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 codeName="{3D1A710C-6663-3D7B-7F91-EC182F24A4BC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NHS CB\Analytical Services (Finance)\Allocations\Publications (final version only)\2019-20 to 2023-24 allocations\underlying spreadsheets\"/>
    </mc:Choice>
  </mc:AlternateContent>
  <xr:revisionPtr revIDLastSave="0" documentId="13_ncr:1_{8B501B5C-1738-4444-BA79-ECB8EAFCC054}" xr6:coauthVersionLast="36" xr6:coauthVersionMax="36" xr10:uidLastSave="{00000000-0000-0000-0000-000000000000}"/>
  <bookViews>
    <workbookView xWindow="1125" yWindow="-90" windowWidth="17010" windowHeight="13140" xr2:uid="{00000000-000D-0000-FFFF-FFFF00000000}"/>
  </bookViews>
  <sheets>
    <sheet name="Notes" sheetId="13" r:id="rId1"/>
    <sheet name="Pace of change parameters" sheetId="11" r:id="rId2"/>
    <sheet name="VBA Code" sheetId="14" r:id="rId3"/>
    <sheet name="Total 2019-20" sheetId="1" r:id="rId4"/>
    <sheet name="Total 2020-21" sheetId="3" r:id="rId5"/>
    <sheet name="Total 2021-22" sheetId="5" r:id="rId6"/>
    <sheet name="Total 2022-23" sheetId="7" r:id="rId7"/>
    <sheet name="Total 2023-24" sheetId="9" r:id="rId8"/>
    <sheet name="DAG 2019-20" sheetId="2" r:id="rId9"/>
    <sheet name="DAG 2020-21" sheetId="4" r:id="rId10"/>
    <sheet name="DAG 2021-22" sheetId="6" r:id="rId11"/>
    <sheet name="DAG 2022-23" sheetId="8" r:id="rId12"/>
    <sheet name="DAG 2023-24" sheetId="10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name="___INDEX_SHEET___ASAP_Utilities" localSheetId="2">#REF!</definedName>
    <definedName name="___INDEX_SHEET___ASAP_Utilities">#REF!</definedName>
    <definedName name="_ADS2010">[1]ADS2010_Map!$G$7:$G$388</definedName>
    <definedName name="AgeQuintiles">[2]CCG1819!$T$9:$T$200</definedName>
    <definedName name="Agg2Baseline1516" localSheetId="2">#REF!</definedName>
    <definedName name="Agg2Baseline1516">#REF!</definedName>
    <definedName name="Agg2CloseDfT1516" localSheetId="2">#REF!</definedName>
    <definedName name="Agg2CloseDfT1516">#REF!</definedName>
    <definedName name="Agg2CloseTarget1617FirstRow" localSheetId="2">#REF!</definedName>
    <definedName name="Agg2CloseTarget1617FirstRow">#REF!</definedName>
    <definedName name="Agg2OpenTarget1617FirstRow">#REF!</definedName>
    <definedName name="AggCloseTarget1617FirstRow">#REF!</definedName>
    <definedName name="AggOpenTarget1617FirstRow">#REF!</definedName>
    <definedName name="AggXPCOBaseline1516">#REF!</definedName>
    <definedName name="AggXPCOCloseDfT1516">#REF!</definedName>
    <definedName name="Alloc1920">'Total 2019-20'!$AA$9:$AA$200</definedName>
    <definedName name="Alloc2021">'Total 2020-21'!$AA$9:$AA$200</definedName>
    <definedName name="Alloc2122">'Total 2021-22'!$AA$9:$AA$200</definedName>
    <definedName name="Alloc2223">'Total 2022-23'!$AA$9:$AA$200</definedName>
    <definedName name="Alloc2324">'Total 2023-24'!$AA$9:$AA$200</definedName>
    <definedName name="Allocations_2">'[3]Master File'!$C$7:$AC$264</definedName>
    <definedName name="BaseYear">[2]ReportingYears!$B$3</definedName>
    <definedName name="CCG18Age65decile">[2]CCG1819!$Q$9:$Q$200</definedName>
    <definedName name="CCG18IMDdecile">[2]CCG1819!$P$9:$P$200</definedName>
    <definedName name="CCG18IMDxAge10x10">[2]CCG1819!$R$9:$R$200</definedName>
    <definedName name="CCG18InOutLdn">[2]CCG1819!$F$9:$F$200</definedName>
    <definedName name="CCGCodeList1819">[2]CCG1819!$B$9:$B$200</definedName>
    <definedName name="CCGQuanta" localSheetId="2">#REF!</definedName>
    <definedName name="CCGQuanta">#REF!</definedName>
    <definedName name="CCGWPop1819">'[2]BaseWeightedPopulations 1819'!$E$9:$E$200</definedName>
    <definedName name="ClosingDfTAGG1617" localSheetId="2">#REF!</definedName>
    <definedName name="ClosingDfTAGG1617">#REF!</definedName>
    <definedName name="ClosingDfTAGG1718" localSheetId="2">#REF!</definedName>
    <definedName name="ClosingDfTAGG1718">#REF!</definedName>
    <definedName name="ClosingDfTAGG1819" localSheetId="2">#REF!</definedName>
    <definedName name="ClosingDfTAGG1819">#REF!</definedName>
    <definedName name="ClosingDfTAGG1920">'DAG 2019-20'!$BJ$9:$BJ$200</definedName>
    <definedName name="ClosingDfTAGG2021">'DAG 2020-21'!$BJ$9:$BJ$200</definedName>
    <definedName name="ClosingDfTAGG2122">'DAG 2021-22'!$BJ$9:$BJ$200</definedName>
    <definedName name="ClosingDfTAGG2223">'DAG 2022-23'!$BJ$9:$BJ$200</definedName>
    <definedName name="ClosingDfTAGG2324">'DAG 2023-24'!$BJ$9:$BJ$200</definedName>
    <definedName name="ClosingDfTCCG1617" localSheetId="2">#REF!</definedName>
    <definedName name="ClosingDfTCCG1617">#REF!</definedName>
    <definedName name="ClosingDfTCCG1718" localSheetId="2">#REF!</definedName>
    <definedName name="ClosingDfTCCG1718">#REF!</definedName>
    <definedName name="ClosingDfTCCG1819" localSheetId="2">#REF!</definedName>
    <definedName name="ClosingDfTCCG1819">#REF!</definedName>
    <definedName name="ClosingDfTCCG1920">'DAG 2019-20'!$BG$9:$BG$200</definedName>
    <definedName name="ClosingDfTCCG2021">'DAG 2020-21'!$BG$9:$BG$200</definedName>
    <definedName name="ClosingDfTCCG2122">'DAG 2021-22'!$BG$9:$BG$200</definedName>
    <definedName name="ClosingDfTCCG2223">'DAG 2022-23'!$BG$9:$BG$200</definedName>
    <definedName name="ClosingDfTCCG2324">'DAG 2023-24'!$BG$9:$BG$200</definedName>
    <definedName name="ClosingDfTPCM1617" localSheetId="2">#REF!</definedName>
    <definedName name="ClosingDfTPCM1617">#REF!</definedName>
    <definedName name="ClosingDfTPCM1718" localSheetId="2">#REF!</definedName>
    <definedName name="ClosingDfTPCM1718">#REF!</definedName>
    <definedName name="ClosingDfTPCM1819" localSheetId="2">#REF!</definedName>
    <definedName name="ClosingDfTPCM1819">#REF!</definedName>
    <definedName name="ClosingDfTPCM1920">'DAG 2019-20'!$BH$9:$BH$200</definedName>
    <definedName name="ClosingDfTPCM2021">'DAG 2020-21'!$BH$9:$BH$200</definedName>
    <definedName name="ClosingDfTPCM2122">'DAG 2021-22'!$BH$9:$BH$200</definedName>
    <definedName name="ClosingDfTPCM2223">'DAG 2022-23'!$BH$9:$BH$200</definedName>
    <definedName name="ClosingDfTPCM2324">'DAG 2023-24'!$BH$9:$BH$200</definedName>
    <definedName name="ClosingDfTSS1617" localSheetId="2">#REF!</definedName>
    <definedName name="ClosingDfTSS1617">#REF!</definedName>
    <definedName name="ClosingDfTSS1718" localSheetId="2">#REF!</definedName>
    <definedName name="ClosingDfTSS1718">#REF!</definedName>
    <definedName name="ClosingDfTSS1819" localSheetId="2">#REF!</definedName>
    <definedName name="ClosingDfTSS1819">#REF!</definedName>
    <definedName name="ClosingDfTSS1920">'DAG 2019-20'!$BI$9:$BI$200</definedName>
    <definedName name="ClosingDfTSS2021">'DAG 2020-21'!$BI$9:$BI$200</definedName>
    <definedName name="ClosingDfTSS2122">'DAG 2021-22'!$BI$9:$BI$200</definedName>
    <definedName name="ClosingDfTSS2223">'DAG 2022-23'!$BI$9:$BI$200</definedName>
    <definedName name="ClosingDfTSS2324">'DAG 2023-24'!$BI$9:$BI$200</definedName>
    <definedName name="DCOInnerOuterLondon1819">[2]CCG1819!$G$9:$G$200</definedName>
    <definedName name="female" localSheetId="0">#REF!</definedName>
    <definedName name="female" localSheetId="2">#REF!</definedName>
    <definedName name="female">#REF!</definedName>
    <definedName name="femaleimprove" localSheetId="0">#REF!</definedName>
    <definedName name="femaleimprove" localSheetId="2">#REF!</definedName>
    <definedName name="femaleimprove">#REF!</definedName>
    <definedName name="Females" localSheetId="0">#REF!</definedName>
    <definedName name="Females" localSheetId="2">#REF!</definedName>
    <definedName name="Females">#REF!</definedName>
    <definedName name="femaletab" localSheetId="0">#REF!</definedName>
    <definedName name="femaletab">#REF!</definedName>
    <definedName name="FinAllocAGG1617">#REF!</definedName>
    <definedName name="FinAllocAGG1718">#REF!</definedName>
    <definedName name="FinAllocAGG1819">#REF!</definedName>
    <definedName name="FinAllocAGG1920">'DAG 2019-20'!$AU$9:$AU$200</definedName>
    <definedName name="FinAllocAGG2021">'DAG 2020-21'!$AU$9:$AU$200</definedName>
    <definedName name="FinAllocAGG2122">'DAG 2021-22'!$AU$9:$AU$200</definedName>
    <definedName name="FinAllocAGG2223">'DAG 2022-23'!$AU$9:$AU$200</definedName>
    <definedName name="FinAllocAGG2324">'DAG 2023-24'!$AU$9:$AU$200</definedName>
    <definedName name="FinAllocCCG1617" localSheetId="2">#REF!</definedName>
    <definedName name="FinAllocCCG1617">#REF!</definedName>
    <definedName name="FinAllocCCG1718" localSheetId="2">#REF!</definedName>
    <definedName name="FinAllocCCG1718">#REF!</definedName>
    <definedName name="FinAllocCCG1819" localSheetId="2">#REF!</definedName>
    <definedName name="FinAllocCCG1819">#REF!</definedName>
    <definedName name="FinAllocCCG1920">'DAG 2019-20'!$AQ$9:$AQ$200</definedName>
    <definedName name="FinAllocCCG2021">'DAG 2020-21'!$AQ$9:$AQ$200</definedName>
    <definedName name="FinAllocCCG2122">'DAG 2021-22'!$AQ$9:$AQ$200</definedName>
    <definedName name="FinAllocCCG2223">'DAG 2022-23'!$AQ$9:$AQ$200</definedName>
    <definedName name="FinAllocCCG2324">'DAG 2023-24'!$AQ$9:$AQ$200</definedName>
    <definedName name="FinAllocPCM1617" localSheetId="2">#REF!</definedName>
    <definedName name="FinAllocPCM1617">#REF!</definedName>
    <definedName name="FinAllocPCM1718" localSheetId="2">#REF!</definedName>
    <definedName name="FinAllocPCM1718">#REF!</definedName>
    <definedName name="FinAllocPCM1819" localSheetId="2">#REF!</definedName>
    <definedName name="FinAllocPCM1819">#REF!</definedName>
    <definedName name="FinAllocPCM1920">'DAG 2019-20'!$AR$9:$AR$200</definedName>
    <definedName name="FinAllocPCM2021">'DAG 2020-21'!$AR$9:$AR$200</definedName>
    <definedName name="FinAllocPCM2122">'DAG 2021-22'!$AR$9:$AR$200</definedName>
    <definedName name="FinAllocPCM2223">'DAG 2022-23'!$AR$9:$AR$200</definedName>
    <definedName name="FinAllocPCM2324">'DAG 2023-24'!$AR$9:$AR$200</definedName>
    <definedName name="FinAllocSS1617" localSheetId="2">#REF!</definedName>
    <definedName name="FinAllocSS1617">#REF!</definedName>
    <definedName name="FinAllocSS1718" localSheetId="2">#REF!</definedName>
    <definedName name="FinAllocSS1718">#REF!</definedName>
    <definedName name="FinAllocSS1819" localSheetId="2">#REF!</definedName>
    <definedName name="FinAllocSS1819">#REF!</definedName>
    <definedName name="FinAllocSS1920">'DAG 2019-20'!$AS$9:$AS$200</definedName>
    <definedName name="FinAllocSS2021">'DAG 2020-21'!$AS$9:$AS$200</definedName>
    <definedName name="FinAllocSS2122">'DAG 2021-22'!$AS$9:$AS$200</definedName>
    <definedName name="FinAllocSS2223">'DAG 2022-23'!$AS$9:$AS$200</definedName>
    <definedName name="FinAllocSS2324">'DAG 2023-24'!$AS$9:$AS$200</definedName>
    <definedName name="fn">[4]Intro!$B$1</definedName>
    <definedName name="FormerAreaTeams" localSheetId="2">#REF!</definedName>
    <definedName name="FormerAreaTeams">#REF!</definedName>
    <definedName name="HRG_Codes" localSheetId="0">#REF!</definedName>
    <definedName name="HRG_Codes" localSheetId="2">#REF!</definedName>
    <definedName name="HRG_Codes">#REF!</definedName>
    <definedName name="ICD_Codes" localSheetId="0">#REF!</definedName>
    <definedName name="ICD_Codes" localSheetId="2">#REF!</definedName>
    <definedName name="ICD_Codes">#REF!</definedName>
    <definedName name="IMDAgeMatrix">[2]CCG1819!$U$9:$U$200</definedName>
    <definedName name="IMDdecile" localSheetId="2">#REF!</definedName>
    <definedName name="IMDdecile">#REF!</definedName>
    <definedName name="IMDQuintiles">[2]CCG1819!$S$9:$S$200</definedName>
    <definedName name="male" localSheetId="0">#REF!</definedName>
    <definedName name="male" localSheetId="2">#REF!</definedName>
    <definedName name="male">#REF!</definedName>
    <definedName name="maleimprove" localSheetId="0">#REF!</definedName>
    <definedName name="maleimprove" localSheetId="2">#REF!</definedName>
    <definedName name="maleimprove">#REF!</definedName>
    <definedName name="maletab" localSheetId="0">#REF!</definedName>
    <definedName name="maletab" localSheetId="2">#REF!</definedName>
    <definedName name="maletab">#REF!</definedName>
    <definedName name="MinAllocCCG1617">#REF!</definedName>
    <definedName name="MinAllocCCG1718">#REF!</definedName>
    <definedName name="MinAllocCCG1819">#REF!</definedName>
    <definedName name="MinAllocPCM1617" localSheetId="2">#REF!</definedName>
    <definedName name="MinAllocPCM1617">#REF!</definedName>
    <definedName name="MinAllocPCM1718" localSheetId="2">#REF!</definedName>
    <definedName name="MinAllocPCM1718">#REF!</definedName>
    <definedName name="MinAllocPCM1819" localSheetId="2">#REF!</definedName>
    <definedName name="MinAllocPCM1819">#REF!</definedName>
    <definedName name="MinAllocSS1617">#REF!</definedName>
    <definedName name="MinAllocSS1718">#REF!</definedName>
    <definedName name="MinAllocSS1819">#REF!</definedName>
    <definedName name="MinPerCapGrowth" localSheetId="2">#REF!</definedName>
    <definedName name="MinPerCapGrowth">#REF!</definedName>
    <definedName name="newRawPop2018">'[2]Population estimates 1819'!$E$9:$E$200</definedName>
    <definedName name="newRawPop2019">'[2]Population estimates 1819'!$F$9:$F$200</definedName>
    <definedName name="newRawPop2020">'[2]Population estimates 1819'!$G$9:$G$200</definedName>
    <definedName name="newRawPop2021">'[2]Population estimates 1819'!$H$9:$H$200</definedName>
    <definedName name="newRawPop2022">'[2]Population estimates 1819'!$I$9:$I$200</definedName>
    <definedName name="newRawPop2023" localSheetId="0">[5]Population!#REF!</definedName>
    <definedName name="newRawPop2023" localSheetId="2">[5]Population!#REF!</definedName>
    <definedName name="newRawPop2023">'[2]Population estimates 1819'!$J$9:$J$200</definedName>
    <definedName name="NHSE_AreaOffice" localSheetId="2">#REF!</definedName>
    <definedName name="NHSE_AreaOffice">#REF!</definedName>
    <definedName name="NHSE_Region" localSheetId="2">#REF!</definedName>
    <definedName name="NHSE_Region">#REF!</definedName>
    <definedName name="ONSType" localSheetId="2">#REF!</definedName>
    <definedName name="ONSType">#REF!</definedName>
    <definedName name="OP_PERSONS" localSheetId="0">#REF!</definedName>
    <definedName name="OP_PERSONS" localSheetId="2">#REF!</definedName>
    <definedName name="OP_PERSONS">#REF!</definedName>
    <definedName name="OPCS_Codes" localSheetId="0">#REF!</definedName>
    <definedName name="OPCS_Codes" localSheetId="2">#REF!</definedName>
    <definedName name="OPCS_Codes">#REF!</definedName>
    <definedName name="PCMCloseTarget1617FirstRow">#REF!</definedName>
    <definedName name="PCMedBaseline1516">#REF!</definedName>
    <definedName name="PCMedCloseDfT1516">#REF!</definedName>
    <definedName name="PCMedQuanta">#REF!</definedName>
    <definedName name="PCMedWPop1516">#REF!</definedName>
    <definedName name="PCMOpenTarget1617FirstRow">#REF!</definedName>
    <definedName name="PCOthCloseDfT1516">#REF!</definedName>
    <definedName name="PCOtherBaseline1516">#REF!</definedName>
    <definedName name="PCOtherCloseTarget1617FirstRow">#REF!</definedName>
    <definedName name="PCOtherOpenTarget1617FirstRow">#REF!</definedName>
    <definedName name="PCOtherQuanta">#REF!</definedName>
    <definedName name="PCOtherWPop1516">#REF!</definedName>
    <definedName name="Persons" localSheetId="0">#REF!</definedName>
    <definedName name="Persons" localSheetId="2">#REF!</definedName>
    <definedName name="Persons">#REF!</definedName>
    <definedName name="_xlnm.Print_Area" localSheetId="0">Notes!$A$1:$H$119</definedName>
    <definedName name="RawPop2015" localSheetId="2">#REF!</definedName>
    <definedName name="RawPop2015">#REF!</definedName>
    <definedName name="RawPop2016" localSheetId="2">#REF!</definedName>
    <definedName name="RawPop2016">#REF!</definedName>
    <definedName name="RawPop2017" localSheetId="2">#REF!</definedName>
    <definedName name="RawPop2017">#REF!</definedName>
    <definedName name="RawPop2018">#REF!</definedName>
    <definedName name="RawPop2019">#REF!</definedName>
    <definedName name="RawPop2020">#REF!</definedName>
    <definedName name="Region18">[2]CCG1819!$E$9:$E$200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'Pace of change parameters'!$E$15</definedName>
    <definedName name="solver_typ" localSheetId="1" hidden="1">1</definedName>
    <definedName name="solver_val" localSheetId="1" hidden="1">0</definedName>
    <definedName name="solver_ver" localSheetId="1" hidden="1">3</definedName>
    <definedName name="SSBaseline1516" localSheetId="2">#REF!</definedName>
    <definedName name="SSBaseline1516">#REF!</definedName>
    <definedName name="SSCloseDfT1516" localSheetId="2">#REF!</definedName>
    <definedName name="SSCloseDfT1516">#REF!</definedName>
    <definedName name="SSCloseTarget1617FirstRow" localSheetId="2">#REF!</definedName>
    <definedName name="SSCloseTarget1617FirstRow">#REF!</definedName>
    <definedName name="SSOpenTarget1617FirstRow">#REF!</definedName>
    <definedName name="SSQuanta">#REF!</definedName>
    <definedName name="SSWPop1516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O200" i="10" l="1"/>
  <c r="G200" i="10" s="1"/>
  <c r="J200" i="10" s="1"/>
  <c r="BE200" i="10"/>
  <c r="M200" i="10" s="1"/>
  <c r="AC200" i="10"/>
  <c r="AB200" i="10"/>
  <c r="AA200" i="10"/>
  <c r="AE200" i="10" s="1"/>
  <c r="W200" i="10"/>
  <c r="V200" i="10"/>
  <c r="AS200" i="10" s="1"/>
  <c r="F200" i="10"/>
  <c r="BO199" i="10"/>
  <c r="BE199" i="10"/>
  <c r="M199" i="10" s="1"/>
  <c r="AC199" i="10"/>
  <c r="AB199" i="10"/>
  <c r="AA199" i="10"/>
  <c r="AJ199" i="10" s="1"/>
  <c r="W199" i="10"/>
  <c r="V199" i="10"/>
  <c r="AS199" i="10" s="1"/>
  <c r="AY199" i="10" s="1"/>
  <c r="BX199" i="10" s="1"/>
  <c r="G199" i="10"/>
  <c r="F199" i="10"/>
  <c r="BO198" i="10"/>
  <c r="G198" i="10" s="1"/>
  <c r="BE198" i="10"/>
  <c r="M198" i="10" s="1"/>
  <c r="AC198" i="10"/>
  <c r="AB198" i="10"/>
  <c r="AA198" i="10"/>
  <c r="AE198" i="10" s="1"/>
  <c r="W198" i="10"/>
  <c r="V198" i="10"/>
  <c r="AS198" i="10" s="1"/>
  <c r="F198" i="10"/>
  <c r="BO197" i="10"/>
  <c r="G197" i="10" s="1"/>
  <c r="BE197" i="10"/>
  <c r="M197" i="10" s="1"/>
  <c r="AC197" i="10"/>
  <c r="AB197" i="10"/>
  <c r="AA197" i="10"/>
  <c r="AE197" i="10" s="1"/>
  <c r="W197" i="10"/>
  <c r="V197" i="10"/>
  <c r="AS197" i="10" s="1"/>
  <c r="J197" i="10"/>
  <c r="I197" i="10"/>
  <c r="F197" i="10"/>
  <c r="BO196" i="10"/>
  <c r="G196" i="10" s="1"/>
  <c r="BE196" i="10"/>
  <c r="M196" i="10" s="1"/>
  <c r="AC196" i="10"/>
  <c r="AB196" i="10"/>
  <c r="AA196" i="10"/>
  <c r="AJ196" i="10" s="1"/>
  <c r="W196" i="10"/>
  <c r="V196" i="10"/>
  <c r="AS196" i="10" s="1"/>
  <c r="F196" i="10"/>
  <c r="BO195" i="10"/>
  <c r="G195" i="10" s="1"/>
  <c r="J195" i="10" s="1"/>
  <c r="BE195" i="10"/>
  <c r="M195" i="10" s="1"/>
  <c r="AC195" i="10"/>
  <c r="AB195" i="10"/>
  <c r="AA195" i="10"/>
  <c r="AE195" i="10" s="1"/>
  <c r="W195" i="10"/>
  <c r="V195" i="10"/>
  <c r="AS195" i="10" s="1"/>
  <c r="F195" i="10"/>
  <c r="BO194" i="10"/>
  <c r="G194" i="10" s="1"/>
  <c r="BE194" i="10"/>
  <c r="M194" i="10" s="1"/>
  <c r="AC194" i="10"/>
  <c r="AB194" i="10"/>
  <c r="AA194" i="10"/>
  <c r="AE194" i="10" s="1"/>
  <c r="W194" i="10"/>
  <c r="V194" i="10"/>
  <c r="AS194" i="10" s="1"/>
  <c r="F194" i="10"/>
  <c r="BO193" i="10"/>
  <c r="G193" i="10" s="1"/>
  <c r="BE193" i="10"/>
  <c r="M193" i="10" s="1"/>
  <c r="AC193" i="10"/>
  <c r="AB193" i="10"/>
  <c r="AA193" i="10"/>
  <c r="AJ193" i="10" s="1"/>
  <c r="W193" i="10"/>
  <c r="V193" i="10"/>
  <c r="AS193" i="10" s="1"/>
  <c r="BI193" i="10" s="1"/>
  <c r="F193" i="10"/>
  <c r="BO192" i="10"/>
  <c r="G192" i="10" s="1"/>
  <c r="J192" i="10" s="1"/>
  <c r="BE192" i="10"/>
  <c r="M192" i="10" s="1"/>
  <c r="AC192" i="10"/>
  <c r="AB192" i="10"/>
  <c r="AA192" i="10"/>
  <c r="AJ192" i="10" s="1"/>
  <c r="W192" i="10"/>
  <c r="V192" i="10"/>
  <c r="AS192" i="10" s="1"/>
  <c r="F192" i="10"/>
  <c r="BO191" i="10"/>
  <c r="BE191" i="10"/>
  <c r="M191" i="10" s="1"/>
  <c r="AC191" i="10"/>
  <c r="AB191" i="10"/>
  <c r="AA191" i="10"/>
  <c r="AE191" i="10" s="1"/>
  <c r="W191" i="10"/>
  <c r="V191" i="10"/>
  <c r="AS191" i="10" s="1"/>
  <c r="AY191" i="10" s="1"/>
  <c r="BX191" i="10" s="1"/>
  <c r="G191" i="10"/>
  <c r="J191" i="10" s="1"/>
  <c r="F191" i="10"/>
  <c r="BO190" i="10"/>
  <c r="BE190" i="10"/>
  <c r="M190" i="10" s="1"/>
  <c r="AC190" i="10"/>
  <c r="AB190" i="10"/>
  <c r="AA190" i="10"/>
  <c r="W190" i="10"/>
  <c r="V190" i="10"/>
  <c r="AS190" i="10" s="1"/>
  <c r="AY190" i="10" s="1"/>
  <c r="BX190" i="10" s="1"/>
  <c r="G190" i="10"/>
  <c r="J190" i="10" s="1"/>
  <c r="F190" i="10"/>
  <c r="BO189" i="10"/>
  <c r="G189" i="10" s="1"/>
  <c r="BE189" i="10"/>
  <c r="M189" i="10" s="1"/>
  <c r="AC189" i="10"/>
  <c r="AB189" i="10"/>
  <c r="AA189" i="10"/>
  <c r="AE189" i="10" s="1"/>
  <c r="W189" i="10"/>
  <c r="V189" i="10"/>
  <c r="AS189" i="10" s="1"/>
  <c r="F189" i="10"/>
  <c r="BO188" i="10"/>
  <c r="G188" i="10" s="1"/>
  <c r="I188" i="10" s="1"/>
  <c r="BE188" i="10"/>
  <c r="M188" i="10" s="1"/>
  <c r="O188" i="10" s="1"/>
  <c r="AS188" i="10"/>
  <c r="AC188" i="10"/>
  <c r="AB188" i="10"/>
  <c r="AA188" i="10"/>
  <c r="AE188" i="10" s="1"/>
  <c r="W188" i="10"/>
  <c r="V188" i="10"/>
  <c r="F188" i="10"/>
  <c r="BO187" i="10"/>
  <c r="G187" i="10" s="1"/>
  <c r="BE187" i="10"/>
  <c r="M187" i="10" s="1"/>
  <c r="AC187" i="10"/>
  <c r="AB187" i="10"/>
  <c r="AA187" i="10"/>
  <c r="W187" i="10"/>
  <c r="V187" i="10"/>
  <c r="AS187" i="10" s="1"/>
  <c r="BS187" i="10" s="1"/>
  <c r="F187" i="10"/>
  <c r="BO186" i="10"/>
  <c r="G186" i="10" s="1"/>
  <c r="BE186" i="10"/>
  <c r="M186" i="10" s="1"/>
  <c r="O186" i="10" s="1"/>
  <c r="AC186" i="10"/>
  <c r="AB186" i="10"/>
  <c r="AA186" i="10"/>
  <c r="AJ186" i="10" s="1"/>
  <c r="W186" i="10"/>
  <c r="V186" i="10"/>
  <c r="AS186" i="10" s="1"/>
  <c r="BS186" i="10" s="1"/>
  <c r="F186" i="10"/>
  <c r="BO185" i="10"/>
  <c r="G185" i="10" s="1"/>
  <c r="BE185" i="10"/>
  <c r="M185" i="10" s="1"/>
  <c r="AC185" i="10"/>
  <c r="AB185" i="10"/>
  <c r="AA185" i="10"/>
  <c r="AE185" i="10" s="1"/>
  <c r="W185" i="10"/>
  <c r="V185" i="10"/>
  <c r="AS185" i="10" s="1"/>
  <c r="F185" i="10"/>
  <c r="BO184" i="10"/>
  <c r="G184" i="10" s="1"/>
  <c r="BE184" i="10"/>
  <c r="M184" i="10" s="1"/>
  <c r="AC184" i="10"/>
  <c r="AB184" i="10"/>
  <c r="AA184" i="10"/>
  <c r="AJ184" i="10" s="1"/>
  <c r="W184" i="10"/>
  <c r="V184" i="10"/>
  <c r="AS184" i="10" s="1"/>
  <c r="F184" i="10"/>
  <c r="BO183" i="10"/>
  <c r="G183" i="10" s="1"/>
  <c r="BE183" i="10"/>
  <c r="M183" i="10" s="1"/>
  <c r="N183" i="10" s="1"/>
  <c r="AC183" i="10"/>
  <c r="AB183" i="10"/>
  <c r="AA183" i="10"/>
  <c r="W183" i="10"/>
  <c r="V183" i="10"/>
  <c r="AS183" i="10" s="1"/>
  <c r="F183" i="10"/>
  <c r="BO182" i="10"/>
  <c r="G182" i="10" s="1"/>
  <c r="BE182" i="10"/>
  <c r="M182" i="10" s="1"/>
  <c r="O182" i="10" s="1"/>
  <c r="AC182" i="10"/>
  <c r="AB182" i="10"/>
  <c r="AA182" i="10"/>
  <c r="AJ182" i="10" s="1"/>
  <c r="W182" i="10"/>
  <c r="V182" i="10"/>
  <c r="AS182" i="10" s="1"/>
  <c r="BI182" i="10" s="1"/>
  <c r="F182" i="10"/>
  <c r="BO181" i="10"/>
  <c r="G181" i="10" s="1"/>
  <c r="BE181" i="10"/>
  <c r="M181" i="10" s="1"/>
  <c r="N181" i="10" s="1"/>
  <c r="AC181" i="10"/>
  <c r="AB181" i="10"/>
  <c r="AA181" i="10"/>
  <c r="W181" i="10"/>
  <c r="V181" i="10"/>
  <c r="AS181" i="10" s="1"/>
  <c r="F181" i="10"/>
  <c r="BO180" i="10"/>
  <c r="G180" i="10" s="1"/>
  <c r="BE180" i="10"/>
  <c r="M180" i="10" s="1"/>
  <c r="O180" i="10" s="1"/>
  <c r="AC180" i="10"/>
  <c r="AB180" i="10"/>
  <c r="AA180" i="10"/>
  <c r="AJ180" i="10" s="1"/>
  <c r="W180" i="10"/>
  <c r="V180" i="10"/>
  <c r="AS180" i="10" s="1"/>
  <c r="BS180" i="10" s="1"/>
  <c r="F180" i="10"/>
  <c r="BO179" i="10"/>
  <c r="G179" i="10" s="1"/>
  <c r="BE179" i="10"/>
  <c r="M179" i="10" s="1"/>
  <c r="AC179" i="10"/>
  <c r="AB179" i="10"/>
  <c r="AA179" i="10"/>
  <c r="W179" i="10"/>
  <c r="V179" i="10"/>
  <c r="AS179" i="10" s="1"/>
  <c r="BS179" i="10" s="1"/>
  <c r="F179" i="10"/>
  <c r="BO178" i="10"/>
  <c r="G178" i="10" s="1"/>
  <c r="J178" i="10" s="1"/>
  <c r="BE178" i="10"/>
  <c r="M178" i="10" s="1"/>
  <c r="O178" i="10" s="1"/>
  <c r="AC178" i="10"/>
  <c r="AB178" i="10"/>
  <c r="AA178" i="10"/>
  <c r="W178" i="10"/>
  <c r="V178" i="10"/>
  <c r="AS178" i="10" s="1"/>
  <c r="BS178" i="10" s="1"/>
  <c r="F178" i="10"/>
  <c r="BO177" i="10"/>
  <c r="G177" i="10" s="1"/>
  <c r="BE177" i="10"/>
  <c r="M177" i="10" s="1"/>
  <c r="AC177" i="10"/>
  <c r="AB177" i="10"/>
  <c r="AA177" i="10"/>
  <c r="AE177" i="10" s="1"/>
  <c r="W177" i="10"/>
  <c r="AG177" i="10" s="1"/>
  <c r="V177" i="10"/>
  <c r="AS177" i="10" s="1"/>
  <c r="F177" i="10"/>
  <c r="BO176" i="10"/>
  <c r="G176" i="10" s="1"/>
  <c r="BE176" i="10"/>
  <c r="M176" i="10" s="1"/>
  <c r="AC176" i="10"/>
  <c r="AB176" i="10"/>
  <c r="AA176" i="10"/>
  <c r="W176" i="10"/>
  <c r="V176" i="10"/>
  <c r="AS176" i="10" s="1"/>
  <c r="F176" i="10"/>
  <c r="BO175" i="10"/>
  <c r="G175" i="10" s="1"/>
  <c r="BE175" i="10"/>
  <c r="M175" i="10" s="1"/>
  <c r="AC175" i="10"/>
  <c r="AB175" i="10"/>
  <c r="AA175" i="10"/>
  <c r="W175" i="10"/>
  <c r="V175" i="10"/>
  <c r="AS175" i="10" s="1"/>
  <c r="F175" i="10"/>
  <c r="BO174" i="10"/>
  <c r="G174" i="10" s="1"/>
  <c r="J174" i="10" s="1"/>
  <c r="BE174" i="10"/>
  <c r="AE174" i="10"/>
  <c r="AC174" i="10"/>
  <c r="AB174" i="10"/>
  <c r="AA174" i="10"/>
  <c r="AJ174" i="10" s="1"/>
  <c r="W174" i="10"/>
  <c r="V174" i="10"/>
  <c r="AS174" i="10" s="1"/>
  <c r="M174" i="10"/>
  <c r="N174" i="10" s="1"/>
  <c r="F174" i="10"/>
  <c r="BO173" i="10"/>
  <c r="G173" i="10" s="1"/>
  <c r="BE173" i="10"/>
  <c r="M173" i="10" s="1"/>
  <c r="AC173" i="10"/>
  <c r="AB173" i="10"/>
  <c r="AA173" i="10"/>
  <c r="W173" i="10"/>
  <c r="V173" i="10"/>
  <c r="AS173" i="10" s="1"/>
  <c r="BS173" i="10" s="1"/>
  <c r="F173" i="10"/>
  <c r="BO172" i="10"/>
  <c r="G172" i="10" s="1"/>
  <c r="BE172" i="10"/>
  <c r="M172" i="10" s="1"/>
  <c r="AC172" i="10"/>
  <c r="AB172" i="10"/>
  <c r="AA172" i="10"/>
  <c r="AE172" i="10" s="1"/>
  <c r="W172" i="10"/>
  <c r="V172" i="10"/>
  <c r="AS172" i="10" s="1"/>
  <c r="F172" i="10"/>
  <c r="BO171" i="10"/>
  <c r="G171" i="10" s="1"/>
  <c r="BE171" i="10"/>
  <c r="M171" i="10" s="1"/>
  <c r="AC171" i="10"/>
  <c r="AB171" i="10"/>
  <c r="AA171" i="10"/>
  <c r="AE171" i="10" s="1"/>
  <c r="W171" i="10"/>
  <c r="V171" i="10"/>
  <c r="AS171" i="10" s="1"/>
  <c r="F171" i="10"/>
  <c r="BO170" i="10"/>
  <c r="BE170" i="10"/>
  <c r="AC170" i="10"/>
  <c r="AB170" i="10"/>
  <c r="AA170" i="10"/>
  <c r="W170" i="10"/>
  <c r="V170" i="10"/>
  <c r="AS170" i="10" s="1"/>
  <c r="BS170" i="10" s="1"/>
  <c r="M170" i="10"/>
  <c r="G170" i="10"/>
  <c r="J170" i="10" s="1"/>
  <c r="F170" i="10"/>
  <c r="BO169" i="10"/>
  <c r="G169" i="10" s="1"/>
  <c r="J169" i="10" s="1"/>
  <c r="BE169" i="10"/>
  <c r="M169" i="10" s="1"/>
  <c r="AC169" i="10"/>
  <c r="AB169" i="10"/>
  <c r="AA169" i="10"/>
  <c r="AE169" i="10" s="1"/>
  <c r="W169" i="10"/>
  <c r="V169" i="10"/>
  <c r="AS169" i="10" s="1"/>
  <c r="F169" i="10"/>
  <c r="BO168" i="10"/>
  <c r="BE168" i="10"/>
  <c r="M168" i="10" s="1"/>
  <c r="AC168" i="10"/>
  <c r="AB168" i="10"/>
  <c r="AA168" i="10"/>
  <c r="AE168" i="10" s="1"/>
  <c r="W168" i="10"/>
  <c r="V168" i="10"/>
  <c r="AS168" i="10" s="1"/>
  <c r="BS168" i="10" s="1"/>
  <c r="G168" i="10"/>
  <c r="F168" i="10"/>
  <c r="BO167" i="10"/>
  <c r="G167" i="10" s="1"/>
  <c r="J167" i="10" s="1"/>
  <c r="BE167" i="10"/>
  <c r="M167" i="10" s="1"/>
  <c r="O167" i="10" s="1"/>
  <c r="AC167" i="10"/>
  <c r="AB167" i="10"/>
  <c r="AA167" i="10"/>
  <c r="W167" i="10"/>
  <c r="V167" i="10"/>
  <c r="AS167" i="10" s="1"/>
  <c r="F167" i="10"/>
  <c r="BO166" i="10"/>
  <c r="G166" i="10" s="1"/>
  <c r="J166" i="10" s="1"/>
  <c r="BE166" i="10"/>
  <c r="M166" i="10" s="1"/>
  <c r="AE166" i="10"/>
  <c r="AC166" i="10"/>
  <c r="AB166" i="10"/>
  <c r="AA166" i="10"/>
  <c r="W166" i="10"/>
  <c r="V166" i="10"/>
  <c r="AS166" i="10" s="1"/>
  <c r="AY166" i="10" s="1"/>
  <c r="BX166" i="10" s="1"/>
  <c r="F166" i="10"/>
  <c r="BO165" i="10"/>
  <c r="G165" i="10" s="1"/>
  <c r="BE165" i="10"/>
  <c r="M165" i="10" s="1"/>
  <c r="AC165" i="10"/>
  <c r="AB165" i="10"/>
  <c r="AA165" i="10"/>
  <c r="AJ165" i="10" s="1"/>
  <c r="W165" i="10"/>
  <c r="V165" i="10"/>
  <c r="AS165" i="10" s="1"/>
  <c r="AY165" i="10" s="1"/>
  <c r="BX165" i="10" s="1"/>
  <c r="F165" i="10"/>
  <c r="BO164" i="10"/>
  <c r="G164" i="10" s="1"/>
  <c r="BE164" i="10"/>
  <c r="M164" i="10" s="1"/>
  <c r="AC164" i="10"/>
  <c r="AB164" i="10"/>
  <c r="AA164" i="10"/>
  <c r="W164" i="10"/>
  <c r="V164" i="10"/>
  <c r="AS164" i="10" s="1"/>
  <c r="F164" i="10"/>
  <c r="BO163" i="10"/>
  <c r="G163" i="10" s="1"/>
  <c r="J163" i="10" s="1"/>
  <c r="BE163" i="10"/>
  <c r="M163" i="10" s="1"/>
  <c r="N163" i="10" s="1"/>
  <c r="AC163" i="10"/>
  <c r="AB163" i="10"/>
  <c r="AA163" i="10"/>
  <c r="W163" i="10"/>
  <c r="V163" i="10"/>
  <c r="AS163" i="10" s="1"/>
  <c r="AY163" i="10" s="1"/>
  <c r="BX163" i="10" s="1"/>
  <c r="I163" i="10"/>
  <c r="F163" i="10"/>
  <c r="BO162" i="10"/>
  <c r="G162" i="10" s="1"/>
  <c r="J162" i="10" s="1"/>
  <c r="BE162" i="10"/>
  <c r="M162" i="10" s="1"/>
  <c r="O162" i="10" s="1"/>
  <c r="AC162" i="10"/>
  <c r="AB162" i="10"/>
  <c r="AA162" i="10"/>
  <c r="W162" i="10"/>
  <c r="V162" i="10"/>
  <c r="AS162" i="10" s="1"/>
  <c r="F162" i="10"/>
  <c r="BO161" i="10"/>
  <c r="G161" i="10" s="1"/>
  <c r="J161" i="10" s="1"/>
  <c r="BE161" i="10"/>
  <c r="M161" i="10" s="1"/>
  <c r="AC161" i="10"/>
  <c r="AB161" i="10"/>
  <c r="AA161" i="10"/>
  <c r="AE161" i="10" s="1"/>
  <c r="W161" i="10"/>
  <c r="V161" i="10"/>
  <c r="AS161" i="10" s="1"/>
  <c r="I161" i="10"/>
  <c r="F161" i="10"/>
  <c r="BO160" i="10"/>
  <c r="G160" i="10" s="1"/>
  <c r="I160" i="10" s="1"/>
  <c r="BE160" i="10"/>
  <c r="M160" i="10" s="1"/>
  <c r="AC160" i="10"/>
  <c r="AB160" i="10"/>
  <c r="AA160" i="10"/>
  <c r="AE160" i="10" s="1"/>
  <c r="W160" i="10"/>
  <c r="V160" i="10"/>
  <c r="AS160" i="10" s="1"/>
  <c r="F160" i="10"/>
  <c r="BO159" i="10"/>
  <c r="G159" i="10" s="1"/>
  <c r="J159" i="10" s="1"/>
  <c r="BE159" i="10"/>
  <c r="M159" i="10" s="1"/>
  <c r="AC159" i="10"/>
  <c r="AB159" i="10"/>
  <c r="AA159" i="10"/>
  <c r="W159" i="10"/>
  <c r="V159" i="10"/>
  <c r="AS159" i="10" s="1"/>
  <c r="F159" i="10"/>
  <c r="BO158" i="10"/>
  <c r="G158" i="10" s="1"/>
  <c r="J158" i="10" s="1"/>
  <c r="BE158" i="10"/>
  <c r="M158" i="10" s="1"/>
  <c r="AE158" i="10"/>
  <c r="AC158" i="10"/>
  <c r="AB158" i="10"/>
  <c r="AA158" i="10"/>
  <c r="AJ158" i="10" s="1"/>
  <c r="W158" i="10"/>
  <c r="V158" i="10"/>
  <c r="AS158" i="10" s="1"/>
  <c r="F158" i="10"/>
  <c r="BO157" i="10"/>
  <c r="BE157" i="10"/>
  <c r="M157" i="10" s="1"/>
  <c r="AC157" i="10"/>
  <c r="AB157" i="10"/>
  <c r="AA157" i="10"/>
  <c r="W157" i="10"/>
  <c r="V157" i="10"/>
  <c r="AS157" i="10" s="1"/>
  <c r="BI157" i="10" s="1"/>
  <c r="G157" i="10"/>
  <c r="F157" i="10"/>
  <c r="BO156" i="10"/>
  <c r="G156" i="10" s="1"/>
  <c r="BE156" i="10"/>
  <c r="M156" i="10" s="1"/>
  <c r="AC156" i="10"/>
  <c r="AB156" i="10"/>
  <c r="AA156" i="10"/>
  <c r="AE156" i="10" s="1"/>
  <c r="W156" i="10"/>
  <c r="AG156" i="10" s="1"/>
  <c r="V156" i="10"/>
  <c r="AS156" i="10" s="1"/>
  <c r="F156" i="10"/>
  <c r="BO155" i="10"/>
  <c r="G155" i="10" s="1"/>
  <c r="I155" i="10" s="1"/>
  <c r="BE155" i="10"/>
  <c r="M155" i="10" s="1"/>
  <c r="AC155" i="10"/>
  <c r="AB155" i="10"/>
  <c r="AA155" i="10"/>
  <c r="AE155" i="10" s="1"/>
  <c r="W155" i="10"/>
  <c r="V155" i="10"/>
  <c r="AS155" i="10" s="1"/>
  <c r="F155" i="10"/>
  <c r="BO154" i="10"/>
  <c r="G154" i="10" s="1"/>
  <c r="BE154" i="10"/>
  <c r="AC154" i="10"/>
  <c r="AB154" i="10"/>
  <c r="AA154" i="10"/>
  <c r="AE154" i="10" s="1"/>
  <c r="W154" i="10"/>
  <c r="V154" i="10"/>
  <c r="AS154" i="10" s="1"/>
  <c r="M154" i="10"/>
  <c r="N154" i="10" s="1"/>
  <c r="F154" i="10"/>
  <c r="BO153" i="10"/>
  <c r="G153" i="10" s="1"/>
  <c r="J153" i="10" s="1"/>
  <c r="BE153" i="10"/>
  <c r="M153" i="10" s="1"/>
  <c r="AC153" i="10"/>
  <c r="AB153" i="10"/>
  <c r="AA153" i="10"/>
  <c r="AJ153" i="10" s="1"/>
  <c r="W153" i="10"/>
  <c r="V153" i="10"/>
  <c r="AS153" i="10" s="1"/>
  <c r="F153" i="10"/>
  <c r="BO152" i="10"/>
  <c r="G152" i="10" s="1"/>
  <c r="I152" i="10" s="1"/>
  <c r="BE152" i="10"/>
  <c r="M152" i="10" s="1"/>
  <c r="AC152" i="10"/>
  <c r="AB152" i="10"/>
  <c r="AA152" i="10"/>
  <c r="AE152" i="10" s="1"/>
  <c r="W152" i="10"/>
  <c r="V152" i="10"/>
  <c r="AS152" i="10" s="1"/>
  <c r="F152" i="10"/>
  <c r="BO151" i="10"/>
  <c r="G151" i="10" s="1"/>
  <c r="I151" i="10" s="1"/>
  <c r="BE151" i="10"/>
  <c r="M151" i="10" s="1"/>
  <c r="AC151" i="10"/>
  <c r="AB151" i="10"/>
  <c r="AA151" i="10"/>
  <c r="W151" i="10"/>
  <c r="V151" i="10"/>
  <c r="AS151" i="10" s="1"/>
  <c r="F151" i="10"/>
  <c r="BO150" i="10"/>
  <c r="G150" i="10" s="1"/>
  <c r="I150" i="10" s="1"/>
  <c r="BE150" i="10"/>
  <c r="M150" i="10" s="1"/>
  <c r="AC150" i="10"/>
  <c r="AB150" i="10"/>
  <c r="AA150" i="10"/>
  <c r="W150" i="10"/>
  <c r="V150" i="10"/>
  <c r="AS150" i="10" s="1"/>
  <c r="F150" i="10"/>
  <c r="BO149" i="10"/>
  <c r="G149" i="10" s="1"/>
  <c r="BE149" i="10"/>
  <c r="M149" i="10" s="1"/>
  <c r="O149" i="10" s="1"/>
  <c r="AC149" i="10"/>
  <c r="AB149" i="10"/>
  <c r="AA149" i="10"/>
  <c r="W149" i="10"/>
  <c r="V149" i="10"/>
  <c r="AS149" i="10" s="1"/>
  <c r="BI149" i="10" s="1"/>
  <c r="F149" i="10"/>
  <c r="BO148" i="10"/>
  <c r="G148" i="10" s="1"/>
  <c r="BE148" i="10"/>
  <c r="M148" i="10" s="1"/>
  <c r="N148" i="10" s="1"/>
  <c r="AC148" i="10"/>
  <c r="AB148" i="10"/>
  <c r="AA148" i="10"/>
  <c r="AE148" i="10" s="1"/>
  <c r="W148" i="10"/>
  <c r="V148" i="10"/>
  <c r="AS148" i="10" s="1"/>
  <c r="BS148" i="10" s="1"/>
  <c r="F148" i="10"/>
  <c r="BO147" i="10"/>
  <c r="G147" i="10" s="1"/>
  <c r="J147" i="10" s="1"/>
  <c r="BE147" i="10"/>
  <c r="M147" i="10" s="1"/>
  <c r="AE147" i="10"/>
  <c r="AC147" i="10"/>
  <c r="AB147" i="10"/>
  <c r="AA147" i="10"/>
  <c r="AJ147" i="10" s="1"/>
  <c r="W147" i="10"/>
  <c r="V147" i="10"/>
  <c r="AS147" i="10" s="1"/>
  <c r="F147" i="10"/>
  <c r="BO146" i="10"/>
  <c r="G146" i="10" s="1"/>
  <c r="J146" i="10" s="1"/>
  <c r="BE146" i="10"/>
  <c r="M146" i="10" s="1"/>
  <c r="AC146" i="10"/>
  <c r="AB146" i="10"/>
  <c r="AA146" i="10"/>
  <c r="W146" i="10"/>
  <c r="V146" i="10"/>
  <c r="AS146" i="10" s="1"/>
  <c r="F146" i="10"/>
  <c r="BO145" i="10"/>
  <c r="G145" i="10" s="1"/>
  <c r="BE145" i="10"/>
  <c r="M145" i="10" s="1"/>
  <c r="AC145" i="10"/>
  <c r="AB145" i="10"/>
  <c r="AA145" i="10"/>
  <c r="AJ145" i="10" s="1"/>
  <c r="W145" i="10"/>
  <c r="V145" i="10"/>
  <c r="AS145" i="10" s="1"/>
  <c r="AY145" i="10" s="1"/>
  <c r="BX145" i="10" s="1"/>
  <c r="F145" i="10"/>
  <c r="BO144" i="10"/>
  <c r="G144" i="10" s="1"/>
  <c r="BE144" i="10"/>
  <c r="M144" i="10" s="1"/>
  <c r="N144" i="10" s="1"/>
  <c r="AC144" i="10"/>
  <c r="AB144" i="10"/>
  <c r="AA144" i="10"/>
  <c r="W144" i="10"/>
  <c r="V144" i="10"/>
  <c r="AS144" i="10" s="1"/>
  <c r="BI144" i="10" s="1"/>
  <c r="F144" i="10"/>
  <c r="BO143" i="10"/>
  <c r="G143" i="10" s="1"/>
  <c r="BE143" i="10"/>
  <c r="M143" i="10" s="1"/>
  <c r="N143" i="10" s="1"/>
  <c r="AC143" i="10"/>
  <c r="AB143" i="10"/>
  <c r="AA143" i="10"/>
  <c r="AE143" i="10" s="1"/>
  <c r="W143" i="10"/>
  <c r="V143" i="10"/>
  <c r="AS143" i="10" s="1"/>
  <c r="BS143" i="10" s="1"/>
  <c r="F143" i="10"/>
  <c r="BO142" i="10"/>
  <c r="BE142" i="10"/>
  <c r="M142" i="10" s="1"/>
  <c r="AC142" i="10"/>
  <c r="AB142" i="10"/>
  <c r="AA142" i="10"/>
  <c r="W142" i="10"/>
  <c r="V142" i="10"/>
  <c r="AS142" i="10" s="1"/>
  <c r="G142" i="10"/>
  <c r="F142" i="10"/>
  <c r="BO141" i="10"/>
  <c r="G141" i="10" s="1"/>
  <c r="BE141" i="10"/>
  <c r="M141" i="10" s="1"/>
  <c r="AC141" i="10"/>
  <c r="AB141" i="10"/>
  <c r="AA141" i="10"/>
  <c r="AJ141" i="10" s="1"/>
  <c r="W141" i="10"/>
  <c r="V141" i="10"/>
  <c r="AS141" i="10" s="1"/>
  <c r="F141" i="10"/>
  <c r="BO140" i="10"/>
  <c r="G140" i="10" s="1"/>
  <c r="BE140" i="10"/>
  <c r="M140" i="10" s="1"/>
  <c r="AC140" i="10"/>
  <c r="AB140" i="10"/>
  <c r="AA140" i="10"/>
  <c r="AE140" i="10" s="1"/>
  <c r="W140" i="10"/>
  <c r="AG140" i="10" s="1"/>
  <c r="V140" i="10"/>
  <c r="AS140" i="10" s="1"/>
  <c r="BI140" i="10" s="1"/>
  <c r="F140" i="10"/>
  <c r="BO139" i="10"/>
  <c r="G139" i="10" s="1"/>
  <c r="BE139" i="10"/>
  <c r="M139" i="10" s="1"/>
  <c r="O139" i="10" s="1"/>
  <c r="AC139" i="10"/>
  <c r="AB139" i="10"/>
  <c r="AA139" i="10"/>
  <c r="W139" i="10"/>
  <c r="V139" i="10"/>
  <c r="AS139" i="10" s="1"/>
  <c r="F139" i="10"/>
  <c r="BO138" i="10"/>
  <c r="G138" i="10" s="1"/>
  <c r="BE138" i="10"/>
  <c r="M138" i="10" s="1"/>
  <c r="O138" i="10" s="1"/>
  <c r="AC138" i="10"/>
  <c r="AB138" i="10"/>
  <c r="AA138" i="10"/>
  <c r="W138" i="10"/>
  <c r="V138" i="10"/>
  <c r="AS138" i="10" s="1"/>
  <c r="F138" i="10"/>
  <c r="BO137" i="10"/>
  <c r="G137" i="10" s="1"/>
  <c r="BE137" i="10"/>
  <c r="M137" i="10" s="1"/>
  <c r="O137" i="10" s="1"/>
  <c r="AC137" i="10"/>
  <c r="AB137" i="10"/>
  <c r="AA137" i="10"/>
  <c r="AE137" i="10" s="1"/>
  <c r="W137" i="10"/>
  <c r="V137" i="10"/>
  <c r="AS137" i="10" s="1"/>
  <c r="BS137" i="10" s="1"/>
  <c r="F137" i="10"/>
  <c r="BO136" i="10"/>
  <c r="G136" i="10" s="1"/>
  <c r="I136" i="10" s="1"/>
  <c r="BE136" i="10"/>
  <c r="M136" i="10" s="1"/>
  <c r="N136" i="10" s="1"/>
  <c r="AC136" i="10"/>
  <c r="AB136" i="10"/>
  <c r="AA136" i="10"/>
  <c r="W136" i="10"/>
  <c r="V136" i="10"/>
  <c r="AS136" i="10" s="1"/>
  <c r="F136" i="10"/>
  <c r="BO135" i="10"/>
  <c r="G135" i="10" s="1"/>
  <c r="I135" i="10" s="1"/>
  <c r="BE135" i="10"/>
  <c r="M135" i="10" s="1"/>
  <c r="AC135" i="10"/>
  <c r="AB135" i="10"/>
  <c r="AA135" i="10"/>
  <c r="AE135" i="10" s="1"/>
  <c r="W135" i="10"/>
  <c r="V135" i="10"/>
  <c r="AS135" i="10" s="1"/>
  <c r="J135" i="10"/>
  <c r="F135" i="10"/>
  <c r="BO134" i="10"/>
  <c r="G134" i="10" s="1"/>
  <c r="BE134" i="10"/>
  <c r="M134" i="10" s="1"/>
  <c r="AC134" i="10"/>
  <c r="AB134" i="10"/>
  <c r="AA134" i="10"/>
  <c r="AJ134" i="10" s="1"/>
  <c r="W134" i="10"/>
  <c r="V134" i="10"/>
  <c r="AS134" i="10" s="1"/>
  <c r="BS134" i="10" s="1"/>
  <c r="F134" i="10"/>
  <c r="BO133" i="10"/>
  <c r="G133" i="10" s="1"/>
  <c r="BE133" i="10"/>
  <c r="M133" i="10" s="1"/>
  <c r="AC133" i="10"/>
  <c r="AB133" i="10"/>
  <c r="AA133" i="10"/>
  <c r="W133" i="10"/>
  <c r="V133" i="10"/>
  <c r="AS133" i="10" s="1"/>
  <c r="BI133" i="10" s="1"/>
  <c r="F133" i="10"/>
  <c r="BO132" i="10"/>
  <c r="BE132" i="10"/>
  <c r="M132" i="10" s="1"/>
  <c r="N132" i="10" s="1"/>
  <c r="AC132" i="10"/>
  <c r="AB132" i="10"/>
  <c r="AA132" i="10"/>
  <c r="AE132" i="10" s="1"/>
  <c r="W132" i="10"/>
  <c r="V132" i="10"/>
  <c r="AS132" i="10" s="1"/>
  <c r="BS132" i="10" s="1"/>
  <c r="G132" i="10"/>
  <c r="F132" i="10"/>
  <c r="BO131" i="10"/>
  <c r="G131" i="10" s="1"/>
  <c r="J131" i="10" s="1"/>
  <c r="BE131" i="10"/>
  <c r="M131" i="10" s="1"/>
  <c r="AC131" i="10"/>
  <c r="AB131" i="10"/>
  <c r="AA131" i="10"/>
  <c r="AJ131" i="10" s="1"/>
  <c r="W131" i="10"/>
  <c r="V131" i="10"/>
  <c r="AS131" i="10" s="1"/>
  <c r="BI131" i="10" s="1"/>
  <c r="F131" i="10"/>
  <c r="BO130" i="10"/>
  <c r="G130" i="10" s="1"/>
  <c r="J130" i="10" s="1"/>
  <c r="BE130" i="10"/>
  <c r="M130" i="10" s="1"/>
  <c r="O130" i="10" s="1"/>
  <c r="AC130" i="10"/>
  <c r="AB130" i="10"/>
  <c r="AA130" i="10"/>
  <c r="W130" i="10"/>
  <c r="V130" i="10"/>
  <c r="AS130" i="10" s="1"/>
  <c r="AY130" i="10" s="1"/>
  <c r="BX130" i="10" s="1"/>
  <c r="F130" i="10"/>
  <c r="BO129" i="10"/>
  <c r="G129" i="10" s="1"/>
  <c r="BE129" i="10"/>
  <c r="M129" i="10" s="1"/>
  <c r="AC129" i="10"/>
  <c r="AB129" i="10"/>
  <c r="AA129" i="10"/>
  <c r="AE129" i="10" s="1"/>
  <c r="W129" i="10"/>
  <c r="V129" i="10"/>
  <c r="AS129" i="10" s="1"/>
  <c r="AY129" i="10" s="1"/>
  <c r="BX129" i="10" s="1"/>
  <c r="F129" i="10"/>
  <c r="BO128" i="10"/>
  <c r="G128" i="10" s="1"/>
  <c r="I128" i="10" s="1"/>
  <c r="K128" i="10" s="1"/>
  <c r="BE128" i="10"/>
  <c r="M128" i="10" s="1"/>
  <c r="AC128" i="10"/>
  <c r="AB128" i="10"/>
  <c r="AA128" i="10"/>
  <c r="W128" i="10"/>
  <c r="V128" i="10"/>
  <c r="AS128" i="10" s="1"/>
  <c r="BS128" i="10" s="1"/>
  <c r="F128" i="10"/>
  <c r="BO127" i="10"/>
  <c r="G127" i="10" s="1"/>
  <c r="BE127" i="10"/>
  <c r="M127" i="10" s="1"/>
  <c r="AC127" i="10"/>
  <c r="AB127" i="10"/>
  <c r="AA127" i="10"/>
  <c r="W127" i="10"/>
  <c r="V127" i="10"/>
  <c r="AS127" i="10" s="1"/>
  <c r="F127" i="10"/>
  <c r="BO126" i="10"/>
  <c r="G126" i="10" s="1"/>
  <c r="BE126" i="10"/>
  <c r="M126" i="10" s="1"/>
  <c r="AC126" i="10"/>
  <c r="AB126" i="10"/>
  <c r="AA126" i="10"/>
  <c r="W126" i="10"/>
  <c r="V126" i="10"/>
  <c r="AS126" i="10" s="1"/>
  <c r="BS126" i="10" s="1"/>
  <c r="F126" i="10"/>
  <c r="BO125" i="10"/>
  <c r="G125" i="10" s="1"/>
  <c r="BE125" i="10"/>
  <c r="M125" i="10" s="1"/>
  <c r="AC125" i="10"/>
  <c r="AB125" i="10"/>
  <c r="AA125" i="10"/>
  <c r="AJ125" i="10" s="1"/>
  <c r="W125" i="10"/>
  <c r="V125" i="10"/>
  <c r="AS125" i="10" s="1"/>
  <c r="F125" i="10"/>
  <c r="BO124" i="10"/>
  <c r="G124" i="10" s="1"/>
  <c r="BE124" i="10"/>
  <c r="M124" i="10" s="1"/>
  <c r="AC124" i="10"/>
  <c r="AB124" i="10"/>
  <c r="AA124" i="10"/>
  <c r="AE124" i="10" s="1"/>
  <c r="W124" i="10"/>
  <c r="V124" i="10"/>
  <c r="AS124" i="10" s="1"/>
  <c r="BS124" i="10" s="1"/>
  <c r="F124" i="10"/>
  <c r="BO123" i="10"/>
  <c r="G123" i="10" s="1"/>
  <c r="J123" i="10" s="1"/>
  <c r="BE123" i="10"/>
  <c r="AC123" i="10"/>
  <c r="AB123" i="10"/>
  <c r="AA123" i="10"/>
  <c r="AJ123" i="10" s="1"/>
  <c r="W123" i="10"/>
  <c r="V123" i="10"/>
  <c r="AS123" i="10" s="1"/>
  <c r="M123" i="10"/>
  <c r="O123" i="10" s="1"/>
  <c r="F123" i="10"/>
  <c r="BO122" i="10"/>
  <c r="G122" i="10" s="1"/>
  <c r="BE122" i="10"/>
  <c r="M122" i="10" s="1"/>
  <c r="N122" i="10" s="1"/>
  <c r="AC122" i="10"/>
  <c r="AB122" i="10"/>
  <c r="AA122" i="10"/>
  <c r="W122" i="10"/>
  <c r="V122" i="10"/>
  <c r="AS122" i="10" s="1"/>
  <c r="F122" i="10"/>
  <c r="BO121" i="10"/>
  <c r="G121" i="10" s="1"/>
  <c r="BE121" i="10"/>
  <c r="M121" i="10" s="1"/>
  <c r="AC121" i="10"/>
  <c r="AB121" i="10"/>
  <c r="AA121" i="10"/>
  <c r="AJ121" i="10" s="1"/>
  <c r="W121" i="10"/>
  <c r="V121" i="10"/>
  <c r="AS121" i="10" s="1"/>
  <c r="AY121" i="10" s="1"/>
  <c r="BX121" i="10" s="1"/>
  <c r="F121" i="10"/>
  <c r="BO120" i="10"/>
  <c r="G120" i="10" s="1"/>
  <c r="BE120" i="10"/>
  <c r="M120" i="10" s="1"/>
  <c r="AC120" i="10"/>
  <c r="AB120" i="10"/>
  <c r="AA120" i="10"/>
  <c r="AE120" i="10" s="1"/>
  <c r="W120" i="10"/>
  <c r="V120" i="10"/>
  <c r="AS120" i="10" s="1"/>
  <c r="F120" i="10"/>
  <c r="BO119" i="10"/>
  <c r="G119" i="10" s="1"/>
  <c r="BE119" i="10"/>
  <c r="M119" i="10" s="1"/>
  <c r="AC119" i="10"/>
  <c r="AB119" i="10"/>
  <c r="AA119" i="10"/>
  <c r="AJ119" i="10" s="1"/>
  <c r="W119" i="10"/>
  <c r="V119" i="10"/>
  <c r="AS119" i="10" s="1"/>
  <c r="F119" i="10"/>
  <c r="BO118" i="10"/>
  <c r="G118" i="10" s="1"/>
  <c r="I118" i="10" s="1"/>
  <c r="BE118" i="10"/>
  <c r="M118" i="10" s="1"/>
  <c r="O118" i="10" s="1"/>
  <c r="AC118" i="10"/>
  <c r="AB118" i="10"/>
  <c r="AA118" i="10"/>
  <c r="W118" i="10"/>
  <c r="V118" i="10"/>
  <c r="AS118" i="10" s="1"/>
  <c r="N118" i="10"/>
  <c r="F118" i="10"/>
  <c r="BO117" i="10"/>
  <c r="G117" i="10" s="1"/>
  <c r="J117" i="10" s="1"/>
  <c r="BE117" i="10"/>
  <c r="M117" i="10" s="1"/>
  <c r="O117" i="10" s="1"/>
  <c r="AC117" i="10"/>
  <c r="AB117" i="10"/>
  <c r="AA117" i="10"/>
  <c r="AJ117" i="10" s="1"/>
  <c r="W117" i="10"/>
  <c r="V117" i="10"/>
  <c r="AS117" i="10" s="1"/>
  <c r="BI117" i="10" s="1"/>
  <c r="F117" i="10"/>
  <c r="BO116" i="10"/>
  <c r="G116" i="10" s="1"/>
  <c r="BE116" i="10"/>
  <c r="M116" i="10" s="1"/>
  <c r="N116" i="10" s="1"/>
  <c r="AC116" i="10"/>
  <c r="AB116" i="10"/>
  <c r="AA116" i="10"/>
  <c r="AE116" i="10" s="1"/>
  <c r="W116" i="10"/>
  <c r="V116" i="10"/>
  <c r="AS116" i="10" s="1"/>
  <c r="BI116" i="10" s="1"/>
  <c r="F116" i="10"/>
  <c r="BO115" i="10"/>
  <c r="G115" i="10" s="1"/>
  <c r="J115" i="10" s="1"/>
  <c r="BE115" i="10"/>
  <c r="M115" i="10" s="1"/>
  <c r="N115" i="10" s="1"/>
  <c r="P115" i="10" s="1"/>
  <c r="AS115" i="10"/>
  <c r="AC115" i="10"/>
  <c r="AB115" i="10"/>
  <c r="AA115" i="10"/>
  <c r="AJ115" i="10" s="1"/>
  <c r="W115" i="10"/>
  <c r="V115" i="10"/>
  <c r="F115" i="10"/>
  <c r="BO114" i="10"/>
  <c r="G114" i="10" s="1"/>
  <c r="BE114" i="10"/>
  <c r="M114" i="10" s="1"/>
  <c r="AS114" i="10"/>
  <c r="BS114" i="10" s="1"/>
  <c r="AC114" i="10"/>
  <c r="AB114" i="10"/>
  <c r="AA114" i="10"/>
  <c r="W114" i="10"/>
  <c r="V114" i="10"/>
  <c r="F114" i="10"/>
  <c r="BO113" i="10"/>
  <c r="BE113" i="10"/>
  <c r="M113" i="10" s="1"/>
  <c r="AC113" i="10"/>
  <c r="AB113" i="10"/>
  <c r="AA113" i="10"/>
  <c r="AJ113" i="10" s="1"/>
  <c r="W113" i="10"/>
  <c r="V113" i="10"/>
  <c r="AS113" i="10" s="1"/>
  <c r="AY113" i="10" s="1"/>
  <c r="BX113" i="10" s="1"/>
  <c r="G113" i="10"/>
  <c r="F113" i="10"/>
  <c r="BO112" i="10"/>
  <c r="G112" i="10" s="1"/>
  <c r="BE112" i="10"/>
  <c r="M112" i="10" s="1"/>
  <c r="AC112" i="10"/>
  <c r="AB112" i="10"/>
  <c r="AA112" i="10"/>
  <c r="W112" i="10"/>
  <c r="V112" i="10"/>
  <c r="AS112" i="10" s="1"/>
  <c r="AY112" i="10" s="1"/>
  <c r="BX112" i="10" s="1"/>
  <c r="F112" i="10"/>
  <c r="BO111" i="10"/>
  <c r="G111" i="10" s="1"/>
  <c r="BE111" i="10"/>
  <c r="M111" i="10" s="1"/>
  <c r="O111" i="10" s="1"/>
  <c r="AC111" i="10"/>
  <c r="AB111" i="10"/>
  <c r="AA111" i="10"/>
  <c r="W111" i="10"/>
  <c r="V111" i="10"/>
  <c r="AS111" i="10" s="1"/>
  <c r="F111" i="10"/>
  <c r="BO110" i="10"/>
  <c r="G110" i="10" s="1"/>
  <c r="BE110" i="10"/>
  <c r="M110" i="10" s="1"/>
  <c r="AC110" i="10"/>
  <c r="AB110" i="10"/>
  <c r="AA110" i="10"/>
  <c r="AJ110" i="10" s="1"/>
  <c r="W110" i="10"/>
  <c r="V110" i="10"/>
  <c r="AS110" i="10" s="1"/>
  <c r="F110" i="10"/>
  <c r="BO109" i="10"/>
  <c r="G109" i="10" s="1"/>
  <c r="BE109" i="10"/>
  <c r="M109" i="10" s="1"/>
  <c r="O109" i="10" s="1"/>
  <c r="AC109" i="10"/>
  <c r="AB109" i="10"/>
  <c r="AA109" i="10"/>
  <c r="AJ109" i="10" s="1"/>
  <c r="W109" i="10"/>
  <c r="V109" i="10"/>
  <c r="AS109" i="10" s="1"/>
  <c r="N109" i="10"/>
  <c r="F109" i="10"/>
  <c r="BO108" i="10"/>
  <c r="G108" i="10" s="1"/>
  <c r="BE108" i="10"/>
  <c r="M108" i="10" s="1"/>
  <c r="AC108" i="10"/>
  <c r="AB108" i="10"/>
  <c r="AA108" i="10"/>
  <c r="W108" i="10"/>
  <c r="V108" i="10"/>
  <c r="AS108" i="10" s="1"/>
  <c r="F108" i="10"/>
  <c r="BO107" i="10"/>
  <c r="G107" i="10" s="1"/>
  <c r="J107" i="10" s="1"/>
  <c r="BE107" i="10"/>
  <c r="M107" i="10" s="1"/>
  <c r="AC107" i="10"/>
  <c r="AB107" i="10"/>
  <c r="AA107" i="10"/>
  <c r="W107" i="10"/>
  <c r="V107" i="10"/>
  <c r="AS107" i="10" s="1"/>
  <c r="BI107" i="10" s="1"/>
  <c r="F107" i="10"/>
  <c r="BO106" i="10"/>
  <c r="G106" i="10" s="1"/>
  <c r="J106" i="10" s="1"/>
  <c r="BE106" i="10"/>
  <c r="M106" i="10" s="1"/>
  <c r="AC106" i="10"/>
  <c r="AB106" i="10"/>
  <c r="AA106" i="10"/>
  <c r="W106" i="10"/>
  <c r="V106" i="10"/>
  <c r="AS106" i="10" s="1"/>
  <c r="BI106" i="10" s="1"/>
  <c r="F106" i="10"/>
  <c r="BO105" i="10"/>
  <c r="G105" i="10" s="1"/>
  <c r="BE105" i="10"/>
  <c r="M105" i="10" s="1"/>
  <c r="AC105" i="10"/>
  <c r="AB105" i="10"/>
  <c r="AA105" i="10"/>
  <c r="AJ105" i="10" s="1"/>
  <c r="W105" i="10"/>
  <c r="V105" i="10"/>
  <c r="AS105" i="10" s="1"/>
  <c r="F105" i="10"/>
  <c r="BO104" i="10"/>
  <c r="G104" i="10" s="1"/>
  <c r="BE104" i="10"/>
  <c r="M104" i="10" s="1"/>
  <c r="AC104" i="10"/>
  <c r="AB104" i="10"/>
  <c r="AA104" i="10"/>
  <c r="W104" i="10"/>
  <c r="V104" i="10"/>
  <c r="AS104" i="10" s="1"/>
  <c r="BS104" i="10" s="1"/>
  <c r="F104" i="10"/>
  <c r="BO103" i="10"/>
  <c r="G103" i="10" s="1"/>
  <c r="I103" i="10" s="1"/>
  <c r="BE103" i="10"/>
  <c r="AC103" i="10"/>
  <c r="AB103" i="10"/>
  <c r="AA103" i="10"/>
  <c r="AJ103" i="10" s="1"/>
  <c r="W103" i="10"/>
  <c r="V103" i="10"/>
  <c r="AS103" i="10" s="1"/>
  <c r="M103" i="10"/>
  <c r="F103" i="10"/>
  <c r="BO102" i="10"/>
  <c r="G102" i="10" s="1"/>
  <c r="BE102" i="10"/>
  <c r="M102" i="10" s="1"/>
  <c r="AC102" i="10"/>
  <c r="AB102" i="10"/>
  <c r="AA102" i="10"/>
  <c r="W102" i="10"/>
  <c r="V102" i="10"/>
  <c r="AS102" i="10" s="1"/>
  <c r="F102" i="10"/>
  <c r="BO101" i="10"/>
  <c r="G101" i="10" s="1"/>
  <c r="BE101" i="10"/>
  <c r="M101" i="10" s="1"/>
  <c r="O101" i="10" s="1"/>
  <c r="AC101" i="10"/>
  <c r="AB101" i="10"/>
  <c r="AA101" i="10"/>
  <c r="W101" i="10"/>
  <c r="V101" i="10"/>
  <c r="AS101" i="10" s="1"/>
  <c r="BI101" i="10" s="1"/>
  <c r="F101" i="10"/>
  <c r="BO100" i="10"/>
  <c r="G100" i="10" s="1"/>
  <c r="BE100" i="10"/>
  <c r="M100" i="10" s="1"/>
  <c r="AC100" i="10"/>
  <c r="AB100" i="10"/>
  <c r="AA100" i="10"/>
  <c r="W100" i="10"/>
  <c r="V100" i="10"/>
  <c r="AS100" i="10" s="1"/>
  <c r="F100" i="10"/>
  <c r="BO99" i="10"/>
  <c r="G99" i="10" s="1"/>
  <c r="BE99" i="10"/>
  <c r="M99" i="10" s="1"/>
  <c r="AC99" i="10"/>
  <c r="AB99" i="10"/>
  <c r="AA99" i="10"/>
  <c r="AE99" i="10" s="1"/>
  <c r="W99" i="10"/>
  <c r="V99" i="10"/>
  <c r="AS99" i="10" s="1"/>
  <c r="F99" i="10"/>
  <c r="BO98" i="10"/>
  <c r="G98" i="10" s="1"/>
  <c r="J98" i="10" s="1"/>
  <c r="BE98" i="10"/>
  <c r="M98" i="10" s="1"/>
  <c r="O98" i="10" s="1"/>
  <c r="AC98" i="10"/>
  <c r="AB98" i="10"/>
  <c r="AA98" i="10"/>
  <c r="W98" i="10"/>
  <c r="V98" i="10"/>
  <c r="AS98" i="10" s="1"/>
  <c r="F98" i="10"/>
  <c r="BO97" i="10"/>
  <c r="G97" i="10" s="1"/>
  <c r="I97" i="10" s="1"/>
  <c r="BE97" i="10"/>
  <c r="M97" i="10" s="1"/>
  <c r="O97" i="10" s="1"/>
  <c r="AC97" i="10"/>
  <c r="AB97" i="10"/>
  <c r="AA97" i="10"/>
  <c r="AE97" i="10" s="1"/>
  <c r="W97" i="10"/>
  <c r="V97" i="10"/>
  <c r="AS97" i="10" s="1"/>
  <c r="F97" i="10"/>
  <c r="BO96" i="10"/>
  <c r="G96" i="10" s="1"/>
  <c r="BE96" i="10"/>
  <c r="M96" i="10" s="1"/>
  <c r="AE96" i="10"/>
  <c r="AC96" i="10"/>
  <c r="AB96" i="10"/>
  <c r="AA96" i="10"/>
  <c r="AJ96" i="10" s="1"/>
  <c r="W96" i="10"/>
  <c r="V96" i="10"/>
  <c r="AS96" i="10" s="1"/>
  <c r="F96" i="10"/>
  <c r="BO95" i="10"/>
  <c r="G95" i="10" s="1"/>
  <c r="BE95" i="10"/>
  <c r="M95" i="10" s="1"/>
  <c r="AC95" i="10"/>
  <c r="AB95" i="10"/>
  <c r="AA95" i="10"/>
  <c r="W95" i="10"/>
  <c r="V95" i="10"/>
  <c r="AS95" i="10" s="1"/>
  <c r="F95" i="10"/>
  <c r="BO94" i="10"/>
  <c r="G94" i="10" s="1"/>
  <c r="BE94" i="10"/>
  <c r="M94" i="10" s="1"/>
  <c r="AC94" i="10"/>
  <c r="AB94" i="10"/>
  <c r="AA94" i="10"/>
  <c r="AE94" i="10" s="1"/>
  <c r="W94" i="10"/>
  <c r="V94" i="10"/>
  <c r="AS94" i="10" s="1"/>
  <c r="BI94" i="10" s="1"/>
  <c r="F94" i="10"/>
  <c r="BO93" i="10"/>
  <c r="G93" i="10" s="1"/>
  <c r="BE93" i="10"/>
  <c r="M93" i="10" s="1"/>
  <c r="AC93" i="10"/>
  <c r="AB93" i="10"/>
  <c r="AA93" i="10"/>
  <c r="AJ93" i="10" s="1"/>
  <c r="W93" i="10"/>
  <c r="V93" i="10"/>
  <c r="AS93" i="10" s="1"/>
  <c r="F93" i="10"/>
  <c r="BO92" i="10"/>
  <c r="G92" i="10" s="1"/>
  <c r="BE92" i="10"/>
  <c r="M92" i="10" s="1"/>
  <c r="AC92" i="10"/>
  <c r="AB92" i="10"/>
  <c r="AA92" i="10"/>
  <c r="W92" i="10"/>
  <c r="V92" i="10"/>
  <c r="AS92" i="10" s="1"/>
  <c r="F92" i="10"/>
  <c r="BO91" i="10"/>
  <c r="G91" i="10" s="1"/>
  <c r="BE91" i="10"/>
  <c r="M91" i="10" s="1"/>
  <c r="AC91" i="10"/>
  <c r="AB91" i="10"/>
  <c r="AA91" i="10"/>
  <c r="AJ91" i="10" s="1"/>
  <c r="W91" i="10"/>
  <c r="V91" i="10"/>
  <c r="AS91" i="10" s="1"/>
  <c r="F91" i="10"/>
  <c r="BO90" i="10"/>
  <c r="G90" i="10" s="1"/>
  <c r="BE90" i="10"/>
  <c r="M90" i="10" s="1"/>
  <c r="N90" i="10" s="1"/>
  <c r="AC90" i="10"/>
  <c r="AB90" i="10"/>
  <c r="AA90" i="10"/>
  <c r="W90" i="10"/>
  <c r="V90" i="10"/>
  <c r="AS90" i="10" s="1"/>
  <c r="BI90" i="10" s="1"/>
  <c r="O90" i="10"/>
  <c r="F90" i="10"/>
  <c r="BO89" i="10"/>
  <c r="G89" i="10" s="1"/>
  <c r="BE89" i="10"/>
  <c r="M89" i="10" s="1"/>
  <c r="N89" i="10" s="1"/>
  <c r="AC89" i="10"/>
  <c r="AB89" i="10"/>
  <c r="AA89" i="10"/>
  <c r="AE89" i="10" s="1"/>
  <c r="W89" i="10"/>
  <c r="AG89" i="10" s="1"/>
  <c r="V89" i="10"/>
  <c r="AS89" i="10" s="1"/>
  <c r="F89" i="10"/>
  <c r="BO88" i="10"/>
  <c r="G88" i="10" s="1"/>
  <c r="I88" i="10" s="1"/>
  <c r="BE88" i="10"/>
  <c r="M88" i="10" s="1"/>
  <c r="AC88" i="10"/>
  <c r="AB88" i="10"/>
  <c r="AA88" i="10"/>
  <c r="W88" i="10"/>
  <c r="V88" i="10"/>
  <c r="AS88" i="10" s="1"/>
  <c r="F88" i="10"/>
  <c r="BO87" i="10"/>
  <c r="G87" i="10" s="1"/>
  <c r="J87" i="10" s="1"/>
  <c r="BE87" i="10"/>
  <c r="M87" i="10" s="1"/>
  <c r="O87" i="10" s="1"/>
  <c r="AC87" i="10"/>
  <c r="AB87" i="10"/>
  <c r="AA87" i="10"/>
  <c r="AJ87" i="10" s="1"/>
  <c r="W87" i="10"/>
  <c r="V87" i="10"/>
  <c r="AS87" i="10" s="1"/>
  <c r="F87" i="10"/>
  <c r="BO86" i="10"/>
  <c r="G86" i="10" s="1"/>
  <c r="BE86" i="10"/>
  <c r="M86" i="10" s="1"/>
  <c r="N86" i="10" s="1"/>
  <c r="AC86" i="10"/>
  <c r="AB86" i="10"/>
  <c r="AA86" i="10"/>
  <c r="AE86" i="10" s="1"/>
  <c r="W86" i="10"/>
  <c r="V86" i="10"/>
  <c r="AS86" i="10" s="1"/>
  <c r="F86" i="10"/>
  <c r="BO85" i="10"/>
  <c r="G85" i="10" s="1"/>
  <c r="J85" i="10" s="1"/>
  <c r="BE85" i="10"/>
  <c r="M85" i="10" s="1"/>
  <c r="AC85" i="10"/>
  <c r="AB85" i="10"/>
  <c r="AA85" i="10"/>
  <c r="W85" i="10"/>
  <c r="V85" i="10"/>
  <c r="AS85" i="10" s="1"/>
  <c r="F85" i="10"/>
  <c r="BO84" i="10"/>
  <c r="G84" i="10" s="1"/>
  <c r="I84" i="10" s="1"/>
  <c r="BE84" i="10"/>
  <c r="M84" i="10" s="1"/>
  <c r="O84" i="10" s="1"/>
  <c r="AC84" i="10"/>
  <c r="AB84" i="10"/>
  <c r="AA84" i="10"/>
  <c r="W84" i="10"/>
  <c r="V84" i="10"/>
  <c r="AS84" i="10" s="1"/>
  <c r="BS84" i="10" s="1"/>
  <c r="N84" i="10"/>
  <c r="F84" i="10"/>
  <c r="BO83" i="10"/>
  <c r="G83" i="10" s="1"/>
  <c r="BE83" i="10"/>
  <c r="M83" i="10" s="1"/>
  <c r="AC83" i="10"/>
  <c r="AB83" i="10"/>
  <c r="AA83" i="10"/>
  <c r="W83" i="10"/>
  <c r="V83" i="10"/>
  <c r="AS83" i="10" s="1"/>
  <c r="AY83" i="10" s="1"/>
  <c r="BX83" i="10" s="1"/>
  <c r="F83" i="10"/>
  <c r="BO82" i="10"/>
  <c r="BE82" i="10"/>
  <c r="M82" i="10" s="1"/>
  <c r="AC82" i="10"/>
  <c r="AB82" i="10"/>
  <c r="AA82" i="10"/>
  <c r="W82" i="10"/>
  <c r="V82" i="10"/>
  <c r="AS82" i="10" s="1"/>
  <c r="G82" i="10"/>
  <c r="F82" i="10"/>
  <c r="BO81" i="10"/>
  <c r="G81" i="10" s="1"/>
  <c r="J81" i="10" s="1"/>
  <c r="BE81" i="10"/>
  <c r="M81" i="10" s="1"/>
  <c r="AY81" i="10"/>
  <c r="BX81" i="10" s="1"/>
  <c r="AC81" i="10"/>
  <c r="AB81" i="10"/>
  <c r="AA81" i="10"/>
  <c r="AJ81" i="10" s="1"/>
  <c r="W81" i="10"/>
  <c r="V81" i="10"/>
  <c r="AS81" i="10" s="1"/>
  <c r="BS81" i="10" s="1"/>
  <c r="F81" i="10"/>
  <c r="BO80" i="10"/>
  <c r="BE80" i="10"/>
  <c r="M80" i="10" s="1"/>
  <c r="O80" i="10" s="1"/>
  <c r="AC80" i="10"/>
  <c r="AB80" i="10"/>
  <c r="AA80" i="10"/>
  <c r="AJ80" i="10" s="1"/>
  <c r="W80" i="10"/>
  <c r="V80" i="10"/>
  <c r="AS80" i="10" s="1"/>
  <c r="G80" i="10"/>
  <c r="I80" i="10" s="1"/>
  <c r="F80" i="10"/>
  <c r="BO79" i="10"/>
  <c r="G79" i="10" s="1"/>
  <c r="J79" i="10" s="1"/>
  <c r="BE79" i="10"/>
  <c r="M79" i="10" s="1"/>
  <c r="O79" i="10" s="1"/>
  <c r="AC79" i="10"/>
  <c r="AB79" i="10"/>
  <c r="AA79" i="10"/>
  <c r="W79" i="10"/>
  <c r="V79" i="10"/>
  <c r="AS79" i="10" s="1"/>
  <c r="AY79" i="10" s="1"/>
  <c r="BX79" i="10" s="1"/>
  <c r="F79" i="10"/>
  <c r="BO78" i="10"/>
  <c r="G78" i="10" s="1"/>
  <c r="BE78" i="10"/>
  <c r="M78" i="10" s="1"/>
  <c r="AC78" i="10"/>
  <c r="AB78" i="10"/>
  <c r="AA78" i="10"/>
  <c r="AE78" i="10" s="1"/>
  <c r="W78" i="10"/>
  <c r="V78" i="10"/>
  <c r="AS78" i="10" s="1"/>
  <c r="BS78" i="10" s="1"/>
  <c r="F78" i="10"/>
  <c r="BO77" i="10"/>
  <c r="G77" i="10" s="1"/>
  <c r="BE77" i="10"/>
  <c r="M77" i="10" s="1"/>
  <c r="AC77" i="10"/>
  <c r="AB77" i="10"/>
  <c r="AA77" i="10"/>
  <c r="W77" i="10"/>
  <c r="V77" i="10"/>
  <c r="AS77" i="10" s="1"/>
  <c r="F77" i="10"/>
  <c r="BO76" i="10"/>
  <c r="G76" i="10" s="1"/>
  <c r="I76" i="10" s="1"/>
  <c r="BE76" i="10"/>
  <c r="M76" i="10" s="1"/>
  <c r="AC76" i="10"/>
  <c r="AB76" i="10"/>
  <c r="AA76" i="10"/>
  <c r="W76" i="10"/>
  <c r="V76" i="10"/>
  <c r="AS76" i="10" s="1"/>
  <c r="F76" i="10"/>
  <c r="BO75" i="10"/>
  <c r="G75" i="10" s="1"/>
  <c r="BE75" i="10"/>
  <c r="M75" i="10" s="1"/>
  <c r="O75" i="10" s="1"/>
  <c r="AC75" i="10"/>
  <c r="AB75" i="10"/>
  <c r="AA75" i="10"/>
  <c r="AJ75" i="10" s="1"/>
  <c r="W75" i="10"/>
  <c r="V75" i="10"/>
  <c r="AS75" i="10" s="1"/>
  <c r="F75" i="10"/>
  <c r="BO74" i="10"/>
  <c r="G74" i="10" s="1"/>
  <c r="I74" i="10" s="1"/>
  <c r="K74" i="10" s="1"/>
  <c r="BE74" i="10"/>
  <c r="M74" i="10" s="1"/>
  <c r="AC74" i="10"/>
  <c r="AB74" i="10"/>
  <c r="AA74" i="10"/>
  <c r="W74" i="10"/>
  <c r="V74" i="10"/>
  <c r="AS74" i="10" s="1"/>
  <c r="F74" i="10"/>
  <c r="BO73" i="10"/>
  <c r="G73" i="10" s="1"/>
  <c r="BE73" i="10"/>
  <c r="AC73" i="10"/>
  <c r="AB73" i="10"/>
  <c r="AA73" i="10"/>
  <c r="AJ73" i="10" s="1"/>
  <c r="W73" i="10"/>
  <c r="V73" i="10"/>
  <c r="AS73" i="10" s="1"/>
  <c r="M73" i="10"/>
  <c r="F73" i="10"/>
  <c r="BO72" i="10"/>
  <c r="G72" i="10" s="1"/>
  <c r="BE72" i="10"/>
  <c r="M72" i="10" s="1"/>
  <c r="O72" i="10" s="1"/>
  <c r="AC72" i="10"/>
  <c r="AB72" i="10"/>
  <c r="AA72" i="10"/>
  <c r="AJ72" i="10" s="1"/>
  <c r="W72" i="10"/>
  <c r="V72" i="10"/>
  <c r="AS72" i="10" s="1"/>
  <c r="N72" i="10"/>
  <c r="F72" i="10"/>
  <c r="BO71" i="10"/>
  <c r="G71" i="10" s="1"/>
  <c r="BE71" i="10"/>
  <c r="M71" i="10" s="1"/>
  <c r="AC71" i="10"/>
  <c r="AB71" i="10"/>
  <c r="AA71" i="10"/>
  <c r="AJ71" i="10" s="1"/>
  <c r="W71" i="10"/>
  <c r="V71" i="10"/>
  <c r="AS71" i="10" s="1"/>
  <c r="AY71" i="10" s="1"/>
  <c r="BX71" i="10" s="1"/>
  <c r="F71" i="10"/>
  <c r="BO70" i="10"/>
  <c r="G70" i="10" s="1"/>
  <c r="BE70" i="10"/>
  <c r="M70" i="10" s="1"/>
  <c r="N70" i="10" s="1"/>
  <c r="AC70" i="10"/>
  <c r="AB70" i="10"/>
  <c r="AA70" i="10"/>
  <c r="W70" i="10"/>
  <c r="V70" i="10"/>
  <c r="AS70" i="10" s="1"/>
  <c r="F70" i="10"/>
  <c r="BO69" i="10"/>
  <c r="G69" i="10" s="1"/>
  <c r="BE69" i="10"/>
  <c r="M69" i="10" s="1"/>
  <c r="O69" i="10" s="1"/>
  <c r="AC69" i="10"/>
  <c r="AB69" i="10"/>
  <c r="AA69" i="10"/>
  <c r="AJ69" i="10" s="1"/>
  <c r="W69" i="10"/>
  <c r="V69" i="10"/>
  <c r="AS69" i="10" s="1"/>
  <c r="F69" i="10"/>
  <c r="BO68" i="10"/>
  <c r="G68" i="10" s="1"/>
  <c r="I68" i="10" s="1"/>
  <c r="BE68" i="10"/>
  <c r="M68" i="10" s="1"/>
  <c r="AC68" i="10"/>
  <c r="AB68" i="10"/>
  <c r="AA68" i="10"/>
  <c r="W68" i="10"/>
  <c r="V68" i="10"/>
  <c r="AS68" i="10" s="1"/>
  <c r="BS68" i="10" s="1"/>
  <c r="F68" i="10"/>
  <c r="BO67" i="10"/>
  <c r="G67" i="10" s="1"/>
  <c r="BE67" i="10"/>
  <c r="M67" i="10" s="1"/>
  <c r="AC67" i="10"/>
  <c r="AB67" i="10"/>
  <c r="AA67" i="10"/>
  <c r="AJ67" i="10" s="1"/>
  <c r="W67" i="10"/>
  <c r="V67" i="10"/>
  <c r="AS67" i="10" s="1"/>
  <c r="F67" i="10"/>
  <c r="BO66" i="10"/>
  <c r="BE66" i="10"/>
  <c r="M66" i="10" s="1"/>
  <c r="AC66" i="10"/>
  <c r="AB66" i="10"/>
  <c r="AA66" i="10"/>
  <c r="AE66" i="10" s="1"/>
  <c r="W66" i="10"/>
  <c r="V66" i="10"/>
  <c r="AS66" i="10" s="1"/>
  <c r="G66" i="10"/>
  <c r="F66" i="10"/>
  <c r="BO65" i="10"/>
  <c r="G65" i="10" s="1"/>
  <c r="J65" i="10" s="1"/>
  <c r="BE65" i="10"/>
  <c r="M65" i="10" s="1"/>
  <c r="N65" i="10" s="1"/>
  <c r="AC65" i="10"/>
  <c r="AB65" i="10"/>
  <c r="AA65" i="10"/>
  <c r="W65" i="10"/>
  <c r="V65" i="10"/>
  <c r="AS65" i="10" s="1"/>
  <c r="BS65" i="10" s="1"/>
  <c r="F65" i="10"/>
  <c r="BO64" i="10"/>
  <c r="G64" i="10" s="1"/>
  <c r="I64" i="10" s="1"/>
  <c r="BE64" i="10"/>
  <c r="M64" i="10" s="1"/>
  <c r="O64" i="10" s="1"/>
  <c r="AC64" i="10"/>
  <c r="AB64" i="10"/>
  <c r="AA64" i="10"/>
  <c r="AJ64" i="10" s="1"/>
  <c r="W64" i="10"/>
  <c r="V64" i="10"/>
  <c r="AS64" i="10" s="1"/>
  <c r="F64" i="10"/>
  <c r="BO63" i="10"/>
  <c r="G63" i="10" s="1"/>
  <c r="J63" i="10" s="1"/>
  <c r="BE63" i="10"/>
  <c r="M63" i="10" s="1"/>
  <c r="O63" i="10" s="1"/>
  <c r="AC63" i="10"/>
  <c r="AB63" i="10"/>
  <c r="AA63" i="10"/>
  <c r="AE63" i="10" s="1"/>
  <c r="W63" i="10"/>
  <c r="V63" i="10"/>
  <c r="AS63" i="10" s="1"/>
  <c r="AY63" i="10" s="1"/>
  <c r="BX63" i="10" s="1"/>
  <c r="F63" i="10"/>
  <c r="BO62" i="10"/>
  <c r="G62" i="10" s="1"/>
  <c r="BE62" i="10"/>
  <c r="M62" i="10" s="1"/>
  <c r="AC62" i="10"/>
  <c r="AB62" i="10"/>
  <c r="AA62" i="10"/>
  <c r="W62" i="10"/>
  <c r="V62" i="10"/>
  <c r="AS62" i="10" s="1"/>
  <c r="BS62" i="10" s="1"/>
  <c r="F62" i="10"/>
  <c r="BO61" i="10"/>
  <c r="G61" i="10" s="1"/>
  <c r="J61" i="10" s="1"/>
  <c r="BE61" i="10"/>
  <c r="M61" i="10" s="1"/>
  <c r="AC61" i="10"/>
  <c r="AB61" i="10"/>
  <c r="AA61" i="10"/>
  <c r="W61" i="10"/>
  <c r="V61" i="10"/>
  <c r="AS61" i="10" s="1"/>
  <c r="F61" i="10"/>
  <c r="BO60" i="10"/>
  <c r="G60" i="10" s="1"/>
  <c r="BE60" i="10"/>
  <c r="M60" i="10" s="1"/>
  <c r="O60" i="10" s="1"/>
  <c r="AC60" i="10"/>
  <c r="AB60" i="10"/>
  <c r="AA60" i="10"/>
  <c r="W60" i="10"/>
  <c r="V60" i="10"/>
  <c r="AS60" i="10" s="1"/>
  <c r="N60" i="10"/>
  <c r="F60" i="10"/>
  <c r="BO59" i="10"/>
  <c r="G59" i="10" s="1"/>
  <c r="BE59" i="10"/>
  <c r="M59" i="10" s="1"/>
  <c r="O59" i="10" s="1"/>
  <c r="AC59" i="10"/>
  <c r="AB59" i="10"/>
  <c r="AA59" i="10"/>
  <c r="W59" i="10"/>
  <c r="V59" i="10"/>
  <c r="AS59" i="10" s="1"/>
  <c r="AY59" i="10" s="1"/>
  <c r="BX59" i="10" s="1"/>
  <c r="F59" i="10"/>
  <c r="BO58" i="10"/>
  <c r="G58" i="10" s="1"/>
  <c r="I58" i="10" s="1"/>
  <c r="BE58" i="10"/>
  <c r="M58" i="10" s="1"/>
  <c r="AC58" i="10"/>
  <c r="AB58" i="10"/>
  <c r="AA58" i="10"/>
  <c r="AE58" i="10" s="1"/>
  <c r="W58" i="10"/>
  <c r="V58" i="10"/>
  <c r="AS58" i="10" s="1"/>
  <c r="F58" i="10"/>
  <c r="BO57" i="10"/>
  <c r="G57" i="10" s="1"/>
  <c r="BE57" i="10"/>
  <c r="M57" i="10" s="1"/>
  <c r="AC57" i="10"/>
  <c r="AB57" i="10"/>
  <c r="AA57" i="10"/>
  <c r="AJ57" i="10" s="1"/>
  <c r="W57" i="10"/>
  <c r="V57" i="10"/>
  <c r="AS57" i="10" s="1"/>
  <c r="BS57" i="10" s="1"/>
  <c r="F57" i="10"/>
  <c r="BO56" i="10"/>
  <c r="G56" i="10" s="1"/>
  <c r="BE56" i="10"/>
  <c r="M56" i="10" s="1"/>
  <c r="O56" i="10" s="1"/>
  <c r="AC56" i="10"/>
  <c r="AB56" i="10"/>
  <c r="AA56" i="10"/>
  <c r="AJ56" i="10" s="1"/>
  <c r="W56" i="10"/>
  <c r="V56" i="10"/>
  <c r="AS56" i="10" s="1"/>
  <c r="F56" i="10"/>
  <c r="BO55" i="10"/>
  <c r="G55" i="10" s="1"/>
  <c r="BE55" i="10"/>
  <c r="M55" i="10" s="1"/>
  <c r="AC55" i="10"/>
  <c r="AB55" i="10"/>
  <c r="AA55" i="10"/>
  <c r="AE55" i="10" s="1"/>
  <c r="W55" i="10"/>
  <c r="V55" i="10"/>
  <c r="AS55" i="10" s="1"/>
  <c r="F55" i="10"/>
  <c r="BO54" i="10"/>
  <c r="BE54" i="10"/>
  <c r="M54" i="10" s="1"/>
  <c r="N54" i="10" s="1"/>
  <c r="AC54" i="10"/>
  <c r="AB54" i="10"/>
  <c r="AA54" i="10"/>
  <c r="AE54" i="10" s="1"/>
  <c r="W54" i="10"/>
  <c r="V54" i="10"/>
  <c r="AS54" i="10" s="1"/>
  <c r="G54" i="10"/>
  <c r="F54" i="10"/>
  <c r="BO53" i="10"/>
  <c r="G53" i="10" s="1"/>
  <c r="BE53" i="10"/>
  <c r="M53" i="10" s="1"/>
  <c r="AC53" i="10"/>
  <c r="AB53" i="10"/>
  <c r="AA53" i="10"/>
  <c r="AJ53" i="10" s="1"/>
  <c r="W53" i="10"/>
  <c r="V53" i="10"/>
  <c r="AS53" i="10" s="1"/>
  <c r="F53" i="10"/>
  <c r="BO52" i="10"/>
  <c r="BE52" i="10"/>
  <c r="M52" i="10" s="1"/>
  <c r="O52" i="10" s="1"/>
  <c r="AC52" i="10"/>
  <c r="AB52" i="10"/>
  <c r="AA52" i="10"/>
  <c r="W52" i="10"/>
  <c r="V52" i="10"/>
  <c r="AS52" i="10" s="1"/>
  <c r="BS52" i="10" s="1"/>
  <c r="G52" i="10"/>
  <c r="I52" i="10" s="1"/>
  <c r="F52" i="10"/>
  <c r="BO51" i="10"/>
  <c r="G51" i="10" s="1"/>
  <c r="BE51" i="10"/>
  <c r="M51" i="10" s="1"/>
  <c r="AC51" i="10"/>
  <c r="AB51" i="10"/>
  <c r="AA51" i="10"/>
  <c r="AE51" i="10" s="1"/>
  <c r="W51" i="10"/>
  <c r="V51" i="10"/>
  <c r="AS51" i="10" s="1"/>
  <c r="AY51" i="10" s="1"/>
  <c r="BX51" i="10" s="1"/>
  <c r="F51" i="10"/>
  <c r="BO50" i="10"/>
  <c r="G50" i="10" s="1"/>
  <c r="I50" i="10" s="1"/>
  <c r="BE50" i="10"/>
  <c r="M50" i="10" s="1"/>
  <c r="AC50" i="10"/>
  <c r="AB50" i="10"/>
  <c r="AA50" i="10"/>
  <c r="AJ50" i="10" s="1"/>
  <c r="W50" i="10"/>
  <c r="V50" i="10"/>
  <c r="AS50" i="10" s="1"/>
  <c r="F50" i="10"/>
  <c r="BO49" i="10"/>
  <c r="G49" i="10" s="1"/>
  <c r="J49" i="10" s="1"/>
  <c r="BE49" i="10"/>
  <c r="M49" i="10" s="1"/>
  <c r="O49" i="10" s="1"/>
  <c r="AC49" i="10"/>
  <c r="AB49" i="10"/>
  <c r="AA49" i="10"/>
  <c r="W49" i="10"/>
  <c r="V49" i="10"/>
  <c r="AS49" i="10" s="1"/>
  <c r="F49" i="10"/>
  <c r="BO48" i="10"/>
  <c r="G48" i="10" s="1"/>
  <c r="I48" i="10" s="1"/>
  <c r="BE48" i="10"/>
  <c r="M48" i="10" s="1"/>
  <c r="AC48" i="10"/>
  <c r="AB48" i="10"/>
  <c r="AA48" i="10"/>
  <c r="AJ48" i="10" s="1"/>
  <c r="W48" i="10"/>
  <c r="V48" i="10"/>
  <c r="AS48" i="10" s="1"/>
  <c r="F48" i="10"/>
  <c r="BO47" i="10"/>
  <c r="BE47" i="10"/>
  <c r="M47" i="10" s="1"/>
  <c r="O47" i="10" s="1"/>
  <c r="AC47" i="10"/>
  <c r="AB47" i="10"/>
  <c r="AA47" i="10"/>
  <c r="AJ47" i="10" s="1"/>
  <c r="W47" i="10"/>
  <c r="V47" i="10"/>
  <c r="AS47" i="10" s="1"/>
  <c r="AY47" i="10" s="1"/>
  <c r="BX47" i="10" s="1"/>
  <c r="G47" i="10"/>
  <c r="F47" i="10"/>
  <c r="BO46" i="10"/>
  <c r="G46" i="10" s="1"/>
  <c r="BE46" i="10"/>
  <c r="M46" i="10" s="1"/>
  <c r="AC46" i="10"/>
  <c r="AB46" i="10"/>
  <c r="AA46" i="10"/>
  <c r="W46" i="10"/>
  <c r="V46" i="10"/>
  <c r="AS46" i="10" s="1"/>
  <c r="BS46" i="10" s="1"/>
  <c r="F46" i="10"/>
  <c r="BO45" i="10"/>
  <c r="G45" i="10" s="1"/>
  <c r="BE45" i="10"/>
  <c r="M45" i="10" s="1"/>
  <c r="O45" i="10" s="1"/>
  <c r="AC45" i="10"/>
  <c r="AB45" i="10"/>
  <c r="AA45" i="10"/>
  <c r="AJ45" i="10" s="1"/>
  <c r="W45" i="10"/>
  <c r="V45" i="10"/>
  <c r="AS45" i="10" s="1"/>
  <c r="F45" i="10"/>
  <c r="BO44" i="10"/>
  <c r="G44" i="10" s="1"/>
  <c r="J44" i="10" s="1"/>
  <c r="BE44" i="10"/>
  <c r="M44" i="10" s="1"/>
  <c r="AC44" i="10"/>
  <c r="AB44" i="10"/>
  <c r="AA44" i="10"/>
  <c r="W44" i="10"/>
  <c r="V44" i="10"/>
  <c r="AS44" i="10" s="1"/>
  <c r="F44" i="10"/>
  <c r="BO43" i="10"/>
  <c r="G43" i="10" s="1"/>
  <c r="BE43" i="10"/>
  <c r="M43" i="10" s="1"/>
  <c r="AC43" i="10"/>
  <c r="AB43" i="10"/>
  <c r="AA43" i="10"/>
  <c r="AJ43" i="10" s="1"/>
  <c r="W43" i="10"/>
  <c r="V43" i="10"/>
  <c r="AS43" i="10" s="1"/>
  <c r="F43" i="10"/>
  <c r="BO42" i="10"/>
  <c r="G42" i="10" s="1"/>
  <c r="I42" i="10" s="1"/>
  <c r="BE42" i="10"/>
  <c r="M42" i="10" s="1"/>
  <c r="AC42" i="10"/>
  <c r="AB42" i="10"/>
  <c r="AA42" i="10"/>
  <c r="W42" i="10"/>
  <c r="V42" i="10"/>
  <c r="AS42" i="10" s="1"/>
  <c r="F42" i="10"/>
  <c r="BO41" i="10"/>
  <c r="G41" i="10" s="1"/>
  <c r="I41" i="10" s="1"/>
  <c r="BE41" i="10"/>
  <c r="M41" i="10" s="1"/>
  <c r="O41" i="10" s="1"/>
  <c r="AC41" i="10"/>
  <c r="AB41" i="10"/>
  <c r="AA41" i="10"/>
  <c r="AJ41" i="10" s="1"/>
  <c r="W41" i="10"/>
  <c r="V41" i="10"/>
  <c r="AS41" i="10" s="1"/>
  <c r="F41" i="10"/>
  <c r="BO40" i="10"/>
  <c r="G40" i="10" s="1"/>
  <c r="BE40" i="10"/>
  <c r="M40" i="10" s="1"/>
  <c r="O40" i="10" s="1"/>
  <c r="AC40" i="10"/>
  <c r="AB40" i="10"/>
  <c r="AA40" i="10"/>
  <c r="W40" i="10"/>
  <c r="V40" i="10"/>
  <c r="AS40" i="10" s="1"/>
  <c r="F40" i="10"/>
  <c r="BO39" i="10"/>
  <c r="G39" i="10" s="1"/>
  <c r="BE39" i="10"/>
  <c r="M39" i="10" s="1"/>
  <c r="O39" i="10" s="1"/>
  <c r="AC39" i="10"/>
  <c r="AB39" i="10"/>
  <c r="AA39" i="10"/>
  <c r="AJ39" i="10" s="1"/>
  <c r="W39" i="10"/>
  <c r="V39" i="10"/>
  <c r="AS39" i="10" s="1"/>
  <c r="AY39" i="10" s="1"/>
  <c r="BX39" i="10" s="1"/>
  <c r="F39" i="10"/>
  <c r="BO38" i="10"/>
  <c r="G38" i="10" s="1"/>
  <c r="BE38" i="10"/>
  <c r="M38" i="10" s="1"/>
  <c r="N38" i="10" s="1"/>
  <c r="AJ38" i="10"/>
  <c r="AC38" i="10"/>
  <c r="AB38" i="10"/>
  <c r="AA38" i="10"/>
  <c r="AE38" i="10" s="1"/>
  <c r="W38" i="10"/>
  <c r="V38" i="10"/>
  <c r="AS38" i="10" s="1"/>
  <c r="BS38" i="10" s="1"/>
  <c r="F38" i="10"/>
  <c r="BO37" i="10"/>
  <c r="G37" i="10" s="1"/>
  <c r="BE37" i="10"/>
  <c r="M37" i="10" s="1"/>
  <c r="AC37" i="10"/>
  <c r="AB37" i="10"/>
  <c r="AA37" i="10"/>
  <c r="AJ37" i="10" s="1"/>
  <c r="W37" i="10"/>
  <c r="V37" i="10"/>
  <c r="AS37" i="10" s="1"/>
  <c r="F37" i="10"/>
  <c r="BO36" i="10"/>
  <c r="G36" i="10" s="1"/>
  <c r="J36" i="10" s="1"/>
  <c r="BE36" i="10"/>
  <c r="M36" i="10" s="1"/>
  <c r="O36" i="10" s="1"/>
  <c r="AC36" i="10"/>
  <c r="AB36" i="10"/>
  <c r="AA36" i="10"/>
  <c r="W36" i="10"/>
  <c r="V36" i="10"/>
  <c r="AS36" i="10" s="1"/>
  <c r="F36" i="10"/>
  <c r="BO35" i="10"/>
  <c r="G35" i="10" s="1"/>
  <c r="BE35" i="10"/>
  <c r="AC35" i="10"/>
  <c r="AB35" i="10"/>
  <c r="AA35" i="10"/>
  <c r="AJ35" i="10" s="1"/>
  <c r="W35" i="10"/>
  <c r="V35" i="10"/>
  <c r="AS35" i="10" s="1"/>
  <c r="BS35" i="10" s="1"/>
  <c r="M35" i="10"/>
  <c r="F35" i="10"/>
  <c r="BO34" i="10"/>
  <c r="BE34" i="10"/>
  <c r="M34" i="10" s="1"/>
  <c r="N34" i="10" s="1"/>
  <c r="AC34" i="10"/>
  <c r="AB34" i="10"/>
  <c r="AA34" i="10"/>
  <c r="W34" i="10"/>
  <c r="V34" i="10"/>
  <c r="AS34" i="10" s="1"/>
  <c r="AY34" i="10" s="1"/>
  <c r="BX34" i="10" s="1"/>
  <c r="G34" i="10"/>
  <c r="F34" i="10"/>
  <c r="BO33" i="10"/>
  <c r="G33" i="10" s="1"/>
  <c r="BE33" i="10"/>
  <c r="M33" i="10" s="1"/>
  <c r="AY33" i="10"/>
  <c r="BX33" i="10" s="1"/>
  <c r="AC33" i="10"/>
  <c r="AB33" i="10"/>
  <c r="AA33" i="10"/>
  <c r="W33" i="10"/>
  <c r="V33" i="10"/>
  <c r="AS33" i="10" s="1"/>
  <c r="BS33" i="10" s="1"/>
  <c r="F33" i="10"/>
  <c r="BO32" i="10"/>
  <c r="G32" i="10" s="1"/>
  <c r="BE32" i="10"/>
  <c r="M32" i="10" s="1"/>
  <c r="AC32" i="10"/>
  <c r="AB32" i="10"/>
  <c r="AA32" i="10"/>
  <c r="W32" i="10"/>
  <c r="V32" i="10"/>
  <c r="AS32" i="10" s="1"/>
  <c r="F32" i="10"/>
  <c r="BO31" i="10"/>
  <c r="G31" i="10" s="1"/>
  <c r="BE31" i="10"/>
  <c r="M31" i="10" s="1"/>
  <c r="AC31" i="10"/>
  <c r="AB31" i="10"/>
  <c r="AA31" i="10"/>
  <c r="AJ31" i="10" s="1"/>
  <c r="W31" i="10"/>
  <c r="V31" i="10"/>
  <c r="AS31" i="10" s="1"/>
  <c r="AY31" i="10" s="1"/>
  <c r="BX31" i="10" s="1"/>
  <c r="F31" i="10"/>
  <c r="BO30" i="10"/>
  <c r="G30" i="10" s="1"/>
  <c r="BE30" i="10"/>
  <c r="M30" i="10" s="1"/>
  <c r="N30" i="10" s="1"/>
  <c r="AC30" i="10"/>
  <c r="AB30" i="10"/>
  <c r="AA30" i="10"/>
  <c r="AE30" i="10" s="1"/>
  <c r="W30" i="10"/>
  <c r="V30" i="10"/>
  <c r="AS30" i="10" s="1"/>
  <c r="F30" i="10"/>
  <c r="BO29" i="10"/>
  <c r="G29" i="10" s="1"/>
  <c r="BE29" i="10"/>
  <c r="M29" i="10" s="1"/>
  <c r="AC29" i="10"/>
  <c r="AB29" i="10"/>
  <c r="AA29" i="10"/>
  <c r="W29" i="10"/>
  <c r="V29" i="10"/>
  <c r="AS29" i="10" s="1"/>
  <c r="F29" i="10"/>
  <c r="BO28" i="10"/>
  <c r="G28" i="10" s="1"/>
  <c r="J28" i="10" s="1"/>
  <c r="BE28" i="10"/>
  <c r="M28" i="10" s="1"/>
  <c r="O28" i="10" s="1"/>
  <c r="AC28" i="10"/>
  <c r="AB28" i="10"/>
  <c r="AA28" i="10"/>
  <c r="W28" i="10"/>
  <c r="V28" i="10"/>
  <c r="AS28" i="10" s="1"/>
  <c r="I28" i="10"/>
  <c r="F28" i="10"/>
  <c r="BO27" i="10"/>
  <c r="G27" i="10" s="1"/>
  <c r="BE27" i="10"/>
  <c r="M27" i="10" s="1"/>
  <c r="AC27" i="10"/>
  <c r="AB27" i="10"/>
  <c r="AA27" i="10"/>
  <c r="W27" i="10"/>
  <c r="V27" i="10"/>
  <c r="AS27" i="10" s="1"/>
  <c r="BS27" i="10" s="1"/>
  <c r="F27" i="10"/>
  <c r="BO26" i="10"/>
  <c r="G26" i="10" s="1"/>
  <c r="BE26" i="10"/>
  <c r="M26" i="10" s="1"/>
  <c r="N26" i="10" s="1"/>
  <c r="AC26" i="10"/>
  <c r="AB26" i="10"/>
  <c r="AA26" i="10"/>
  <c r="W26" i="10"/>
  <c r="V26" i="10"/>
  <c r="AS26" i="10" s="1"/>
  <c r="BS26" i="10" s="1"/>
  <c r="F26" i="10"/>
  <c r="BO25" i="10"/>
  <c r="G25" i="10" s="1"/>
  <c r="J25" i="10" s="1"/>
  <c r="BE25" i="10"/>
  <c r="M25" i="10" s="1"/>
  <c r="AC25" i="10"/>
  <c r="AB25" i="10"/>
  <c r="AA25" i="10"/>
  <c r="W25" i="10"/>
  <c r="V25" i="10"/>
  <c r="AS25" i="10" s="1"/>
  <c r="F25" i="10"/>
  <c r="BO24" i="10"/>
  <c r="G24" i="10" s="1"/>
  <c r="BE24" i="10"/>
  <c r="M24" i="10" s="1"/>
  <c r="AC24" i="10"/>
  <c r="AB24" i="10"/>
  <c r="AA24" i="10"/>
  <c r="W24" i="10"/>
  <c r="V24" i="10"/>
  <c r="AS24" i="10" s="1"/>
  <c r="BS24" i="10" s="1"/>
  <c r="F24" i="10"/>
  <c r="BO23" i="10"/>
  <c r="G23" i="10" s="1"/>
  <c r="BE23" i="10"/>
  <c r="M23" i="10" s="1"/>
  <c r="AC23" i="10"/>
  <c r="AB23" i="10"/>
  <c r="AA23" i="10"/>
  <c r="W23" i="10"/>
  <c r="V23" i="10"/>
  <c r="AS23" i="10" s="1"/>
  <c r="AY23" i="10" s="1"/>
  <c r="BX23" i="10" s="1"/>
  <c r="F23" i="10"/>
  <c r="BO22" i="10"/>
  <c r="G22" i="10" s="1"/>
  <c r="BE22" i="10"/>
  <c r="M22" i="10" s="1"/>
  <c r="N22" i="10" s="1"/>
  <c r="AC22" i="10"/>
  <c r="AB22" i="10"/>
  <c r="AA22" i="10"/>
  <c r="AE22" i="10" s="1"/>
  <c r="AG22" i="10" s="1"/>
  <c r="W22" i="10"/>
  <c r="V22" i="10"/>
  <c r="AS22" i="10" s="1"/>
  <c r="BS22" i="10" s="1"/>
  <c r="F22" i="10"/>
  <c r="BO21" i="10"/>
  <c r="G21" i="10" s="1"/>
  <c r="J21" i="10" s="1"/>
  <c r="BE21" i="10"/>
  <c r="M21" i="10" s="1"/>
  <c r="N21" i="10" s="1"/>
  <c r="AC21" i="10"/>
  <c r="AB21" i="10"/>
  <c r="AA21" i="10"/>
  <c r="AJ21" i="10" s="1"/>
  <c r="W21" i="10"/>
  <c r="V21" i="10"/>
  <c r="AS21" i="10" s="1"/>
  <c r="BS21" i="10" s="1"/>
  <c r="F21" i="10"/>
  <c r="BO20" i="10"/>
  <c r="G20" i="10" s="1"/>
  <c r="BE20" i="10"/>
  <c r="M20" i="10" s="1"/>
  <c r="O20" i="10" s="1"/>
  <c r="AC20" i="10"/>
  <c r="AB20" i="10"/>
  <c r="AA20" i="10"/>
  <c r="W20" i="10"/>
  <c r="V20" i="10"/>
  <c r="AS20" i="10" s="1"/>
  <c r="BI20" i="10" s="1"/>
  <c r="F20" i="10"/>
  <c r="BO19" i="10"/>
  <c r="G19" i="10" s="1"/>
  <c r="BE19" i="10"/>
  <c r="M19" i="10" s="1"/>
  <c r="AC19" i="10"/>
  <c r="AB19" i="10"/>
  <c r="AA19" i="10"/>
  <c r="AJ19" i="10" s="1"/>
  <c r="W19" i="10"/>
  <c r="V19" i="10"/>
  <c r="AS19" i="10" s="1"/>
  <c r="BS19" i="10" s="1"/>
  <c r="F19" i="10"/>
  <c r="BO18" i="10"/>
  <c r="G18" i="10" s="1"/>
  <c r="BE18" i="10"/>
  <c r="M18" i="10" s="1"/>
  <c r="N18" i="10" s="1"/>
  <c r="AY18" i="10"/>
  <c r="BX18" i="10" s="1"/>
  <c r="AC18" i="10"/>
  <c r="AB18" i="10"/>
  <c r="AA18" i="10"/>
  <c r="W18" i="10"/>
  <c r="V18" i="10"/>
  <c r="AS18" i="10" s="1"/>
  <c r="BI18" i="10" s="1"/>
  <c r="F18" i="10"/>
  <c r="BO17" i="10"/>
  <c r="G17" i="10" s="1"/>
  <c r="J17" i="10" s="1"/>
  <c r="BE17" i="10"/>
  <c r="M17" i="10" s="1"/>
  <c r="O17" i="10" s="1"/>
  <c r="AC17" i="10"/>
  <c r="AB17" i="10"/>
  <c r="AA17" i="10"/>
  <c r="AJ17" i="10" s="1"/>
  <c r="W17" i="10"/>
  <c r="V17" i="10"/>
  <c r="AS17" i="10" s="1"/>
  <c r="BS17" i="10" s="1"/>
  <c r="I17" i="10"/>
  <c r="F17" i="10"/>
  <c r="BO16" i="10"/>
  <c r="G16" i="10" s="1"/>
  <c r="BE16" i="10"/>
  <c r="M16" i="10" s="1"/>
  <c r="AC16" i="10"/>
  <c r="AB16" i="10"/>
  <c r="AA16" i="10"/>
  <c r="W16" i="10"/>
  <c r="V16" i="10"/>
  <c r="AS16" i="10" s="1"/>
  <c r="BS16" i="10" s="1"/>
  <c r="F16" i="10"/>
  <c r="BO15" i="10"/>
  <c r="G15" i="10" s="1"/>
  <c r="BE15" i="10"/>
  <c r="M15" i="10" s="1"/>
  <c r="O15" i="10" s="1"/>
  <c r="AC15" i="10"/>
  <c r="AB15" i="10"/>
  <c r="AA15" i="10"/>
  <c r="AJ15" i="10" s="1"/>
  <c r="W15" i="10"/>
  <c r="V15" i="10"/>
  <c r="AS15" i="10" s="1"/>
  <c r="AY15" i="10" s="1"/>
  <c r="BX15" i="10" s="1"/>
  <c r="F15" i="10"/>
  <c r="BO14" i="10"/>
  <c r="G14" i="10" s="1"/>
  <c r="BE14" i="10"/>
  <c r="M14" i="10" s="1"/>
  <c r="N14" i="10" s="1"/>
  <c r="AC14" i="10"/>
  <c r="AB14" i="10"/>
  <c r="AA14" i="10"/>
  <c r="AE14" i="10" s="1"/>
  <c r="W14" i="10"/>
  <c r="V14" i="10"/>
  <c r="AS14" i="10" s="1"/>
  <c r="BS14" i="10" s="1"/>
  <c r="F14" i="10"/>
  <c r="BO13" i="10"/>
  <c r="G13" i="10" s="1"/>
  <c r="BE13" i="10"/>
  <c r="M13" i="10" s="1"/>
  <c r="AC13" i="10"/>
  <c r="AB13" i="10"/>
  <c r="AA13" i="10"/>
  <c r="AJ13" i="10" s="1"/>
  <c r="W13" i="10"/>
  <c r="V13" i="10"/>
  <c r="AS13" i="10" s="1"/>
  <c r="F13" i="10"/>
  <c r="BO12" i="10"/>
  <c r="G12" i="10" s="1"/>
  <c r="I12" i="10" s="1"/>
  <c r="BE12" i="10"/>
  <c r="M12" i="10" s="1"/>
  <c r="AC12" i="10"/>
  <c r="AB12" i="10"/>
  <c r="AA12" i="10"/>
  <c r="W12" i="10"/>
  <c r="V12" i="10"/>
  <c r="AS12" i="10" s="1"/>
  <c r="F12" i="10"/>
  <c r="BO11" i="10"/>
  <c r="G11" i="10" s="1"/>
  <c r="BE11" i="10"/>
  <c r="M11" i="10" s="1"/>
  <c r="AC11" i="10"/>
  <c r="AB11" i="10"/>
  <c r="AA11" i="10"/>
  <c r="W11" i="10"/>
  <c r="V11" i="10"/>
  <c r="AS11" i="10" s="1"/>
  <c r="F11" i="10"/>
  <c r="BO10" i="10"/>
  <c r="G10" i="10" s="1"/>
  <c r="BE10" i="10"/>
  <c r="AC10" i="10"/>
  <c r="AB10" i="10"/>
  <c r="AA10" i="10"/>
  <c r="W10" i="10"/>
  <c r="V10" i="10"/>
  <c r="AS10" i="10" s="1"/>
  <c r="BI10" i="10" s="1"/>
  <c r="F10" i="10"/>
  <c r="BO9" i="10"/>
  <c r="BE9" i="10"/>
  <c r="M9" i="10" s="1"/>
  <c r="AC9" i="10"/>
  <c r="AB9" i="10"/>
  <c r="AA9" i="10"/>
  <c r="AJ9" i="10" s="1"/>
  <c r="W9" i="10"/>
  <c r="V9" i="10"/>
  <c r="AS9" i="10" s="1"/>
  <c r="F9" i="10"/>
  <c r="AU6" i="10"/>
  <c r="AS6" i="10"/>
  <c r="AR6" i="10"/>
  <c r="AQ6" i="10"/>
  <c r="AG200" i="9"/>
  <c r="O200" i="9"/>
  <c r="N200" i="9"/>
  <c r="AJ200" i="9" s="1"/>
  <c r="M200" i="9"/>
  <c r="L200" i="9"/>
  <c r="G200" i="9"/>
  <c r="AG199" i="9"/>
  <c r="O199" i="9"/>
  <c r="N199" i="9"/>
  <c r="AJ199" i="9" s="1"/>
  <c r="M199" i="9"/>
  <c r="L199" i="9"/>
  <c r="G199" i="9"/>
  <c r="AG198" i="9"/>
  <c r="O198" i="9"/>
  <c r="N198" i="9"/>
  <c r="AJ198" i="9" s="1"/>
  <c r="M198" i="9"/>
  <c r="L198" i="9"/>
  <c r="G198" i="9"/>
  <c r="AG197" i="9"/>
  <c r="O197" i="9"/>
  <c r="N197" i="9"/>
  <c r="AJ197" i="9" s="1"/>
  <c r="M197" i="9"/>
  <c r="L197" i="9"/>
  <c r="G197" i="9"/>
  <c r="P197" i="9" s="1"/>
  <c r="AG196" i="9"/>
  <c r="O196" i="9"/>
  <c r="N196" i="9"/>
  <c r="AJ196" i="9" s="1"/>
  <c r="M196" i="9"/>
  <c r="L196" i="9"/>
  <c r="G196" i="9"/>
  <c r="AG195" i="9"/>
  <c r="O195" i="9"/>
  <c r="N195" i="9"/>
  <c r="AJ195" i="9" s="1"/>
  <c r="M195" i="9"/>
  <c r="L195" i="9"/>
  <c r="G195" i="9"/>
  <c r="AG194" i="9"/>
  <c r="O194" i="9"/>
  <c r="N194" i="9"/>
  <c r="AJ194" i="9" s="1"/>
  <c r="M194" i="9"/>
  <c r="L194" i="9"/>
  <c r="G194" i="9"/>
  <c r="AG193" i="9"/>
  <c r="O193" i="9"/>
  <c r="N193" i="9"/>
  <c r="AJ193" i="9" s="1"/>
  <c r="M193" i="9"/>
  <c r="L193" i="9"/>
  <c r="G193" i="9"/>
  <c r="AG192" i="9"/>
  <c r="O192" i="9"/>
  <c r="N192" i="9"/>
  <c r="AJ192" i="9" s="1"/>
  <c r="M192" i="9"/>
  <c r="L192" i="9"/>
  <c r="G192" i="9"/>
  <c r="AG191" i="9"/>
  <c r="O191" i="9"/>
  <c r="N191" i="9"/>
  <c r="AJ191" i="9" s="1"/>
  <c r="M191" i="9"/>
  <c r="L191" i="9"/>
  <c r="G191" i="9"/>
  <c r="AG190" i="9"/>
  <c r="O190" i="9"/>
  <c r="N190" i="9"/>
  <c r="AJ190" i="9" s="1"/>
  <c r="M190" i="9"/>
  <c r="L190" i="9"/>
  <c r="G190" i="9"/>
  <c r="AG189" i="9"/>
  <c r="O189" i="9"/>
  <c r="N189" i="9"/>
  <c r="AJ189" i="9" s="1"/>
  <c r="M189" i="9"/>
  <c r="L189" i="9"/>
  <c r="G189" i="9"/>
  <c r="AG188" i="9"/>
  <c r="O188" i="9"/>
  <c r="N188" i="9"/>
  <c r="AJ188" i="9" s="1"/>
  <c r="M188" i="9"/>
  <c r="L188" i="9"/>
  <c r="G188" i="9"/>
  <c r="AG187" i="9"/>
  <c r="O187" i="9"/>
  <c r="N187" i="9"/>
  <c r="AJ187" i="9" s="1"/>
  <c r="M187" i="9"/>
  <c r="L187" i="9"/>
  <c r="G187" i="9"/>
  <c r="AG186" i="9"/>
  <c r="O186" i="9"/>
  <c r="N186" i="9"/>
  <c r="AJ186" i="9" s="1"/>
  <c r="M186" i="9"/>
  <c r="L186" i="9"/>
  <c r="G186" i="9"/>
  <c r="AG185" i="9"/>
  <c r="O185" i="9"/>
  <c r="N185" i="9"/>
  <c r="AJ185" i="9" s="1"/>
  <c r="M185" i="9"/>
  <c r="L185" i="9"/>
  <c r="G185" i="9"/>
  <c r="AG184" i="9"/>
  <c r="O184" i="9"/>
  <c r="N184" i="9"/>
  <c r="AJ184" i="9" s="1"/>
  <c r="M184" i="9"/>
  <c r="L184" i="9"/>
  <c r="G184" i="9"/>
  <c r="AG183" i="9"/>
  <c r="O183" i="9"/>
  <c r="N183" i="9"/>
  <c r="AJ183" i="9" s="1"/>
  <c r="M183" i="9"/>
  <c r="L183" i="9"/>
  <c r="G183" i="9"/>
  <c r="AG182" i="9"/>
  <c r="O182" i="9"/>
  <c r="N182" i="9"/>
  <c r="AJ182" i="9" s="1"/>
  <c r="M182" i="9"/>
  <c r="L182" i="9"/>
  <c r="G182" i="9"/>
  <c r="AG181" i="9"/>
  <c r="O181" i="9"/>
  <c r="N181" i="9"/>
  <c r="AJ181" i="9" s="1"/>
  <c r="M181" i="9"/>
  <c r="L181" i="9"/>
  <c r="G181" i="9"/>
  <c r="AG180" i="9"/>
  <c r="O180" i="9"/>
  <c r="N180" i="9"/>
  <c r="AJ180" i="9" s="1"/>
  <c r="M180" i="9"/>
  <c r="L180" i="9"/>
  <c r="G180" i="9"/>
  <c r="AG179" i="9"/>
  <c r="O179" i="9"/>
  <c r="N179" i="9"/>
  <c r="AJ179" i="9" s="1"/>
  <c r="M179" i="9"/>
  <c r="L179" i="9"/>
  <c r="G179" i="9"/>
  <c r="AG178" i="9"/>
  <c r="O178" i="9"/>
  <c r="N178" i="9"/>
  <c r="AJ178" i="9" s="1"/>
  <c r="M178" i="9"/>
  <c r="L178" i="9"/>
  <c r="G178" i="9"/>
  <c r="AG177" i="9"/>
  <c r="O177" i="9"/>
  <c r="N177" i="9"/>
  <c r="AJ177" i="9" s="1"/>
  <c r="M177" i="9"/>
  <c r="L177" i="9"/>
  <c r="G177" i="9"/>
  <c r="AG176" i="9"/>
  <c r="O176" i="9"/>
  <c r="N176" i="9"/>
  <c r="AJ176" i="9" s="1"/>
  <c r="M176" i="9"/>
  <c r="L176" i="9"/>
  <c r="G176" i="9"/>
  <c r="AG175" i="9"/>
  <c r="O175" i="9"/>
  <c r="N175" i="9"/>
  <c r="AJ175" i="9" s="1"/>
  <c r="M175" i="9"/>
  <c r="L175" i="9"/>
  <c r="G175" i="9"/>
  <c r="AG174" i="9"/>
  <c r="O174" i="9"/>
  <c r="N174" i="9"/>
  <c r="AJ174" i="9" s="1"/>
  <c r="M174" i="9"/>
  <c r="L174" i="9"/>
  <c r="G174" i="9"/>
  <c r="AG173" i="9"/>
  <c r="O173" i="9"/>
  <c r="N173" i="9"/>
  <c r="AJ173" i="9" s="1"/>
  <c r="M173" i="9"/>
  <c r="L173" i="9"/>
  <c r="G173" i="9"/>
  <c r="AG172" i="9"/>
  <c r="O172" i="9"/>
  <c r="N172" i="9"/>
  <c r="AJ172" i="9" s="1"/>
  <c r="M172" i="9"/>
  <c r="L172" i="9"/>
  <c r="G172" i="9"/>
  <c r="AG171" i="9"/>
  <c r="O171" i="9"/>
  <c r="N171" i="9"/>
  <c r="AJ171" i="9" s="1"/>
  <c r="M171" i="9"/>
  <c r="L171" i="9"/>
  <c r="G171" i="9"/>
  <c r="AG170" i="9"/>
  <c r="O170" i="9"/>
  <c r="N170" i="9"/>
  <c r="AJ170" i="9" s="1"/>
  <c r="M170" i="9"/>
  <c r="L170" i="9"/>
  <c r="G170" i="9"/>
  <c r="AG169" i="9"/>
  <c r="O169" i="9"/>
  <c r="N169" i="9"/>
  <c r="AJ169" i="9" s="1"/>
  <c r="M169" i="9"/>
  <c r="L169" i="9"/>
  <c r="G169" i="9"/>
  <c r="AG168" i="9"/>
  <c r="O168" i="9"/>
  <c r="N168" i="9"/>
  <c r="AJ168" i="9" s="1"/>
  <c r="M168" i="9"/>
  <c r="L168" i="9"/>
  <c r="G168" i="9"/>
  <c r="AG167" i="9"/>
  <c r="O167" i="9"/>
  <c r="N167" i="9"/>
  <c r="AJ167" i="9" s="1"/>
  <c r="M167" i="9"/>
  <c r="L167" i="9"/>
  <c r="G167" i="9"/>
  <c r="AG166" i="9"/>
  <c r="O166" i="9"/>
  <c r="N166" i="9"/>
  <c r="AJ166" i="9" s="1"/>
  <c r="M166" i="9"/>
  <c r="L166" i="9"/>
  <c r="G166" i="9"/>
  <c r="AG165" i="9"/>
  <c r="O165" i="9"/>
  <c r="N165" i="9"/>
  <c r="AJ165" i="9" s="1"/>
  <c r="M165" i="9"/>
  <c r="L165" i="9"/>
  <c r="G165" i="9"/>
  <c r="AG164" i="9"/>
  <c r="O164" i="9"/>
  <c r="N164" i="9"/>
  <c r="AJ164" i="9" s="1"/>
  <c r="M164" i="9"/>
  <c r="L164" i="9"/>
  <c r="G164" i="9"/>
  <c r="AG163" i="9"/>
  <c r="O163" i="9"/>
  <c r="N163" i="9"/>
  <c r="AJ163" i="9" s="1"/>
  <c r="M163" i="9"/>
  <c r="L163" i="9"/>
  <c r="G163" i="9"/>
  <c r="AG162" i="9"/>
  <c r="O162" i="9"/>
  <c r="N162" i="9"/>
  <c r="AJ162" i="9" s="1"/>
  <c r="M162" i="9"/>
  <c r="L162" i="9"/>
  <c r="G162" i="9"/>
  <c r="AG161" i="9"/>
  <c r="O161" i="9"/>
  <c r="N161" i="9"/>
  <c r="AJ161" i="9" s="1"/>
  <c r="M161" i="9"/>
  <c r="L161" i="9"/>
  <c r="G161" i="9"/>
  <c r="AG160" i="9"/>
  <c r="O160" i="9"/>
  <c r="N160" i="9"/>
  <c r="AJ160" i="9" s="1"/>
  <c r="M160" i="9"/>
  <c r="L160" i="9"/>
  <c r="G160" i="9"/>
  <c r="AG159" i="9"/>
  <c r="O159" i="9"/>
  <c r="N159" i="9"/>
  <c r="AJ159" i="9" s="1"/>
  <c r="M159" i="9"/>
  <c r="L159" i="9"/>
  <c r="G159" i="9"/>
  <c r="AG158" i="9"/>
  <c r="O158" i="9"/>
  <c r="N158" i="9"/>
  <c r="AJ158" i="9" s="1"/>
  <c r="M158" i="9"/>
  <c r="L158" i="9"/>
  <c r="G158" i="9"/>
  <c r="AG157" i="9"/>
  <c r="O157" i="9"/>
  <c r="N157" i="9"/>
  <c r="AJ157" i="9" s="1"/>
  <c r="M157" i="9"/>
  <c r="L157" i="9"/>
  <c r="G157" i="9"/>
  <c r="AG156" i="9"/>
  <c r="O156" i="9"/>
  <c r="N156" i="9"/>
  <c r="AJ156" i="9" s="1"/>
  <c r="M156" i="9"/>
  <c r="L156" i="9"/>
  <c r="G156" i="9"/>
  <c r="AG155" i="9"/>
  <c r="O155" i="9"/>
  <c r="N155" i="9"/>
  <c r="AJ155" i="9" s="1"/>
  <c r="M155" i="9"/>
  <c r="L155" i="9"/>
  <c r="G155" i="9"/>
  <c r="AG154" i="9"/>
  <c r="O154" i="9"/>
  <c r="N154" i="9"/>
  <c r="AJ154" i="9" s="1"/>
  <c r="M154" i="9"/>
  <c r="L154" i="9"/>
  <c r="G154" i="9"/>
  <c r="AG153" i="9"/>
  <c r="O153" i="9"/>
  <c r="N153" i="9"/>
  <c r="AJ153" i="9" s="1"/>
  <c r="M153" i="9"/>
  <c r="L153" i="9"/>
  <c r="G153" i="9"/>
  <c r="AG152" i="9"/>
  <c r="O152" i="9"/>
  <c r="N152" i="9"/>
  <c r="AJ152" i="9" s="1"/>
  <c r="M152" i="9"/>
  <c r="L152" i="9"/>
  <c r="G152" i="9"/>
  <c r="AG151" i="9"/>
  <c r="O151" i="9"/>
  <c r="N151" i="9"/>
  <c r="AJ151" i="9" s="1"/>
  <c r="M151" i="9"/>
  <c r="L151" i="9"/>
  <c r="G151" i="9"/>
  <c r="AG150" i="9"/>
  <c r="O150" i="9"/>
  <c r="N150" i="9"/>
  <c r="AJ150" i="9" s="1"/>
  <c r="M150" i="9"/>
  <c r="L150" i="9"/>
  <c r="G150" i="9"/>
  <c r="AG149" i="9"/>
  <c r="O149" i="9"/>
  <c r="N149" i="9"/>
  <c r="AJ149" i="9" s="1"/>
  <c r="M149" i="9"/>
  <c r="L149" i="9"/>
  <c r="G149" i="9"/>
  <c r="AG148" i="9"/>
  <c r="O148" i="9"/>
  <c r="N148" i="9"/>
  <c r="AJ148" i="9" s="1"/>
  <c r="M148" i="9"/>
  <c r="L148" i="9"/>
  <c r="G148" i="9"/>
  <c r="AG147" i="9"/>
  <c r="O147" i="9"/>
  <c r="N147" i="9"/>
  <c r="AJ147" i="9" s="1"/>
  <c r="M147" i="9"/>
  <c r="L147" i="9"/>
  <c r="G147" i="9"/>
  <c r="AG146" i="9"/>
  <c r="O146" i="9"/>
  <c r="N146" i="9"/>
  <c r="AJ146" i="9" s="1"/>
  <c r="M146" i="9"/>
  <c r="L146" i="9"/>
  <c r="G146" i="9"/>
  <c r="AG145" i="9"/>
  <c r="O145" i="9"/>
  <c r="N145" i="9"/>
  <c r="AJ145" i="9" s="1"/>
  <c r="M145" i="9"/>
  <c r="L145" i="9"/>
  <c r="G145" i="9"/>
  <c r="AG144" i="9"/>
  <c r="O144" i="9"/>
  <c r="N144" i="9"/>
  <c r="AJ144" i="9" s="1"/>
  <c r="M144" i="9"/>
  <c r="L144" i="9"/>
  <c r="G144" i="9"/>
  <c r="AG143" i="9"/>
  <c r="O143" i="9"/>
  <c r="N143" i="9"/>
  <c r="AJ143" i="9" s="1"/>
  <c r="M143" i="9"/>
  <c r="L143" i="9"/>
  <c r="G143" i="9"/>
  <c r="AG142" i="9"/>
  <c r="O142" i="9"/>
  <c r="N142" i="9"/>
  <c r="AJ142" i="9" s="1"/>
  <c r="M142" i="9"/>
  <c r="L142" i="9"/>
  <c r="G142" i="9"/>
  <c r="AG141" i="9"/>
  <c r="O141" i="9"/>
  <c r="N141" i="9"/>
  <c r="AJ141" i="9" s="1"/>
  <c r="M141" i="9"/>
  <c r="L141" i="9"/>
  <c r="G141" i="9"/>
  <c r="AG140" i="9"/>
  <c r="O140" i="9"/>
  <c r="N140" i="9"/>
  <c r="AJ140" i="9" s="1"/>
  <c r="M140" i="9"/>
  <c r="L140" i="9"/>
  <c r="G140" i="9"/>
  <c r="AG139" i="9"/>
  <c r="O139" i="9"/>
  <c r="N139" i="9"/>
  <c r="AJ139" i="9" s="1"/>
  <c r="M139" i="9"/>
  <c r="L139" i="9"/>
  <c r="G139" i="9"/>
  <c r="AG138" i="9"/>
  <c r="O138" i="9"/>
  <c r="N138" i="9"/>
  <c r="AJ138" i="9" s="1"/>
  <c r="M138" i="9"/>
  <c r="L138" i="9"/>
  <c r="G138" i="9"/>
  <c r="AG137" i="9"/>
  <c r="O137" i="9"/>
  <c r="N137" i="9"/>
  <c r="AJ137" i="9" s="1"/>
  <c r="M137" i="9"/>
  <c r="L137" i="9"/>
  <c r="G137" i="9"/>
  <c r="AG136" i="9"/>
  <c r="O136" i="9"/>
  <c r="N136" i="9"/>
  <c r="AJ136" i="9" s="1"/>
  <c r="M136" i="9"/>
  <c r="L136" i="9"/>
  <c r="G136" i="9"/>
  <c r="AG135" i="9"/>
  <c r="O135" i="9"/>
  <c r="N135" i="9"/>
  <c r="AJ135" i="9" s="1"/>
  <c r="M135" i="9"/>
  <c r="L135" i="9"/>
  <c r="G135" i="9"/>
  <c r="AG134" i="9"/>
  <c r="O134" i="9"/>
  <c r="N134" i="9"/>
  <c r="AJ134" i="9" s="1"/>
  <c r="M134" i="9"/>
  <c r="L134" i="9"/>
  <c r="G134" i="9"/>
  <c r="AG133" i="9"/>
  <c r="O133" i="9"/>
  <c r="N133" i="9"/>
  <c r="AJ133" i="9" s="1"/>
  <c r="M133" i="9"/>
  <c r="L133" i="9"/>
  <c r="G133" i="9"/>
  <c r="AG132" i="9"/>
  <c r="O132" i="9"/>
  <c r="N132" i="9"/>
  <c r="AJ132" i="9" s="1"/>
  <c r="M132" i="9"/>
  <c r="L132" i="9"/>
  <c r="G132" i="9"/>
  <c r="AG131" i="9"/>
  <c r="O131" i="9"/>
  <c r="N131" i="9"/>
  <c r="AJ131" i="9" s="1"/>
  <c r="M131" i="9"/>
  <c r="L131" i="9"/>
  <c r="G131" i="9"/>
  <c r="AG130" i="9"/>
  <c r="O130" i="9"/>
  <c r="N130" i="9"/>
  <c r="AJ130" i="9" s="1"/>
  <c r="M130" i="9"/>
  <c r="L130" i="9"/>
  <c r="G130" i="9"/>
  <c r="AG129" i="9"/>
  <c r="O129" i="9"/>
  <c r="N129" i="9"/>
  <c r="AJ129" i="9" s="1"/>
  <c r="M129" i="9"/>
  <c r="L129" i="9"/>
  <c r="G129" i="9"/>
  <c r="AG128" i="9"/>
  <c r="O128" i="9"/>
  <c r="N128" i="9"/>
  <c r="AJ128" i="9" s="1"/>
  <c r="M128" i="9"/>
  <c r="L128" i="9"/>
  <c r="G128" i="9"/>
  <c r="AG127" i="9"/>
  <c r="O127" i="9"/>
  <c r="N127" i="9"/>
  <c r="AJ127" i="9" s="1"/>
  <c r="M127" i="9"/>
  <c r="L127" i="9"/>
  <c r="G127" i="9"/>
  <c r="AG126" i="9"/>
  <c r="O126" i="9"/>
  <c r="N126" i="9"/>
  <c r="AJ126" i="9" s="1"/>
  <c r="M126" i="9"/>
  <c r="L126" i="9"/>
  <c r="G126" i="9"/>
  <c r="AG125" i="9"/>
  <c r="O125" i="9"/>
  <c r="N125" i="9"/>
  <c r="AJ125" i="9" s="1"/>
  <c r="M125" i="9"/>
  <c r="L125" i="9"/>
  <c r="G125" i="9"/>
  <c r="AG124" i="9"/>
  <c r="O124" i="9"/>
  <c r="N124" i="9"/>
  <c r="AJ124" i="9" s="1"/>
  <c r="M124" i="9"/>
  <c r="L124" i="9"/>
  <c r="G124" i="9"/>
  <c r="AG123" i="9"/>
  <c r="O123" i="9"/>
  <c r="N123" i="9"/>
  <c r="AJ123" i="9" s="1"/>
  <c r="M123" i="9"/>
  <c r="L123" i="9"/>
  <c r="G123" i="9"/>
  <c r="AG122" i="9"/>
  <c r="O122" i="9"/>
  <c r="N122" i="9"/>
  <c r="AJ122" i="9" s="1"/>
  <c r="M122" i="9"/>
  <c r="L122" i="9"/>
  <c r="G122" i="9"/>
  <c r="AG121" i="9"/>
  <c r="O121" i="9"/>
  <c r="N121" i="9"/>
  <c r="AJ121" i="9" s="1"/>
  <c r="M121" i="9"/>
  <c r="L121" i="9"/>
  <c r="G121" i="9"/>
  <c r="AG120" i="9"/>
  <c r="O120" i="9"/>
  <c r="N120" i="9"/>
  <c r="AJ120" i="9" s="1"/>
  <c r="M120" i="9"/>
  <c r="L120" i="9"/>
  <c r="G120" i="9"/>
  <c r="AG119" i="9"/>
  <c r="O119" i="9"/>
  <c r="N119" i="9"/>
  <c r="AJ119" i="9" s="1"/>
  <c r="M119" i="9"/>
  <c r="L119" i="9"/>
  <c r="G119" i="9"/>
  <c r="AG118" i="9"/>
  <c r="O118" i="9"/>
  <c r="N118" i="9"/>
  <c r="AJ118" i="9" s="1"/>
  <c r="M118" i="9"/>
  <c r="L118" i="9"/>
  <c r="G118" i="9"/>
  <c r="AG117" i="9"/>
  <c r="O117" i="9"/>
  <c r="N117" i="9"/>
  <c r="AJ117" i="9" s="1"/>
  <c r="M117" i="9"/>
  <c r="L117" i="9"/>
  <c r="G117" i="9"/>
  <c r="AG116" i="9"/>
  <c r="O116" i="9"/>
  <c r="N116" i="9"/>
  <c r="AJ116" i="9" s="1"/>
  <c r="M116" i="9"/>
  <c r="L116" i="9"/>
  <c r="G116" i="9"/>
  <c r="AG115" i="9"/>
  <c r="O115" i="9"/>
  <c r="N115" i="9"/>
  <c r="AJ115" i="9" s="1"/>
  <c r="M115" i="9"/>
  <c r="L115" i="9"/>
  <c r="G115" i="9"/>
  <c r="AG114" i="9"/>
  <c r="O114" i="9"/>
  <c r="N114" i="9"/>
  <c r="AJ114" i="9" s="1"/>
  <c r="M114" i="9"/>
  <c r="L114" i="9"/>
  <c r="G114" i="9"/>
  <c r="AG113" i="9"/>
  <c r="O113" i="9"/>
  <c r="N113" i="9"/>
  <c r="AJ113" i="9" s="1"/>
  <c r="M113" i="9"/>
  <c r="L113" i="9"/>
  <c r="G113" i="9"/>
  <c r="AG112" i="9"/>
  <c r="O112" i="9"/>
  <c r="N112" i="9"/>
  <c r="AJ112" i="9" s="1"/>
  <c r="M112" i="9"/>
  <c r="L112" i="9"/>
  <c r="G112" i="9"/>
  <c r="AG111" i="9"/>
  <c r="O111" i="9"/>
  <c r="N111" i="9"/>
  <c r="AJ111" i="9" s="1"/>
  <c r="M111" i="9"/>
  <c r="L111" i="9"/>
  <c r="G111" i="9"/>
  <c r="AG110" i="9"/>
  <c r="O110" i="9"/>
  <c r="N110" i="9"/>
  <c r="AJ110" i="9" s="1"/>
  <c r="M110" i="9"/>
  <c r="L110" i="9"/>
  <c r="G110" i="9"/>
  <c r="AG109" i="9"/>
  <c r="O109" i="9"/>
  <c r="N109" i="9"/>
  <c r="AJ109" i="9" s="1"/>
  <c r="M109" i="9"/>
  <c r="L109" i="9"/>
  <c r="G109" i="9"/>
  <c r="AG108" i="9"/>
  <c r="O108" i="9"/>
  <c r="N108" i="9"/>
  <c r="AJ108" i="9" s="1"/>
  <c r="M108" i="9"/>
  <c r="L108" i="9"/>
  <c r="G108" i="9"/>
  <c r="AG107" i="9"/>
  <c r="O107" i="9"/>
  <c r="N107" i="9"/>
  <c r="AJ107" i="9" s="1"/>
  <c r="M107" i="9"/>
  <c r="L107" i="9"/>
  <c r="G107" i="9"/>
  <c r="AG106" i="9"/>
  <c r="O106" i="9"/>
  <c r="N106" i="9"/>
  <c r="AJ106" i="9" s="1"/>
  <c r="M106" i="9"/>
  <c r="L106" i="9"/>
  <c r="G106" i="9"/>
  <c r="AG105" i="9"/>
  <c r="O105" i="9"/>
  <c r="N105" i="9"/>
  <c r="AJ105" i="9" s="1"/>
  <c r="M105" i="9"/>
  <c r="L105" i="9"/>
  <c r="G105" i="9"/>
  <c r="AG104" i="9"/>
  <c r="O104" i="9"/>
  <c r="N104" i="9"/>
  <c r="AJ104" i="9" s="1"/>
  <c r="M104" i="9"/>
  <c r="L104" i="9"/>
  <c r="G104" i="9"/>
  <c r="AG103" i="9"/>
  <c r="O103" i="9"/>
  <c r="N103" i="9"/>
  <c r="AJ103" i="9" s="1"/>
  <c r="M103" i="9"/>
  <c r="L103" i="9"/>
  <c r="G103" i="9"/>
  <c r="AG102" i="9"/>
  <c r="O102" i="9"/>
  <c r="N102" i="9"/>
  <c r="AJ102" i="9" s="1"/>
  <c r="M102" i="9"/>
  <c r="L102" i="9"/>
  <c r="G102" i="9"/>
  <c r="AG101" i="9"/>
  <c r="O101" i="9"/>
  <c r="N101" i="9"/>
  <c r="AJ101" i="9" s="1"/>
  <c r="M101" i="9"/>
  <c r="L101" i="9"/>
  <c r="G101" i="9"/>
  <c r="AG100" i="9"/>
  <c r="O100" i="9"/>
  <c r="N100" i="9"/>
  <c r="AJ100" i="9" s="1"/>
  <c r="M100" i="9"/>
  <c r="L100" i="9"/>
  <c r="G100" i="9"/>
  <c r="AG99" i="9"/>
  <c r="O99" i="9"/>
  <c r="N99" i="9"/>
  <c r="AJ99" i="9" s="1"/>
  <c r="M99" i="9"/>
  <c r="L99" i="9"/>
  <c r="G99" i="9"/>
  <c r="AG98" i="9"/>
  <c r="O98" i="9"/>
  <c r="N98" i="9"/>
  <c r="AJ98" i="9" s="1"/>
  <c r="M98" i="9"/>
  <c r="L98" i="9"/>
  <c r="G98" i="9"/>
  <c r="AG97" i="9"/>
  <c r="O97" i="9"/>
  <c r="N97" i="9"/>
  <c r="AJ97" i="9" s="1"/>
  <c r="M97" i="9"/>
  <c r="L97" i="9"/>
  <c r="G97" i="9"/>
  <c r="AG96" i="9"/>
  <c r="O96" i="9"/>
  <c r="N96" i="9"/>
  <c r="AJ96" i="9" s="1"/>
  <c r="M96" i="9"/>
  <c r="L96" i="9"/>
  <c r="G96" i="9"/>
  <c r="AG95" i="9"/>
  <c r="O95" i="9"/>
  <c r="N95" i="9"/>
  <c r="AJ95" i="9" s="1"/>
  <c r="M95" i="9"/>
  <c r="L95" i="9"/>
  <c r="G95" i="9"/>
  <c r="AG94" i="9"/>
  <c r="O94" i="9"/>
  <c r="N94" i="9"/>
  <c r="AJ94" i="9" s="1"/>
  <c r="M94" i="9"/>
  <c r="L94" i="9"/>
  <c r="G94" i="9"/>
  <c r="AG93" i="9"/>
  <c r="O93" i="9"/>
  <c r="N93" i="9"/>
  <c r="AJ93" i="9" s="1"/>
  <c r="M93" i="9"/>
  <c r="L93" i="9"/>
  <c r="G93" i="9"/>
  <c r="AG92" i="9"/>
  <c r="O92" i="9"/>
  <c r="N92" i="9"/>
  <c r="AJ92" i="9" s="1"/>
  <c r="M92" i="9"/>
  <c r="L92" i="9"/>
  <c r="G92" i="9"/>
  <c r="AG91" i="9"/>
  <c r="O91" i="9"/>
  <c r="N91" i="9"/>
  <c r="AJ91" i="9" s="1"/>
  <c r="M91" i="9"/>
  <c r="L91" i="9"/>
  <c r="G91" i="9"/>
  <c r="AG90" i="9"/>
  <c r="O90" i="9"/>
  <c r="N90" i="9"/>
  <c r="AJ90" i="9" s="1"/>
  <c r="M90" i="9"/>
  <c r="L90" i="9"/>
  <c r="G90" i="9"/>
  <c r="AG89" i="9"/>
  <c r="O89" i="9"/>
  <c r="N89" i="9"/>
  <c r="AJ89" i="9" s="1"/>
  <c r="M89" i="9"/>
  <c r="L89" i="9"/>
  <c r="G89" i="9"/>
  <c r="AG88" i="9"/>
  <c r="O88" i="9"/>
  <c r="N88" i="9"/>
  <c r="AJ88" i="9" s="1"/>
  <c r="M88" i="9"/>
  <c r="L88" i="9"/>
  <c r="G88" i="9"/>
  <c r="AG87" i="9"/>
  <c r="O87" i="9"/>
  <c r="N87" i="9"/>
  <c r="AJ87" i="9" s="1"/>
  <c r="M87" i="9"/>
  <c r="L87" i="9"/>
  <c r="G87" i="9"/>
  <c r="AG86" i="9"/>
  <c r="O86" i="9"/>
  <c r="N86" i="9"/>
  <c r="AJ86" i="9" s="1"/>
  <c r="M86" i="9"/>
  <c r="L86" i="9"/>
  <c r="G86" i="9"/>
  <c r="AG85" i="9"/>
  <c r="O85" i="9"/>
  <c r="N85" i="9"/>
  <c r="AJ85" i="9" s="1"/>
  <c r="M85" i="9"/>
  <c r="L85" i="9"/>
  <c r="G85" i="9"/>
  <c r="AG84" i="9"/>
  <c r="O84" i="9"/>
  <c r="N84" i="9"/>
  <c r="AJ84" i="9" s="1"/>
  <c r="M84" i="9"/>
  <c r="L84" i="9"/>
  <c r="G84" i="9"/>
  <c r="AG83" i="9"/>
  <c r="O83" i="9"/>
  <c r="N83" i="9"/>
  <c r="AJ83" i="9" s="1"/>
  <c r="M83" i="9"/>
  <c r="L83" i="9"/>
  <c r="G83" i="9"/>
  <c r="AG82" i="9"/>
  <c r="O82" i="9"/>
  <c r="N82" i="9"/>
  <c r="AJ82" i="9" s="1"/>
  <c r="M82" i="9"/>
  <c r="L82" i="9"/>
  <c r="G82" i="9"/>
  <c r="AG81" i="9"/>
  <c r="O81" i="9"/>
  <c r="N81" i="9"/>
  <c r="AJ81" i="9" s="1"/>
  <c r="M81" i="9"/>
  <c r="L81" i="9"/>
  <c r="G81" i="9"/>
  <c r="AG80" i="9"/>
  <c r="O80" i="9"/>
  <c r="N80" i="9"/>
  <c r="AJ80" i="9" s="1"/>
  <c r="M80" i="9"/>
  <c r="L80" i="9"/>
  <c r="G80" i="9"/>
  <c r="AG79" i="9"/>
  <c r="O79" i="9"/>
  <c r="N79" i="9"/>
  <c r="AJ79" i="9" s="1"/>
  <c r="M79" i="9"/>
  <c r="L79" i="9"/>
  <c r="G79" i="9"/>
  <c r="AG78" i="9"/>
  <c r="O78" i="9"/>
  <c r="N78" i="9"/>
  <c r="AJ78" i="9" s="1"/>
  <c r="M78" i="9"/>
  <c r="L78" i="9"/>
  <c r="G78" i="9"/>
  <c r="AG77" i="9"/>
  <c r="O77" i="9"/>
  <c r="N77" i="9"/>
  <c r="AJ77" i="9" s="1"/>
  <c r="M77" i="9"/>
  <c r="L77" i="9"/>
  <c r="G77" i="9"/>
  <c r="AG76" i="9"/>
  <c r="O76" i="9"/>
  <c r="N76" i="9"/>
  <c r="AJ76" i="9" s="1"/>
  <c r="M76" i="9"/>
  <c r="L76" i="9"/>
  <c r="G76" i="9"/>
  <c r="AG75" i="9"/>
  <c r="O75" i="9"/>
  <c r="N75" i="9"/>
  <c r="AJ75" i="9" s="1"/>
  <c r="M75" i="9"/>
  <c r="L75" i="9"/>
  <c r="G75" i="9"/>
  <c r="AG74" i="9"/>
  <c r="O74" i="9"/>
  <c r="N74" i="9"/>
  <c r="AJ74" i="9" s="1"/>
  <c r="M74" i="9"/>
  <c r="L74" i="9"/>
  <c r="G74" i="9"/>
  <c r="AG73" i="9"/>
  <c r="O73" i="9"/>
  <c r="N73" i="9"/>
  <c r="AJ73" i="9" s="1"/>
  <c r="M73" i="9"/>
  <c r="L73" i="9"/>
  <c r="G73" i="9"/>
  <c r="AG72" i="9"/>
  <c r="O72" i="9"/>
  <c r="N72" i="9"/>
  <c r="AJ72" i="9" s="1"/>
  <c r="M72" i="9"/>
  <c r="L72" i="9"/>
  <c r="G72" i="9"/>
  <c r="AG71" i="9"/>
  <c r="O71" i="9"/>
  <c r="N71" i="9"/>
  <c r="AJ71" i="9" s="1"/>
  <c r="M71" i="9"/>
  <c r="L71" i="9"/>
  <c r="G71" i="9"/>
  <c r="AG70" i="9"/>
  <c r="O70" i="9"/>
  <c r="N70" i="9"/>
  <c r="AJ70" i="9" s="1"/>
  <c r="M70" i="9"/>
  <c r="L70" i="9"/>
  <c r="G70" i="9"/>
  <c r="AG69" i="9"/>
  <c r="O69" i="9"/>
  <c r="N69" i="9"/>
  <c r="AJ69" i="9" s="1"/>
  <c r="M69" i="9"/>
  <c r="L69" i="9"/>
  <c r="G69" i="9"/>
  <c r="AG68" i="9"/>
  <c r="O68" i="9"/>
  <c r="N68" i="9"/>
  <c r="AJ68" i="9" s="1"/>
  <c r="M68" i="9"/>
  <c r="L68" i="9"/>
  <c r="G68" i="9"/>
  <c r="AG67" i="9"/>
  <c r="O67" i="9"/>
  <c r="N67" i="9"/>
  <c r="AJ67" i="9" s="1"/>
  <c r="M67" i="9"/>
  <c r="L67" i="9"/>
  <c r="G67" i="9"/>
  <c r="AG66" i="9"/>
  <c r="O66" i="9"/>
  <c r="N66" i="9"/>
  <c r="AJ66" i="9" s="1"/>
  <c r="M66" i="9"/>
  <c r="L66" i="9"/>
  <c r="G66" i="9"/>
  <c r="AG65" i="9"/>
  <c r="O65" i="9"/>
  <c r="N65" i="9"/>
  <c r="AJ65" i="9" s="1"/>
  <c r="M65" i="9"/>
  <c r="L65" i="9"/>
  <c r="G65" i="9"/>
  <c r="AG64" i="9"/>
  <c r="O64" i="9"/>
  <c r="N64" i="9"/>
  <c r="AJ64" i="9" s="1"/>
  <c r="M64" i="9"/>
  <c r="L64" i="9"/>
  <c r="G64" i="9"/>
  <c r="AG63" i="9"/>
  <c r="O63" i="9"/>
  <c r="N63" i="9"/>
  <c r="AJ63" i="9" s="1"/>
  <c r="M63" i="9"/>
  <c r="L63" i="9"/>
  <c r="G63" i="9"/>
  <c r="AG62" i="9"/>
  <c r="O62" i="9"/>
  <c r="N62" i="9"/>
  <c r="AJ62" i="9" s="1"/>
  <c r="M62" i="9"/>
  <c r="L62" i="9"/>
  <c r="G62" i="9"/>
  <c r="AG61" i="9"/>
  <c r="O61" i="9"/>
  <c r="N61" i="9"/>
  <c r="AJ61" i="9" s="1"/>
  <c r="M61" i="9"/>
  <c r="L61" i="9"/>
  <c r="G61" i="9"/>
  <c r="AG60" i="9"/>
  <c r="O60" i="9"/>
  <c r="N60" i="9"/>
  <c r="AJ60" i="9" s="1"/>
  <c r="M60" i="9"/>
  <c r="L60" i="9"/>
  <c r="G60" i="9"/>
  <c r="AG59" i="9"/>
  <c r="O59" i="9"/>
  <c r="N59" i="9"/>
  <c r="AJ59" i="9" s="1"/>
  <c r="M59" i="9"/>
  <c r="L59" i="9"/>
  <c r="G59" i="9"/>
  <c r="AG58" i="9"/>
  <c r="O58" i="9"/>
  <c r="N58" i="9"/>
  <c r="AJ58" i="9" s="1"/>
  <c r="M58" i="9"/>
  <c r="L58" i="9"/>
  <c r="G58" i="9"/>
  <c r="AG57" i="9"/>
  <c r="O57" i="9"/>
  <c r="N57" i="9"/>
  <c r="AJ57" i="9" s="1"/>
  <c r="M57" i="9"/>
  <c r="L57" i="9"/>
  <c r="G57" i="9"/>
  <c r="AG56" i="9"/>
  <c r="O56" i="9"/>
  <c r="N56" i="9"/>
  <c r="AJ56" i="9" s="1"/>
  <c r="M56" i="9"/>
  <c r="L56" i="9"/>
  <c r="G56" i="9"/>
  <c r="AG55" i="9"/>
  <c r="O55" i="9"/>
  <c r="N55" i="9"/>
  <c r="AJ55" i="9" s="1"/>
  <c r="M55" i="9"/>
  <c r="L55" i="9"/>
  <c r="G55" i="9"/>
  <c r="AG54" i="9"/>
  <c r="O54" i="9"/>
  <c r="N54" i="9"/>
  <c r="AJ54" i="9" s="1"/>
  <c r="M54" i="9"/>
  <c r="L54" i="9"/>
  <c r="G54" i="9"/>
  <c r="AG53" i="9"/>
  <c r="O53" i="9"/>
  <c r="N53" i="9"/>
  <c r="AJ53" i="9" s="1"/>
  <c r="M53" i="9"/>
  <c r="L53" i="9"/>
  <c r="G53" i="9"/>
  <c r="AG52" i="9"/>
  <c r="O52" i="9"/>
  <c r="N52" i="9"/>
  <c r="AJ52" i="9" s="1"/>
  <c r="M52" i="9"/>
  <c r="L52" i="9"/>
  <c r="G52" i="9"/>
  <c r="AG51" i="9"/>
  <c r="O51" i="9"/>
  <c r="N51" i="9"/>
  <c r="AJ51" i="9" s="1"/>
  <c r="M51" i="9"/>
  <c r="L51" i="9"/>
  <c r="G51" i="9"/>
  <c r="AG50" i="9"/>
  <c r="O50" i="9"/>
  <c r="N50" i="9"/>
  <c r="AJ50" i="9" s="1"/>
  <c r="M50" i="9"/>
  <c r="L50" i="9"/>
  <c r="G50" i="9"/>
  <c r="AG49" i="9"/>
  <c r="O49" i="9"/>
  <c r="N49" i="9"/>
  <c r="AJ49" i="9" s="1"/>
  <c r="M49" i="9"/>
  <c r="L49" i="9"/>
  <c r="G49" i="9"/>
  <c r="AG48" i="9"/>
  <c r="O48" i="9"/>
  <c r="N48" i="9"/>
  <c r="AJ48" i="9" s="1"/>
  <c r="M48" i="9"/>
  <c r="L48" i="9"/>
  <c r="G48" i="9"/>
  <c r="AG47" i="9"/>
  <c r="O47" i="9"/>
  <c r="N47" i="9"/>
  <c r="AJ47" i="9" s="1"/>
  <c r="M47" i="9"/>
  <c r="L47" i="9"/>
  <c r="G47" i="9"/>
  <c r="AG46" i="9"/>
  <c r="O46" i="9"/>
  <c r="N46" i="9"/>
  <c r="AJ46" i="9" s="1"/>
  <c r="M46" i="9"/>
  <c r="L46" i="9"/>
  <c r="G46" i="9"/>
  <c r="AG45" i="9"/>
  <c r="O45" i="9"/>
  <c r="N45" i="9"/>
  <c r="AJ45" i="9" s="1"/>
  <c r="M45" i="9"/>
  <c r="L45" i="9"/>
  <c r="G45" i="9"/>
  <c r="AG44" i="9"/>
  <c r="O44" i="9"/>
  <c r="N44" i="9"/>
  <c r="AJ44" i="9" s="1"/>
  <c r="M44" i="9"/>
  <c r="L44" i="9"/>
  <c r="G44" i="9"/>
  <c r="AG43" i="9"/>
  <c r="O43" i="9"/>
  <c r="N43" i="9"/>
  <c r="AJ43" i="9" s="1"/>
  <c r="M43" i="9"/>
  <c r="L43" i="9"/>
  <c r="G43" i="9"/>
  <c r="AG42" i="9"/>
  <c r="O42" i="9"/>
  <c r="N42" i="9"/>
  <c r="AJ42" i="9" s="1"/>
  <c r="M42" i="9"/>
  <c r="L42" i="9"/>
  <c r="G42" i="9"/>
  <c r="AG41" i="9"/>
  <c r="O41" i="9"/>
  <c r="N41" i="9"/>
  <c r="AJ41" i="9" s="1"/>
  <c r="M41" i="9"/>
  <c r="L41" i="9"/>
  <c r="G41" i="9"/>
  <c r="AG40" i="9"/>
  <c r="O40" i="9"/>
  <c r="N40" i="9"/>
  <c r="AJ40" i="9" s="1"/>
  <c r="M40" i="9"/>
  <c r="L40" i="9"/>
  <c r="G40" i="9"/>
  <c r="AG39" i="9"/>
  <c r="O39" i="9"/>
  <c r="N39" i="9"/>
  <c r="AJ39" i="9" s="1"/>
  <c r="M39" i="9"/>
  <c r="L39" i="9"/>
  <c r="G39" i="9"/>
  <c r="AG38" i="9"/>
  <c r="O38" i="9"/>
  <c r="N38" i="9"/>
  <c r="AJ38" i="9" s="1"/>
  <c r="M38" i="9"/>
  <c r="L38" i="9"/>
  <c r="G38" i="9"/>
  <c r="AG37" i="9"/>
  <c r="O37" i="9"/>
  <c r="N37" i="9"/>
  <c r="AJ37" i="9" s="1"/>
  <c r="M37" i="9"/>
  <c r="L37" i="9"/>
  <c r="G37" i="9"/>
  <c r="AG36" i="9"/>
  <c r="O36" i="9"/>
  <c r="N36" i="9"/>
  <c r="AJ36" i="9" s="1"/>
  <c r="M36" i="9"/>
  <c r="L36" i="9"/>
  <c r="G36" i="9"/>
  <c r="AG35" i="9"/>
  <c r="O35" i="9"/>
  <c r="N35" i="9"/>
  <c r="AJ35" i="9" s="1"/>
  <c r="M35" i="9"/>
  <c r="L35" i="9"/>
  <c r="G35" i="9"/>
  <c r="AG34" i="9"/>
  <c r="O34" i="9"/>
  <c r="N34" i="9"/>
  <c r="AJ34" i="9" s="1"/>
  <c r="M34" i="9"/>
  <c r="L34" i="9"/>
  <c r="G34" i="9"/>
  <c r="AG33" i="9"/>
  <c r="O33" i="9"/>
  <c r="N33" i="9"/>
  <c r="AJ33" i="9" s="1"/>
  <c r="M33" i="9"/>
  <c r="L33" i="9"/>
  <c r="G33" i="9"/>
  <c r="AG32" i="9"/>
  <c r="O32" i="9"/>
  <c r="N32" i="9"/>
  <c r="AJ32" i="9" s="1"/>
  <c r="M32" i="9"/>
  <c r="L32" i="9"/>
  <c r="G32" i="9"/>
  <c r="AG31" i="9"/>
  <c r="O31" i="9"/>
  <c r="N31" i="9"/>
  <c r="AJ31" i="9" s="1"/>
  <c r="M31" i="9"/>
  <c r="L31" i="9"/>
  <c r="G31" i="9"/>
  <c r="AG30" i="9"/>
  <c r="O30" i="9"/>
  <c r="N30" i="9"/>
  <c r="AJ30" i="9" s="1"/>
  <c r="M30" i="9"/>
  <c r="L30" i="9"/>
  <c r="G30" i="9"/>
  <c r="AG29" i="9"/>
  <c r="O29" i="9"/>
  <c r="N29" i="9"/>
  <c r="AJ29" i="9" s="1"/>
  <c r="M29" i="9"/>
  <c r="L29" i="9"/>
  <c r="G29" i="9"/>
  <c r="AG28" i="9"/>
  <c r="O28" i="9"/>
  <c r="N28" i="9"/>
  <c r="AJ28" i="9" s="1"/>
  <c r="M28" i="9"/>
  <c r="L28" i="9"/>
  <c r="G28" i="9"/>
  <c r="AG27" i="9"/>
  <c r="O27" i="9"/>
  <c r="N27" i="9"/>
  <c r="AJ27" i="9" s="1"/>
  <c r="M27" i="9"/>
  <c r="L27" i="9"/>
  <c r="G27" i="9"/>
  <c r="AG26" i="9"/>
  <c r="O26" i="9"/>
  <c r="N26" i="9"/>
  <c r="AJ26" i="9" s="1"/>
  <c r="M26" i="9"/>
  <c r="L26" i="9"/>
  <c r="G26" i="9"/>
  <c r="AG25" i="9"/>
  <c r="O25" i="9"/>
  <c r="N25" i="9"/>
  <c r="AJ25" i="9" s="1"/>
  <c r="M25" i="9"/>
  <c r="L25" i="9"/>
  <c r="G25" i="9"/>
  <c r="AG24" i="9"/>
  <c r="O24" i="9"/>
  <c r="N24" i="9"/>
  <c r="AJ24" i="9" s="1"/>
  <c r="M24" i="9"/>
  <c r="L24" i="9"/>
  <c r="G24" i="9"/>
  <c r="AG23" i="9"/>
  <c r="O23" i="9"/>
  <c r="N23" i="9"/>
  <c r="AJ23" i="9" s="1"/>
  <c r="M23" i="9"/>
  <c r="L23" i="9"/>
  <c r="G23" i="9"/>
  <c r="AG22" i="9"/>
  <c r="O22" i="9"/>
  <c r="N22" i="9"/>
  <c r="AJ22" i="9" s="1"/>
  <c r="M22" i="9"/>
  <c r="L22" i="9"/>
  <c r="G22" i="9"/>
  <c r="AG21" i="9"/>
  <c r="O21" i="9"/>
  <c r="N21" i="9"/>
  <c r="AJ21" i="9" s="1"/>
  <c r="M21" i="9"/>
  <c r="L21" i="9"/>
  <c r="G21" i="9"/>
  <c r="AG20" i="9"/>
  <c r="O20" i="9"/>
  <c r="N20" i="9"/>
  <c r="AJ20" i="9" s="1"/>
  <c r="M20" i="9"/>
  <c r="L20" i="9"/>
  <c r="G20" i="9"/>
  <c r="AG19" i="9"/>
  <c r="O19" i="9"/>
  <c r="N19" i="9"/>
  <c r="AJ19" i="9" s="1"/>
  <c r="M19" i="9"/>
  <c r="L19" i="9"/>
  <c r="G19" i="9"/>
  <c r="AG18" i="9"/>
  <c r="O18" i="9"/>
  <c r="N18" i="9"/>
  <c r="AJ18" i="9" s="1"/>
  <c r="M18" i="9"/>
  <c r="L18" i="9"/>
  <c r="G18" i="9"/>
  <c r="AG17" i="9"/>
  <c r="O17" i="9"/>
  <c r="N17" i="9"/>
  <c r="AJ17" i="9" s="1"/>
  <c r="M17" i="9"/>
  <c r="L17" i="9"/>
  <c r="G17" i="9"/>
  <c r="AG16" i="9"/>
  <c r="O16" i="9"/>
  <c r="N16" i="9"/>
  <c r="AJ16" i="9" s="1"/>
  <c r="M16" i="9"/>
  <c r="L16" i="9"/>
  <c r="G16" i="9"/>
  <c r="AG15" i="9"/>
  <c r="O15" i="9"/>
  <c r="N15" i="9"/>
  <c r="AJ15" i="9" s="1"/>
  <c r="M15" i="9"/>
  <c r="L15" i="9"/>
  <c r="G15" i="9"/>
  <c r="AG14" i="9"/>
  <c r="O14" i="9"/>
  <c r="N14" i="9"/>
  <c r="AJ14" i="9" s="1"/>
  <c r="M14" i="9"/>
  <c r="L14" i="9"/>
  <c r="G14" i="9"/>
  <c r="AG13" i="9"/>
  <c r="O13" i="9"/>
  <c r="N13" i="9"/>
  <c r="AJ13" i="9" s="1"/>
  <c r="M13" i="9"/>
  <c r="L13" i="9"/>
  <c r="G13" i="9"/>
  <c r="AG12" i="9"/>
  <c r="O12" i="9"/>
  <c r="N12" i="9"/>
  <c r="AJ12" i="9" s="1"/>
  <c r="M12" i="9"/>
  <c r="L12" i="9"/>
  <c r="G12" i="9"/>
  <c r="AG11" i="9"/>
  <c r="O11" i="9"/>
  <c r="N11" i="9"/>
  <c r="AJ11" i="9" s="1"/>
  <c r="M11" i="9"/>
  <c r="L11" i="9"/>
  <c r="G11" i="9"/>
  <c r="AG10" i="9"/>
  <c r="O10" i="9"/>
  <c r="N10" i="9"/>
  <c r="AJ10" i="9" s="1"/>
  <c r="M10" i="9"/>
  <c r="L10" i="9"/>
  <c r="G10" i="9"/>
  <c r="AG9" i="9"/>
  <c r="O9" i="9"/>
  <c r="N9" i="9"/>
  <c r="AJ9" i="9" s="1"/>
  <c r="M9" i="9"/>
  <c r="L9" i="9"/>
  <c r="G9" i="9"/>
  <c r="BO200" i="8"/>
  <c r="G200" i="8" s="1"/>
  <c r="J200" i="8" s="1"/>
  <c r="BE200" i="8"/>
  <c r="AC200" i="8"/>
  <c r="AB200" i="8"/>
  <c r="AA200" i="8"/>
  <c r="AE200" i="8" s="1"/>
  <c r="W200" i="8"/>
  <c r="V200" i="8"/>
  <c r="AS200" i="8" s="1"/>
  <c r="BI200" i="8" s="1"/>
  <c r="M200" i="8"/>
  <c r="N200" i="8" s="1"/>
  <c r="F200" i="8"/>
  <c r="BO199" i="8"/>
  <c r="G199" i="8" s="1"/>
  <c r="J199" i="8" s="1"/>
  <c r="BE199" i="8"/>
  <c r="M199" i="8" s="1"/>
  <c r="AC199" i="8"/>
  <c r="AB199" i="8"/>
  <c r="AA199" i="8"/>
  <c r="W199" i="8"/>
  <c r="V199" i="8"/>
  <c r="AS199" i="8" s="1"/>
  <c r="F199" i="8"/>
  <c r="BS198" i="8"/>
  <c r="BO198" i="8"/>
  <c r="BE198" i="8"/>
  <c r="M198" i="8" s="1"/>
  <c r="O198" i="8" s="1"/>
  <c r="AC198" i="8"/>
  <c r="AB198" i="8"/>
  <c r="AA198" i="8"/>
  <c r="AE198" i="8" s="1"/>
  <c r="W198" i="8"/>
  <c r="V198" i="8"/>
  <c r="AS198" i="8" s="1"/>
  <c r="G198" i="8"/>
  <c r="F198" i="8"/>
  <c r="BO197" i="8"/>
  <c r="G197" i="8" s="1"/>
  <c r="BE197" i="8"/>
  <c r="M197" i="8" s="1"/>
  <c r="AC197" i="8"/>
  <c r="AB197" i="8"/>
  <c r="AA197" i="8"/>
  <c r="W197" i="8"/>
  <c r="V197" i="8"/>
  <c r="AS197" i="8" s="1"/>
  <c r="BS197" i="8" s="1"/>
  <c r="F197" i="8"/>
  <c r="BO196" i="8"/>
  <c r="G196" i="8" s="1"/>
  <c r="J196" i="8" s="1"/>
  <c r="BE196" i="8"/>
  <c r="AC196" i="8"/>
  <c r="AB196" i="8"/>
  <c r="AA196" i="8"/>
  <c r="AE196" i="8" s="1"/>
  <c r="W196" i="8"/>
  <c r="AG196" i="8" s="1"/>
  <c r="V196" i="8"/>
  <c r="AS196" i="8" s="1"/>
  <c r="M196" i="8"/>
  <c r="F196" i="8"/>
  <c r="BO195" i="8"/>
  <c r="G195" i="8" s="1"/>
  <c r="J195" i="8" s="1"/>
  <c r="BE195" i="8"/>
  <c r="M195" i="8" s="1"/>
  <c r="AY195" i="8"/>
  <c r="BX195" i="8" s="1"/>
  <c r="AC195" i="8"/>
  <c r="AB195" i="8"/>
  <c r="AA195" i="8"/>
  <c r="AE195" i="8" s="1"/>
  <c r="W195" i="8"/>
  <c r="V195" i="8"/>
  <c r="AS195" i="8" s="1"/>
  <c r="F195" i="8"/>
  <c r="BO194" i="8"/>
  <c r="G194" i="8" s="1"/>
  <c r="BE194" i="8"/>
  <c r="M194" i="8" s="1"/>
  <c r="AC194" i="8"/>
  <c r="AB194" i="8"/>
  <c r="AA194" i="8"/>
  <c r="AE194" i="8" s="1"/>
  <c r="W194" i="8"/>
  <c r="V194" i="8"/>
  <c r="AS194" i="8" s="1"/>
  <c r="F194" i="8"/>
  <c r="BO193" i="8"/>
  <c r="G193" i="8" s="1"/>
  <c r="I193" i="8" s="1"/>
  <c r="BE193" i="8"/>
  <c r="M193" i="8" s="1"/>
  <c r="AC193" i="8"/>
  <c r="AB193" i="8"/>
  <c r="AA193" i="8"/>
  <c r="AE193" i="8" s="1"/>
  <c r="W193" i="8"/>
  <c r="V193" i="8"/>
  <c r="AS193" i="8" s="1"/>
  <c r="BI193" i="8" s="1"/>
  <c r="F193" i="8"/>
  <c r="BO192" i="8"/>
  <c r="G192" i="8" s="1"/>
  <c r="I192" i="8" s="1"/>
  <c r="BE192" i="8"/>
  <c r="M192" i="8" s="1"/>
  <c r="AC192" i="8"/>
  <c r="AB192" i="8"/>
  <c r="AA192" i="8"/>
  <c r="AJ192" i="8" s="1"/>
  <c r="W192" i="8"/>
  <c r="V192" i="8"/>
  <c r="AS192" i="8" s="1"/>
  <c r="BI192" i="8" s="1"/>
  <c r="F192" i="8"/>
  <c r="BO191" i="8"/>
  <c r="G191" i="8" s="1"/>
  <c r="BE191" i="8"/>
  <c r="M191" i="8" s="1"/>
  <c r="N191" i="8" s="1"/>
  <c r="AC191" i="8"/>
  <c r="AB191" i="8"/>
  <c r="AA191" i="8"/>
  <c r="AE191" i="8" s="1"/>
  <c r="W191" i="8"/>
  <c r="V191" i="8"/>
  <c r="AS191" i="8" s="1"/>
  <c r="F191" i="8"/>
  <c r="BO190" i="8"/>
  <c r="G190" i="8" s="1"/>
  <c r="J190" i="8" s="1"/>
  <c r="BE190" i="8"/>
  <c r="M190" i="8" s="1"/>
  <c r="AC190" i="8"/>
  <c r="AB190" i="8"/>
  <c r="AA190" i="8"/>
  <c r="AJ190" i="8" s="1"/>
  <c r="W190" i="8"/>
  <c r="V190" i="8"/>
  <c r="AS190" i="8" s="1"/>
  <c r="AY190" i="8" s="1"/>
  <c r="BX190" i="8" s="1"/>
  <c r="F190" i="8"/>
  <c r="BO189" i="8"/>
  <c r="G189" i="8" s="1"/>
  <c r="BE189" i="8"/>
  <c r="M189" i="8" s="1"/>
  <c r="AC189" i="8"/>
  <c r="AB189" i="8"/>
  <c r="AA189" i="8"/>
  <c r="AE189" i="8" s="1"/>
  <c r="W189" i="8"/>
  <c r="V189" i="8"/>
  <c r="AS189" i="8" s="1"/>
  <c r="F189" i="8"/>
  <c r="BO188" i="8"/>
  <c r="G188" i="8" s="1"/>
  <c r="J188" i="8" s="1"/>
  <c r="BE188" i="8"/>
  <c r="M188" i="8" s="1"/>
  <c r="O188" i="8" s="1"/>
  <c r="AC188" i="8"/>
  <c r="AB188" i="8"/>
  <c r="AA188" i="8"/>
  <c r="AE188" i="8" s="1"/>
  <c r="W188" i="8"/>
  <c r="V188" i="8"/>
  <c r="AS188" i="8" s="1"/>
  <c r="F188" i="8"/>
  <c r="BO187" i="8"/>
  <c r="G187" i="8" s="1"/>
  <c r="J187" i="8" s="1"/>
  <c r="BE187" i="8"/>
  <c r="M187" i="8" s="1"/>
  <c r="O187" i="8" s="1"/>
  <c r="AC187" i="8"/>
  <c r="AB187" i="8"/>
  <c r="AA187" i="8"/>
  <c r="AE187" i="8" s="1"/>
  <c r="W187" i="8"/>
  <c r="V187" i="8"/>
  <c r="AS187" i="8" s="1"/>
  <c r="BI187" i="8" s="1"/>
  <c r="F187" i="8"/>
  <c r="BO186" i="8"/>
  <c r="G186" i="8" s="1"/>
  <c r="BE186" i="8"/>
  <c r="M186" i="8" s="1"/>
  <c r="AC186" i="8"/>
  <c r="AB186" i="8"/>
  <c r="AA186" i="8"/>
  <c r="AJ186" i="8" s="1"/>
  <c r="W186" i="8"/>
  <c r="V186" i="8"/>
  <c r="AS186" i="8" s="1"/>
  <c r="F186" i="8"/>
  <c r="BO185" i="8"/>
  <c r="G185" i="8" s="1"/>
  <c r="BE185" i="8"/>
  <c r="M185" i="8" s="1"/>
  <c r="AC185" i="8"/>
  <c r="AB185" i="8"/>
  <c r="AA185" i="8"/>
  <c r="AE185" i="8" s="1"/>
  <c r="W185" i="8"/>
  <c r="V185" i="8"/>
  <c r="AS185" i="8" s="1"/>
  <c r="F185" i="8"/>
  <c r="BO184" i="8"/>
  <c r="G184" i="8" s="1"/>
  <c r="J184" i="8" s="1"/>
  <c r="BE184" i="8"/>
  <c r="M184" i="8" s="1"/>
  <c r="O184" i="8" s="1"/>
  <c r="AC184" i="8"/>
  <c r="AB184" i="8"/>
  <c r="AA184" i="8"/>
  <c r="W184" i="8"/>
  <c r="V184" i="8"/>
  <c r="AS184" i="8" s="1"/>
  <c r="F184" i="8"/>
  <c r="BO183" i="8"/>
  <c r="G183" i="8" s="1"/>
  <c r="I183" i="8" s="1"/>
  <c r="BE183" i="8"/>
  <c r="M183" i="8" s="1"/>
  <c r="AC183" i="8"/>
  <c r="AB183" i="8"/>
  <c r="AA183" i="8"/>
  <c r="AJ183" i="8" s="1"/>
  <c r="W183" i="8"/>
  <c r="V183" i="8"/>
  <c r="AS183" i="8" s="1"/>
  <c r="F183" i="8"/>
  <c r="BO182" i="8"/>
  <c r="G182" i="8" s="1"/>
  <c r="BE182" i="8"/>
  <c r="M182" i="8" s="1"/>
  <c r="AC182" i="8"/>
  <c r="AB182" i="8"/>
  <c r="AA182" i="8"/>
  <c r="W182" i="8"/>
  <c r="V182" i="8"/>
  <c r="AS182" i="8" s="1"/>
  <c r="AY182" i="8" s="1"/>
  <c r="BX182" i="8" s="1"/>
  <c r="F182" i="8"/>
  <c r="BO181" i="8"/>
  <c r="G181" i="8" s="1"/>
  <c r="BE181" i="8"/>
  <c r="M181" i="8" s="1"/>
  <c r="AC181" i="8"/>
  <c r="AB181" i="8"/>
  <c r="AA181" i="8"/>
  <c r="AE181" i="8" s="1"/>
  <c r="W181" i="8"/>
  <c r="V181" i="8"/>
  <c r="AS181" i="8" s="1"/>
  <c r="F181" i="8"/>
  <c r="BO180" i="8"/>
  <c r="G180" i="8" s="1"/>
  <c r="I180" i="8" s="1"/>
  <c r="BE180" i="8"/>
  <c r="M180" i="8" s="1"/>
  <c r="AC180" i="8"/>
  <c r="AB180" i="8"/>
  <c r="AA180" i="8"/>
  <c r="AE180" i="8" s="1"/>
  <c r="W180" i="8"/>
  <c r="V180" i="8"/>
  <c r="AS180" i="8" s="1"/>
  <c r="F180" i="8"/>
  <c r="BO179" i="8"/>
  <c r="G179" i="8" s="1"/>
  <c r="BE179" i="8"/>
  <c r="M179" i="8" s="1"/>
  <c r="AC179" i="8"/>
  <c r="AB179" i="8"/>
  <c r="AA179" i="8"/>
  <c r="AE179" i="8" s="1"/>
  <c r="W179" i="8"/>
  <c r="V179" i="8"/>
  <c r="AS179" i="8" s="1"/>
  <c r="F179" i="8"/>
  <c r="BO178" i="8"/>
  <c r="G178" i="8" s="1"/>
  <c r="J178" i="8" s="1"/>
  <c r="BE178" i="8"/>
  <c r="M178" i="8" s="1"/>
  <c r="AC178" i="8"/>
  <c r="AB178" i="8"/>
  <c r="AA178" i="8"/>
  <c r="AE178" i="8" s="1"/>
  <c r="W178" i="8"/>
  <c r="V178" i="8"/>
  <c r="AS178" i="8" s="1"/>
  <c r="F178" i="8"/>
  <c r="BO177" i="8"/>
  <c r="G177" i="8" s="1"/>
  <c r="BE177" i="8"/>
  <c r="M177" i="8" s="1"/>
  <c r="N177" i="8" s="1"/>
  <c r="AC177" i="8"/>
  <c r="AB177" i="8"/>
  <c r="AA177" i="8"/>
  <c r="AE177" i="8" s="1"/>
  <c r="W177" i="8"/>
  <c r="V177" i="8"/>
  <c r="AS177" i="8" s="1"/>
  <c r="BS177" i="8" s="1"/>
  <c r="F177" i="8"/>
  <c r="BO176" i="8"/>
  <c r="G176" i="8" s="1"/>
  <c r="J176" i="8" s="1"/>
  <c r="BE176" i="8"/>
  <c r="AC176" i="8"/>
  <c r="AB176" i="8"/>
  <c r="AA176" i="8"/>
  <c r="AJ176" i="8" s="1"/>
  <c r="W176" i="8"/>
  <c r="V176" i="8"/>
  <c r="AS176" i="8" s="1"/>
  <c r="BI176" i="8" s="1"/>
  <c r="O176" i="8"/>
  <c r="M176" i="8"/>
  <c r="N176" i="8" s="1"/>
  <c r="F176" i="8"/>
  <c r="BO175" i="8"/>
  <c r="G175" i="8" s="1"/>
  <c r="J175" i="8" s="1"/>
  <c r="BE175" i="8"/>
  <c r="M175" i="8" s="1"/>
  <c r="N175" i="8" s="1"/>
  <c r="AC175" i="8"/>
  <c r="AB175" i="8"/>
  <c r="AA175" i="8"/>
  <c r="W175" i="8"/>
  <c r="V175" i="8"/>
  <c r="AS175" i="8" s="1"/>
  <c r="F175" i="8"/>
  <c r="BO174" i="8"/>
  <c r="BI174" i="8"/>
  <c r="BE174" i="8"/>
  <c r="M174" i="8" s="1"/>
  <c r="O174" i="8" s="1"/>
  <c r="AC174" i="8"/>
  <c r="AB174" i="8"/>
  <c r="AA174" i="8"/>
  <c r="AJ174" i="8" s="1"/>
  <c r="W174" i="8"/>
  <c r="V174" i="8"/>
  <c r="AS174" i="8" s="1"/>
  <c r="G174" i="8"/>
  <c r="F174" i="8"/>
  <c r="BO173" i="8"/>
  <c r="G173" i="8" s="1"/>
  <c r="BE173" i="8"/>
  <c r="M173" i="8" s="1"/>
  <c r="AC173" i="8"/>
  <c r="AB173" i="8"/>
  <c r="AA173" i="8"/>
  <c r="AE173" i="8" s="1"/>
  <c r="W173" i="8"/>
  <c r="V173" i="8"/>
  <c r="AS173" i="8" s="1"/>
  <c r="F173" i="8"/>
  <c r="BO172" i="8"/>
  <c r="G172" i="8" s="1"/>
  <c r="J172" i="8" s="1"/>
  <c r="BE172" i="8"/>
  <c r="M172" i="8" s="1"/>
  <c r="AC172" i="8"/>
  <c r="AB172" i="8"/>
  <c r="AA172" i="8"/>
  <c r="AE172" i="8" s="1"/>
  <c r="W172" i="8"/>
  <c r="V172" i="8"/>
  <c r="AS172" i="8" s="1"/>
  <c r="I172" i="8"/>
  <c r="F172" i="8"/>
  <c r="BO171" i="8"/>
  <c r="G171" i="8" s="1"/>
  <c r="BE171" i="8"/>
  <c r="AC171" i="8"/>
  <c r="AB171" i="8"/>
  <c r="AA171" i="8"/>
  <c r="AJ171" i="8" s="1"/>
  <c r="W171" i="8"/>
  <c r="V171" i="8"/>
  <c r="AS171" i="8" s="1"/>
  <c r="AY171" i="8" s="1"/>
  <c r="BX171" i="8" s="1"/>
  <c r="M171" i="8"/>
  <c r="F171" i="8"/>
  <c r="BO170" i="8"/>
  <c r="G170" i="8" s="1"/>
  <c r="BE170" i="8"/>
  <c r="M170" i="8" s="1"/>
  <c r="AC170" i="8"/>
  <c r="AB170" i="8"/>
  <c r="AA170" i="8"/>
  <c r="AJ170" i="8" s="1"/>
  <c r="W170" i="8"/>
  <c r="V170" i="8"/>
  <c r="AS170" i="8" s="1"/>
  <c r="F170" i="8"/>
  <c r="BO169" i="8"/>
  <c r="G169" i="8" s="1"/>
  <c r="I169" i="8" s="1"/>
  <c r="BE169" i="8"/>
  <c r="M169" i="8" s="1"/>
  <c r="N169" i="8" s="1"/>
  <c r="AS169" i="8"/>
  <c r="AC169" i="8"/>
  <c r="AB169" i="8"/>
  <c r="AA169" i="8"/>
  <c r="AE169" i="8" s="1"/>
  <c r="W169" i="8"/>
  <c r="V169" i="8"/>
  <c r="F169" i="8"/>
  <c r="BO168" i="8"/>
  <c r="G168" i="8" s="1"/>
  <c r="BE168" i="8"/>
  <c r="M168" i="8" s="1"/>
  <c r="AC168" i="8"/>
  <c r="AB168" i="8"/>
  <c r="AA168" i="8"/>
  <c r="AE168" i="8" s="1"/>
  <c r="W168" i="8"/>
  <c r="V168" i="8"/>
  <c r="AS168" i="8" s="1"/>
  <c r="F168" i="8"/>
  <c r="BO167" i="8"/>
  <c r="G167" i="8" s="1"/>
  <c r="BE167" i="8"/>
  <c r="M167" i="8" s="1"/>
  <c r="AC167" i="8"/>
  <c r="AB167" i="8"/>
  <c r="AA167" i="8"/>
  <c r="AJ167" i="8" s="1"/>
  <c r="W167" i="8"/>
  <c r="V167" i="8"/>
  <c r="AS167" i="8" s="1"/>
  <c r="F167" i="8"/>
  <c r="BO166" i="8"/>
  <c r="G166" i="8" s="1"/>
  <c r="J166" i="8" s="1"/>
  <c r="BE166" i="8"/>
  <c r="M166" i="8" s="1"/>
  <c r="AE166" i="8"/>
  <c r="AC166" i="8"/>
  <c r="AB166" i="8"/>
  <c r="AA166" i="8"/>
  <c r="W166" i="8"/>
  <c r="V166" i="8"/>
  <c r="AS166" i="8" s="1"/>
  <c r="AY166" i="8" s="1"/>
  <c r="BX166" i="8" s="1"/>
  <c r="F166" i="8"/>
  <c r="BO165" i="8"/>
  <c r="G165" i="8" s="1"/>
  <c r="BE165" i="8"/>
  <c r="M165" i="8" s="1"/>
  <c r="AC165" i="8"/>
  <c r="AB165" i="8"/>
  <c r="AA165" i="8"/>
  <c r="AE165" i="8" s="1"/>
  <c r="W165" i="8"/>
  <c r="V165" i="8"/>
  <c r="AS165" i="8" s="1"/>
  <c r="F165" i="8"/>
  <c r="BO164" i="8"/>
  <c r="G164" i="8" s="1"/>
  <c r="J164" i="8" s="1"/>
  <c r="BE164" i="8"/>
  <c r="M164" i="8" s="1"/>
  <c r="AC164" i="8"/>
  <c r="AB164" i="8"/>
  <c r="AA164" i="8"/>
  <c r="W164" i="8"/>
  <c r="V164" i="8"/>
  <c r="AS164" i="8" s="1"/>
  <c r="F164" i="8"/>
  <c r="BO163" i="8"/>
  <c r="G163" i="8" s="1"/>
  <c r="BE163" i="8"/>
  <c r="M163" i="8" s="1"/>
  <c r="AC163" i="8"/>
  <c r="AB163" i="8"/>
  <c r="AA163" i="8"/>
  <c r="W163" i="8"/>
  <c r="V163" i="8"/>
  <c r="AS163" i="8" s="1"/>
  <c r="BI163" i="8" s="1"/>
  <c r="F163" i="8"/>
  <c r="BO162" i="8"/>
  <c r="G162" i="8" s="1"/>
  <c r="J162" i="8" s="1"/>
  <c r="BE162" i="8"/>
  <c r="M162" i="8" s="1"/>
  <c r="AC162" i="8"/>
  <c r="AB162" i="8"/>
  <c r="AA162" i="8"/>
  <c r="AE162" i="8" s="1"/>
  <c r="W162" i="8"/>
  <c r="V162" i="8"/>
  <c r="AS162" i="8" s="1"/>
  <c r="I162" i="8"/>
  <c r="F162" i="8"/>
  <c r="BO161" i="8"/>
  <c r="G161" i="8" s="1"/>
  <c r="BE161" i="8"/>
  <c r="M161" i="8" s="1"/>
  <c r="N161" i="8" s="1"/>
  <c r="AC161" i="8"/>
  <c r="AB161" i="8"/>
  <c r="AA161" i="8"/>
  <c r="W161" i="8"/>
  <c r="V161" i="8"/>
  <c r="AS161" i="8" s="1"/>
  <c r="F161" i="8"/>
  <c r="BO160" i="8"/>
  <c r="G160" i="8" s="1"/>
  <c r="I160" i="8" s="1"/>
  <c r="BE160" i="8"/>
  <c r="M160" i="8" s="1"/>
  <c r="AC160" i="8"/>
  <c r="AB160" i="8"/>
  <c r="AA160" i="8"/>
  <c r="W160" i="8"/>
  <c r="V160" i="8"/>
  <c r="AS160" i="8" s="1"/>
  <c r="F160" i="8"/>
  <c r="BO159" i="8"/>
  <c r="G159" i="8" s="1"/>
  <c r="BE159" i="8"/>
  <c r="M159" i="8" s="1"/>
  <c r="AC159" i="8"/>
  <c r="AB159" i="8"/>
  <c r="AA159" i="8"/>
  <c r="AE159" i="8" s="1"/>
  <c r="W159" i="8"/>
  <c r="V159" i="8"/>
  <c r="AS159" i="8" s="1"/>
  <c r="F159" i="8"/>
  <c r="BO158" i="8"/>
  <c r="G158" i="8" s="1"/>
  <c r="BE158" i="8"/>
  <c r="M158" i="8" s="1"/>
  <c r="AC158" i="8"/>
  <c r="AB158" i="8"/>
  <c r="AA158" i="8"/>
  <c r="AJ158" i="8" s="1"/>
  <c r="W158" i="8"/>
  <c r="V158" i="8"/>
  <c r="AS158" i="8" s="1"/>
  <c r="BI158" i="8" s="1"/>
  <c r="F158" i="8"/>
  <c r="BO157" i="8"/>
  <c r="G157" i="8" s="1"/>
  <c r="BE157" i="8"/>
  <c r="M157" i="8" s="1"/>
  <c r="AC157" i="8"/>
  <c r="AB157" i="8"/>
  <c r="AA157" i="8"/>
  <c r="AE157" i="8" s="1"/>
  <c r="W157" i="8"/>
  <c r="V157" i="8"/>
  <c r="AS157" i="8" s="1"/>
  <c r="F157" i="8"/>
  <c r="BO156" i="8"/>
  <c r="G156" i="8" s="1"/>
  <c r="J156" i="8" s="1"/>
  <c r="BE156" i="8"/>
  <c r="M156" i="8" s="1"/>
  <c r="AC156" i="8"/>
  <c r="AB156" i="8"/>
  <c r="AA156" i="8"/>
  <c r="AE156" i="8" s="1"/>
  <c r="W156" i="8"/>
  <c r="AG156" i="8" s="1"/>
  <c r="V156" i="8"/>
  <c r="AS156" i="8" s="1"/>
  <c r="F156" i="8"/>
  <c r="BO155" i="8"/>
  <c r="G155" i="8" s="1"/>
  <c r="BE155" i="8"/>
  <c r="M155" i="8" s="1"/>
  <c r="N155" i="8" s="1"/>
  <c r="AC155" i="8"/>
  <c r="AB155" i="8"/>
  <c r="AA155" i="8"/>
  <c r="AE155" i="8" s="1"/>
  <c r="W155" i="8"/>
  <c r="V155" i="8"/>
  <c r="AS155" i="8" s="1"/>
  <c r="F155" i="8"/>
  <c r="BO154" i="8"/>
  <c r="G154" i="8" s="1"/>
  <c r="J154" i="8" s="1"/>
  <c r="BE154" i="8"/>
  <c r="M154" i="8" s="1"/>
  <c r="AC154" i="8"/>
  <c r="AB154" i="8"/>
  <c r="AA154" i="8"/>
  <c r="AE154" i="8" s="1"/>
  <c r="W154" i="8"/>
  <c r="V154" i="8"/>
  <c r="AS154" i="8" s="1"/>
  <c r="F154" i="8"/>
  <c r="BO153" i="8"/>
  <c r="G153" i="8" s="1"/>
  <c r="I153" i="8" s="1"/>
  <c r="BE153" i="8"/>
  <c r="M153" i="8" s="1"/>
  <c r="N153" i="8" s="1"/>
  <c r="P153" i="8" s="1"/>
  <c r="AC153" i="8"/>
  <c r="AB153" i="8"/>
  <c r="AA153" i="8"/>
  <c r="AE153" i="8" s="1"/>
  <c r="W153" i="8"/>
  <c r="V153" i="8"/>
  <c r="AS153" i="8" s="1"/>
  <c r="F153" i="8"/>
  <c r="BO152" i="8"/>
  <c r="G152" i="8" s="1"/>
  <c r="BE152" i="8"/>
  <c r="M152" i="8" s="1"/>
  <c r="AC152" i="8"/>
  <c r="AB152" i="8"/>
  <c r="AA152" i="8"/>
  <c r="AE152" i="8" s="1"/>
  <c r="W152" i="8"/>
  <c r="V152" i="8"/>
  <c r="AS152" i="8" s="1"/>
  <c r="BI152" i="8" s="1"/>
  <c r="F152" i="8"/>
  <c r="BO151" i="8"/>
  <c r="G151" i="8" s="1"/>
  <c r="J151" i="8" s="1"/>
  <c r="BE151" i="8"/>
  <c r="M151" i="8" s="1"/>
  <c r="N151" i="8" s="1"/>
  <c r="AE151" i="8"/>
  <c r="AC151" i="8"/>
  <c r="AB151" i="8"/>
  <c r="AA151" i="8"/>
  <c r="W151" i="8"/>
  <c r="V151" i="8"/>
  <c r="AS151" i="8" s="1"/>
  <c r="F151" i="8"/>
  <c r="BO150" i="8"/>
  <c r="G150" i="8" s="1"/>
  <c r="BE150" i="8"/>
  <c r="M150" i="8" s="1"/>
  <c r="O150" i="8" s="1"/>
  <c r="AC150" i="8"/>
  <c r="AB150" i="8"/>
  <c r="AA150" i="8"/>
  <c r="AJ150" i="8" s="1"/>
  <c r="W150" i="8"/>
  <c r="V150" i="8"/>
  <c r="AS150" i="8" s="1"/>
  <c r="AY150" i="8" s="1"/>
  <c r="BX150" i="8" s="1"/>
  <c r="F150" i="8"/>
  <c r="BO149" i="8"/>
  <c r="G149" i="8" s="1"/>
  <c r="I149" i="8" s="1"/>
  <c r="BE149" i="8"/>
  <c r="M149" i="8" s="1"/>
  <c r="AC149" i="8"/>
  <c r="AB149" i="8"/>
  <c r="AA149" i="8"/>
  <c r="AE149" i="8" s="1"/>
  <c r="W149" i="8"/>
  <c r="V149" i="8"/>
  <c r="AS149" i="8" s="1"/>
  <c r="F149" i="8"/>
  <c r="BO148" i="8"/>
  <c r="G148" i="8" s="1"/>
  <c r="BE148" i="8"/>
  <c r="M148" i="8" s="1"/>
  <c r="N148" i="8" s="1"/>
  <c r="AC148" i="8"/>
  <c r="AB148" i="8"/>
  <c r="AA148" i="8"/>
  <c r="AE148" i="8" s="1"/>
  <c r="W148" i="8"/>
  <c r="V148" i="8"/>
  <c r="AS148" i="8" s="1"/>
  <c r="F148" i="8"/>
  <c r="BO147" i="8"/>
  <c r="G147" i="8" s="1"/>
  <c r="BE147" i="8"/>
  <c r="M147" i="8" s="1"/>
  <c r="AC147" i="8"/>
  <c r="AB147" i="8"/>
  <c r="AA147" i="8"/>
  <c r="AJ147" i="8" s="1"/>
  <c r="W147" i="8"/>
  <c r="V147" i="8"/>
  <c r="AS147" i="8" s="1"/>
  <c r="F147" i="8"/>
  <c r="BO146" i="8"/>
  <c r="G146" i="8" s="1"/>
  <c r="BE146" i="8"/>
  <c r="M146" i="8" s="1"/>
  <c r="AC146" i="8"/>
  <c r="AB146" i="8"/>
  <c r="AA146" i="8"/>
  <c r="W146" i="8"/>
  <c r="V146" i="8"/>
  <c r="AS146" i="8" s="1"/>
  <c r="F146" i="8"/>
  <c r="BO145" i="8"/>
  <c r="G145" i="8" s="1"/>
  <c r="I145" i="8" s="1"/>
  <c r="BE145" i="8"/>
  <c r="M145" i="8" s="1"/>
  <c r="N145" i="8" s="1"/>
  <c r="AC145" i="8"/>
  <c r="AB145" i="8"/>
  <c r="AA145" i="8"/>
  <c r="AE145" i="8" s="1"/>
  <c r="W145" i="8"/>
  <c r="AG145" i="8" s="1"/>
  <c r="V145" i="8"/>
  <c r="AS145" i="8" s="1"/>
  <c r="F145" i="8"/>
  <c r="BO144" i="8"/>
  <c r="G144" i="8" s="1"/>
  <c r="BE144" i="8"/>
  <c r="M144" i="8" s="1"/>
  <c r="AC144" i="8"/>
  <c r="AB144" i="8"/>
  <c r="AA144" i="8"/>
  <c r="W144" i="8"/>
  <c r="V144" i="8"/>
  <c r="AS144" i="8" s="1"/>
  <c r="F144" i="8"/>
  <c r="BO143" i="8"/>
  <c r="G143" i="8" s="1"/>
  <c r="I143" i="8" s="1"/>
  <c r="BE143" i="8"/>
  <c r="M143" i="8" s="1"/>
  <c r="AC143" i="8"/>
  <c r="AB143" i="8"/>
  <c r="AA143" i="8"/>
  <c r="AJ143" i="8" s="1"/>
  <c r="W143" i="8"/>
  <c r="V143" i="8"/>
  <c r="AS143" i="8" s="1"/>
  <c r="F143" i="8"/>
  <c r="BS142" i="8"/>
  <c r="BO142" i="8"/>
  <c r="G142" i="8" s="1"/>
  <c r="J142" i="8" s="1"/>
  <c r="BE142" i="8"/>
  <c r="M142" i="8" s="1"/>
  <c r="O142" i="8" s="1"/>
  <c r="AC142" i="8"/>
  <c r="AB142" i="8"/>
  <c r="AA142" i="8"/>
  <c r="AJ142" i="8" s="1"/>
  <c r="W142" i="8"/>
  <c r="V142" i="8"/>
  <c r="AS142" i="8" s="1"/>
  <c r="AY142" i="8" s="1"/>
  <c r="BX142" i="8" s="1"/>
  <c r="F142" i="8"/>
  <c r="BO141" i="8"/>
  <c r="G141" i="8" s="1"/>
  <c r="I141" i="8" s="1"/>
  <c r="BE141" i="8"/>
  <c r="M141" i="8" s="1"/>
  <c r="AC141" i="8"/>
  <c r="AB141" i="8"/>
  <c r="AA141" i="8"/>
  <c r="AE141" i="8" s="1"/>
  <c r="W141" i="8"/>
  <c r="V141" i="8"/>
  <c r="AS141" i="8" s="1"/>
  <c r="F141" i="8"/>
  <c r="BO140" i="8"/>
  <c r="G140" i="8" s="1"/>
  <c r="J140" i="8" s="1"/>
  <c r="BE140" i="8"/>
  <c r="M140" i="8" s="1"/>
  <c r="AC140" i="8"/>
  <c r="AB140" i="8"/>
  <c r="AA140" i="8"/>
  <c r="W140" i="8"/>
  <c r="V140" i="8"/>
  <c r="AS140" i="8" s="1"/>
  <c r="F140" i="8"/>
  <c r="BO139" i="8"/>
  <c r="BE139" i="8"/>
  <c r="M139" i="8" s="1"/>
  <c r="AC139" i="8"/>
  <c r="AB139" i="8"/>
  <c r="AA139" i="8"/>
  <c r="W139" i="8"/>
  <c r="V139" i="8"/>
  <c r="AS139" i="8" s="1"/>
  <c r="BI139" i="8" s="1"/>
  <c r="G139" i="8"/>
  <c r="F139" i="8"/>
  <c r="BO138" i="8"/>
  <c r="G138" i="8" s="1"/>
  <c r="J138" i="8" s="1"/>
  <c r="BE138" i="8"/>
  <c r="M138" i="8" s="1"/>
  <c r="AC138" i="8"/>
  <c r="AB138" i="8"/>
  <c r="AA138" i="8"/>
  <c r="AE138" i="8" s="1"/>
  <c r="W138" i="8"/>
  <c r="V138" i="8"/>
  <c r="AS138" i="8" s="1"/>
  <c r="I138" i="8"/>
  <c r="F138" i="8"/>
  <c r="BO137" i="8"/>
  <c r="G137" i="8" s="1"/>
  <c r="I137" i="8" s="1"/>
  <c r="BE137" i="8"/>
  <c r="M137" i="8" s="1"/>
  <c r="AC137" i="8"/>
  <c r="AB137" i="8"/>
  <c r="AA137" i="8"/>
  <c r="AE137" i="8" s="1"/>
  <c r="W137" i="8"/>
  <c r="V137" i="8"/>
  <c r="AS137" i="8" s="1"/>
  <c r="F137" i="8"/>
  <c r="BO136" i="8"/>
  <c r="G136" i="8" s="1"/>
  <c r="BE136" i="8"/>
  <c r="M136" i="8" s="1"/>
  <c r="N136" i="8" s="1"/>
  <c r="AC136" i="8"/>
  <c r="AB136" i="8"/>
  <c r="AA136" i="8"/>
  <c r="AJ136" i="8" s="1"/>
  <c r="W136" i="8"/>
  <c r="V136" i="8"/>
  <c r="AS136" i="8" s="1"/>
  <c r="F136" i="8"/>
  <c r="BO135" i="8"/>
  <c r="G135" i="8" s="1"/>
  <c r="BE135" i="8"/>
  <c r="M135" i="8" s="1"/>
  <c r="O135" i="8" s="1"/>
  <c r="AC135" i="8"/>
  <c r="AB135" i="8"/>
  <c r="AA135" i="8"/>
  <c r="W135" i="8"/>
  <c r="V135" i="8"/>
  <c r="AS135" i="8" s="1"/>
  <c r="F135" i="8"/>
  <c r="BO134" i="8"/>
  <c r="BE134" i="8"/>
  <c r="M134" i="8" s="1"/>
  <c r="AC134" i="8"/>
  <c r="AB134" i="8"/>
  <c r="AA134" i="8"/>
  <c r="W134" i="8"/>
  <c r="V134" i="8"/>
  <c r="AS134" i="8" s="1"/>
  <c r="G134" i="8"/>
  <c r="I134" i="8" s="1"/>
  <c r="F134" i="8"/>
  <c r="BO133" i="8"/>
  <c r="G133" i="8" s="1"/>
  <c r="J133" i="8" s="1"/>
  <c r="BE133" i="8"/>
  <c r="M133" i="8" s="1"/>
  <c r="AC133" i="8"/>
  <c r="AB133" i="8"/>
  <c r="AA133" i="8"/>
  <c r="AE133" i="8" s="1"/>
  <c r="W133" i="8"/>
  <c r="V133" i="8"/>
  <c r="AS133" i="8" s="1"/>
  <c r="F133" i="8"/>
  <c r="BO132" i="8"/>
  <c r="G132" i="8" s="1"/>
  <c r="BE132" i="8"/>
  <c r="M132" i="8" s="1"/>
  <c r="AC132" i="8"/>
  <c r="AB132" i="8"/>
  <c r="AA132" i="8"/>
  <c r="W132" i="8"/>
  <c r="V132" i="8"/>
  <c r="AS132" i="8" s="1"/>
  <c r="F132" i="8"/>
  <c r="BO131" i="8"/>
  <c r="G131" i="8" s="1"/>
  <c r="J131" i="8" s="1"/>
  <c r="BE131" i="8"/>
  <c r="M131" i="8" s="1"/>
  <c r="AC131" i="8"/>
  <c r="AB131" i="8"/>
  <c r="AA131" i="8"/>
  <c r="AJ131" i="8" s="1"/>
  <c r="W131" i="8"/>
  <c r="V131" i="8"/>
  <c r="AS131" i="8" s="1"/>
  <c r="F131" i="8"/>
  <c r="BO130" i="8"/>
  <c r="G130" i="8" s="1"/>
  <c r="BE130" i="8"/>
  <c r="M130" i="8" s="1"/>
  <c r="AC130" i="8"/>
  <c r="AB130" i="8"/>
  <c r="AA130" i="8"/>
  <c r="AE130" i="8" s="1"/>
  <c r="AG130" i="8" s="1"/>
  <c r="W130" i="8"/>
  <c r="V130" i="8"/>
  <c r="AS130" i="8" s="1"/>
  <c r="F130" i="8"/>
  <c r="BO129" i="8"/>
  <c r="G129" i="8" s="1"/>
  <c r="J129" i="8" s="1"/>
  <c r="BE129" i="8"/>
  <c r="M129" i="8" s="1"/>
  <c r="N129" i="8" s="1"/>
  <c r="AC129" i="8"/>
  <c r="AB129" i="8"/>
  <c r="AA129" i="8"/>
  <c r="W129" i="8"/>
  <c r="V129" i="8"/>
  <c r="AS129" i="8" s="1"/>
  <c r="F129" i="8"/>
  <c r="BO128" i="8"/>
  <c r="G128" i="8" s="1"/>
  <c r="BE128" i="8"/>
  <c r="M128" i="8" s="1"/>
  <c r="N128" i="8" s="1"/>
  <c r="AC128" i="8"/>
  <c r="AB128" i="8"/>
  <c r="AA128" i="8"/>
  <c r="AJ128" i="8" s="1"/>
  <c r="W128" i="8"/>
  <c r="V128" i="8"/>
  <c r="AS128" i="8" s="1"/>
  <c r="O128" i="8"/>
  <c r="F128" i="8"/>
  <c r="BO127" i="8"/>
  <c r="G127" i="8" s="1"/>
  <c r="BE127" i="8"/>
  <c r="M127" i="8" s="1"/>
  <c r="O127" i="8" s="1"/>
  <c r="AC127" i="8"/>
  <c r="AB127" i="8"/>
  <c r="AA127" i="8"/>
  <c r="AJ127" i="8" s="1"/>
  <c r="W127" i="8"/>
  <c r="V127" i="8"/>
  <c r="AS127" i="8" s="1"/>
  <c r="AY127" i="8" s="1"/>
  <c r="BX127" i="8" s="1"/>
  <c r="F127" i="8"/>
  <c r="BO126" i="8"/>
  <c r="BE126" i="8"/>
  <c r="M126" i="8" s="1"/>
  <c r="AC126" i="8"/>
  <c r="AB126" i="8"/>
  <c r="AA126" i="8"/>
  <c r="AE126" i="8" s="1"/>
  <c r="W126" i="8"/>
  <c r="V126" i="8"/>
  <c r="AS126" i="8" s="1"/>
  <c r="BS126" i="8" s="1"/>
  <c r="G126" i="8"/>
  <c r="I126" i="8" s="1"/>
  <c r="F126" i="8"/>
  <c r="BO125" i="8"/>
  <c r="G125" i="8" s="1"/>
  <c r="BE125" i="8"/>
  <c r="M125" i="8" s="1"/>
  <c r="AC125" i="8"/>
  <c r="AB125" i="8"/>
  <c r="AA125" i="8"/>
  <c r="W125" i="8"/>
  <c r="V125" i="8"/>
  <c r="AS125" i="8" s="1"/>
  <c r="F125" i="8"/>
  <c r="BO124" i="8"/>
  <c r="BE124" i="8"/>
  <c r="M124" i="8" s="1"/>
  <c r="O124" i="8" s="1"/>
  <c r="AC124" i="8"/>
  <c r="AB124" i="8"/>
  <c r="AA124" i="8"/>
  <c r="W124" i="8"/>
  <c r="V124" i="8"/>
  <c r="AS124" i="8" s="1"/>
  <c r="G124" i="8"/>
  <c r="F124" i="8"/>
  <c r="BO123" i="8"/>
  <c r="G123" i="8" s="1"/>
  <c r="BE123" i="8"/>
  <c r="M123" i="8" s="1"/>
  <c r="AC123" i="8"/>
  <c r="AB123" i="8"/>
  <c r="AA123" i="8"/>
  <c r="AJ123" i="8" s="1"/>
  <c r="W123" i="8"/>
  <c r="V123" i="8"/>
  <c r="AS123" i="8" s="1"/>
  <c r="F123" i="8"/>
  <c r="BO122" i="8"/>
  <c r="G122" i="8" s="1"/>
  <c r="BE122" i="8"/>
  <c r="M122" i="8" s="1"/>
  <c r="N122" i="8" s="1"/>
  <c r="AC122" i="8"/>
  <c r="AB122" i="8"/>
  <c r="AA122" i="8"/>
  <c r="W122" i="8"/>
  <c r="V122" i="8"/>
  <c r="AS122" i="8" s="1"/>
  <c r="F122" i="8"/>
  <c r="BO121" i="8"/>
  <c r="G121" i="8" s="1"/>
  <c r="J121" i="8" s="1"/>
  <c r="BE121" i="8"/>
  <c r="M121" i="8" s="1"/>
  <c r="O121" i="8" s="1"/>
  <c r="AC121" i="8"/>
  <c r="AB121" i="8"/>
  <c r="AA121" i="8"/>
  <c r="W121" i="8"/>
  <c r="V121" i="8"/>
  <c r="AS121" i="8" s="1"/>
  <c r="F121" i="8"/>
  <c r="BO120" i="8"/>
  <c r="G120" i="8" s="1"/>
  <c r="BE120" i="8"/>
  <c r="M120" i="8" s="1"/>
  <c r="AC120" i="8"/>
  <c r="AB120" i="8"/>
  <c r="AA120" i="8"/>
  <c r="AE120" i="8" s="1"/>
  <c r="W120" i="8"/>
  <c r="V120" i="8"/>
  <c r="AS120" i="8" s="1"/>
  <c r="F120" i="8"/>
  <c r="BO119" i="8"/>
  <c r="G119" i="8" s="1"/>
  <c r="BE119" i="8"/>
  <c r="M119" i="8" s="1"/>
  <c r="O119" i="8" s="1"/>
  <c r="AC119" i="8"/>
  <c r="AB119" i="8"/>
  <c r="AA119" i="8"/>
  <c r="AE119" i="8" s="1"/>
  <c r="W119" i="8"/>
  <c r="V119" i="8"/>
  <c r="AS119" i="8" s="1"/>
  <c r="AY119" i="8" s="1"/>
  <c r="BX119" i="8" s="1"/>
  <c r="F119" i="8"/>
  <c r="BO118" i="8"/>
  <c r="BE118" i="8"/>
  <c r="M118" i="8" s="1"/>
  <c r="AC118" i="8"/>
  <c r="AB118" i="8"/>
  <c r="AA118" i="8"/>
  <c r="AE118" i="8" s="1"/>
  <c r="W118" i="8"/>
  <c r="V118" i="8"/>
  <c r="AS118" i="8" s="1"/>
  <c r="G118" i="8"/>
  <c r="I118" i="8" s="1"/>
  <c r="K118" i="8" s="1"/>
  <c r="F118" i="8"/>
  <c r="BO117" i="8"/>
  <c r="G117" i="8" s="1"/>
  <c r="J117" i="8" s="1"/>
  <c r="BE117" i="8"/>
  <c r="M117" i="8" s="1"/>
  <c r="AC117" i="8"/>
  <c r="AB117" i="8"/>
  <c r="AA117" i="8"/>
  <c r="AE117" i="8" s="1"/>
  <c r="W117" i="8"/>
  <c r="AG117" i="8" s="1"/>
  <c r="V117" i="8"/>
  <c r="AS117" i="8" s="1"/>
  <c r="BS117" i="8" s="1"/>
  <c r="F117" i="8"/>
  <c r="BO116" i="8"/>
  <c r="BE116" i="8"/>
  <c r="M116" i="8" s="1"/>
  <c r="O116" i="8" s="1"/>
  <c r="AC116" i="8"/>
  <c r="AB116" i="8"/>
  <c r="AA116" i="8"/>
  <c r="W116" i="8"/>
  <c r="V116" i="8"/>
  <c r="AS116" i="8" s="1"/>
  <c r="G116" i="8"/>
  <c r="F116" i="8"/>
  <c r="BO115" i="8"/>
  <c r="G115" i="8" s="1"/>
  <c r="J115" i="8" s="1"/>
  <c r="BE115" i="8"/>
  <c r="M115" i="8" s="1"/>
  <c r="AC115" i="8"/>
  <c r="AB115" i="8"/>
  <c r="AA115" i="8"/>
  <c r="W115" i="8"/>
  <c r="V115" i="8"/>
  <c r="AS115" i="8" s="1"/>
  <c r="F115" i="8"/>
  <c r="BO114" i="8"/>
  <c r="G114" i="8" s="1"/>
  <c r="BE114" i="8"/>
  <c r="M114" i="8" s="1"/>
  <c r="AC114" i="8"/>
  <c r="AB114" i="8"/>
  <c r="AA114" i="8"/>
  <c r="W114" i="8"/>
  <c r="V114" i="8"/>
  <c r="AS114" i="8" s="1"/>
  <c r="F114" i="8"/>
  <c r="BO113" i="8"/>
  <c r="G113" i="8" s="1"/>
  <c r="BE113" i="8"/>
  <c r="M113" i="8" s="1"/>
  <c r="O113" i="8" s="1"/>
  <c r="AC113" i="8"/>
  <c r="AB113" i="8"/>
  <c r="AA113" i="8"/>
  <c r="AJ113" i="8" s="1"/>
  <c r="W113" i="8"/>
  <c r="V113" i="8"/>
  <c r="AS113" i="8" s="1"/>
  <c r="F113" i="8"/>
  <c r="BO112" i="8"/>
  <c r="G112" i="8" s="1"/>
  <c r="BE112" i="8"/>
  <c r="M112" i="8" s="1"/>
  <c r="N112" i="8" s="1"/>
  <c r="AC112" i="8"/>
  <c r="AB112" i="8"/>
  <c r="AA112" i="8"/>
  <c r="AE112" i="8" s="1"/>
  <c r="W112" i="8"/>
  <c r="V112" i="8"/>
  <c r="AS112" i="8" s="1"/>
  <c r="F112" i="8"/>
  <c r="BO111" i="8"/>
  <c r="G111" i="8" s="1"/>
  <c r="BE111" i="8"/>
  <c r="M111" i="8" s="1"/>
  <c r="O111" i="8" s="1"/>
  <c r="AC111" i="8"/>
  <c r="AB111" i="8"/>
  <c r="AA111" i="8"/>
  <c r="AE111" i="8" s="1"/>
  <c r="W111" i="8"/>
  <c r="V111" i="8"/>
  <c r="AS111" i="8" s="1"/>
  <c r="AY111" i="8" s="1"/>
  <c r="BX111" i="8" s="1"/>
  <c r="F111" i="8"/>
  <c r="BO110" i="8"/>
  <c r="G110" i="8" s="1"/>
  <c r="I110" i="8" s="1"/>
  <c r="BE110" i="8"/>
  <c r="M110" i="8" s="1"/>
  <c r="AC110" i="8"/>
  <c r="AB110" i="8"/>
  <c r="AA110" i="8"/>
  <c r="AE110" i="8" s="1"/>
  <c r="W110" i="8"/>
  <c r="V110" i="8"/>
  <c r="AS110" i="8" s="1"/>
  <c r="F110" i="8"/>
  <c r="BO109" i="8"/>
  <c r="G109" i="8" s="1"/>
  <c r="I109" i="8" s="1"/>
  <c r="BE109" i="8"/>
  <c r="M109" i="8" s="1"/>
  <c r="AC109" i="8"/>
  <c r="AB109" i="8"/>
  <c r="AA109" i="8"/>
  <c r="W109" i="8"/>
  <c r="V109" i="8"/>
  <c r="AS109" i="8" s="1"/>
  <c r="F109" i="8"/>
  <c r="BO108" i="8"/>
  <c r="G108" i="8" s="1"/>
  <c r="BE108" i="8"/>
  <c r="M108" i="8" s="1"/>
  <c r="AC108" i="8"/>
  <c r="AB108" i="8"/>
  <c r="AA108" i="8"/>
  <c r="AJ108" i="8" s="1"/>
  <c r="W108" i="8"/>
  <c r="V108" i="8"/>
  <c r="AS108" i="8" s="1"/>
  <c r="BS108" i="8" s="1"/>
  <c r="F108" i="8"/>
  <c r="BO107" i="8"/>
  <c r="G107" i="8" s="1"/>
  <c r="J107" i="8" s="1"/>
  <c r="BE107" i="8"/>
  <c r="M107" i="8" s="1"/>
  <c r="AC107" i="8"/>
  <c r="AB107" i="8"/>
  <c r="AA107" i="8"/>
  <c r="AE107" i="8" s="1"/>
  <c r="W107" i="8"/>
  <c r="V107" i="8"/>
  <c r="AS107" i="8" s="1"/>
  <c r="F107" i="8"/>
  <c r="BO106" i="8"/>
  <c r="G106" i="8" s="1"/>
  <c r="BE106" i="8"/>
  <c r="M106" i="8" s="1"/>
  <c r="N106" i="8" s="1"/>
  <c r="AC106" i="8"/>
  <c r="AB106" i="8"/>
  <c r="AA106" i="8"/>
  <c r="AE106" i="8" s="1"/>
  <c r="W106" i="8"/>
  <c r="V106" i="8"/>
  <c r="AS106" i="8" s="1"/>
  <c r="BS106" i="8" s="1"/>
  <c r="F106" i="8"/>
  <c r="BO105" i="8"/>
  <c r="G105" i="8" s="1"/>
  <c r="J105" i="8" s="1"/>
  <c r="BE105" i="8"/>
  <c r="AC105" i="8"/>
  <c r="AB105" i="8"/>
  <c r="AA105" i="8"/>
  <c r="AJ105" i="8" s="1"/>
  <c r="W105" i="8"/>
  <c r="V105" i="8"/>
  <c r="AS105" i="8" s="1"/>
  <c r="BI105" i="8" s="1"/>
  <c r="M105" i="8"/>
  <c r="O105" i="8" s="1"/>
  <c r="F105" i="8"/>
  <c r="BO104" i="8"/>
  <c r="G104" i="8" s="1"/>
  <c r="J104" i="8" s="1"/>
  <c r="BE104" i="8"/>
  <c r="M104" i="8" s="1"/>
  <c r="N104" i="8" s="1"/>
  <c r="AC104" i="8"/>
  <c r="AB104" i="8"/>
  <c r="AA104" i="8"/>
  <c r="AE104" i="8" s="1"/>
  <c r="W104" i="8"/>
  <c r="V104" i="8"/>
  <c r="AS104" i="8" s="1"/>
  <c r="AY104" i="8" s="1"/>
  <c r="BX104" i="8" s="1"/>
  <c r="F104" i="8"/>
  <c r="BO103" i="8"/>
  <c r="G103" i="8" s="1"/>
  <c r="BE103" i="8"/>
  <c r="M103" i="8" s="1"/>
  <c r="O103" i="8" s="1"/>
  <c r="AE103" i="8"/>
  <c r="AC103" i="8"/>
  <c r="AB103" i="8"/>
  <c r="AA103" i="8"/>
  <c r="AJ103" i="8" s="1"/>
  <c r="W103" i="8"/>
  <c r="V103" i="8"/>
  <c r="AS103" i="8" s="1"/>
  <c r="BI103" i="8" s="1"/>
  <c r="F103" i="8"/>
  <c r="BO102" i="8"/>
  <c r="G102" i="8" s="1"/>
  <c r="BE102" i="8"/>
  <c r="M102" i="8" s="1"/>
  <c r="AC102" i="8"/>
  <c r="AB102" i="8"/>
  <c r="AA102" i="8"/>
  <c r="AE102" i="8" s="1"/>
  <c r="W102" i="8"/>
  <c r="V102" i="8"/>
  <c r="AS102" i="8" s="1"/>
  <c r="F102" i="8"/>
  <c r="BO101" i="8"/>
  <c r="G101" i="8" s="1"/>
  <c r="J101" i="8" s="1"/>
  <c r="BE101" i="8"/>
  <c r="M101" i="8" s="1"/>
  <c r="AC101" i="8"/>
  <c r="AB101" i="8"/>
  <c r="AA101" i="8"/>
  <c r="AE101" i="8" s="1"/>
  <c r="W101" i="8"/>
  <c r="V101" i="8"/>
  <c r="AS101" i="8" s="1"/>
  <c r="BS101" i="8" s="1"/>
  <c r="F101" i="8"/>
  <c r="BO100" i="8"/>
  <c r="G100" i="8" s="1"/>
  <c r="BE100" i="8"/>
  <c r="M100" i="8" s="1"/>
  <c r="O100" i="8" s="1"/>
  <c r="AC100" i="8"/>
  <c r="AB100" i="8"/>
  <c r="AA100" i="8"/>
  <c r="AJ100" i="8" s="1"/>
  <c r="W100" i="8"/>
  <c r="V100" i="8"/>
  <c r="AS100" i="8" s="1"/>
  <c r="BS100" i="8" s="1"/>
  <c r="F100" i="8"/>
  <c r="BO99" i="8"/>
  <c r="G99" i="8" s="1"/>
  <c r="BE99" i="8"/>
  <c r="M99" i="8" s="1"/>
  <c r="AC99" i="8"/>
  <c r="AB99" i="8"/>
  <c r="AA99" i="8"/>
  <c r="AE99" i="8" s="1"/>
  <c r="W99" i="8"/>
  <c r="V99" i="8"/>
  <c r="AS99" i="8" s="1"/>
  <c r="F99" i="8"/>
  <c r="BO98" i="8"/>
  <c r="G98" i="8" s="1"/>
  <c r="BE98" i="8"/>
  <c r="M98" i="8" s="1"/>
  <c r="N98" i="8" s="1"/>
  <c r="AC98" i="8"/>
  <c r="AB98" i="8"/>
  <c r="AA98" i="8"/>
  <c r="W98" i="8"/>
  <c r="V98" i="8"/>
  <c r="AS98" i="8" s="1"/>
  <c r="BS98" i="8" s="1"/>
  <c r="F98" i="8"/>
  <c r="BO97" i="8"/>
  <c r="G97" i="8" s="1"/>
  <c r="J97" i="8" s="1"/>
  <c r="BE97" i="8"/>
  <c r="M97" i="8" s="1"/>
  <c r="O97" i="8" s="1"/>
  <c r="AC97" i="8"/>
  <c r="AB97" i="8"/>
  <c r="AA97" i="8"/>
  <c r="AJ97" i="8" s="1"/>
  <c r="W97" i="8"/>
  <c r="V97" i="8"/>
  <c r="AS97" i="8" s="1"/>
  <c r="BI97" i="8" s="1"/>
  <c r="F97" i="8"/>
  <c r="BO96" i="8"/>
  <c r="G96" i="8" s="1"/>
  <c r="BE96" i="8"/>
  <c r="M96" i="8" s="1"/>
  <c r="N96" i="8" s="1"/>
  <c r="AC96" i="8"/>
  <c r="AB96" i="8"/>
  <c r="AA96" i="8"/>
  <c r="W96" i="8"/>
  <c r="V96" i="8"/>
  <c r="AS96" i="8" s="1"/>
  <c r="F96" i="8"/>
  <c r="BO95" i="8"/>
  <c r="G95" i="8" s="1"/>
  <c r="BE95" i="8"/>
  <c r="M95" i="8" s="1"/>
  <c r="O95" i="8" s="1"/>
  <c r="AE95" i="8"/>
  <c r="AC95" i="8"/>
  <c r="AB95" i="8"/>
  <c r="AA95" i="8"/>
  <c r="AJ95" i="8" s="1"/>
  <c r="W95" i="8"/>
  <c r="V95" i="8"/>
  <c r="AS95" i="8" s="1"/>
  <c r="AY95" i="8" s="1"/>
  <c r="BX95" i="8" s="1"/>
  <c r="F95" i="8"/>
  <c r="BO94" i="8"/>
  <c r="G94" i="8" s="1"/>
  <c r="BE94" i="8"/>
  <c r="M94" i="8" s="1"/>
  <c r="AC94" i="8"/>
  <c r="AB94" i="8"/>
  <c r="AA94" i="8"/>
  <c r="AE94" i="8" s="1"/>
  <c r="AG94" i="8" s="1"/>
  <c r="W94" i="8"/>
  <c r="V94" i="8"/>
  <c r="AS94" i="8" s="1"/>
  <c r="F94" i="8"/>
  <c r="BO93" i="8"/>
  <c r="G93" i="8" s="1"/>
  <c r="I93" i="8" s="1"/>
  <c r="BE93" i="8"/>
  <c r="M93" i="8" s="1"/>
  <c r="AC93" i="8"/>
  <c r="AB93" i="8"/>
  <c r="AA93" i="8"/>
  <c r="W93" i="8"/>
  <c r="V93" i="8"/>
  <c r="AS93" i="8" s="1"/>
  <c r="F93" i="8"/>
  <c r="BO92" i="8"/>
  <c r="G92" i="8" s="1"/>
  <c r="BE92" i="8"/>
  <c r="M92" i="8" s="1"/>
  <c r="O92" i="8" s="1"/>
  <c r="AC92" i="8"/>
  <c r="AB92" i="8"/>
  <c r="AA92" i="8"/>
  <c r="AJ92" i="8" s="1"/>
  <c r="W92" i="8"/>
  <c r="V92" i="8"/>
  <c r="AS92" i="8" s="1"/>
  <c r="F92" i="8"/>
  <c r="BO91" i="8"/>
  <c r="G91" i="8" s="1"/>
  <c r="BE91" i="8"/>
  <c r="M91" i="8" s="1"/>
  <c r="AC91" i="8"/>
  <c r="AB91" i="8"/>
  <c r="AA91" i="8"/>
  <c r="AE91" i="8" s="1"/>
  <c r="W91" i="8"/>
  <c r="V91" i="8"/>
  <c r="AS91" i="8" s="1"/>
  <c r="F91" i="8"/>
  <c r="BO90" i="8"/>
  <c r="G90" i="8" s="1"/>
  <c r="BE90" i="8"/>
  <c r="M90" i="8" s="1"/>
  <c r="AC90" i="8"/>
  <c r="AB90" i="8"/>
  <c r="AA90" i="8"/>
  <c r="W90" i="8"/>
  <c r="V90" i="8"/>
  <c r="AS90" i="8" s="1"/>
  <c r="F90" i="8"/>
  <c r="BO89" i="8"/>
  <c r="G89" i="8" s="1"/>
  <c r="BE89" i="8"/>
  <c r="M89" i="8" s="1"/>
  <c r="AC89" i="8"/>
  <c r="AB89" i="8"/>
  <c r="AA89" i="8"/>
  <c r="AJ89" i="8" s="1"/>
  <c r="W89" i="8"/>
  <c r="V89" i="8"/>
  <c r="AS89" i="8" s="1"/>
  <c r="F89" i="8"/>
  <c r="BO88" i="8"/>
  <c r="G88" i="8" s="1"/>
  <c r="J88" i="8" s="1"/>
  <c r="BE88" i="8"/>
  <c r="M88" i="8" s="1"/>
  <c r="AC88" i="8"/>
  <c r="AB88" i="8"/>
  <c r="AA88" i="8"/>
  <c r="AJ88" i="8" s="1"/>
  <c r="W88" i="8"/>
  <c r="V88" i="8"/>
  <c r="AS88" i="8" s="1"/>
  <c r="F88" i="8"/>
  <c r="BO87" i="8"/>
  <c r="G87" i="8" s="1"/>
  <c r="BE87" i="8"/>
  <c r="M87" i="8" s="1"/>
  <c r="O87" i="8" s="1"/>
  <c r="AC87" i="8"/>
  <c r="AB87" i="8"/>
  <c r="AA87" i="8"/>
  <c r="AJ87" i="8" s="1"/>
  <c r="W87" i="8"/>
  <c r="V87" i="8"/>
  <c r="AS87" i="8" s="1"/>
  <c r="AY87" i="8" s="1"/>
  <c r="BX87" i="8" s="1"/>
  <c r="F87" i="8"/>
  <c r="BO86" i="8"/>
  <c r="G86" i="8" s="1"/>
  <c r="BE86" i="8"/>
  <c r="M86" i="8" s="1"/>
  <c r="AC86" i="8"/>
  <c r="AB86" i="8"/>
  <c r="AA86" i="8"/>
  <c r="AE86" i="8" s="1"/>
  <c r="W86" i="8"/>
  <c r="V86" i="8"/>
  <c r="AS86" i="8" s="1"/>
  <c r="F86" i="8"/>
  <c r="BO85" i="8"/>
  <c r="G85" i="8" s="1"/>
  <c r="J85" i="8" s="1"/>
  <c r="BE85" i="8"/>
  <c r="M85" i="8" s="1"/>
  <c r="AC85" i="8"/>
  <c r="AB85" i="8"/>
  <c r="AA85" i="8"/>
  <c r="AE85" i="8" s="1"/>
  <c r="W85" i="8"/>
  <c r="V85" i="8"/>
  <c r="AS85" i="8" s="1"/>
  <c r="F85" i="8"/>
  <c r="BO84" i="8"/>
  <c r="G84" i="8" s="1"/>
  <c r="BE84" i="8"/>
  <c r="M84" i="8" s="1"/>
  <c r="O84" i="8" s="1"/>
  <c r="AC84" i="8"/>
  <c r="AB84" i="8"/>
  <c r="AA84" i="8"/>
  <c r="AJ84" i="8" s="1"/>
  <c r="W84" i="8"/>
  <c r="V84" i="8"/>
  <c r="AS84" i="8" s="1"/>
  <c r="F84" i="8"/>
  <c r="BO83" i="8"/>
  <c r="G83" i="8" s="1"/>
  <c r="J83" i="8" s="1"/>
  <c r="BE83" i="8"/>
  <c r="M83" i="8" s="1"/>
  <c r="AC83" i="8"/>
  <c r="AB83" i="8"/>
  <c r="AA83" i="8"/>
  <c r="AJ83" i="8" s="1"/>
  <c r="W83" i="8"/>
  <c r="V83" i="8"/>
  <c r="AS83" i="8" s="1"/>
  <c r="F83" i="8"/>
  <c r="BO82" i="8"/>
  <c r="G82" i="8" s="1"/>
  <c r="BE82" i="8"/>
  <c r="M82" i="8" s="1"/>
  <c r="AC82" i="8"/>
  <c r="AB82" i="8"/>
  <c r="AA82" i="8"/>
  <c r="AE82" i="8" s="1"/>
  <c r="W82" i="8"/>
  <c r="V82" i="8"/>
  <c r="AS82" i="8" s="1"/>
  <c r="BS82" i="8" s="1"/>
  <c r="F82" i="8"/>
  <c r="BO81" i="8"/>
  <c r="G81" i="8" s="1"/>
  <c r="BE81" i="8"/>
  <c r="M81" i="8" s="1"/>
  <c r="AC81" i="8"/>
  <c r="AB81" i="8"/>
  <c r="AA81" i="8"/>
  <c r="AJ81" i="8" s="1"/>
  <c r="W81" i="8"/>
  <c r="V81" i="8"/>
  <c r="AS81" i="8" s="1"/>
  <c r="F81" i="8"/>
  <c r="BO80" i="8"/>
  <c r="G80" i="8" s="1"/>
  <c r="J80" i="8" s="1"/>
  <c r="BE80" i="8"/>
  <c r="M80" i="8" s="1"/>
  <c r="AC80" i="8"/>
  <c r="AB80" i="8"/>
  <c r="AA80" i="8"/>
  <c r="AJ80" i="8" s="1"/>
  <c r="W80" i="8"/>
  <c r="V80" i="8"/>
  <c r="AS80" i="8" s="1"/>
  <c r="F80" i="8"/>
  <c r="BO79" i="8"/>
  <c r="G79" i="8" s="1"/>
  <c r="BE79" i="8"/>
  <c r="M79" i="8" s="1"/>
  <c r="O79" i="8" s="1"/>
  <c r="AC79" i="8"/>
  <c r="AB79" i="8"/>
  <c r="AA79" i="8"/>
  <c r="W79" i="8"/>
  <c r="V79" i="8"/>
  <c r="AS79" i="8" s="1"/>
  <c r="AY79" i="8" s="1"/>
  <c r="BX79" i="8" s="1"/>
  <c r="F79" i="8"/>
  <c r="BO78" i="8"/>
  <c r="G78" i="8" s="1"/>
  <c r="BE78" i="8"/>
  <c r="M78" i="8" s="1"/>
  <c r="AC78" i="8"/>
  <c r="AB78" i="8"/>
  <c r="AA78" i="8"/>
  <c r="AE78" i="8" s="1"/>
  <c r="W78" i="8"/>
  <c r="V78" i="8"/>
  <c r="AS78" i="8" s="1"/>
  <c r="F78" i="8"/>
  <c r="BO77" i="8"/>
  <c r="G77" i="8" s="1"/>
  <c r="J77" i="8" s="1"/>
  <c r="BE77" i="8"/>
  <c r="M77" i="8" s="1"/>
  <c r="AC77" i="8"/>
  <c r="AB77" i="8"/>
  <c r="AA77" i="8"/>
  <c r="AE77" i="8" s="1"/>
  <c r="W77" i="8"/>
  <c r="V77" i="8"/>
  <c r="AS77" i="8" s="1"/>
  <c r="I77" i="8"/>
  <c r="F77" i="8"/>
  <c r="BO76" i="8"/>
  <c r="BE76" i="8"/>
  <c r="M76" i="8" s="1"/>
  <c r="O76" i="8" s="1"/>
  <c r="AC76" i="8"/>
  <c r="AB76" i="8"/>
  <c r="AA76" i="8"/>
  <c r="AJ76" i="8" s="1"/>
  <c r="W76" i="8"/>
  <c r="V76" i="8"/>
  <c r="AS76" i="8" s="1"/>
  <c r="G76" i="8"/>
  <c r="F76" i="8"/>
  <c r="BO75" i="8"/>
  <c r="G75" i="8" s="1"/>
  <c r="J75" i="8" s="1"/>
  <c r="BE75" i="8"/>
  <c r="M75" i="8" s="1"/>
  <c r="AC75" i="8"/>
  <c r="AB75" i="8"/>
  <c r="AA75" i="8"/>
  <c r="AJ75" i="8" s="1"/>
  <c r="W75" i="8"/>
  <c r="V75" i="8"/>
  <c r="AS75" i="8" s="1"/>
  <c r="F75" i="8"/>
  <c r="BO74" i="8"/>
  <c r="G74" i="8" s="1"/>
  <c r="BE74" i="8"/>
  <c r="M74" i="8" s="1"/>
  <c r="N74" i="8" s="1"/>
  <c r="AC74" i="8"/>
  <c r="AB74" i="8"/>
  <c r="AA74" i="8"/>
  <c r="AE74" i="8" s="1"/>
  <c r="W74" i="8"/>
  <c r="V74" i="8"/>
  <c r="AS74" i="8" s="1"/>
  <c r="F74" i="8"/>
  <c r="BO73" i="8"/>
  <c r="G73" i="8" s="1"/>
  <c r="J73" i="8" s="1"/>
  <c r="BE73" i="8"/>
  <c r="M73" i="8" s="1"/>
  <c r="AC73" i="8"/>
  <c r="AB73" i="8"/>
  <c r="AA73" i="8"/>
  <c r="AJ73" i="8" s="1"/>
  <c r="W73" i="8"/>
  <c r="V73" i="8"/>
  <c r="AS73" i="8" s="1"/>
  <c r="BI73" i="8" s="1"/>
  <c r="F73" i="8"/>
  <c r="BO72" i="8"/>
  <c r="G72" i="8" s="1"/>
  <c r="J72" i="8" s="1"/>
  <c r="BE72" i="8"/>
  <c r="M72" i="8" s="1"/>
  <c r="AC72" i="8"/>
  <c r="AB72" i="8"/>
  <c r="AA72" i="8"/>
  <c r="AJ72" i="8" s="1"/>
  <c r="W72" i="8"/>
  <c r="V72" i="8"/>
  <c r="AS72" i="8" s="1"/>
  <c r="AY72" i="8" s="1"/>
  <c r="BX72" i="8" s="1"/>
  <c r="F72" i="8"/>
  <c r="BO71" i="8"/>
  <c r="G71" i="8" s="1"/>
  <c r="BE71" i="8"/>
  <c r="M71" i="8" s="1"/>
  <c r="O71" i="8" s="1"/>
  <c r="AC71" i="8"/>
  <c r="AB71" i="8"/>
  <c r="AA71" i="8"/>
  <c r="AJ71" i="8" s="1"/>
  <c r="W71" i="8"/>
  <c r="V71" i="8"/>
  <c r="AS71" i="8" s="1"/>
  <c r="AY71" i="8" s="1"/>
  <c r="BX71" i="8" s="1"/>
  <c r="F71" i="8"/>
  <c r="BO70" i="8"/>
  <c r="G70" i="8" s="1"/>
  <c r="BE70" i="8"/>
  <c r="M70" i="8" s="1"/>
  <c r="AC70" i="8"/>
  <c r="AB70" i="8"/>
  <c r="AA70" i="8"/>
  <c r="W70" i="8"/>
  <c r="V70" i="8"/>
  <c r="AS70" i="8" s="1"/>
  <c r="F70" i="8"/>
  <c r="BO69" i="8"/>
  <c r="G69" i="8" s="1"/>
  <c r="BE69" i="8"/>
  <c r="M69" i="8" s="1"/>
  <c r="O69" i="8" s="1"/>
  <c r="AC69" i="8"/>
  <c r="AB69" i="8"/>
  <c r="AA69" i="8"/>
  <c r="AE69" i="8" s="1"/>
  <c r="W69" i="8"/>
  <c r="V69" i="8"/>
  <c r="AS69" i="8" s="1"/>
  <c r="BS69" i="8" s="1"/>
  <c r="F69" i="8"/>
  <c r="BO68" i="8"/>
  <c r="G68" i="8" s="1"/>
  <c r="BE68" i="8"/>
  <c r="M68" i="8" s="1"/>
  <c r="O68" i="8" s="1"/>
  <c r="AC68" i="8"/>
  <c r="AB68" i="8"/>
  <c r="AA68" i="8"/>
  <c r="AJ68" i="8" s="1"/>
  <c r="W68" i="8"/>
  <c r="V68" i="8"/>
  <c r="AS68" i="8" s="1"/>
  <c r="F68" i="8"/>
  <c r="BO67" i="8"/>
  <c r="G67" i="8" s="1"/>
  <c r="BE67" i="8"/>
  <c r="M67" i="8" s="1"/>
  <c r="AC67" i="8"/>
  <c r="AB67" i="8"/>
  <c r="AA67" i="8"/>
  <c r="AJ67" i="8" s="1"/>
  <c r="W67" i="8"/>
  <c r="V67" i="8"/>
  <c r="AS67" i="8" s="1"/>
  <c r="F67" i="8"/>
  <c r="BO66" i="8"/>
  <c r="G66" i="8" s="1"/>
  <c r="BE66" i="8"/>
  <c r="M66" i="8" s="1"/>
  <c r="N66" i="8" s="1"/>
  <c r="AC66" i="8"/>
  <c r="AB66" i="8"/>
  <c r="AA66" i="8"/>
  <c r="AE66" i="8" s="1"/>
  <c r="W66" i="8"/>
  <c r="V66" i="8"/>
  <c r="AS66" i="8" s="1"/>
  <c r="F66" i="8"/>
  <c r="BO65" i="8"/>
  <c r="G65" i="8" s="1"/>
  <c r="BE65" i="8"/>
  <c r="M65" i="8" s="1"/>
  <c r="O65" i="8" s="1"/>
  <c r="AC65" i="8"/>
  <c r="AB65" i="8"/>
  <c r="AA65" i="8"/>
  <c r="AJ65" i="8" s="1"/>
  <c r="W65" i="8"/>
  <c r="V65" i="8"/>
  <c r="AS65" i="8" s="1"/>
  <c r="BI65" i="8" s="1"/>
  <c r="F65" i="8"/>
  <c r="BO64" i="8"/>
  <c r="G64" i="8" s="1"/>
  <c r="BE64" i="8"/>
  <c r="M64" i="8" s="1"/>
  <c r="N64" i="8" s="1"/>
  <c r="AC64" i="8"/>
  <c r="AB64" i="8"/>
  <c r="AA64" i="8"/>
  <c r="AJ64" i="8" s="1"/>
  <c r="W64" i="8"/>
  <c r="V64" i="8"/>
  <c r="AS64" i="8" s="1"/>
  <c r="F64" i="8"/>
  <c r="BO63" i="8"/>
  <c r="G63" i="8" s="1"/>
  <c r="BE63" i="8"/>
  <c r="M63" i="8" s="1"/>
  <c r="O63" i="8" s="1"/>
  <c r="AC63" i="8"/>
  <c r="AB63" i="8"/>
  <c r="AA63" i="8"/>
  <c r="AE63" i="8" s="1"/>
  <c r="W63" i="8"/>
  <c r="V63" i="8"/>
  <c r="AS63" i="8" s="1"/>
  <c r="AY63" i="8" s="1"/>
  <c r="BX63" i="8" s="1"/>
  <c r="F63" i="8"/>
  <c r="BO62" i="8"/>
  <c r="G62" i="8" s="1"/>
  <c r="I62" i="8" s="1"/>
  <c r="BE62" i="8"/>
  <c r="M62" i="8" s="1"/>
  <c r="AC62" i="8"/>
  <c r="AB62" i="8"/>
  <c r="AA62" i="8"/>
  <c r="AE62" i="8" s="1"/>
  <c r="W62" i="8"/>
  <c r="V62" i="8"/>
  <c r="AS62" i="8" s="1"/>
  <c r="J62" i="8"/>
  <c r="F62" i="8"/>
  <c r="BO61" i="8"/>
  <c r="G61" i="8" s="1"/>
  <c r="J61" i="8" s="1"/>
  <c r="BE61" i="8"/>
  <c r="M61" i="8" s="1"/>
  <c r="AC61" i="8"/>
  <c r="AB61" i="8"/>
  <c r="AA61" i="8"/>
  <c r="AE61" i="8" s="1"/>
  <c r="W61" i="8"/>
  <c r="V61" i="8"/>
  <c r="AS61" i="8" s="1"/>
  <c r="F61" i="8"/>
  <c r="BO60" i="8"/>
  <c r="BE60" i="8"/>
  <c r="AC60" i="8"/>
  <c r="AB60" i="8"/>
  <c r="AA60" i="8"/>
  <c r="AJ60" i="8" s="1"/>
  <c r="W60" i="8"/>
  <c r="V60" i="8"/>
  <c r="AS60" i="8" s="1"/>
  <c r="M60" i="8"/>
  <c r="O60" i="8" s="1"/>
  <c r="G60" i="8"/>
  <c r="F60" i="8"/>
  <c r="BO59" i="8"/>
  <c r="G59" i="8" s="1"/>
  <c r="J59" i="8" s="1"/>
  <c r="BE59" i="8"/>
  <c r="M59" i="8" s="1"/>
  <c r="AC59" i="8"/>
  <c r="AB59" i="8"/>
  <c r="AA59" i="8"/>
  <c r="W59" i="8"/>
  <c r="V59" i="8"/>
  <c r="AS59" i="8" s="1"/>
  <c r="F59" i="8"/>
  <c r="BO58" i="8"/>
  <c r="G58" i="8" s="1"/>
  <c r="BE58" i="8"/>
  <c r="AS58" i="8"/>
  <c r="BS58" i="8" s="1"/>
  <c r="AC58" i="8"/>
  <c r="AB58" i="8"/>
  <c r="AA58" i="8"/>
  <c r="AE58" i="8" s="1"/>
  <c r="W58" i="8"/>
  <c r="AG58" i="8" s="1"/>
  <c r="V58" i="8"/>
  <c r="M58" i="8"/>
  <c r="N58" i="8" s="1"/>
  <c r="F58" i="8"/>
  <c r="BO57" i="8"/>
  <c r="G57" i="8" s="1"/>
  <c r="BE57" i="8"/>
  <c r="M57" i="8" s="1"/>
  <c r="AC57" i="8"/>
  <c r="AB57" i="8"/>
  <c r="AA57" i="8"/>
  <c r="AJ57" i="8" s="1"/>
  <c r="W57" i="8"/>
  <c r="V57" i="8"/>
  <c r="AS57" i="8" s="1"/>
  <c r="F57" i="8"/>
  <c r="BO56" i="8"/>
  <c r="G56" i="8" s="1"/>
  <c r="J56" i="8" s="1"/>
  <c r="BE56" i="8"/>
  <c r="M56" i="8" s="1"/>
  <c r="N56" i="8" s="1"/>
  <c r="AC56" i="8"/>
  <c r="AB56" i="8"/>
  <c r="AA56" i="8"/>
  <c r="AJ56" i="8" s="1"/>
  <c r="W56" i="8"/>
  <c r="V56" i="8"/>
  <c r="AS56" i="8" s="1"/>
  <c r="AY56" i="8" s="1"/>
  <c r="BX56" i="8" s="1"/>
  <c r="F56" i="8"/>
  <c r="BO55" i="8"/>
  <c r="BE55" i="8"/>
  <c r="M55" i="8" s="1"/>
  <c r="O55" i="8" s="1"/>
  <c r="AC55" i="8"/>
  <c r="AB55" i="8"/>
  <c r="AA55" i="8"/>
  <c r="AJ55" i="8" s="1"/>
  <c r="W55" i="8"/>
  <c r="V55" i="8"/>
  <c r="AS55" i="8" s="1"/>
  <c r="AY55" i="8" s="1"/>
  <c r="BX55" i="8" s="1"/>
  <c r="G55" i="8"/>
  <c r="F55" i="8"/>
  <c r="BO54" i="8"/>
  <c r="G54" i="8" s="1"/>
  <c r="I54" i="8" s="1"/>
  <c r="K54" i="8" s="1"/>
  <c r="BE54" i="8"/>
  <c r="M54" i="8" s="1"/>
  <c r="AC54" i="8"/>
  <c r="AB54" i="8"/>
  <c r="AA54" i="8"/>
  <c r="AE54" i="8" s="1"/>
  <c r="W54" i="8"/>
  <c r="V54" i="8"/>
  <c r="AS54" i="8" s="1"/>
  <c r="F54" i="8"/>
  <c r="BO53" i="8"/>
  <c r="G53" i="8" s="1"/>
  <c r="I53" i="8" s="1"/>
  <c r="BE53" i="8"/>
  <c r="M53" i="8" s="1"/>
  <c r="O53" i="8" s="1"/>
  <c r="AC53" i="8"/>
  <c r="AB53" i="8"/>
  <c r="AA53" i="8"/>
  <c r="AE53" i="8" s="1"/>
  <c r="W53" i="8"/>
  <c r="V53" i="8"/>
  <c r="AS53" i="8" s="1"/>
  <c r="BS53" i="8" s="1"/>
  <c r="F53" i="8"/>
  <c r="BO52" i="8"/>
  <c r="G52" i="8" s="1"/>
  <c r="BE52" i="8"/>
  <c r="M52" i="8" s="1"/>
  <c r="O52" i="8" s="1"/>
  <c r="AC52" i="8"/>
  <c r="AB52" i="8"/>
  <c r="AA52" i="8"/>
  <c r="AJ52" i="8" s="1"/>
  <c r="W52" i="8"/>
  <c r="V52" i="8"/>
  <c r="AS52" i="8" s="1"/>
  <c r="F52" i="8"/>
  <c r="BO51" i="8"/>
  <c r="G51" i="8" s="1"/>
  <c r="BE51" i="8"/>
  <c r="M51" i="8" s="1"/>
  <c r="AC51" i="8"/>
  <c r="AB51" i="8"/>
  <c r="AA51" i="8"/>
  <c r="AE51" i="8" s="1"/>
  <c r="W51" i="8"/>
  <c r="V51" i="8"/>
  <c r="AS51" i="8" s="1"/>
  <c r="F51" i="8"/>
  <c r="BO50" i="8"/>
  <c r="G50" i="8" s="1"/>
  <c r="BE50" i="8"/>
  <c r="M50" i="8" s="1"/>
  <c r="AC50" i="8"/>
  <c r="AB50" i="8"/>
  <c r="AA50" i="8"/>
  <c r="AE50" i="8" s="1"/>
  <c r="W50" i="8"/>
  <c r="V50" i="8"/>
  <c r="AS50" i="8" s="1"/>
  <c r="F50" i="8"/>
  <c r="BO49" i="8"/>
  <c r="G49" i="8" s="1"/>
  <c r="J49" i="8" s="1"/>
  <c r="BE49" i="8"/>
  <c r="M49" i="8" s="1"/>
  <c r="O49" i="8" s="1"/>
  <c r="AC49" i="8"/>
  <c r="AB49" i="8"/>
  <c r="AA49" i="8"/>
  <c r="AJ49" i="8" s="1"/>
  <c r="W49" i="8"/>
  <c r="V49" i="8"/>
  <c r="AS49" i="8" s="1"/>
  <c r="I49" i="8"/>
  <c r="F49" i="8"/>
  <c r="BO48" i="8"/>
  <c r="G48" i="8" s="1"/>
  <c r="BE48" i="8"/>
  <c r="M48" i="8" s="1"/>
  <c r="N48" i="8" s="1"/>
  <c r="AC48" i="8"/>
  <c r="AB48" i="8"/>
  <c r="AA48" i="8"/>
  <c r="AJ48" i="8" s="1"/>
  <c r="W48" i="8"/>
  <c r="V48" i="8"/>
  <c r="AS48" i="8" s="1"/>
  <c r="F48" i="8"/>
  <c r="BO47" i="8"/>
  <c r="G47" i="8" s="1"/>
  <c r="J47" i="8" s="1"/>
  <c r="BE47" i="8"/>
  <c r="M47" i="8" s="1"/>
  <c r="O47" i="8" s="1"/>
  <c r="AC47" i="8"/>
  <c r="AB47" i="8"/>
  <c r="AA47" i="8"/>
  <c r="AJ47" i="8" s="1"/>
  <c r="W47" i="8"/>
  <c r="V47" i="8"/>
  <c r="AS47" i="8" s="1"/>
  <c r="AY47" i="8" s="1"/>
  <c r="BX47" i="8" s="1"/>
  <c r="F47" i="8"/>
  <c r="BO46" i="8"/>
  <c r="G46" i="8" s="1"/>
  <c r="I46" i="8" s="1"/>
  <c r="BE46" i="8"/>
  <c r="M46" i="8" s="1"/>
  <c r="AC46" i="8"/>
  <c r="AB46" i="8"/>
  <c r="AA46" i="8"/>
  <c r="AE46" i="8" s="1"/>
  <c r="W46" i="8"/>
  <c r="V46" i="8"/>
  <c r="AS46" i="8" s="1"/>
  <c r="BS46" i="8" s="1"/>
  <c r="F46" i="8"/>
  <c r="BO45" i="8"/>
  <c r="G45" i="8" s="1"/>
  <c r="I45" i="8" s="1"/>
  <c r="BE45" i="8"/>
  <c r="M45" i="8" s="1"/>
  <c r="AC45" i="8"/>
  <c r="AB45" i="8"/>
  <c r="AA45" i="8"/>
  <c r="W45" i="8"/>
  <c r="V45" i="8"/>
  <c r="AS45" i="8" s="1"/>
  <c r="J45" i="8"/>
  <c r="F45" i="8"/>
  <c r="BO44" i="8"/>
  <c r="G44" i="8" s="1"/>
  <c r="BE44" i="8"/>
  <c r="M44" i="8" s="1"/>
  <c r="AC44" i="8"/>
  <c r="AB44" i="8"/>
  <c r="AA44" i="8"/>
  <c r="AJ44" i="8" s="1"/>
  <c r="W44" i="8"/>
  <c r="V44" i="8"/>
  <c r="AS44" i="8" s="1"/>
  <c r="BI44" i="8" s="1"/>
  <c r="F44" i="8"/>
  <c r="BO43" i="8"/>
  <c r="G43" i="8" s="1"/>
  <c r="J43" i="8" s="1"/>
  <c r="BE43" i="8"/>
  <c r="M43" i="8" s="1"/>
  <c r="AC43" i="8"/>
  <c r="AB43" i="8"/>
  <c r="AA43" i="8"/>
  <c r="AJ43" i="8" s="1"/>
  <c r="W43" i="8"/>
  <c r="V43" i="8"/>
  <c r="AS43" i="8" s="1"/>
  <c r="F43" i="8"/>
  <c r="BO42" i="8"/>
  <c r="G42" i="8" s="1"/>
  <c r="I42" i="8" s="1"/>
  <c r="BE42" i="8"/>
  <c r="M42" i="8" s="1"/>
  <c r="AC42" i="8"/>
  <c r="AB42" i="8"/>
  <c r="AA42" i="8"/>
  <c r="AE42" i="8" s="1"/>
  <c r="W42" i="8"/>
  <c r="V42" i="8"/>
  <c r="AS42" i="8" s="1"/>
  <c r="BS42" i="8" s="1"/>
  <c r="F42" i="8"/>
  <c r="BO41" i="8"/>
  <c r="G41" i="8" s="1"/>
  <c r="BE41" i="8"/>
  <c r="M41" i="8" s="1"/>
  <c r="O41" i="8" s="1"/>
  <c r="AC41" i="8"/>
  <c r="AB41" i="8"/>
  <c r="AA41" i="8"/>
  <c r="AJ41" i="8" s="1"/>
  <c r="W41" i="8"/>
  <c r="V41" i="8"/>
  <c r="AS41" i="8" s="1"/>
  <c r="F41" i="8"/>
  <c r="BO40" i="8"/>
  <c r="G40" i="8" s="1"/>
  <c r="J40" i="8" s="1"/>
  <c r="BE40" i="8"/>
  <c r="M40" i="8" s="1"/>
  <c r="AC40" i="8"/>
  <c r="AB40" i="8"/>
  <c r="AA40" i="8"/>
  <c r="AJ40" i="8" s="1"/>
  <c r="W40" i="8"/>
  <c r="V40" i="8"/>
  <c r="AS40" i="8" s="1"/>
  <c r="AY40" i="8" s="1"/>
  <c r="BX40" i="8" s="1"/>
  <c r="F40" i="8"/>
  <c r="BO39" i="8"/>
  <c r="G39" i="8" s="1"/>
  <c r="J39" i="8" s="1"/>
  <c r="BE39" i="8"/>
  <c r="M39" i="8" s="1"/>
  <c r="O39" i="8" s="1"/>
  <c r="AC39" i="8"/>
  <c r="AB39" i="8"/>
  <c r="AA39" i="8"/>
  <c r="AJ39" i="8" s="1"/>
  <c r="W39" i="8"/>
  <c r="V39" i="8"/>
  <c r="AS39" i="8" s="1"/>
  <c r="AY39" i="8" s="1"/>
  <c r="BX39" i="8" s="1"/>
  <c r="F39" i="8"/>
  <c r="BO38" i="8"/>
  <c r="G38" i="8" s="1"/>
  <c r="BE38" i="8"/>
  <c r="M38" i="8" s="1"/>
  <c r="AC38" i="8"/>
  <c r="AB38" i="8"/>
  <c r="AA38" i="8"/>
  <c r="AE38" i="8" s="1"/>
  <c r="W38" i="8"/>
  <c r="V38" i="8"/>
  <c r="AS38" i="8" s="1"/>
  <c r="F38" i="8"/>
  <c r="BO37" i="8"/>
  <c r="G37" i="8" s="1"/>
  <c r="BE37" i="8"/>
  <c r="M37" i="8" s="1"/>
  <c r="AC37" i="8"/>
  <c r="AB37" i="8"/>
  <c r="AA37" i="8"/>
  <c r="W37" i="8"/>
  <c r="V37" i="8"/>
  <c r="AS37" i="8" s="1"/>
  <c r="J37" i="8"/>
  <c r="I37" i="8"/>
  <c r="F37" i="8"/>
  <c r="BO36" i="8"/>
  <c r="G36" i="8" s="1"/>
  <c r="BE36" i="8"/>
  <c r="M36" i="8" s="1"/>
  <c r="AC36" i="8"/>
  <c r="AB36" i="8"/>
  <c r="AA36" i="8"/>
  <c r="W36" i="8"/>
  <c r="V36" i="8"/>
  <c r="AS36" i="8" s="1"/>
  <c r="BI36" i="8" s="1"/>
  <c r="F36" i="8"/>
  <c r="BO35" i="8"/>
  <c r="G35" i="8" s="1"/>
  <c r="J35" i="8" s="1"/>
  <c r="BE35" i="8"/>
  <c r="M35" i="8" s="1"/>
  <c r="AC35" i="8"/>
  <c r="AB35" i="8"/>
  <c r="AA35" i="8"/>
  <c r="AJ35" i="8" s="1"/>
  <c r="W35" i="8"/>
  <c r="V35" i="8"/>
  <c r="AS35" i="8" s="1"/>
  <c r="F35" i="8"/>
  <c r="BO34" i="8"/>
  <c r="G34" i="8" s="1"/>
  <c r="I34" i="8" s="1"/>
  <c r="BE34" i="8"/>
  <c r="M34" i="8" s="1"/>
  <c r="N34" i="8" s="1"/>
  <c r="AC34" i="8"/>
  <c r="AB34" i="8"/>
  <c r="AA34" i="8"/>
  <c r="AE34" i="8" s="1"/>
  <c r="W34" i="8"/>
  <c r="AG34" i="8" s="1"/>
  <c r="V34" i="8"/>
  <c r="AS34" i="8" s="1"/>
  <c r="BS34" i="8" s="1"/>
  <c r="F34" i="8"/>
  <c r="BO33" i="8"/>
  <c r="G33" i="8" s="1"/>
  <c r="BE33" i="8"/>
  <c r="M33" i="8" s="1"/>
  <c r="O33" i="8" s="1"/>
  <c r="AC33" i="8"/>
  <c r="AB33" i="8"/>
  <c r="AA33" i="8"/>
  <c r="AE33" i="8" s="1"/>
  <c r="W33" i="8"/>
  <c r="V33" i="8"/>
  <c r="AS33" i="8" s="1"/>
  <c r="BI33" i="8" s="1"/>
  <c r="F33" i="8"/>
  <c r="BO32" i="8"/>
  <c r="G32" i="8" s="1"/>
  <c r="BE32" i="8"/>
  <c r="M32" i="8" s="1"/>
  <c r="AC32" i="8"/>
  <c r="AB32" i="8"/>
  <c r="AA32" i="8"/>
  <c r="W32" i="8"/>
  <c r="V32" i="8"/>
  <c r="AS32" i="8" s="1"/>
  <c r="F32" i="8"/>
  <c r="BO31" i="8"/>
  <c r="G31" i="8" s="1"/>
  <c r="J31" i="8" s="1"/>
  <c r="BE31" i="8"/>
  <c r="M31" i="8" s="1"/>
  <c r="O31" i="8" s="1"/>
  <c r="AC31" i="8"/>
  <c r="AB31" i="8"/>
  <c r="AA31" i="8"/>
  <c r="AJ31" i="8" s="1"/>
  <c r="W31" i="8"/>
  <c r="V31" i="8"/>
  <c r="AS31" i="8" s="1"/>
  <c r="AY31" i="8" s="1"/>
  <c r="BX31" i="8" s="1"/>
  <c r="F31" i="8"/>
  <c r="BO30" i="8"/>
  <c r="G30" i="8" s="1"/>
  <c r="BE30" i="8"/>
  <c r="M30" i="8" s="1"/>
  <c r="AC30" i="8"/>
  <c r="AB30" i="8"/>
  <c r="AA30" i="8"/>
  <c r="AE30" i="8" s="1"/>
  <c r="W30" i="8"/>
  <c r="V30" i="8"/>
  <c r="AS30" i="8" s="1"/>
  <c r="BS30" i="8" s="1"/>
  <c r="F30" i="8"/>
  <c r="BO29" i="8"/>
  <c r="G29" i="8" s="1"/>
  <c r="I29" i="8" s="1"/>
  <c r="BE29" i="8"/>
  <c r="M29" i="8" s="1"/>
  <c r="AC29" i="8"/>
  <c r="AB29" i="8"/>
  <c r="AA29" i="8"/>
  <c r="W29" i="8"/>
  <c r="V29" i="8"/>
  <c r="AS29" i="8" s="1"/>
  <c r="J29" i="8"/>
  <c r="F29" i="8"/>
  <c r="BO28" i="8"/>
  <c r="G28" i="8" s="1"/>
  <c r="BE28" i="8"/>
  <c r="M28" i="8" s="1"/>
  <c r="AC28" i="8"/>
  <c r="AB28" i="8"/>
  <c r="AA28" i="8"/>
  <c r="AJ28" i="8" s="1"/>
  <c r="W28" i="8"/>
  <c r="V28" i="8"/>
  <c r="AS28" i="8" s="1"/>
  <c r="BI28" i="8" s="1"/>
  <c r="F28" i="8"/>
  <c r="BO27" i="8"/>
  <c r="G27" i="8" s="1"/>
  <c r="J27" i="8" s="1"/>
  <c r="BE27" i="8"/>
  <c r="M27" i="8" s="1"/>
  <c r="AC27" i="8"/>
  <c r="AB27" i="8"/>
  <c r="AA27" i="8"/>
  <c r="AE27" i="8" s="1"/>
  <c r="W27" i="8"/>
  <c r="V27" i="8"/>
  <c r="AS27" i="8" s="1"/>
  <c r="F27" i="8"/>
  <c r="BO26" i="8"/>
  <c r="G26" i="8" s="1"/>
  <c r="I26" i="8" s="1"/>
  <c r="BE26" i="8"/>
  <c r="M26" i="8" s="1"/>
  <c r="AC26" i="8"/>
  <c r="AB26" i="8"/>
  <c r="AA26" i="8"/>
  <c r="AE26" i="8" s="1"/>
  <c r="AG26" i="8" s="1"/>
  <c r="W26" i="8"/>
  <c r="V26" i="8"/>
  <c r="AS26" i="8" s="1"/>
  <c r="F26" i="8"/>
  <c r="BO25" i="8"/>
  <c r="G25" i="8" s="1"/>
  <c r="BE25" i="8"/>
  <c r="M25" i="8" s="1"/>
  <c r="AC25" i="8"/>
  <c r="AB25" i="8"/>
  <c r="AA25" i="8"/>
  <c r="AJ25" i="8" s="1"/>
  <c r="W25" i="8"/>
  <c r="V25" i="8"/>
  <c r="AS25" i="8" s="1"/>
  <c r="BI25" i="8" s="1"/>
  <c r="F25" i="8"/>
  <c r="BO24" i="8"/>
  <c r="G24" i="8" s="1"/>
  <c r="J24" i="8" s="1"/>
  <c r="BE24" i="8"/>
  <c r="M24" i="8" s="1"/>
  <c r="AC24" i="8"/>
  <c r="AB24" i="8"/>
  <c r="AA24" i="8"/>
  <c r="AJ24" i="8" s="1"/>
  <c r="W24" i="8"/>
  <c r="V24" i="8"/>
  <c r="AS24" i="8" s="1"/>
  <c r="AY24" i="8" s="1"/>
  <c r="BX24" i="8" s="1"/>
  <c r="F24" i="8"/>
  <c r="BO23" i="8"/>
  <c r="G23" i="8" s="1"/>
  <c r="BE23" i="8"/>
  <c r="M23" i="8" s="1"/>
  <c r="AC23" i="8"/>
  <c r="AB23" i="8"/>
  <c r="AA23" i="8"/>
  <c r="AE23" i="8" s="1"/>
  <c r="W23" i="8"/>
  <c r="V23" i="8"/>
  <c r="AS23" i="8" s="1"/>
  <c r="AY23" i="8" s="1"/>
  <c r="BX23" i="8" s="1"/>
  <c r="F23" i="8"/>
  <c r="BO22" i="8"/>
  <c r="G22" i="8" s="1"/>
  <c r="BE22" i="8"/>
  <c r="M22" i="8" s="1"/>
  <c r="AC22" i="8"/>
  <c r="AB22" i="8"/>
  <c r="AA22" i="8"/>
  <c r="AE22" i="8" s="1"/>
  <c r="W22" i="8"/>
  <c r="V22" i="8"/>
  <c r="AS22" i="8" s="1"/>
  <c r="F22" i="8"/>
  <c r="BO21" i="8"/>
  <c r="G21" i="8" s="1"/>
  <c r="BE21" i="8"/>
  <c r="M21" i="8" s="1"/>
  <c r="O21" i="8" s="1"/>
  <c r="AC21" i="8"/>
  <c r="AB21" i="8"/>
  <c r="AA21" i="8"/>
  <c r="W21" i="8"/>
  <c r="V21" i="8"/>
  <c r="AS21" i="8" s="1"/>
  <c r="F21" i="8"/>
  <c r="BO20" i="8"/>
  <c r="G20" i="8" s="1"/>
  <c r="I20" i="8" s="1"/>
  <c r="BE20" i="8"/>
  <c r="M20" i="8" s="1"/>
  <c r="AC20" i="8"/>
  <c r="AB20" i="8"/>
  <c r="AA20" i="8"/>
  <c r="AJ20" i="8" s="1"/>
  <c r="W20" i="8"/>
  <c r="V20" i="8"/>
  <c r="AS20" i="8" s="1"/>
  <c r="F20" i="8"/>
  <c r="BO19" i="8"/>
  <c r="G19" i="8" s="1"/>
  <c r="BE19" i="8"/>
  <c r="M19" i="8" s="1"/>
  <c r="AC19" i="8"/>
  <c r="AB19" i="8"/>
  <c r="AA19" i="8"/>
  <c r="AJ19" i="8" s="1"/>
  <c r="W19" i="8"/>
  <c r="V19" i="8"/>
  <c r="AS19" i="8" s="1"/>
  <c r="AY19" i="8" s="1"/>
  <c r="BX19" i="8" s="1"/>
  <c r="F19" i="8"/>
  <c r="BO18" i="8"/>
  <c r="G18" i="8" s="1"/>
  <c r="I18" i="8" s="1"/>
  <c r="BE18" i="8"/>
  <c r="M18" i="8" s="1"/>
  <c r="AC18" i="8"/>
  <c r="AB18" i="8"/>
  <c r="AA18" i="8"/>
  <c r="AE18" i="8" s="1"/>
  <c r="W18" i="8"/>
  <c r="V18" i="8"/>
  <c r="AS18" i="8" s="1"/>
  <c r="BS18" i="8" s="1"/>
  <c r="F18" i="8"/>
  <c r="BO17" i="8"/>
  <c r="G17" i="8" s="1"/>
  <c r="J17" i="8" s="1"/>
  <c r="BE17" i="8"/>
  <c r="M17" i="8" s="1"/>
  <c r="AC17" i="8"/>
  <c r="AB17" i="8"/>
  <c r="AA17" i="8"/>
  <c r="W17" i="8"/>
  <c r="V17" i="8"/>
  <c r="AS17" i="8" s="1"/>
  <c r="I17" i="8"/>
  <c r="F17" i="8"/>
  <c r="BO16" i="8"/>
  <c r="G16" i="8" s="1"/>
  <c r="BE16" i="8"/>
  <c r="M16" i="8" s="1"/>
  <c r="AC16" i="8"/>
  <c r="AB16" i="8"/>
  <c r="AA16" i="8"/>
  <c r="AJ16" i="8" s="1"/>
  <c r="W16" i="8"/>
  <c r="V16" i="8"/>
  <c r="AS16" i="8" s="1"/>
  <c r="F16" i="8"/>
  <c r="BO15" i="8"/>
  <c r="G15" i="8" s="1"/>
  <c r="BE15" i="8"/>
  <c r="M15" i="8" s="1"/>
  <c r="AC15" i="8"/>
  <c r="AB15" i="8"/>
  <c r="AA15" i="8"/>
  <c r="W15" i="8"/>
  <c r="V15" i="8"/>
  <c r="AS15" i="8" s="1"/>
  <c r="F15" i="8"/>
  <c r="BO14" i="8"/>
  <c r="G14" i="8" s="1"/>
  <c r="BE14" i="8"/>
  <c r="M14" i="8" s="1"/>
  <c r="AC14" i="8"/>
  <c r="AB14" i="8"/>
  <c r="AA14" i="8"/>
  <c r="W14" i="8"/>
  <c r="V14" i="8"/>
  <c r="AS14" i="8" s="1"/>
  <c r="F14" i="8"/>
  <c r="BO13" i="8"/>
  <c r="G13" i="8" s="1"/>
  <c r="J13" i="8" s="1"/>
  <c r="BE13" i="8"/>
  <c r="M13" i="8" s="1"/>
  <c r="O13" i="8" s="1"/>
  <c r="AC13" i="8"/>
  <c r="AB13" i="8"/>
  <c r="AA13" i="8"/>
  <c r="AJ13" i="8" s="1"/>
  <c r="W13" i="8"/>
  <c r="V13" i="8"/>
  <c r="AS13" i="8" s="1"/>
  <c r="F13" i="8"/>
  <c r="BO12" i="8"/>
  <c r="G12" i="8" s="1"/>
  <c r="J12" i="8" s="1"/>
  <c r="BE12" i="8"/>
  <c r="M12" i="8" s="1"/>
  <c r="AC12" i="8"/>
  <c r="AB12" i="8"/>
  <c r="AA12" i="8"/>
  <c r="AJ12" i="8" s="1"/>
  <c r="W12" i="8"/>
  <c r="V12" i="8"/>
  <c r="AS12" i="8" s="1"/>
  <c r="I12" i="8"/>
  <c r="F12" i="8"/>
  <c r="BO11" i="8"/>
  <c r="G11" i="8" s="1"/>
  <c r="BE11" i="8"/>
  <c r="M11" i="8" s="1"/>
  <c r="AC11" i="8"/>
  <c r="AB11" i="8"/>
  <c r="AA11" i="8"/>
  <c r="AJ11" i="8" s="1"/>
  <c r="W11" i="8"/>
  <c r="V11" i="8"/>
  <c r="AS11" i="8" s="1"/>
  <c r="AY11" i="8" s="1"/>
  <c r="BX11" i="8" s="1"/>
  <c r="F11" i="8"/>
  <c r="BO10" i="8"/>
  <c r="G10" i="8" s="1"/>
  <c r="I10" i="8" s="1"/>
  <c r="BE10" i="8"/>
  <c r="AC10" i="8"/>
  <c r="AB10" i="8"/>
  <c r="AA10" i="8"/>
  <c r="AE10" i="8" s="1"/>
  <c r="W10" i="8"/>
  <c r="V10" i="8"/>
  <c r="AS10" i="8" s="1"/>
  <c r="F10" i="8"/>
  <c r="BO9" i="8"/>
  <c r="BE9" i="8"/>
  <c r="M9" i="8" s="1"/>
  <c r="AS9" i="8"/>
  <c r="AC9" i="8"/>
  <c r="AB9" i="8"/>
  <c r="AA9" i="8"/>
  <c r="W9" i="8"/>
  <c r="V9" i="8"/>
  <c r="F9" i="8"/>
  <c r="AU6" i="8"/>
  <c r="AS6" i="8"/>
  <c r="AR6" i="8"/>
  <c r="AQ6" i="8"/>
  <c r="AG200" i="7"/>
  <c r="O200" i="7"/>
  <c r="N200" i="7"/>
  <c r="AJ200" i="7" s="1"/>
  <c r="M200" i="7"/>
  <c r="L200" i="7"/>
  <c r="G200" i="7"/>
  <c r="AG199" i="7"/>
  <c r="O199" i="7"/>
  <c r="N199" i="7"/>
  <c r="AJ199" i="7" s="1"/>
  <c r="M199" i="7"/>
  <c r="L199" i="7"/>
  <c r="G199" i="7"/>
  <c r="AG198" i="7"/>
  <c r="O198" i="7"/>
  <c r="N198" i="7"/>
  <c r="AJ198" i="7" s="1"/>
  <c r="M198" i="7"/>
  <c r="L198" i="7"/>
  <c r="G198" i="7"/>
  <c r="AG197" i="7"/>
  <c r="O197" i="7"/>
  <c r="N197" i="7"/>
  <c r="AJ197" i="7" s="1"/>
  <c r="M197" i="7"/>
  <c r="L197" i="7"/>
  <c r="G197" i="7"/>
  <c r="AG196" i="7"/>
  <c r="O196" i="7"/>
  <c r="N196" i="7"/>
  <c r="AJ196" i="7" s="1"/>
  <c r="M196" i="7"/>
  <c r="L196" i="7"/>
  <c r="G196" i="7"/>
  <c r="AG195" i="7"/>
  <c r="O195" i="7"/>
  <c r="N195" i="7"/>
  <c r="AJ195" i="7" s="1"/>
  <c r="M195" i="7"/>
  <c r="L195" i="7"/>
  <c r="G195" i="7"/>
  <c r="AG194" i="7"/>
  <c r="O194" i="7"/>
  <c r="N194" i="7"/>
  <c r="AJ194" i="7" s="1"/>
  <c r="M194" i="7"/>
  <c r="L194" i="7"/>
  <c r="G194" i="7"/>
  <c r="AG193" i="7"/>
  <c r="O193" i="7"/>
  <c r="N193" i="7"/>
  <c r="AJ193" i="7" s="1"/>
  <c r="M193" i="7"/>
  <c r="L193" i="7"/>
  <c r="G193" i="7"/>
  <c r="AG192" i="7"/>
  <c r="O192" i="7"/>
  <c r="N192" i="7"/>
  <c r="AJ192" i="7" s="1"/>
  <c r="M192" i="7"/>
  <c r="L192" i="7"/>
  <c r="G192" i="7"/>
  <c r="AG191" i="7"/>
  <c r="O191" i="7"/>
  <c r="N191" i="7"/>
  <c r="AJ191" i="7" s="1"/>
  <c r="M191" i="7"/>
  <c r="L191" i="7"/>
  <c r="G191" i="7"/>
  <c r="AG190" i="7"/>
  <c r="O190" i="7"/>
  <c r="N190" i="7"/>
  <c r="AJ190" i="7" s="1"/>
  <c r="M190" i="7"/>
  <c r="L190" i="7"/>
  <c r="G190" i="7"/>
  <c r="AG189" i="7"/>
  <c r="O189" i="7"/>
  <c r="N189" i="7"/>
  <c r="AJ189" i="7" s="1"/>
  <c r="M189" i="7"/>
  <c r="L189" i="7"/>
  <c r="G189" i="7"/>
  <c r="AG188" i="7"/>
  <c r="O188" i="7"/>
  <c r="N188" i="7"/>
  <c r="AJ188" i="7" s="1"/>
  <c r="M188" i="7"/>
  <c r="L188" i="7"/>
  <c r="G188" i="7"/>
  <c r="AG187" i="7"/>
  <c r="O187" i="7"/>
  <c r="N187" i="7"/>
  <c r="AJ187" i="7" s="1"/>
  <c r="M187" i="7"/>
  <c r="L187" i="7"/>
  <c r="G187" i="7"/>
  <c r="AG186" i="7"/>
  <c r="O186" i="7"/>
  <c r="N186" i="7"/>
  <c r="AJ186" i="7" s="1"/>
  <c r="M186" i="7"/>
  <c r="L186" i="7"/>
  <c r="G186" i="7"/>
  <c r="AG185" i="7"/>
  <c r="O185" i="7"/>
  <c r="N185" i="7"/>
  <c r="AJ185" i="7" s="1"/>
  <c r="M185" i="7"/>
  <c r="L185" i="7"/>
  <c r="G185" i="7"/>
  <c r="AG184" i="7"/>
  <c r="O184" i="7"/>
  <c r="N184" i="7"/>
  <c r="AJ184" i="7" s="1"/>
  <c r="M184" i="7"/>
  <c r="L184" i="7"/>
  <c r="G184" i="7"/>
  <c r="AG183" i="7"/>
  <c r="O183" i="7"/>
  <c r="N183" i="7"/>
  <c r="AJ183" i="7" s="1"/>
  <c r="M183" i="7"/>
  <c r="L183" i="7"/>
  <c r="G183" i="7"/>
  <c r="AG182" i="7"/>
  <c r="O182" i="7"/>
  <c r="N182" i="7"/>
  <c r="AJ182" i="7" s="1"/>
  <c r="M182" i="7"/>
  <c r="L182" i="7"/>
  <c r="G182" i="7"/>
  <c r="AG181" i="7"/>
  <c r="O181" i="7"/>
  <c r="N181" i="7"/>
  <c r="AJ181" i="7" s="1"/>
  <c r="M181" i="7"/>
  <c r="L181" i="7"/>
  <c r="G181" i="7"/>
  <c r="AG180" i="7"/>
  <c r="O180" i="7"/>
  <c r="N180" i="7"/>
  <c r="AJ180" i="7" s="1"/>
  <c r="M180" i="7"/>
  <c r="L180" i="7"/>
  <c r="G180" i="7"/>
  <c r="AG179" i="7"/>
  <c r="O179" i="7"/>
  <c r="N179" i="7"/>
  <c r="AJ179" i="7" s="1"/>
  <c r="M179" i="7"/>
  <c r="L179" i="7"/>
  <c r="G179" i="7"/>
  <c r="AG178" i="7"/>
  <c r="O178" i="7"/>
  <c r="N178" i="7"/>
  <c r="AJ178" i="7" s="1"/>
  <c r="M178" i="7"/>
  <c r="L178" i="7"/>
  <c r="G178" i="7"/>
  <c r="AG177" i="7"/>
  <c r="O177" i="7"/>
  <c r="N177" i="7"/>
  <c r="AJ177" i="7" s="1"/>
  <c r="M177" i="7"/>
  <c r="L177" i="7"/>
  <c r="G177" i="7"/>
  <c r="AG176" i="7"/>
  <c r="O176" i="7"/>
  <c r="N176" i="7"/>
  <c r="AJ176" i="7" s="1"/>
  <c r="M176" i="7"/>
  <c r="L176" i="7"/>
  <c r="G176" i="7"/>
  <c r="AG175" i="7"/>
  <c r="O175" i="7"/>
  <c r="N175" i="7"/>
  <c r="AJ175" i="7" s="1"/>
  <c r="M175" i="7"/>
  <c r="L175" i="7"/>
  <c r="G175" i="7"/>
  <c r="AG174" i="7"/>
  <c r="O174" i="7"/>
  <c r="N174" i="7"/>
  <c r="AJ174" i="7" s="1"/>
  <c r="M174" i="7"/>
  <c r="L174" i="7"/>
  <c r="G174" i="7"/>
  <c r="AG173" i="7"/>
  <c r="O173" i="7"/>
  <c r="N173" i="7"/>
  <c r="AJ173" i="7" s="1"/>
  <c r="M173" i="7"/>
  <c r="L173" i="7"/>
  <c r="G173" i="7"/>
  <c r="AG172" i="7"/>
  <c r="O172" i="7"/>
  <c r="N172" i="7"/>
  <c r="AJ172" i="7" s="1"/>
  <c r="M172" i="7"/>
  <c r="L172" i="7"/>
  <c r="G172" i="7"/>
  <c r="AG171" i="7"/>
  <c r="O171" i="7"/>
  <c r="N171" i="7"/>
  <c r="AJ171" i="7" s="1"/>
  <c r="M171" i="7"/>
  <c r="L171" i="7"/>
  <c r="G171" i="7"/>
  <c r="AG170" i="7"/>
  <c r="O170" i="7"/>
  <c r="N170" i="7"/>
  <c r="AJ170" i="7" s="1"/>
  <c r="M170" i="7"/>
  <c r="L170" i="7"/>
  <c r="G170" i="7"/>
  <c r="AG169" i="7"/>
  <c r="O169" i="7"/>
  <c r="N169" i="7"/>
  <c r="AJ169" i="7" s="1"/>
  <c r="M169" i="7"/>
  <c r="L169" i="7"/>
  <c r="G169" i="7"/>
  <c r="AG168" i="7"/>
  <c r="O168" i="7"/>
  <c r="N168" i="7"/>
  <c r="AJ168" i="7" s="1"/>
  <c r="M168" i="7"/>
  <c r="L168" i="7"/>
  <c r="G168" i="7"/>
  <c r="AG167" i="7"/>
  <c r="O167" i="7"/>
  <c r="N167" i="7"/>
  <c r="AJ167" i="7" s="1"/>
  <c r="M167" i="7"/>
  <c r="L167" i="7"/>
  <c r="G167" i="7"/>
  <c r="AG166" i="7"/>
  <c r="O166" i="7"/>
  <c r="N166" i="7"/>
  <c r="AJ166" i="7" s="1"/>
  <c r="M166" i="7"/>
  <c r="L166" i="7"/>
  <c r="G166" i="7"/>
  <c r="AG165" i="7"/>
  <c r="O165" i="7"/>
  <c r="N165" i="7"/>
  <c r="AJ165" i="7" s="1"/>
  <c r="M165" i="7"/>
  <c r="L165" i="7"/>
  <c r="G165" i="7"/>
  <c r="AG164" i="7"/>
  <c r="O164" i="7"/>
  <c r="N164" i="7"/>
  <c r="AJ164" i="7" s="1"/>
  <c r="M164" i="7"/>
  <c r="L164" i="7"/>
  <c r="G164" i="7"/>
  <c r="AG163" i="7"/>
  <c r="O163" i="7"/>
  <c r="N163" i="7"/>
  <c r="AJ163" i="7" s="1"/>
  <c r="M163" i="7"/>
  <c r="L163" i="7"/>
  <c r="G163" i="7"/>
  <c r="AG162" i="7"/>
  <c r="O162" i="7"/>
  <c r="N162" i="7"/>
  <c r="AJ162" i="7" s="1"/>
  <c r="M162" i="7"/>
  <c r="L162" i="7"/>
  <c r="G162" i="7"/>
  <c r="AG161" i="7"/>
  <c r="O161" i="7"/>
  <c r="N161" i="7"/>
  <c r="AJ161" i="7" s="1"/>
  <c r="M161" i="7"/>
  <c r="L161" i="7"/>
  <c r="G161" i="7"/>
  <c r="AG160" i="7"/>
  <c r="O160" i="7"/>
  <c r="N160" i="7"/>
  <c r="AJ160" i="7" s="1"/>
  <c r="M160" i="7"/>
  <c r="L160" i="7"/>
  <c r="G160" i="7"/>
  <c r="AG159" i="7"/>
  <c r="O159" i="7"/>
  <c r="N159" i="7"/>
  <c r="AJ159" i="7" s="1"/>
  <c r="M159" i="7"/>
  <c r="L159" i="7"/>
  <c r="G159" i="7"/>
  <c r="AG158" i="7"/>
  <c r="O158" i="7"/>
  <c r="N158" i="7"/>
  <c r="AJ158" i="7" s="1"/>
  <c r="M158" i="7"/>
  <c r="L158" i="7"/>
  <c r="G158" i="7"/>
  <c r="AG157" i="7"/>
  <c r="O157" i="7"/>
  <c r="N157" i="7"/>
  <c r="AJ157" i="7" s="1"/>
  <c r="M157" i="7"/>
  <c r="L157" i="7"/>
  <c r="G157" i="7"/>
  <c r="AG156" i="7"/>
  <c r="O156" i="7"/>
  <c r="N156" i="7"/>
  <c r="AJ156" i="7" s="1"/>
  <c r="M156" i="7"/>
  <c r="L156" i="7"/>
  <c r="G156" i="7"/>
  <c r="AG155" i="7"/>
  <c r="O155" i="7"/>
  <c r="N155" i="7"/>
  <c r="AJ155" i="7" s="1"/>
  <c r="M155" i="7"/>
  <c r="L155" i="7"/>
  <c r="G155" i="7"/>
  <c r="AG154" i="7"/>
  <c r="O154" i="7"/>
  <c r="N154" i="7"/>
  <c r="AJ154" i="7" s="1"/>
  <c r="M154" i="7"/>
  <c r="L154" i="7"/>
  <c r="G154" i="7"/>
  <c r="AG153" i="7"/>
  <c r="O153" i="7"/>
  <c r="N153" i="7"/>
  <c r="AJ153" i="7" s="1"/>
  <c r="M153" i="7"/>
  <c r="L153" i="7"/>
  <c r="G153" i="7"/>
  <c r="AG152" i="7"/>
  <c r="O152" i="7"/>
  <c r="N152" i="7"/>
  <c r="AJ152" i="7" s="1"/>
  <c r="M152" i="7"/>
  <c r="L152" i="7"/>
  <c r="G152" i="7"/>
  <c r="AG151" i="7"/>
  <c r="O151" i="7"/>
  <c r="N151" i="7"/>
  <c r="AJ151" i="7" s="1"/>
  <c r="M151" i="7"/>
  <c r="L151" i="7"/>
  <c r="G151" i="7"/>
  <c r="AG150" i="7"/>
  <c r="O150" i="7"/>
  <c r="N150" i="7"/>
  <c r="AJ150" i="7" s="1"/>
  <c r="M150" i="7"/>
  <c r="L150" i="7"/>
  <c r="G150" i="7"/>
  <c r="AG149" i="7"/>
  <c r="O149" i="7"/>
  <c r="N149" i="7"/>
  <c r="AJ149" i="7" s="1"/>
  <c r="M149" i="7"/>
  <c r="L149" i="7"/>
  <c r="G149" i="7"/>
  <c r="AG148" i="7"/>
  <c r="O148" i="7"/>
  <c r="N148" i="7"/>
  <c r="AJ148" i="7" s="1"/>
  <c r="M148" i="7"/>
  <c r="L148" i="7"/>
  <c r="G148" i="7"/>
  <c r="AG147" i="7"/>
  <c r="O147" i="7"/>
  <c r="N147" i="7"/>
  <c r="AJ147" i="7" s="1"/>
  <c r="M147" i="7"/>
  <c r="L147" i="7"/>
  <c r="G147" i="7"/>
  <c r="AG146" i="7"/>
  <c r="O146" i="7"/>
  <c r="N146" i="7"/>
  <c r="AJ146" i="7" s="1"/>
  <c r="M146" i="7"/>
  <c r="L146" i="7"/>
  <c r="G146" i="7"/>
  <c r="AG145" i="7"/>
  <c r="O145" i="7"/>
  <c r="N145" i="7"/>
  <c r="AJ145" i="7" s="1"/>
  <c r="M145" i="7"/>
  <c r="L145" i="7"/>
  <c r="G145" i="7"/>
  <c r="AG144" i="7"/>
  <c r="O144" i="7"/>
  <c r="N144" i="7"/>
  <c r="AJ144" i="7" s="1"/>
  <c r="M144" i="7"/>
  <c r="L144" i="7"/>
  <c r="G144" i="7"/>
  <c r="AG143" i="7"/>
  <c r="O143" i="7"/>
  <c r="N143" i="7"/>
  <c r="AJ143" i="7" s="1"/>
  <c r="M143" i="7"/>
  <c r="L143" i="7"/>
  <c r="G143" i="7"/>
  <c r="AG142" i="7"/>
  <c r="O142" i="7"/>
  <c r="N142" i="7"/>
  <c r="AJ142" i="7" s="1"/>
  <c r="M142" i="7"/>
  <c r="L142" i="7"/>
  <c r="G142" i="7"/>
  <c r="AG141" i="7"/>
  <c r="O141" i="7"/>
  <c r="N141" i="7"/>
  <c r="AJ141" i="7" s="1"/>
  <c r="M141" i="7"/>
  <c r="L141" i="7"/>
  <c r="G141" i="7"/>
  <c r="AG140" i="7"/>
  <c r="O140" i="7"/>
  <c r="N140" i="7"/>
  <c r="AJ140" i="7" s="1"/>
  <c r="M140" i="7"/>
  <c r="L140" i="7"/>
  <c r="G140" i="7"/>
  <c r="AG139" i="7"/>
  <c r="O139" i="7"/>
  <c r="N139" i="7"/>
  <c r="AJ139" i="7" s="1"/>
  <c r="M139" i="7"/>
  <c r="L139" i="7"/>
  <c r="G139" i="7"/>
  <c r="AG138" i="7"/>
  <c r="O138" i="7"/>
  <c r="N138" i="7"/>
  <c r="AJ138" i="7" s="1"/>
  <c r="M138" i="7"/>
  <c r="L138" i="7"/>
  <c r="G138" i="7"/>
  <c r="AG137" i="7"/>
  <c r="O137" i="7"/>
  <c r="N137" i="7"/>
  <c r="AJ137" i="7" s="1"/>
  <c r="M137" i="7"/>
  <c r="L137" i="7"/>
  <c r="G137" i="7"/>
  <c r="AG136" i="7"/>
  <c r="O136" i="7"/>
  <c r="N136" i="7"/>
  <c r="AJ136" i="7" s="1"/>
  <c r="M136" i="7"/>
  <c r="L136" i="7"/>
  <c r="G136" i="7"/>
  <c r="P136" i="7" s="1"/>
  <c r="AG135" i="7"/>
  <c r="O135" i="7"/>
  <c r="N135" i="7"/>
  <c r="AJ135" i="7" s="1"/>
  <c r="M135" i="7"/>
  <c r="L135" i="7"/>
  <c r="G135" i="7"/>
  <c r="AG134" i="7"/>
  <c r="O134" i="7"/>
  <c r="N134" i="7"/>
  <c r="AJ134" i="7" s="1"/>
  <c r="M134" i="7"/>
  <c r="L134" i="7"/>
  <c r="G134" i="7"/>
  <c r="AG133" i="7"/>
  <c r="O133" i="7"/>
  <c r="N133" i="7"/>
  <c r="AJ133" i="7" s="1"/>
  <c r="M133" i="7"/>
  <c r="L133" i="7"/>
  <c r="G133" i="7"/>
  <c r="AG132" i="7"/>
  <c r="O132" i="7"/>
  <c r="N132" i="7"/>
  <c r="AJ132" i="7" s="1"/>
  <c r="M132" i="7"/>
  <c r="L132" i="7"/>
  <c r="G132" i="7"/>
  <c r="P132" i="7" s="1"/>
  <c r="AG131" i="7"/>
  <c r="O131" i="7"/>
  <c r="N131" i="7"/>
  <c r="AJ131" i="7" s="1"/>
  <c r="M131" i="7"/>
  <c r="L131" i="7"/>
  <c r="G131" i="7"/>
  <c r="AG130" i="7"/>
  <c r="O130" i="7"/>
  <c r="N130" i="7"/>
  <c r="AJ130" i="7" s="1"/>
  <c r="M130" i="7"/>
  <c r="L130" i="7"/>
  <c r="G130" i="7"/>
  <c r="AG129" i="7"/>
  <c r="O129" i="7"/>
  <c r="N129" i="7"/>
  <c r="AJ129" i="7" s="1"/>
  <c r="M129" i="7"/>
  <c r="L129" i="7"/>
  <c r="G129" i="7"/>
  <c r="AG128" i="7"/>
  <c r="O128" i="7"/>
  <c r="N128" i="7"/>
  <c r="AJ128" i="7" s="1"/>
  <c r="M128" i="7"/>
  <c r="L128" i="7"/>
  <c r="G128" i="7"/>
  <c r="AG127" i="7"/>
  <c r="O127" i="7"/>
  <c r="N127" i="7"/>
  <c r="AJ127" i="7" s="1"/>
  <c r="M127" i="7"/>
  <c r="L127" i="7"/>
  <c r="G127" i="7"/>
  <c r="AG126" i="7"/>
  <c r="O126" i="7"/>
  <c r="N126" i="7"/>
  <c r="AJ126" i="7" s="1"/>
  <c r="M126" i="7"/>
  <c r="L126" i="7"/>
  <c r="G126" i="7"/>
  <c r="AG125" i="7"/>
  <c r="O125" i="7"/>
  <c r="N125" i="7"/>
  <c r="AJ125" i="7" s="1"/>
  <c r="M125" i="7"/>
  <c r="L125" i="7"/>
  <c r="G125" i="7"/>
  <c r="AG124" i="7"/>
  <c r="O124" i="7"/>
  <c r="N124" i="7"/>
  <c r="AJ124" i="7" s="1"/>
  <c r="M124" i="7"/>
  <c r="L124" i="7"/>
  <c r="G124" i="7"/>
  <c r="AG123" i="7"/>
  <c r="O123" i="7"/>
  <c r="N123" i="7"/>
  <c r="AJ123" i="7" s="1"/>
  <c r="M123" i="7"/>
  <c r="L123" i="7"/>
  <c r="G123" i="7"/>
  <c r="AG122" i="7"/>
  <c r="O122" i="7"/>
  <c r="N122" i="7"/>
  <c r="AJ122" i="7" s="1"/>
  <c r="M122" i="7"/>
  <c r="L122" i="7"/>
  <c r="G122" i="7"/>
  <c r="AG121" i="7"/>
  <c r="O121" i="7"/>
  <c r="N121" i="7"/>
  <c r="AJ121" i="7" s="1"/>
  <c r="M121" i="7"/>
  <c r="L121" i="7"/>
  <c r="G121" i="7"/>
  <c r="AG120" i="7"/>
  <c r="O120" i="7"/>
  <c r="N120" i="7"/>
  <c r="AJ120" i="7" s="1"/>
  <c r="M120" i="7"/>
  <c r="L120" i="7"/>
  <c r="G120" i="7"/>
  <c r="AG119" i="7"/>
  <c r="O119" i="7"/>
  <c r="N119" i="7"/>
  <c r="AJ119" i="7" s="1"/>
  <c r="M119" i="7"/>
  <c r="L119" i="7"/>
  <c r="G119" i="7"/>
  <c r="AG118" i="7"/>
  <c r="O118" i="7"/>
  <c r="N118" i="7"/>
  <c r="AJ118" i="7" s="1"/>
  <c r="M118" i="7"/>
  <c r="L118" i="7"/>
  <c r="G118" i="7"/>
  <c r="AG117" i="7"/>
  <c r="O117" i="7"/>
  <c r="N117" i="7"/>
  <c r="AJ117" i="7" s="1"/>
  <c r="M117" i="7"/>
  <c r="L117" i="7"/>
  <c r="G117" i="7"/>
  <c r="AG116" i="7"/>
  <c r="O116" i="7"/>
  <c r="N116" i="7"/>
  <c r="AJ116" i="7" s="1"/>
  <c r="M116" i="7"/>
  <c r="L116" i="7"/>
  <c r="G116" i="7"/>
  <c r="AG115" i="7"/>
  <c r="O115" i="7"/>
  <c r="N115" i="7"/>
  <c r="AJ115" i="7" s="1"/>
  <c r="M115" i="7"/>
  <c r="L115" i="7"/>
  <c r="G115" i="7"/>
  <c r="AG114" i="7"/>
  <c r="O114" i="7"/>
  <c r="N114" i="7"/>
  <c r="AJ114" i="7" s="1"/>
  <c r="M114" i="7"/>
  <c r="L114" i="7"/>
  <c r="G114" i="7"/>
  <c r="AG113" i="7"/>
  <c r="O113" i="7"/>
  <c r="N113" i="7"/>
  <c r="AJ113" i="7" s="1"/>
  <c r="M113" i="7"/>
  <c r="L113" i="7"/>
  <c r="G113" i="7"/>
  <c r="AG112" i="7"/>
  <c r="O112" i="7"/>
  <c r="N112" i="7"/>
  <c r="AJ112" i="7" s="1"/>
  <c r="M112" i="7"/>
  <c r="L112" i="7"/>
  <c r="G112" i="7"/>
  <c r="AG111" i="7"/>
  <c r="O111" i="7"/>
  <c r="N111" i="7"/>
  <c r="AJ111" i="7" s="1"/>
  <c r="M111" i="7"/>
  <c r="L111" i="7"/>
  <c r="G111" i="7"/>
  <c r="AG110" i="7"/>
  <c r="O110" i="7"/>
  <c r="N110" i="7"/>
  <c r="AJ110" i="7" s="1"/>
  <c r="M110" i="7"/>
  <c r="L110" i="7"/>
  <c r="G110" i="7"/>
  <c r="AG109" i="7"/>
  <c r="O109" i="7"/>
  <c r="N109" i="7"/>
  <c r="AJ109" i="7" s="1"/>
  <c r="M109" i="7"/>
  <c r="L109" i="7"/>
  <c r="G109" i="7"/>
  <c r="AG108" i="7"/>
  <c r="O108" i="7"/>
  <c r="N108" i="7"/>
  <c r="AJ108" i="7" s="1"/>
  <c r="M108" i="7"/>
  <c r="L108" i="7"/>
  <c r="G108" i="7"/>
  <c r="AG107" i="7"/>
  <c r="O107" i="7"/>
  <c r="N107" i="7"/>
  <c r="AJ107" i="7" s="1"/>
  <c r="M107" i="7"/>
  <c r="L107" i="7"/>
  <c r="G107" i="7"/>
  <c r="AG106" i="7"/>
  <c r="O106" i="7"/>
  <c r="N106" i="7"/>
  <c r="AJ106" i="7" s="1"/>
  <c r="M106" i="7"/>
  <c r="L106" i="7"/>
  <c r="G106" i="7"/>
  <c r="P106" i="7" s="1"/>
  <c r="AG105" i="7"/>
  <c r="O105" i="7"/>
  <c r="N105" i="7"/>
  <c r="AJ105" i="7" s="1"/>
  <c r="M105" i="7"/>
  <c r="L105" i="7"/>
  <c r="G105" i="7"/>
  <c r="AG104" i="7"/>
  <c r="O104" i="7"/>
  <c r="N104" i="7"/>
  <c r="AJ104" i="7" s="1"/>
  <c r="M104" i="7"/>
  <c r="L104" i="7"/>
  <c r="G104" i="7"/>
  <c r="AG103" i="7"/>
  <c r="O103" i="7"/>
  <c r="N103" i="7"/>
  <c r="AJ103" i="7" s="1"/>
  <c r="M103" i="7"/>
  <c r="L103" i="7"/>
  <c r="G103" i="7"/>
  <c r="AG102" i="7"/>
  <c r="O102" i="7"/>
  <c r="N102" i="7"/>
  <c r="AJ102" i="7" s="1"/>
  <c r="M102" i="7"/>
  <c r="L102" i="7"/>
  <c r="G102" i="7"/>
  <c r="AG101" i="7"/>
  <c r="O101" i="7"/>
  <c r="N101" i="7"/>
  <c r="AJ101" i="7" s="1"/>
  <c r="M101" i="7"/>
  <c r="L101" i="7"/>
  <c r="G101" i="7"/>
  <c r="AG100" i="7"/>
  <c r="O100" i="7"/>
  <c r="N100" i="7"/>
  <c r="AJ100" i="7" s="1"/>
  <c r="M100" i="7"/>
  <c r="L100" i="7"/>
  <c r="G100" i="7"/>
  <c r="AG99" i="7"/>
  <c r="O99" i="7"/>
  <c r="N99" i="7"/>
  <c r="AJ99" i="7" s="1"/>
  <c r="M99" i="7"/>
  <c r="L99" i="7"/>
  <c r="G99" i="7"/>
  <c r="AG98" i="7"/>
  <c r="O98" i="7"/>
  <c r="N98" i="7"/>
  <c r="AJ98" i="7" s="1"/>
  <c r="M98" i="7"/>
  <c r="L98" i="7"/>
  <c r="G98" i="7"/>
  <c r="AG97" i="7"/>
  <c r="O97" i="7"/>
  <c r="N97" i="7"/>
  <c r="AJ97" i="7" s="1"/>
  <c r="M97" i="7"/>
  <c r="L97" i="7"/>
  <c r="G97" i="7"/>
  <c r="AG96" i="7"/>
  <c r="O96" i="7"/>
  <c r="N96" i="7"/>
  <c r="AJ96" i="7" s="1"/>
  <c r="M96" i="7"/>
  <c r="L96" i="7"/>
  <c r="G96" i="7"/>
  <c r="AG95" i="7"/>
  <c r="O95" i="7"/>
  <c r="N95" i="7"/>
  <c r="AJ95" i="7" s="1"/>
  <c r="M95" i="7"/>
  <c r="L95" i="7"/>
  <c r="G95" i="7"/>
  <c r="AG94" i="7"/>
  <c r="O94" i="7"/>
  <c r="N94" i="7"/>
  <c r="AJ94" i="7" s="1"/>
  <c r="M94" i="7"/>
  <c r="L94" i="7"/>
  <c r="G94" i="7"/>
  <c r="AG93" i="7"/>
  <c r="O93" i="7"/>
  <c r="N93" i="7"/>
  <c r="AJ93" i="7" s="1"/>
  <c r="M93" i="7"/>
  <c r="L93" i="7"/>
  <c r="G93" i="7"/>
  <c r="AG92" i="7"/>
  <c r="O92" i="7"/>
  <c r="N92" i="7"/>
  <c r="AJ92" i="7" s="1"/>
  <c r="M92" i="7"/>
  <c r="L92" i="7"/>
  <c r="G92" i="7"/>
  <c r="AG91" i="7"/>
  <c r="O91" i="7"/>
  <c r="N91" i="7"/>
  <c r="AJ91" i="7" s="1"/>
  <c r="M91" i="7"/>
  <c r="L91" i="7"/>
  <c r="G91" i="7"/>
  <c r="AG90" i="7"/>
  <c r="O90" i="7"/>
  <c r="N90" i="7"/>
  <c r="AJ90" i="7" s="1"/>
  <c r="M90" i="7"/>
  <c r="L90" i="7"/>
  <c r="G90" i="7"/>
  <c r="AG89" i="7"/>
  <c r="O89" i="7"/>
  <c r="N89" i="7"/>
  <c r="AJ89" i="7" s="1"/>
  <c r="M89" i="7"/>
  <c r="L89" i="7"/>
  <c r="G89" i="7"/>
  <c r="AG88" i="7"/>
  <c r="O88" i="7"/>
  <c r="N88" i="7"/>
  <c r="AJ88" i="7" s="1"/>
  <c r="M88" i="7"/>
  <c r="L88" i="7"/>
  <c r="G88" i="7"/>
  <c r="AG87" i="7"/>
  <c r="O87" i="7"/>
  <c r="N87" i="7"/>
  <c r="AJ87" i="7" s="1"/>
  <c r="M87" i="7"/>
  <c r="L87" i="7"/>
  <c r="G87" i="7"/>
  <c r="AG86" i="7"/>
  <c r="O86" i="7"/>
  <c r="N86" i="7"/>
  <c r="AJ86" i="7" s="1"/>
  <c r="M86" i="7"/>
  <c r="L86" i="7"/>
  <c r="G86" i="7"/>
  <c r="AG85" i="7"/>
  <c r="O85" i="7"/>
  <c r="N85" i="7"/>
  <c r="AJ85" i="7" s="1"/>
  <c r="M85" i="7"/>
  <c r="L85" i="7"/>
  <c r="G85" i="7"/>
  <c r="AG84" i="7"/>
  <c r="O84" i="7"/>
  <c r="N84" i="7"/>
  <c r="AJ84" i="7" s="1"/>
  <c r="M84" i="7"/>
  <c r="L84" i="7"/>
  <c r="G84" i="7"/>
  <c r="AG83" i="7"/>
  <c r="O83" i="7"/>
  <c r="N83" i="7"/>
  <c r="AJ83" i="7" s="1"/>
  <c r="M83" i="7"/>
  <c r="L83" i="7"/>
  <c r="G83" i="7"/>
  <c r="AG82" i="7"/>
  <c r="O82" i="7"/>
  <c r="N82" i="7"/>
  <c r="AJ82" i="7" s="1"/>
  <c r="M82" i="7"/>
  <c r="L82" i="7"/>
  <c r="G82" i="7"/>
  <c r="AG81" i="7"/>
  <c r="O81" i="7"/>
  <c r="N81" i="7"/>
  <c r="AJ81" i="7" s="1"/>
  <c r="M81" i="7"/>
  <c r="L81" i="7"/>
  <c r="G81" i="7"/>
  <c r="AG80" i="7"/>
  <c r="O80" i="7"/>
  <c r="N80" i="7"/>
  <c r="AJ80" i="7" s="1"/>
  <c r="M80" i="7"/>
  <c r="L80" i="7"/>
  <c r="G80" i="7"/>
  <c r="AG79" i="7"/>
  <c r="O79" i="7"/>
  <c r="N79" i="7"/>
  <c r="AJ79" i="7" s="1"/>
  <c r="M79" i="7"/>
  <c r="L79" i="7"/>
  <c r="G79" i="7"/>
  <c r="AG78" i="7"/>
  <c r="O78" i="7"/>
  <c r="N78" i="7"/>
  <c r="AJ78" i="7" s="1"/>
  <c r="M78" i="7"/>
  <c r="L78" i="7"/>
  <c r="G78" i="7"/>
  <c r="AG77" i="7"/>
  <c r="O77" i="7"/>
  <c r="N77" i="7"/>
  <c r="AJ77" i="7" s="1"/>
  <c r="M77" i="7"/>
  <c r="L77" i="7"/>
  <c r="G77" i="7"/>
  <c r="AG76" i="7"/>
  <c r="O76" i="7"/>
  <c r="N76" i="7"/>
  <c r="AJ76" i="7" s="1"/>
  <c r="M76" i="7"/>
  <c r="L76" i="7"/>
  <c r="G76" i="7"/>
  <c r="P76" i="7" s="1"/>
  <c r="AG75" i="7"/>
  <c r="O75" i="7"/>
  <c r="N75" i="7"/>
  <c r="AJ75" i="7" s="1"/>
  <c r="M75" i="7"/>
  <c r="L75" i="7"/>
  <c r="G75" i="7"/>
  <c r="AG74" i="7"/>
  <c r="O74" i="7"/>
  <c r="N74" i="7"/>
  <c r="AJ74" i="7" s="1"/>
  <c r="M74" i="7"/>
  <c r="L74" i="7"/>
  <c r="G74" i="7"/>
  <c r="AG73" i="7"/>
  <c r="O73" i="7"/>
  <c r="N73" i="7"/>
  <c r="AJ73" i="7" s="1"/>
  <c r="M73" i="7"/>
  <c r="L73" i="7"/>
  <c r="G73" i="7"/>
  <c r="AG72" i="7"/>
  <c r="O72" i="7"/>
  <c r="N72" i="7"/>
  <c r="AJ72" i="7" s="1"/>
  <c r="M72" i="7"/>
  <c r="L72" i="7"/>
  <c r="G72" i="7"/>
  <c r="AG71" i="7"/>
  <c r="O71" i="7"/>
  <c r="N71" i="7"/>
  <c r="AJ71" i="7" s="1"/>
  <c r="M71" i="7"/>
  <c r="L71" i="7"/>
  <c r="G71" i="7"/>
  <c r="AG70" i="7"/>
  <c r="O70" i="7"/>
  <c r="N70" i="7"/>
  <c r="AJ70" i="7" s="1"/>
  <c r="M70" i="7"/>
  <c r="L70" i="7"/>
  <c r="G70" i="7"/>
  <c r="AG69" i="7"/>
  <c r="O69" i="7"/>
  <c r="N69" i="7"/>
  <c r="AJ69" i="7" s="1"/>
  <c r="M69" i="7"/>
  <c r="L69" i="7"/>
  <c r="G69" i="7"/>
  <c r="AG68" i="7"/>
  <c r="O68" i="7"/>
  <c r="N68" i="7"/>
  <c r="AJ68" i="7" s="1"/>
  <c r="M68" i="7"/>
  <c r="L68" i="7"/>
  <c r="G68" i="7"/>
  <c r="AG67" i="7"/>
  <c r="O67" i="7"/>
  <c r="N67" i="7"/>
  <c r="AJ67" i="7" s="1"/>
  <c r="M67" i="7"/>
  <c r="L67" i="7"/>
  <c r="G67" i="7"/>
  <c r="AG66" i="7"/>
  <c r="O66" i="7"/>
  <c r="N66" i="7"/>
  <c r="AJ66" i="7" s="1"/>
  <c r="M66" i="7"/>
  <c r="L66" i="7"/>
  <c r="G66" i="7"/>
  <c r="AG65" i="7"/>
  <c r="O65" i="7"/>
  <c r="N65" i="7"/>
  <c r="AJ65" i="7" s="1"/>
  <c r="M65" i="7"/>
  <c r="L65" i="7"/>
  <c r="G65" i="7"/>
  <c r="AG64" i="7"/>
  <c r="O64" i="7"/>
  <c r="N64" i="7"/>
  <c r="AJ64" i="7" s="1"/>
  <c r="M64" i="7"/>
  <c r="L64" i="7"/>
  <c r="G64" i="7"/>
  <c r="AG63" i="7"/>
  <c r="O63" i="7"/>
  <c r="N63" i="7"/>
  <c r="AJ63" i="7" s="1"/>
  <c r="M63" i="7"/>
  <c r="L63" i="7"/>
  <c r="G63" i="7"/>
  <c r="AG62" i="7"/>
  <c r="O62" i="7"/>
  <c r="N62" i="7"/>
  <c r="AJ62" i="7" s="1"/>
  <c r="M62" i="7"/>
  <c r="L62" i="7"/>
  <c r="G62" i="7"/>
  <c r="AG61" i="7"/>
  <c r="O61" i="7"/>
  <c r="N61" i="7"/>
  <c r="AJ61" i="7" s="1"/>
  <c r="M61" i="7"/>
  <c r="L61" i="7"/>
  <c r="G61" i="7"/>
  <c r="AG60" i="7"/>
  <c r="O60" i="7"/>
  <c r="N60" i="7"/>
  <c r="AJ60" i="7" s="1"/>
  <c r="M60" i="7"/>
  <c r="L60" i="7"/>
  <c r="G60" i="7"/>
  <c r="AG59" i="7"/>
  <c r="O59" i="7"/>
  <c r="N59" i="7"/>
  <c r="AJ59" i="7" s="1"/>
  <c r="M59" i="7"/>
  <c r="L59" i="7"/>
  <c r="G59" i="7"/>
  <c r="AG58" i="7"/>
  <c r="O58" i="7"/>
  <c r="N58" i="7"/>
  <c r="AJ58" i="7" s="1"/>
  <c r="M58" i="7"/>
  <c r="L58" i="7"/>
  <c r="G58" i="7"/>
  <c r="AG57" i="7"/>
  <c r="O57" i="7"/>
  <c r="N57" i="7"/>
  <c r="AJ57" i="7" s="1"/>
  <c r="M57" i="7"/>
  <c r="L57" i="7"/>
  <c r="G57" i="7"/>
  <c r="AG56" i="7"/>
  <c r="O56" i="7"/>
  <c r="N56" i="7"/>
  <c r="AJ56" i="7" s="1"/>
  <c r="M56" i="7"/>
  <c r="L56" i="7"/>
  <c r="G56" i="7"/>
  <c r="AG55" i="7"/>
  <c r="O55" i="7"/>
  <c r="N55" i="7"/>
  <c r="AJ55" i="7" s="1"/>
  <c r="M55" i="7"/>
  <c r="L55" i="7"/>
  <c r="G55" i="7"/>
  <c r="AG54" i="7"/>
  <c r="O54" i="7"/>
  <c r="N54" i="7"/>
  <c r="AJ54" i="7" s="1"/>
  <c r="M54" i="7"/>
  <c r="L54" i="7"/>
  <c r="G54" i="7"/>
  <c r="AG53" i="7"/>
  <c r="O53" i="7"/>
  <c r="N53" i="7"/>
  <c r="AJ53" i="7" s="1"/>
  <c r="M53" i="7"/>
  <c r="L53" i="7"/>
  <c r="G53" i="7"/>
  <c r="AG52" i="7"/>
  <c r="O52" i="7"/>
  <c r="N52" i="7"/>
  <c r="AJ52" i="7" s="1"/>
  <c r="M52" i="7"/>
  <c r="L52" i="7"/>
  <c r="G52" i="7"/>
  <c r="AG51" i="7"/>
  <c r="O51" i="7"/>
  <c r="N51" i="7"/>
  <c r="AJ51" i="7" s="1"/>
  <c r="M51" i="7"/>
  <c r="L51" i="7"/>
  <c r="G51" i="7"/>
  <c r="AG50" i="7"/>
  <c r="O50" i="7"/>
  <c r="N50" i="7"/>
  <c r="AJ50" i="7" s="1"/>
  <c r="M50" i="7"/>
  <c r="L50" i="7"/>
  <c r="G50" i="7"/>
  <c r="AG49" i="7"/>
  <c r="O49" i="7"/>
  <c r="N49" i="7"/>
  <c r="AJ49" i="7" s="1"/>
  <c r="M49" i="7"/>
  <c r="L49" i="7"/>
  <c r="G49" i="7"/>
  <c r="AG48" i="7"/>
  <c r="O48" i="7"/>
  <c r="N48" i="7"/>
  <c r="AJ48" i="7" s="1"/>
  <c r="M48" i="7"/>
  <c r="L48" i="7"/>
  <c r="G48" i="7"/>
  <c r="P48" i="7" s="1"/>
  <c r="AG47" i="7"/>
  <c r="O47" i="7"/>
  <c r="N47" i="7"/>
  <c r="AJ47" i="7" s="1"/>
  <c r="M47" i="7"/>
  <c r="L47" i="7"/>
  <c r="G47" i="7"/>
  <c r="AG46" i="7"/>
  <c r="O46" i="7"/>
  <c r="N46" i="7"/>
  <c r="AJ46" i="7" s="1"/>
  <c r="M46" i="7"/>
  <c r="L46" i="7"/>
  <c r="G46" i="7"/>
  <c r="AG45" i="7"/>
  <c r="O45" i="7"/>
  <c r="N45" i="7"/>
  <c r="AJ45" i="7" s="1"/>
  <c r="M45" i="7"/>
  <c r="L45" i="7"/>
  <c r="G45" i="7"/>
  <c r="AG44" i="7"/>
  <c r="O44" i="7"/>
  <c r="N44" i="7"/>
  <c r="AJ44" i="7" s="1"/>
  <c r="M44" i="7"/>
  <c r="L44" i="7"/>
  <c r="G44" i="7"/>
  <c r="AG43" i="7"/>
  <c r="O43" i="7"/>
  <c r="N43" i="7"/>
  <c r="AJ43" i="7" s="1"/>
  <c r="M43" i="7"/>
  <c r="L43" i="7"/>
  <c r="G43" i="7"/>
  <c r="AG42" i="7"/>
  <c r="O42" i="7"/>
  <c r="N42" i="7"/>
  <c r="AJ42" i="7" s="1"/>
  <c r="M42" i="7"/>
  <c r="L42" i="7"/>
  <c r="G42" i="7"/>
  <c r="AG41" i="7"/>
  <c r="O41" i="7"/>
  <c r="N41" i="7"/>
  <c r="AJ41" i="7" s="1"/>
  <c r="M41" i="7"/>
  <c r="L41" i="7"/>
  <c r="G41" i="7"/>
  <c r="AG40" i="7"/>
  <c r="O40" i="7"/>
  <c r="N40" i="7"/>
  <c r="AJ40" i="7" s="1"/>
  <c r="M40" i="7"/>
  <c r="L40" i="7"/>
  <c r="G40" i="7"/>
  <c r="AG39" i="7"/>
  <c r="O39" i="7"/>
  <c r="N39" i="7"/>
  <c r="AJ39" i="7" s="1"/>
  <c r="M39" i="7"/>
  <c r="L39" i="7"/>
  <c r="G39" i="7"/>
  <c r="AG38" i="7"/>
  <c r="O38" i="7"/>
  <c r="N38" i="7"/>
  <c r="AJ38" i="7" s="1"/>
  <c r="M38" i="7"/>
  <c r="L38" i="7"/>
  <c r="G38" i="7"/>
  <c r="AG37" i="7"/>
  <c r="O37" i="7"/>
  <c r="N37" i="7"/>
  <c r="AJ37" i="7" s="1"/>
  <c r="M37" i="7"/>
  <c r="L37" i="7"/>
  <c r="G37" i="7"/>
  <c r="AG36" i="7"/>
  <c r="O36" i="7"/>
  <c r="N36" i="7"/>
  <c r="AJ36" i="7" s="1"/>
  <c r="M36" i="7"/>
  <c r="L36" i="7"/>
  <c r="G36" i="7"/>
  <c r="AG35" i="7"/>
  <c r="O35" i="7"/>
  <c r="N35" i="7"/>
  <c r="AJ35" i="7" s="1"/>
  <c r="M35" i="7"/>
  <c r="L35" i="7"/>
  <c r="G35" i="7"/>
  <c r="P35" i="7" s="1"/>
  <c r="AG34" i="7"/>
  <c r="O34" i="7"/>
  <c r="N34" i="7"/>
  <c r="AJ34" i="7" s="1"/>
  <c r="M34" i="7"/>
  <c r="L34" i="7"/>
  <c r="G34" i="7"/>
  <c r="AG33" i="7"/>
  <c r="O33" i="7"/>
  <c r="N33" i="7"/>
  <c r="AJ33" i="7" s="1"/>
  <c r="M33" i="7"/>
  <c r="L33" i="7"/>
  <c r="G33" i="7"/>
  <c r="AG32" i="7"/>
  <c r="O32" i="7"/>
  <c r="N32" i="7"/>
  <c r="AJ32" i="7" s="1"/>
  <c r="M32" i="7"/>
  <c r="L32" i="7"/>
  <c r="G32" i="7"/>
  <c r="P32" i="7" s="1"/>
  <c r="AG31" i="7"/>
  <c r="O31" i="7"/>
  <c r="N31" i="7"/>
  <c r="AJ31" i="7" s="1"/>
  <c r="M31" i="7"/>
  <c r="L31" i="7"/>
  <c r="G31" i="7"/>
  <c r="AG30" i="7"/>
  <c r="O30" i="7"/>
  <c r="N30" i="7"/>
  <c r="AJ30" i="7" s="1"/>
  <c r="M30" i="7"/>
  <c r="L30" i="7"/>
  <c r="G30" i="7"/>
  <c r="AG29" i="7"/>
  <c r="O29" i="7"/>
  <c r="N29" i="7"/>
  <c r="AJ29" i="7" s="1"/>
  <c r="M29" i="7"/>
  <c r="L29" i="7"/>
  <c r="G29" i="7"/>
  <c r="AG28" i="7"/>
  <c r="O28" i="7"/>
  <c r="N28" i="7"/>
  <c r="AJ28" i="7" s="1"/>
  <c r="M28" i="7"/>
  <c r="L28" i="7"/>
  <c r="G28" i="7"/>
  <c r="AG27" i="7"/>
  <c r="O27" i="7"/>
  <c r="N27" i="7"/>
  <c r="AJ27" i="7" s="1"/>
  <c r="M27" i="7"/>
  <c r="L27" i="7"/>
  <c r="G27" i="7"/>
  <c r="AG26" i="7"/>
  <c r="O26" i="7"/>
  <c r="N26" i="7"/>
  <c r="AJ26" i="7" s="1"/>
  <c r="M26" i="7"/>
  <c r="L26" i="7"/>
  <c r="G26" i="7"/>
  <c r="AG25" i="7"/>
  <c r="O25" i="7"/>
  <c r="N25" i="7"/>
  <c r="AJ25" i="7" s="1"/>
  <c r="M25" i="7"/>
  <c r="L25" i="7"/>
  <c r="G25" i="7"/>
  <c r="AG24" i="7"/>
  <c r="O24" i="7"/>
  <c r="N24" i="7"/>
  <c r="AJ24" i="7" s="1"/>
  <c r="M24" i="7"/>
  <c r="L24" i="7"/>
  <c r="G24" i="7"/>
  <c r="AG23" i="7"/>
  <c r="O23" i="7"/>
  <c r="N23" i="7"/>
  <c r="AJ23" i="7" s="1"/>
  <c r="M23" i="7"/>
  <c r="L23" i="7"/>
  <c r="G23" i="7"/>
  <c r="AG22" i="7"/>
  <c r="O22" i="7"/>
  <c r="N22" i="7"/>
  <c r="AJ22" i="7" s="1"/>
  <c r="M22" i="7"/>
  <c r="L22" i="7"/>
  <c r="G22" i="7"/>
  <c r="AG21" i="7"/>
  <c r="O21" i="7"/>
  <c r="N21" i="7"/>
  <c r="AJ21" i="7" s="1"/>
  <c r="M21" i="7"/>
  <c r="L21" i="7"/>
  <c r="G21" i="7"/>
  <c r="AG20" i="7"/>
  <c r="O20" i="7"/>
  <c r="N20" i="7"/>
  <c r="AJ20" i="7" s="1"/>
  <c r="M20" i="7"/>
  <c r="L20" i="7"/>
  <c r="G20" i="7"/>
  <c r="AG19" i="7"/>
  <c r="O19" i="7"/>
  <c r="N19" i="7"/>
  <c r="AJ19" i="7" s="1"/>
  <c r="M19" i="7"/>
  <c r="L19" i="7"/>
  <c r="G19" i="7"/>
  <c r="P19" i="7" s="1"/>
  <c r="AG18" i="7"/>
  <c r="O18" i="7"/>
  <c r="N18" i="7"/>
  <c r="AJ18" i="7" s="1"/>
  <c r="M18" i="7"/>
  <c r="L18" i="7"/>
  <c r="G18" i="7"/>
  <c r="AG17" i="7"/>
  <c r="O17" i="7"/>
  <c r="N17" i="7"/>
  <c r="AJ17" i="7" s="1"/>
  <c r="M17" i="7"/>
  <c r="L17" i="7"/>
  <c r="G17" i="7"/>
  <c r="AG16" i="7"/>
  <c r="O16" i="7"/>
  <c r="N16" i="7"/>
  <c r="AJ16" i="7" s="1"/>
  <c r="M16" i="7"/>
  <c r="L16" i="7"/>
  <c r="G16" i="7"/>
  <c r="AG15" i="7"/>
  <c r="O15" i="7"/>
  <c r="N15" i="7"/>
  <c r="AJ15" i="7" s="1"/>
  <c r="M15" i="7"/>
  <c r="L15" i="7"/>
  <c r="G15" i="7"/>
  <c r="AG14" i="7"/>
  <c r="O14" i="7"/>
  <c r="N14" i="7"/>
  <c r="AJ14" i="7" s="1"/>
  <c r="M14" i="7"/>
  <c r="L14" i="7"/>
  <c r="G14" i="7"/>
  <c r="AG13" i="7"/>
  <c r="O13" i="7"/>
  <c r="N13" i="7"/>
  <c r="AJ13" i="7" s="1"/>
  <c r="M13" i="7"/>
  <c r="L13" i="7"/>
  <c r="G13" i="7"/>
  <c r="AG12" i="7"/>
  <c r="O12" i="7"/>
  <c r="N12" i="7"/>
  <c r="AJ12" i="7" s="1"/>
  <c r="M12" i="7"/>
  <c r="L12" i="7"/>
  <c r="G12" i="7"/>
  <c r="AG11" i="7"/>
  <c r="O11" i="7"/>
  <c r="N11" i="7"/>
  <c r="AJ11" i="7" s="1"/>
  <c r="M11" i="7"/>
  <c r="L11" i="7"/>
  <c r="G11" i="7"/>
  <c r="AG10" i="7"/>
  <c r="O10" i="7"/>
  <c r="N10" i="7"/>
  <c r="AJ10" i="7" s="1"/>
  <c r="M10" i="7"/>
  <c r="L10" i="7"/>
  <c r="G10" i="7"/>
  <c r="AG9" i="7"/>
  <c r="O9" i="7"/>
  <c r="N9" i="7"/>
  <c r="AJ9" i="7" s="1"/>
  <c r="M9" i="7"/>
  <c r="L9" i="7"/>
  <c r="G9" i="7"/>
  <c r="BO200" i="6"/>
  <c r="G200" i="6" s="1"/>
  <c r="BE200" i="6"/>
  <c r="M200" i="6" s="1"/>
  <c r="AC200" i="6"/>
  <c r="AB200" i="6"/>
  <c r="AA200" i="6"/>
  <c r="W200" i="6"/>
  <c r="V200" i="6"/>
  <c r="AS200" i="6" s="1"/>
  <c r="F200" i="6"/>
  <c r="BO199" i="6"/>
  <c r="G199" i="6" s="1"/>
  <c r="I199" i="6" s="1"/>
  <c r="BE199" i="6"/>
  <c r="M199" i="6" s="1"/>
  <c r="AC199" i="6"/>
  <c r="AB199" i="6"/>
  <c r="AA199" i="6"/>
  <c r="AE199" i="6" s="1"/>
  <c r="W199" i="6"/>
  <c r="V199" i="6"/>
  <c r="AS199" i="6" s="1"/>
  <c r="F199" i="6"/>
  <c r="K199" i="6" s="1"/>
  <c r="BO198" i="6"/>
  <c r="G198" i="6" s="1"/>
  <c r="I198" i="6" s="1"/>
  <c r="BE198" i="6"/>
  <c r="M198" i="6" s="1"/>
  <c r="AC198" i="6"/>
  <c r="AB198" i="6"/>
  <c r="AA198" i="6"/>
  <c r="AJ198" i="6" s="1"/>
  <c r="W198" i="6"/>
  <c r="V198" i="6"/>
  <c r="AS198" i="6" s="1"/>
  <c r="AY198" i="6" s="1"/>
  <c r="BX198" i="6" s="1"/>
  <c r="F198" i="6"/>
  <c r="BO197" i="6"/>
  <c r="G197" i="6" s="1"/>
  <c r="BE197" i="6"/>
  <c r="M197" i="6" s="1"/>
  <c r="O197" i="6" s="1"/>
  <c r="AC197" i="6"/>
  <c r="AB197" i="6"/>
  <c r="AA197" i="6"/>
  <c r="AJ197" i="6" s="1"/>
  <c r="W197" i="6"/>
  <c r="V197" i="6"/>
  <c r="AS197" i="6" s="1"/>
  <c r="F197" i="6"/>
  <c r="BO196" i="6"/>
  <c r="BE196" i="6"/>
  <c r="M196" i="6" s="1"/>
  <c r="AC196" i="6"/>
  <c r="AB196" i="6"/>
  <c r="AA196" i="6"/>
  <c r="W196" i="6"/>
  <c r="V196" i="6"/>
  <c r="AS196" i="6" s="1"/>
  <c r="G196" i="6"/>
  <c r="F196" i="6"/>
  <c r="BO195" i="6"/>
  <c r="G195" i="6" s="1"/>
  <c r="BE195" i="6"/>
  <c r="M195" i="6" s="1"/>
  <c r="AC195" i="6"/>
  <c r="AB195" i="6"/>
  <c r="AA195" i="6"/>
  <c r="AE195" i="6" s="1"/>
  <c r="W195" i="6"/>
  <c r="V195" i="6"/>
  <c r="AS195" i="6" s="1"/>
  <c r="F195" i="6"/>
  <c r="BO194" i="6"/>
  <c r="G194" i="6" s="1"/>
  <c r="J194" i="6" s="1"/>
  <c r="BE194" i="6"/>
  <c r="M194" i="6" s="1"/>
  <c r="AC194" i="6"/>
  <c r="AB194" i="6"/>
  <c r="AA194" i="6"/>
  <c r="W194" i="6"/>
  <c r="V194" i="6"/>
  <c r="AS194" i="6" s="1"/>
  <c r="F194" i="6"/>
  <c r="BO193" i="6"/>
  <c r="G193" i="6" s="1"/>
  <c r="BE193" i="6"/>
  <c r="M193" i="6" s="1"/>
  <c r="AC193" i="6"/>
  <c r="AB193" i="6"/>
  <c r="AA193" i="6"/>
  <c r="AJ193" i="6" s="1"/>
  <c r="W193" i="6"/>
  <c r="V193" i="6"/>
  <c r="AS193" i="6" s="1"/>
  <c r="BS193" i="6" s="1"/>
  <c r="F193" i="6"/>
  <c r="BO192" i="6"/>
  <c r="BE192" i="6"/>
  <c r="M192" i="6" s="1"/>
  <c r="AC192" i="6"/>
  <c r="AB192" i="6"/>
  <c r="AA192" i="6"/>
  <c r="AE192" i="6" s="1"/>
  <c r="W192" i="6"/>
  <c r="V192" i="6"/>
  <c r="AS192" i="6" s="1"/>
  <c r="AY192" i="6" s="1"/>
  <c r="BX192" i="6" s="1"/>
  <c r="G192" i="6"/>
  <c r="F192" i="6"/>
  <c r="BO191" i="6"/>
  <c r="G191" i="6" s="1"/>
  <c r="I191" i="6" s="1"/>
  <c r="BE191" i="6"/>
  <c r="M191" i="6" s="1"/>
  <c r="AC191" i="6"/>
  <c r="AB191" i="6"/>
  <c r="AA191" i="6"/>
  <c r="AE191" i="6" s="1"/>
  <c r="W191" i="6"/>
  <c r="V191" i="6"/>
  <c r="AS191" i="6" s="1"/>
  <c r="F191" i="6"/>
  <c r="BO190" i="6"/>
  <c r="G190" i="6" s="1"/>
  <c r="I190" i="6" s="1"/>
  <c r="BE190" i="6"/>
  <c r="M190" i="6" s="1"/>
  <c r="AC190" i="6"/>
  <c r="AB190" i="6"/>
  <c r="AA190" i="6"/>
  <c r="AJ190" i="6" s="1"/>
  <c r="W190" i="6"/>
  <c r="V190" i="6"/>
  <c r="AS190" i="6" s="1"/>
  <c r="AY190" i="6" s="1"/>
  <c r="BX190" i="6" s="1"/>
  <c r="F190" i="6"/>
  <c r="BO189" i="6"/>
  <c r="G189" i="6" s="1"/>
  <c r="BE189" i="6"/>
  <c r="M189" i="6" s="1"/>
  <c r="O189" i="6" s="1"/>
  <c r="AC189" i="6"/>
  <c r="AB189" i="6"/>
  <c r="AA189" i="6"/>
  <c r="W189" i="6"/>
  <c r="V189" i="6"/>
  <c r="AS189" i="6" s="1"/>
  <c r="F189" i="6"/>
  <c r="BO188" i="6"/>
  <c r="G188" i="6" s="1"/>
  <c r="BE188" i="6"/>
  <c r="M188" i="6" s="1"/>
  <c r="AC188" i="6"/>
  <c r="AB188" i="6"/>
  <c r="AA188" i="6"/>
  <c r="W188" i="6"/>
  <c r="V188" i="6"/>
  <c r="AS188" i="6" s="1"/>
  <c r="F188" i="6"/>
  <c r="BO187" i="6"/>
  <c r="G187" i="6" s="1"/>
  <c r="I187" i="6" s="1"/>
  <c r="BE187" i="6"/>
  <c r="M187" i="6" s="1"/>
  <c r="N187" i="6" s="1"/>
  <c r="AJ187" i="6"/>
  <c r="AC187" i="6"/>
  <c r="AB187" i="6"/>
  <c r="AA187" i="6"/>
  <c r="AE187" i="6" s="1"/>
  <c r="W187" i="6"/>
  <c r="V187" i="6"/>
  <c r="AS187" i="6" s="1"/>
  <c r="F187" i="6"/>
  <c r="BO186" i="6"/>
  <c r="G186" i="6" s="1"/>
  <c r="BE186" i="6"/>
  <c r="M186" i="6" s="1"/>
  <c r="N186" i="6" s="1"/>
  <c r="AC186" i="6"/>
  <c r="AB186" i="6"/>
  <c r="AA186" i="6"/>
  <c r="W186" i="6"/>
  <c r="V186" i="6"/>
  <c r="AS186" i="6" s="1"/>
  <c r="F186" i="6"/>
  <c r="BO185" i="6"/>
  <c r="BE185" i="6"/>
  <c r="M185" i="6" s="1"/>
  <c r="AC185" i="6"/>
  <c r="AB185" i="6"/>
  <c r="AA185" i="6"/>
  <c r="AJ185" i="6" s="1"/>
  <c r="W185" i="6"/>
  <c r="V185" i="6"/>
  <c r="AS185" i="6" s="1"/>
  <c r="G185" i="6"/>
  <c r="J185" i="6" s="1"/>
  <c r="F185" i="6"/>
  <c r="BO184" i="6"/>
  <c r="G184" i="6" s="1"/>
  <c r="BE184" i="6"/>
  <c r="M184" i="6" s="1"/>
  <c r="AC184" i="6"/>
  <c r="AB184" i="6"/>
  <c r="AA184" i="6"/>
  <c r="AJ184" i="6" s="1"/>
  <c r="W184" i="6"/>
  <c r="V184" i="6"/>
  <c r="AS184" i="6" s="1"/>
  <c r="AY184" i="6" s="1"/>
  <c r="BX184" i="6" s="1"/>
  <c r="F184" i="6"/>
  <c r="BO183" i="6"/>
  <c r="G183" i="6" s="1"/>
  <c r="I183" i="6" s="1"/>
  <c r="BE183" i="6"/>
  <c r="M183" i="6" s="1"/>
  <c r="N183" i="6" s="1"/>
  <c r="AC183" i="6"/>
  <c r="AB183" i="6"/>
  <c r="AA183" i="6"/>
  <c r="AE183" i="6" s="1"/>
  <c r="W183" i="6"/>
  <c r="V183" i="6"/>
  <c r="AS183" i="6" s="1"/>
  <c r="F183" i="6"/>
  <c r="BO182" i="6"/>
  <c r="G182" i="6" s="1"/>
  <c r="I182" i="6" s="1"/>
  <c r="BE182" i="6"/>
  <c r="M182" i="6" s="1"/>
  <c r="AS182" i="6"/>
  <c r="AY182" i="6" s="1"/>
  <c r="BX182" i="6" s="1"/>
  <c r="AC182" i="6"/>
  <c r="AB182" i="6"/>
  <c r="AA182" i="6"/>
  <c r="AE182" i="6" s="1"/>
  <c r="W182" i="6"/>
  <c r="V182" i="6"/>
  <c r="F182" i="6"/>
  <c r="BO181" i="6"/>
  <c r="G181" i="6" s="1"/>
  <c r="BE181" i="6"/>
  <c r="M181" i="6" s="1"/>
  <c r="AC181" i="6"/>
  <c r="AB181" i="6"/>
  <c r="AA181" i="6"/>
  <c r="AJ181" i="6" s="1"/>
  <c r="W181" i="6"/>
  <c r="V181" i="6"/>
  <c r="AS181" i="6" s="1"/>
  <c r="F181" i="6"/>
  <c r="BO180" i="6"/>
  <c r="G180" i="6" s="1"/>
  <c r="BE180" i="6"/>
  <c r="M180" i="6" s="1"/>
  <c r="AE180" i="6"/>
  <c r="AC180" i="6"/>
  <c r="AB180" i="6"/>
  <c r="AA180" i="6"/>
  <c r="AJ180" i="6" s="1"/>
  <c r="W180" i="6"/>
  <c r="V180" i="6"/>
  <c r="AS180" i="6" s="1"/>
  <c r="F180" i="6"/>
  <c r="BO179" i="6"/>
  <c r="G179" i="6" s="1"/>
  <c r="I179" i="6" s="1"/>
  <c r="K179" i="6" s="1"/>
  <c r="BE179" i="6"/>
  <c r="M179" i="6" s="1"/>
  <c r="AC179" i="6"/>
  <c r="AB179" i="6"/>
  <c r="AA179" i="6"/>
  <c r="AE179" i="6" s="1"/>
  <c r="W179" i="6"/>
  <c r="V179" i="6"/>
  <c r="AS179" i="6" s="1"/>
  <c r="F179" i="6"/>
  <c r="BO178" i="6"/>
  <c r="G178" i="6" s="1"/>
  <c r="BE178" i="6"/>
  <c r="M178" i="6" s="1"/>
  <c r="AC178" i="6"/>
  <c r="AB178" i="6"/>
  <c r="AA178" i="6"/>
  <c r="W178" i="6"/>
  <c r="V178" i="6"/>
  <c r="AS178" i="6" s="1"/>
  <c r="F178" i="6"/>
  <c r="BO177" i="6"/>
  <c r="G177" i="6" s="1"/>
  <c r="J177" i="6" s="1"/>
  <c r="BE177" i="6"/>
  <c r="M177" i="6" s="1"/>
  <c r="AC177" i="6"/>
  <c r="AB177" i="6"/>
  <c r="AA177" i="6"/>
  <c r="AJ177" i="6" s="1"/>
  <c r="W177" i="6"/>
  <c r="V177" i="6"/>
  <c r="AS177" i="6" s="1"/>
  <c r="F177" i="6"/>
  <c r="BO176" i="6"/>
  <c r="G176" i="6" s="1"/>
  <c r="BE176" i="6"/>
  <c r="M176" i="6" s="1"/>
  <c r="AC176" i="6"/>
  <c r="AB176" i="6"/>
  <c r="AA176" i="6"/>
  <c r="W176" i="6"/>
  <c r="V176" i="6"/>
  <c r="AS176" i="6" s="1"/>
  <c r="AY176" i="6" s="1"/>
  <c r="BX176" i="6" s="1"/>
  <c r="F176" i="6"/>
  <c r="BO175" i="6"/>
  <c r="G175" i="6" s="1"/>
  <c r="BE175" i="6"/>
  <c r="M175" i="6" s="1"/>
  <c r="N175" i="6" s="1"/>
  <c r="AC175" i="6"/>
  <c r="AB175" i="6"/>
  <c r="AA175" i="6"/>
  <c r="AE175" i="6" s="1"/>
  <c r="W175" i="6"/>
  <c r="V175" i="6"/>
  <c r="AS175" i="6" s="1"/>
  <c r="F175" i="6"/>
  <c r="BO174" i="6"/>
  <c r="G174" i="6" s="1"/>
  <c r="BE174" i="6"/>
  <c r="M174" i="6" s="1"/>
  <c r="AC174" i="6"/>
  <c r="AB174" i="6"/>
  <c r="AA174" i="6"/>
  <c r="W174" i="6"/>
  <c r="V174" i="6"/>
  <c r="AS174" i="6" s="1"/>
  <c r="AY174" i="6" s="1"/>
  <c r="BX174" i="6" s="1"/>
  <c r="F174" i="6"/>
  <c r="BO173" i="6"/>
  <c r="G173" i="6" s="1"/>
  <c r="BE173" i="6"/>
  <c r="M173" i="6" s="1"/>
  <c r="AC173" i="6"/>
  <c r="AB173" i="6"/>
  <c r="AA173" i="6"/>
  <c r="AJ173" i="6" s="1"/>
  <c r="W173" i="6"/>
  <c r="V173" i="6"/>
  <c r="AS173" i="6" s="1"/>
  <c r="F173" i="6"/>
  <c r="BO172" i="6"/>
  <c r="G172" i="6" s="1"/>
  <c r="BE172" i="6"/>
  <c r="M172" i="6" s="1"/>
  <c r="AC172" i="6"/>
  <c r="AB172" i="6"/>
  <c r="AA172" i="6"/>
  <c r="W172" i="6"/>
  <c r="V172" i="6"/>
  <c r="AS172" i="6" s="1"/>
  <c r="F172" i="6"/>
  <c r="BO171" i="6"/>
  <c r="G171" i="6" s="1"/>
  <c r="I171" i="6" s="1"/>
  <c r="BE171" i="6"/>
  <c r="M171" i="6" s="1"/>
  <c r="N171" i="6" s="1"/>
  <c r="AC171" i="6"/>
  <c r="AB171" i="6"/>
  <c r="AA171" i="6"/>
  <c r="AE171" i="6" s="1"/>
  <c r="W171" i="6"/>
  <c r="V171" i="6"/>
  <c r="AS171" i="6" s="1"/>
  <c r="F171" i="6"/>
  <c r="BO170" i="6"/>
  <c r="G170" i="6" s="1"/>
  <c r="J170" i="6" s="1"/>
  <c r="BE170" i="6"/>
  <c r="M170" i="6" s="1"/>
  <c r="AC170" i="6"/>
  <c r="AB170" i="6"/>
  <c r="AA170" i="6"/>
  <c r="W170" i="6"/>
  <c r="V170" i="6"/>
  <c r="AS170" i="6" s="1"/>
  <c r="F170" i="6"/>
  <c r="BO169" i="6"/>
  <c r="G169" i="6" s="1"/>
  <c r="J169" i="6" s="1"/>
  <c r="BE169" i="6"/>
  <c r="M169" i="6" s="1"/>
  <c r="AC169" i="6"/>
  <c r="AB169" i="6"/>
  <c r="AA169" i="6"/>
  <c r="AJ169" i="6" s="1"/>
  <c r="W169" i="6"/>
  <c r="V169" i="6"/>
  <c r="AS169" i="6" s="1"/>
  <c r="BS169" i="6" s="1"/>
  <c r="F169" i="6"/>
  <c r="BO168" i="6"/>
  <c r="G168" i="6" s="1"/>
  <c r="BE168" i="6"/>
  <c r="M168" i="6" s="1"/>
  <c r="AC168" i="6"/>
  <c r="AB168" i="6"/>
  <c r="AA168" i="6"/>
  <c r="W168" i="6"/>
  <c r="V168" i="6"/>
  <c r="AS168" i="6" s="1"/>
  <c r="AY168" i="6" s="1"/>
  <c r="BX168" i="6" s="1"/>
  <c r="F168" i="6"/>
  <c r="BO167" i="6"/>
  <c r="G167" i="6" s="1"/>
  <c r="BE167" i="6"/>
  <c r="M167" i="6" s="1"/>
  <c r="AC167" i="6"/>
  <c r="AB167" i="6"/>
  <c r="AA167" i="6"/>
  <c r="W167" i="6"/>
  <c r="V167" i="6"/>
  <c r="AS167" i="6" s="1"/>
  <c r="F167" i="6"/>
  <c r="BO166" i="6"/>
  <c r="G166" i="6" s="1"/>
  <c r="BE166" i="6"/>
  <c r="M166" i="6" s="1"/>
  <c r="AC166" i="6"/>
  <c r="AB166" i="6"/>
  <c r="AA166" i="6"/>
  <c r="AE166" i="6" s="1"/>
  <c r="W166" i="6"/>
  <c r="V166" i="6"/>
  <c r="AS166" i="6" s="1"/>
  <c r="AY166" i="6" s="1"/>
  <c r="BX166" i="6" s="1"/>
  <c r="F166" i="6"/>
  <c r="BO165" i="6"/>
  <c r="G165" i="6" s="1"/>
  <c r="BE165" i="6"/>
  <c r="M165" i="6" s="1"/>
  <c r="AC165" i="6"/>
  <c r="AB165" i="6"/>
  <c r="AA165" i="6"/>
  <c r="AJ165" i="6" s="1"/>
  <c r="W165" i="6"/>
  <c r="V165" i="6"/>
  <c r="AS165" i="6" s="1"/>
  <c r="F165" i="6"/>
  <c r="BO164" i="6"/>
  <c r="G164" i="6" s="1"/>
  <c r="BE164" i="6"/>
  <c r="M164" i="6" s="1"/>
  <c r="AC164" i="6"/>
  <c r="AB164" i="6"/>
  <c r="AA164" i="6"/>
  <c r="AJ164" i="6" s="1"/>
  <c r="W164" i="6"/>
  <c r="V164" i="6"/>
  <c r="AS164" i="6" s="1"/>
  <c r="F164" i="6"/>
  <c r="BO163" i="6"/>
  <c r="G163" i="6" s="1"/>
  <c r="BE163" i="6"/>
  <c r="M163" i="6" s="1"/>
  <c r="AC163" i="6"/>
  <c r="AB163" i="6"/>
  <c r="AA163" i="6"/>
  <c r="AE163" i="6" s="1"/>
  <c r="W163" i="6"/>
  <c r="V163" i="6"/>
  <c r="AS163" i="6" s="1"/>
  <c r="F163" i="6"/>
  <c r="BO162" i="6"/>
  <c r="G162" i="6" s="1"/>
  <c r="BE162" i="6"/>
  <c r="M162" i="6" s="1"/>
  <c r="N162" i="6" s="1"/>
  <c r="AC162" i="6"/>
  <c r="AB162" i="6"/>
  <c r="AA162" i="6"/>
  <c r="AE162" i="6" s="1"/>
  <c r="W162" i="6"/>
  <c r="V162" i="6"/>
  <c r="AS162" i="6" s="1"/>
  <c r="F162" i="6"/>
  <c r="BO161" i="6"/>
  <c r="G161" i="6" s="1"/>
  <c r="BE161" i="6"/>
  <c r="M161" i="6" s="1"/>
  <c r="AC161" i="6"/>
  <c r="AB161" i="6"/>
  <c r="AA161" i="6"/>
  <c r="AE161" i="6" s="1"/>
  <c r="W161" i="6"/>
  <c r="V161" i="6"/>
  <c r="AS161" i="6" s="1"/>
  <c r="BS161" i="6" s="1"/>
  <c r="F161" i="6"/>
  <c r="BO160" i="6"/>
  <c r="BE160" i="6"/>
  <c r="M160" i="6" s="1"/>
  <c r="AC160" i="6"/>
  <c r="AB160" i="6"/>
  <c r="AA160" i="6"/>
  <c r="W160" i="6"/>
  <c r="V160" i="6"/>
  <c r="AS160" i="6" s="1"/>
  <c r="G160" i="6"/>
  <c r="F160" i="6"/>
  <c r="BO159" i="6"/>
  <c r="G159" i="6" s="1"/>
  <c r="BE159" i="6"/>
  <c r="M159" i="6" s="1"/>
  <c r="AC159" i="6"/>
  <c r="AB159" i="6"/>
  <c r="AA159" i="6"/>
  <c r="AE159" i="6" s="1"/>
  <c r="W159" i="6"/>
  <c r="V159" i="6"/>
  <c r="AS159" i="6" s="1"/>
  <c r="F159" i="6"/>
  <c r="BO158" i="6"/>
  <c r="G158" i="6" s="1"/>
  <c r="J158" i="6" s="1"/>
  <c r="BE158" i="6"/>
  <c r="M158" i="6" s="1"/>
  <c r="AC158" i="6"/>
  <c r="AB158" i="6"/>
  <c r="AA158" i="6"/>
  <c r="AJ158" i="6" s="1"/>
  <c r="W158" i="6"/>
  <c r="V158" i="6"/>
  <c r="AS158" i="6" s="1"/>
  <c r="AY158" i="6" s="1"/>
  <c r="BX158" i="6" s="1"/>
  <c r="F158" i="6"/>
  <c r="BO157" i="6"/>
  <c r="G157" i="6" s="1"/>
  <c r="BE157" i="6"/>
  <c r="M157" i="6" s="1"/>
  <c r="AC157" i="6"/>
  <c r="AB157" i="6"/>
  <c r="AA157" i="6"/>
  <c r="AE157" i="6" s="1"/>
  <c r="W157" i="6"/>
  <c r="V157" i="6"/>
  <c r="AS157" i="6" s="1"/>
  <c r="F157" i="6"/>
  <c r="BO156" i="6"/>
  <c r="G156" i="6" s="1"/>
  <c r="BE156" i="6"/>
  <c r="M156" i="6" s="1"/>
  <c r="AC156" i="6"/>
  <c r="AB156" i="6"/>
  <c r="AA156" i="6"/>
  <c r="W156" i="6"/>
  <c r="V156" i="6"/>
  <c r="AS156" i="6" s="1"/>
  <c r="F156" i="6"/>
  <c r="BO155" i="6"/>
  <c r="G155" i="6" s="1"/>
  <c r="BE155" i="6"/>
  <c r="M155" i="6" s="1"/>
  <c r="N155" i="6" s="1"/>
  <c r="AC155" i="6"/>
  <c r="AB155" i="6"/>
  <c r="AA155" i="6"/>
  <c r="AE155" i="6" s="1"/>
  <c r="W155" i="6"/>
  <c r="V155" i="6"/>
  <c r="AS155" i="6" s="1"/>
  <c r="F155" i="6"/>
  <c r="BO154" i="6"/>
  <c r="G154" i="6" s="1"/>
  <c r="BE154" i="6"/>
  <c r="M154" i="6" s="1"/>
  <c r="AC154" i="6"/>
  <c r="AB154" i="6"/>
  <c r="AA154" i="6"/>
  <c r="W154" i="6"/>
  <c r="V154" i="6"/>
  <c r="AS154" i="6" s="1"/>
  <c r="J154" i="6"/>
  <c r="I154" i="6"/>
  <c r="F154" i="6"/>
  <c r="BO153" i="6"/>
  <c r="G153" i="6" s="1"/>
  <c r="BE153" i="6"/>
  <c r="M153" i="6" s="1"/>
  <c r="AC153" i="6"/>
  <c r="AB153" i="6"/>
  <c r="AA153" i="6"/>
  <c r="AJ153" i="6" s="1"/>
  <c r="W153" i="6"/>
  <c r="V153" i="6"/>
  <c r="AS153" i="6" s="1"/>
  <c r="BS153" i="6" s="1"/>
  <c r="F153" i="6"/>
  <c r="BO152" i="6"/>
  <c r="G152" i="6" s="1"/>
  <c r="BE152" i="6"/>
  <c r="M152" i="6" s="1"/>
  <c r="AC152" i="6"/>
  <c r="AB152" i="6"/>
  <c r="AA152" i="6"/>
  <c r="W152" i="6"/>
  <c r="V152" i="6"/>
  <c r="AS152" i="6" s="1"/>
  <c r="AY152" i="6" s="1"/>
  <c r="BX152" i="6" s="1"/>
  <c r="F152" i="6"/>
  <c r="BO151" i="6"/>
  <c r="G151" i="6" s="1"/>
  <c r="BE151" i="6"/>
  <c r="M151" i="6" s="1"/>
  <c r="N151" i="6" s="1"/>
  <c r="AC151" i="6"/>
  <c r="AB151" i="6"/>
  <c r="AA151" i="6"/>
  <c r="AE151" i="6" s="1"/>
  <c r="W151" i="6"/>
  <c r="V151" i="6"/>
  <c r="AS151" i="6" s="1"/>
  <c r="F151" i="6"/>
  <c r="BO150" i="6"/>
  <c r="G150" i="6" s="1"/>
  <c r="BE150" i="6"/>
  <c r="M150" i="6" s="1"/>
  <c r="AC150" i="6"/>
  <c r="AB150" i="6"/>
  <c r="AA150" i="6"/>
  <c r="AJ150" i="6" s="1"/>
  <c r="W150" i="6"/>
  <c r="V150" i="6"/>
  <c r="AS150" i="6" s="1"/>
  <c r="AY150" i="6" s="1"/>
  <c r="BX150" i="6" s="1"/>
  <c r="F150" i="6"/>
  <c r="BO149" i="6"/>
  <c r="G149" i="6" s="1"/>
  <c r="J149" i="6" s="1"/>
  <c r="BE149" i="6"/>
  <c r="M149" i="6" s="1"/>
  <c r="AC149" i="6"/>
  <c r="AB149" i="6"/>
  <c r="AA149" i="6"/>
  <c r="AJ149" i="6" s="1"/>
  <c r="W149" i="6"/>
  <c r="V149" i="6"/>
  <c r="AS149" i="6" s="1"/>
  <c r="F149" i="6"/>
  <c r="BO148" i="6"/>
  <c r="G148" i="6" s="1"/>
  <c r="BE148" i="6"/>
  <c r="M148" i="6" s="1"/>
  <c r="AC148" i="6"/>
  <c r="AB148" i="6"/>
  <c r="AA148" i="6"/>
  <c r="AJ148" i="6" s="1"/>
  <c r="W148" i="6"/>
  <c r="V148" i="6"/>
  <c r="AS148" i="6" s="1"/>
  <c r="F148" i="6"/>
  <c r="BO147" i="6"/>
  <c r="G147" i="6" s="1"/>
  <c r="BE147" i="6"/>
  <c r="M147" i="6" s="1"/>
  <c r="N147" i="6" s="1"/>
  <c r="AC147" i="6"/>
  <c r="AB147" i="6"/>
  <c r="AA147" i="6"/>
  <c r="W147" i="6"/>
  <c r="V147" i="6"/>
  <c r="AS147" i="6" s="1"/>
  <c r="F147" i="6"/>
  <c r="BO146" i="6"/>
  <c r="G146" i="6" s="1"/>
  <c r="I146" i="6" s="1"/>
  <c r="BE146" i="6"/>
  <c r="M146" i="6" s="1"/>
  <c r="AC146" i="6"/>
  <c r="AB146" i="6"/>
  <c r="AA146" i="6"/>
  <c r="AJ146" i="6" s="1"/>
  <c r="W146" i="6"/>
  <c r="V146" i="6"/>
  <c r="AS146" i="6" s="1"/>
  <c r="F146" i="6"/>
  <c r="BO145" i="6"/>
  <c r="G145" i="6" s="1"/>
  <c r="BE145" i="6"/>
  <c r="M145" i="6" s="1"/>
  <c r="AC145" i="6"/>
  <c r="AB145" i="6"/>
  <c r="AA145" i="6"/>
  <c r="AJ145" i="6" s="1"/>
  <c r="W145" i="6"/>
  <c r="V145" i="6"/>
  <c r="AS145" i="6" s="1"/>
  <c r="F145" i="6"/>
  <c r="BO144" i="6"/>
  <c r="G144" i="6" s="1"/>
  <c r="BE144" i="6"/>
  <c r="M144" i="6" s="1"/>
  <c r="AC144" i="6"/>
  <c r="AB144" i="6"/>
  <c r="AA144" i="6"/>
  <c r="W144" i="6"/>
  <c r="V144" i="6"/>
  <c r="AS144" i="6" s="1"/>
  <c r="AY144" i="6" s="1"/>
  <c r="BX144" i="6" s="1"/>
  <c r="F144" i="6"/>
  <c r="BO143" i="6"/>
  <c r="BE143" i="6"/>
  <c r="M143" i="6" s="1"/>
  <c r="N143" i="6" s="1"/>
  <c r="AC143" i="6"/>
  <c r="AB143" i="6"/>
  <c r="AA143" i="6"/>
  <c r="AJ143" i="6" s="1"/>
  <c r="W143" i="6"/>
  <c r="V143" i="6"/>
  <c r="AS143" i="6" s="1"/>
  <c r="BS143" i="6" s="1"/>
  <c r="G143" i="6"/>
  <c r="I143" i="6" s="1"/>
  <c r="F143" i="6"/>
  <c r="P143" i="6" s="1"/>
  <c r="BO142" i="6"/>
  <c r="G142" i="6" s="1"/>
  <c r="BE142" i="6"/>
  <c r="M142" i="6" s="1"/>
  <c r="AC142" i="6"/>
  <c r="AB142" i="6"/>
  <c r="AA142" i="6"/>
  <c r="W142" i="6"/>
  <c r="V142" i="6"/>
  <c r="AS142" i="6" s="1"/>
  <c r="F142" i="6"/>
  <c r="BO141" i="6"/>
  <c r="G141" i="6" s="1"/>
  <c r="BE141" i="6"/>
  <c r="M141" i="6" s="1"/>
  <c r="AC141" i="6"/>
  <c r="AB141" i="6"/>
  <c r="AA141" i="6"/>
  <c r="AJ141" i="6" s="1"/>
  <c r="W141" i="6"/>
  <c r="V141" i="6"/>
  <c r="AS141" i="6" s="1"/>
  <c r="F141" i="6"/>
  <c r="BO140" i="6"/>
  <c r="G140" i="6" s="1"/>
  <c r="BE140" i="6"/>
  <c r="M140" i="6" s="1"/>
  <c r="AC140" i="6"/>
  <c r="AB140" i="6"/>
  <c r="AA140" i="6"/>
  <c r="AE140" i="6" s="1"/>
  <c r="W140" i="6"/>
  <c r="V140" i="6"/>
  <c r="AS140" i="6" s="1"/>
  <c r="AY140" i="6" s="1"/>
  <c r="BX140" i="6" s="1"/>
  <c r="F140" i="6"/>
  <c r="BO139" i="6"/>
  <c r="G139" i="6" s="1"/>
  <c r="BE139" i="6"/>
  <c r="AS139" i="6"/>
  <c r="AC139" i="6"/>
  <c r="AB139" i="6"/>
  <c r="AA139" i="6"/>
  <c r="AE139" i="6" s="1"/>
  <c r="W139" i="6"/>
  <c r="V139" i="6"/>
  <c r="M139" i="6"/>
  <c r="F139" i="6"/>
  <c r="BO138" i="6"/>
  <c r="G138" i="6" s="1"/>
  <c r="I138" i="6" s="1"/>
  <c r="BE138" i="6"/>
  <c r="M138" i="6" s="1"/>
  <c r="O138" i="6" s="1"/>
  <c r="AC138" i="6"/>
  <c r="AB138" i="6"/>
  <c r="AA138" i="6"/>
  <c r="AJ138" i="6" s="1"/>
  <c r="W138" i="6"/>
  <c r="V138" i="6"/>
  <c r="AS138" i="6" s="1"/>
  <c r="AY138" i="6" s="1"/>
  <c r="BX138" i="6" s="1"/>
  <c r="F138" i="6"/>
  <c r="BO137" i="6"/>
  <c r="G137" i="6" s="1"/>
  <c r="BE137" i="6"/>
  <c r="M137" i="6" s="1"/>
  <c r="O137" i="6" s="1"/>
  <c r="AC137" i="6"/>
  <c r="AB137" i="6"/>
  <c r="AA137" i="6"/>
  <c r="AE137" i="6" s="1"/>
  <c r="W137" i="6"/>
  <c r="V137" i="6"/>
  <c r="AS137" i="6" s="1"/>
  <c r="F137" i="6"/>
  <c r="BO136" i="6"/>
  <c r="G136" i="6" s="1"/>
  <c r="BE136" i="6"/>
  <c r="M136" i="6" s="1"/>
  <c r="AC136" i="6"/>
  <c r="AB136" i="6"/>
  <c r="AA136" i="6"/>
  <c r="AE136" i="6" s="1"/>
  <c r="W136" i="6"/>
  <c r="V136" i="6"/>
  <c r="AS136" i="6" s="1"/>
  <c r="F136" i="6"/>
  <c r="BO135" i="6"/>
  <c r="G135" i="6" s="1"/>
  <c r="BE135" i="6"/>
  <c r="M135" i="6" s="1"/>
  <c r="N135" i="6" s="1"/>
  <c r="AC135" i="6"/>
  <c r="AB135" i="6"/>
  <c r="AA135" i="6"/>
  <c r="W135" i="6"/>
  <c r="V135" i="6"/>
  <c r="AS135" i="6" s="1"/>
  <c r="F135" i="6"/>
  <c r="BO134" i="6"/>
  <c r="G134" i="6" s="1"/>
  <c r="BE134" i="6"/>
  <c r="AC134" i="6"/>
  <c r="AB134" i="6"/>
  <c r="AA134" i="6"/>
  <c r="AJ134" i="6" s="1"/>
  <c r="W134" i="6"/>
  <c r="V134" i="6"/>
  <c r="AS134" i="6" s="1"/>
  <c r="O134" i="6"/>
  <c r="M134" i="6"/>
  <c r="N134" i="6" s="1"/>
  <c r="F134" i="6"/>
  <c r="BO133" i="6"/>
  <c r="G133" i="6" s="1"/>
  <c r="BE133" i="6"/>
  <c r="M133" i="6" s="1"/>
  <c r="AC133" i="6"/>
  <c r="AB133" i="6"/>
  <c r="AA133" i="6"/>
  <c r="W133" i="6"/>
  <c r="V133" i="6"/>
  <c r="AS133" i="6" s="1"/>
  <c r="F133" i="6"/>
  <c r="BO132" i="6"/>
  <c r="G132" i="6" s="1"/>
  <c r="BE132" i="6"/>
  <c r="M132" i="6" s="1"/>
  <c r="AC132" i="6"/>
  <c r="AB132" i="6"/>
  <c r="AA132" i="6"/>
  <c r="AE132" i="6" s="1"/>
  <c r="W132" i="6"/>
  <c r="V132" i="6"/>
  <c r="AS132" i="6" s="1"/>
  <c r="F132" i="6"/>
  <c r="BO131" i="6"/>
  <c r="BE131" i="6"/>
  <c r="M131" i="6" s="1"/>
  <c r="AC131" i="6"/>
  <c r="AB131" i="6"/>
  <c r="AA131" i="6"/>
  <c r="W131" i="6"/>
  <c r="V131" i="6"/>
  <c r="AS131" i="6" s="1"/>
  <c r="G131" i="6"/>
  <c r="I131" i="6" s="1"/>
  <c r="F131" i="6"/>
  <c r="BO130" i="6"/>
  <c r="G130" i="6" s="1"/>
  <c r="I130" i="6" s="1"/>
  <c r="BE130" i="6"/>
  <c r="M130" i="6" s="1"/>
  <c r="AC130" i="6"/>
  <c r="AB130" i="6"/>
  <c r="AA130" i="6"/>
  <c r="AJ130" i="6" s="1"/>
  <c r="W130" i="6"/>
  <c r="V130" i="6"/>
  <c r="AS130" i="6" s="1"/>
  <c r="AY130" i="6" s="1"/>
  <c r="BX130" i="6" s="1"/>
  <c r="F130" i="6"/>
  <c r="BO129" i="6"/>
  <c r="G129" i="6" s="1"/>
  <c r="BE129" i="6"/>
  <c r="M129" i="6" s="1"/>
  <c r="AC129" i="6"/>
  <c r="AB129" i="6"/>
  <c r="AA129" i="6"/>
  <c r="AJ129" i="6" s="1"/>
  <c r="W129" i="6"/>
  <c r="V129" i="6"/>
  <c r="AS129" i="6" s="1"/>
  <c r="F129" i="6"/>
  <c r="BO128" i="6"/>
  <c r="BE128" i="6"/>
  <c r="M128" i="6" s="1"/>
  <c r="AC128" i="6"/>
  <c r="AB128" i="6"/>
  <c r="AA128" i="6"/>
  <c r="AJ128" i="6" s="1"/>
  <c r="W128" i="6"/>
  <c r="V128" i="6"/>
  <c r="AS128" i="6" s="1"/>
  <c r="G128" i="6"/>
  <c r="F128" i="6"/>
  <c r="BO127" i="6"/>
  <c r="G127" i="6" s="1"/>
  <c r="BE127" i="6"/>
  <c r="M127" i="6" s="1"/>
  <c r="O127" i="6" s="1"/>
  <c r="AC127" i="6"/>
  <c r="AB127" i="6"/>
  <c r="AA127" i="6"/>
  <c r="AE127" i="6" s="1"/>
  <c r="W127" i="6"/>
  <c r="V127" i="6"/>
  <c r="AS127" i="6" s="1"/>
  <c r="F127" i="6"/>
  <c r="BO126" i="6"/>
  <c r="G126" i="6" s="1"/>
  <c r="BE126" i="6"/>
  <c r="M126" i="6" s="1"/>
  <c r="N126" i="6" s="1"/>
  <c r="AC126" i="6"/>
  <c r="AB126" i="6"/>
  <c r="AA126" i="6"/>
  <c r="AJ126" i="6" s="1"/>
  <c r="W126" i="6"/>
  <c r="V126" i="6"/>
  <c r="AS126" i="6" s="1"/>
  <c r="AY126" i="6" s="1"/>
  <c r="BX126" i="6" s="1"/>
  <c r="O126" i="6"/>
  <c r="F126" i="6"/>
  <c r="BO125" i="6"/>
  <c r="G125" i="6" s="1"/>
  <c r="J125" i="6" s="1"/>
  <c r="BE125" i="6"/>
  <c r="M125" i="6" s="1"/>
  <c r="AC125" i="6"/>
  <c r="AB125" i="6"/>
  <c r="AA125" i="6"/>
  <c r="AJ125" i="6" s="1"/>
  <c r="W125" i="6"/>
  <c r="V125" i="6"/>
  <c r="AS125" i="6" s="1"/>
  <c r="F125" i="6"/>
  <c r="BO124" i="6"/>
  <c r="BE124" i="6"/>
  <c r="M124" i="6" s="1"/>
  <c r="AC124" i="6"/>
  <c r="AB124" i="6"/>
  <c r="AA124" i="6"/>
  <c r="AE124" i="6" s="1"/>
  <c r="AG124" i="6" s="1"/>
  <c r="W124" i="6"/>
  <c r="V124" i="6"/>
  <c r="AS124" i="6" s="1"/>
  <c r="G124" i="6"/>
  <c r="F124" i="6"/>
  <c r="BO123" i="6"/>
  <c r="G123" i="6" s="1"/>
  <c r="I123" i="6" s="1"/>
  <c r="BE123" i="6"/>
  <c r="M123" i="6" s="1"/>
  <c r="N123" i="6" s="1"/>
  <c r="AC123" i="6"/>
  <c r="AB123" i="6"/>
  <c r="AA123" i="6"/>
  <c r="W123" i="6"/>
  <c r="V123" i="6"/>
  <c r="AS123" i="6" s="1"/>
  <c r="F123" i="6"/>
  <c r="BO122" i="6"/>
  <c r="G122" i="6" s="1"/>
  <c r="J122" i="6" s="1"/>
  <c r="BE122" i="6"/>
  <c r="M122" i="6" s="1"/>
  <c r="N122" i="6" s="1"/>
  <c r="AC122" i="6"/>
  <c r="AB122" i="6"/>
  <c r="AA122" i="6"/>
  <c r="W122" i="6"/>
  <c r="V122" i="6"/>
  <c r="AS122" i="6" s="1"/>
  <c r="I122" i="6"/>
  <c r="F122" i="6"/>
  <c r="BO121" i="6"/>
  <c r="G121" i="6" s="1"/>
  <c r="BE121" i="6"/>
  <c r="M121" i="6" s="1"/>
  <c r="AC121" i="6"/>
  <c r="AB121" i="6"/>
  <c r="AA121" i="6"/>
  <c r="AE121" i="6" s="1"/>
  <c r="W121" i="6"/>
  <c r="V121" i="6"/>
  <c r="AS121" i="6" s="1"/>
  <c r="BS121" i="6" s="1"/>
  <c r="F121" i="6"/>
  <c r="BO120" i="6"/>
  <c r="BE120" i="6"/>
  <c r="M120" i="6" s="1"/>
  <c r="AC120" i="6"/>
  <c r="AB120" i="6"/>
  <c r="AA120" i="6"/>
  <c r="AE120" i="6" s="1"/>
  <c r="W120" i="6"/>
  <c r="V120" i="6"/>
  <c r="AS120" i="6" s="1"/>
  <c r="AY120" i="6" s="1"/>
  <c r="BX120" i="6" s="1"/>
  <c r="G120" i="6"/>
  <c r="F120" i="6"/>
  <c r="BO119" i="6"/>
  <c r="G119" i="6" s="1"/>
  <c r="BE119" i="6"/>
  <c r="M119" i="6" s="1"/>
  <c r="AC119" i="6"/>
  <c r="AB119" i="6"/>
  <c r="AA119" i="6"/>
  <c r="AE119" i="6" s="1"/>
  <c r="W119" i="6"/>
  <c r="V119" i="6"/>
  <c r="AS119" i="6" s="1"/>
  <c r="F119" i="6"/>
  <c r="BO118" i="6"/>
  <c r="G118" i="6" s="1"/>
  <c r="I118" i="6" s="1"/>
  <c r="BE118" i="6"/>
  <c r="M118" i="6" s="1"/>
  <c r="O118" i="6" s="1"/>
  <c r="AS118" i="6"/>
  <c r="AY118" i="6" s="1"/>
  <c r="BX118" i="6" s="1"/>
  <c r="AC118" i="6"/>
  <c r="AB118" i="6"/>
  <c r="AA118" i="6"/>
  <c r="AJ118" i="6" s="1"/>
  <c r="W118" i="6"/>
  <c r="V118" i="6"/>
  <c r="J118" i="6"/>
  <c r="F118" i="6"/>
  <c r="BO117" i="6"/>
  <c r="G117" i="6" s="1"/>
  <c r="J117" i="6" s="1"/>
  <c r="BE117" i="6"/>
  <c r="M117" i="6" s="1"/>
  <c r="AC117" i="6"/>
  <c r="AB117" i="6"/>
  <c r="AA117" i="6"/>
  <c r="AE117" i="6" s="1"/>
  <c r="W117" i="6"/>
  <c r="V117" i="6"/>
  <c r="AS117" i="6" s="1"/>
  <c r="F117" i="6"/>
  <c r="BO116" i="6"/>
  <c r="G116" i="6" s="1"/>
  <c r="BE116" i="6"/>
  <c r="M116" i="6" s="1"/>
  <c r="AC116" i="6"/>
  <c r="AB116" i="6"/>
  <c r="AA116" i="6"/>
  <c r="W116" i="6"/>
  <c r="V116" i="6"/>
  <c r="AS116" i="6" s="1"/>
  <c r="F116" i="6"/>
  <c r="BO115" i="6"/>
  <c r="G115" i="6" s="1"/>
  <c r="BE115" i="6"/>
  <c r="M115" i="6" s="1"/>
  <c r="AC115" i="6"/>
  <c r="AB115" i="6"/>
  <c r="AA115" i="6"/>
  <c r="AE115" i="6" s="1"/>
  <c r="W115" i="6"/>
  <c r="V115" i="6"/>
  <c r="AS115" i="6" s="1"/>
  <c r="F115" i="6"/>
  <c r="BO114" i="6"/>
  <c r="G114" i="6" s="1"/>
  <c r="BE114" i="6"/>
  <c r="M114" i="6" s="1"/>
  <c r="AC114" i="6"/>
  <c r="AB114" i="6"/>
  <c r="AA114" i="6"/>
  <c r="AJ114" i="6" s="1"/>
  <c r="W114" i="6"/>
  <c r="V114" i="6"/>
  <c r="AS114" i="6" s="1"/>
  <c r="F114" i="6"/>
  <c r="BO113" i="6"/>
  <c r="G113" i="6" s="1"/>
  <c r="J113" i="6" s="1"/>
  <c r="BE113" i="6"/>
  <c r="M113" i="6" s="1"/>
  <c r="AC113" i="6"/>
  <c r="AB113" i="6"/>
  <c r="AA113" i="6"/>
  <c r="AJ113" i="6" s="1"/>
  <c r="W113" i="6"/>
  <c r="V113" i="6"/>
  <c r="AS113" i="6" s="1"/>
  <c r="BS113" i="6" s="1"/>
  <c r="F113" i="6"/>
  <c r="BO112" i="6"/>
  <c r="G112" i="6" s="1"/>
  <c r="BE112" i="6"/>
  <c r="M112" i="6" s="1"/>
  <c r="AC112" i="6"/>
  <c r="AB112" i="6"/>
  <c r="AA112" i="6"/>
  <c r="AE112" i="6" s="1"/>
  <c r="W112" i="6"/>
  <c r="V112" i="6"/>
  <c r="AS112" i="6" s="1"/>
  <c r="AY112" i="6" s="1"/>
  <c r="BX112" i="6" s="1"/>
  <c r="F112" i="6"/>
  <c r="BO111" i="6"/>
  <c r="G111" i="6" s="1"/>
  <c r="BE111" i="6"/>
  <c r="M111" i="6" s="1"/>
  <c r="AC111" i="6"/>
  <c r="AB111" i="6"/>
  <c r="AA111" i="6"/>
  <c r="AE111" i="6" s="1"/>
  <c r="W111" i="6"/>
  <c r="V111" i="6"/>
  <c r="AS111" i="6" s="1"/>
  <c r="F111" i="6"/>
  <c r="BO110" i="6"/>
  <c r="G110" i="6" s="1"/>
  <c r="BE110" i="6"/>
  <c r="M110" i="6" s="1"/>
  <c r="AC110" i="6"/>
  <c r="AB110" i="6"/>
  <c r="AA110" i="6"/>
  <c r="AJ110" i="6" s="1"/>
  <c r="W110" i="6"/>
  <c r="V110" i="6"/>
  <c r="AS110" i="6" s="1"/>
  <c r="AY110" i="6" s="1"/>
  <c r="BX110" i="6" s="1"/>
  <c r="F110" i="6"/>
  <c r="BO109" i="6"/>
  <c r="G109" i="6" s="1"/>
  <c r="J109" i="6" s="1"/>
  <c r="BE109" i="6"/>
  <c r="M109" i="6" s="1"/>
  <c r="O109" i="6" s="1"/>
  <c r="AC109" i="6"/>
  <c r="AB109" i="6"/>
  <c r="AA109" i="6"/>
  <c r="AJ109" i="6" s="1"/>
  <c r="W109" i="6"/>
  <c r="V109" i="6"/>
  <c r="AS109" i="6" s="1"/>
  <c r="F109" i="6"/>
  <c r="BO108" i="6"/>
  <c r="G108" i="6" s="1"/>
  <c r="BE108" i="6"/>
  <c r="M108" i="6" s="1"/>
  <c r="AC108" i="6"/>
  <c r="AB108" i="6"/>
  <c r="AA108" i="6"/>
  <c r="AJ108" i="6" s="1"/>
  <c r="W108" i="6"/>
  <c r="V108" i="6"/>
  <c r="AS108" i="6" s="1"/>
  <c r="F108" i="6"/>
  <c r="BO107" i="6"/>
  <c r="G107" i="6" s="1"/>
  <c r="BE107" i="6"/>
  <c r="M107" i="6" s="1"/>
  <c r="O107" i="6" s="1"/>
  <c r="AC107" i="6"/>
  <c r="AB107" i="6"/>
  <c r="AA107" i="6"/>
  <c r="AE107" i="6" s="1"/>
  <c r="W107" i="6"/>
  <c r="V107" i="6"/>
  <c r="AS107" i="6" s="1"/>
  <c r="F107" i="6"/>
  <c r="BO106" i="6"/>
  <c r="G106" i="6" s="1"/>
  <c r="I106" i="6" s="1"/>
  <c r="BE106" i="6"/>
  <c r="M106" i="6" s="1"/>
  <c r="AC106" i="6"/>
  <c r="AB106" i="6"/>
  <c r="AA106" i="6"/>
  <c r="W106" i="6"/>
  <c r="V106" i="6"/>
  <c r="AS106" i="6" s="1"/>
  <c r="J106" i="6"/>
  <c r="F106" i="6"/>
  <c r="BO105" i="6"/>
  <c r="G105" i="6" s="1"/>
  <c r="BE105" i="6"/>
  <c r="M105" i="6" s="1"/>
  <c r="AC105" i="6"/>
  <c r="AB105" i="6"/>
  <c r="AA105" i="6"/>
  <c r="AJ105" i="6" s="1"/>
  <c r="W105" i="6"/>
  <c r="V105" i="6"/>
  <c r="AS105" i="6" s="1"/>
  <c r="F105" i="6"/>
  <c r="BO104" i="6"/>
  <c r="G104" i="6" s="1"/>
  <c r="BE104" i="6"/>
  <c r="M104" i="6" s="1"/>
  <c r="AC104" i="6"/>
  <c r="AB104" i="6"/>
  <c r="AA104" i="6"/>
  <c r="AE104" i="6" s="1"/>
  <c r="W104" i="6"/>
  <c r="V104" i="6"/>
  <c r="AS104" i="6" s="1"/>
  <c r="F104" i="6"/>
  <c r="BO103" i="6"/>
  <c r="G103" i="6" s="1"/>
  <c r="BE103" i="6"/>
  <c r="M103" i="6" s="1"/>
  <c r="AC103" i="6"/>
  <c r="AB103" i="6"/>
  <c r="AA103" i="6"/>
  <c r="AE103" i="6" s="1"/>
  <c r="W103" i="6"/>
  <c r="V103" i="6"/>
  <c r="AS103" i="6" s="1"/>
  <c r="F103" i="6"/>
  <c r="BO102" i="6"/>
  <c r="G102" i="6" s="1"/>
  <c r="J102" i="6" s="1"/>
  <c r="BE102" i="6"/>
  <c r="M102" i="6" s="1"/>
  <c r="AC102" i="6"/>
  <c r="AB102" i="6"/>
  <c r="AA102" i="6"/>
  <c r="W102" i="6"/>
  <c r="V102" i="6"/>
  <c r="AS102" i="6" s="1"/>
  <c r="AY102" i="6" s="1"/>
  <c r="BX102" i="6" s="1"/>
  <c r="F102" i="6"/>
  <c r="BO101" i="6"/>
  <c r="G101" i="6" s="1"/>
  <c r="BE101" i="6"/>
  <c r="AC101" i="6"/>
  <c r="AB101" i="6"/>
  <c r="AA101" i="6"/>
  <c r="AE101" i="6" s="1"/>
  <c r="W101" i="6"/>
  <c r="V101" i="6"/>
  <c r="AS101" i="6" s="1"/>
  <c r="M101" i="6"/>
  <c r="F101" i="6"/>
  <c r="BO100" i="6"/>
  <c r="G100" i="6" s="1"/>
  <c r="BE100" i="6"/>
  <c r="M100" i="6" s="1"/>
  <c r="AC100" i="6"/>
  <c r="AB100" i="6"/>
  <c r="AA100" i="6"/>
  <c r="W100" i="6"/>
  <c r="V100" i="6"/>
  <c r="AS100" i="6" s="1"/>
  <c r="AY100" i="6" s="1"/>
  <c r="BX100" i="6" s="1"/>
  <c r="F100" i="6"/>
  <c r="BO99" i="6"/>
  <c r="G99" i="6" s="1"/>
  <c r="BE99" i="6"/>
  <c r="M99" i="6" s="1"/>
  <c r="AC99" i="6"/>
  <c r="AB99" i="6"/>
  <c r="AA99" i="6"/>
  <c r="AE99" i="6" s="1"/>
  <c r="W99" i="6"/>
  <c r="AG99" i="6" s="1"/>
  <c r="V99" i="6"/>
  <c r="AS99" i="6" s="1"/>
  <c r="F99" i="6"/>
  <c r="BO98" i="6"/>
  <c r="G98" i="6" s="1"/>
  <c r="I98" i="6" s="1"/>
  <c r="BE98" i="6"/>
  <c r="M98" i="6" s="1"/>
  <c r="AC98" i="6"/>
  <c r="AB98" i="6"/>
  <c r="AA98" i="6"/>
  <c r="AJ98" i="6" s="1"/>
  <c r="W98" i="6"/>
  <c r="V98" i="6"/>
  <c r="AS98" i="6" s="1"/>
  <c r="AY98" i="6" s="1"/>
  <c r="BX98" i="6" s="1"/>
  <c r="F98" i="6"/>
  <c r="BO97" i="6"/>
  <c r="G97" i="6" s="1"/>
  <c r="BE97" i="6"/>
  <c r="M97" i="6" s="1"/>
  <c r="O97" i="6" s="1"/>
  <c r="AC97" i="6"/>
  <c r="AB97" i="6"/>
  <c r="AA97" i="6"/>
  <c r="W97" i="6"/>
  <c r="V97" i="6"/>
  <c r="AS97" i="6" s="1"/>
  <c r="F97" i="6"/>
  <c r="BO96" i="6"/>
  <c r="G96" i="6" s="1"/>
  <c r="BE96" i="6"/>
  <c r="M96" i="6" s="1"/>
  <c r="AC96" i="6"/>
  <c r="AB96" i="6"/>
  <c r="AA96" i="6"/>
  <c r="AE96" i="6" s="1"/>
  <c r="W96" i="6"/>
  <c r="V96" i="6"/>
  <c r="AS96" i="6" s="1"/>
  <c r="F96" i="6"/>
  <c r="BO95" i="6"/>
  <c r="G95" i="6" s="1"/>
  <c r="I95" i="6" s="1"/>
  <c r="BE95" i="6"/>
  <c r="M95" i="6" s="1"/>
  <c r="O95" i="6" s="1"/>
  <c r="AC95" i="6"/>
  <c r="AB95" i="6"/>
  <c r="AA95" i="6"/>
  <c r="AE95" i="6" s="1"/>
  <c r="W95" i="6"/>
  <c r="V95" i="6"/>
  <c r="AS95" i="6" s="1"/>
  <c r="BS95" i="6" s="1"/>
  <c r="F95" i="6"/>
  <c r="BO94" i="6"/>
  <c r="G94" i="6" s="1"/>
  <c r="BE94" i="6"/>
  <c r="M94" i="6" s="1"/>
  <c r="AS94" i="6"/>
  <c r="AY94" i="6" s="1"/>
  <c r="BX94" i="6" s="1"/>
  <c r="AC94" i="6"/>
  <c r="AB94" i="6"/>
  <c r="AA94" i="6"/>
  <c r="AE94" i="6" s="1"/>
  <c r="W94" i="6"/>
  <c r="V94" i="6"/>
  <c r="F94" i="6"/>
  <c r="BO93" i="6"/>
  <c r="G93" i="6" s="1"/>
  <c r="J93" i="6" s="1"/>
  <c r="BE93" i="6"/>
  <c r="M93" i="6" s="1"/>
  <c r="N93" i="6" s="1"/>
  <c r="AC93" i="6"/>
  <c r="AB93" i="6"/>
  <c r="AA93" i="6"/>
  <c r="W93" i="6"/>
  <c r="V93" i="6"/>
  <c r="AS93" i="6" s="1"/>
  <c r="F93" i="6"/>
  <c r="BO92" i="6"/>
  <c r="BE92" i="6"/>
  <c r="M92" i="6" s="1"/>
  <c r="AC92" i="6"/>
  <c r="AB92" i="6"/>
  <c r="AA92" i="6"/>
  <c r="AJ92" i="6" s="1"/>
  <c r="W92" i="6"/>
  <c r="V92" i="6"/>
  <c r="AS92" i="6" s="1"/>
  <c r="G92" i="6"/>
  <c r="J92" i="6" s="1"/>
  <c r="F92" i="6"/>
  <c r="BO91" i="6"/>
  <c r="G91" i="6" s="1"/>
  <c r="BE91" i="6"/>
  <c r="M91" i="6" s="1"/>
  <c r="AC91" i="6"/>
  <c r="AB91" i="6"/>
  <c r="AA91" i="6"/>
  <c r="W91" i="6"/>
  <c r="V91" i="6"/>
  <c r="AS91" i="6" s="1"/>
  <c r="AY91" i="6" s="1"/>
  <c r="BX91" i="6" s="1"/>
  <c r="F91" i="6"/>
  <c r="BO90" i="6"/>
  <c r="BE90" i="6"/>
  <c r="M90" i="6" s="1"/>
  <c r="N90" i="6" s="1"/>
  <c r="AC90" i="6"/>
  <c r="AB90" i="6"/>
  <c r="AA90" i="6"/>
  <c r="W90" i="6"/>
  <c r="V90" i="6"/>
  <c r="AS90" i="6" s="1"/>
  <c r="G90" i="6"/>
  <c r="I90" i="6" s="1"/>
  <c r="F90" i="6"/>
  <c r="BO89" i="6"/>
  <c r="G89" i="6" s="1"/>
  <c r="I89" i="6" s="1"/>
  <c r="BE89" i="6"/>
  <c r="M89" i="6" s="1"/>
  <c r="O89" i="6" s="1"/>
  <c r="AC89" i="6"/>
  <c r="AB89" i="6"/>
  <c r="AA89" i="6"/>
  <c r="AJ89" i="6" s="1"/>
  <c r="W89" i="6"/>
  <c r="V89" i="6"/>
  <c r="AS89" i="6" s="1"/>
  <c r="AY89" i="6" s="1"/>
  <c r="BX89" i="6" s="1"/>
  <c r="F89" i="6"/>
  <c r="BO88" i="6"/>
  <c r="G88" i="6" s="1"/>
  <c r="BE88" i="6"/>
  <c r="M88" i="6" s="1"/>
  <c r="AC88" i="6"/>
  <c r="AB88" i="6"/>
  <c r="AA88" i="6"/>
  <c r="AJ88" i="6" s="1"/>
  <c r="W88" i="6"/>
  <c r="V88" i="6"/>
  <c r="AS88" i="6" s="1"/>
  <c r="F88" i="6"/>
  <c r="BO87" i="6"/>
  <c r="BE87" i="6"/>
  <c r="M87" i="6" s="1"/>
  <c r="AC87" i="6"/>
  <c r="AB87" i="6"/>
  <c r="AA87" i="6"/>
  <c r="AJ87" i="6" s="1"/>
  <c r="W87" i="6"/>
  <c r="V87" i="6"/>
  <c r="AS87" i="6" s="1"/>
  <c r="G87" i="6"/>
  <c r="F87" i="6"/>
  <c r="BO86" i="6"/>
  <c r="G86" i="6" s="1"/>
  <c r="BE86" i="6"/>
  <c r="M86" i="6" s="1"/>
  <c r="AC86" i="6"/>
  <c r="AB86" i="6"/>
  <c r="AA86" i="6"/>
  <c r="AE86" i="6" s="1"/>
  <c r="W86" i="6"/>
  <c r="V86" i="6"/>
  <c r="AS86" i="6" s="1"/>
  <c r="F86" i="6"/>
  <c r="BO85" i="6"/>
  <c r="G85" i="6" s="1"/>
  <c r="J85" i="6" s="1"/>
  <c r="BE85" i="6"/>
  <c r="M85" i="6" s="1"/>
  <c r="AC85" i="6"/>
  <c r="AB85" i="6"/>
  <c r="AA85" i="6"/>
  <c r="W85" i="6"/>
  <c r="V85" i="6"/>
  <c r="AS85" i="6" s="1"/>
  <c r="F85" i="6"/>
  <c r="BO84" i="6"/>
  <c r="G84" i="6" s="1"/>
  <c r="BE84" i="6"/>
  <c r="M84" i="6" s="1"/>
  <c r="AC84" i="6"/>
  <c r="AB84" i="6"/>
  <c r="AA84" i="6"/>
  <c r="AJ84" i="6" s="1"/>
  <c r="W84" i="6"/>
  <c r="V84" i="6"/>
  <c r="AS84" i="6" s="1"/>
  <c r="BS84" i="6" s="1"/>
  <c r="F84" i="6"/>
  <c r="BO83" i="6"/>
  <c r="G83" i="6" s="1"/>
  <c r="BE83" i="6"/>
  <c r="M83" i="6" s="1"/>
  <c r="AC83" i="6"/>
  <c r="AB83" i="6"/>
  <c r="AA83" i="6"/>
  <c r="W83" i="6"/>
  <c r="V83" i="6"/>
  <c r="AS83" i="6" s="1"/>
  <c r="BI83" i="6" s="1"/>
  <c r="F83" i="6"/>
  <c r="BO82" i="6"/>
  <c r="BE82" i="6"/>
  <c r="M82" i="6" s="1"/>
  <c r="AC82" i="6"/>
  <c r="AB82" i="6"/>
  <c r="AA82" i="6"/>
  <c r="AE82" i="6" s="1"/>
  <c r="W82" i="6"/>
  <c r="V82" i="6"/>
  <c r="AS82" i="6" s="1"/>
  <c r="G82" i="6"/>
  <c r="I82" i="6" s="1"/>
  <c r="F82" i="6"/>
  <c r="BO81" i="6"/>
  <c r="G81" i="6" s="1"/>
  <c r="I81" i="6" s="1"/>
  <c r="BE81" i="6"/>
  <c r="M81" i="6" s="1"/>
  <c r="AC81" i="6"/>
  <c r="AB81" i="6"/>
  <c r="AA81" i="6"/>
  <c r="W81" i="6"/>
  <c r="V81" i="6"/>
  <c r="AS81" i="6" s="1"/>
  <c r="AY81" i="6" s="1"/>
  <c r="BX81" i="6" s="1"/>
  <c r="F81" i="6"/>
  <c r="BO80" i="6"/>
  <c r="G80" i="6" s="1"/>
  <c r="J80" i="6" s="1"/>
  <c r="BE80" i="6"/>
  <c r="M80" i="6" s="1"/>
  <c r="AC80" i="6"/>
  <c r="AB80" i="6"/>
  <c r="AA80" i="6"/>
  <c r="AJ80" i="6" s="1"/>
  <c r="W80" i="6"/>
  <c r="V80" i="6"/>
  <c r="AS80" i="6" s="1"/>
  <c r="F80" i="6"/>
  <c r="BO79" i="6"/>
  <c r="G79" i="6" s="1"/>
  <c r="BE79" i="6"/>
  <c r="M79" i="6" s="1"/>
  <c r="AC79" i="6"/>
  <c r="AB79" i="6"/>
  <c r="AA79" i="6"/>
  <c r="AJ79" i="6" s="1"/>
  <c r="W79" i="6"/>
  <c r="V79" i="6"/>
  <c r="AS79" i="6" s="1"/>
  <c r="F79" i="6"/>
  <c r="BO78" i="6"/>
  <c r="BE78" i="6"/>
  <c r="M78" i="6" s="1"/>
  <c r="AC78" i="6"/>
  <c r="AB78" i="6"/>
  <c r="AA78" i="6"/>
  <c r="AE78" i="6" s="1"/>
  <c r="AG78" i="6" s="1"/>
  <c r="W78" i="6"/>
  <c r="V78" i="6"/>
  <c r="AS78" i="6" s="1"/>
  <c r="G78" i="6"/>
  <c r="I78" i="6" s="1"/>
  <c r="F78" i="6"/>
  <c r="BO77" i="6"/>
  <c r="G77" i="6" s="1"/>
  <c r="BE77" i="6"/>
  <c r="M77" i="6" s="1"/>
  <c r="AC77" i="6"/>
  <c r="AB77" i="6"/>
  <c r="AA77" i="6"/>
  <c r="W77" i="6"/>
  <c r="V77" i="6"/>
  <c r="AS77" i="6" s="1"/>
  <c r="F77" i="6"/>
  <c r="BO76" i="6"/>
  <c r="BE76" i="6"/>
  <c r="M76" i="6" s="1"/>
  <c r="AC76" i="6"/>
  <c r="AB76" i="6"/>
  <c r="AA76" i="6"/>
  <c r="AJ76" i="6" s="1"/>
  <c r="W76" i="6"/>
  <c r="V76" i="6"/>
  <c r="AS76" i="6" s="1"/>
  <c r="G76" i="6"/>
  <c r="F76" i="6"/>
  <c r="BO75" i="6"/>
  <c r="G75" i="6" s="1"/>
  <c r="BE75" i="6"/>
  <c r="M75" i="6" s="1"/>
  <c r="AC75" i="6"/>
  <c r="AB75" i="6"/>
  <c r="AA75" i="6"/>
  <c r="AJ75" i="6" s="1"/>
  <c r="W75" i="6"/>
  <c r="V75" i="6"/>
  <c r="AS75" i="6" s="1"/>
  <c r="AY75" i="6" s="1"/>
  <c r="BX75" i="6" s="1"/>
  <c r="F75" i="6"/>
  <c r="BO74" i="6"/>
  <c r="G74" i="6" s="1"/>
  <c r="I74" i="6" s="1"/>
  <c r="BE74" i="6"/>
  <c r="M74" i="6" s="1"/>
  <c r="AC74" i="6"/>
  <c r="AB74" i="6"/>
  <c r="AA74" i="6"/>
  <c r="W74" i="6"/>
  <c r="V74" i="6"/>
  <c r="AS74" i="6" s="1"/>
  <c r="J74" i="6"/>
  <c r="F74" i="6"/>
  <c r="BO73" i="6"/>
  <c r="G73" i="6" s="1"/>
  <c r="J73" i="6" s="1"/>
  <c r="BE73" i="6"/>
  <c r="M73" i="6" s="1"/>
  <c r="N73" i="6" s="1"/>
  <c r="AC73" i="6"/>
  <c r="AB73" i="6"/>
  <c r="AA73" i="6"/>
  <c r="W73" i="6"/>
  <c r="V73" i="6"/>
  <c r="AS73" i="6" s="1"/>
  <c r="F73" i="6"/>
  <c r="BO72" i="6"/>
  <c r="G72" i="6" s="1"/>
  <c r="J72" i="6" s="1"/>
  <c r="BE72" i="6"/>
  <c r="M72" i="6" s="1"/>
  <c r="AC72" i="6"/>
  <c r="AB72" i="6"/>
  <c r="AA72" i="6"/>
  <c r="AJ72" i="6" s="1"/>
  <c r="W72" i="6"/>
  <c r="V72" i="6"/>
  <c r="AS72" i="6" s="1"/>
  <c r="BS72" i="6" s="1"/>
  <c r="F72" i="6"/>
  <c r="BO71" i="6"/>
  <c r="BE71" i="6"/>
  <c r="AC71" i="6"/>
  <c r="AB71" i="6"/>
  <c r="AA71" i="6"/>
  <c r="AE71" i="6" s="1"/>
  <c r="W71" i="6"/>
  <c r="V71" i="6"/>
  <c r="AS71" i="6" s="1"/>
  <c r="AY71" i="6" s="1"/>
  <c r="BX71" i="6" s="1"/>
  <c r="M71" i="6"/>
  <c r="G71" i="6"/>
  <c r="F71" i="6"/>
  <c r="BO70" i="6"/>
  <c r="G70" i="6" s="1"/>
  <c r="BE70" i="6"/>
  <c r="M70" i="6" s="1"/>
  <c r="AC70" i="6"/>
  <c r="AB70" i="6"/>
  <c r="AA70" i="6"/>
  <c r="W70" i="6"/>
  <c r="V70" i="6"/>
  <c r="AS70" i="6" s="1"/>
  <c r="F70" i="6"/>
  <c r="BO69" i="6"/>
  <c r="G69" i="6" s="1"/>
  <c r="BE69" i="6"/>
  <c r="M69" i="6" s="1"/>
  <c r="AC69" i="6"/>
  <c r="AB69" i="6"/>
  <c r="AA69" i="6"/>
  <c r="AJ69" i="6" s="1"/>
  <c r="W69" i="6"/>
  <c r="V69" i="6"/>
  <c r="AS69" i="6" s="1"/>
  <c r="AY69" i="6" s="1"/>
  <c r="BX69" i="6" s="1"/>
  <c r="F69" i="6"/>
  <c r="BO68" i="6"/>
  <c r="G68" i="6" s="1"/>
  <c r="BE68" i="6"/>
  <c r="M68" i="6" s="1"/>
  <c r="AC68" i="6"/>
  <c r="AB68" i="6"/>
  <c r="AA68" i="6"/>
  <c r="AJ68" i="6" s="1"/>
  <c r="W68" i="6"/>
  <c r="V68" i="6"/>
  <c r="AS68" i="6" s="1"/>
  <c r="F68" i="6"/>
  <c r="BO67" i="6"/>
  <c r="G67" i="6" s="1"/>
  <c r="BE67" i="6"/>
  <c r="M67" i="6" s="1"/>
  <c r="AC67" i="6"/>
  <c r="AB67" i="6"/>
  <c r="AA67" i="6"/>
  <c r="AJ67" i="6" s="1"/>
  <c r="W67" i="6"/>
  <c r="V67" i="6"/>
  <c r="AS67" i="6" s="1"/>
  <c r="F67" i="6"/>
  <c r="BO66" i="6"/>
  <c r="G66" i="6" s="1"/>
  <c r="BE66" i="6"/>
  <c r="M66" i="6" s="1"/>
  <c r="AC66" i="6"/>
  <c r="AB66" i="6"/>
  <c r="AA66" i="6"/>
  <c r="AE66" i="6" s="1"/>
  <c r="W66" i="6"/>
  <c r="V66" i="6"/>
  <c r="AS66" i="6" s="1"/>
  <c r="F66" i="6"/>
  <c r="BO65" i="6"/>
  <c r="G65" i="6" s="1"/>
  <c r="BE65" i="6"/>
  <c r="M65" i="6" s="1"/>
  <c r="AC65" i="6"/>
  <c r="AB65" i="6"/>
  <c r="AA65" i="6"/>
  <c r="W65" i="6"/>
  <c r="V65" i="6"/>
  <c r="AS65" i="6" s="1"/>
  <c r="F65" i="6"/>
  <c r="BO64" i="6"/>
  <c r="G64" i="6" s="1"/>
  <c r="BE64" i="6"/>
  <c r="M64" i="6" s="1"/>
  <c r="AC64" i="6"/>
  <c r="AB64" i="6"/>
  <c r="AA64" i="6"/>
  <c r="AJ64" i="6" s="1"/>
  <c r="W64" i="6"/>
  <c r="V64" i="6"/>
  <c r="AS64" i="6" s="1"/>
  <c r="F64" i="6"/>
  <c r="BO63" i="6"/>
  <c r="G63" i="6" s="1"/>
  <c r="BE63" i="6"/>
  <c r="M63" i="6" s="1"/>
  <c r="AC63" i="6"/>
  <c r="AB63" i="6"/>
  <c r="AA63" i="6"/>
  <c r="AJ63" i="6" s="1"/>
  <c r="W63" i="6"/>
  <c r="V63" i="6"/>
  <c r="AS63" i="6" s="1"/>
  <c r="AY63" i="6" s="1"/>
  <c r="BX63" i="6" s="1"/>
  <c r="F63" i="6"/>
  <c r="BO62" i="6"/>
  <c r="BE62" i="6"/>
  <c r="M62" i="6" s="1"/>
  <c r="AC62" i="6"/>
  <c r="AB62" i="6"/>
  <c r="AA62" i="6"/>
  <c r="AE62" i="6" s="1"/>
  <c r="W62" i="6"/>
  <c r="V62" i="6"/>
  <c r="AS62" i="6" s="1"/>
  <c r="G62" i="6"/>
  <c r="I62" i="6" s="1"/>
  <c r="F62" i="6"/>
  <c r="BO61" i="6"/>
  <c r="G61" i="6" s="1"/>
  <c r="BE61" i="6"/>
  <c r="M61" i="6" s="1"/>
  <c r="AC61" i="6"/>
  <c r="AB61" i="6"/>
  <c r="AA61" i="6"/>
  <c r="AJ61" i="6" s="1"/>
  <c r="W61" i="6"/>
  <c r="V61" i="6"/>
  <c r="AS61" i="6" s="1"/>
  <c r="AY61" i="6" s="1"/>
  <c r="BX61" i="6" s="1"/>
  <c r="F61" i="6"/>
  <c r="BO60" i="6"/>
  <c r="G60" i="6" s="1"/>
  <c r="J60" i="6" s="1"/>
  <c r="BE60" i="6"/>
  <c r="M60" i="6" s="1"/>
  <c r="AC60" i="6"/>
  <c r="AB60" i="6"/>
  <c r="AA60" i="6"/>
  <c r="AJ60" i="6" s="1"/>
  <c r="W60" i="6"/>
  <c r="V60" i="6"/>
  <c r="AS60" i="6" s="1"/>
  <c r="F60" i="6"/>
  <c r="BO59" i="6"/>
  <c r="G59" i="6" s="1"/>
  <c r="BE59" i="6"/>
  <c r="M59" i="6" s="1"/>
  <c r="AC59" i="6"/>
  <c r="AB59" i="6"/>
  <c r="AA59" i="6"/>
  <c r="AJ59" i="6" s="1"/>
  <c r="W59" i="6"/>
  <c r="V59" i="6"/>
  <c r="AS59" i="6" s="1"/>
  <c r="F59" i="6"/>
  <c r="BO58" i="6"/>
  <c r="G58" i="6" s="1"/>
  <c r="BE58" i="6"/>
  <c r="M58" i="6" s="1"/>
  <c r="AC58" i="6"/>
  <c r="AB58" i="6"/>
  <c r="AA58" i="6"/>
  <c r="AE58" i="6" s="1"/>
  <c r="W58" i="6"/>
  <c r="V58" i="6"/>
  <c r="AS58" i="6" s="1"/>
  <c r="F58" i="6"/>
  <c r="BO57" i="6"/>
  <c r="G57" i="6" s="1"/>
  <c r="BE57" i="6"/>
  <c r="M57" i="6" s="1"/>
  <c r="AC57" i="6"/>
  <c r="AB57" i="6"/>
  <c r="AA57" i="6"/>
  <c r="AJ57" i="6" s="1"/>
  <c r="W57" i="6"/>
  <c r="V57" i="6"/>
  <c r="AS57" i="6" s="1"/>
  <c r="F57" i="6"/>
  <c r="BO56" i="6"/>
  <c r="G56" i="6" s="1"/>
  <c r="BE56" i="6"/>
  <c r="M56" i="6" s="1"/>
  <c r="O56" i="6" s="1"/>
  <c r="AC56" i="6"/>
  <c r="AB56" i="6"/>
  <c r="AA56" i="6"/>
  <c r="AJ56" i="6" s="1"/>
  <c r="W56" i="6"/>
  <c r="V56" i="6"/>
  <c r="AS56" i="6" s="1"/>
  <c r="F56" i="6"/>
  <c r="BO55" i="6"/>
  <c r="G55" i="6" s="1"/>
  <c r="BE55" i="6"/>
  <c r="M55" i="6" s="1"/>
  <c r="AC55" i="6"/>
  <c r="AB55" i="6"/>
  <c r="AA55" i="6"/>
  <c r="AE55" i="6" s="1"/>
  <c r="W55" i="6"/>
  <c r="V55" i="6"/>
  <c r="AS55" i="6" s="1"/>
  <c r="AY55" i="6" s="1"/>
  <c r="BX55" i="6" s="1"/>
  <c r="F55" i="6"/>
  <c r="BO54" i="6"/>
  <c r="G54" i="6" s="1"/>
  <c r="I54" i="6" s="1"/>
  <c r="BE54" i="6"/>
  <c r="M54" i="6" s="1"/>
  <c r="AC54" i="6"/>
  <c r="AB54" i="6"/>
  <c r="AA54" i="6"/>
  <c r="AE54" i="6" s="1"/>
  <c r="W54" i="6"/>
  <c r="V54" i="6"/>
  <c r="AS54" i="6" s="1"/>
  <c r="F54" i="6"/>
  <c r="BO53" i="6"/>
  <c r="G53" i="6" s="1"/>
  <c r="I53" i="6" s="1"/>
  <c r="BE53" i="6"/>
  <c r="M53" i="6" s="1"/>
  <c r="N53" i="6" s="1"/>
  <c r="AC53" i="6"/>
  <c r="AB53" i="6"/>
  <c r="AA53" i="6"/>
  <c r="AJ53" i="6" s="1"/>
  <c r="W53" i="6"/>
  <c r="V53" i="6"/>
  <c r="AS53" i="6" s="1"/>
  <c r="AY53" i="6" s="1"/>
  <c r="BX53" i="6" s="1"/>
  <c r="J53" i="6"/>
  <c r="F53" i="6"/>
  <c r="BO52" i="6"/>
  <c r="G52" i="6" s="1"/>
  <c r="BE52" i="6"/>
  <c r="M52" i="6" s="1"/>
  <c r="AC52" i="6"/>
  <c r="AB52" i="6"/>
  <c r="AA52" i="6"/>
  <c r="W52" i="6"/>
  <c r="V52" i="6"/>
  <c r="AS52" i="6" s="1"/>
  <c r="F52" i="6"/>
  <c r="BO51" i="6"/>
  <c r="G51" i="6" s="1"/>
  <c r="BE51" i="6"/>
  <c r="M51" i="6" s="1"/>
  <c r="AC51" i="6"/>
  <c r="AB51" i="6"/>
  <c r="AA51" i="6"/>
  <c r="W51" i="6"/>
  <c r="V51" i="6"/>
  <c r="AS51" i="6" s="1"/>
  <c r="F51" i="6"/>
  <c r="BO50" i="6"/>
  <c r="G50" i="6" s="1"/>
  <c r="I50" i="6" s="1"/>
  <c r="BE50" i="6"/>
  <c r="M50" i="6" s="1"/>
  <c r="N50" i="6" s="1"/>
  <c r="AC50" i="6"/>
  <c r="AB50" i="6"/>
  <c r="AA50" i="6"/>
  <c r="W50" i="6"/>
  <c r="V50" i="6"/>
  <c r="AS50" i="6" s="1"/>
  <c r="F50" i="6"/>
  <c r="BO49" i="6"/>
  <c r="G49" i="6" s="1"/>
  <c r="J49" i="6" s="1"/>
  <c r="BE49" i="6"/>
  <c r="M49" i="6" s="1"/>
  <c r="O49" i="6" s="1"/>
  <c r="AC49" i="6"/>
  <c r="AB49" i="6"/>
  <c r="AA49" i="6"/>
  <c r="W49" i="6"/>
  <c r="V49" i="6"/>
  <c r="AS49" i="6" s="1"/>
  <c r="F49" i="6"/>
  <c r="BO48" i="6"/>
  <c r="G48" i="6" s="1"/>
  <c r="BE48" i="6"/>
  <c r="M48" i="6" s="1"/>
  <c r="O48" i="6" s="1"/>
  <c r="AC48" i="6"/>
  <c r="AB48" i="6"/>
  <c r="AA48" i="6"/>
  <c r="AJ48" i="6" s="1"/>
  <c r="W48" i="6"/>
  <c r="V48" i="6"/>
  <c r="AS48" i="6" s="1"/>
  <c r="BS48" i="6" s="1"/>
  <c r="F48" i="6"/>
  <c r="BO47" i="6"/>
  <c r="G47" i="6" s="1"/>
  <c r="BE47" i="6"/>
  <c r="M47" i="6" s="1"/>
  <c r="AC47" i="6"/>
  <c r="AB47" i="6"/>
  <c r="AA47" i="6"/>
  <c r="AJ47" i="6" s="1"/>
  <c r="W47" i="6"/>
  <c r="V47" i="6"/>
  <c r="AS47" i="6" s="1"/>
  <c r="AY47" i="6" s="1"/>
  <c r="BX47" i="6" s="1"/>
  <c r="F47" i="6"/>
  <c r="BO46" i="6"/>
  <c r="G46" i="6" s="1"/>
  <c r="BE46" i="6"/>
  <c r="M46" i="6" s="1"/>
  <c r="AC46" i="6"/>
  <c r="AB46" i="6"/>
  <c r="AA46" i="6"/>
  <c r="AE46" i="6" s="1"/>
  <c r="W46" i="6"/>
  <c r="V46" i="6"/>
  <c r="AS46" i="6" s="1"/>
  <c r="F46" i="6"/>
  <c r="BO45" i="6"/>
  <c r="G45" i="6" s="1"/>
  <c r="J45" i="6" s="1"/>
  <c r="BE45" i="6"/>
  <c r="M45" i="6" s="1"/>
  <c r="AC45" i="6"/>
  <c r="AB45" i="6"/>
  <c r="AA45" i="6"/>
  <c r="W45" i="6"/>
  <c r="V45" i="6"/>
  <c r="AS45" i="6" s="1"/>
  <c r="F45" i="6"/>
  <c r="BO44" i="6"/>
  <c r="G44" i="6" s="1"/>
  <c r="BE44" i="6"/>
  <c r="M44" i="6" s="1"/>
  <c r="AC44" i="6"/>
  <c r="AB44" i="6"/>
  <c r="AA44" i="6"/>
  <c r="AJ44" i="6" s="1"/>
  <c r="W44" i="6"/>
  <c r="V44" i="6"/>
  <c r="AS44" i="6" s="1"/>
  <c r="F44" i="6"/>
  <c r="BO43" i="6"/>
  <c r="G43" i="6" s="1"/>
  <c r="BE43" i="6"/>
  <c r="M43" i="6" s="1"/>
  <c r="AC43" i="6"/>
  <c r="AB43" i="6"/>
  <c r="AA43" i="6"/>
  <c r="AJ43" i="6" s="1"/>
  <c r="W43" i="6"/>
  <c r="V43" i="6"/>
  <c r="AS43" i="6" s="1"/>
  <c r="AY43" i="6" s="1"/>
  <c r="BX43" i="6" s="1"/>
  <c r="F43" i="6"/>
  <c r="BO42" i="6"/>
  <c r="G42" i="6" s="1"/>
  <c r="I42" i="6" s="1"/>
  <c r="K42" i="6" s="1"/>
  <c r="BE42" i="6"/>
  <c r="M42" i="6" s="1"/>
  <c r="N42" i="6" s="1"/>
  <c r="AC42" i="6"/>
  <c r="AB42" i="6"/>
  <c r="AA42" i="6"/>
  <c r="AE42" i="6" s="1"/>
  <c r="W42" i="6"/>
  <c r="V42" i="6"/>
  <c r="AS42" i="6" s="1"/>
  <c r="F42" i="6"/>
  <c r="BO41" i="6"/>
  <c r="G41" i="6" s="1"/>
  <c r="J41" i="6" s="1"/>
  <c r="BE41" i="6"/>
  <c r="M41" i="6" s="1"/>
  <c r="AC41" i="6"/>
  <c r="AB41" i="6"/>
  <c r="AA41" i="6"/>
  <c r="AJ41" i="6" s="1"/>
  <c r="W41" i="6"/>
  <c r="V41" i="6"/>
  <c r="AS41" i="6" s="1"/>
  <c r="AY41" i="6" s="1"/>
  <c r="BX41" i="6" s="1"/>
  <c r="F41" i="6"/>
  <c r="BO40" i="6"/>
  <c r="G40" i="6" s="1"/>
  <c r="J40" i="6" s="1"/>
  <c r="BE40" i="6"/>
  <c r="M40" i="6" s="1"/>
  <c r="AC40" i="6"/>
  <c r="AB40" i="6"/>
  <c r="AA40" i="6"/>
  <c r="W40" i="6"/>
  <c r="V40" i="6"/>
  <c r="AS40" i="6" s="1"/>
  <c r="F40" i="6"/>
  <c r="BO39" i="6"/>
  <c r="G39" i="6" s="1"/>
  <c r="BE39" i="6"/>
  <c r="M39" i="6" s="1"/>
  <c r="AC39" i="6"/>
  <c r="AB39" i="6"/>
  <c r="AA39" i="6"/>
  <c r="AJ39" i="6" s="1"/>
  <c r="W39" i="6"/>
  <c r="V39" i="6"/>
  <c r="AS39" i="6" s="1"/>
  <c r="F39" i="6"/>
  <c r="BO38" i="6"/>
  <c r="BE38" i="6"/>
  <c r="M38" i="6" s="1"/>
  <c r="AC38" i="6"/>
  <c r="AB38" i="6"/>
  <c r="AA38" i="6"/>
  <c r="W38" i="6"/>
  <c r="V38" i="6"/>
  <c r="AS38" i="6" s="1"/>
  <c r="G38" i="6"/>
  <c r="I38" i="6" s="1"/>
  <c r="F38" i="6"/>
  <c r="BO37" i="6"/>
  <c r="G37" i="6" s="1"/>
  <c r="BE37" i="6"/>
  <c r="AC37" i="6"/>
  <c r="AB37" i="6"/>
  <c r="AA37" i="6"/>
  <c r="AJ37" i="6" s="1"/>
  <c r="W37" i="6"/>
  <c r="V37" i="6"/>
  <c r="AS37" i="6" s="1"/>
  <c r="M37" i="6"/>
  <c r="N37" i="6" s="1"/>
  <c r="F37" i="6"/>
  <c r="BO36" i="6"/>
  <c r="G36" i="6" s="1"/>
  <c r="BE36" i="6"/>
  <c r="M36" i="6" s="1"/>
  <c r="AC36" i="6"/>
  <c r="AB36" i="6"/>
  <c r="AA36" i="6"/>
  <c r="W36" i="6"/>
  <c r="V36" i="6"/>
  <c r="AS36" i="6" s="1"/>
  <c r="F36" i="6"/>
  <c r="BO35" i="6"/>
  <c r="G35" i="6" s="1"/>
  <c r="BE35" i="6"/>
  <c r="AC35" i="6"/>
  <c r="AB35" i="6"/>
  <c r="AA35" i="6"/>
  <c r="AE35" i="6" s="1"/>
  <c r="W35" i="6"/>
  <c r="V35" i="6"/>
  <c r="AS35" i="6" s="1"/>
  <c r="AY35" i="6" s="1"/>
  <c r="BX35" i="6" s="1"/>
  <c r="M35" i="6"/>
  <c r="F35" i="6"/>
  <c r="BO34" i="6"/>
  <c r="G34" i="6" s="1"/>
  <c r="I34" i="6" s="1"/>
  <c r="BE34" i="6"/>
  <c r="M34" i="6" s="1"/>
  <c r="AC34" i="6"/>
  <c r="AB34" i="6"/>
  <c r="AA34" i="6"/>
  <c r="AE34" i="6" s="1"/>
  <c r="W34" i="6"/>
  <c r="V34" i="6"/>
  <c r="AS34" i="6" s="1"/>
  <c r="F34" i="6"/>
  <c r="BO33" i="6"/>
  <c r="G33" i="6" s="1"/>
  <c r="I33" i="6" s="1"/>
  <c r="BE33" i="6"/>
  <c r="M33" i="6" s="1"/>
  <c r="AC33" i="6"/>
  <c r="AB33" i="6"/>
  <c r="AA33" i="6"/>
  <c r="AE33" i="6" s="1"/>
  <c r="W33" i="6"/>
  <c r="V33" i="6"/>
  <c r="AS33" i="6" s="1"/>
  <c r="AY33" i="6" s="1"/>
  <c r="BX33" i="6" s="1"/>
  <c r="F33" i="6"/>
  <c r="BO32" i="6"/>
  <c r="G32" i="6" s="1"/>
  <c r="J32" i="6" s="1"/>
  <c r="BE32" i="6"/>
  <c r="M32" i="6" s="1"/>
  <c r="AC32" i="6"/>
  <c r="AB32" i="6"/>
  <c r="AA32" i="6"/>
  <c r="W32" i="6"/>
  <c r="V32" i="6"/>
  <c r="AS32" i="6" s="1"/>
  <c r="F32" i="6"/>
  <c r="BO31" i="6"/>
  <c r="G31" i="6" s="1"/>
  <c r="BE31" i="6"/>
  <c r="M31" i="6" s="1"/>
  <c r="AC31" i="6"/>
  <c r="AB31" i="6"/>
  <c r="AA31" i="6"/>
  <c r="W31" i="6"/>
  <c r="V31" i="6"/>
  <c r="AS31" i="6" s="1"/>
  <c r="F31" i="6"/>
  <c r="BO30" i="6"/>
  <c r="BE30" i="6"/>
  <c r="M30" i="6" s="1"/>
  <c r="AC30" i="6"/>
  <c r="AB30" i="6"/>
  <c r="AA30" i="6"/>
  <c r="AE30" i="6" s="1"/>
  <c r="W30" i="6"/>
  <c r="V30" i="6"/>
  <c r="AS30" i="6" s="1"/>
  <c r="G30" i="6"/>
  <c r="F30" i="6"/>
  <c r="BO29" i="6"/>
  <c r="G29" i="6" s="1"/>
  <c r="J29" i="6" s="1"/>
  <c r="BE29" i="6"/>
  <c r="M29" i="6" s="1"/>
  <c r="AC29" i="6"/>
  <c r="AB29" i="6"/>
  <c r="AA29" i="6"/>
  <c r="AJ29" i="6" s="1"/>
  <c r="W29" i="6"/>
  <c r="V29" i="6"/>
  <c r="AS29" i="6" s="1"/>
  <c r="F29" i="6"/>
  <c r="BO28" i="6"/>
  <c r="G28" i="6" s="1"/>
  <c r="BE28" i="6"/>
  <c r="M28" i="6" s="1"/>
  <c r="O28" i="6" s="1"/>
  <c r="AC28" i="6"/>
  <c r="AB28" i="6"/>
  <c r="AA28" i="6"/>
  <c r="AE28" i="6" s="1"/>
  <c r="W28" i="6"/>
  <c r="V28" i="6"/>
  <c r="AS28" i="6" s="1"/>
  <c r="BS28" i="6" s="1"/>
  <c r="F28" i="6"/>
  <c r="BO27" i="6"/>
  <c r="G27" i="6" s="1"/>
  <c r="BE27" i="6"/>
  <c r="M27" i="6" s="1"/>
  <c r="AC27" i="6"/>
  <c r="AB27" i="6"/>
  <c r="AA27" i="6"/>
  <c r="AE27" i="6" s="1"/>
  <c r="W27" i="6"/>
  <c r="V27" i="6"/>
  <c r="AS27" i="6" s="1"/>
  <c r="AY27" i="6" s="1"/>
  <c r="BX27" i="6" s="1"/>
  <c r="F27" i="6"/>
  <c r="BO26" i="6"/>
  <c r="G26" i="6" s="1"/>
  <c r="I26" i="6" s="1"/>
  <c r="BE26" i="6"/>
  <c r="M26" i="6" s="1"/>
  <c r="AC26" i="6"/>
  <c r="AB26" i="6"/>
  <c r="AA26" i="6"/>
  <c r="AE26" i="6" s="1"/>
  <c r="W26" i="6"/>
  <c r="V26" i="6"/>
  <c r="AS26" i="6" s="1"/>
  <c r="BS26" i="6" s="1"/>
  <c r="F26" i="6"/>
  <c r="BO25" i="6"/>
  <c r="G25" i="6" s="1"/>
  <c r="BE25" i="6"/>
  <c r="M25" i="6" s="1"/>
  <c r="AC25" i="6"/>
  <c r="AB25" i="6"/>
  <c r="AA25" i="6"/>
  <c r="AJ25" i="6" s="1"/>
  <c r="W25" i="6"/>
  <c r="V25" i="6"/>
  <c r="AS25" i="6" s="1"/>
  <c r="AY25" i="6" s="1"/>
  <c r="BX25" i="6" s="1"/>
  <c r="F25" i="6"/>
  <c r="BO24" i="6"/>
  <c r="G24" i="6" s="1"/>
  <c r="BE24" i="6"/>
  <c r="M24" i="6" s="1"/>
  <c r="AC24" i="6"/>
  <c r="AB24" i="6"/>
  <c r="AA24" i="6"/>
  <c r="AJ24" i="6" s="1"/>
  <c r="W24" i="6"/>
  <c r="V24" i="6"/>
  <c r="AS24" i="6" s="1"/>
  <c r="F24" i="6"/>
  <c r="BO23" i="6"/>
  <c r="G23" i="6" s="1"/>
  <c r="BE23" i="6"/>
  <c r="M23" i="6" s="1"/>
  <c r="AC23" i="6"/>
  <c r="AB23" i="6"/>
  <c r="AA23" i="6"/>
  <c r="AE23" i="6" s="1"/>
  <c r="W23" i="6"/>
  <c r="V23" i="6"/>
  <c r="AS23" i="6" s="1"/>
  <c r="F23" i="6"/>
  <c r="BO22" i="6"/>
  <c r="BE22" i="6"/>
  <c r="M22" i="6" s="1"/>
  <c r="N22" i="6" s="1"/>
  <c r="AC22" i="6"/>
  <c r="AB22" i="6"/>
  <c r="AA22" i="6"/>
  <c r="AE22" i="6" s="1"/>
  <c r="W22" i="6"/>
  <c r="V22" i="6"/>
  <c r="AS22" i="6" s="1"/>
  <c r="G22" i="6"/>
  <c r="I22" i="6" s="1"/>
  <c r="F22" i="6"/>
  <c r="BO21" i="6"/>
  <c r="G21" i="6" s="1"/>
  <c r="J21" i="6" s="1"/>
  <c r="BE21" i="6"/>
  <c r="M21" i="6" s="1"/>
  <c r="AC21" i="6"/>
  <c r="AB21" i="6"/>
  <c r="AA21" i="6"/>
  <c r="AE21" i="6" s="1"/>
  <c r="W21" i="6"/>
  <c r="V21" i="6"/>
  <c r="AS21" i="6" s="1"/>
  <c r="F21" i="6"/>
  <c r="BO20" i="6"/>
  <c r="G20" i="6" s="1"/>
  <c r="BE20" i="6"/>
  <c r="M20" i="6" s="1"/>
  <c r="O20" i="6" s="1"/>
  <c r="AC20" i="6"/>
  <c r="AB20" i="6"/>
  <c r="AA20" i="6"/>
  <c r="W20" i="6"/>
  <c r="V20" i="6"/>
  <c r="AS20" i="6" s="1"/>
  <c r="BS20" i="6" s="1"/>
  <c r="F20" i="6"/>
  <c r="BO19" i="6"/>
  <c r="G19" i="6" s="1"/>
  <c r="BE19" i="6"/>
  <c r="M19" i="6" s="1"/>
  <c r="AC19" i="6"/>
  <c r="AB19" i="6"/>
  <c r="AA19" i="6"/>
  <c r="AE19" i="6" s="1"/>
  <c r="W19" i="6"/>
  <c r="V19" i="6"/>
  <c r="AS19" i="6" s="1"/>
  <c r="AY19" i="6" s="1"/>
  <c r="BX19" i="6" s="1"/>
  <c r="F19" i="6"/>
  <c r="BO18" i="6"/>
  <c r="BE18" i="6"/>
  <c r="AC18" i="6"/>
  <c r="AB18" i="6"/>
  <c r="AA18" i="6"/>
  <c r="AE18" i="6" s="1"/>
  <c r="W18" i="6"/>
  <c r="V18" i="6"/>
  <c r="AS18" i="6" s="1"/>
  <c r="M18" i="6"/>
  <c r="G18" i="6"/>
  <c r="I18" i="6" s="1"/>
  <c r="K18" i="6" s="1"/>
  <c r="F18" i="6"/>
  <c r="BO17" i="6"/>
  <c r="G17" i="6" s="1"/>
  <c r="I17" i="6" s="1"/>
  <c r="BE17" i="6"/>
  <c r="M17" i="6" s="1"/>
  <c r="N17" i="6" s="1"/>
  <c r="AY17" i="6"/>
  <c r="BX17" i="6" s="1"/>
  <c r="AC17" i="6"/>
  <c r="AB17" i="6"/>
  <c r="AA17" i="6"/>
  <c r="AJ17" i="6" s="1"/>
  <c r="W17" i="6"/>
  <c r="V17" i="6"/>
  <c r="AS17" i="6" s="1"/>
  <c r="J17" i="6"/>
  <c r="F17" i="6"/>
  <c r="BO16" i="6"/>
  <c r="G16" i="6" s="1"/>
  <c r="J16" i="6" s="1"/>
  <c r="BE16" i="6"/>
  <c r="M16" i="6" s="1"/>
  <c r="AC16" i="6"/>
  <c r="AB16" i="6"/>
  <c r="AA16" i="6"/>
  <c r="AJ16" i="6" s="1"/>
  <c r="W16" i="6"/>
  <c r="V16" i="6"/>
  <c r="AS16" i="6" s="1"/>
  <c r="F16" i="6"/>
  <c r="BO15" i="6"/>
  <c r="G15" i="6" s="1"/>
  <c r="BE15" i="6"/>
  <c r="M15" i="6" s="1"/>
  <c r="AC15" i="6"/>
  <c r="AB15" i="6"/>
  <c r="AA15" i="6"/>
  <c r="AE15" i="6" s="1"/>
  <c r="W15" i="6"/>
  <c r="V15" i="6"/>
  <c r="AS15" i="6" s="1"/>
  <c r="F15" i="6"/>
  <c r="BO14" i="6"/>
  <c r="BE14" i="6"/>
  <c r="M14" i="6" s="1"/>
  <c r="N14" i="6" s="1"/>
  <c r="AC14" i="6"/>
  <c r="AB14" i="6"/>
  <c r="AA14" i="6"/>
  <c r="AE14" i="6" s="1"/>
  <c r="W14" i="6"/>
  <c r="V14" i="6"/>
  <c r="AS14" i="6" s="1"/>
  <c r="G14" i="6"/>
  <c r="I14" i="6" s="1"/>
  <c r="F14" i="6"/>
  <c r="BO13" i="6"/>
  <c r="G13" i="6" s="1"/>
  <c r="BE13" i="6"/>
  <c r="M13" i="6" s="1"/>
  <c r="AC13" i="6"/>
  <c r="AB13" i="6"/>
  <c r="AA13" i="6"/>
  <c r="AJ13" i="6" s="1"/>
  <c r="W13" i="6"/>
  <c r="V13" i="6"/>
  <c r="AS13" i="6" s="1"/>
  <c r="F13" i="6"/>
  <c r="BO12" i="6"/>
  <c r="G12" i="6" s="1"/>
  <c r="BE12" i="6"/>
  <c r="M12" i="6" s="1"/>
  <c r="AC12" i="6"/>
  <c r="AB12" i="6"/>
  <c r="AA12" i="6"/>
  <c r="AJ12" i="6" s="1"/>
  <c r="W12" i="6"/>
  <c r="V12" i="6"/>
  <c r="AS12" i="6" s="1"/>
  <c r="F12" i="6"/>
  <c r="BO11" i="6"/>
  <c r="BE11" i="6"/>
  <c r="M11" i="6" s="1"/>
  <c r="AC11" i="6"/>
  <c r="AB11" i="6"/>
  <c r="AA11" i="6"/>
  <c r="AE11" i="6" s="1"/>
  <c r="W11" i="6"/>
  <c r="V11" i="6"/>
  <c r="AS11" i="6" s="1"/>
  <c r="AY11" i="6" s="1"/>
  <c r="BX11" i="6" s="1"/>
  <c r="G11" i="6"/>
  <c r="F11" i="6"/>
  <c r="BO10" i="6"/>
  <c r="G10" i="6" s="1"/>
  <c r="I10" i="6" s="1"/>
  <c r="BE10" i="6"/>
  <c r="M10" i="6" s="1"/>
  <c r="AC10" i="6"/>
  <c r="AB10" i="6"/>
  <c r="AA10" i="6"/>
  <c r="AE10" i="6" s="1"/>
  <c r="W10" i="6"/>
  <c r="V10" i="6"/>
  <c r="AS10" i="6" s="1"/>
  <c r="F10" i="6"/>
  <c r="BO9" i="6"/>
  <c r="BE9" i="6"/>
  <c r="M9" i="6" s="1"/>
  <c r="AC9" i="6"/>
  <c r="AB9" i="6"/>
  <c r="AA9" i="6"/>
  <c r="AJ9" i="6" s="1"/>
  <c r="W9" i="6"/>
  <c r="V9" i="6"/>
  <c r="AS9" i="6" s="1"/>
  <c r="AY9" i="6" s="1"/>
  <c r="BX9" i="6" s="1"/>
  <c r="F9" i="6"/>
  <c r="AU6" i="6"/>
  <c r="AS6" i="6"/>
  <c r="AR6" i="6"/>
  <c r="AQ6" i="6"/>
  <c r="AG200" i="5"/>
  <c r="O200" i="5"/>
  <c r="N200" i="5"/>
  <c r="AJ200" i="5" s="1"/>
  <c r="M200" i="5"/>
  <c r="L200" i="5"/>
  <c r="G200" i="5"/>
  <c r="AG199" i="5"/>
  <c r="O199" i="5"/>
  <c r="N199" i="5"/>
  <c r="AJ199" i="5" s="1"/>
  <c r="M199" i="5"/>
  <c r="L199" i="5"/>
  <c r="G199" i="5"/>
  <c r="AG198" i="5"/>
  <c r="O198" i="5"/>
  <c r="N198" i="5"/>
  <c r="AJ198" i="5" s="1"/>
  <c r="M198" i="5"/>
  <c r="L198" i="5"/>
  <c r="G198" i="5"/>
  <c r="AG197" i="5"/>
  <c r="O197" i="5"/>
  <c r="N197" i="5"/>
  <c r="AJ197" i="5" s="1"/>
  <c r="M197" i="5"/>
  <c r="L197" i="5"/>
  <c r="G197" i="5"/>
  <c r="AG196" i="5"/>
  <c r="O196" i="5"/>
  <c r="N196" i="5"/>
  <c r="AJ196" i="5" s="1"/>
  <c r="M196" i="5"/>
  <c r="L196" i="5"/>
  <c r="G196" i="5"/>
  <c r="AG195" i="5"/>
  <c r="O195" i="5"/>
  <c r="N195" i="5"/>
  <c r="AJ195" i="5" s="1"/>
  <c r="M195" i="5"/>
  <c r="L195" i="5"/>
  <c r="G195" i="5"/>
  <c r="AG194" i="5"/>
  <c r="O194" i="5"/>
  <c r="N194" i="5"/>
  <c r="AJ194" i="5" s="1"/>
  <c r="M194" i="5"/>
  <c r="L194" i="5"/>
  <c r="G194" i="5"/>
  <c r="P194" i="5" s="1"/>
  <c r="AG193" i="5"/>
  <c r="O193" i="5"/>
  <c r="N193" i="5"/>
  <c r="AJ193" i="5" s="1"/>
  <c r="M193" i="5"/>
  <c r="L193" i="5"/>
  <c r="G193" i="5"/>
  <c r="AG192" i="5"/>
  <c r="O192" i="5"/>
  <c r="N192" i="5"/>
  <c r="AJ192" i="5" s="1"/>
  <c r="M192" i="5"/>
  <c r="L192" i="5"/>
  <c r="G192" i="5"/>
  <c r="AG191" i="5"/>
  <c r="O191" i="5"/>
  <c r="N191" i="5"/>
  <c r="AJ191" i="5" s="1"/>
  <c r="M191" i="5"/>
  <c r="L191" i="5"/>
  <c r="P191" i="5" s="1"/>
  <c r="G191" i="5"/>
  <c r="AG190" i="5"/>
  <c r="O190" i="5"/>
  <c r="N190" i="5"/>
  <c r="AJ190" i="5" s="1"/>
  <c r="M190" i="5"/>
  <c r="L190" i="5"/>
  <c r="G190" i="5"/>
  <c r="AG189" i="5"/>
  <c r="O189" i="5"/>
  <c r="N189" i="5"/>
  <c r="AJ189" i="5" s="1"/>
  <c r="M189" i="5"/>
  <c r="L189" i="5"/>
  <c r="G189" i="5"/>
  <c r="AG188" i="5"/>
  <c r="O188" i="5"/>
  <c r="N188" i="5"/>
  <c r="AJ188" i="5" s="1"/>
  <c r="M188" i="5"/>
  <c r="L188" i="5"/>
  <c r="G188" i="5"/>
  <c r="AG187" i="5"/>
  <c r="O187" i="5"/>
  <c r="N187" i="5"/>
  <c r="AJ187" i="5" s="1"/>
  <c r="M187" i="5"/>
  <c r="L187" i="5"/>
  <c r="G187" i="5"/>
  <c r="AG186" i="5"/>
  <c r="O186" i="5"/>
  <c r="N186" i="5"/>
  <c r="AJ186" i="5" s="1"/>
  <c r="M186" i="5"/>
  <c r="L186" i="5"/>
  <c r="G186" i="5"/>
  <c r="AG185" i="5"/>
  <c r="O185" i="5"/>
  <c r="N185" i="5"/>
  <c r="AJ185" i="5" s="1"/>
  <c r="M185" i="5"/>
  <c r="L185" i="5"/>
  <c r="G185" i="5"/>
  <c r="AG184" i="5"/>
  <c r="O184" i="5"/>
  <c r="N184" i="5"/>
  <c r="AJ184" i="5" s="1"/>
  <c r="M184" i="5"/>
  <c r="L184" i="5"/>
  <c r="G184" i="5"/>
  <c r="AG183" i="5"/>
  <c r="O183" i="5"/>
  <c r="N183" i="5"/>
  <c r="AJ183" i="5" s="1"/>
  <c r="M183" i="5"/>
  <c r="L183" i="5"/>
  <c r="G183" i="5"/>
  <c r="AG182" i="5"/>
  <c r="O182" i="5"/>
  <c r="N182" i="5"/>
  <c r="AJ182" i="5" s="1"/>
  <c r="M182" i="5"/>
  <c r="L182" i="5"/>
  <c r="G182" i="5"/>
  <c r="AG181" i="5"/>
  <c r="O181" i="5"/>
  <c r="N181" i="5"/>
  <c r="AJ181" i="5" s="1"/>
  <c r="M181" i="5"/>
  <c r="L181" i="5"/>
  <c r="G181" i="5"/>
  <c r="AG180" i="5"/>
  <c r="O180" i="5"/>
  <c r="N180" i="5"/>
  <c r="AJ180" i="5" s="1"/>
  <c r="M180" i="5"/>
  <c r="L180" i="5"/>
  <c r="G180" i="5"/>
  <c r="AG179" i="5"/>
  <c r="O179" i="5"/>
  <c r="N179" i="5"/>
  <c r="AJ179" i="5" s="1"/>
  <c r="M179" i="5"/>
  <c r="L179" i="5"/>
  <c r="G179" i="5"/>
  <c r="AG178" i="5"/>
  <c r="O178" i="5"/>
  <c r="N178" i="5"/>
  <c r="AJ178" i="5" s="1"/>
  <c r="M178" i="5"/>
  <c r="L178" i="5"/>
  <c r="G178" i="5"/>
  <c r="AG177" i="5"/>
  <c r="O177" i="5"/>
  <c r="N177" i="5"/>
  <c r="AJ177" i="5" s="1"/>
  <c r="M177" i="5"/>
  <c r="L177" i="5"/>
  <c r="G177" i="5"/>
  <c r="AG176" i="5"/>
  <c r="O176" i="5"/>
  <c r="N176" i="5"/>
  <c r="AJ176" i="5" s="1"/>
  <c r="M176" i="5"/>
  <c r="L176" i="5"/>
  <c r="G176" i="5"/>
  <c r="AG175" i="5"/>
  <c r="O175" i="5"/>
  <c r="N175" i="5"/>
  <c r="AJ175" i="5" s="1"/>
  <c r="M175" i="5"/>
  <c r="L175" i="5"/>
  <c r="G175" i="5"/>
  <c r="AG174" i="5"/>
  <c r="O174" i="5"/>
  <c r="N174" i="5"/>
  <c r="AJ174" i="5" s="1"/>
  <c r="M174" i="5"/>
  <c r="L174" i="5"/>
  <c r="G174" i="5"/>
  <c r="AG173" i="5"/>
  <c r="O173" i="5"/>
  <c r="N173" i="5"/>
  <c r="AJ173" i="5" s="1"/>
  <c r="M173" i="5"/>
  <c r="L173" i="5"/>
  <c r="G173" i="5"/>
  <c r="AG172" i="5"/>
  <c r="O172" i="5"/>
  <c r="N172" i="5"/>
  <c r="AJ172" i="5" s="1"/>
  <c r="M172" i="5"/>
  <c r="L172" i="5"/>
  <c r="G172" i="5"/>
  <c r="AG171" i="5"/>
  <c r="O171" i="5"/>
  <c r="N171" i="5"/>
  <c r="AJ171" i="5" s="1"/>
  <c r="M171" i="5"/>
  <c r="L171" i="5"/>
  <c r="G171" i="5"/>
  <c r="AG170" i="5"/>
  <c r="O170" i="5"/>
  <c r="N170" i="5"/>
  <c r="AJ170" i="5" s="1"/>
  <c r="M170" i="5"/>
  <c r="L170" i="5"/>
  <c r="G170" i="5"/>
  <c r="AG169" i="5"/>
  <c r="O169" i="5"/>
  <c r="N169" i="5"/>
  <c r="AJ169" i="5" s="1"/>
  <c r="M169" i="5"/>
  <c r="L169" i="5"/>
  <c r="G169" i="5"/>
  <c r="AG168" i="5"/>
  <c r="O168" i="5"/>
  <c r="N168" i="5"/>
  <c r="AJ168" i="5" s="1"/>
  <c r="M168" i="5"/>
  <c r="L168" i="5"/>
  <c r="G168" i="5"/>
  <c r="AG167" i="5"/>
  <c r="O167" i="5"/>
  <c r="N167" i="5"/>
  <c r="AJ167" i="5" s="1"/>
  <c r="M167" i="5"/>
  <c r="L167" i="5"/>
  <c r="G167" i="5"/>
  <c r="AG166" i="5"/>
  <c r="O166" i="5"/>
  <c r="N166" i="5"/>
  <c r="AJ166" i="5" s="1"/>
  <c r="M166" i="5"/>
  <c r="L166" i="5"/>
  <c r="G166" i="5"/>
  <c r="P166" i="5" s="1"/>
  <c r="AG165" i="5"/>
  <c r="O165" i="5"/>
  <c r="N165" i="5"/>
  <c r="AJ165" i="5" s="1"/>
  <c r="M165" i="5"/>
  <c r="L165" i="5"/>
  <c r="G165" i="5"/>
  <c r="AG164" i="5"/>
  <c r="O164" i="5"/>
  <c r="N164" i="5"/>
  <c r="AJ164" i="5" s="1"/>
  <c r="M164" i="5"/>
  <c r="L164" i="5"/>
  <c r="G164" i="5"/>
  <c r="AG163" i="5"/>
  <c r="O163" i="5"/>
  <c r="N163" i="5"/>
  <c r="AJ163" i="5" s="1"/>
  <c r="M163" i="5"/>
  <c r="L163" i="5"/>
  <c r="G163" i="5"/>
  <c r="AG162" i="5"/>
  <c r="O162" i="5"/>
  <c r="N162" i="5"/>
  <c r="AJ162" i="5" s="1"/>
  <c r="M162" i="5"/>
  <c r="L162" i="5"/>
  <c r="G162" i="5"/>
  <c r="AG161" i="5"/>
  <c r="O161" i="5"/>
  <c r="N161" i="5"/>
  <c r="AJ161" i="5" s="1"/>
  <c r="M161" i="5"/>
  <c r="L161" i="5"/>
  <c r="G161" i="5"/>
  <c r="AG160" i="5"/>
  <c r="O160" i="5"/>
  <c r="N160" i="5"/>
  <c r="AJ160" i="5" s="1"/>
  <c r="M160" i="5"/>
  <c r="L160" i="5"/>
  <c r="G160" i="5"/>
  <c r="AG159" i="5"/>
  <c r="O159" i="5"/>
  <c r="N159" i="5"/>
  <c r="AJ159" i="5" s="1"/>
  <c r="M159" i="5"/>
  <c r="L159" i="5"/>
  <c r="G159" i="5"/>
  <c r="AG158" i="5"/>
  <c r="O158" i="5"/>
  <c r="N158" i="5"/>
  <c r="AJ158" i="5" s="1"/>
  <c r="M158" i="5"/>
  <c r="L158" i="5"/>
  <c r="G158" i="5"/>
  <c r="AG157" i="5"/>
  <c r="O157" i="5"/>
  <c r="N157" i="5"/>
  <c r="AJ157" i="5" s="1"/>
  <c r="M157" i="5"/>
  <c r="L157" i="5"/>
  <c r="G157" i="5"/>
  <c r="AG156" i="5"/>
  <c r="O156" i="5"/>
  <c r="N156" i="5"/>
  <c r="AJ156" i="5" s="1"/>
  <c r="M156" i="5"/>
  <c r="L156" i="5"/>
  <c r="G156" i="5"/>
  <c r="AG155" i="5"/>
  <c r="O155" i="5"/>
  <c r="N155" i="5"/>
  <c r="AJ155" i="5" s="1"/>
  <c r="M155" i="5"/>
  <c r="L155" i="5"/>
  <c r="G155" i="5"/>
  <c r="AG154" i="5"/>
  <c r="O154" i="5"/>
  <c r="N154" i="5"/>
  <c r="AJ154" i="5" s="1"/>
  <c r="M154" i="5"/>
  <c r="L154" i="5"/>
  <c r="G154" i="5"/>
  <c r="AG153" i="5"/>
  <c r="O153" i="5"/>
  <c r="N153" i="5"/>
  <c r="AJ153" i="5" s="1"/>
  <c r="M153" i="5"/>
  <c r="L153" i="5"/>
  <c r="G153" i="5"/>
  <c r="AG152" i="5"/>
  <c r="O152" i="5"/>
  <c r="N152" i="5"/>
  <c r="AJ152" i="5" s="1"/>
  <c r="M152" i="5"/>
  <c r="L152" i="5"/>
  <c r="G152" i="5"/>
  <c r="AG151" i="5"/>
  <c r="O151" i="5"/>
  <c r="N151" i="5"/>
  <c r="AJ151" i="5" s="1"/>
  <c r="M151" i="5"/>
  <c r="L151" i="5"/>
  <c r="G151" i="5"/>
  <c r="AG150" i="5"/>
  <c r="O150" i="5"/>
  <c r="N150" i="5"/>
  <c r="AJ150" i="5" s="1"/>
  <c r="M150" i="5"/>
  <c r="L150" i="5"/>
  <c r="G150" i="5"/>
  <c r="AG149" i="5"/>
  <c r="O149" i="5"/>
  <c r="N149" i="5"/>
  <c r="AJ149" i="5" s="1"/>
  <c r="M149" i="5"/>
  <c r="L149" i="5"/>
  <c r="G149" i="5"/>
  <c r="AG148" i="5"/>
  <c r="O148" i="5"/>
  <c r="N148" i="5"/>
  <c r="AJ148" i="5" s="1"/>
  <c r="M148" i="5"/>
  <c r="L148" i="5"/>
  <c r="G148" i="5"/>
  <c r="AG147" i="5"/>
  <c r="O147" i="5"/>
  <c r="N147" i="5"/>
  <c r="AJ147" i="5" s="1"/>
  <c r="M147" i="5"/>
  <c r="L147" i="5"/>
  <c r="G147" i="5"/>
  <c r="AG146" i="5"/>
  <c r="O146" i="5"/>
  <c r="N146" i="5"/>
  <c r="AJ146" i="5" s="1"/>
  <c r="M146" i="5"/>
  <c r="L146" i="5"/>
  <c r="G146" i="5"/>
  <c r="AG145" i="5"/>
  <c r="O145" i="5"/>
  <c r="N145" i="5"/>
  <c r="AJ145" i="5" s="1"/>
  <c r="M145" i="5"/>
  <c r="L145" i="5"/>
  <c r="G145" i="5"/>
  <c r="AG144" i="5"/>
  <c r="O144" i="5"/>
  <c r="N144" i="5"/>
  <c r="AJ144" i="5" s="1"/>
  <c r="M144" i="5"/>
  <c r="L144" i="5"/>
  <c r="G144" i="5"/>
  <c r="AG143" i="5"/>
  <c r="O143" i="5"/>
  <c r="N143" i="5"/>
  <c r="AJ143" i="5" s="1"/>
  <c r="M143" i="5"/>
  <c r="L143" i="5"/>
  <c r="G143" i="5"/>
  <c r="AG142" i="5"/>
  <c r="O142" i="5"/>
  <c r="N142" i="5"/>
  <c r="AJ142" i="5" s="1"/>
  <c r="M142" i="5"/>
  <c r="L142" i="5"/>
  <c r="G142" i="5"/>
  <c r="P142" i="5" s="1"/>
  <c r="AG141" i="5"/>
  <c r="O141" i="5"/>
  <c r="N141" i="5"/>
  <c r="AJ141" i="5" s="1"/>
  <c r="M141" i="5"/>
  <c r="L141" i="5"/>
  <c r="G141" i="5"/>
  <c r="AG140" i="5"/>
  <c r="O140" i="5"/>
  <c r="N140" i="5"/>
  <c r="AJ140" i="5" s="1"/>
  <c r="M140" i="5"/>
  <c r="L140" i="5"/>
  <c r="G140" i="5"/>
  <c r="AG139" i="5"/>
  <c r="O139" i="5"/>
  <c r="N139" i="5"/>
  <c r="AJ139" i="5" s="1"/>
  <c r="M139" i="5"/>
  <c r="L139" i="5"/>
  <c r="G139" i="5"/>
  <c r="AG138" i="5"/>
  <c r="O138" i="5"/>
  <c r="N138" i="5"/>
  <c r="AJ138" i="5" s="1"/>
  <c r="M138" i="5"/>
  <c r="L138" i="5"/>
  <c r="G138" i="5"/>
  <c r="P138" i="5" s="1"/>
  <c r="AG137" i="5"/>
  <c r="O137" i="5"/>
  <c r="N137" i="5"/>
  <c r="AJ137" i="5" s="1"/>
  <c r="M137" i="5"/>
  <c r="L137" i="5"/>
  <c r="G137" i="5"/>
  <c r="AG136" i="5"/>
  <c r="O136" i="5"/>
  <c r="N136" i="5"/>
  <c r="AJ136" i="5" s="1"/>
  <c r="M136" i="5"/>
  <c r="L136" i="5"/>
  <c r="G136" i="5"/>
  <c r="AG135" i="5"/>
  <c r="O135" i="5"/>
  <c r="N135" i="5"/>
  <c r="AJ135" i="5" s="1"/>
  <c r="M135" i="5"/>
  <c r="L135" i="5"/>
  <c r="G135" i="5"/>
  <c r="AG134" i="5"/>
  <c r="O134" i="5"/>
  <c r="N134" i="5"/>
  <c r="AJ134" i="5" s="1"/>
  <c r="M134" i="5"/>
  <c r="L134" i="5"/>
  <c r="G134" i="5"/>
  <c r="AG133" i="5"/>
  <c r="O133" i="5"/>
  <c r="N133" i="5"/>
  <c r="AJ133" i="5" s="1"/>
  <c r="M133" i="5"/>
  <c r="L133" i="5"/>
  <c r="G133" i="5"/>
  <c r="AG132" i="5"/>
  <c r="O132" i="5"/>
  <c r="N132" i="5"/>
  <c r="AJ132" i="5" s="1"/>
  <c r="M132" i="5"/>
  <c r="L132" i="5"/>
  <c r="G132" i="5"/>
  <c r="AG131" i="5"/>
  <c r="O131" i="5"/>
  <c r="N131" i="5"/>
  <c r="AJ131" i="5" s="1"/>
  <c r="M131" i="5"/>
  <c r="L131" i="5"/>
  <c r="G131" i="5"/>
  <c r="AG130" i="5"/>
  <c r="O130" i="5"/>
  <c r="N130" i="5"/>
  <c r="AJ130" i="5" s="1"/>
  <c r="M130" i="5"/>
  <c r="L130" i="5"/>
  <c r="G130" i="5"/>
  <c r="AG129" i="5"/>
  <c r="O129" i="5"/>
  <c r="N129" i="5"/>
  <c r="AJ129" i="5" s="1"/>
  <c r="M129" i="5"/>
  <c r="L129" i="5"/>
  <c r="G129" i="5"/>
  <c r="AG128" i="5"/>
  <c r="O128" i="5"/>
  <c r="N128" i="5"/>
  <c r="AJ128" i="5" s="1"/>
  <c r="M128" i="5"/>
  <c r="L128" i="5"/>
  <c r="G128" i="5"/>
  <c r="AG127" i="5"/>
  <c r="O127" i="5"/>
  <c r="N127" i="5"/>
  <c r="AJ127" i="5" s="1"/>
  <c r="M127" i="5"/>
  <c r="L127" i="5"/>
  <c r="G127" i="5"/>
  <c r="AG126" i="5"/>
  <c r="O126" i="5"/>
  <c r="N126" i="5"/>
  <c r="AJ126" i="5" s="1"/>
  <c r="M126" i="5"/>
  <c r="L126" i="5"/>
  <c r="G126" i="5"/>
  <c r="AG125" i="5"/>
  <c r="O125" i="5"/>
  <c r="N125" i="5"/>
  <c r="AJ125" i="5" s="1"/>
  <c r="M125" i="5"/>
  <c r="L125" i="5"/>
  <c r="G125" i="5"/>
  <c r="AG124" i="5"/>
  <c r="O124" i="5"/>
  <c r="N124" i="5"/>
  <c r="AJ124" i="5" s="1"/>
  <c r="M124" i="5"/>
  <c r="L124" i="5"/>
  <c r="G124" i="5"/>
  <c r="AG123" i="5"/>
  <c r="O123" i="5"/>
  <c r="N123" i="5"/>
  <c r="AJ123" i="5" s="1"/>
  <c r="M123" i="5"/>
  <c r="L123" i="5"/>
  <c r="G123" i="5"/>
  <c r="AG122" i="5"/>
  <c r="O122" i="5"/>
  <c r="N122" i="5"/>
  <c r="AJ122" i="5" s="1"/>
  <c r="M122" i="5"/>
  <c r="L122" i="5"/>
  <c r="G122" i="5"/>
  <c r="AG121" i="5"/>
  <c r="O121" i="5"/>
  <c r="N121" i="5"/>
  <c r="AJ121" i="5" s="1"/>
  <c r="M121" i="5"/>
  <c r="L121" i="5"/>
  <c r="G121" i="5"/>
  <c r="AG120" i="5"/>
  <c r="O120" i="5"/>
  <c r="N120" i="5"/>
  <c r="AJ120" i="5" s="1"/>
  <c r="M120" i="5"/>
  <c r="L120" i="5"/>
  <c r="G120" i="5"/>
  <c r="AG119" i="5"/>
  <c r="O119" i="5"/>
  <c r="N119" i="5"/>
  <c r="AJ119" i="5" s="1"/>
  <c r="M119" i="5"/>
  <c r="L119" i="5"/>
  <c r="G119" i="5"/>
  <c r="AG118" i="5"/>
  <c r="O118" i="5"/>
  <c r="N118" i="5"/>
  <c r="AJ118" i="5" s="1"/>
  <c r="M118" i="5"/>
  <c r="L118" i="5"/>
  <c r="G118" i="5"/>
  <c r="P118" i="5" s="1"/>
  <c r="AG117" i="5"/>
  <c r="O117" i="5"/>
  <c r="N117" i="5"/>
  <c r="AJ117" i="5" s="1"/>
  <c r="M117" i="5"/>
  <c r="L117" i="5"/>
  <c r="G117" i="5"/>
  <c r="AG116" i="5"/>
  <c r="O116" i="5"/>
  <c r="N116" i="5"/>
  <c r="AJ116" i="5" s="1"/>
  <c r="M116" i="5"/>
  <c r="L116" i="5"/>
  <c r="G116" i="5"/>
  <c r="AG115" i="5"/>
  <c r="O115" i="5"/>
  <c r="N115" i="5"/>
  <c r="AJ115" i="5" s="1"/>
  <c r="M115" i="5"/>
  <c r="L115" i="5"/>
  <c r="G115" i="5"/>
  <c r="AG114" i="5"/>
  <c r="O114" i="5"/>
  <c r="N114" i="5"/>
  <c r="AJ114" i="5" s="1"/>
  <c r="M114" i="5"/>
  <c r="L114" i="5"/>
  <c r="G114" i="5"/>
  <c r="AG113" i="5"/>
  <c r="O113" i="5"/>
  <c r="N113" i="5"/>
  <c r="AJ113" i="5" s="1"/>
  <c r="M113" i="5"/>
  <c r="L113" i="5"/>
  <c r="G113" i="5"/>
  <c r="AG112" i="5"/>
  <c r="O112" i="5"/>
  <c r="N112" i="5"/>
  <c r="AJ112" i="5" s="1"/>
  <c r="M112" i="5"/>
  <c r="L112" i="5"/>
  <c r="G112" i="5"/>
  <c r="AG111" i="5"/>
  <c r="O111" i="5"/>
  <c r="N111" i="5"/>
  <c r="AJ111" i="5" s="1"/>
  <c r="M111" i="5"/>
  <c r="L111" i="5"/>
  <c r="G111" i="5"/>
  <c r="AG110" i="5"/>
  <c r="O110" i="5"/>
  <c r="N110" i="5"/>
  <c r="AJ110" i="5" s="1"/>
  <c r="M110" i="5"/>
  <c r="L110" i="5"/>
  <c r="G110" i="5"/>
  <c r="AG109" i="5"/>
  <c r="O109" i="5"/>
  <c r="N109" i="5"/>
  <c r="AJ109" i="5" s="1"/>
  <c r="M109" i="5"/>
  <c r="L109" i="5"/>
  <c r="G109" i="5"/>
  <c r="AG108" i="5"/>
  <c r="O108" i="5"/>
  <c r="N108" i="5"/>
  <c r="AJ108" i="5" s="1"/>
  <c r="M108" i="5"/>
  <c r="L108" i="5"/>
  <c r="G108" i="5"/>
  <c r="AG107" i="5"/>
  <c r="O107" i="5"/>
  <c r="N107" i="5"/>
  <c r="AJ107" i="5" s="1"/>
  <c r="M107" i="5"/>
  <c r="L107" i="5"/>
  <c r="P107" i="5" s="1"/>
  <c r="G107" i="5"/>
  <c r="AG106" i="5"/>
  <c r="O106" i="5"/>
  <c r="N106" i="5"/>
  <c r="AJ106" i="5" s="1"/>
  <c r="M106" i="5"/>
  <c r="L106" i="5"/>
  <c r="G106" i="5"/>
  <c r="P106" i="5" s="1"/>
  <c r="AG105" i="5"/>
  <c r="O105" i="5"/>
  <c r="N105" i="5"/>
  <c r="AJ105" i="5" s="1"/>
  <c r="M105" i="5"/>
  <c r="L105" i="5"/>
  <c r="G105" i="5"/>
  <c r="AG104" i="5"/>
  <c r="O104" i="5"/>
  <c r="N104" i="5"/>
  <c r="AJ104" i="5" s="1"/>
  <c r="M104" i="5"/>
  <c r="L104" i="5"/>
  <c r="G104" i="5"/>
  <c r="AG103" i="5"/>
  <c r="O103" i="5"/>
  <c r="N103" i="5"/>
  <c r="AJ103" i="5" s="1"/>
  <c r="M103" i="5"/>
  <c r="L103" i="5"/>
  <c r="G103" i="5"/>
  <c r="AG102" i="5"/>
  <c r="O102" i="5"/>
  <c r="N102" i="5"/>
  <c r="AJ102" i="5" s="1"/>
  <c r="M102" i="5"/>
  <c r="L102" i="5"/>
  <c r="G102" i="5"/>
  <c r="AG101" i="5"/>
  <c r="O101" i="5"/>
  <c r="N101" i="5"/>
  <c r="AJ101" i="5" s="1"/>
  <c r="M101" i="5"/>
  <c r="L101" i="5"/>
  <c r="G101" i="5"/>
  <c r="AG100" i="5"/>
  <c r="O100" i="5"/>
  <c r="N100" i="5"/>
  <c r="AJ100" i="5" s="1"/>
  <c r="M100" i="5"/>
  <c r="L100" i="5"/>
  <c r="G100" i="5"/>
  <c r="AG99" i="5"/>
  <c r="O99" i="5"/>
  <c r="N99" i="5"/>
  <c r="AJ99" i="5" s="1"/>
  <c r="M99" i="5"/>
  <c r="L99" i="5"/>
  <c r="G99" i="5"/>
  <c r="AG98" i="5"/>
  <c r="O98" i="5"/>
  <c r="N98" i="5"/>
  <c r="AJ98" i="5" s="1"/>
  <c r="M98" i="5"/>
  <c r="L98" i="5"/>
  <c r="G98" i="5"/>
  <c r="AG97" i="5"/>
  <c r="O97" i="5"/>
  <c r="N97" i="5"/>
  <c r="AJ97" i="5" s="1"/>
  <c r="M97" i="5"/>
  <c r="L97" i="5"/>
  <c r="G97" i="5"/>
  <c r="AG96" i="5"/>
  <c r="O96" i="5"/>
  <c r="N96" i="5"/>
  <c r="AJ96" i="5" s="1"/>
  <c r="M96" i="5"/>
  <c r="L96" i="5"/>
  <c r="G96" i="5"/>
  <c r="AG95" i="5"/>
  <c r="O95" i="5"/>
  <c r="N95" i="5"/>
  <c r="AJ95" i="5" s="1"/>
  <c r="M95" i="5"/>
  <c r="L95" i="5"/>
  <c r="G95" i="5"/>
  <c r="AG94" i="5"/>
  <c r="O94" i="5"/>
  <c r="N94" i="5"/>
  <c r="AJ94" i="5" s="1"/>
  <c r="M94" i="5"/>
  <c r="L94" i="5"/>
  <c r="G94" i="5"/>
  <c r="AG93" i="5"/>
  <c r="O93" i="5"/>
  <c r="N93" i="5"/>
  <c r="AJ93" i="5" s="1"/>
  <c r="M93" i="5"/>
  <c r="L93" i="5"/>
  <c r="G93" i="5"/>
  <c r="AG92" i="5"/>
  <c r="O92" i="5"/>
  <c r="N92" i="5"/>
  <c r="AJ92" i="5" s="1"/>
  <c r="M92" i="5"/>
  <c r="L92" i="5"/>
  <c r="G92" i="5"/>
  <c r="AG91" i="5"/>
  <c r="O91" i="5"/>
  <c r="N91" i="5"/>
  <c r="AJ91" i="5" s="1"/>
  <c r="M91" i="5"/>
  <c r="L91" i="5"/>
  <c r="G91" i="5"/>
  <c r="AG90" i="5"/>
  <c r="O90" i="5"/>
  <c r="N90" i="5"/>
  <c r="AJ90" i="5" s="1"/>
  <c r="M90" i="5"/>
  <c r="L90" i="5"/>
  <c r="G90" i="5"/>
  <c r="AG89" i="5"/>
  <c r="O89" i="5"/>
  <c r="N89" i="5"/>
  <c r="AJ89" i="5" s="1"/>
  <c r="M89" i="5"/>
  <c r="L89" i="5"/>
  <c r="G89" i="5"/>
  <c r="AG88" i="5"/>
  <c r="O88" i="5"/>
  <c r="N88" i="5"/>
  <c r="AJ88" i="5" s="1"/>
  <c r="M88" i="5"/>
  <c r="L88" i="5"/>
  <c r="G88" i="5"/>
  <c r="AG87" i="5"/>
  <c r="O87" i="5"/>
  <c r="N87" i="5"/>
  <c r="AJ87" i="5" s="1"/>
  <c r="M87" i="5"/>
  <c r="L87" i="5"/>
  <c r="G87" i="5"/>
  <c r="AG86" i="5"/>
  <c r="O86" i="5"/>
  <c r="N86" i="5"/>
  <c r="AJ86" i="5" s="1"/>
  <c r="M86" i="5"/>
  <c r="L86" i="5"/>
  <c r="G86" i="5"/>
  <c r="AG85" i="5"/>
  <c r="O85" i="5"/>
  <c r="N85" i="5"/>
  <c r="AJ85" i="5" s="1"/>
  <c r="M85" i="5"/>
  <c r="L85" i="5"/>
  <c r="G85" i="5"/>
  <c r="AG84" i="5"/>
  <c r="O84" i="5"/>
  <c r="N84" i="5"/>
  <c r="AJ84" i="5" s="1"/>
  <c r="M84" i="5"/>
  <c r="L84" i="5"/>
  <c r="G84" i="5"/>
  <c r="AG83" i="5"/>
  <c r="O83" i="5"/>
  <c r="N83" i="5"/>
  <c r="AJ83" i="5" s="1"/>
  <c r="M83" i="5"/>
  <c r="L83" i="5"/>
  <c r="G83" i="5"/>
  <c r="AG82" i="5"/>
  <c r="O82" i="5"/>
  <c r="N82" i="5"/>
  <c r="AJ82" i="5" s="1"/>
  <c r="M82" i="5"/>
  <c r="L82" i="5"/>
  <c r="G82" i="5"/>
  <c r="P82" i="5" s="1"/>
  <c r="AG81" i="5"/>
  <c r="O81" i="5"/>
  <c r="N81" i="5"/>
  <c r="AJ81" i="5" s="1"/>
  <c r="M81" i="5"/>
  <c r="L81" i="5"/>
  <c r="G81" i="5"/>
  <c r="AG80" i="5"/>
  <c r="O80" i="5"/>
  <c r="N80" i="5"/>
  <c r="AJ80" i="5" s="1"/>
  <c r="M80" i="5"/>
  <c r="L80" i="5"/>
  <c r="G80" i="5"/>
  <c r="AG79" i="5"/>
  <c r="O79" i="5"/>
  <c r="N79" i="5"/>
  <c r="AJ79" i="5" s="1"/>
  <c r="M79" i="5"/>
  <c r="L79" i="5"/>
  <c r="G79" i="5"/>
  <c r="AG78" i="5"/>
  <c r="O78" i="5"/>
  <c r="N78" i="5"/>
  <c r="AJ78" i="5" s="1"/>
  <c r="M78" i="5"/>
  <c r="L78" i="5"/>
  <c r="G78" i="5"/>
  <c r="AG77" i="5"/>
  <c r="O77" i="5"/>
  <c r="N77" i="5"/>
  <c r="AJ77" i="5" s="1"/>
  <c r="M77" i="5"/>
  <c r="L77" i="5"/>
  <c r="G77" i="5"/>
  <c r="AG76" i="5"/>
  <c r="O76" i="5"/>
  <c r="N76" i="5"/>
  <c r="AJ76" i="5" s="1"/>
  <c r="M76" i="5"/>
  <c r="L76" i="5"/>
  <c r="G76" i="5"/>
  <c r="AG75" i="5"/>
  <c r="O75" i="5"/>
  <c r="N75" i="5"/>
  <c r="AJ75" i="5" s="1"/>
  <c r="M75" i="5"/>
  <c r="L75" i="5"/>
  <c r="G75" i="5"/>
  <c r="AG74" i="5"/>
  <c r="O74" i="5"/>
  <c r="N74" i="5"/>
  <c r="AJ74" i="5" s="1"/>
  <c r="M74" i="5"/>
  <c r="L74" i="5"/>
  <c r="G74" i="5"/>
  <c r="AG73" i="5"/>
  <c r="O73" i="5"/>
  <c r="N73" i="5"/>
  <c r="AJ73" i="5" s="1"/>
  <c r="M73" i="5"/>
  <c r="L73" i="5"/>
  <c r="G73" i="5"/>
  <c r="AG72" i="5"/>
  <c r="O72" i="5"/>
  <c r="N72" i="5"/>
  <c r="AJ72" i="5" s="1"/>
  <c r="M72" i="5"/>
  <c r="L72" i="5"/>
  <c r="G72" i="5"/>
  <c r="AG71" i="5"/>
  <c r="O71" i="5"/>
  <c r="N71" i="5"/>
  <c r="AJ71" i="5" s="1"/>
  <c r="M71" i="5"/>
  <c r="L71" i="5"/>
  <c r="G71" i="5"/>
  <c r="AG70" i="5"/>
  <c r="O70" i="5"/>
  <c r="N70" i="5"/>
  <c r="AJ70" i="5" s="1"/>
  <c r="M70" i="5"/>
  <c r="L70" i="5"/>
  <c r="G70" i="5"/>
  <c r="AG69" i="5"/>
  <c r="O69" i="5"/>
  <c r="N69" i="5"/>
  <c r="AJ69" i="5" s="1"/>
  <c r="M69" i="5"/>
  <c r="L69" i="5"/>
  <c r="G69" i="5"/>
  <c r="AG68" i="5"/>
  <c r="O68" i="5"/>
  <c r="N68" i="5"/>
  <c r="AJ68" i="5" s="1"/>
  <c r="M68" i="5"/>
  <c r="L68" i="5"/>
  <c r="G68" i="5"/>
  <c r="AG67" i="5"/>
  <c r="O67" i="5"/>
  <c r="N67" i="5"/>
  <c r="AJ67" i="5" s="1"/>
  <c r="M67" i="5"/>
  <c r="L67" i="5"/>
  <c r="G67" i="5"/>
  <c r="AG66" i="5"/>
  <c r="O66" i="5"/>
  <c r="N66" i="5"/>
  <c r="AJ66" i="5" s="1"/>
  <c r="M66" i="5"/>
  <c r="L66" i="5"/>
  <c r="G66" i="5"/>
  <c r="AG65" i="5"/>
  <c r="O65" i="5"/>
  <c r="N65" i="5"/>
  <c r="AJ65" i="5" s="1"/>
  <c r="M65" i="5"/>
  <c r="L65" i="5"/>
  <c r="G65" i="5"/>
  <c r="AG64" i="5"/>
  <c r="O64" i="5"/>
  <c r="N64" i="5"/>
  <c r="AJ64" i="5" s="1"/>
  <c r="M64" i="5"/>
  <c r="L64" i="5"/>
  <c r="G64" i="5"/>
  <c r="AG63" i="5"/>
  <c r="O63" i="5"/>
  <c r="N63" i="5"/>
  <c r="AJ63" i="5" s="1"/>
  <c r="M63" i="5"/>
  <c r="L63" i="5"/>
  <c r="G63" i="5"/>
  <c r="AG62" i="5"/>
  <c r="O62" i="5"/>
  <c r="N62" i="5"/>
  <c r="AJ62" i="5" s="1"/>
  <c r="M62" i="5"/>
  <c r="L62" i="5"/>
  <c r="G62" i="5"/>
  <c r="P62" i="5" s="1"/>
  <c r="AG61" i="5"/>
  <c r="O61" i="5"/>
  <c r="N61" i="5"/>
  <c r="AJ61" i="5" s="1"/>
  <c r="M61" i="5"/>
  <c r="L61" i="5"/>
  <c r="G61" i="5"/>
  <c r="AG60" i="5"/>
  <c r="O60" i="5"/>
  <c r="N60" i="5"/>
  <c r="AJ60" i="5" s="1"/>
  <c r="M60" i="5"/>
  <c r="L60" i="5"/>
  <c r="G60" i="5"/>
  <c r="AG59" i="5"/>
  <c r="O59" i="5"/>
  <c r="N59" i="5"/>
  <c r="AJ59" i="5" s="1"/>
  <c r="M59" i="5"/>
  <c r="L59" i="5"/>
  <c r="G59" i="5"/>
  <c r="AG58" i="5"/>
  <c r="O58" i="5"/>
  <c r="N58" i="5"/>
  <c r="AJ58" i="5" s="1"/>
  <c r="M58" i="5"/>
  <c r="L58" i="5"/>
  <c r="G58" i="5"/>
  <c r="AG57" i="5"/>
  <c r="O57" i="5"/>
  <c r="N57" i="5"/>
  <c r="AJ57" i="5" s="1"/>
  <c r="M57" i="5"/>
  <c r="L57" i="5"/>
  <c r="G57" i="5"/>
  <c r="AG56" i="5"/>
  <c r="O56" i="5"/>
  <c r="N56" i="5"/>
  <c r="AJ56" i="5" s="1"/>
  <c r="M56" i="5"/>
  <c r="L56" i="5"/>
  <c r="G56" i="5"/>
  <c r="AG55" i="5"/>
  <c r="O55" i="5"/>
  <c r="N55" i="5"/>
  <c r="AJ55" i="5" s="1"/>
  <c r="M55" i="5"/>
  <c r="L55" i="5"/>
  <c r="G55" i="5"/>
  <c r="AG54" i="5"/>
  <c r="O54" i="5"/>
  <c r="N54" i="5"/>
  <c r="AJ54" i="5" s="1"/>
  <c r="M54" i="5"/>
  <c r="L54" i="5"/>
  <c r="G54" i="5"/>
  <c r="AG53" i="5"/>
  <c r="O53" i="5"/>
  <c r="N53" i="5"/>
  <c r="AJ53" i="5" s="1"/>
  <c r="M53" i="5"/>
  <c r="L53" i="5"/>
  <c r="G53" i="5"/>
  <c r="AG52" i="5"/>
  <c r="O52" i="5"/>
  <c r="N52" i="5"/>
  <c r="AJ52" i="5" s="1"/>
  <c r="M52" i="5"/>
  <c r="L52" i="5"/>
  <c r="G52" i="5"/>
  <c r="AG51" i="5"/>
  <c r="O51" i="5"/>
  <c r="N51" i="5"/>
  <c r="AJ51" i="5" s="1"/>
  <c r="M51" i="5"/>
  <c r="L51" i="5"/>
  <c r="G51" i="5"/>
  <c r="AG50" i="5"/>
  <c r="O50" i="5"/>
  <c r="N50" i="5"/>
  <c r="AJ50" i="5" s="1"/>
  <c r="M50" i="5"/>
  <c r="L50" i="5"/>
  <c r="G50" i="5"/>
  <c r="AG49" i="5"/>
  <c r="O49" i="5"/>
  <c r="N49" i="5"/>
  <c r="AJ49" i="5" s="1"/>
  <c r="M49" i="5"/>
  <c r="L49" i="5"/>
  <c r="G49" i="5"/>
  <c r="AG48" i="5"/>
  <c r="O48" i="5"/>
  <c r="N48" i="5"/>
  <c r="AJ48" i="5" s="1"/>
  <c r="M48" i="5"/>
  <c r="L48" i="5"/>
  <c r="G48" i="5"/>
  <c r="AG47" i="5"/>
  <c r="O47" i="5"/>
  <c r="N47" i="5"/>
  <c r="AJ47" i="5" s="1"/>
  <c r="M47" i="5"/>
  <c r="L47" i="5"/>
  <c r="P47" i="5" s="1"/>
  <c r="G47" i="5"/>
  <c r="AG46" i="5"/>
  <c r="O46" i="5"/>
  <c r="N46" i="5"/>
  <c r="AJ46" i="5" s="1"/>
  <c r="M46" i="5"/>
  <c r="L46" i="5"/>
  <c r="G46" i="5"/>
  <c r="P46" i="5" s="1"/>
  <c r="AG45" i="5"/>
  <c r="O45" i="5"/>
  <c r="N45" i="5"/>
  <c r="AJ45" i="5" s="1"/>
  <c r="M45" i="5"/>
  <c r="L45" i="5"/>
  <c r="G45" i="5"/>
  <c r="AG44" i="5"/>
  <c r="O44" i="5"/>
  <c r="N44" i="5"/>
  <c r="AJ44" i="5" s="1"/>
  <c r="M44" i="5"/>
  <c r="L44" i="5"/>
  <c r="G44" i="5"/>
  <c r="AG43" i="5"/>
  <c r="O43" i="5"/>
  <c r="N43" i="5"/>
  <c r="AJ43" i="5" s="1"/>
  <c r="M43" i="5"/>
  <c r="L43" i="5"/>
  <c r="G43" i="5"/>
  <c r="AG42" i="5"/>
  <c r="O42" i="5"/>
  <c r="N42" i="5"/>
  <c r="AJ42" i="5" s="1"/>
  <c r="M42" i="5"/>
  <c r="L42" i="5"/>
  <c r="G42" i="5"/>
  <c r="AG41" i="5"/>
  <c r="O41" i="5"/>
  <c r="N41" i="5"/>
  <c r="AJ41" i="5" s="1"/>
  <c r="M41" i="5"/>
  <c r="L41" i="5"/>
  <c r="G41" i="5"/>
  <c r="AG40" i="5"/>
  <c r="O40" i="5"/>
  <c r="N40" i="5"/>
  <c r="AJ40" i="5" s="1"/>
  <c r="M40" i="5"/>
  <c r="L40" i="5"/>
  <c r="G40" i="5"/>
  <c r="AG39" i="5"/>
  <c r="O39" i="5"/>
  <c r="N39" i="5"/>
  <c r="AJ39" i="5" s="1"/>
  <c r="M39" i="5"/>
  <c r="L39" i="5"/>
  <c r="G39" i="5"/>
  <c r="AG38" i="5"/>
  <c r="O38" i="5"/>
  <c r="N38" i="5"/>
  <c r="AJ38" i="5" s="1"/>
  <c r="M38" i="5"/>
  <c r="L38" i="5"/>
  <c r="G38" i="5"/>
  <c r="AG37" i="5"/>
  <c r="O37" i="5"/>
  <c r="N37" i="5"/>
  <c r="AJ37" i="5" s="1"/>
  <c r="M37" i="5"/>
  <c r="L37" i="5"/>
  <c r="G37" i="5"/>
  <c r="AG36" i="5"/>
  <c r="O36" i="5"/>
  <c r="N36" i="5"/>
  <c r="AJ36" i="5" s="1"/>
  <c r="M36" i="5"/>
  <c r="L36" i="5"/>
  <c r="G36" i="5"/>
  <c r="AG35" i="5"/>
  <c r="O35" i="5"/>
  <c r="N35" i="5"/>
  <c r="AJ35" i="5" s="1"/>
  <c r="M35" i="5"/>
  <c r="L35" i="5"/>
  <c r="G35" i="5"/>
  <c r="AG34" i="5"/>
  <c r="O34" i="5"/>
  <c r="N34" i="5"/>
  <c r="AJ34" i="5" s="1"/>
  <c r="M34" i="5"/>
  <c r="L34" i="5"/>
  <c r="G34" i="5"/>
  <c r="AG33" i="5"/>
  <c r="O33" i="5"/>
  <c r="N33" i="5"/>
  <c r="AJ33" i="5" s="1"/>
  <c r="M33" i="5"/>
  <c r="L33" i="5"/>
  <c r="G33" i="5"/>
  <c r="AG32" i="5"/>
  <c r="O32" i="5"/>
  <c r="N32" i="5"/>
  <c r="AJ32" i="5" s="1"/>
  <c r="M32" i="5"/>
  <c r="L32" i="5"/>
  <c r="G32" i="5"/>
  <c r="AG31" i="5"/>
  <c r="O31" i="5"/>
  <c r="N31" i="5"/>
  <c r="AJ31" i="5" s="1"/>
  <c r="M31" i="5"/>
  <c r="L31" i="5"/>
  <c r="G31" i="5"/>
  <c r="AG30" i="5"/>
  <c r="O30" i="5"/>
  <c r="N30" i="5"/>
  <c r="AJ30" i="5" s="1"/>
  <c r="M30" i="5"/>
  <c r="L30" i="5"/>
  <c r="G30" i="5"/>
  <c r="AG29" i="5"/>
  <c r="O29" i="5"/>
  <c r="N29" i="5"/>
  <c r="AJ29" i="5" s="1"/>
  <c r="M29" i="5"/>
  <c r="L29" i="5"/>
  <c r="G29" i="5"/>
  <c r="AG28" i="5"/>
  <c r="O28" i="5"/>
  <c r="N28" i="5"/>
  <c r="AJ28" i="5" s="1"/>
  <c r="M28" i="5"/>
  <c r="L28" i="5"/>
  <c r="G28" i="5"/>
  <c r="AG27" i="5"/>
  <c r="O27" i="5"/>
  <c r="N27" i="5"/>
  <c r="AJ27" i="5" s="1"/>
  <c r="M27" i="5"/>
  <c r="L27" i="5"/>
  <c r="G27" i="5"/>
  <c r="AG26" i="5"/>
  <c r="O26" i="5"/>
  <c r="N26" i="5"/>
  <c r="AJ26" i="5" s="1"/>
  <c r="M26" i="5"/>
  <c r="L26" i="5"/>
  <c r="G26" i="5"/>
  <c r="P26" i="5" s="1"/>
  <c r="AG25" i="5"/>
  <c r="O25" i="5"/>
  <c r="N25" i="5"/>
  <c r="AJ25" i="5" s="1"/>
  <c r="M25" i="5"/>
  <c r="L25" i="5"/>
  <c r="G25" i="5"/>
  <c r="AG24" i="5"/>
  <c r="O24" i="5"/>
  <c r="N24" i="5"/>
  <c r="AJ24" i="5" s="1"/>
  <c r="M24" i="5"/>
  <c r="L24" i="5"/>
  <c r="G24" i="5"/>
  <c r="AG23" i="5"/>
  <c r="O23" i="5"/>
  <c r="N23" i="5"/>
  <c r="AJ23" i="5" s="1"/>
  <c r="M23" i="5"/>
  <c r="L23" i="5"/>
  <c r="G23" i="5"/>
  <c r="AG22" i="5"/>
  <c r="O22" i="5"/>
  <c r="N22" i="5"/>
  <c r="AJ22" i="5" s="1"/>
  <c r="M22" i="5"/>
  <c r="L22" i="5"/>
  <c r="G22" i="5"/>
  <c r="AG21" i="5"/>
  <c r="O21" i="5"/>
  <c r="N21" i="5"/>
  <c r="AJ21" i="5" s="1"/>
  <c r="M21" i="5"/>
  <c r="L21" i="5"/>
  <c r="G21" i="5"/>
  <c r="AG20" i="5"/>
  <c r="O20" i="5"/>
  <c r="N20" i="5"/>
  <c r="AJ20" i="5" s="1"/>
  <c r="M20" i="5"/>
  <c r="L20" i="5"/>
  <c r="G20" i="5"/>
  <c r="AG19" i="5"/>
  <c r="O19" i="5"/>
  <c r="N19" i="5"/>
  <c r="AJ19" i="5" s="1"/>
  <c r="M19" i="5"/>
  <c r="L19" i="5"/>
  <c r="G19" i="5"/>
  <c r="AG18" i="5"/>
  <c r="O18" i="5"/>
  <c r="N18" i="5"/>
  <c r="AJ18" i="5" s="1"/>
  <c r="M18" i="5"/>
  <c r="L18" i="5"/>
  <c r="G18" i="5"/>
  <c r="AG17" i="5"/>
  <c r="O17" i="5"/>
  <c r="N17" i="5"/>
  <c r="AJ17" i="5" s="1"/>
  <c r="M17" i="5"/>
  <c r="L17" i="5"/>
  <c r="G17" i="5"/>
  <c r="AG16" i="5"/>
  <c r="O16" i="5"/>
  <c r="N16" i="5"/>
  <c r="AJ16" i="5" s="1"/>
  <c r="M16" i="5"/>
  <c r="L16" i="5"/>
  <c r="G16" i="5"/>
  <c r="AG15" i="5"/>
  <c r="O15" i="5"/>
  <c r="N15" i="5"/>
  <c r="AJ15" i="5" s="1"/>
  <c r="M15" i="5"/>
  <c r="L15" i="5"/>
  <c r="G15" i="5"/>
  <c r="AG14" i="5"/>
  <c r="O14" i="5"/>
  <c r="N14" i="5"/>
  <c r="AJ14" i="5" s="1"/>
  <c r="M14" i="5"/>
  <c r="L14" i="5"/>
  <c r="G14" i="5"/>
  <c r="AG13" i="5"/>
  <c r="O13" i="5"/>
  <c r="N13" i="5"/>
  <c r="AJ13" i="5" s="1"/>
  <c r="M13" i="5"/>
  <c r="L13" i="5"/>
  <c r="G13" i="5"/>
  <c r="AG12" i="5"/>
  <c r="O12" i="5"/>
  <c r="N12" i="5"/>
  <c r="AJ12" i="5" s="1"/>
  <c r="M12" i="5"/>
  <c r="L12" i="5"/>
  <c r="G12" i="5"/>
  <c r="AG11" i="5"/>
  <c r="O11" i="5"/>
  <c r="N11" i="5"/>
  <c r="AJ11" i="5" s="1"/>
  <c r="M11" i="5"/>
  <c r="L11" i="5"/>
  <c r="G11" i="5"/>
  <c r="AG10" i="5"/>
  <c r="O10" i="5"/>
  <c r="N10" i="5"/>
  <c r="AJ10" i="5" s="1"/>
  <c r="M10" i="5"/>
  <c r="L10" i="5"/>
  <c r="G10" i="5"/>
  <c r="AG9" i="5"/>
  <c r="O9" i="5"/>
  <c r="N9" i="5"/>
  <c r="AJ9" i="5" s="1"/>
  <c r="M9" i="5"/>
  <c r="L9" i="5"/>
  <c r="G9" i="5"/>
  <c r="BO200" i="4"/>
  <c r="G200" i="4" s="1"/>
  <c r="I200" i="4" s="1"/>
  <c r="BE200" i="4"/>
  <c r="M200" i="4" s="1"/>
  <c r="AC200" i="4"/>
  <c r="AB200" i="4"/>
  <c r="AA200" i="4"/>
  <c r="W200" i="4"/>
  <c r="V200" i="4"/>
  <c r="AS200" i="4" s="1"/>
  <c r="F200" i="4"/>
  <c r="BO199" i="4"/>
  <c r="G199" i="4" s="1"/>
  <c r="BE199" i="4"/>
  <c r="M199" i="4" s="1"/>
  <c r="AC199" i="4"/>
  <c r="AB199" i="4"/>
  <c r="AA199" i="4"/>
  <c r="AJ199" i="4" s="1"/>
  <c r="W199" i="4"/>
  <c r="V199" i="4"/>
  <c r="AS199" i="4" s="1"/>
  <c r="BS199" i="4" s="1"/>
  <c r="F199" i="4"/>
  <c r="BO198" i="4"/>
  <c r="G198" i="4" s="1"/>
  <c r="BE198" i="4"/>
  <c r="M198" i="4" s="1"/>
  <c r="AC198" i="4"/>
  <c r="AB198" i="4"/>
  <c r="AA198" i="4"/>
  <c r="W198" i="4"/>
  <c r="V198" i="4"/>
  <c r="AS198" i="4" s="1"/>
  <c r="AY198" i="4" s="1"/>
  <c r="BX198" i="4" s="1"/>
  <c r="F198" i="4"/>
  <c r="BO197" i="4"/>
  <c r="G197" i="4" s="1"/>
  <c r="BE197" i="4"/>
  <c r="AC197" i="4"/>
  <c r="AB197" i="4"/>
  <c r="AA197" i="4"/>
  <c r="W197" i="4"/>
  <c r="V197" i="4"/>
  <c r="AS197" i="4" s="1"/>
  <c r="M197" i="4"/>
  <c r="F197" i="4"/>
  <c r="BO196" i="4"/>
  <c r="G196" i="4" s="1"/>
  <c r="I196" i="4" s="1"/>
  <c r="BE196" i="4"/>
  <c r="M196" i="4" s="1"/>
  <c r="AC196" i="4"/>
  <c r="AB196" i="4"/>
  <c r="AA196" i="4"/>
  <c r="AJ196" i="4" s="1"/>
  <c r="W196" i="4"/>
  <c r="V196" i="4"/>
  <c r="AS196" i="4" s="1"/>
  <c r="AY196" i="4" s="1"/>
  <c r="BX196" i="4" s="1"/>
  <c r="F196" i="4"/>
  <c r="BO195" i="4"/>
  <c r="G195" i="4" s="1"/>
  <c r="BE195" i="4"/>
  <c r="M195" i="4" s="1"/>
  <c r="AC195" i="4"/>
  <c r="AB195" i="4"/>
  <c r="AA195" i="4"/>
  <c r="W195" i="4"/>
  <c r="V195" i="4"/>
  <c r="AS195" i="4" s="1"/>
  <c r="F195" i="4"/>
  <c r="BO194" i="4"/>
  <c r="G194" i="4" s="1"/>
  <c r="BE194" i="4"/>
  <c r="M194" i="4" s="1"/>
  <c r="AC194" i="4"/>
  <c r="AB194" i="4"/>
  <c r="AA194" i="4"/>
  <c r="AE194" i="4" s="1"/>
  <c r="W194" i="4"/>
  <c r="V194" i="4"/>
  <c r="AS194" i="4" s="1"/>
  <c r="F194" i="4"/>
  <c r="BO193" i="4"/>
  <c r="G193" i="4" s="1"/>
  <c r="BE193" i="4"/>
  <c r="M193" i="4" s="1"/>
  <c r="AC193" i="4"/>
  <c r="AB193" i="4"/>
  <c r="AA193" i="4"/>
  <c r="W193" i="4"/>
  <c r="V193" i="4"/>
  <c r="AS193" i="4" s="1"/>
  <c r="BS193" i="4" s="1"/>
  <c r="F193" i="4"/>
  <c r="BO192" i="4"/>
  <c r="G192" i="4" s="1"/>
  <c r="BE192" i="4"/>
  <c r="M192" i="4" s="1"/>
  <c r="AC192" i="4"/>
  <c r="AB192" i="4"/>
  <c r="AA192" i="4"/>
  <c r="W192" i="4"/>
  <c r="V192" i="4"/>
  <c r="AS192" i="4" s="1"/>
  <c r="F192" i="4"/>
  <c r="BO191" i="4"/>
  <c r="G191" i="4" s="1"/>
  <c r="BE191" i="4"/>
  <c r="M191" i="4" s="1"/>
  <c r="AC191" i="4"/>
  <c r="AB191" i="4"/>
  <c r="AA191" i="4"/>
  <c r="AE191" i="4" s="1"/>
  <c r="W191" i="4"/>
  <c r="V191" i="4"/>
  <c r="AS191" i="4" s="1"/>
  <c r="BS191" i="4" s="1"/>
  <c r="F191" i="4"/>
  <c r="BO190" i="4"/>
  <c r="G190" i="4" s="1"/>
  <c r="BE190" i="4"/>
  <c r="M190" i="4" s="1"/>
  <c r="AC190" i="4"/>
  <c r="AB190" i="4"/>
  <c r="AA190" i="4"/>
  <c r="AE190" i="4" s="1"/>
  <c r="W190" i="4"/>
  <c r="V190" i="4"/>
  <c r="AS190" i="4" s="1"/>
  <c r="F190" i="4"/>
  <c r="BO189" i="4"/>
  <c r="G189" i="4" s="1"/>
  <c r="I189" i="4" s="1"/>
  <c r="BE189" i="4"/>
  <c r="M189" i="4" s="1"/>
  <c r="N189" i="4" s="1"/>
  <c r="AC189" i="4"/>
  <c r="AB189" i="4"/>
  <c r="AA189" i="4"/>
  <c r="AE189" i="4" s="1"/>
  <c r="W189" i="4"/>
  <c r="V189" i="4"/>
  <c r="AS189" i="4" s="1"/>
  <c r="J189" i="4"/>
  <c r="F189" i="4"/>
  <c r="BO188" i="4"/>
  <c r="G188" i="4" s="1"/>
  <c r="BE188" i="4"/>
  <c r="M188" i="4" s="1"/>
  <c r="AC188" i="4"/>
  <c r="AB188" i="4"/>
  <c r="AA188" i="4"/>
  <c r="AE188" i="4" s="1"/>
  <c r="W188" i="4"/>
  <c r="V188" i="4"/>
  <c r="AS188" i="4" s="1"/>
  <c r="AY188" i="4" s="1"/>
  <c r="BX188" i="4" s="1"/>
  <c r="F188" i="4"/>
  <c r="BO187" i="4"/>
  <c r="G187" i="4" s="1"/>
  <c r="BE187" i="4"/>
  <c r="M187" i="4" s="1"/>
  <c r="AC187" i="4"/>
  <c r="AB187" i="4"/>
  <c r="AA187" i="4"/>
  <c r="W187" i="4"/>
  <c r="V187" i="4"/>
  <c r="AS187" i="4" s="1"/>
  <c r="F187" i="4"/>
  <c r="BO186" i="4"/>
  <c r="G186" i="4" s="1"/>
  <c r="BE186" i="4"/>
  <c r="M186" i="4" s="1"/>
  <c r="AC186" i="4"/>
  <c r="AB186" i="4"/>
  <c r="AA186" i="4"/>
  <c r="AJ186" i="4" s="1"/>
  <c r="W186" i="4"/>
  <c r="V186" i="4"/>
  <c r="AS186" i="4" s="1"/>
  <c r="F186" i="4"/>
  <c r="BO185" i="4"/>
  <c r="G185" i="4" s="1"/>
  <c r="I185" i="4" s="1"/>
  <c r="BE185" i="4"/>
  <c r="M185" i="4" s="1"/>
  <c r="AC185" i="4"/>
  <c r="AB185" i="4"/>
  <c r="AA185" i="4"/>
  <c r="AE185" i="4" s="1"/>
  <c r="W185" i="4"/>
  <c r="V185" i="4"/>
  <c r="AS185" i="4" s="1"/>
  <c r="F185" i="4"/>
  <c r="BO184" i="4"/>
  <c r="G184" i="4" s="1"/>
  <c r="I184" i="4" s="1"/>
  <c r="BE184" i="4"/>
  <c r="M184" i="4" s="1"/>
  <c r="AC184" i="4"/>
  <c r="AB184" i="4"/>
  <c r="AA184" i="4"/>
  <c r="W184" i="4"/>
  <c r="V184" i="4"/>
  <c r="AS184" i="4" s="1"/>
  <c r="F184" i="4"/>
  <c r="BO183" i="4"/>
  <c r="G183" i="4" s="1"/>
  <c r="BE183" i="4"/>
  <c r="M183" i="4" s="1"/>
  <c r="AC183" i="4"/>
  <c r="AB183" i="4"/>
  <c r="AA183" i="4"/>
  <c r="W183" i="4"/>
  <c r="V183" i="4"/>
  <c r="AS183" i="4" s="1"/>
  <c r="BS183" i="4" s="1"/>
  <c r="F183" i="4"/>
  <c r="BO182" i="4"/>
  <c r="G182" i="4" s="1"/>
  <c r="BE182" i="4"/>
  <c r="M182" i="4" s="1"/>
  <c r="AC182" i="4"/>
  <c r="AB182" i="4"/>
  <c r="AA182" i="4"/>
  <c r="AE182" i="4" s="1"/>
  <c r="W182" i="4"/>
  <c r="V182" i="4"/>
  <c r="AS182" i="4" s="1"/>
  <c r="F182" i="4"/>
  <c r="BO181" i="4"/>
  <c r="G181" i="4" s="1"/>
  <c r="BE181" i="4"/>
  <c r="M181" i="4" s="1"/>
  <c r="N181" i="4" s="1"/>
  <c r="AC181" i="4"/>
  <c r="AB181" i="4"/>
  <c r="AA181" i="4"/>
  <c r="AE181" i="4" s="1"/>
  <c r="W181" i="4"/>
  <c r="V181" i="4"/>
  <c r="AS181" i="4" s="1"/>
  <c r="F181" i="4"/>
  <c r="BO180" i="4"/>
  <c r="G180" i="4" s="1"/>
  <c r="I180" i="4" s="1"/>
  <c r="BE180" i="4"/>
  <c r="M180" i="4" s="1"/>
  <c r="O180" i="4" s="1"/>
  <c r="AE180" i="4"/>
  <c r="AC180" i="4"/>
  <c r="AB180" i="4"/>
  <c r="AA180" i="4"/>
  <c r="AJ180" i="4" s="1"/>
  <c r="W180" i="4"/>
  <c r="V180" i="4"/>
  <c r="AS180" i="4" s="1"/>
  <c r="AY180" i="4" s="1"/>
  <c r="BX180" i="4" s="1"/>
  <c r="F180" i="4"/>
  <c r="BO179" i="4"/>
  <c r="G179" i="4" s="1"/>
  <c r="BE179" i="4"/>
  <c r="M179" i="4" s="1"/>
  <c r="AC179" i="4"/>
  <c r="AB179" i="4"/>
  <c r="AA179" i="4"/>
  <c r="AJ179" i="4" s="1"/>
  <c r="W179" i="4"/>
  <c r="V179" i="4"/>
  <c r="AS179" i="4" s="1"/>
  <c r="F179" i="4"/>
  <c r="BO178" i="4"/>
  <c r="G178" i="4" s="1"/>
  <c r="BE178" i="4"/>
  <c r="M178" i="4" s="1"/>
  <c r="AC178" i="4"/>
  <c r="AB178" i="4"/>
  <c r="AA178" i="4"/>
  <c r="AJ178" i="4" s="1"/>
  <c r="W178" i="4"/>
  <c r="V178" i="4"/>
  <c r="AS178" i="4" s="1"/>
  <c r="F178" i="4"/>
  <c r="BO177" i="4"/>
  <c r="G177" i="4" s="1"/>
  <c r="BE177" i="4"/>
  <c r="M177" i="4" s="1"/>
  <c r="AC177" i="4"/>
  <c r="AB177" i="4"/>
  <c r="AA177" i="4"/>
  <c r="W177" i="4"/>
  <c r="V177" i="4"/>
  <c r="AS177" i="4" s="1"/>
  <c r="BS177" i="4" s="1"/>
  <c r="F177" i="4"/>
  <c r="BO176" i="4"/>
  <c r="G176" i="4" s="1"/>
  <c r="J176" i="4" s="1"/>
  <c r="BE176" i="4"/>
  <c r="M176" i="4" s="1"/>
  <c r="AC176" i="4"/>
  <c r="AB176" i="4"/>
  <c r="AA176" i="4"/>
  <c r="W176" i="4"/>
  <c r="V176" i="4"/>
  <c r="AS176" i="4" s="1"/>
  <c r="F176" i="4"/>
  <c r="BO175" i="4"/>
  <c r="G175" i="4" s="1"/>
  <c r="BE175" i="4"/>
  <c r="M175" i="4" s="1"/>
  <c r="AC175" i="4"/>
  <c r="AB175" i="4"/>
  <c r="AA175" i="4"/>
  <c r="AJ175" i="4" s="1"/>
  <c r="W175" i="4"/>
  <c r="V175" i="4"/>
  <c r="AS175" i="4" s="1"/>
  <c r="BS175" i="4" s="1"/>
  <c r="F175" i="4"/>
  <c r="BO174" i="4"/>
  <c r="G174" i="4" s="1"/>
  <c r="BE174" i="4"/>
  <c r="AC174" i="4"/>
  <c r="AB174" i="4"/>
  <c r="AA174" i="4"/>
  <c r="AE174" i="4" s="1"/>
  <c r="W174" i="4"/>
  <c r="V174" i="4"/>
  <c r="AS174" i="4" s="1"/>
  <c r="BI174" i="4" s="1"/>
  <c r="M174" i="4"/>
  <c r="F174" i="4"/>
  <c r="BO173" i="4"/>
  <c r="G173" i="4" s="1"/>
  <c r="I173" i="4" s="1"/>
  <c r="BE173" i="4"/>
  <c r="M173" i="4" s="1"/>
  <c r="AC173" i="4"/>
  <c r="AB173" i="4"/>
  <c r="AA173" i="4"/>
  <c r="AE173" i="4" s="1"/>
  <c r="W173" i="4"/>
  <c r="V173" i="4"/>
  <c r="AS173" i="4" s="1"/>
  <c r="F173" i="4"/>
  <c r="BO172" i="4"/>
  <c r="G172" i="4" s="1"/>
  <c r="I172" i="4" s="1"/>
  <c r="BE172" i="4"/>
  <c r="M172" i="4" s="1"/>
  <c r="O172" i="4" s="1"/>
  <c r="AC172" i="4"/>
  <c r="AB172" i="4"/>
  <c r="AA172" i="4"/>
  <c r="AE172" i="4" s="1"/>
  <c r="W172" i="4"/>
  <c r="V172" i="4"/>
  <c r="AS172" i="4" s="1"/>
  <c r="AY172" i="4" s="1"/>
  <c r="BX172" i="4" s="1"/>
  <c r="F172" i="4"/>
  <c r="BO171" i="4"/>
  <c r="G171" i="4" s="1"/>
  <c r="BE171" i="4"/>
  <c r="M171" i="4" s="1"/>
  <c r="AC171" i="4"/>
  <c r="AB171" i="4"/>
  <c r="AA171" i="4"/>
  <c r="AJ171" i="4" s="1"/>
  <c r="W171" i="4"/>
  <c r="V171" i="4"/>
  <c r="AS171" i="4" s="1"/>
  <c r="F171" i="4"/>
  <c r="BO170" i="4"/>
  <c r="G170" i="4" s="1"/>
  <c r="BE170" i="4"/>
  <c r="M170" i="4" s="1"/>
  <c r="AC170" i="4"/>
  <c r="AB170" i="4"/>
  <c r="AA170" i="4"/>
  <c r="W170" i="4"/>
  <c r="V170" i="4"/>
  <c r="AS170" i="4" s="1"/>
  <c r="F170" i="4"/>
  <c r="BO169" i="4"/>
  <c r="G169" i="4" s="1"/>
  <c r="I169" i="4" s="1"/>
  <c r="BE169" i="4"/>
  <c r="M169" i="4" s="1"/>
  <c r="AC169" i="4"/>
  <c r="AB169" i="4"/>
  <c r="AA169" i="4"/>
  <c r="AE169" i="4" s="1"/>
  <c r="W169" i="4"/>
  <c r="V169" i="4"/>
  <c r="AS169" i="4" s="1"/>
  <c r="F169" i="4"/>
  <c r="BO168" i="4"/>
  <c r="G168" i="4" s="1"/>
  <c r="BE168" i="4"/>
  <c r="M168" i="4" s="1"/>
  <c r="AC168" i="4"/>
  <c r="AB168" i="4"/>
  <c r="AA168" i="4"/>
  <c r="W168" i="4"/>
  <c r="V168" i="4"/>
  <c r="AS168" i="4" s="1"/>
  <c r="F168" i="4"/>
  <c r="BO167" i="4"/>
  <c r="G167" i="4" s="1"/>
  <c r="BE167" i="4"/>
  <c r="M167" i="4" s="1"/>
  <c r="AC167" i="4"/>
  <c r="AB167" i="4"/>
  <c r="AA167" i="4"/>
  <c r="AJ167" i="4" s="1"/>
  <c r="W167" i="4"/>
  <c r="V167" i="4"/>
  <c r="AS167" i="4" s="1"/>
  <c r="BS167" i="4" s="1"/>
  <c r="F167" i="4"/>
  <c r="BO166" i="4"/>
  <c r="G166" i="4" s="1"/>
  <c r="BE166" i="4"/>
  <c r="AC166" i="4"/>
  <c r="AB166" i="4"/>
  <c r="AA166" i="4"/>
  <c r="W166" i="4"/>
  <c r="V166" i="4"/>
  <c r="AS166" i="4" s="1"/>
  <c r="AY166" i="4" s="1"/>
  <c r="BX166" i="4" s="1"/>
  <c r="M166" i="4"/>
  <c r="F166" i="4"/>
  <c r="BO165" i="4"/>
  <c r="G165" i="4" s="1"/>
  <c r="BE165" i="4"/>
  <c r="M165" i="4" s="1"/>
  <c r="AC165" i="4"/>
  <c r="AB165" i="4"/>
  <c r="AA165" i="4"/>
  <c r="AE165" i="4" s="1"/>
  <c r="W165" i="4"/>
  <c r="V165" i="4"/>
  <c r="AS165" i="4" s="1"/>
  <c r="F165" i="4"/>
  <c r="BO164" i="4"/>
  <c r="G164" i="4" s="1"/>
  <c r="I164" i="4" s="1"/>
  <c r="BE164" i="4"/>
  <c r="M164" i="4" s="1"/>
  <c r="AC164" i="4"/>
  <c r="AB164" i="4"/>
  <c r="AA164" i="4"/>
  <c r="AJ164" i="4" s="1"/>
  <c r="W164" i="4"/>
  <c r="V164" i="4"/>
  <c r="AS164" i="4" s="1"/>
  <c r="AY164" i="4" s="1"/>
  <c r="BX164" i="4" s="1"/>
  <c r="F164" i="4"/>
  <c r="BO163" i="4"/>
  <c r="G163" i="4" s="1"/>
  <c r="BE163" i="4"/>
  <c r="M163" i="4" s="1"/>
  <c r="AC163" i="4"/>
  <c r="AB163" i="4"/>
  <c r="AA163" i="4"/>
  <c r="W163" i="4"/>
  <c r="V163" i="4"/>
  <c r="AS163" i="4" s="1"/>
  <c r="F163" i="4"/>
  <c r="BO162" i="4"/>
  <c r="G162" i="4" s="1"/>
  <c r="BE162" i="4"/>
  <c r="M162" i="4" s="1"/>
  <c r="AC162" i="4"/>
  <c r="AB162" i="4"/>
  <c r="AA162" i="4"/>
  <c r="W162" i="4"/>
  <c r="V162" i="4"/>
  <c r="AS162" i="4" s="1"/>
  <c r="F162" i="4"/>
  <c r="BO161" i="4"/>
  <c r="G161" i="4" s="1"/>
  <c r="BE161" i="4"/>
  <c r="M161" i="4" s="1"/>
  <c r="N161" i="4" s="1"/>
  <c r="AC161" i="4"/>
  <c r="AB161" i="4"/>
  <c r="AA161" i="4"/>
  <c r="W161" i="4"/>
  <c r="V161" i="4"/>
  <c r="AS161" i="4" s="1"/>
  <c r="F161" i="4"/>
  <c r="BO160" i="4"/>
  <c r="G160" i="4" s="1"/>
  <c r="J160" i="4" s="1"/>
  <c r="BE160" i="4"/>
  <c r="M160" i="4" s="1"/>
  <c r="O160" i="4" s="1"/>
  <c r="AC160" i="4"/>
  <c r="AB160" i="4"/>
  <c r="AA160" i="4"/>
  <c r="W160" i="4"/>
  <c r="V160" i="4"/>
  <c r="AS160" i="4" s="1"/>
  <c r="F160" i="4"/>
  <c r="BO159" i="4"/>
  <c r="G159" i="4" s="1"/>
  <c r="BE159" i="4"/>
  <c r="M159" i="4" s="1"/>
  <c r="AC159" i="4"/>
  <c r="AB159" i="4"/>
  <c r="AA159" i="4"/>
  <c r="AE159" i="4" s="1"/>
  <c r="W159" i="4"/>
  <c r="V159" i="4"/>
  <c r="AS159" i="4" s="1"/>
  <c r="BS159" i="4" s="1"/>
  <c r="F159" i="4"/>
  <c r="BO158" i="4"/>
  <c r="G158" i="4" s="1"/>
  <c r="BE158" i="4"/>
  <c r="M158" i="4" s="1"/>
  <c r="AC158" i="4"/>
  <c r="AB158" i="4"/>
  <c r="AA158" i="4"/>
  <c r="AE158" i="4" s="1"/>
  <c r="W158" i="4"/>
  <c r="V158" i="4"/>
  <c r="AS158" i="4" s="1"/>
  <c r="AY158" i="4" s="1"/>
  <c r="BX158" i="4" s="1"/>
  <c r="F158" i="4"/>
  <c r="BO157" i="4"/>
  <c r="G157" i="4" s="1"/>
  <c r="BE157" i="4"/>
  <c r="M157" i="4" s="1"/>
  <c r="N157" i="4" s="1"/>
  <c r="AC157" i="4"/>
  <c r="AB157" i="4"/>
  <c r="AA157" i="4"/>
  <c r="AE157" i="4" s="1"/>
  <c r="W157" i="4"/>
  <c r="V157" i="4"/>
  <c r="AS157" i="4" s="1"/>
  <c r="F157" i="4"/>
  <c r="BO156" i="4"/>
  <c r="G156" i="4" s="1"/>
  <c r="I156" i="4" s="1"/>
  <c r="BE156" i="4"/>
  <c r="M156" i="4" s="1"/>
  <c r="AC156" i="4"/>
  <c r="AB156" i="4"/>
  <c r="AA156" i="4"/>
  <c r="AE156" i="4" s="1"/>
  <c r="W156" i="4"/>
  <c r="V156" i="4"/>
  <c r="AS156" i="4" s="1"/>
  <c r="AY156" i="4" s="1"/>
  <c r="BX156" i="4" s="1"/>
  <c r="F156" i="4"/>
  <c r="BO155" i="4"/>
  <c r="G155" i="4" s="1"/>
  <c r="BE155" i="4"/>
  <c r="M155" i="4" s="1"/>
  <c r="AC155" i="4"/>
  <c r="AB155" i="4"/>
  <c r="AA155" i="4"/>
  <c r="W155" i="4"/>
  <c r="V155" i="4"/>
  <c r="AS155" i="4" s="1"/>
  <c r="F155" i="4"/>
  <c r="BO154" i="4"/>
  <c r="G154" i="4" s="1"/>
  <c r="BE154" i="4"/>
  <c r="M154" i="4" s="1"/>
  <c r="AC154" i="4"/>
  <c r="AB154" i="4"/>
  <c r="AA154" i="4"/>
  <c r="AE154" i="4" s="1"/>
  <c r="W154" i="4"/>
  <c r="V154" i="4"/>
  <c r="AS154" i="4" s="1"/>
  <c r="F154" i="4"/>
  <c r="BO153" i="4"/>
  <c r="G153" i="4" s="1"/>
  <c r="I153" i="4" s="1"/>
  <c r="BE153" i="4"/>
  <c r="M153" i="4" s="1"/>
  <c r="AC153" i="4"/>
  <c r="AB153" i="4"/>
  <c r="AA153" i="4"/>
  <c r="AE153" i="4" s="1"/>
  <c r="W153" i="4"/>
  <c r="V153" i="4"/>
  <c r="AS153" i="4" s="1"/>
  <c r="F153" i="4"/>
  <c r="BO152" i="4"/>
  <c r="G152" i="4" s="1"/>
  <c r="J152" i="4" s="1"/>
  <c r="BE152" i="4"/>
  <c r="M152" i="4" s="1"/>
  <c r="AC152" i="4"/>
  <c r="AB152" i="4"/>
  <c r="AA152" i="4"/>
  <c r="W152" i="4"/>
  <c r="V152" i="4"/>
  <c r="AS152" i="4" s="1"/>
  <c r="F152" i="4"/>
  <c r="BO151" i="4"/>
  <c r="G151" i="4" s="1"/>
  <c r="BE151" i="4"/>
  <c r="M151" i="4" s="1"/>
  <c r="AC151" i="4"/>
  <c r="AB151" i="4"/>
  <c r="AA151" i="4"/>
  <c r="AJ151" i="4" s="1"/>
  <c r="W151" i="4"/>
  <c r="V151" i="4"/>
  <c r="AS151" i="4" s="1"/>
  <c r="BS151" i="4" s="1"/>
  <c r="F151" i="4"/>
  <c r="BO150" i="4"/>
  <c r="G150" i="4" s="1"/>
  <c r="BE150" i="4"/>
  <c r="M150" i="4" s="1"/>
  <c r="AC150" i="4"/>
  <c r="AB150" i="4"/>
  <c r="AA150" i="4"/>
  <c r="W150" i="4"/>
  <c r="V150" i="4"/>
  <c r="AS150" i="4" s="1"/>
  <c r="AY150" i="4" s="1"/>
  <c r="BX150" i="4" s="1"/>
  <c r="F150" i="4"/>
  <c r="BO149" i="4"/>
  <c r="G149" i="4" s="1"/>
  <c r="I149" i="4" s="1"/>
  <c r="BE149" i="4"/>
  <c r="AC149" i="4"/>
  <c r="AB149" i="4"/>
  <c r="AA149" i="4"/>
  <c r="AE149" i="4" s="1"/>
  <c r="W149" i="4"/>
  <c r="V149" i="4"/>
  <c r="AS149" i="4" s="1"/>
  <c r="M149" i="4"/>
  <c r="N149" i="4" s="1"/>
  <c r="F149" i="4"/>
  <c r="P149" i="4" s="1"/>
  <c r="BO148" i="4"/>
  <c r="G148" i="4" s="1"/>
  <c r="BE148" i="4"/>
  <c r="AC148" i="4"/>
  <c r="AB148" i="4"/>
  <c r="AA148" i="4"/>
  <c r="AJ148" i="4" s="1"/>
  <c r="W148" i="4"/>
  <c r="V148" i="4"/>
  <c r="AS148" i="4" s="1"/>
  <c r="AY148" i="4" s="1"/>
  <c r="BX148" i="4" s="1"/>
  <c r="M148" i="4"/>
  <c r="N148" i="4" s="1"/>
  <c r="F148" i="4"/>
  <c r="BO147" i="4"/>
  <c r="G147" i="4" s="1"/>
  <c r="BE147" i="4"/>
  <c r="M147" i="4" s="1"/>
  <c r="AC147" i="4"/>
  <c r="AB147" i="4"/>
  <c r="AA147" i="4"/>
  <c r="AJ147" i="4" s="1"/>
  <c r="W147" i="4"/>
  <c r="V147" i="4"/>
  <c r="AS147" i="4" s="1"/>
  <c r="F147" i="4"/>
  <c r="BO146" i="4"/>
  <c r="G146" i="4" s="1"/>
  <c r="BE146" i="4"/>
  <c r="M146" i="4" s="1"/>
  <c r="AC146" i="4"/>
  <c r="AB146" i="4"/>
  <c r="AA146" i="4"/>
  <c r="W146" i="4"/>
  <c r="V146" i="4"/>
  <c r="AS146" i="4" s="1"/>
  <c r="F146" i="4"/>
  <c r="BO145" i="4"/>
  <c r="G145" i="4" s="1"/>
  <c r="BE145" i="4"/>
  <c r="M145" i="4" s="1"/>
  <c r="AC145" i="4"/>
  <c r="AB145" i="4"/>
  <c r="AA145" i="4"/>
  <c r="W145" i="4"/>
  <c r="V145" i="4"/>
  <c r="AS145" i="4" s="1"/>
  <c r="F145" i="4"/>
  <c r="BO144" i="4"/>
  <c r="G144" i="4" s="1"/>
  <c r="BE144" i="4"/>
  <c r="AC144" i="4"/>
  <c r="AB144" i="4"/>
  <c r="AA144" i="4"/>
  <c r="W144" i="4"/>
  <c r="V144" i="4"/>
  <c r="AS144" i="4" s="1"/>
  <c r="M144" i="4"/>
  <c r="O144" i="4" s="1"/>
  <c r="J144" i="4"/>
  <c r="I144" i="4"/>
  <c r="F144" i="4"/>
  <c r="BO143" i="4"/>
  <c r="G143" i="4" s="1"/>
  <c r="BE143" i="4"/>
  <c r="M143" i="4" s="1"/>
  <c r="AC143" i="4"/>
  <c r="AB143" i="4"/>
  <c r="AA143" i="4"/>
  <c r="AJ143" i="4" s="1"/>
  <c r="W143" i="4"/>
  <c r="V143" i="4"/>
  <c r="AS143" i="4" s="1"/>
  <c r="BS143" i="4" s="1"/>
  <c r="F143" i="4"/>
  <c r="BO142" i="4"/>
  <c r="G142" i="4" s="1"/>
  <c r="BE142" i="4"/>
  <c r="M142" i="4" s="1"/>
  <c r="AC142" i="4"/>
  <c r="AB142" i="4"/>
  <c r="AA142" i="4"/>
  <c r="AE142" i="4" s="1"/>
  <c r="W142" i="4"/>
  <c r="V142" i="4"/>
  <c r="AS142" i="4" s="1"/>
  <c r="AY142" i="4" s="1"/>
  <c r="BX142" i="4" s="1"/>
  <c r="F142" i="4"/>
  <c r="BO141" i="4"/>
  <c r="G141" i="4" s="1"/>
  <c r="I141" i="4" s="1"/>
  <c r="BE141" i="4"/>
  <c r="M141" i="4" s="1"/>
  <c r="N141" i="4" s="1"/>
  <c r="AC141" i="4"/>
  <c r="AB141" i="4"/>
  <c r="AA141" i="4"/>
  <c r="AE141" i="4" s="1"/>
  <c r="W141" i="4"/>
  <c r="V141" i="4"/>
  <c r="AS141" i="4" s="1"/>
  <c r="F141" i="4"/>
  <c r="BO140" i="4"/>
  <c r="G140" i="4" s="1"/>
  <c r="BE140" i="4"/>
  <c r="M140" i="4" s="1"/>
  <c r="N140" i="4" s="1"/>
  <c r="AC140" i="4"/>
  <c r="AB140" i="4"/>
  <c r="AA140" i="4"/>
  <c r="AJ140" i="4" s="1"/>
  <c r="W140" i="4"/>
  <c r="V140" i="4"/>
  <c r="AS140" i="4" s="1"/>
  <c r="AY140" i="4" s="1"/>
  <c r="BX140" i="4" s="1"/>
  <c r="F140" i="4"/>
  <c r="BO139" i="4"/>
  <c r="G139" i="4" s="1"/>
  <c r="BE139" i="4"/>
  <c r="M139" i="4" s="1"/>
  <c r="AC139" i="4"/>
  <c r="AB139" i="4"/>
  <c r="AA139" i="4"/>
  <c r="W139" i="4"/>
  <c r="V139" i="4"/>
  <c r="AS139" i="4" s="1"/>
  <c r="F139" i="4"/>
  <c r="BO138" i="4"/>
  <c r="G138" i="4" s="1"/>
  <c r="BE138" i="4"/>
  <c r="M138" i="4" s="1"/>
  <c r="AC138" i="4"/>
  <c r="AB138" i="4"/>
  <c r="AA138" i="4"/>
  <c r="AJ138" i="4" s="1"/>
  <c r="W138" i="4"/>
  <c r="V138" i="4"/>
  <c r="AS138" i="4" s="1"/>
  <c r="F138" i="4"/>
  <c r="BO137" i="4"/>
  <c r="G137" i="4" s="1"/>
  <c r="BE137" i="4"/>
  <c r="M137" i="4" s="1"/>
  <c r="N137" i="4" s="1"/>
  <c r="AC137" i="4"/>
  <c r="AB137" i="4"/>
  <c r="AA137" i="4"/>
  <c r="AE137" i="4" s="1"/>
  <c r="W137" i="4"/>
  <c r="V137" i="4"/>
  <c r="AS137" i="4" s="1"/>
  <c r="F137" i="4"/>
  <c r="BO136" i="4"/>
  <c r="G136" i="4" s="1"/>
  <c r="J136" i="4" s="1"/>
  <c r="BE136" i="4"/>
  <c r="M136" i="4" s="1"/>
  <c r="AC136" i="4"/>
  <c r="AB136" i="4"/>
  <c r="AA136" i="4"/>
  <c r="W136" i="4"/>
  <c r="V136" i="4"/>
  <c r="AS136" i="4" s="1"/>
  <c r="F136" i="4"/>
  <c r="BO135" i="4"/>
  <c r="G135" i="4" s="1"/>
  <c r="BE135" i="4"/>
  <c r="M135" i="4" s="1"/>
  <c r="AC135" i="4"/>
  <c r="AB135" i="4"/>
  <c r="AA135" i="4"/>
  <c r="W135" i="4"/>
  <c r="V135" i="4"/>
  <c r="AS135" i="4" s="1"/>
  <c r="BS135" i="4" s="1"/>
  <c r="F135" i="4"/>
  <c r="BO134" i="4"/>
  <c r="G134" i="4" s="1"/>
  <c r="BE134" i="4"/>
  <c r="M134" i="4" s="1"/>
  <c r="AC134" i="4"/>
  <c r="AB134" i="4"/>
  <c r="AA134" i="4"/>
  <c r="AJ134" i="4" s="1"/>
  <c r="W134" i="4"/>
  <c r="V134" i="4"/>
  <c r="AS134" i="4" s="1"/>
  <c r="AY134" i="4" s="1"/>
  <c r="BX134" i="4" s="1"/>
  <c r="F134" i="4"/>
  <c r="BO133" i="4"/>
  <c r="BE133" i="4"/>
  <c r="M133" i="4" s="1"/>
  <c r="AC133" i="4"/>
  <c r="AB133" i="4"/>
  <c r="AA133" i="4"/>
  <c r="AE133" i="4" s="1"/>
  <c r="W133" i="4"/>
  <c r="V133" i="4"/>
  <c r="AS133" i="4" s="1"/>
  <c r="BS133" i="4" s="1"/>
  <c r="G133" i="4"/>
  <c r="I133" i="4" s="1"/>
  <c r="F133" i="4"/>
  <c r="BO132" i="4"/>
  <c r="G132" i="4" s="1"/>
  <c r="I132" i="4" s="1"/>
  <c r="BE132" i="4"/>
  <c r="M132" i="4" s="1"/>
  <c r="O132" i="4" s="1"/>
  <c r="AC132" i="4"/>
  <c r="AB132" i="4"/>
  <c r="AA132" i="4"/>
  <c r="AJ132" i="4" s="1"/>
  <c r="W132" i="4"/>
  <c r="V132" i="4"/>
  <c r="AS132" i="4" s="1"/>
  <c r="AY132" i="4" s="1"/>
  <c r="BX132" i="4" s="1"/>
  <c r="J132" i="4"/>
  <c r="F132" i="4"/>
  <c r="BO131" i="4"/>
  <c r="G131" i="4" s="1"/>
  <c r="BE131" i="4"/>
  <c r="M131" i="4" s="1"/>
  <c r="AC131" i="4"/>
  <c r="AB131" i="4"/>
  <c r="AA131" i="4"/>
  <c r="AJ131" i="4" s="1"/>
  <c r="W131" i="4"/>
  <c r="V131" i="4"/>
  <c r="AS131" i="4" s="1"/>
  <c r="F131" i="4"/>
  <c r="BO130" i="4"/>
  <c r="G130" i="4" s="1"/>
  <c r="BE130" i="4"/>
  <c r="M130" i="4" s="1"/>
  <c r="AC130" i="4"/>
  <c r="AB130" i="4"/>
  <c r="AA130" i="4"/>
  <c r="AJ130" i="4" s="1"/>
  <c r="W130" i="4"/>
  <c r="V130" i="4"/>
  <c r="AS130" i="4" s="1"/>
  <c r="F130" i="4"/>
  <c r="BO129" i="4"/>
  <c r="G129" i="4" s="1"/>
  <c r="I129" i="4" s="1"/>
  <c r="BE129" i="4"/>
  <c r="M129" i="4" s="1"/>
  <c r="N129" i="4" s="1"/>
  <c r="AC129" i="4"/>
  <c r="AB129" i="4"/>
  <c r="AA129" i="4"/>
  <c r="W129" i="4"/>
  <c r="V129" i="4"/>
  <c r="AS129" i="4" s="1"/>
  <c r="F129" i="4"/>
  <c r="BO128" i="4"/>
  <c r="G128" i="4" s="1"/>
  <c r="BE128" i="4"/>
  <c r="M128" i="4" s="1"/>
  <c r="AC128" i="4"/>
  <c r="AB128" i="4"/>
  <c r="AA128" i="4"/>
  <c r="AJ128" i="4" s="1"/>
  <c r="W128" i="4"/>
  <c r="V128" i="4"/>
  <c r="AS128" i="4" s="1"/>
  <c r="F128" i="4"/>
  <c r="BO127" i="4"/>
  <c r="G127" i="4" s="1"/>
  <c r="BE127" i="4"/>
  <c r="M127" i="4" s="1"/>
  <c r="AC127" i="4"/>
  <c r="AB127" i="4"/>
  <c r="AA127" i="4"/>
  <c r="AJ127" i="4" s="1"/>
  <c r="W127" i="4"/>
  <c r="V127" i="4"/>
  <c r="AS127" i="4" s="1"/>
  <c r="BS127" i="4" s="1"/>
  <c r="F127" i="4"/>
  <c r="BO126" i="4"/>
  <c r="BE126" i="4"/>
  <c r="M126" i="4" s="1"/>
  <c r="AJ126" i="4"/>
  <c r="AC126" i="4"/>
  <c r="AB126" i="4"/>
  <c r="AA126" i="4"/>
  <c r="AE126" i="4" s="1"/>
  <c r="W126" i="4"/>
  <c r="V126" i="4"/>
  <c r="AS126" i="4" s="1"/>
  <c r="AY126" i="4" s="1"/>
  <c r="BX126" i="4" s="1"/>
  <c r="G126" i="4"/>
  <c r="F126" i="4"/>
  <c r="BO125" i="4"/>
  <c r="G125" i="4" s="1"/>
  <c r="BE125" i="4"/>
  <c r="M125" i="4" s="1"/>
  <c r="AC125" i="4"/>
  <c r="AB125" i="4"/>
  <c r="AA125" i="4"/>
  <c r="W125" i="4"/>
  <c r="V125" i="4"/>
  <c r="AS125" i="4" s="1"/>
  <c r="BS125" i="4" s="1"/>
  <c r="F125" i="4"/>
  <c r="BO124" i="4"/>
  <c r="G124" i="4" s="1"/>
  <c r="I124" i="4" s="1"/>
  <c r="BE124" i="4"/>
  <c r="M124" i="4" s="1"/>
  <c r="AC124" i="4"/>
  <c r="AB124" i="4"/>
  <c r="AA124" i="4"/>
  <c r="AJ124" i="4" s="1"/>
  <c r="W124" i="4"/>
  <c r="V124" i="4"/>
  <c r="AS124" i="4" s="1"/>
  <c r="AY124" i="4" s="1"/>
  <c r="BX124" i="4" s="1"/>
  <c r="F124" i="4"/>
  <c r="BO123" i="4"/>
  <c r="G123" i="4" s="1"/>
  <c r="J123" i="4" s="1"/>
  <c r="BE123" i="4"/>
  <c r="AC123" i="4"/>
  <c r="AB123" i="4"/>
  <c r="AA123" i="4"/>
  <c r="AJ123" i="4" s="1"/>
  <c r="W123" i="4"/>
  <c r="V123" i="4"/>
  <c r="AS123" i="4" s="1"/>
  <c r="M123" i="4"/>
  <c r="I123" i="4"/>
  <c r="F123" i="4"/>
  <c r="BO122" i="4"/>
  <c r="BE122" i="4"/>
  <c r="M122" i="4" s="1"/>
  <c r="AC122" i="4"/>
  <c r="AB122" i="4"/>
  <c r="AA122" i="4"/>
  <c r="AJ122" i="4" s="1"/>
  <c r="W122" i="4"/>
  <c r="V122" i="4"/>
  <c r="AS122" i="4" s="1"/>
  <c r="G122" i="4"/>
  <c r="F122" i="4"/>
  <c r="BO121" i="4"/>
  <c r="G121" i="4" s="1"/>
  <c r="I121" i="4" s="1"/>
  <c r="BE121" i="4"/>
  <c r="M121" i="4" s="1"/>
  <c r="AC121" i="4"/>
  <c r="AB121" i="4"/>
  <c r="AA121" i="4"/>
  <c r="AE121" i="4" s="1"/>
  <c r="W121" i="4"/>
  <c r="V121" i="4"/>
  <c r="AS121" i="4" s="1"/>
  <c r="F121" i="4"/>
  <c r="BO120" i="4"/>
  <c r="G120" i="4" s="1"/>
  <c r="I120" i="4" s="1"/>
  <c r="BE120" i="4"/>
  <c r="M120" i="4" s="1"/>
  <c r="O120" i="4" s="1"/>
  <c r="AC120" i="4"/>
  <c r="AB120" i="4"/>
  <c r="AA120" i="4"/>
  <c r="AE120" i="4" s="1"/>
  <c r="W120" i="4"/>
  <c r="V120" i="4"/>
  <c r="AS120" i="4" s="1"/>
  <c r="F120" i="4"/>
  <c r="BO119" i="4"/>
  <c r="G119" i="4" s="1"/>
  <c r="BE119" i="4"/>
  <c r="M119" i="4" s="1"/>
  <c r="AC119" i="4"/>
  <c r="AB119" i="4"/>
  <c r="AA119" i="4"/>
  <c r="AJ119" i="4" s="1"/>
  <c r="W119" i="4"/>
  <c r="V119" i="4"/>
  <c r="AS119" i="4" s="1"/>
  <c r="F119" i="4"/>
  <c r="BO118" i="4"/>
  <c r="G118" i="4" s="1"/>
  <c r="BE118" i="4"/>
  <c r="M118" i="4" s="1"/>
  <c r="AC118" i="4"/>
  <c r="AB118" i="4"/>
  <c r="AA118" i="4"/>
  <c r="AE118" i="4" s="1"/>
  <c r="W118" i="4"/>
  <c r="V118" i="4"/>
  <c r="AS118" i="4" s="1"/>
  <c r="AY118" i="4" s="1"/>
  <c r="BX118" i="4" s="1"/>
  <c r="F118" i="4"/>
  <c r="BO117" i="4"/>
  <c r="G117" i="4" s="1"/>
  <c r="BE117" i="4"/>
  <c r="M117" i="4" s="1"/>
  <c r="N117" i="4" s="1"/>
  <c r="AC117" i="4"/>
  <c r="AB117" i="4"/>
  <c r="AA117" i="4"/>
  <c r="AE117" i="4" s="1"/>
  <c r="W117" i="4"/>
  <c r="V117" i="4"/>
  <c r="AS117" i="4" s="1"/>
  <c r="F117" i="4"/>
  <c r="BO116" i="4"/>
  <c r="G116" i="4" s="1"/>
  <c r="BE116" i="4"/>
  <c r="M116" i="4" s="1"/>
  <c r="O116" i="4" s="1"/>
  <c r="AC116" i="4"/>
  <c r="AB116" i="4"/>
  <c r="AA116" i="4"/>
  <c r="AE116" i="4" s="1"/>
  <c r="W116" i="4"/>
  <c r="V116" i="4"/>
  <c r="AS116" i="4" s="1"/>
  <c r="AY116" i="4" s="1"/>
  <c r="BX116" i="4" s="1"/>
  <c r="F116" i="4"/>
  <c r="BO115" i="4"/>
  <c r="G115" i="4" s="1"/>
  <c r="J115" i="4" s="1"/>
  <c r="BE115" i="4"/>
  <c r="M115" i="4" s="1"/>
  <c r="AC115" i="4"/>
  <c r="AB115" i="4"/>
  <c r="AA115" i="4"/>
  <c r="AJ115" i="4" s="1"/>
  <c r="W115" i="4"/>
  <c r="V115" i="4"/>
  <c r="AS115" i="4" s="1"/>
  <c r="F115" i="4"/>
  <c r="BO114" i="4"/>
  <c r="G114" i="4" s="1"/>
  <c r="BE114" i="4"/>
  <c r="M114" i="4" s="1"/>
  <c r="AC114" i="4"/>
  <c r="AB114" i="4"/>
  <c r="AA114" i="4"/>
  <c r="AJ114" i="4" s="1"/>
  <c r="W114" i="4"/>
  <c r="V114" i="4"/>
  <c r="AS114" i="4" s="1"/>
  <c r="AY114" i="4" s="1"/>
  <c r="BX114" i="4" s="1"/>
  <c r="F114" i="4"/>
  <c r="BO113" i="4"/>
  <c r="G113" i="4" s="1"/>
  <c r="I113" i="4" s="1"/>
  <c r="BE113" i="4"/>
  <c r="M113" i="4" s="1"/>
  <c r="AC113" i="4"/>
  <c r="AB113" i="4"/>
  <c r="AA113" i="4"/>
  <c r="W113" i="4"/>
  <c r="V113" i="4"/>
  <c r="AS113" i="4" s="1"/>
  <c r="F113" i="4"/>
  <c r="BO112" i="4"/>
  <c r="G112" i="4" s="1"/>
  <c r="BE112" i="4"/>
  <c r="M112" i="4" s="1"/>
  <c r="N112" i="4" s="1"/>
  <c r="AC112" i="4"/>
  <c r="AB112" i="4"/>
  <c r="AA112" i="4"/>
  <c r="AE112" i="4" s="1"/>
  <c r="W112" i="4"/>
  <c r="V112" i="4"/>
  <c r="AS112" i="4" s="1"/>
  <c r="AY112" i="4" s="1"/>
  <c r="BX112" i="4" s="1"/>
  <c r="F112" i="4"/>
  <c r="BO111" i="4"/>
  <c r="G111" i="4" s="1"/>
  <c r="BE111" i="4"/>
  <c r="M111" i="4" s="1"/>
  <c r="AC111" i="4"/>
  <c r="AB111" i="4"/>
  <c r="AA111" i="4"/>
  <c r="W111" i="4"/>
  <c r="V111" i="4"/>
  <c r="AS111" i="4" s="1"/>
  <c r="F111" i="4"/>
  <c r="BO110" i="4"/>
  <c r="G110" i="4" s="1"/>
  <c r="BE110" i="4"/>
  <c r="M110" i="4" s="1"/>
  <c r="AC110" i="4"/>
  <c r="AB110" i="4"/>
  <c r="AA110" i="4"/>
  <c r="AJ110" i="4" s="1"/>
  <c r="W110" i="4"/>
  <c r="V110" i="4"/>
  <c r="AS110" i="4" s="1"/>
  <c r="F110" i="4"/>
  <c r="BO109" i="4"/>
  <c r="G109" i="4" s="1"/>
  <c r="BE109" i="4"/>
  <c r="M109" i="4" s="1"/>
  <c r="AC109" i="4"/>
  <c r="AB109" i="4"/>
  <c r="AA109" i="4"/>
  <c r="W109" i="4"/>
  <c r="V109" i="4"/>
  <c r="AS109" i="4" s="1"/>
  <c r="F109" i="4"/>
  <c r="BO108" i="4"/>
  <c r="G108" i="4" s="1"/>
  <c r="J108" i="4" s="1"/>
  <c r="BE108" i="4"/>
  <c r="M108" i="4" s="1"/>
  <c r="N108" i="4" s="1"/>
  <c r="AC108" i="4"/>
  <c r="AB108" i="4"/>
  <c r="AA108" i="4"/>
  <c r="AJ108" i="4" s="1"/>
  <c r="W108" i="4"/>
  <c r="V108" i="4"/>
  <c r="AS108" i="4" s="1"/>
  <c r="F108" i="4"/>
  <c r="BO107" i="4"/>
  <c r="G107" i="4" s="1"/>
  <c r="BE107" i="4"/>
  <c r="M107" i="4" s="1"/>
  <c r="AC107" i="4"/>
  <c r="AB107" i="4"/>
  <c r="AA107" i="4"/>
  <c r="AJ107" i="4" s="1"/>
  <c r="W107" i="4"/>
  <c r="V107" i="4"/>
  <c r="AS107" i="4" s="1"/>
  <c r="F107" i="4"/>
  <c r="BO106" i="4"/>
  <c r="G106" i="4" s="1"/>
  <c r="BE106" i="4"/>
  <c r="M106" i="4" s="1"/>
  <c r="AC106" i="4"/>
  <c r="AB106" i="4"/>
  <c r="AA106" i="4"/>
  <c r="AJ106" i="4" s="1"/>
  <c r="W106" i="4"/>
  <c r="V106" i="4"/>
  <c r="AS106" i="4" s="1"/>
  <c r="AY106" i="4" s="1"/>
  <c r="BX106" i="4" s="1"/>
  <c r="F106" i="4"/>
  <c r="BO105" i="4"/>
  <c r="G105" i="4" s="1"/>
  <c r="BE105" i="4"/>
  <c r="M105" i="4" s="1"/>
  <c r="AC105" i="4"/>
  <c r="AB105" i="4"/>
  <c r="AA105" i="4"/>
  <c r="AE105" i="4" s="1"/>
  <c r="W105" i="4"/>
  <c r="V105" i="4"/>
  <c r="AS105" i="4" s="1"/>
  <c r="BS105" i="4" s="1"/>
  <c r="F105" i="4"/>
  <c r="BO104" i="4"/>
  <c r="G104" i="4" s="1"/>
  <c r="J104" i="4" s="1"/>
  <c r="BE104" i="4"/>
  <c r="M104" i="4" s="1"/>
  <c r="AC104" i="4"/>
  <c r="AB104" i="4"/>
  <c r="AA104" i="4"/>
  <c r="W104" i="4"/>
  <c r="V104" i="4"/>
  <c r="AS104" i="4" s="1"/>
  <c r="AY104" i="4" s="1"/>
  <c r="BX104" i="4" s="1"/>
  <c r="F104" i="4"/>
  <c r="BO103" i="4"/>
  <c r="G103" i="4" s="1"/>
  <c r="BE103" i="4"/>
  <c r="M103" i="4" s="1"/>
  <c r="AC103" i="4"/>
  <c r="AB103" i="4"/>
  <c r="AA103" i="4"/>
  <c r="AJ103" i="4" s="1"/>
  <c r="W103" i="4"/>
  <c r="V103" i="4"/>
  <c r="AS103" i="4" s="1"/>
  <c r="F103" i="4"/>
  <c r="BO102" i="4"/>
  <c r="G102" i="4" s="1"/>
  <c r="BE102" i="4"/>
  <c r="M102" i="4" s="1"/>
  <c r="AC102" i="4"/>
  <c r="AB102" i="4"/>
  <c r="AA102" i="4"/>
  <c r="W102" i="4"/>
  <c r="V102" i="4"/>
  <c r="AS102" i="4" s="1"/>
  <c r="F102" i="4"/>
  <c r="BO101" i="4"/>
  <c r="G101" i="4" s="1"/>
  <c r="BE101" i="4"/>
  <c r="M101" i="4" s="1"/>
  <c r="AC101" i="4"/>
  <c r="AB101" i="4"/>
  <c r="AA101" i="4"/>
  <c r="AE101" i="4" s="1"/>
  <c r="W101" i="4"/>
  <c r="V101" i="4"/>
  <c r="AS101" i="4" s="1"/>
  <c r="F101" i="4"/>
  <c r="BO100" i="4"/>
  <c r="G100" i="4" s="1"/>
  <c r="BE100" i="4"/>
  <c r="M100" i="4" s="1"/>
  <c r="N100" i="4" s="1"/>
  <c r="AC100" i="4"/>
  <c r="AB100" i="4"/>
  <c r="AA100" i="4"/>
  <c r="AJ100" i="4" s="1"/>
  <c r="W100" i="4"/>
  <c r="V100" i="4"/>
  <c r="AS100" i="4" s="1"/>
  <c r="F100" i="4"/>
  <c r="BO99" i="4"/>
  <c r="BE99" i="4"/>
  <c r="M99" i="4" s="1"/>
  <c r="AE99" i="4"/>
  <c r="AC99" i="4"/>
  <c r="AB99" i="4"/>
  <c r="AA99" i="4"/>
  <c r="AJ99" i="4" s="1"/>
  <c r="W99" i="4"/>
  <c r="V99" i="4"/>
  <c r="AS99" i="4" s="1"/>
  <c r="BS99" i="4" s="1"/>
  <c r="G99" i="4"/>
  <c r="F99" i="4"/>
  <c r="BO98" i="4"/>
  <c r="G98" i="4" s="1"/>
  <c r="BE98" i="4"/>
  <c r="M98" i="4" s="1"/>
  <c r="AC98" i="4"/>
  <c r="AB98" i="4"/>
  <c r="AA98" i="4"/>
  <c r="AJ98" i="4" s="1"/>
  <c r="W98" i="4"/>
  <c r="V98" i="4"/>
  <c r="AS98" i="4" s="1"/>
  <c r="F98" i="4"/>
  <c r="BO97" i="4"/>
  <c r="G97" i="4" s="1"/>
  <c r="I97" i="4" s="1"/>
  <c r="BE97" i="4"/>
  <c r="M97" i="4" s="1"/>
  <c r="AC97" i="4"/>
  <c r="AB97" i="4"/>
  <c r="AA97" i="4"/>
  <c r="AE97" i="4" s="1"/>
  <c r="W97" i="4"/>
  <c r="V97" i="4"/>
  <c r="AS97" i="4" s="1"/>
  <c r="F97" i="4"/>
  <c r="BO96" i="4"/>
  <c r="G96" i="4" s="1"/>
  <c r="BE96" i="4"/>
  <c r="M96" i="4" s="1"/>
  <c r="AC96" i="4"/>
  <c r="AB96" i="4"/>
  <c r="AA96" i="4"/>
  <c r="W96" i="4"/>
  <c r="V96" i="4"/>
  <c r="AS96" i="4" s="1"/>
  <c r="F96" i="4"/>
  <c r="BO95" i="4"/>
  <c r="G95" i="4" s="1"/>
  <c r="BE95" i="4"/>
  <c r="M95" i="4" s="1"/>
  <c r="AC95" i="4"/>
  <c r="AB95" i="4"/>
  <c r="AA95" i="4"/>
  <c r="AJ95" i="4" s="1"/>
  <c r="W95" i="4"/>
  <c r="V95" i="4"/>
  <c r="AS95" i="4" s="1"/>
  <c r="BS95" i="4" s="1"/>
  <c r="F95" i="4"/>
  <c r="BO94" i="4"/>
  <c r="G94" i="4" s="1"/>
  <c r="BE94" i="4"/>
  <c r="M94" i="4" s="1"/>
  <c r="AC94" i="4"/>
  <c r="AB94" i="4"/>
  <c r="AA94" i="4"/>
  <c r="AJ94" i="4" s="1"/>
  <c r="W94" i="4"/>
  <c r="V94" i="4"/>
  <c r="AS94" i="4" s="1"/>
  <c r="F94" i="4"/>
  <c r="BO93" i="4"/>
  <c r="G93" i="4" s="1"/>
  <c r="BE93" i="4"/>
  <c r="M93" i="4" s="1"/>
  <c r="AC93" i="4"/>
  <c r="AB93" i="4"/>
  <c r="AA93" i="4"/>
  <c r="AE93" i="4" s="1"/>
  <c r="W93" i="4"/>
  <c r="V93" i="4"/>
  <c r="AS93" i="4" s="1"/>
  <c r="F93" i="4"/>
  <c r="BO92" i="4"/>
  <c r="G92" i="4" s="1"/>
  <c r="I92" i="4" s="1"/>
  <c r="BE92" i="4"/>
  <c r="AC92" i="4"/>
  <c r="AB92" i="4"/>
  <c r="AA92" i="4"/>
  <c r="AJ92" i="4" s="1"/>
  <c r="W92" i="4"/>
  <c r="V92" i="4"/>
  <c r="AS92" i="4" s="1"/>
  <c r="AY92" i="4" s="1"/>
  <c r="BX92" i="4" s="1"/>
  <c r="M92" i="4"/>
  <c r="J92" i="4"/>
  <c r="F92" i="4"/>
  <c r="BO91" i="4"/>
  <c r="G91" i="4" s="1"/>
  <c r="BE91" i="4"/>
  <c r="M91" i="4" s="1"/>
  <c r="AC91" i="4"/>
  <c r="AB91" i="4"/>
  <c r="AA91" i="4"/>
  <c r="AJ91" i="4" s="1"/>
  <c r="W91" i="4"/>
  <c r="V91" i="4"/>
  <c r="AS91" i="4" s="1"/>
  <c r="F91" i="4"/>
  <c r="BO90" i="4"/>
  <c r="G90" i="4" s="1"/>
  <c r="BE90" i="4"/>
  <c r="M90" i="4" s="1"/>
  <c r="AC90" i="4"/>
  <c r="AB90" i="4"/>
  <c r="AA90" i="4"/>
  <c r="AJ90" i="4" s="1"/>
  <c r="W90" i="4"/>
  <c r="V90" i="4"/>
  <c r="AS90" i="4" s="1"/>
  <c r="F90" i="4"/>
  <c r="BO89" i="4"/>
  <c r="BE89" i="4"/>
  <c r="M89" i="4" s="1"/>
  <c r="AC89" i="4"/>
  <c r="AB89" i="4"/>
  <c r="AA89" i="4"/>
  <c r="W89" i="4"/>
  <c r="V89" i="4"/>
  <c r="AS89" i="4" s="1"/>
  <c r="G89" i="4"/>
  <c r="F89" i="4"/>
  <c r="BO88" i="4"/>
  <c r="G88" i="4" s="1"/>
  <c r="I88" i="4" s="1"/>
  <c r="BE88" i="4"/>
  <c r="M88" i="4" s="1"/>
  <c r="AC88" i="4"/>
  <c r="AB88" i="4"/>
  <c r="AA88" i="4"/>
  <c r="AJ88" i="4" s="1"/>
  <c r="W88" i="4"/>
  <c r="V88" i="4"/>
  <c r="AS88" i="4" s="1"/>
  <c r="F88" i="4"/>
  <c r="BO87" i="4"/>
  <c r="G87" i="4" s="1"/>
  <c r="BE87" i="4"/>
  <c r="M87" i="4" s="1"/>
  <c r="AC87" i="4"/>
  <c r="AB87" i="4"/>
  <c r="AA87" i="4"/>
  <c r="AJ87" i="4" s="1"/>
  <c r="W87" i="4"/>
  <c r="V87" i="4"/>
  <c r="AS87" i="4" s="1"/>
  <c r="F87" i="4"/>
  <c r="BO86" i="4"/>
  <c r="G86" i="4" s="1"/>
  <c r="BE86" i="4"/>
  <c r="M86" i="4" s="1"/>
  <c r="AC86" i="4"/>
  <c r="AB86" i="4"/>
  <c r="AA86" i="4"/>
  <c r="AJ86" i="4" s="1"/>
  <c r="W86" i="4"/>
  <c r="V86" i="4"/>
  <c r="AS86" i="4" s="1"/>
  <c r="BS86" i="4" s="1"/>
  <c r="F86" i="4"/>
  <c r="BO85" i="4"/>
  <c r="G85" i="4" s="1"/>
  <c r="BE85" i="4"/>
  <c r="M85" i="4" s="1"/>
  <c r="AS85" i="4"/>
  <c r="AC85" i="4"/>
  <c r="AB85" i="4"/>
  <c r="AA85" i="4"/>
  <c r="W85" i="4"/>
  <c r="V85" i="4"/>
  <c r="F85" i="4"/>
  <c r="BO84" i="4"/>
  <c r="G84" i="4" s="1"/>
  <c r="BE84" i="4"/>
  <c r="M84" i="4" s="1"/>
  <c r="AC84" i="4"/>
  <c r="AB84" i="4"/>
  <c r="AA84" i="4"/>
  <c r="W84" i="4"/>
  <c r="V84" i="4"/>
  <c r="AS84" i="4" s="1"/>
  <c r="F84" i="4"/>
  <c r="BO83" i="4"/>
  <c r="G83" i="4" s="1"/>
  <c r="J83" i="4" s="1"/>
  <c r="BE83" i="4"/>
  <c r="M83" i="4" s="1"/>
  <c r="AC83" i="4"/>
  <c r="AB83" i="4"/>
  <c r="AA83" i="4"/>
  <c r="W83" i="4"/>
  <c r="V83" i="4"/>
  <c r="AS83" i="4" s="1"/>
  <c r="BS83" i="4" s="1"/>
  <c r="F83" i="4"/>
  <c r="BO82" i="4"/>
  <c r="G82" i="4" s="1"/>
  <c r="BE82" i="4"/>
  <c r="M82" i="4" s="1"/>
  <c r="AC82" i="4"/>
  <c r="AB82" i="4"/>
  <c r="AA82" i="4"/>
  <c r="AJ82" i="4" s="1"/>
  <c r="W82" i="4"/>
  <c r="V82" i="4"/>
  <c r="AS82" i="4" s="1"/>
  <c r="F82" i="4"/>
  <c r="BO81" i="4"/>
  <c r="G81" i="4" s="1"/>
  <c r="I81" i="4" s="1"/>
  <c r="BE81" i="4"/>
  <c r="M81" i="4" s="1"/>
  <c r="AC81" i="4"/>
  <c r="AB81" i="4"/>
  <c r="AA81" i="4"/>
  <c r="AE81" i="4" s="1"/>
  <c r="W81" i="4"/>
  <c r="AG81" i="4" s="1"/>
  <c r="V81" i="4"/>
  <c r="AS81" i="4" s="1"/>
  <c r="F81" i="4"/>
  <c r="BO80" i="4"/>
  <c r="G80" i="4" s="1"/>
  <c r="BE80" i="4"/>
  <c r="M80" i="4" s="1"/>
  <c r="AC80" i="4"/>
  <c r="AB80" i="4"/>
  <c r="AA80" i="4"/>
  <c r="AJ80" i="4" s="1"/>
  <c r="W80" i="4"/>
  <c r="V80" i="4"/>
  <c r="AS80" i="4" s="1"/>
  <c r="AY80" i="4" s="1"/>
  <c r="BX80" i="4" s="1"/>
  <c r="F80" i="4"/>
  <c r="BO79" i="4"/>
  <c r="G79" i="4" s="1"/>
  <c r="BE79" i="4"/>
  <c r="M79" i="4" s="1"/>
  <c r="AC79" i="4"/>
  <c r="AB79" i="4"/>
  <c r="AA79" i="4"/>
  <c r="AJ79" i="4" s="1"/>
  <c r="W79" i="4"/>
  <c r="V79" i="4"/>
  <c r="AS79" i="4" s="1"/>
  <c r="F79" i="4"/>
  <c r="BO78" i="4"/>
  <c r="G78" i="4" s="1"/>
  <c r="BE78" i="4"/>
  <c r="M78" i="4" s="1"/>
  <c r="AC78" i="4"/>
  <c r="AB78" i="4"/>
  <c r="AA78" i="4"/>
  <c r="W78" i="4"/>
  <c r="V78" i="4"/>
  <c r="AS78" i="4" s="1"/>
  <c r="F78" i="4"/>
  <c r="BO77" i="4"/>
  <c r="G77" i="4" s="1"/>
  <c r="BE77" i="4"/>
  <c r="M77" i="4" s="1"/>
  <c r="AC77" i="4"/>
  <c r="AB77" i="4"/>
  <c r="AA77" i="4"/>
  <c r="AE77" i="4" s="1"/>
  <c r="W77" i="4"/>
  <c r="AG77" i="4" s="1"/>
  <c r="V77" i="4"/>
  <c r="AS77" i="4" s="1"/>
  <c r="F77" i="4"/>
  <c r="BO76" i="4"/>
  <c r="G76" i="4" s="1"/>
  <c r="I76" i="4" s="1"/>
  <c r="BE76" i="4"/>
  <c r="M76" i="4" s="1"/>
  <c r="AC76" i="4"/>
  <c r="AB76" i="4"/>
  <c r="AA76" i="4"/>
  <c r="AJ76" i="4" s="1"/>
  <c r="W76" i="4"/>
  <c r="V76" i="4"/>
  <c r="AS76" i="4" s="1"/>
  <c r="F76" i="4"/>
  <c r="BO75" i="4"/>
  <c r="G75" i="4" s="1"/>
  <c r="BE75" i="4"/>
  <c r="M75" i="4" s="1"/>
  <c r="O75" i="4" s="1"/>
  <c r="AC75" i="4"/>
  <c r="AB75" i="4"/>
  <c r="AA75" i="4"/>
  <c r="AJ75" i="4" s="1"/>
  <c r="W75" i="4"/>
  <c r="V75" i="4"/>
  <c r="AS75" i="4" s="1"/>
  <c r="BS75" i="4" s="1"/>
  <c r="F75" i="4"/>
  <c r="BO74" i="4"/>
  <c r="BE74" i="4"/>
  <c r="M74" i="4" s="1"/>
  <c r="AC74" i="4"/>
  <c r="AB74" i="4"/>
  <c r="AA74" i="4"/>
  <c r="W74" i="4"/>
  <c r="V74" i="4"/>
  <c r="AS74" i="4" s="1"/>
  <c r="G74" i="4"/>
  <c r="F74" i="4"/>
  <c r="BO73" i="4"/>
  <c r="G73" i="4" s="1"/>
  <c r="BE73" i="4"/>
  <c r="M73" i="4" s="1"/>
  <c r="AC73" i="4"/>
  <c r="AB73" i="4"/>
  <c r="AA73" i="4"/>
  <c r="W73" i="4"/>
  <c r="V73" i="4"/>
  <c r="AS73" i="4" s="1"/>
  <c r="F73" i="4"/>
  <c r="BO72" i="4"/>
  <c r="G72" i="4" s="1"/>
  <c r="BE72" i="4"/>
  <c r="M72" i="4" s="1"/>
  <c r="N72" i="4" s="1"/>
  <c r="AC72" i="4"/>
  <c r="AB72" i="4"/>
  <c r="AA72" i="4"/>
  <c r="AJ72" i="4" s="1"/>
  <c r="W72" i="4"/>
  <c r="V72" i="4"/>
  <c r="AS72" i="4" s="1"/>
  <c r="AY72" i="4" s="1"/>
  <c r="BX72" i="4" s="1"/>
  <c r="F72" i="4"/>
  <c r="BO71" i="4"/>
  <c r="G71" i="4" s="1"/>
  <c r="BE71" i="4"/>
  <c r="M71" i="4" s="1"/>
  <c r="AC71" i="4"/>
  <c r="AB71" i="4"/>
  <c r="AA71" i="4"/>
  <c r="AJ71" i="4" s="1"/>
  <c r="W71" i="4"/>
  <c r="V71" i="4"/>
  <c r="AS71" i="4" s="1"/>
  <c r="F71" i="4"/>
  <c r="BO70" i="4"/>
  <c r="G70" i="4" s="1"/>
  <c r="BE70" i="4"/>
  <c r="M70" i="4" s="1"/>
  <c r="AC70" i="4"/>
  <c r="AB70" i="4"/>
  <c r="AA70" i="4"/>
  <c r="AJ70" i="4" s="1"/>
  <c r="W70" i="4"/>
  <c r="V70" i="4"/>
  <c r="AS70" i="4" s="1"/>
  <c r="AY70" i="4" s="1"/>
  <c r="BX70" i="4" s="1"/>
  <c r="F70" i="4"/>
  <c r="BO69" i="4"/>
  <c r="BE69" i="4"/>
  <c r="M69" i="4" s="1"/>
  <c r="N69" i="4" s="1"/>
  <c r="AC69" i="4"/>
  <c r="AB69" i="4"/>
  <c r="AA69" i="4"/>
  <c r="AE69" i="4" s="1"/>
  <c r="W69" i="4"/>
  <c r="V69" i="4"/>
  <c r="AS69" i="4" s="1"/>
  <c r="G69" i="4"/>
  <c r="I69" i="4" s="1"/>
  <c r="F69" i="4"/>
  <c r="BO68" i="4"/>
  <c r="G68" i="4" s="1"/>
  <c r="I68" i="4" s="1"/>
  <c r="BE68" i="4"/>
  <c r="M68" i="4" s="1"/>
  <c r="O68" i="4" s="1"/>
  <c r="AS68" i="4"/>
  <c r="AY68" i="4" s="1"/>
  <c r="BX68" i="4" s="1"/>
  <c r="AC68" i="4"/>
  <c r="AB68" i="4"/>
  <c r="AA68" i="4"/>
  <c r="W68" i="4"/>
  <c r="V68" i="4"/>
  <c r="F68" i="4"/>
  <c r="BO67" i="4"/>
  <c r="G67" i="4" s="1"/>
  <c r="BE67" i="4"/>
  <c r="M67" i="4" s="1"/>
  <c r="O67" i="4" s="1"/>
  <c r="AC67" i="4"/>
  <c r="AB67" i="4"/>
  <c r="AA67" i="4"/>
  <c r="AJ67" i="4" s="1"/>
  <c r="W67" i="4"/>
  <c r="V67" i="4"/>
  <c r="AS67" i="4" s="1"/>
  <c r="F67" i="4"/>
  <c r="BO66" i="4"/>
  <c r="G66" i="4" s="1"/>
  <c r="BE66" i="4"/>
  <c r="M66" i="4" s="1"/>
  <c r="AC66" i="4"/>
  <c r="AB66" i="4"/>
  <c r="AA66" i="4"/>
  <c r="AJ66" i="4" s="1"/>
  <c r="W66" i="4"/>
  <c r="V66" i="4"/>
  <c r="AS66" i="4" s="1"/>
  <c r="F66" i="4"/>
  <c r="BO65" i="4"/>
  <c r="BE65" i="4"/>
  <c r="M65" i="4" s="1"/>
  <c r="N65" i="4" s="1"/>
  <c r="AC65" i="4"/>
  <c r="AB65" i="4"/>
  <c r="AA65" i="4"/>
  <c r="AE65" i="4" s="1"/>
  <c r="W65" i="4"/>
  <c r="V65" i="4"/>
  <c r="AS65" i="4" s="1"/>
  <c r="BI65" i="4" s="1"/>
  <c r="G65" i="4"/>
  <c r="F65" i="4"/>
  <c r="BO64" i="4"/>
  <c r="G64" i="4" s="1"/>
  <c r="BE64" i="4"/>
  <c r="M64" i="4" s="1"/>
  <c r="AC64" i="4"/>
  <c r="AB64" i="4"/>
  <c r="AA64" i="4"/>
  <c r="W64" i="4"/>
  <c r="V64" i="4"/>
  <c r="AS64" i="4" s="1"/>
  <c r="F64" i="4"/>
  <c r="BO63" i="4"/>
  <c r="G63" i="4" s="1"/>
  <c r="J63" i="4" s="1"/>
  <c r="BE63" i="4"/>
  <c r="M63" i="4" s="1"/>
  <c r="AC63" i="4"/>
  <c r="AB63" i="4"/>
  <c r="AA63" i="4"/>
  <c r="AE63" i="4" s="1"/>
  <c r="W63" i="4"/>
  <c r="V63" i="4"/>
  <c r="AS63" i="4" s="1"/>
  <c r="F63" i="4"/>
  <c r="BO62" i="4"/>
  <c r="G62" i="4" s="1"/>
  <c r="BE62" i="4"/>
  <c r="M62" i="4" s="1"/>
  <c r="AC62" i="4"/>
  <c r="AB62" i="4"/>
  <c r="AA62" i="4"/>
  <c r="AJ62" i="4" s="1"/>
  <c r="W62" i="4"/>
  <c r="V62" i="4"/>
  <c r="AS62" i="4" s="1"/>
  <c r="AY62" i="4" s="1"/>
  <c r="BX62" i="4" s="1"/>
  <c r="F62" i="4"/>
  <c r="BO61" i="4"/>
  <c r="G61" i="4" s="1"/>
  <c r="BE61" i="4"/>
  <c r="M61" i="4" s="1"/>
  <c r="N61" i="4" s="1"/>
  <c r="AC61" i="4"/>
  <c r="AB61" i="4"/>
  <c r="AA61" i="4"/>
  <c r="AE61" i="4" s="1"/>
  <c r="W61" i="4"/>
  <c r="V61" i="4"/>
  <c r="AS61" i="4" s="1"/>
  <c r="F61" i="4"/>
  <c r="BO60" i="4"/>
  <c r="G60" i="4" s="1"/>
  <c r="BE60" i="4"/>
  <c r="M60" i="4" s="1"/>
  <c r="AC60" i="4"/>
  <c r="AB60" i="4"/>
  <c r="AA60" i="4"/>
  <c r="W60" i="4"/>
  <c r="V60" i="4"/>
  <c r="AS60" i="4" s="1"/>
  <c r="AY60" i="4" s="1"/>
  <c r="BX60" i="4" s="1"/>
  <c r="F60" i="4"/>
  <c r="BO59" i="4"/>
  <c r="G59" i="4" s="1"/>
  <c r="BE59" i="4"/>
  <c r="M59" i="4" s="1"/>
  <c r="AE59" i="4"/>
  <c r="AC59" i="4"/>
  <c r="AB59" i="4"/>
  <c r="AA59" i="4"/>
  <c r="AJ59" i="4" s="1"/>
  <c r="W59" i="4"/>
  <c r="V59" i="4"/>
  <c r="AS59" i="4" s="1"/>
  <c r="F59" i="4"/>
  <c r="BO58" i="4"/>
  <c r="G58" i="4" s="1"/>
  <c r="BE58" i="4"/>
  <c r="M58" i="4" s="1"/>
  <c r="AC58" i="4"/>
  <c r="AB58" i="4"/>
  <c r="AA58" i="4"/>
  <c r="W58" i="4"/>
  <c r="V58" i="4"/>
  <c r="AS58" i="4" s="1"/>
  <c r="F58" i="4"/>
  <c r="BO57" i="4"/>
  <c r="G57" i="4" s="1"/>
  <c r="BE57" i="4"/>
  <c r="M57" i="4" s="1"/>
  <c r="N57" i="4" s="1"/>
  <c r="AC57" i="4"/>
  <c r="AB57" i="4"/>
  <c r="AA57" i="4"/>
  <c r="W57" i="4"/>
  <c r="V57" i="4"/>
  <c r="AS57" i="4" s="1"/>
  <c r="F57" i="4"/>
  <c r="BO56" i="4"/>
  <c r="G56" i="4" s="1"/>
  <c r="I56" i="4" s="1"/>
  <c r="BE56" i="4"/>
  <c r="M56" i="4" s="1"/>
  <c r="AC56" i="4"/>
  <c r="AB56" i="4"/>
  <c r="AA56" i="4"/>
  <c r="W56" i="4"/>
  <c r="V56" i="4"/>
  <c r="AS56" i="4" s="1"/>
  <c r="J56" i="4"/>
  <c r="F56" i="4"/>
  <c r="BO55" i="4"/>
  <c r="G55" i="4" s="1"/>
  <c r="BE55" i="4"/>
  <c r="M55" i="4" s="1"/>
  <c r="AC55" i="4"/>
  <c r="AB55" i="4"/>
  <c r="AA55" i="4"/>
  <c r="W55" i="4"/>
  <c r="V55" i="4"/>
  <c r="AS55" i="4" s="1"/>
  <c r="F55" i="4"/>
  <c r="BO54" i="4"/>
  <c r="G54" i="4" s="1"/>
  <c r="BE54" i="4"/>
  <c r="M54" i="4" s="1"/>
  <c r="AC54" i="4"/>
  <c r="AB54" i="4"/>
  <c r="AA54" i="4"/>
  <c r="AJ54" i="4" s="1"/>
  <c r="W54" i="4"/>
  <c r="V54" i="4"/>
  <c r="AS54" i="4" s="1"/>
  <c r="BS54" i="4" s="1"/>
  <c r="F54" i="4"/>
  <c r="BO53" i="4"/>
  <c r="G53" i="4" s="1"/>
  <c r="BE53" i="4"/>
  <c r="M53" i="4" s="1"/>
  <c r="N53" i="4" s="1"/>
  <c r="AC53" i="4"/>
  <c r="AB53" i="4"/>
  <c r="AA53" i="4"/>
  <c r="AE53" i="4" s="1"/>
  <c r="W53" i="4"/>
  <c r="V53" i="4"/>
  <c r="AS53" i="4" s="1"/>
  <c r="F53" i="4"/>
  <c r="BO52" i="4"/>
  <c r="G52" i="4" s="1"/>
  <c r="BE52" i="4"/>
  <c r="M52" i="4" s="1"/>
  <c r="N52" i="4" s="1"/>
  <c r="AC52" i="4"/>
  <c r="AB52" i="4"/>
  <c r="AA52" i="4"/>
  <c r="AJ52" i="4" s="1"/>
  <c r="W52" i="4"/>
  <c r="V52" i="4"/>
  <c r="AS52" i="4" s="1"/>
  <c r="AY52" i="4" s="1"/>
  <c r="BX52" i="4" s="1"/>
  <c r="F52" i="4"/>
  <c r="BO51" i="4"/>
  <c r="G51" i="4" s="1"/>
  <c r="BE51" i="4"/>
  <c r="M51" i="4" s="1"/>
  <c r="AC51" i="4"/>
  <c r="AB51" i="4"/>
  <c r="AA51" i="4"/>
  <c r="AJ51" i="4" s="1"/>
  <c r="W51" i="4"/>
  <c r="V51" i="4"/>
  <c r="AS51" i="4" s="1"/>
  <c r="F51" i="4"/>
  <c r="BO50" i="4"/>
  <c r="G50" i="4" s="1"/>
  <c r="BE50" i="4"/>
  <c r="M50" i="4" s="1"/>
  <c r="AC50" i="4"/>
  <c r="AB50" i="4"/>
  <c r="AA50" i="4"/>
  <c r="AJ50" i="4" s="1"/>
  <c r="W50" i="4"/>
  <c r="V50" i="4"/>
  <c r="AS50" i="4" s="1"/>
  <c r="F50" i="4"/>
  <c r="BO49" i="4"/>
  <c r="G49" i="4" s="1"/>
  <c r="BE49" i="4"/>
  <c r="M49" i="4" s="1"/>
  <c r="N49" i="4" s="1"/>
  <c r="AC49" i="4"/>
  <c r="AB49" i="4"/>
  <c r="AA49" i="4"/>
  <c r="AE49" i="4" s="1"/>
  <c r="W49" i="4"/>
  <c r="AG49" i="4" s="1"/>
  <c r="V49" i="4"/>
  <c r="AS49" i="4" s="1"/>
  <c r="F49" i="4"/>
  <c r="BO48" i="4"/>
  <c r="G48" i="4" s="1"/>
  <c r="J48" i="4" s="1"/>
  <c r="BE48" i="4"/>
  <c r="M48" i="4" s="1"/>
  <c r="N48" i="4" s="1"/>
  <c r="AC48" i="4"/>
  <c r="AB48" i="4"/>
  <c r="AA48" i="4"/>
  <c r="AJ48" i="4" s="1"/>
  <c r="W48" i="4"/>
  <c r="V48" i="4"/>
  <c r="AS48" i="4" s="1"/>
  <c r="I48" i="4"/>
  <c r="F48" i="4"/>
  <c r="BO47" i="4"/>
  <c r="BE47" i="4"/>
  <c r="M47" i="4" s="1"/>
  <c r="AC47" i="4"/>
  <c r="AB47" i="4"/>
  <c r="AA47" i="4"/>
  <c r="AJ47" i="4" s="1"/>
  <c r="W47" i="4"/>
  <c r="V47" i="4"/>
  <c r="AS47" i="4" s="1"/>
  <c r="BS47" i="4" s="1"/>
  <c r="G47" i="4"/>
  <c r="F47" i="4"/>
  <c r="BO46" i="4"/>
  <c r="G46" i="4" s="1"/>
  <c r="BE46" i="4"/>
  <c r="M46" i="4" s="1"/>
  <c r="AC46" i="4"/>
  <c r="AB46" i="4"/>
  <c r="AA46" i="4"/>
  <c r="AJ46" i="4" s="1"/>
  <c r="W46" i="4"/>
  <c r="V46" i="4"/>
  <c r="AS46" i="4" s="1"/>
  <c r="AY46" i="4" s="1"/>
  <c r="BX46" i="4" s="1"/>
  <c r="F46" i="4"/>
  <c r="BO45" i="4"/>
  <c r="BE45" i="4"/>
  <c r="M45" i="4" s="1"/>
  <c r="AC45" i="4"/>
  <c r="AB45" i="4"/>
  <c r="AA45" i="4"/>
  <c r="W45" i="4"/>
  <c r="V45" i="4"/>
  <c r="AS45" i="4" s="1"/>
  <c r="G45" i="4"/>
  <c r="I45" i="4" s="1"/>
  <c r="F45" i="4"/>
  <c r="BO44" i="4"/>
  <c r="G44" i="4" s="1"/>
  <c r="BE44" i="4"/>
  <c r="AE44" i="4"/>
  <c r="AC44" i="4"/>
  <c r="AB44" i="4"/>
  <c r="AA44" i="4"/>
  <c r="AJ44" i="4" s="1"/>
  <c r="W44" i="4"/>
  <c r="V44" i="4"/>
  <c r="AS44" i="4" s="1"/>
  <c r="AY44" i="4" s="1"/>
  <c r="BX44" i="4" s="1"/>
  <c r="M44" i="4"/>
  <c r="O44" i="4" s="1"/>
  <c r="F44" i="4"/>
  <c r="BO43" i="4"/>
  <c r="G43" i="4" s="1"/>
  <c r="BE43" i="4"/>
  <c r="M43" i="4" s="1"/>
  <c r="AC43" i="4"/>
  <c r="AB43" i="4"/>
  <c r="AA43" i="4"/>
  <c r="AJ43" i="4" s="1"/>
  <c r="W43" i="4"/>
  <c r="V43" i="4"/>
  <c r="AS43" i="4" s="1"/>
  <c r="F43" i="4"/>
  <c r="BO42" i="4"/>
  <c r="G42" i="4" s="1"/>
  <c r="BE42" i="4"/>
  <c r="M42" i="4" s="1"/>
  <c r="AC42" i="4"/>
  <c r="AB42" i="4"/>
  <c r="AA42" i="4"/>
  <c r="W42" i="4"/>
  <c r="V42" i="4"/>
  <c r="AS42" i="4" s="1"/>
  <c r="F42" i="4"/>
  <c r="BO41" i="4"/>
  <c r="G41" i="4" s="1"/>
  <c r="BE41" i="4"/>
  <c r="M41" i="4" s="1"/>
  <c r="AC41" i="4"/>
  <c r="AB41" i="4"/>
  <c r="AA41" i="4"/>
  <c r="AE41" i="4" s="1"/>
  <c r="W41" i="4"/>
  <c r="V41" i="4"/>
  <c r="AS41" i="4" s="1"/>
  <c r="F41" i="4"/>
  <c r="BO40" i="4"/>
  <c r="G40" i="4" s="1"/>
  <c r="BE40" i="4"/>
  <c r="M40" i="4" s="1"/>
  <c r="AC40" i="4"/>
  <c r="AB40" i="4"/>
  <c r="AA40" i="4"/>
  <c r="W40" i="4"/>
  <c r="V40" i="4"/>
  <c r="AS40" i="4" s="1"/>
  <c r="F40" i="4"/>
  <c r="BO39" i="4"/>
  <c r="G39" i="4" s="1"/>
  <c r="BE39" i="4"/>
  <c r="M39" i="4" s="1"/>
  <c r="AC39" i="4"/>
  <c r="AB39" i="4"/>
  <c r="AA39" i="4"/>
  <c r="W39" i="4"/>
  <c r="V39" i="4"/>
  <c r="AS39" i="4" s="1"/>
  <c r="BS39" i="4" s="1"/>
  <c r="F39" i="4"/>
  <c r="BO38" i="4"/>
  <c r="G38" i="4" s="1"/>
  <c r="BE38" i="4"/>
  <c r="M38" i="4" s="1"/>
  <c r="AC38" i="4"/>
  <c r="AB38" i="4"/>
  <c r="AA38" i="4"/>
  <c r="AJ38" i="4" s="1"/>
  <c r="W38" i="4"/>
  <c r="V38" i="4"/>
  <c r="AS38" i="4" s="1"/>
  <c r="AY38" i="4" s="1"/>
  <c r="BX38" i="4" s="1"/>
  <c r="F38" i="4"/>
  <c r="BO37" i="4"/>
  <c r="G37" i="4" s="1"/>
  <c r="BE37" i="4"/>
  <c r="M37" i="4" s="1"/>
  <c r="AC37" i="4"/>
  <c r="AB37" i="4"/>
  <c r="AA37" i="4"/>
  <c r="AE37" i="4" s="1"/>
  <c r="W37" i="4"/>
  <c r="V37" i="4"/>
  <c r="AS37" i="4" s="1"/>
  <c r="F37" i="4"/>
  <c r="BO36" i="4"/>
  <c r="G36" i="4" s="1"/>
  <c r="BE36" i="4"/>
  <c r="AC36" i="4"/>
  <c r="AB36" i="4"/>
  <c r="AA36" i="4"/>
  <c r="AJ36" i="4" s="1"/>
  <c r="W36" i="4"/>
  <c r="V36" i="4"/>
  <c r="AS36" i="4" s="1"/>
  <c r="AY36" i="4" s="1"/>
  <c r="BX36" i="4" s="1"/>
  <c r="M36" i="4"/>
  <c r="O36" i="4" s="1"/>
  <c r="F36" i="4"/>
  <c r="BO35" i="4"/>
  <c r="G35" i="4" s="1"/>
  <c r="J35" i="4" s="1"/>
  <c r="BE35" i="4"/>
  <c r="M35" i="4" s="1"/>
  <c r="AC35" i="4"/>
  <c r="AB35" i="4"/>
  <c r="AA35" i="4"/>
  <c r="AJ35" i="4" s="1"/>
  <c r="W35" i="4"/>
  <c r="V35" i="4"/>
  <c r="AS35" i="4" s="1"/>
  <c r="I35" i="4"/>
  <c r="F35" i="4"/>
  <c r="BO34" i="4"/>
  <c r="G34" i="4" s="1"/>
  <c r="BE34" i="4"/>
  <c r="M34" i="4" s="1"/>
  <c r="AC34" i="4"/>
  <c r="AB34" i="4"/>
  <c r="AA34" i="4"/>
  <c r="AE34" i="4" s="1"/>
  <c r="W34" i="4"/>
  <c r="V34" i="4"/>
  <c r="AS34" i="4" s="1"/>
  <c r="F34" i="4"/>
  <c r="BO33" i="4"/>
  <c r="G33" i="4" s="1"/>
  <c r="BE33" i="4"/>
  <c r="M33" i="4" s="1"/>
  <c r="N33" i="4" s="1"/>
  <c r="AC33" i="4"/>
  <c r="AB33" i="4"/>
  <c r="AA33" i="4"/>
  <c r="AE33" i="4" s="1"/>
  <c r="W33" i="4"/>
  <c r="V33" i="4"/>
  <c r="AS33" i="4" s="1"/>
  <c r="F33" i="4"/>
  <c r="BO32" i="4"/>
  <c r="G32" i="4" s="1"/>
  <c r="J32" i="4" s="1"/>
  <c r="BE32" i="4"/>
  <c r="M32" i="4" s="1"/>
  <c r="AC32" i="4"/>
  <c r="AB32" i="4"/>
  <c r="AA32" i="4"/>
  <c r="AJ32" i="4" s="1"/>
  <c r="W32" i="4"/>
  <c r="V32" i="4"/>
  <c r="AS32" i="4" s="1"/>
  <c r="I32" i="4"/>
  <c r="F32" i="4"/>
  <c r="BO31" i="4"/>
  <c r="G31" i="4" s="1"/>
  <c r="BE31" i="4"/>
  <c r="M31" i="4" s="1"/>
  <c r="AC31" i="4"/>
  <c r="AB31" i="4"/>
  <c r="AA31" i="4"/>
  <c r="AJ31" i="4" s="1"/>
  <c r="W31" i="4"/>
  <c r="V31" i="4"/>
  <c r="AS31" i="4" s="1"/>
  <c r="F31" i="4"/>
  <c r="BO30" i="4"/>
  <c r="G30" i="4" s="1"/>
  <c r="BE30" i="4"/>
  <c r="M30" i="4" s="1"/>
  <c r="AC30" i="4"/>
  <c r="AB30" i="4"/>
  <c r="AA30" i="4"/>
  <c r="AJ30" i="4" s="1"/>
  <c r="W30" i="4"/>
  <c r="V30" i="4"/>
  <c r="AS30" i="4" s="1"/>
  <c r="AY30" i="4" s="1"/>
  <c r="BX30" i="4" s="1"/>
  <c r="F30" i="4"/>
  <c r="BO29" i="4"/>
  <c r="BE29" i="4"/>
  <c r="M29" i="4" s="1"/>
  <c r="N29" i="4" s="1"/>
  <c r="AS29" i="4"/>
  <c r="AC29" i="4"/>
  <c r="AB29" i="4"/>
  <c r="AA29" i="4"/>
  <c r="W29" i="4"/>
  <c r="V29" i="4"/>
  <c r="G29" i="4"/>
  <c r="I29" i="4" s="1"/>
  <c r="F29" i="4"/>
  <c r="BO28" i="4"/>
  <c r="G28" i="4" s="1"/>
  <c r="BE28" i="4"/>
  <c r="M28" i="4" s="1"/>
  <c r="N28" i="4" s="1"/>
  <c r="AC28" i="4"/>
  <c r="AB28" i="4"/>
  <c r="AA28" i="4"/>
  <c r="AE28" i="4" s="1"/>
  <c r="W28" i="4"/>
  <c r="V28" i="4"/>
  <c r="AS28" i="4" s="1"/>
  <c r="AY28" i="4" s="1"/>
  <c r="BX28" i="4" s="1"/>
  <c r="O28" i="4"/>
  <c r="F28" i="4"/>
  <c r="BO27" i="4"/>
  <c r="G27" i="4" s="1"/>
  <c r="J27" i="4" s="1"/>
  <c r="BE27" i="4"/>
  <c r="M27" i="4" s="1"/>
  <c r="AC27" i="4"/>
  <c r="AB27" i="4"/>
  <c r="AA27" i="4"/>
  <c r="AE27" i="4" s="1"/>
  <c r="W27" i="4"/>
  <c r="V27" i="4"/>
  <c r="AS27" i="4" s="1"/>
  <c r="F27" i="4"/>
  <c r="BO26" i="4"/>
  <c r="G26" i="4" s="1"/>
  <c r="BE26" i="4"/>
  <c r="M26" i="4" s="1"/>
  <c r="AC26" i="4"/>
  <c r="AB26" i="4"/>
  <c r="AA26" i="4"/>
  <c r="AE26" i="4" s="1"/>
  <c r="W26" i="4"/>
  <c r="V26" i="4"/>
  <c r="AS26" i="4" s="1"/>
  <c r="F26" i="4"/>
  <c r="BO25" i="4"/>
  <c r="BE25" i="4"/>
  <c r="M25" i="4" s="1"/>
  <c r="AC25" i="4"/>
  <c r="AB25" i="4"/>
  <c r="AA25" i="4"/>
  <c r="AE25" i="4" s="1"/>
  <c r="W25" i="4"/>
  <c r="V25" i="4"/>
  <c r="AS25" i="4" s="1"/>
  <c r="G25" i="4"/>
  <c r="I25" i="4" s="1"/>
  <c r="F25" i="4"/>
  <c r="BO24" i="4"/>
  <c r="G24" i="4" s="1"/>
  <c r="I24" i="4" s="1"/>
  <c r="BE24" i="4"/>
  <c r="M24" i="4" s="1"/>
  <c r="O24" i="4" s="1"/>
  <c r="AC24" i="4"/>
  <c r="AB24" i="4"/>
  <c r="AA24" i="4"/>
  <c r="AJ24" i="4" s="1"/>
  <c r="W24" i="4"/>
  <c r="V24" i="4"/>
  <c r="AS24" i="4" s="1"/>
  <c r="F24" i="4"/>
  <c r="BO23" i="4"/>
  <c r="G23" i="4" s="1"/>
  <c r="BE23" i="4"/>
  <c r="M23" i="4" s="1"/>
  <c r="O23" i="4" s="1"/>
  <c r="AC23" i="4"/>
  <c r="AB23" i="4"/>
  <c r="AA23" i="4"/>
  <c r="AE23" i="4" s="1"/>
  <c r="W23" i="4"/>
  <c r="V23" i="4"/>
  <c r="AS23" i="4" s="1"/>
  <c r="BS23" i="4" s="1"/>
  <c r="F23" i="4"/>
  <c r="BO22" i="4"/>
  <c r="G22" i="4" s="1"/>
  <c r="BE22" i="4"/>
  <c r="M22" i="4" s="1"/>
  <c r="AC22" i="4"/>
  <c r="AB22" i="4"/>
  <c r="AA22" i="4"/>
  <c r="AJ22" i="4" s="1"/>
  <c r="W22" i="4"/>
  <c r="V22" i="4"/>
  <c r="AS22" i="4" s="1"/>
  <c r="AY22" i="4" s="1"/>
  <c r="BX22" i="4" s="1"/>
  <c r="F22" i="4"/>
  <c r="BO21" i="4"/>
  <c r="BE21" i="4"/>
  <c r="M21" i="4" s="1"/>
  <c r="AS21" i="4"/>
  <c r="BS21" i="4" s="1"/>
  <c r="AC21" i="4"/>
  <c r="AB21" i="4"/>
  <c r="AA21" i="4"/>
  <c r="AE21" i="4" s="1"/>
  <c r="W21" i="4"/>
  <c r="V21" i="4"/>
  <c r="G21" i="4"/>
  <c r="F21" i="4"/>
  <c r="BO20" i="4"/>
  <c r="G20" i="4" s="1"/>
  <c r="BE20" i="4"/>
  <c r="M20" i="4" s="1"/>
  <c r="O20" i="4" s="1"/>
  <c r="AC20" i="4"/>
  <c r="AB20" i="4"/>
  <c r="AA20" i="4"/>
  <c r="W20" i="4"/>
  <c r="V20" i="4"/>
  <c r="AS20" i="4" s="1"/>
  <c r="F20" i="4"/>
  <c r="BO19" i="4"/>
  <c r="G19" i="4" s="1"/>
  <c r="BE19" i="4"/>
  <c r="M19" i="4" s="1"/>
  <c r="AC19" i="4"/>
  <c r="AB19" i="4"/>
  <c r="AA19" i="4"/>
  <c r="AJ19" i="4" s="1"/>
  <c r="W19" i="4"/>
  <c r="V19" i="4"/>
  <c r="AS19" i="4" s="1"/>
  <c r="F19" i="4"/>
  <c r="BO18" i="4"/>
  <c r="G18" i="4" s="1"/>
  <c r="BE18" i="4"/>
  <c r="M18" i="4" s="1"/>
  <c r="AC18" i="4"/>
  <c r="AB18" i="4"/>
  <c r="AA18" i="4"/>
  <c r="AE18" i="4" s="1"/>
  <c r="W18" i="4"/>
  <c r="V18" i="4"/>
  <c r="AS18" i="4" s="1"/>
  <c r="F18" i="4"/>
  <c r="BO17" i="4"/>
  <c r="G17" i="4" s="1"/>
  <c r="BE17" i="4"/>
  <c r="M17" i="4" s="1"/>
  <c r="AC17" i="4"/>
  <c r="AB17" i="4"/>
  <c r="AA17" i="4"/>
  <c r="AJ17" i="4" s="1"/>
  <c r="W17" i="4"/>
  <c r="V17" i="4"/>
  <c r="AS17" i="4" s="1"/>
  <c r="F17" i="4"/>
  <c r="BO16" i="4"/>
  <c r="G16" i="4" s="1"/>
  <c r="BE16" i="4"/>
  <c r="M16" i="4" s="1"/>
  <c r="AC16" i="4"/>
  <c r="AB16" i="4"/>
  <c r="AA16" i="4"/>
  <c r="W16" i="4"/>
  <c r="V16" i="4"/>
  <c r="AS16" i="4" s="1"/>
  <c r="F16" i="4"/>
  <c r="BO15" i="4"/>
  <c r="G15" i="4" s="1"/>
  <c r="BE15" i="4"/>
  <c r="M15" i="4" s="1"/>
  <c r="AC15" i="4"/>
  <c r="AB15" i="4"/>
  <c r="AA15" i="4"/>
  <c r="AE15" i="4" s="1"/>
  <c r="W15" i="4"/>
  <c r="V15" i="4"/>
  <c r="AS15" i="4" s="1"/>
  <c r="F15" i="4"/>
  <c r="BO14" i="4"/>
  <c r="G14" i="4" s="1"/>
  <c r="I14" i="4" s="1"/>
  <c r="BE14" i="4"/>
  <c r="M14" i="4" s="1"/>
  <c r="AC14" i="4"/>
  <c r="AB14" i="4"/>
  <c r="AA14" i="4"/>
  <c r="AE14" i="4" s="1"/>
  <c r="W14" i="4"/>
  <c r="V14" i="4"/>
  <c r="AS14" i="4" s="1"/>
  <c r="F14" i="4"/>
  <c r="BO13" i="4"/>
  <c r="G13" i="4" s="1"/>
  <c r="J13" i="4" s="1"/>
  <c r="BE13" i="4"/>
  <c r="M13" i="4" s="1"/>
  <c r="AC13" i="4"/>
  <c r="AB13" i="4"/>
  <c r="AA13" i="4"/>
  <c r="AJ13" i="4" s="1"/>
  <c r="W13" i="4"/>
  <c r="V13" i="4"/>
  <c r="AS13" i="4" s="1"/>
  <c r="F13" i="4"/>
  <c r="BO12" i="4"/>
  <c r="G12" i="4" s="1"/>
  <c r="BE12" i="4"/>
  <c r="M12" i="4" s="1"/>
  <c r="AC12" i="4"/>
  <c r="AB12" i="4"/>
  <c r="AA12" i="4"/>
  <c r="W12" i="4"/>
  <c r="V12" i="4"/>
  <c r="AS12" i="4" s="1"/>
  <c r="BS12" i="4" s="1"/>
  <c r="F12" i="4"/>
  <c r="BO11" i="4"/>
  <c r="G11" i="4" s="1"/>
  <c r="BE11" i="4"/>
  <c r="M11" i="4" s="1"/>
  <c r="AC11" i="4"/>
  <c r="AB11" i="4"/>
  <c r="AA11" i="4"/>
  <c r="AJ11" i="4" s="1"/>
  <c r="W11" i="4"/>
  <c r="V11" i="4"/>
  <c r="AS11" i="4" s="1"/>
  <c r="F11" i="4"/>
  <c r="BO10" i="4"/>
  <c r="G10" i="4" s="1"/>
  <c r="BE10" i="4"/>
  <c r="AC10" i="4"/>
  <c r="AB10" i="4"/>
  <c r="AA10" i="4"/>
  <c r="W10" i="4"/>
  <c r="V10" i="4"/>
  <c r="AS10" i="4" s="1"/>
  <c r="AY10" i="4" s="1"/>
  <c r="BX10" i="4" s="1"/>
  <c r="F10" i="4"/>
  <c r="BO9" i="4"/>
  <c r="BE9" i="4"/>
  <c r="M9" i="4" s="1"/>
  <c r="AC9" i="4"/>
  <c r="AB9" i="4"/>
  <c r="AA9" i="4"/>
  <c r="W9" i="4"/>
  <c r="V9" i="4"/>
  <c r="AS9" i="4" s="1"/>
  <c r="F9" i="4"/>
  <c r="AU6" i="4"/>
  <c r="AS6" i="4"/>
  <c r="AR6" i="4"/>
  <c r="AQ6" i="4"/>
  <c r="AG200" i="3"/>
  <c r="N200" i="3"/>
  <c r="AJ200" i="3" s="1"/>
  <c r="M200" i="3"/>
  <c r="L200" i="3"/>
  <c r="AG199" i="3"/>
  <c r="N199" i="3"/>
  <c r="AJ199" i="3" s="1"/>
  <c r="M199" i="3"/>
  <c r="L199" i="3"/>
  <c r="AG198" i="3"/>
  <c r="N198" i="3"/>
  <c r="AJ198" i="3" s="1"/>
  <c r="M198" i="3"/>
  <c r="L198" i="3"/>
  <c r="AG197" i="3"/>
  <c r="N197" i="3"/>
  <c r="AJ197" i="3" s="1"/>
  <c r="M197" i="3"/>
  <c r="L197" i="3"/>
  <c r="AG196" i="3"/>
  <c r="N196" i="3"/>
  <c r="AJ196" i="3" s="1"/>
  <c r="M196" i="3"/>
  <c r="L196" i="3"/>
  <c r="AG195" i="3"/>
  <c r="N195" i="3"/>
  <c r="AJ195" i="3" s="1"/>
  <c r="M195" i="3"/>
  <c r="L195" i="3"/>
  <c r="AG194" i="3"/>
  <c r="N194" i="3"/>
  <c r="AJ194" i="3" s="1"/>
  <c r="M194" i="3"/>
  <c r="L194" i="3"/>
  <c r="AG193" i="3"/>
  <c r="N193" i="3"/>
  <c r="AJ193" i="3" s="1"/>
  <c r="M193" i="3"/>
  <c r="L193" i="3"/>
  <c r="AG192" i="3"/>
  <c r="N192" i="3"/>
  <c r="AJ192" i="3" s="1"/>
  <c r="M192" i="3"/>
  <c r="L192" i="3"/>
  <c r="AG191" i="3"/>
  <c r="N191" i="3"/>
  <c r="AJ191" i="3" s="1"/>
  <c r="M191" i="3"/>
  <c r="L191" i="3"/>
  <c r="AG190" i="3"/>
  <c r="N190" i="3"/>
  <c r="AJ190" i="3" s="1"/>
  <c r="M190" i="3"/>
  <c r="L190" i="3"/>
  <c r="AG189" i="3"/>
  <c r="N189" i="3"/>
  <c r="AJ189" i="3" s="1"/>
  <c r="M189" i="3"/>
  <c r="L189" i="3"/>
  <c r="AG188" i="3"/>
  <c r="N188" i="3"/>
  <c r="AJ188" i="3" s="1"/>
  <c r="M188" i="3"/>
  <c r="L188" i="3"/>
  <c r="AG187" i="3"/>
  <c r="N187" i="3"/>
  <c r="AJ187" i="3" s="1"/>
  <c r="M187" i="3"/>
  <c r="L187" i="3"/>
  <c r="AG186" i="3"/>
  <c r="N186" i="3"/>
  <c r="AJ186" i="3" s="1"/>
  <c r="M186" i="3"/>
  <c r="L186" i="3"/>
  <c r="AG185" i="3"/>
  <c r="N185" i="3"/>
  <c r="AJ185" i="3" s="1"/>
  <c r="M185" i="3"/>
  <c r="L185" i="3"/>
  <c r="AG184" i="3"/>
  <c r="N184" i="3"/>
  <c r="AJ184" i="3" s="1"/>
  <c r="M184" i="3"/>
  <c r="L184" i="3"/>
  <c r="AG183" i="3"/>
  <c r="N183" i="3"/>
  <c r="AJ183" i="3" s="1"/>
  <c r="M183" i="3"/>
  <c r="L183" i="3"/>
  <c r="AG182" i="3"/>
  <c r="N182" i="3"/>
  <c r="AJ182" i="3" s="1"/>
  <c r="M182" i="3"/>
  <c r="L182" i="3"/>
  <c r="AG181" i="3"/>
  <c r="N181" i="3"/>
  <c r="AJ181" i="3" s="1"/>
  <c r="M181" i="3"/>
  <c r="L181" i="3"/>
  <c r="AG180" i="3"/>
  <c r="N180" i="3"/>
  <c r="AJ180" i="3" s="1"/>
  <c r="M180" i="3"/>
  <c r="L180" i="3"/>
  <c r="AG179" i="3"/>
  <c r="N179" i="3"/>
  <c r="AJ179" i="3" s="1"/>
  <c r="M179" i="3"/>
  <c r="L179" i="3"/>
  <c r="AG178" i="3"/>
  <c r="N178" i="3"/>
  <c r="AJ178" i="3" s="1"/>
  <c r="M178" i="3"/>
  <c r="L178" i="3"/>
  <c r="AG177" i="3"/>
  <c r="N177" i="3"/>
  <c r="AJ177" i="3" s="1"/>
  <c r="M177" i="3"/>
  <c r="L177" i="3"/>
  <c r="AG176" i="3"/>
  <c r="N176" i="3"/>
  <c r="AJ176" i="3" s="1"/>
  <c r="M176" i="3"/>
  <c r="L176" i="3"/>
  <c r="AG175" i="3"/>
  <c r="N175" i="3"/>
  <c r="AJ175" i="3" s="1"/>
  <c r="M175" i="3"/>
  <c r="L175" i="3"/>
  <c r="AG174" i="3"/>
  <c r="N174" i="3"/>
  <c r="AJ174" i="3" s="1"/>
  <c r="M174" i="3"/>
  <c r="L174" i="3"/>
  <c r="AG173" i="3"/>
  <c r="N173" i="3"/>
  <c r="AJ173" i="3" s="1"/>
  <c r="M173" i="3"/>
  <c r="L173" i="3"/>
  <c r="AG172" i="3"/>
  <c r="N172" i="3"/>
  <c r="AJ172" i="3" s="1"/>
  <c r="M172" i="3"/>
  <c r="L172" i="3"/>
  <c r="AG171" i="3"/>
  <c r="N171" i="3"/>
  <c r="AJ171" i="3" s="1"/>
  <c r="M171" i="3"/>
  <c r="L171" i="3"/>
  <c r="AG170" i="3"/>
  <c r="N170" i="3"/>
  <c r="AJ170" i="3" s="1"/>
  <c r="M170" i="3"/>
  <c r="L170" i="3"/>
  <c r="AG169" i="3"/>
  <c r="N169" i="3"/>
  <c r="AJ169" i="3" s="1"/>
  <c r="M169" i="3"/>
  <c r="L169" i="3"/>
  <c r="AG168" i="3"/>
  <c r="N168" i="3"/>
  <c r="AJ168" i="3" s="1"/>
  <c r="M168" i="3"/>
  <c r="L168" i="3"/>
  <c r="AG167" i="3"/>
  <c r="N167" i="3"/>
  <c r="AJ167" i="3" s="1"/>
  <c r="M167" i="3"/>
  <c r="L167" i="3"/>
  <c r="AG166" i="3"/>
  <c r="N166" i="3"/>
  <c r="AJ166" i="3" s="1"/>
  <c r="M166" i="3"/>
  <c r="L166" i="3"/>
  <c r="AG165" i="3"/>
  <c r="N165" i="3"/>
  <c r="AJ165" i="3" s="1"/>
  <c r="M165" i="3"/>
  <c r="L165" i="3"/>
  <c r="AG164" i="3"/>
  <c r="N164" i="3"/>
  <c r="AJ164" i="3" s="1"/>
  <c r="M164" i="3"/>
  <c r="L164" i="3"/>
  <c r="AG163" i="3"/>
  <c r="N163" i="3"/>
  <c r="AJ163" i="3" s="1"/>
  <c r="M163" i="3"/>
  <c r="L163" i="3"/>
  <c r="AG162" i="3"/>
  <c r="N162" i="3"/>
  <c r="AJ162" i="3" s="1"/>
  <c r="M162" i="3"/>
  <c r="L162" i="3"/>
  <c r="AG161" i="3"/>
  <c r="N161" i="3"/>
  <c r="AJ161" i="3" s="1"/>
  <c r="M161" i="3"/>
  <c r="L161" i="3"/>
  <c r="AG160" i="3"/>
  <c r="N160" i="3"/>
  <c r="AJ160" i="3" s="1"/>
  <c r="M160" i="3"/>
  <c r="L160" i="3"/>
  <c r="AG159" i="3"/>
  <c r="N159" i="3"/>
  <c r="AJ159" i="3" s="1"/>
  <c r="M159" i="3"/>
  <c r="L159" i="3"/>
  <c r="AG158" i="3"/>
  <c r="N158" i="3"/>
  <c r="AJ158" i="3" s="1"/>
  <c r="M158" i="3"/>
  <c r="L158" i="3"/>
  <c r="AG157" i="3"/>
  <c r="N157" i="3"/>
  <c r="AJ157" i="3" s="1"/>
  <c r="M157" i="3"/>
  <c r="L157" i="3"/>
  <c r="AG156" i="3"/>
  <c r="N156" i="3"/>
  <c r="AJ156" i="3" s="1"/>
  <c r="M156" i="3"/>
  <c r="L156" i="3"/>
  <c r="AG155" i="3"/>
  <c r="N155" i="3"/>
  <c r="AJ155" i="3" s="1"/>
  <c r="M155" i="3"/>
  <c r="L155" i="3"/>
  <c r="AG154" i="3"/>
  <c r="N154" i="3"/>
  <c r="AJ154" i="3" s="1"/>
  <c r="M154" i="3"/>
  <c r="L154" i="3"/>
  <c r="AG153" i="3"/>
  <c r="N153" i="3"/>
  <c r="AJ153" i="3" s="1"/>
  <c r="M153" i="3"/>
  <c r="L153" i="3"/>
  <c r="AG152" i="3"/>
  <c r="N152" i="3"/>
  <c r="AJ152" i="3" s="1"/>
  <c r="M152" i="3"/>
  <c r="L152" i="3"/>
  <c r="AG151" i="3"/>
  <c r="N151" i="3"/>
  <c r="AJ151" i="3" s="1"/>
  <c r="M151" i="3"/>
  <c r="L151" i="3"/>
  <c r="AG150" i="3"/>
  <c r="N150" i="3"/>
  <c r="AJ150" i="3" s="1"/>
  <c r="M150" i="3"/>
  <c r="L150" i="3"/>
  <c r="AG149" i="3"/>
  <c r="N149" i="3"/>
  <c r="AJ149" i="3" s="1"/>
  <c r="M149" i="3"/>
  <c r="L149" i="3"/>
  <c r="AG148" i="3"/>
  <c r="N148" i="3"/>
  <c r="AJ148" i="3" s="1"/>
  <c r="M148" i="3"/>
  <c r="L148" i="3"/>
  <c r="AG147" i="3"/>
  <c r="N147" i="3"/>
  <c r="AJ147" i="3" s="1"/>
  <c r="M147" i="3"/>
  <c r="L147" i="3"/>
  <c r="AG146" i="3"/>
  <c r="N146" i="3"/>
  <c r="AJ146" i="3" s="1"/>
  <c r="M146" i="3"/>
  <c r="L146" i="3"/>
  <c r="AG145" i="3"/>
  <c r="N145" i="3"/>
  <c r="AJ145" i="3" s="1"/>
  <c r="M145" i="3"/>
  <c r="L145" i="3"/>
  <c r="AG144" i="3"/>
  <c r="N144" i="3"/>
  <c r="AJ144" i="3" s="1"/>
  <c r="M144" i="3"/>
  <c r="L144" i="3"/>
  <c r="AG143" i="3"/>
  <c r="N143" i="3"/>
  <c r="AJ143" i="3" s="1"/>
  <c r="M143" i="3"/>
  <c r="L143" i="3"/>
  <c r="AG142" i="3"/>
  <c r="N142" i="3"/>
  <c r="AJ142" i="3" s="1"/>
  <c r="M142" i="3"/>
  <c r="L142" i="3"/>
  <c r="AG141" i="3"/>
  <c r="N141" i="3"/>
  <c r="AJ141" i="3" s="1"/>
  <c r="M141" i="3"/>
  <c r="L141" i="3"/>
  <c r="AG140" i="3"/>
  <c r="N140" i="3"/>
  <c r="AJ140" i="3" s="1"/>
  <c r="M140" i="3"/>
  <c r="L140" i="3"/>
  <c r="AG139" i="3"/>
  <c r="N139" i="3"/>
  <c r="AJ139" i="3" s="1"/>
  <c r="M139" i="3"/>
  <c r="L139" i="3"/>
  <c r="AG138" i="3"/>
  <c r="N138" i="3"/>
  <c r="AJ138" i="3" s="1"/>
  <c r="M138" i="3"/>
  <c r="L138" i="3"/>
  <c r="AG137" i="3"/>
  <c r="N137" i="3"/>
  <c r="AJ137" i="3" s="1"/>
  <c r="M137" i="3"/>
  <c r="L137" i="3"/>
  <c r="AG136" i="3"/>
  <c r="N136" i="3"/>
  <c r="AJ136" i="3" s="1"/>
  <c r="M136" i="3"/>
  <c r="L136" i="3"/>
  <c r="AG135" i="3"/>
  <c r="N135" i="3"/>
  <c r="AJ135" i="3" s="1"/>
  <c r="M135" i="3"/>
  <c r="L135" i="3"/>
  <c r="AG134" i="3"/>
  <c r="N134" i="3"/>
  <c r="AJ134" i="3" s="1"/>
  <c r="M134" i="3"/>
  <c r="L134" i="3"/>
  <c r="AG133" i="3"/>
  <c r="N133" i="3"/>
  <c r="AJ133" i="3" s="1"/>
  <c r="M133" i="3"/>
  <c r="L133" i="3"/>
  <c r="AG132" i="3"/>
  <c r="N132" i="3"/>
  <c r="AJ132" i="3" s="1"/>
  <c r="M132" i="3"/>
  <c r="L132" i="3"/>
  <c r="AG131" i="3"/>
  <c r="N131" i="3"/>
  <c r="AJ131" i="3" s="1"/>
  <c r="M131" i="3"/>
  <c r="L131" i="3"/>
  <c r="AG130" i="3"/>
  <c r="N130" i="3"/>
  <c r="AJ130" i="3" s="1"/>
  <c r="M130" i="3"/>
  <c r="L130" i="3"/>
  <c r="AG129" i="3"/>
  <c r="N129" i="3"/>
  <c r="AJ129" i="3" s="1"/>
  <c r="M129" i="3"/>
  <c r="L129" i="3"/>
  <c r="AG128" i="3"/>
  <c r="N128" i="3"/>
  <c r="AJ128" i="3" s="1"/>
  <c r="M128" i="3"/>
  <c r="L128" i="3"/>
  <c r="AG127" i="3"/>
  <c r="N127" i="3"/>
  <c r="AJ127" i="3" s="1"/>
  <c r="M127" i="3"/>
  <c r="L127" i="3"/>
  <c r="AG126" i="3"/>
  <c r="N126" i="3"/>
  <c r="AJ126" i="3" s="1"/>
  <c r="M126" i="3"/>
  <c r="L126" i="3"/>
  <c r="AG125" i="3"/>
  <c r="N125" i="3"/>
  <c r="AJ125" i="3" s="1"/>
  <c r="M125" i="3"/>
  <c r="L125" i="3"/>
  <c r="AG124" i="3"/>
  <c r="N124" i="3"/>
  <c r="AJ124" i="3" s="1"/>
  <c r="M124" i="3"/>
  <c r="L124" i="3"/>
  <c r="AG123" i="3"/>
  <c r="N123" i="3"/>
  <c r="AJ123" i="3" s="1"/>
  <c r="M123" i="3"/>
  <c r="L123" i="3"/>
  <c r="AG122" i="3"/>
  <c r="N122" i="3"/>
  <c r="AJ122" i="3" s="1"/>
  <c r="M122" i="3"/>
  <c r="L122" i="3"/>
  <c r="AG121" i="3"/>
  <c r="N121" i="3"/>
  <c r="AJ121" i="3" s="1"/>
  <c r="M121" i="3"/>
  <c r="L121" i="3"/>
  <c r="AG120" i="3"/>
  <c r="N120" i="3"/>
  <c r="AJ120" i="3" s="1"/>
  <c r="M120" i="3"/>
  <c r="L120" i="3"/>
  <c r="AG119" i="3"/>
  <c r="N119" i="3"/>
  <c r="AJ119" i="3" s="1"/>
  <c r="M119" i="3"/>
  <c r="L119" i="3"/>
  <c r="AG118" i="3"/>
  <c r="N118" i="3"/>
  <c r="AJ118" i="3" s="1"/>
  <c r="M118" i="3"/>
  <c r="L118" i="3"/>
  <c r="AG117" i="3"/>
  <c r="N117" i="3"/>
  <c r="AJ117" i="3" s="1"/>
  <c r="M117" i="3"/>
  <c r="L117" i="3"/>
  <c r="AG116" i="3"/>
  <c r="N116" i="3"/>
  <c r="AJ116" i="3" s="1"/>
  <c r="M116" i="3"/>
  <c r="L116" i="3"/>
  <c r="AG115" i="3"/>
  <c r="N115" i="3"/>
  <c r="AJ115" i="3" s="1"/>
  <c r="M115" i="3"/>
  <c r="L115" i="3"/>
  <c r="AG114" i="3"/>
  <c r="N114" i="3"/>
  <c r="AJ114" i="3" s="1"/>
  <c r="M114" i="3"/>
  <c r="L114" i="3"/>
  <c r="AG113" i="3"/>
  <c r="N113" i="3"/>
  <c r="AJ113" i="3" s="1"/>
  <c r="M113" i="3"/>
  <c r="L113" i="3"/>
  <c r="AG112" i="3"/>
  <c r="N112" i="3"/>
  <c r="AJ112" i="3" s="1"/>
  <c r="M112" i="3"/>
  <c r="L112" i="3"/>
  <c r="AG111" i="3"/>
  <c r="N111" i="3"/>
  <c r="AJ111" i="3" s="1"/>
  <c r="M111" i="3"/>
  <c r="L111" i="3"/>
  <c r="AG110" i="3"/>
  <c r="N110" i="3"/>
  <c r="AJ110" i="3" s="1"/>
  <c r="M110" i="3"/>
  <c r="L110" i="3"/>
  <c r="AG109" i="3"/>
  <c r="N109" i="3"/>
  <c r="AJ109" i="3" s="1"/>
  <c r="M109" i="3"/>
  <c r="L109" i="3"/>
  <c r="AG108" i="3"/>
  <c r="N108" i="3"/>
  <c r="AJ108" i="3" s="1"/>
  <c r="M108" i="3"/>
  <c r="L108" i="3"/>
  <c r="AG107" i="3"/>
  <c r="N107" i="3"/>
  <c r="AJ107" i="3" s="1"/>
  <c r="M107" i="3"/>
  <c r="L107" i="3"/>
  <c r="AG106" i="3"/>
  <c r="N106" i="3"/>
  <c r="AJ106" i="3" s="1"/>
  <c r="M106" i="3"/>
  <c r="L106" i="3"/>
  <c r="AG105" i="3"/>
  <c r="N105" i="3"/>
  <c r="AJ105" i="3" s="1"/>
  <c r="M105" i="3"/>
  <c r="L105" i="3"/>
  <c r="AG104" i="3"/>
  <c r="N104" i="3"/>
  <c r="AJ104" i="3" s="1"/>
  <c r="M104" i="3"/>
  <c r="L104" i="3"/>
  <c r="AG103" i="3"/>
  <c r="N103" i="3"/>
  <c r="AJ103" i="3" s="1"/>
  <c r="M103" i="3"/>
  <c r="L103" i="3"/>
  <c r="AG102" i="3"/>
  <c r="N102" i="3"/>
  <c r="AJ102" i="3" s="1"/>
  <c r="M102" i="3"/>
  <c r="L102" i="3"/>
  <c r="AG101" i="3"/>
  <c r="N101" i="3"/>
  <c r="AJ101" i="3" s="1"/>
  <c r="M101" i="3"/>
  <c r="L101" i="3"/>
  <c r="AG100" i="3"/>
  <c r="N100" i="3"/>
  <c r="AJ100" i="3" s="1"/>
  <c r="M100" i="3"/>
  <c r="L100" i="3"/>
  <c r="AG99" i="3"/>
  <c r="N99" i="3"/>
  <c r="AJ99" i="3" s="1"/>
  <c r="M99" i="3"/>
  <c r="L99" i="3"/>
  <c r="AG98" i="3"/>
  <c r="N98" i="3"/>
  <c r="AJ98" i="3" s="1"/>
  <c r="M98" i="3"/>
  <c r="L98" i="3"/>
  <c r="AG97" i="3"/>
  <c r="N97" i="3"/>
  <c r="AJ97" i="3" s="1"/>
  <c r="M97" i="3"/>
  <c r="L97" i="3"/>
  <c r="AG96" i="3"/>
  <c r="N96" i="3"/>
  <c r="AJ96" i="3" s="1"/>
  <c r="M96" i="3"/>
  <c r="L96" i="3"/>
  <c r="AG95" i="3"/>
  <c r="N95" i="3"/>
  <c r="AJ95" i="3" s="1"/>
  <c r="M95" i="3"/>
  <c r="L95" i="3"/>
  <c r="AG94" i="3"/>
  <c r="N94" i="3"/>
  <c r="AJ94" i="3" s="1"/>
  <c r="M94" i="3"/>
  <c r="L94" i="3"/>
  <c r="AG93" i="3"/>
  <c r="N93" i="3"/>
  <c r="AJ93" i="3" s="1"/>
  <c r="M93" i="3"/>
  <c r="L93" i="3"/>
  <c r="AG92" i="3"/>
  <c r="N92" i="3"/>
  <c r="AJ92" i="3" s="1"/>
  <c r="M92" i="3"/>
  <c r="L92" i="3"/>
  <c r="AG91" i="3"/>
  <c r="N91" i="3"/>
  <c r="AJ91" i="3" s="1"/>
  <c r="M91" i="3"/>
  <c r="L91" i="3"/>
  <c r="AG90" i="3"/>
  <c r="N90" i="3"/>
  <c r="AJ90" i="3" s="1"/>
  <c r="M90" i="3"/>
  <c r="L90" i="3"/>
  <c r="AG89" i="3"/>
  <c r="N89" i="3"/>
  <c r="AJ89" i="3" s="1"/>
  <c r="M89" i="3"/>
  <c r="L89" i="3"/>
  <c r="AG88" i="3"/>
  <c r="N88" i="3"/>
  <c r="AJ88" i="3" s="1"/>
  <c r="M88" i="3"/>
  <c r="L88" i="3"/>
  <c r="AG87" i="3"/>
  <c r="N87" i="3"/>
  <c r="AJ87" i="3" s="1"/>
  <c r="M87" i="3"/>
  <c r="L87" i="3"/>
  <c r="AG86" i="3"/>
  <c r="N86" i="3"/>
  <c r="AJ86" i="3" s="1"/>
  <c r="M86" i="3"/>
  <c r="L86" i="3"/>
  <c r="AG85" i="3"/>
  <c r="N85" i="3"/>
  <c r="AJ85" i="3" s="1"/>
  <c r="M85" i="3"/>
  <c r="L85" i="3"/>
  <c r="AG84" i="3"/>
  <c r="N84" i="3"/>
  <c r="AJ84" i="3" s="1"/>
  <c r="M84" i="3"/>
  <c r="L84" i="3"/>
  <c r="AG83" i="3"/>
  <c r="N83" i="3"/>
  <c r="AJ83" i="3" s="1"/>
  <c r="M83" i="3"/>
  <c r="L83" i="3"/>
  <c r="AG82" i="3"/>
  <c r="N82" i="3"/>
  <c r="AJ82" i="3" s="1"/>
  <c r="M82" i="3"/>
  <c r="L82" i="3"/>
  <c r="AG81" i="3"/>
  <c r="N81" i="3"/>
  <c r="AJ81" i="3" s="1"/>
  <c r="M81" i="3"/>
  <c r="L81" i="3"/>
  <c r="AG80" i="3"/>
  <c r="N80" i="3"/>
  <c r="AJ80" i="3" s="1"/>
  <c r="M80" i="3"/>
  <c r="L80" i="3"/>
  <c r="AG79" i="3"/>
  <c r="N79" i="3"/>
  <c r="AJ79" i="3" s="1"/>
  <c r="M79" i="3"/>
  <c r="L79" i="3"/>
  <c r="AG78" i="3"/>
  <c r="N78" i="3"/>
  <c r="AJ78" i="3" s="1"/>
  <c r="M78" i="3"/>
  <c r="L78" i="3"/>
  <c r="AG77" i="3"/>
  <c r="N77" i="3"/>
  <c r="AJ77" i="3" s="1"/>
  <c r="M77" i="3"/>
  <c r="L77" i="3"/>
  <c r="AG76" i="3"/>
  <c r="N76" i="3"/>
  <c r="AJ76" i="3" s="1"/>
  <c r="M76" i="3"/>
  <c r="L76" i="3"/>
  <c r="AG75" i="3"/>
  <c r="N75" i="3"/>
  <c r="AJ75" i="3" s="1"/>
  <c r="M75" i="3"/>
  <c r="L75" i="3"/>
  <c r="AG74" i="3"/>
  <c r="N74" i="3"/>
  <c r="AJ74" i="3" s="1"/>
  <c r="M74" i="3"/>
  <c r="L74" i="3"/>
  <c r="AG73" i="3"/>
  <c r="N73" i="3"/>
  <c r="AJ73" i="3" s="1"/>
  <c r="M73" i="3"/>
  <c r="L73" i="3"/>
  <c r="AG72" i="3"/>
  <c r="N72" i="3"/>
  <c r="AJ72" i="3" s="1"/>
  <c r="M72" i="3"/>
  <c r="L72" i="3"/>
  <c r="AG71" i="3"/>
  <c r="N71" i="3"/>
  <c r="AJ71" i="3" s="1"/>
  <c r="M71" i="3"/>
  <c r="L71" i="3"/>
  <c r="AG70" i="3"/>
  <c r="N70" i="3"/>
  <c r="AJ70" i="3" s="1"/>
  <c r="M70" i="3"/>
  <c r="L70" i="3"/>
  <c r="AG69" i="3"/>
  <c r="N69" i="3"/>
  <c r="AJ69" i="3" s="1"/>
  <c r="M69" i="3"/>
  <c r="L69" i="3"/>
  <c r="AG68" i="3"/>
  <c r="N68" i="3"/>
  <c r="AJ68" i="3" s="1"/>
  <c r="M68" i="3"/>
  <c r="L68" i="3"/>
  <c r="AG67" i="3"/>
  <c r="N67" i="3"/>
  <c r="AJ67" i="3" s="1"/>
  <c r="M67" i="3"/>
  <c r="L67" i="3"/>
  <c r="AG66" i="3"/>
  <c r="N66" i="3"/>
  <c r="AJ66" i="3" s="1"/>
  <c r="M66" i="3"/>
  <c r="L66" i="3"/>
  <c r="AG65" i="3"/>
  <c r="N65" i="3"/>
  <c r="AJ65" i="3" s="1"/>
  <c r="M65" i="3"/>
  <c r="L65" i="3"/>
  <c r="AG64" i="3"/>
  <c r="N64" i="3"/>
  <c r="AJ64" i="3" s="1"/>
  <c r="M64" i="3"/>
  <c r="L64" i="3"/>
  <c r="AG63" i="3"/>
  <c r="N63" i="3"/>
  <c r="AJ63" i="3" s="1"/>
  <c r="M63" i="3"/>
  <c r="L63" i="3"/>
  <c r="AG62" i="3"/>
  <c r="N62" i="3"/>
  <c r="AJ62" i="3" s="1"/>
  <c r="M62" i="3"/>
  <c r="L62" i="3"/>
  <c r="AG61" i="3"/>
  <c r="N61" i="3"/>
  <c r="AJ61" i="3" s="1"/>
  <c r="M61" i="3"/>
  <c r="L61" i="3"/>
  <c r="AG60" i="3"/>
  <c r="N60" i="3"/>
  <c r="AJ60" i="3" s="1"/>
  <c r="M60" i="3"/>
  <c r="L60" i="3"/>
  <c r="AG59" i="3"/>
  <c r="N59" i="3"/>
  <c r="AJ59" i="3" s="1"/>
  <c r="M59" i="3"/>
  <c r="L59" i="3"/>
  <c r="AG58" i="3"/>
  <c r="N58" i="3"/>
  <c r="AJ58" i="3" s="1"/>
  <c r="M58" i="3"/>
  <c r="L58" i="3"/>
  <c r="AG57" i="3"/>
  <c r="N57" i="3"/>
  <c r="AJ57" i="3" s="1"/>
  <c r="M57" i="3"/>
  <c r="L57" i="3"/>
  <c r="AG56" i="3"/>
  <c r="N56" i="3"/>
  <c r="AJ56" i="3" s="1"/>
  <c r="M56" i="3"/>
  <c r="L56" i="3"/>
  <c r="AG55" i="3"/>
  <c r="N55" i="3"/>
  <c r="AJ55" i="3" s="1"/>
  <c r="M55" i="3"/>
  <c r="L55" i="3"/>
  <c r="AG54" i="3"/>
  <c r="N54" i="3"/>
  <c r="AJ54" i="3" s="1"/>
  <c r="M54" i="3"/>
  <c r="L54" i="3"/>
  <c r="AG53" i="3"/>
  <c r="N53" i="3"/>
  <c r="AJ53" i="3" s="1"/>
  <c r="M53" i="3"/>
  <c r="L53" i="3"/>
  <c r="AG52" i="3"/>
  <c r="N52" i="3"/>
  <c r="AJ52" i="3" s="1"/>
  <c r="M52" i="3"/>
  <c r="L52" i="3"/>
  <c r="AG51" i="3"/>
  <c r="N51" i="3"/>
  <c r="AJ51" i="3" s="1"/>
  <c r="M51" i="3"/>
  <c r="L51" i="3"/>
  <c r="AG50" i="3"/>
  <c r="N50" i="3"/>
  <c r="AJ50" i="3" s="1"/>
  <c r="M50" i="3"/>
  <c r="L50" i="3"/>
  <c r="AG49" i="3"/>
  <c r="N49" i="3"/>
  <c r="AJ49" i="3" s="1"/>
  <c r="M49" i="3"/>
  <c r="L49" i="3"/>
  <c r="AG48" i="3"/>
  <c r="N48" i="3"/>
  <c r="AJ48" i="3" s="1"/>
  <c r="M48" i="3"/>
  <c r="L48" i="3"/>
  <c r="AG47" i="3"/>
  <c r="N47" i="3"/>
  <c r="AJ47" i="3" s="1"/>
  <c r="M47" i="3"/>
  <c r="L47" i="3"/>
  <c r="AG46" i="3"/>
  <c r="N46" i="3"/>
  <c r="AJ46" i="3" s="1"/>
  <c r="M46" i="3"/>
  <c r="L46" i="3"/>
  <c r="AG45" i="3"/>
  <c r="N45" i="3"/>
  <c r="AJ45" i="3" s="1"/>
  <c r="M45" i="3"/>
  <c r="L45" i="3"/>
  <c r="AG44" i="3"/>
  <c r="N44" i="3"/>
  <c r="AJ44" i="3" s="1"/>
  <c r="M44" i="3"/>
  <c r="L44" i="3"/>
  <c r="AG43" i="3"/>
  <c r="N43" i="3"/>
  <c r="AJ43" i="3" s="1"/>
  <c r="M43" i="3"/>
  <c r="L43" i="3"/>
  <c r="AG42" i="3"/>
  <c r="N42" i="3"/>
  <c r="AJ42" i="3" s="1"/>
  <c r="M42" i="3"/>
  <c r="L42" i="3"/>
  <c r="AG41" i="3"/>
  <c r="N41" i="3"/>
  <c r="AJ41" i="3" s="1"/>
  <c r="M41" i="3"/>
  <c r="L41" i="3"/>
  <c r="AG40" i="3"/>
  <c r="N40" i="3"/>
  <c r="AJ40" i="3" s="1"/>
  <c r="M40" i="3"/>
  <c r="L40" i="3"/>
  <c r="AG39" i="3"/>
  <c r="N39" i="3"/>
  <c r="AJ39" i="3" s="1"/>
  <c r="M39" i="3"/>
  <c r="L39" i="3"/>
  <c r="AG38" i="3"/>
  <c r="N38" i="3"/>
  <c r="AJ38" i="3" s="1"/>
  <c r="M38" i="3"/>
  <c r="L38" i="3"/>
  <c r="AG37" i="3"/>
  <c r="N37" i="3"/>
  <c r="AJ37" i="3" s="1"/>
  <c r="M37" i="3"/>
  <c r="L37" i="3"/>
  <c r="AG36" i="3"/>
  <c r="N36" i="3"/>
  <c r="AJ36" i="3" s="1"/>
  <c r="M36" i="3"/>
  <c r="L36" i="3"/>
  <c r="AG35" i="3"/>
  <c r="N35" i="3"/>
  <c r="AJ35" i="3" s="1"/>
  <c r="M35" i="3"/>
  <c r="L35" i="3"/>
  <c r="AG34" i="3"/>
  <c r="N34" i="3"/>
  <c r="AJ34" i="3" s="1"/>
  <c r="M34" i="3"/>
  <c r="L34" i="3"/>
  <c r="AG33" i="3"/>
  <c r="N33" i="3"/>
  <c r="AJ33" i="3" s="1"/>
  <c r="M33" i="3"/>
  <c r="L33" i="3"/>
  <c r="AG32" i="3"/>
  <c r="N32" i="3"/>
  <c r="AJ32" i="3" s="1"/>
  <c r="M32" i="3"/>
  <c r="L32" i="3"/>
  <c r="AG31" i="3"/>
  <c r="N31" i="3"/>
  <c r="AJ31" i="3" s="1"/>
  <c r="M31" i="3"/>
  <c r="L31" i="3"/>
  <c r="AG30" i="3"/>
  <c r="N30" i="3"/>
  <c r="AJ30" i="3" s="1"/>
  <c r="M30" i="3"/>
  <c r="L30" i="3"/>
  <c r="AG29" i="3"/>
  <c r="N29" i="3"/>
  <c r="AJ29" i="3" s="1"/>
  <c r="M29" i="3"/>
  <c r="L29" i="3"/>
  <c r="AG28" i="3"/>
  <c r="N28" i="3"/>
  <c r="AJ28" i="3" s="1"/>
  <c r="M28" i="3"/>
  <c r="L28" i="3"/>
  <c r="AG27" i="3"/>
  <c r="N27" i="3"/>
  <c r="AJ27" i="3" s="1"/>
  <c r="M27" i="3"/>
  <c r="L27" i="3"/>
  <c r="AG26" i="3"/>
  <c r="N26" i="3"/>
  <c r="AJ26" i="3" s="1"/>
  <c r="M26" i="3"/>
  <c r="L26" i="3"/>
  <c r="AG25" i="3"/>
  <c r="N25" i="3"/>
  <c r="AJ25" i="3" s="1"/>
  <c r="M25" i="3"/>
  <c r="L25" i="3"/>
  <c r="AG24" i="3"/>
  <c r="N24" i="3"/>
  <c r="AJ24" i="3" s="1"/>
  <c r="M24" i="3"/>
  <c r="L24" i="3"/>
  <c r="AG23" i="3"/>
  <c r="N23" i="3"/>
  <c r="AJ23" i="3" s="1"/>
  <c r="M23" i="3"/>
  <c r="L23" i="3"/>
  <c r="AG22" i="3"/>
  <c r="N22" i="3"/>
  <c r="AJ22" i="3" s="1"/>
  <c r="M22" i="3"/>
  <c r="L22" i="3"/>
  <c r="AG21" i="3"/>
  <c r="N21" i="3"/>
  <c r="AJ21" i="3" s="1"/>
  <c r="M21" i="3"/>
  <c r="L21" i="3"/>
  <c r="AG20" i="3"/>
  <c r="N20" i="3"/>
  <c r="AJ20" i="3" s="1"/>
  <c r="M20" i="3"/>
  <c r="L20" i="3"/>
  <c r="AG19" i="3"/>
  <c r="N19" i="3"/>
  <c r="AJ19" i="3" s="1"/>
  <c r="M19" i="3"/>
  <c r="L19" i="3"/>
  <c r="AG18" i="3"/>
  <c r="N18" i="3"/>
  <c r="AJ18" i="3" s="1"/>
  <c r="M18" i="3"/>
  <c r="L18" i="3"/>
  <c r="AG17" i="3"/>
  <c r="N17" i="3"/>
  <c r="AJ17" i="3" s="1"/>
  <c r="M17" i="3"/>
  <c r="L17" i="3"/>
  <c r="AG16" i="3"/>
  <c r="N16" i="3"/>
  <c r="AJ16" i="3" s="1"/>
  <c r="M16" i="3"/>
  <c r="L16" i="3"/>
  <c r="AG15" i="3"/>
  <c r="N15" i="3"/>
  <c r="AJ15" i="3" s="1"/>
  <c r="M15" i="3"/>
  <c r="L15" i="3"/>
  <c r="AG14" i="3"/>
  <c r="N14" i="3"/>
  <c r="AJ14" i="3" s="1"/>
  <c r="M14" i="3"/>
  <c r="L14" i="3"/>
  <c r="AG13" i="3"/>
  <c r="N13" i="3"/>
  <c r="AJ13" i="3" s="1"/>
  <c r="M13" i="3"/>
  <c r="L13" i="3"/>
  <c r="AG12" i="3"/>
  <c r="N12" i="3"/>
  <c r="AJ12" i="3" s="1"/>
  <c r="M12" i="3"/>
  <c r="L12" i="3"/>
  <c r="AG11" i="3"/>
  <c r="N11" i="3"/>
  <c r="AJ11" i="3" s="1"/>
  <c r="M11" i="3"/>
  <c r="L11" i="3"/>
  <c r="AG10" i="3"/>
  <c r="N10" i="3"/>
  <c r="AJ10" i="3" s="1"/>
  <c r="M10" i="3"/>
  <c r="L10" i="3"/>
  <c r="AG9" i="3"/>
  <c r="N9" i="3"/>
  <c r="AJ9" i="3" s="1"/>
  <c r="M9" i="3"/>
  <c r="L9" i="3"/>
  <c r="BO200" i="2"/>
  <c r="G200" i="2" s="1"/>
  <c r="I200" i="2" s="1"/>
  <c r="BE200" i="2"/>
  <c r="M200" i="2" s="1"/>
  <c r="AC200" i="2"/>
  <c r="AB200" i="2"/>
  <c r="AA200" i="2"/>
  <c r="AE200" i="2" s="1"/>
  <c r="W200" i="2"/>
  <c r="V200" i="2"/>
  <c r="AS200" i="2" s="1"/>
  <c r="F200" i="2"/>
  <c r="BO199" i="2"/>
  <c r="G199" i="2" s="1"/>
  <c r="BE199" i="2"/>
  <c r="M199" i="2" s="1"/>
  <c r="AE199" i="2"/>
  <c r="AC199" i="2"/>
  <c r="AB199" i="2"/>
  <c r="AA199" i="2"/>
  <c r="AJ199" i="2" s="1"/>
  <c r="W199" i="2"/>
  <c r="V199" i="2"/>
  <c r="AS199" i="2" s="1"/>
  <c r="F199" i="2"/>
  <c r="BO198" i="2"/>
  <c r="BE198" i="2"/>
  <c r="M198" i="2" s="1"/>
  <c r="O198" i="2" s="1"/>
  <c r="AC198" i="2"/>
  <c r="AB198" i="2"/>
  <c r="AA198" i="2"/>
  <c r="W198" i="2"/>
  <c r="V198" i="2"/>
  <c r="AS198" i="2" s="1"/>
  <c r="BS198" i="2" s="1"/>
  <c r="G198" i="2"/>
  <c r="F198" i="2"/>
  <c r="BO197" i="2"/>
  <c r="G197" i="2" s="1"/>
  <c r="BE197" i="2"/>
  <c r="M197" i="2" s="1"/>
  <c r="AC197" i="2"/>
  <c r="AB197" i="2"/>
  <c r="AA197" i="2"/>
  <c r="AJ197" i="2" s="1"/>
  <c r="W197" i="2"/>
  <c r="V197" i="2"/>
  <c r="AS197" i="2" s="1"/>
  <c r="F197" i="2"/>
  <c r="BO196" i="2"/>
  <c r="G196" i="2" s="1"/>
  <c r="BE196" i="2"/>
  <c r="M196" i="2" s="1"/>
  <c r="N196" i="2" s="1"/>
  <c r="AC196" i="2"/>
  <c r="AB196" i="2"/>
  <c r="AA196" i="2"/>
  <c r="AE196" i="2" s="1"/>
  <c r="W196" i="2"/>
  <c r="V196" i="2"/>
  <c r="AS196" i="2" s="1"/>
  <c r="BS196" i="2" s="1"/>
  <c r="F196" i="2"/>
  <c r="BO195" i="2"/>
  <c r="G195" i="2" s="1"/>
  <c r="BE195" i="2"/>
  <c r="M195" i="2" s="1"/>
  <c r="N195" i="2" s="1"/>
  <c r="AC195" i="2"/>
  <c r="AB195" i="2"/>
  <c r="AA195" i="2"/>
  <c r="AE195" i="2" s="1"/>
  <c r="W195" i="2"/>
  <c r="V195" i="2"/>
  <c r="AS195" i="2" s="1"/>
  <c r="F195" i="2"/>
  <c r="BO194" i="2"/>
  <c r="G194" i="2" s="1"/>
  <c r="I194" i="2" s="1"/>
  <c r="BE194" i="2"/>
  <c r="M194" i="2" s="1"/>
  <c r="AC194" i="2"/>
  <c r="AB194" i="2"/>
  <c r="AA194" i="2"/>
  <c r="AE194" i="2" s="1"/>
  <c r="W194" i="2"/>
  <c r="V194" i="2"/>
  <c r="AS194" i="2" s="1"/>
  <c r="F194" i="2"/>
  <c r="BS193" i="2"/>
  <c r="BO193" i="2"/>
  <c r="BE193" i="2"/>
  <c r="M193" i="2" s="1"/>
  <c r="O193" i="2" s="1"/>
  <c r="AC193" i="2"/>
  <c r="AB193" i="2"/>
  <c r="AA193" i="2"/>
  <c r="W193" i="2"/>
  <c r="V193" i="2"/>
  <c r="AS193" i="2" s="1"/>
  <c r="AY193" i="2" s="1"/>
  <c r="BX193" i="2" s="1"/>
  <c r="G193" i="2"/>
  <c r="F193" i="2"/>
  <c r="BO192" i="2"/>
  <c r="G192" i="2" s="1"/>
  <c r="I192" i="2" s="1"/>
  <c r="BE192" i="2"/>
  <c r="M192" i="2" s="1"/>
  <c r="AC192" i="2"/>
  <c r="AB192" i="2"/>
  <c r="AA192" i="2"/>
  <c r="AE192" i="2" s="1"/>
  <c r="W192" i="2"/>
  <c r="AG192" i="2" s="1"/>
  <c r="V192" i="2"/>
  <c r="AS192" i="2" s="1"/>
  <c r="F192" i="2"/>
  <c r="BO191" i="2"/>
  <c r="G191" i="2" s="1"/>
  <c r="J191" i="2" s="1"/>
  <c r="BE191" i="2"/>
  <c r="AC191" i="2"/>
  <c r="AB191" i="2"/>
  <c r="AA191" i="2"/>
  <c r="W191" i="2"/>
  <c r="V191" i="2"/>
  <c r="AS191" i="2" s="1"/>
  <c r="M191" i="2"/>
  <c r="F191" i="2"/>
  <c r="BO190" i="2"/>
  <c r="G190" i="2" s="1"/>
  <c r="BE190" i="2"/>
  <c r="M190" i="2" s="1"/>
  <c r="AC190" i="2"/>
  <c r="AB190" i="2"/>
  <c r="AA190" i="2"/>
  <c r="W190" i="2"/>
  <c r="V190" i="2"/>
  <c r="AS190" i="2" s="1"/>
  <c r="F190" i="2"/>
  <c r="BO189" i="2"/>
  <c r="G189" i="2" s="1"/>
  <c r="BE189" i="2"/>
  <c r="M189" i="2" s="1"/>
  <c r="AC189" i="2"/>
  <c r="AB189" i="2"/>
  <c r="AA189" i="2"/>
  <c r="AE189" i="2" s="1"/>
  <c r="W189" i="2"/>
  <c r="V189" i="2"/>
  <c r="AS189" i="2" s="1"/>
  <c r="F189" i="2"/>
  <c r="BO188" i="2"/>
  <c r="BE188" i="2"/>
  <c r="M188" i="2" s="1"/>
  <c r="N188" i="2" s="1"/>
  <c r="AS188" i="2"/>
  <c r="AC188" i="2"/>
  <c r="AB188" i="2"/>
  <c r="AA188" i="2"/>
  <c r="W188" i="2"/>
  <c r="V188" i="2"/>
  <c r="G188" i="2"/>
  <c r="F188" i="2"/>
  <c r="BO187" i="2"/>
  <c r="G187" i="2" s="1"/>
  <c r="J187" i="2" s="1"/>
  <c r="BE187" i="2"/>
  <c r="M187" i="2" s="1"/>
  <c r="AC187" i="2"/>
  <c r="AB187" i="2"/>
  <c r="AA187" i="2"/>
  <c r="W187" i="2"/>
  <c r="V187" i="2"/>
  <c r="AS187" i="2" s="1"/>
  <c r="BS187" i="2" s="1"/>
  <c r="F187" i="2"/>
  <c r="BO186" i="2"/>
  <c r="G186" i="2" s="1"/>
  <c r="I186" i="2" s="1"/>
  <c r="BE186" i="2"/>
  <c r="M186" i="2" s="1"/>
  <c r="AC186" i="2"/>
  <c r="AB186" i="2"/>
  <c r="AA186" i="2"/>
  <c r="AJ186" i="2" s="1"/>
  <c r="W186" i="2"/>
  <c r="V186" i="2"/>
  <c r="AS186" i="2" s="1"/>
  <c r="F186" i="2"/>
  <c r="BO185" i="2"/>
  <c r="BE185" i="2"/>
  <c r="M185" i="2" s="1"/>
  <c r="O185" i="2" s="1"/>
  <c r="AC185" i="2"/>
  <c r="AB185" i="2"/>
  <c r="AA185" i="2"/>
  <c r="W185" i="2"/>
  <c r="V185" i="2"/>
  <c r="AS185" i="2" s="1"/>
  <c r="AY185" i="2" s="1"/>
  <c r="BX185" i="2" s="1"/>
  <c r="G185" i="2"/>
  <c r="F185" i="2"/>
  <c r="BO184" i="2"/>
  <c r="G184" i="2" s="1"/>
  <c r="I184" i="2" s="1"/>
  <c r="BE184" i="2"/>
  <c r="M184" i="2" s="1"/>
  <c r="AC184" i="2"/>
  <c r="AB184" i="2"/>
  <c r="AA184" i="2"/>
  <c r="AE184" i="2" s="1"/>
  <c r="W184" i="2"/>
  <c r="AG184" i="2" s="1"/>
  <c r="V184" i="2"/>
  <c r="AS184" i="2" s="1"/>
  <c r="F184" i="2"/>
  <c r="BO183" i="2"/>
  <c r="G183" i="2" s="1"/>
  <c r="BE183" i="2"/>
  <c r="M183" i="2" s="1"/>
  <c r="O183" i="2" s="1"/>
  <c r="AC183" i="2"/>
  <c r="AB183" i="2"/>
  <c r="AA183" i="2"/>
  <c r="AJ183" i="2" s="1"/>
  <c r="W183" i="2"/>
  <c r="V183" i="2"/>
  <c r="AS183" i="2" s="1"/>
  <c r="N183" i="2"/>
  <c r="F183" i="2"/>
  <c r="BO182" i="2"/>
  <c r="G182" i="2" s="1"/>
  <c r="BE182" i="2"/>
  <c r="M182" i="2" s="1"/>
  <c r="O182" i="2" s="1"/>
  <c r="AC182" i="2"/>
  <c r="AB182" i="2"/>
  <c r="AA182" i="2"/>
  <c r="W182" i="2"/>
  <c r="V182" i="2"/>
  <c r="AS182" i="2" s="1"/>
  <c r="BS182" i="2" s="1"/>
  <c r="F182" i="2"/>
  <c r="BO181" i="2"/>
  <c r="G181" i="2" s="1"/>
  <c r="BE181" i="2"/>
  <c r="M181" i="2" s="1"/>
  <c r="AJ181" i="2"/>
  <c r="AE181" i="2"/>
  <c r="AC181" i="2"/>
  <c r="AB181" i="2"/>
  <c r="AA181" i="2"/>
  <c r="W181" i="2"/>
  <c r="V181" i="2"/>
  <c r="AS181" i="2" s="1"/>
  <c r="F181" i="2"/>
  <c r="BO180" i="2"/>
  <c r="G180" i="2" s="1"/>
  <c r="BE180" i="2"/>
  <c r="M180" i="2" s="1"/>
  <c r="AC180" i="2"/>
  <c r="AB180" i="2"/>
  <c r="AA180" i="2"/>
  <c r="AE180" i="2" s="1"/>
  <c r="W180" i="2"/>
  <c r="V180" i="2"/>
  <c r="AS180" i="2" s="1"/>
  <c r="BS180" i="2" s="1"/>
  <c r="F180" i="2"/>
  <c r="BO179" i="2"/>
  <c r="G179" i="2" s="1"/>
  <c r="J179" i="2" s="1"/>
  <c r="BE179" i="2"/>
  <c r="M179" i="2" s="1"/>
  <c r="N179" i="2" s="1"/>
  <c r="P179" i="2" s="1"/>
  <c r="AC179" i="2"/>
  <c r="AB179" i="2"/>
  <c r="AA179" i="2"/>
  <c r="AE179" i="2" s="1"/>
  <c r="W179" i="2"/>
  <c r="V179" i="2"/>
  <c r="AS179" i="2" s="1"/>
  <c r="BS179" i="2" s="1"/>
  <c r="F179" i="2"/>
  <c r="BO178" i="2"/>
  <c r="G178" i="2" s="1"/>
  <c r="BE178" i="2"/>
  <c r="M178" i="2" s="1"/>
  <c r="AC178" i="2"/>
  <c r="AB178" i="2"/>
  <c r="AA178" i="2"/>
  <c r="AJ178" i="2" s="1"/>
  <c r="W178" i="2"/>
  <c r="V178" i="2"/>
  <c r="AS178" i="2" s="1"/>
  <c r="F178" i="2"/>
  <c r="BS177" i="2"/>
  <c r="BO177" i="2"/>
  <c r="BE177" i="2"/>
  <c r="M177" i="2" s="1"/>
  <c r="AC177" i="2"/>
  <c r="AB177" i="2"/>
  <c r="AA177" i="2"/>
  <c r="W177" i="2"/>
  <c r="V177" i="2"/>
  <c r="AS177" i="2" s="1"/>
  <c r="AY177" i="2" s="1"/>
  <c r="BX177" i="2" s="1"/>
  <c r="G177" i="2"/>
  <c r="F177" i="2"/>
  <c r="BO176" i="2"/>
  <c r="G176" i="2" s="1"/>
  <c r="I176" i="2" s="1"/>
  <c r="BE176" i="2"/>
  <c r="M176" i="2" s="1"/>
  <c r="AC176" i="2"/>
  <c r="AB176" i="2"/>
  <c r="AA176" i="2"/>
  <c r="AE176" i="2" s="1"/>
  <c r="W176" i="2"/>
  <c r="AG176" i="2" s="1"/>
  <c r="V176" i="2"/>
  <c r="AS176" i="2" s="1"/>
  <c r="F176" i="2"/>
  <c r="BO175" i="2"/>
  <c r="G175" i="2" s="1"/>
  <c r="J175" i="2" s="1"/>
  <c r="BE175" i="2"/>
  <c r="AC175" i="2"/>
  <c r="AB175" i="2"/>
  <c r="AA175" i="2"/>
  <c r="W175" i="2"/>
  <c r="V175" i="2"/>
  <c r="AS175" i="2" s="1"/>
  <c r="M175" i="2"/>
  <c r="N175" i="2" s="1"/>
  <c r="P175" i="2" s="1"/>
  <c r="F175" i="2"/>
  <c r="BO174" i="2"/>
  <c r="G174" i="2" s="1"/>
  <c r="BE174" i="2"/>
  <c r="M174" i="2" s="1"/>
  <c r="O174" i="2" s="1"/>
  <c r="AC174" i="2"/>
  <c r="AB174" i="2"/>
  <c r="AA174" i="2"/>
  <c r="W174" i="2"/>
  <c r="V174" i="2"/>
  <c r="AS174" i="2" s="1"/>
  <c r="BS174" i="2" s="1"/>
  <c r="F174" i="2"/>
  <c r="BO173" i="2"/>
  <c r="G173" i="2" s="1"/>
  <c r="BE173" i="2"/>
  <c r="M173" i="2" s="1"/>
  <c r="AE173" i="2"/>
  <c r="AC173" i="2"/>
  <c r="AB173" i="2"/>
  <c r="AA173" i="2"/>
  <c r="AJ173" i="2" s="1"/>
  <c r="W173" i="2"/>
  <c r="V173" i="2"/>
  <c r="AS173" i="2" s="1"/>
  <c r="F173" i="2"/>
  <c r="BO172" i="2"/>
  <c r="G172" i="2" s="1"/>
  <c r="BI172" i="2"/>
  <c r="BE172" i="2"/>
  <c r="M172" i="2" s="1"/>
  <c r="N172" i="2" s="1"/>
  <c r="AC172" i="2"/>
  <c r="AB172" i="2"/>
  <c r="AA172" i="2"/>
  <c r="AE172" i="2" s="1"/>
  <c r="W172" i="2"/>
  <c r="V172" i="2"/>
  <c r="AS172" i="2" s="1"/>
  <c r="F172" i="2"/>
  <c r="BO171" i="2"/>
  <c r="G171" i="2" s="1"/>
  <c r="J171" i="2" s="1"/>
  <c r="BE171" i="2"/>
  <c r="M171" i="2" s="1"/>
  <c r="AC171" i="2"/>
  <c r="AB171" i="2"/>
  <c r="AA171" i="2"/>
  <c r="AJ171" i="2" s="1"/>
  <c r="W171" i="2"/>
  <c r="V171" i="2"/>
  <c r="AS171" i="2" s="1"/>
  <c r="BS171" i="2" s="1"/>
  <c r="F171" i="2"/>
  <c r="BO170" i="2"/>
  <c r="G170" i="2" s="1"/>
  <c r="I170" i="2" s="1"/>
  <c r="BE170" i="2"/>
  <c r="M170" i="2" s="1"/>
  <c r="AC170" i="2"/>
  <c r="AB170" i="2"/>
  <c r="AA170" i="2"/>
  <c r="W170" i="2"/>
  <c r="V170" i="2"/>
  <c r="AS170" i="2" s="1"/>
  <c r="F170" i="2"/>
  <c r="BO169" i="2"/>
  <c r="G169" i="2" s="1"/>
  <c r="BE169" i="2"/>
  <c r="M169" i="2" s="1"/>
  <c r="O169" i="2" s="1"/>
  <c r="AC169" i="2"/>
  <c r="AB169" i="2"/>
  <c r="AA169" i="2"/>
  <c r="AE169" i="2" s="1"/>
  <c r="W169" i="2"/>
  <c r="V169" i="2"/>
  <c r="AS169" i="2" s="1"/>
  <c r="AY169" i="2" s="1"/>
  <c r="BX169" i="2" s="1"/>
  <c r="F169" i="2"/>
  <c r="BO168" i="2"/>
  <c r="G168" i="2" s="1"/>
  <c r="I168" i="2" s="1"/>
  <c r="BE168" i="2"/>
  <c r="M168" i="2" s="1"/>
  <c r="AC168" i="2"/>
  <c r="AB168" i="2"/>
  <c r="AA168" i="2"/>
  <c r="AE168" i="2" s="1"/>
  <c r="W168" i="2"/>
  <c r="V168" i="2"/>
  <c r="AS168" i="2" s="1"/>
  <c r="F168" i="2"/>
  <c r="BO167" i="2"/>
  <c r="G167" i="2" s="1"/>
  <c r="J167" i="2" s="1"/>
  <c r="BE167" i="2"/>
  <c r="M167" i="2" s="1"/>
  <c r="AC167" i="2"/>
  <c r="AB167" i="2"/>
  <c r="AA167" i="2"/>
  <c r="AJ167" i="2" s="1"/>
  <c r="W167" i="2"/>
  <c r="V167" i="2"/>
  <c r="AS167" i="2" s="1"/>
  <c r="BS167" i="2" s="1"/>
  <c r="F167" i="2"/>
  <c r="BO166" i="2"/>
  <c r="G166" i="2" s="1"/>
  <c r="BE166" i="2"/>
  <c r="M166" i="2" s="1"/>
  <c r="O166" i="2" s="1"/>
  <c r="AC166" i="2"/>
  <c r="AB166" i="2"/>
  <c r="AA166" i="2"/>
  <c r="W166" i="2"/>
  <c r="V166" i="2"/>
  <c r="AS166" i="2" s="1"/>
  <c r="BS166" i="2" s="1"/>
  <c r="F166" i="2"/>
  <c r="BO165" i="2"/>
  <c r="G165" i="2" s="1"/>
  <c r="BE165" i="2"/>
  <c r="M165" i="2" s="1"/>
  <c r="AC165" i="2"/>
  <c r="AB165" i="2"/>
  <c r="AA165" i="2"/>
  <c r="AJ165" i="2" s="1"/>
  <c r="W165" i="2"/>
  <c r="V165" i="2"/>
  <c r="AS165" i="2" s="1"/>
  <c r="F165" i="2"/>
  <c r="BO164" i="2"/>
  <c r="G164" i="2" s="1"/>
  <c r="BE164" i="2"/>
  <c r="M164" i="2" s="1"/>
  <c r="N164" i="2" s="1"/>
  <c r="AC164" i="2"/>
  <c r="AB164" i="2"/>
  <c r="AA164" i="2"/>
  <c r="W164" i="2"/>
  <c r="V164" i="2"/>
  <c r="AS164" i="2" s="1"/>
  <c r="BS164" i="2" s="1"/>
  <c r="F164" i="2"/>
  <c r="BO163" i="2"/>
  <c r="G163" i="2" s="1"/>
  <c r="J163" i="2" s="1"/>
  <c r="BE163" i="2"/>
  <c r="M163" i="2" s="1"/>
  <c r="N163" i="2" s="1"/>
  <c r="AC163" i="2"/>
  <c r="AB163" i="2"/>
  <c r="AA163" i="2"/>
  <c r="AJ163" i="2" s="1"/>
  <c r="W163" i="2"/>
  <c r="V163" i="2"/>
  <c r="AS163" i="2" s="1"/>
  <c r="F163" i="2"/>
  <c r="BO162" i="2"/>
  <c r="G162" i="2" s="1"/>
  <c r="I162" i="2" s="1"/>
  <c r="BE162" i="2"/>
  <c r="M162" i="2" s="1"/>
  <c r="AC162" i="2"/>
  <c r="AB162" i="2"/>
  <c r="AA162" i="2"/>
  <c r="AJ162" i="2" s="1"/>
  <c r="W162" i="2"/>
  <c r="V162" i="2"/>
  <c r="AS162" i="2" s="1"/>
  <c r="F162" i="2"/>
  <c r="BO161" i="2"/>
  <c r="G161" i="2" s="1"/>
  <c r="BE161" i="2"/>
  <c r="M161" i="2" s="1"/>
  <c r="O161" i="2" s="1"/>
  <c r="AE161" i="2"/>
  <c r="AC161" i="2"/>
  <c r="AB161" i="2"/>
  <c r="AA161" i="2"/>
  <c r="W161" i="2"/>
  <c r="V161" i="2"/>
  <c r="AS161" i="2" s="1"/>
  <c r="AY161" i="2" s="1"/>
  <c r="BX161" i="2" s="1"/>
  <c r="F161" i="2"/>
  <c r="BO160" i="2"/>
  <c r="G160" i="2" s="1"/>
  <c r="I160" i="2" s="1"/>
  <c r="K160" i="2" s="1"/>
  <c r="BE160" i="2"/>
  <c r="M160" i="2" s="1"/>
  <c r="AC160" i="2"/>
  <c r="AB160" i="2"/>
  <c r="AA160" i="2"/>
  <c r="AE160" i="2" s="1"/>
  <c r="W160" i="2"/>
  <c r="V160" i="2"/>
  <c r="AS160" i="2" s="1"/>
  <c r="F160" i="2"/>
  <c r="BO159" i="2"/>
  <c r="G159" i="2" s="1"/>
  <c r="J159" i="2" s="1"/>
  <c r="BE159" i="2"/>
  <c r="AE159" i="2"/>
  <c r="AC159" i="2"/>
  <c r="AB159" i="2"/>
  <c r="AA159" i="2"/>
  <c r="W159" i="2"/>
  <c r="V159" i="2"/>
  <c r="AS159" i="2" s="1"/>
  <c r="M159" i="2"/>
  <c r="F159" i="2"/>
  <c r="BS158" i="2"/>
  <c r="BO158" i="2"/>
  <c r="BE158" i="2"/>
  <c r="M158" i="2" s="1"/>
  <c r="O158" i="2" s="1"/>
  <c r="AC158" i="2"/>
  <c r="AB158" i="2"/>
  <c r="AA158" i="2"/>
  <c r="W158" i="2"/>
  <c r="V158" i="2"/>
  <c r="AS158" i="2" s="1"/>
  <c r="N158" i="2"/>
  <c r="G158" i="2"/>
  <c r="F158" i="2"/>
  <c r="BO157" i="2"/>
  <c r="G157" i="2" s="1"/>
  <c r="BE157" i="2"/>
  <c r="M157" i="2" s="1"/>
  <c r="AC157" i="2"/>
  <c r="AB157" i="2"/>
  <c r="AA157" i="2"/>
  <c r="AE157" i="2" s="1"/>
  <c r="W157" i="2"/>
  <c r="V157" i="2"/>
  <c r="AS157" i="2" s="1"/>
  <c r="F157" i="2"/>
  <c r="BO156" i="2"/>
  <c r="G156" i="2" s="1"/>
  <c r="BE156" i="2"/>
  <c r="M156" i="2" s="1"/>
  <c r="N156" i="2" s="1"/>
  <c r="AC156" i="2"/>
  <c r="AB156" i="2"/>
  <c r="AA156" i="2"/>
  <c r="W156" i="2"/>
  <c r="V156" i="2"/>
  <c r="AS156" i="2" s="1"/>
  <c r="BS156" i="2" s="1"/>
  <c r="F156" i="2"/>
  <c r="BO155" i="2"/>
  <c r="G155" i="2" s="1"/>
  <c r="J155" i="2" s="1"/>
  <c r="BE155" i="2"/>
  <c r="M155" i="2" s="1"/>
  <c r="O155" i="2" s="1"/>
  <c r="AC155" i="2"/>
  <c r="AB155" i="2"/>
  <c r="AA155" i="2"/>
  <c r="AE155" i="2" s="1"/>
  <c r="W155" i="2"/>
  <c r="V155" i="2"/>
  <c r="AS155" i="2" s="1"/>
  <c r="N155" i="2"/>
  <c r="F155" i="2"/>
  <c r="BO154" i="2"/>
  <c r="G154" i="2" s="1"/>
  <c r="I154" i="2" s="1"/>
  <c r="BE154" i="2"/>
  <c r="M154" i="2" s="1"/>
  <c r="AC154" i="2"/>
  <c r="AB154" i="2"/>
  <c r="AA154" i="2"/>
  <c r="AE154" i="2" s="1"/>
  <c r="W154" i="2"/>
  <c r="V154" i="2"/>
  <c r="AS154" i="2" s="1"/>
  <c r="F154" i="2"/>
  <c r="BO153" i="2"/>
  <c r="G153" i="2" s="1"/>
  <c r="BE153" i="2"/>
  <c r="M153" i="2" s="1"/>
  <c r="O153" i="2" s="1"/>
  <c r="AC153" i="2"/>
  <c r="AB153" i="2"/>
  <c r="AA153" i="2"/>
  <c r="AJ153" i="2" s="1"/>
  <c r="W153" i="2"/>
  <c r="V153" i="2"/>
  <c r="AS153" i="2" s="1"/>
  <c r="AY153" i="2" s="1"/>
  <c r="BX153" i="2" s="1"/>
  <c r="F153" i="2"/>
  <c r="BO152" i="2"/>
  <c r="G152" i="2" s="1"/>
  <c r="I152" i="2" s="1"/>
  <c r="BE152" i="2"/>
  <c r="M152" i="2" s="1"/>
  <c r="AC152" i="2"/>
  <c r="AB152" i="2"/>
  <c r="AA152" i="2"/>
  <c r="AE152" i="2" s="1"/>
  <c r="W152" i="2"/>
  <c r="AG152" i="2" s="1"/>
  <c r="V152" i="2"/>
  <c r="AS152" i="2" s="1"/>
  <c r="F152" i="2"/>
  <c r="BO151" i="2"/>
  <c r="G151" i="2" s="1"/>
  <c r="J151" i="2" s="1"/>
  <c r="BE151" i="2"/>
  <c r="M151" i="2" s="1"/>
  <c r="AS151" i="2"/>
  <c r="AC151" i="2"/>
  <c r="AB151" i="2"/>
  <c r="AA151" i="2"/>
  <c r="AJ151" i="2" s="1"/>
  <c r="W151" i="2"/>
  <c r="V151" i="2"/>
  <c r="F151" i="2"/>
  <c r="BO150" i="2"/>
  <c r="G150" i="2" s="1"/>
  <c r="BE150" i="2"/>
  <c r="M150" i="2" s="1"/>
  <c r="AC150" i="2"/>
  <c r="AB150" i="2"/>
  <c r="AA150" i="2"/>
  <c r="W150" i="2"/>
  <c r="V150" i="2"/>
  <c r="AS150" i="2" s="1"/>
  <c r="F150" i="2"/>
  <c r="BO149" i="2"/>
  <c r="G149" i="2" s="1"/>
  <c r="BE149" i="2"/>
  <c r="M149" i="2" s="1"/>
  <c r="AC149" i="2"/>
  <c r="AB149" i="2"/>
  <c r="AA149" i="2"/>
  <c r="AJ149" i="2" s="1"/>
  <c r="W149" i="2"/>
  <c r="V149" i="2"/>
  <c r="AS149" i="2" s="1"/>
  <c r="F149" i="2"/>
  <c r="BO148" i="2"/>
  <c r="G148" i="2" s="1"/>
  <c r="BE148" i="2"/>
  <c r="M148" i="2" s="1"/>
  <c r="N148" i="2" s="1"/>
  <c r="AC148" i="2"/>
  <c r="AB148" i="2"/>
  <c r="AA148" i="2"/>
  <c r="AE148" i="2" s="1"/>
  <c r="W148" i="2"/>
  <c r="V148" i="2"/>
  <c r="AS148" i="2" s="1"/>
  <c r="BS148" i="2" s="1"/>
  <c r="F148" i="2"/>
  <c r="BO147" i="2"/>
  <c r="G147" i="2" s="1"/>
  <c r="BE147" i="2"/>
  <c r="M147" i="2" s="1"/>
  <c r="AC147" i="2"/>
  <c r="AB147" i="2"/>
  <c r="AA147" i="2"/>
  <c r="W147" i="2"/>
  <c r="V147" i="2"/>
  <c r="AS147" i="2" s="1"/>
  <c r="BS147" i="2" s="1"/>
  <c r="F147" i="2"/>
  <c r="BO146" i="2"/>
  <c r="G146" i="2" s="1"/>
  <c r="I146" i="2" s="1"/>
  <c r="BE146" i="2"/>
  <c r="M146" i="2" s="1"/>
  <c r="AC146" i="2"/>
  <c r="AB146" i="2"/>
  <c r="AA146" i="2"/>
  <c r="AE146" i="2" s="1"/>
  <c r="W146" i="2"/>
  <c r="V146" i="2"/>
  <c r="AS146" i="2" s="1"/>
  <c r="J146" i="2"/>
  <c r="F146" i="2"/>
  <c r="BO145" i="2"/>
  <c r="G145" i="2" s="1"/>
  <c r="BE145" i="2"/>
  <c r="M145" i="2" s="1"/>
  <c r="O145" i="2" s="1"/>
  <c r="AC145" i="2"/>
  <c r="AB145" i="2"/>
  <c r="AA145" i="2"/>
  <c r="AJ145" i="2" s="1"/>
  <c r="W145" i="2"/>
  <c r="V145" i="2"/>
  <c r="AS145" i="2" s="1"/>
  <c r="AY145" i="2" s="1"/>
  <c r="BX145" i="2" s="1"/>
  <c r="F145" i="2"/>
  <c r="BO144" i="2"/>
  <c r="G144" i="2" s="1"/>
  <c r="I144" i="2" s="1"/>
  <c r="BE144" i="2"/>
  <c r="M144" i="2" s="1"/>
  <c r="AC144" i="2"/>
  <c r="AB144" i="2"/>
  <c r="AA144" i="2"/>
  <c r="AE144" i="2" s="1"/>
  <c r="AG144" i="2" s="1"/>
  <c r="W144" i="2"/>
  <c r="V144" i="2"/>
  <c r="AS144" i="2" s="1"/>
  <c r="F144" i="2"/>
  <c r="BO143" i="2"/>
  <c r="G143" i="2" s="1"/>
  <c r="J143" i="2" s="1"/>
  <c r="BE143" i="2"/>
  <c r="AC143" i="2"/>
  <c r="AB143" i="2"/>
  <c r="AA143" i="2"/>
  <c r="AJ143" i="2" s="1"/>
  <c r="W143" i="2"/>
  <c r="V143" i="2"/>
  <c r="AS143" i="2" s="1"/>
  <c r="M143" i="2"/>
  <c r="F143" i="2"/>
  <c r="BS142" i="2"/>
  <c r="BO142" i="2"/>
  <c r="BE142" i="2"/>
  <c r="M142" i="2" s="1"/>
  <c r="AC142" i="2"/>
  <c r="AB142" i="2"/>
  <c r="AA142" i="2"/>
  <c r="W142" i="2"/>
  <c r="V142" i="2"/>
  <c r="AS142" i="2" s="1"/>
  <c r="G142" i="2"/>
  <c r="F142" i="2"/>
  <c r="BO141" i="2"/>
  <c r="G141" i="2" s="1"/>
  <c r="BE141" i="2"/>
  <c r="M141" i="2" s="1"/>
  <c r="AC141" i="2"/>
  <c r="AB141" i="2"/>
  <c r="AA141" i="2"/>
  <c r="AJ141" i="2" s="1"/>
  <c r="W141" i="2"/>
  <c r="V141" i="2"/>
  <c r="AS141" i="2" s="1"/>
  <c r="F141" i="2"/>
  <c r="BO140" i="2"/>
  <c r="BE140" i="2"/>
  <c r="M140" i="2" s="1"/>
  <c r="AC140" i="2"/>
  <c r="AB140" i="2"/>
  <c r="AA140" i="2"/>
  <c r="AE140" i="2" s="1"/>
  <c r="W140" i="2"/>
  <c r="V140" i="2"/>
  <c r="AS140" i="2" s="1"/>
  <c r="G140" i="2"/>
  <c r="F140" i="2"/>
  <c r="BO139" i="2"/>
  <c r="G139" i="2" s="1"/>
  <c r="J139" i="2" s="1"/>
  <c r="BE139" i="2"/>
  <c r="M139" i="2" s="1"/>
  <c r="AC139" i="2"/>
  <c r="AB139" i="2"/>
  <c r="AA139" i="2"/>
  <c r="AE139" i="2" s="1"/>
  <c r="W139" i="2"/>
  <c r="V139" i="2"/>
  <c r="AS139" i="2" s="1"/>
  <c r="F139" i="2"/>
  <c r="BO138" i="2"/>
  <c r="G138" i="2" s="1"/>
  <c r="BE138" i="2"/>
  <c r="M138" i="2" s="1"/>
  <c r="AC138" i="2"/>
  <c r="AB138" i="2"/>
  <c r="AA138" i="2"/>
  <c r="W138" i="2"/>
  <c r="V138" i="2"/>
  <c r="AS138" i="2" s="1"/>
  <c r="F138" i="2"/>
  <c r="BO137" i="2"/>
  <c r="G137" i="2" s="1"/>
  <c r="BE137" i="2"/>
  <c r="M137" i="2" s="1"/>
  <c r="AC137" i="2"/>
  <c r="AB137" i="2"/>
  <c r="AA137" i="2"/>
  <c r="AJ137" i="2" s="1"/>
  <c r="W137" i="2"/>
  <c r="V137" i="2"/>
  <c r="AS137" i="2" s="1"/>
  <c r="AY137" i="2" s="1"/>
  <c r="BX137" i="2" s="1"/>
  <c r="F137" i="2"/>
  <c r="BO136" i="2"/>
  <c r="G136" i="2" s="1"/>
  <c r="I136" i="2" s="1"/>
  <c r="K136" i="2" s="1"/>
  <c r="BE136" i="2"/>
  <c r="M136" i="2" s="1"/>
  <c r="AC136" i="2"/>
  <c r="AB136" i="2"/>
  <c r="AA136" i="2"/>
  <c r="AE136" i="2" s="1"/>
  <c r="W136" i="2"/>
  <c r="V136" i="2"/>
  <c r="AS136" i="2" s="1"/>
  <c r="F136" i="2"/>
  <c r="BO135" i="2"/>
  <c r="G135" i="2" s="1"/>
  <c r="J135" i="2" s="1"/>
  <c r="BE135" i="2"/>
  <c r="M135" i="2" s="1"/>
  <c r="AC135" i="2"/>
  <c r="AB135" i="2"/>
  <c r="AA135" i="2"/>
  <c r="AJ135" i="2" s="1"/>
  <c r="W135" i="2"/>
  <c r="V135" i="2"/>
  <c r="AS135" i="2" s="1"/>
  <c r="F135" i="2"/>
  <c r="BO134" i="2"/>
  <c r="BE134" i="2"/>
  <c r="M134" i="2" s="1"/>
  <c r="O134" i="2" s="1"/>
  <c r="AC134" i="2"/>
  <c r="AB134" i="2"/>
  <c r="AA134" i="2"/>
  <c r="W134" i="2"/>
  <c r="V134" i="2"/>
  <c r="AS134" i="2" s="1"/>
  <c r="BS134" i="2" s="1"/>
  <c r="G134" i="2"/>
  <c r="F134" i="2"/>
  <c r="BO133" i="2"/>
  <c r="G133" i="2" s="1"/>
  <c r="BE133" i="2"/>
  <c r="M133" i="2" s="1"/>
  <c r="AC133" i="2"/>
  <c r="AB133" i="2"/>
  <c r="AA133" i="2"/>
  <c r="AJ133" i="2" s="1"/>
  <c r="W133" i="2"/>
  <c r="V133" i="2"/>
  <c r="AS133" i="2" s="1"/>
  <c r="F133" i="2"/>
  <c r="BO132" i="2"/>
  <c r="G132" i="2" s="1"/>
  <c r="BE132" i="2"/>
  <c r="M132" i="2" s="1"/>
  <c r="N132" i="2" s="1"/>
  <c r="AC132" i="2"/>
  <c r="AB132" i="2"/>
  <c r="AA132" i="2"/>
  <c r="AE132" i="2" s="1"/>
  <c r="W132" i="2"/>
  <c r="V132" i="2"/>
  <c r="AS132" i="2" s="1"/>
  <c r="F132" i="2"/>
  <c r="BO131" i="2"/>
  <c r="G131" i="2" s="1"/>
  <c r="J131" i="2" s="1"/>
  <c r="BE131" i="2"/>
  <c r="M131" i="2" s="1"/>
  <c r="AC131" i="2"/>
  <c r="AB131" i="2"/>
  <c r="AA131" i="2"/>
  <c r="AJ131" i="2" s="1"/>
  <c r="W131" i="2"/>
  <c r="V131" i="2"/>
  <c r="AS131" i="2" s="1"/>
  <c r="I131" i="2"/>
  <c r="F131" i="2"/>
  <c r="BO130" i="2"/>
  <c r="G130" i="2" s="1"/>
  <c r="I130" i="2" s="1"/>
  <c r="BE130" i="2"/>
  <c r="M130" i="2" s="1"/>
  <c r="AC130" i="2"/>
  <c r="AB130" i="2"/>
  <c r="AA130" i="2"/>
  <c r="AE130" i="2" s="1"/>
  <c r="W130" i="2"/>
  <c r="V130" i="2"/>
  <c r="AS130" i="2" s="1"/>
  <c r="F130" i="2"/>
  <c r="BO129" i="2"/>
  <c r="BI129" i="2"/>
  <c r="BE129" i="2"/>
  <c r="M129" i="2" s="1"/>
  <c r="O129" i="2" s="1"/>
  <c r="AC129" i="2"/>
  <c r="AB129" i="2"/>
  <c r="AA129" i="2"/>
  <c r="AJ129" i="2" s="1"/>
  <c r="W129" i="2"/>
  <c r="V129" i="2"/>
  <c r="AS129" i="2" s="1"/>
  <c r="AY129" i="2" s="1"/>
  <c r="BX129" i="2" s="1"/>
  <c r="G129" i="2"/>
  <c r="F129" i="2"/>
  <c r="BO128" i="2"/>
  <c r="BE128" i="2"/>
  <c r="M128" i="2" s="1"/>
  <c r="AC128" i="2"/>
  <c r="AB128" i="2"/>
  <c r="AA128" i="2"/>
  <c r="AE128" i="2" s="1"/>
  <c r="AG128" i="2" s="1"/>
  <c r="W128" i="2"/>
  <c r="V128" i="2"/>
  <c r="AS128" i="2" s="1"/>
  <c r="G128" i="2"/>
  <c r="I128" i="2" s="1"/>
  <c r="K128" i="2" s="1"/>
  <c r="F128" i="2"/>
  <c r="BO127" i="2"/>
  <c r="G127" i="2" s="1"/>
  <c r="J127" i="2" s="1"/>
  <c r="BE127" i="2"/>
  <c r="M127" i="2" s="1"/>
  <c r="AC127" i="2"/>
  <c r="AB127" i="2"/>
  <c r="AA127" i="2"/>
  <c r="W127" i="2"/>
  <c r="V127" i="2"/>
  <c r="AS127" i="2" s="1"/>
  <c r="I127" i="2"/>
  <c r="F127" i="2"/>
  <c r="BO126" i="2"/>
  <c r="BE126" i="2"/>
  <c r="M126" i="2" s="1"/>
  <c r="O126" i="2" s="1"/>
  <c r="AC126" i="2"/>
  <c r="AB126" i="2"/>
  <c r="AA126" i="2"/>
  <c r="W126" i="2"/>
  <c r="V126" i="2"/>
  <c r="AS126" i="2" s="1"/>
  <c r="BS126" i="2" s="1"/>
  <c r="G126" i="2"/>
  <c r="F126" i="2"/>
  <c r="BO125" i="2"/>
  <c r="G125" i="2" s="1"/>
  <c r="BE125" i="2"/>
  <c r="M125" i="2" s="1"/>
  <c r="AC125" i="2"/>
  <c r="AB125" i="2"/>
  <c r="AA125" i="2"/>
  <c r="AJ125" i="2" s="1"/>
  <c r="W125" i="2"/>
  <c r="V125" i="2"/>
  <c r="AS125" i="2" s="1"/>
  <c r="F125" i="2"/>
  <c r="BO124" i="2"/>
  <c r="G124" i="2" s="1"/>
  <c r="BE124" i="2"/>
  <c r="M124" i="2" s="1"/>
  <c r="AC124" i="2"/>
  <c r="AB124" i="2"/>
  <c r="AA124" i="2"/>
  <c r="AJ124" i="2" s="1"/>
  <c r="W124" i="2"/>
  <c r="V124" i="2"/>
  <c r="AS124" i="2" s="1"/>
  <c r="F124" i="2"/>
  <c r="BO123" i="2"/>
  <c r="G123" i="2" s="1"/>
  <c r="J123" i="2" s="1"/>
  <c r="BE123" i="2"/>
  <c r="M123" i="2" s="1"/>
  <c r="O123" i="2" s="1"/>
  <c r="AC123" i="2"/>
  <c r="AB123" i="2"/>
  <c r="AA123" i="2"/>
  <c r="AJ123" i="2" s="1"/>
  <c r="W123" i="2"/>
  <c r="V123" i="2"/>
  <c r="AS123" i="2" s="1"/>
  <c r="BS123" i="2" s="1"/>
  <c r="F123" i="2"/>
  <c r="BO122" i="2"/>
  <c r="G122" i="2" s="1"/>
  <c r="BE122" i="2"/>
  <c r="M122" i="2" s="1"/>
  <c r="AE122" i="2"/>
  <c r="AC122" i="2"/>
  <c r="AB122" i="2"/>
  <c r="AA122" i="2"/>
  <c r="AJ122" i="2" s="1"/>
  <c r="W122" i="2"/>
  <c r="V122" i="2"/>
  <c r="AS122" i="2" s="1"/>
  <c r="F122" i="2"/>
  <c r="BO121" i="2"/>
  <c r="G121" i="2" s="1"/>
  <c r="BE121" i="2"/>
  <c r="M121" i="2" s="1"/>
  <c r="AC121" i="2"/>
  <c r="AB121" i="2"/>
  <c r="AA121" i="2"/>
  <c r="AJ121" i="2" s="1"/>
  <c r="W121" i="2"/>
  <c r="V121" i="2"/>
  <c r="AS121" i="2" s="1"/>
  <c r="AY121" i="2" s="1"/>
  <c r="BX121" i="2" s="1"/>
  <c r="F121" i="2"/>
  <c r="BO120" i="2"/>
  <c r="G120" i="2" s="1"/>
  <c r="I120" i="2" s="1"/>
  <c r="BE120" i="2"/>
  <c r="M120" i="2" s="1"/>
  <c r="AC120" i="2"/>
  <c r="AB120" i="2"/>
  <c r="AA120" i="2"/>
  <c r="AE120" i="2" s="1"/>
  <c r="W120" i="2"/>
  <c r="AG120" i="2" s="1"/>
  <c r="V120" i="2"/>
  <c r="AS120" i="2" s="1"/>
  <c r="F120" i="2"/>
  <c r="BO119" i="2"/>
  <c r="G119" i="2" s="1"/>
  <c r="J119" i="2" s="1"/>
  <c r="BE119" i="2"/>
  <c r="M119" i="2" s="1"/>
  <c r="O119" i="2" s="1"/>
  <c r="AC119" i="2"/>
  <c r="AB119" i="2"/>
  <c r="AA119" i="2"/>
  <c r="AJ119" i="2" s="1"/>
  <c r="W119" i="2"/>
  <c r="V119" i="2"/>
  <c r="AS119" i="2" s="1"/>
  <c r="F119" i="2"/>
  <c r="BO118" i="2"/>
  <c r="BE118" i="2"/>
  <c r="M118" i="2" s="1"/>
  <c r="O118" i="2" s="1"/>
  <c r="AC118" i="2"/>
  <c r="AB118" i="2"/>
  <c r="AA118" i="2"/>
  <c r="W118" i="2"/>
  <c r="V118" i="2"/>
  <c r="AS118" i="2" s="1"/>
  <c r="BS118" i="2" s="1"/>
  <c r="G118" i="2"/>
  <c r="F118" i="2"/>
  <c r="BO117" i="2"/>
  <c r="G117" i="2" s="1"/>
  <c r="BE117" i="2"/>
  <c r="M117" i="2" s="1"/>
  <c r="AC117" i="2"/>
  <c r="AB117" i="2"/>
  <c r="AA117" i="2"/>
  <c r="W117" i="2"/>
  <c r="V117" i="2"/>
  <c r="AS117" i="2" s="1"/>
  <c r="F117" i="2"/>
  <c r="BO116" i="2"/>
  <c r="BE116" i="2"/>
  <c r="M116" i="2" s="1"/>
  <c r="N116" i="2" s="1"/>
  <c r="AS116" i="2"/>
  <c r="AC116" i="2"/>
  <c r="AB116" i="2"/>
  <c r="AA116" i="2"/>
  <c r="AE116" i="2" s="1"/>
  <c r="W116" i="2"/>
  <c r="V116" i="2"/>
  <c r="G116" i="2"/>
  <c r="F116" i="2"/>
  <c r="BO115" i="2"/>
  <c r="G115" i="2" s="1"/>
  <c r="J115" i="2" s="1"/>
  <c r="BE115" i="2"/>
  <c r="M115" i="2" s="1"/>
  <c r="AC115" i="2"/>
  <c r="AB115" i="2"/>
  <c r="AA115" i="2"/>
  <c r="W115" i="2"/>
  <c r="V115" i="2"/>
  <c r="AS115" i="2" s="1"/>
  <c r="BS115" i="2" s="1"/>
  <c r="F115" i="2"/>
  <c r="BO114" i="2"/>
  <c r="G114" i="2" s="1"/>
  <c r="BE114" i="2"/>
  <c r="M114" i="2" s="1"/>
  <c r="AC114" i="2"/>
  <c r="AB114" i="2"/>
  <c r="AA114" i="2"/>
  <c r="AJ114" i="2" s="1"/>
  <c r="W114" i="2"/>
  <c r="V114" i="2"/>
  <c r="AS114" i="2" s="1"/>
  <c r="F114" i="2"/>
  <c r="BO113" i="2"/>
  <c r="BE113" i="2"/>
  <c r="M113" i="2" s="1"/>
  <c r="O113" i="2" s="1"/>
  <c r="AC113" i="2"/>
  <c r="AB113" i="2"/>
  <c r="AA113" i="2"/>
  <c r="AJ113" i="2" s="1"/>
  <c r="W113" i="2"/>
  <c r="V113" i="2"/>
  <c r="AS113" i="2" s="1"/>
  <c r="AY113" i="2" s="1"/>
  <c r="BX113" i="2" s="1"/>
  <c r="G113" i="2"/>
  <c r="F113" i="2"/>
  <c r="BO112" i="2"/>
  <c r="G112" i="2" s="1"/>
  <c r="I112" i="2" s="1"/>
  <c r="BE112" i="2"/>
  <c r="M112" i="2" s="1"/>
  <c r="AC112" i="2"/>
  <c r="AB112" i="2"/>
  <c r="AA112" i="2"/>
  <c r="AE112" i="2" s="1"/>
  <c r="W112" i="2"/>
  <c r="AG112" i="2" s="1"/>
  <c r="V112" i="2"/>
  <c r="AS112" i="2" s="1"/>
  <c r="F112" i="2"/>
  <c r="BO111" i="2"/>
  <c r="G111" i="2" s="1"/>
  <c r="J111" i="2" s="1"/>
  <c r="BE111" i="2"/>
  <c r="AC111" i="2"/>
  <c r="AB111" i="2"/>
  <c r="AA111" i="2"/>
  <c r="W111" i="2"/>
  <c r="V111" i="2"/>
  <c r="AS111" i="2" s="1"/>
  <c r="BS111" i="2" s="1"/>
  <c r="M111" i="2"/>
  <c r="O111" i="2" s="1"/>
  <c r="I111" i="2"/>
  <c r="F111" i="2"/>
  <c r="BO110" i="2"/>
  <c r="BE110" i="2"/>
  <c r="M110" i="2" s="1"/>
  <c r="O110" i="2" s="1"/>
  <c r="AC110" i="2"/>
  <c r="AB110" i="2"/>
  <c r="AA110" i="2"/>
  <c r="W110" i="2"/>
  <c r="V110" i="2"/>
  <c r="AS110" i="2" s="1"/>
  <c r="BS110" i="2" s="1"/>
  <c r="N110" i="2"/>
  <c r="G110" i="2"/>
  <c r="F110" i="2"/>
  <c r="BO109" i="2"/>
  <c r="G109" i="2" s="1"/>
  <c r="BE109" i="2"/>
  <c r="M109" i="2" s="1"/>
  <c r="AC109" i="2"/>
  <c r="AB109" i="2"/>
  <c r="AA109" i="2"/>
  <c r="AJ109" i="2" s="1"/>
  <c r="W109" i="2"/>
  <c r="V109" i="2"/>
  <c r="AS109" i="2" s="1"/>
  <c r="F109" i="2"/>
  <c r="BO108" i="2"/>
  <c r="G108" i="2" s="1"/>
  <c r="BE108" i="2"/>
  <c r="M108" i="2" s="1"/>
  <c r="N108" i="2" s="1"/>
  <c r="AC108" i="2"/>
  <c r="AB108" i="2"/>
  <c r="AA108" i="2"/>
  <c r="W108" i="2"/>
  <c r="V108" i="2"/>
  <c r="AS108" i="2" s="1"/>
  <c r="F108" i="2"/>
  <c r="BO107" i="2"/>
  <c r="G107" i="2" s="1"/>
  <c r="J107" i="2" s="1"/>
  <c r="BE107" i="2"/>
  <c r="M107" i="2" s="1"/>
  <c r="AE107" i="2"/>
  <c r="AC107" i="2"/>
  <c r="AB107" i="2"/>
  <c r="AA107" i="2"/>
  <c r="AJ107" i="2" s="1"/>
  <c r="W107" i="2"/>
  <c r="V107" i="2"/>
  <c r="AS107" i="2" s="1"/>
  <c r="BS107" i="2" s="1"/>
  <c r="F107" i="2"/>
  <c r="BO106" i="2"/>
  <c r="G106" i="2" s="1"/>
  <c r="I106" i="2" s="1"/>
  <c r="BE106" i="2"/>
  <c r="M106" i="2" s="1"/>
  <c r="AC106" i="2"/>
  <c r="AB106" i="2"/>
  <c r="AA106" i="2"/>
  <c r="W106" i="2"/>
  <c r="V106" i="2"/>
  <c r="AS106" i="2" s="1"/>
  <c r="F106" i="2"/>
  <c r="BO105" i="2"/>
  <c r="BE105" i="2"/>
  <c r="M105" i="2" s="1"/>
  <c r="O105" i="2" s="1"/>
  <c r="AC105" i="2"/>
  <c r="AB105" i="2"/>
  <c r="AA105" i="2"/>
  <c r="AE105" i="2" s="1"/>
  <c r="W105" i="2"/>
  <c r="V105" i="2"/>
  <c r="AS105" i="2" s="1"/>
  <c r="AY105" i="2" s="1"/>
  <c r="BX105" i="2" s="1"/>
  <c r="G105" i="2"/>
  <c r="F105" i="2"/>
  <c r="BO104" i="2"/>
  <c r="G104" i="2" s="1"/>
  <c r="I104" i="2" s="1"/>
  <c r="BE104" i="2"/>
  <c r="M104" i="2" s="1"/>
  <c r="AC104" i="2"/>
  <c r="AB104" i="2"/>
  <c r="AA104" i="2"/>
  <c r="AE104" i="2" s="1"/>
  <c r="W104" i="2"/>
  <c r="AG104" i="2" s="1"/>
  <c r="V104" i="2"/>
  <c r="AS104" i="2" s="1"/>
  <c r="F104" i="2"/>
  <c r="BO103" i="2"/>
  <c r="G103" i="2" s="1"/>
  <c r="J103" i="2" s="1"/>
  <c r="BE103" i="2"/>
  <c r="M103" i="2" s="1"/>
  <c r="AC103" i="2"/>
  <c r="AB103" i="2"/>
  <c r="AA103" i="2"/>
  <c r="AE103" i="2" s="1"/>
  <c r="W103" i="2"/>
  <c r="V103" i="2"/>
  <c r="AS103" i="2" s="1"/>
  <c r="BS103" i="2" s="1"/>
  <c r="F103" i="2"/>
  <c r="BO102" i="2"/>
  <c r="G102" i="2" s="1"/>
  <c r="BE102" i="2"/>
  <c r="M102" i="2" s="1"/>
  <c r="AC102" i="2"/>
  <c r="AB102" i="2"/>
  <c r="AA102" i="2"/>
  <c r="W102" i="2"/>
  <c r="V102" i="2"/>
  <c r="AS102" i="2" s="1"/>
  <c r="F102" i="2"/>
  <c r="BO101" i="2"/>
  <c r="G101" i="2" s="1"/>
  <c r="BE101" i="2"/>
  <c r="M101" i="2" s="1"/>
  <c r="AC101" i="2"/>
  <c r="AB101" i="2"/>
  <c r="AA101" i="2"/>
  <c r="AE101" i="2" s="1"/>
  <c r="W101" i="2"/>
  <c r="V101" i="2"/>
  <c r="AS101" i="2" s="1"/>
  <c r="F101" i="2"/>
  <c r="BO100" i="2"/>
  <c r="G100" i="2" s="1"/>
  <c r="BE100" i="2"/>
  <c r="M100" i="2" s="1"/>
  <c r="N100" i="2" s="1"/>
  <c r="AC100" i="2"/>
  <c r="AB100" i="2"/>
  <c r="AA100" i="2"/>
  <c r="W100" i="2"/>
  <c r="V100" i="2"/>
  <c r="AS100" i="2" s="1"/>
  <c r="BS100" i="2" s="1"/>
  <c r="O100" i="2"/>
  <c r="F100" i="2"/>
  <c r="BO99" i="2"/>
  <c r="G99" i="2" s="1"/>
  <c r="J99" i="2" s="1"/>
  <c r="BE99" i="2"/>
  <c r="M99" i="2" s="1"/>
  <c r="O99" i="2" s="1"/>
  <c r="AC99" i="2"/>
  <c r="AB99" i="2"/>
  <c r="AA99" i="2"/>
  <c r="W99" i="2"/>
  <c r="V99" i="2"/>
  <c r="AS99" i="2" s="1"/>
  <c r="F99" i="2"/>
  <c r="BO98" i="2"/>
  <c r="G98" i="2" s="1"/>
  <c r="I98" i="2" s="1"/>
  <c r="BE98" i="2"/>
  <c r="M98" i="2" s="1"/>
  <c r="AC98" i="2"/>
  <c r="AB98" i="2"/>
  <c r="AA98" i="2"/>
  <c r="AJ98" i="2" s="1"/>
  <c r="W98" i="2"/>
  <c r="V98" i="2"/>
  <c r="AS98" i="2" s="1"/>
  <c r="F98" i="2"/>
  <c r="BO97" i="2"/>
  <c r="BE97" i="2"/>
  <c r="M97" i="2" s="1"/>
  <c r="AC97" i="2"/>
  <c r="AB97" i="2"/>
  <c r="AA97" i="2"/>
  <c r="W97" i="2"/>
  <c r="V97" i="2"/>
  <c r="AS97" i="2" s="1"/>
  <c r="G97" i="2"/>
  <c r="F97" i="2"/>
  <c r="BO96" i="2"/>
  <c r="G96" i="2" s="1"/>
  <c r="I96" i="2" s="1"/>
  <c r="BE96" i="2"/>
  <c r="M96" i="2" s="1"/>
  <c r="AC96" i="2"/>
  <c r="AB96" i="2"/>
  <c r="AA96" i="2"/>
  <c r="AE96" i="2" s="1"/>
  <c r="W96" i="2"/>
  <c r="V96" i="2"/>
  <c r="AS96" i="2" s="1"/>
  <c r="F96" i="2"/>
  <c r="BO95" i="2"/>
  <c r="G95" i="2" s="1"/>
  <c r="J95" i="2" s="1"/>
  <c r="BE95" i="2"/>
  <c r="M95" i="2" s="1"/>
  <c r="AC95" i="2"/>
  <c r="AB95" i="2"/>
  <c r="AA95" i="2"/>
  <c r="AJ95" i="2" s="1"/>
  <c r="W95" i="2"/>
  <c r="V95" i="2"/>
  <c r="AS95" i="2" s="1"/>
  <c r="F95" i="2"/>
  <c r="BO94" i="2"/>
  <c r="G94" i="2" s="1"/>
  <c r="BE94" i="2"/>
  <c r="M94" i="2" s="1"/>
  <c r="O94" i="2" s="1"/>
  <c r="AC94" i="2"/>
  <c r="AB94" i="2"/>
  <c r="AA94" i="2"/>
  <c r="W94" i="2"/>
  <c r="V94" i="2"/>
  <c r="AS94" i="2" s="1"/>
  <c r="BS94" i="2" s="1"/>
  <c r="F94" i="2"/>
  <c r="BO93" i="2"/>
  <c r="G93" i="2" s="1"/>
  <c r="BE93" i="2"/>
  <c r="M93" i="2" s="1"/>
  <c r="AC93" i="2"/>
  <c r="AB93" i="2"/>
  <c r="AA93" i="2"/>
  <c r="AJ93" i="2" s="1"/>
  <c r="W93" i="2"/>
  <c r="V93" i="2"/>
  <c r="AS93" i="2" s="1"/>
  <c r="F93" i="2"/>
  <c r="BO92" i="2"/>
  <c r="BE92" i="2"/>
  <c r="M92" i="2" s="1"/>
  <c r="N92" i="2" s="1"/>
  <c r="AJ92" i="2"/>
  <c r="AC92" i="2"/>
  <c r="AB92" i="2"/>
  <c r="AA92" i="2"/>
  <c r="W92" i="2"/>
  <c r="V92" i="2"/>
  <c r="AS92" i="2" s="1"/>
  <c r="G92" i="2"/>
  <c r="F92" i="2"/>
  <c r="BO91" i="2"/>
  <c r="G91" i="2" s="1"/>
  <c r="BE91" i="2"/>
  <c r="AC91" i="2"/>
  <c r="AB91" i="2"/>
  <c r="AA91" i="2"/>
  <c r="AJ91" i="2" s="1"/>
  <c r="W91" i="2"/>
  <c r="V91" i="2"/>
  <c r="AS91" i="2" s="1"/>
  <c r="M91" i="2"/>
  <c r="O91" i="2" s="1"/>
  <c r="F91" i="2"/>
  <c r="BO90" i="2"/>
  <c r="G90" i="2" s="1"/>
  <c r="I90" i="2" s="1"/>
  <c r="BE90" i="2"/>
  <c r="M90" i="2" s="1"/>
  <c r="AC90" i="2"/>
  <c r="AB90" i="2"/>
  <c r="AA90" i="2"/>
  <c r="AJ90" i="2" s="1"/>
  <c r="W90" i="2"/>
  <c r="V90" i="2"/>
  <c r="AS90" i="2" s="1"/>
  <c r="J90" i="2"/>
  <c r="F90" i="2"/>
  <c r="BO89" i="2"/>
  <c r="G89" i="2" s="1"/>
  <c r="BE89" i="2"/>
  <c r="M89" i="2" s="1"/>
  <c r="O89" i="2" s="1"/>
  <c r="AC89" i="2"/>
  <c r="AB89" i="2"/>
  <c r="AA89" i="2"/>
  <c r="AJ89" i="2" s="1"/>
  <c r="W89" i="2"/>
  <c r="V89" i="2"/>
  <c r="AS89" i="2" s="1"/>
  <c r="AY89" i="2" s="1"/>
  <c r="BX89" i="2" s="1"/>
  <c r="F89" i="2"/>
  <c r="BO88" i="2"/>
  <c r="BE88" i="2"/>
  <c r="M88" i="2" s="1"/>
  <c r="AC88" i="2"/>
  <c r="AB88" i="2"/>
  <c r="AA88" i="2"/>
  <c r="W88" i="2"/>
  <c r="V88" i="2"/>
  <c r="AS88" i="2" s="1"/>
  <c r="G88" i="2"/>
  <c r="I88" i="2" s="1"/>
  <c r="F88" i="2"/>
  <c r="BO87" i="2"/>
  <c r="G87" i="2" s="1"/>
  <c r="J87" i="2" s="1"/>
  <c r="BE87" i="2"/>
  <c r="M87" i="2" s="1"/>
  <c r="AC87" i="2"/>
  <c r="AB87" i="2"/>
  <c r="AA87" i="2"/>
  <c r="AJ87" i="2" s="1"/>
  <c r="W87" i="2"/>
  <c r="V87" i="2"/>
  <c r="AS87" i="2" s="1"/>
  <c r="I87" i="2"/>
  <c r="F87" i="2"/>
  <c r="BO86" i="2"/>
  <c r="G86" i="2" s="1"/>
  <c r="J86" i="2" s="1"/>
  <c r="BE86" i="2"/>
  <c r="M86" i="2" s="1"/>
  <c r="AC86" i="2"/>
  <c r="AB86" i="2"/>
  <c r="AA86" i="2"/>
  <c r="W86" i="2"/>
  <c r="V86" i="2"/>
  <c r="AS86" i="2" s="1"/>
  <c r="BI86" i="2" s="1"/>
  <c r="F86" i="2"/>
  <c r="BO85" i="2"/>
  <c r="G85" i="2" s="1"/>
  <c r="BE85" i="2"/>
  <c r="M85" i="2" s="1"/>
  <c r="AC85" i="2"/>
  <c r="AB85" i="2"/>
  <c r="AA85" i="2"/>
  <c r="AE85" i="2" s="1"/>
  <c r="W85" i="2"/>
  <c r="V85" i="2"/>
  <c r="AS85" i="2" s="1"/>
  <c r="F85" i="2"/>
  <c r="BO84" i="2"/>
  <c r="BE84" i="2"/>
  <c r="M84" i="2" s="1"/>
  <c r="N84" i="2" s="1"/>
  <c r="AC84" i="2"/>
  <c r="AB84" i="2"/>
  <c r="AA84" i="2"/>
  <c r="W84" i="2"/>
  <c r="V84" i="2"/>
  <c r="AS84" i="2" s="1"/>
  <c r="AY84" i="2" s="1"/>
  <c r="BX84" i="2" s="1"/>
  <c r="G84" i="2"/>
  <c r="I84" i="2" s="1"/>
  <c r="F84" i="2"/>
  <c r="BO83" i="2"/>
  <c r="G83" i="2" s="1"/>
  <c r="J83" i="2" s="1"/>
  <c r="BE83" i="2"/>
  <c r="M83" i="2" s="1"/>
  <c r="O83" i="2" s="1"/>
  <c r="AC83" i="2"/>
  <c r="AB83" i="2"/>
  <c r="AA83" i="2"/>
  <c r="W83" i="2"/>
  <c r="V83" i="2"/>
  <c r="AS83" i="2" s="1"/>
  <c r="BS83" i="2" s="1"/>
  <c r="F83" i="2"/>
  <c r="BO82" i="2"/>
  <c r="G82" i="2" s="1"/>
  <c r="BE82" i="2"/>
  <c r="M82" i="2" s="1"/>
  <c r="AC82" i="2"/>
  <c r="AB82" i="2"/>
  <c r="AA82" i="2"/>
  <c r="AJ82" i="2" s="1"/>
  <c r="W82" i="2"/>
  <c r="V82" i="2"/>
  <c r="AS82" i="2" s="1"/>
  <c r="F82" i="2"/>
  <c r="BO81" i="2"/>
  <c r="G81" i="2" s="1"/>
  <c r="J81" i="2" s="1"/>
  <c r="BE81" i="2"/>
  <c r="M81" i="2" s="1"/>
  <c r="AC81" i="2"/>
  <c r="AB81" i="2"/>
  <c r="AA81" i="2"/>
  <c r="AE81" i="2" s="1"/>
  <c r="W81" i="2"/>
  <c r="V81" i="2"/>
  <c r="AS81" i="2" s="1"/>
  <c r="AY81" i="2" s="1"/>
  <c r="BX81" i="2" s="1"/>
  <c r="F81" i="2"/>
  <c r="BO80" i="2"/>
  <c r="G80" i="2" s="1"/>
  <c r="I80" i="2" s="1"/>
  <c r="BE80" i="2"/>
  <c r="M80" i="2" s="1"/>
  <c r="AC80" i="2"/>
  <c r="AB80" i="2"/>
  <c r="AA80" i="2"/>
  <c r="W80" i="2"/>
  <c r="V80" i="2"/>
  <c r="AS80" i="2" s="1"/>
  <c r="F80" i="2"/>
  <c r="BO79" i="2"/>
  <c r="G79" i="2" s="1"/>
  <c r="J79" i="2" s="1"/>
  <c r="BE79" i="2"/>
  <c r="AC79" i="2"/>
  <c r="AB79" i="2"/>
  <c r="AA79" i="2"/>
  <c r="AJ79" i="2" s="1"/>
  <c r="W79" i="2"/>
  <c r="V79" i="2"/>
  <c r="AS79" i="2" s="1"/>
  <c r="N79" i="2"/>
  <c r="M79" i="2"/>
  <c r="O79" i="2" s="1"/>
  <c r="F79" i="2"/>
  <c r="BO78" i="2"/>
  <c r="BE78" i="2"/>
  <c r="M78" i="2" s="1"/>
  <c r="AC78" i="2"/>
  <c r="AB78" i="2"/>
  <c r="AA78" i="2"/>
  <c r="W78" i="2"/>
  <c r="V78" i="2"/>
  <c r="AS78" i="2" s="1"/>
  <c r="BI78" i="2" s="1"/>
  <c r="G78" i="2"/>
  <c r="J78" i="2" s="1"/>
  <c r="F78" i="2"/>
  <c r="BO77" i="2"/>
  <c r="G77" i="2" s="1"/>
  <c r="BE77" i="2"/>
  <c r="M77" i="2" s="1"/>
  <c r="AC77" i="2"/>
  <c r="AB77" i="2"/>
  <c r="AA77" i="2"/>
  <c r="AJ77" i="2" s="1"/>
  <c r="W77" i="2"/>
  <c r="V77" i="2"/>
  <c r="AS77" i="2" s="1"/>
  <c r="F77" i="2"/>
  <c r="BO76" i="2"/>
  <c r="G76" i="2" s="1"/>
  <c r="I76" i="2" s="1"/>
  <c r="K76" i="2" s="1"/>
  <c r="BE76" i="2"/>
  <c r="M76" i="2" s="1"/>
  <c r="N76" i="2" s="1"/>
  <c r="AC76" i="2"/>
  <c r="AB76" i="2"/>
  <c r="AA76" i="2"/>
  <c r="W76" i="2"/>
  <c r="V76" i="2"/>
  <c r="AS76" i="2" s="1"/>
  <c r="AY76" i="2" s="1"/>
  <c r="BX76" i="2" s="1"/>
  <c r="F76" i="2"/>
  <c r="BO75" i="2"/>
  <c r="G75" i="2" s="1"/>
  <c r="J75" i="2" s="1"/>
  <c r="BE75" i="2"/>
  <c r="M75" i="2" s="1"/>
  <c r="AC75" i="2"/>
  <c r="AB75" i="2"/>
  <c r="AA75" i="2"/>
  <c r="W75" i="2"/>
  <c r="V75" i="2"/>
  <c r="AS75" i="2" s="1"/>
  <c r="F75" i="2"/>
  <c r="BO74" i="2"/>
  <c r="G74" i="2" s="1"/>
  <c r="BE74" i="2"/>
  <c r="M74" i="2" s="1"/>
  <c r="AC74" i="2"/>
  <c r="AB74" i="2"/>
  <c r="AA74" i="2"/>
  <c r="AJ74" i="2" s="1"/>
  <c r="W74" i="2"/>
  <c r="V74" i="2"/>
  <c r="AS74" i="2" s="1"/>
  <c r="F74" i="2"/>
  <c r="BO73" i="2"/>
  <c r="G73" i="2" s="1"/>
  <c r="J73" i="2" s="1"/>
  <c r="BI73" i="2"/>
  <c r="BE73" i="2"/>
  <c r="M73" i="2" s="1"/>
  <c r="O73" i="2" s="1"/>
  <c r="AC73" i="2"/>
  <c r="AB73" i="2"/>
  <c r="AA73" i="2"/>
  <c r="AJ73" i="2" s="1"/>
  <c r="W73" i="2"/>
  <c r="V73" i="2"/>
  <c r="AS73" i="2" s="1"/>
  <c r="AY73" i="2" s="1"/>
  <c r="BX73" i="2" s="1"/>
  <c r="F73" i="2"/>
  <c r="BO72" i="2"/>
  <c r="G72" i="2" s="1"/>
  <c r="I72" i="2" s="1"/>
  <c r="BE72" i="2"/>
  <c r="M72" i="2" s="1"/>
  <c r="AC72" i="2"/>
  <c r="AB72" i="2"/>
  <c r="AA72" i="2"/>
  <c r="AE72" i="2" s="1"/>
  <c r="W72" i="2"/>
  <c r="V72" i="2"/>
  <c r="AS72" i="2" s="1"/>
  <c r="F72" i="2"/>
  <c r="K72" i="2" s="1"/>
  <c r="BO71" i="2"/>
  <c r="G71" i="2" s="1"/>
  <c r="J71" i="2" s="1"/>
  <c r="BE71" i="2"/>
  <c r="M71" i="2" s="1"/>
  <c r="AC71" i="2"/>
  <c r="AB71" i="2"/>
  <c r="AA71" i="2"/>
  <c r="AE71" i="2" s="1"/>
  <c r="W71" i="2"/>
  <c r="V71" i="2"/>
  <c r="AS71" i="2" s="1"/>
  <c r="F71" i="2"/>
  <c r="BO70" i="2"/>
  <c r="BE70" i="2"/>
  <c r="M70" i="2" s="1"/>
  <c r="O70" i="2" s="1"/>
  <c r="AC70" i="2"/>
  <c r="AB70" i="2"/>
  <c r="AA70" i="2"/>
  <c r="W70" i="2"/>
  <c r="V70" i="2"/>
  <c r="AS70" i="2" s="1"/>
  <c r="BI70" i="2" s="1"/>
  <c r="N70" i="2"/>
  <c r="G70" i="2"/>
  <c r="J70" i="2" s="1"/>
  <c r="F70" i="2"/>
  <c r="BO69" i="2"/>
  <c r="G69" i="2" s="1"/>
  <c r="BE69" i="2"/>
  <c r="M69" i="2" s="1"/>
  <c r="AC69" i="2"/>
  <c r="AB69" i="2"/>
  <c r="AA69" i="2"/>
  <c r="AJ69" i="2" s="1"/>
  <c r="W69" i="2"/>
  <c r="V69" i="2"/>
  <c r="AS69" i="2" s="1"/>
  <c r="F69" i="2"/>
  <c r="BO68" i="2"/>
  <c r="BE68" i="2"/>
  <c r="M68" i="2" s="1"/>
  <c r="N68" i="2" s="1"/>
  <c r="AC68" i="2"/>
  <c r="AB68" i="2"/>
  <c r="AA68" i="2"/>
  <c r="AE68" i="2" s="1"/>
  <c r="W68" i="2"/>
  <c r="V68" i="2"/>
  <c r="AS68" i="2" s="1"/>
  <c r="G68" i="2"/>
  <c r="I68" i="2" s="1"/>
  <c r="K68" i="2" s="1"/>
  <c r="F68" i="2"/>
  <c r="BO67" i="2"/>
  <c r="G67" i="2" s="1"/>
  <c r="J67" i="2" s="1"/>
  <c r="BE67" i="2"/>
  <c r="M67" i="2" s="1"/>
  <c r="N67" i="2" s="1"/>
  <c r="AS67" i="2"/>
  <c r="BS67" i="2" s="1"/>
  <c r="AC67" i="2"/>
  <c r="AB67" i="2"/>
  <c r="AA67" i="2"/>
  <c r="AJ67" i="2" s="1"/>
  <c r="W67" i="2"/>
  <c r="V67" i="2"/>
  <c r="F67" i="2"/>
  <c r="BO66" i="2"/>
  <c r="G66" i="2" s="1"/>
  <c r="I66" i="2" s="1"/>
  <c r="BE66" i="2"/>
  <c r="M66" i="2" s="1"/>
  <c r="AC66" i="2"/>
  <c r="AB66" i="2"/>
  <c r="AA66" i="2"/>
  <c r="AE66" i="2" s="1"/>
  <c r="W66" i="2"/>
  <c r="V66" i="2"/>
  <c r="AS66" i="2" s="1"/>
  <c r="F66" i="2"/>
  <c r="BO65" i="2"/>
  <c r="BE65" i="2"/>
  <c r="M65" i="2" s="1"/>
  <c r="O65" i="2" s="1"/>
  <c r="AC65" i="2"/>
  <c r="AB65" i="2"/>
  <c r="AA65" i="2"/>
  <c r="AJ65" i="2" s="1"/>
  <c r="W65" i="2"/>
  <c r="V65" i="2"/>
  <c r="AS65" i="2" s="1"/>
  <c r="AY65" i="2" s="1"/>
  <c r="BX65" i="2" s="1"/>
  <c r="G65" i="2"/>
  <c r="J65" i="2" s="1"/>
  <c r="F65" i="2"/>
  <c r="BO64" i="2"/>
  <c r="G64" i="2" s="1"/>
  <c r="I64" i="2" s="1"/>
  <c r="BE64" i="2"/>
  <c r="M64" i="2" s="1"/>
  <c r="AC64" i="2"/>
  <c r="AB64" i="2"/>
  <c r="AA64" i="2"/>
  <c r="W64" i="2"/>
  <c r="V64" i="2"/>
  <c r="AS64" i="2" s="1"/>
  <c r="F64" i="2"/>
  <c r="BO63" i="2"/>
  <c r="G63" i="2" s="1"/>
  <c r="J63" i="2" s="1"/>
  <c r="BE63" i="2"/>
  <c r="M63" i="2" s="1"/>
  <c r="AC63" i="2"/>
  <c r="AB63" i="2"/>
  <c r="AA63" i="2"/>
  <c r="AJ63" i="2" s="1"/>
  <c r="W63" i="2"/>
  <c r="V63" i="2"/>
  <c r="AS63" i="2" s="1"/>
  <c r="F63" i="2"/>
  <c r="BO62" i="2"/>
  <c r="G62" i="2" s="1"/>
  <c r="J62" i="2" s="1"/>
  <c r="BE62" i="2"/>
  <c r="M62" i="2" s="1"/>
  <c r="AC62" i="2"/>
  <c r="AB62" i="2"/>
  <c r="AA62" i="2"/>
  <c r="W62" i="2"/>
  <c r="V62" i="2"/>
  <c r="AS62" i="2" s="1"/>
  <c r="BI62" i="2" s="1"/>
  <c r="F62" i="2"/>
  <c r="BO61" i="2"/>
  <c r="G61" i="2" s="1"/>
  <c r="BE61" i="2"/>
  <c r="M61" i="2" s="1"/>
  <c r="AC61" i="2"/>
  <c r="AB61" i="2"/>
  <c r="AA61" i="2"/>
  <c r="AE61" i="2" s="1"/>
  <c r="W61" i="2"/>
  <c r="V61" i="2"/>
  <c r="AS61" i="2" s="1"/>
  <c r="F61" i="2"/>
  <c r="BO60" i="2"/>
  <c r="G60" i="2" s="1"/>
  <c r="BE60" i="2"/>
  <c r="M60" i="2" s="1"/>
  <c r="N60" i="2" s="1"/>
  <c r="AC60" i="2"/>
  <c r="AB60" i="2"/>
  <c r="AA60" i="2"/>
  <c r="AE60" i="2" s="1"/>
  <c r="W60" i="2"/>
  <c r="V60" i="2"/>
  <c r="AS60" i="2" s="1"/>
  <c r="F60" i="2"/>
  <c r="BO59" i="2"/>
  <c r="G59" i="2" s="1"/>
  <c r="J59" i="2" s="1"/>
  <c r="BE59" i="2"/>
  <c r="M59" i="2" s="1"/>
  <c r="AC59" i="2"/>
  <c r="AB59" i="2"/>
  <c r="AA59" i="2"/>
  <c r="AJ59" i="2" s="1"/>
  <c r="W59" i="2"/>
  <c r="V59" i="2"/>
  <c r="AS59" i="2" s="1"/>
  <c r="F59" i="2"/>
  <c r="BO58" i="2"/>
  <c r="G58" i="2" s="1"/>
  <c r="I58" i="2" s="1"/>
  <c r="BE58" i="2"/>
  <c r="AC58" i="2"/>
  <c r="AB58" i="2"/>
  <c r="AA58" i="2"/>
  <c r="AJ58" i="2" s="1"/>
  <c r="W58" i="2"/>
  <c r="V58" i="2"/>
  <c r="AS58" i="2" s="1"/>
  <c r="M58" i="2"/>
  <c r="F58" i="2"/>
  <c r="BO57" i="2"/>
  <c r="G57" i="2" s="1"/>
  <c r="BE57" i="2"/>
  <c r="M57" i="2" s="1"/>
  <c r="O57" i="2" s="1"/>
  <c r="AC57" i="2"/>
  <c r="AB57" i="2"/>
  <c r="AA57" i="2"/>
  <c r="AJ57" i="2" s="1"/>
  <c r="W57" i="2"/>
  <c r="V57" i="2"/>
  <c r="AS57" i="2" s="1"/>
  <c r="AY57" i="2" s="1"/>
  <c r="BX57" i="2" s="1"/>
  <c r="F57" i="2"/>
  <c r="BO56" i="2"/>
  <c r="BE56" i="2"/>
  <c r="M56" i="2" s="1"/>
  <c r="AC56" i="2"/>
  <c r="AB56" i="2"/>
  <c r="AA56" i="2"/>
  <c r="W56" i="2"/>
  <c r="V56" i="2"/>
  <c r="AS56" i="2" s="1"/>
  <c r="G56" i="2"/>
  <c r="I56" i="2" s="1"/>
  <c r="F56" i="2"/>
  <c r="BO55" i="2"/>
  <c r="G55" i="2" s="1"/>
  <c r="J55" i="2" s="1"/>
  <c r="BE55" i="2"/>
  <c r="M55" i="2" s="1"/>
  <c r="AC55" i="2"/>
  <c r="AB55" i="2"/>
  <c r="AA55" i="2"/>
  <c r="AJ55" i="2" s="1"/>
  <c r="W55" i="2"/>
  <c r="V55" i="2"/>
  <c r="AS55" i="2" s="1"/>
  <c r="BS55" i="2" s="1"/>
  <c r="I55" i="2"/>
  <c r="F55" i="2"/>
  <c r="BO54" i="2"/>
  <c r="G54" i="2" s="1"/>
  <c r="BE54" i="2"/>
  <c r="M54" i="2" s="1"/>
  <c r="O54" i="2" s="1"/>
  <c r="AC54" i="2"/>
  <c r="AB54" i="2"/>
  <c r="AA54" i="2"/>
  <c r="W54" i="2"/>
  <c r="V54" i="2"/>
  <c r="AS54" i="2" s="1"/>
  <c r="BI54" i="2" s="1"/>
  <c r="F54" i="2"/>
  <c r="BO53" i="2"/>
  <c r="G53" i="2" s="1"/>
  <c r="BE53" i="2"/>
  <c r="M53" i="2" s="1"/>
  <c r="AC53" i="2"/>
  <c r="AB53" i="2"/>
  <c r="AA53" i="2"/>
  <c r="AJ53" i="2" s="1"/>
  <c r="W53" i="2"/>
  <c r="V53" i="2"/>
  <c r="AS53" i="2" s="1"/>
  <c r="F53" i="2"/>
  <c r="BO52" i="2"/>
  <c r="G52" i="2" s="1"/>
  <c r="BE52" i="2"/>
  <c r="M52" i="2" s="1"/>
  <c r="N52" i="2" s="1"/>
  <c r="AS52" i="2"/>
  <c r="AY52" i="2" s="1"/>
  <c r="BX52" i="2" s="1"/>
  <c r="AC52" i="2"/>
  <c r="AB52" i="2"/>
  <c r="AA52" i="2"/>
  <c r="AE52" i="2" s="1"/>
  <c r="W52" i="2"/>
  <c r="V52" i="2"/>
  <c r="F52" i="2"/>
  <c r="P52" i="2" s="1"/>
  <c r="BO51" i="2"/>
  <c r="G51" i="2" s="1"/>
  <c r="I51" i="2" s="1"/>
  <c r="BE51" i="2"/>
  <c r="M51" i="2" s="1"/>
  <c r="AC51" i="2"/>
  <c r="AB51" i="2"/>
  <c r="AA51" i="2"/>
  <c r="AJ51" i="2" s="1"/>
  <c r="W51" i="2"/>
  <c r="V51" i="2"/>
  <c r="AS51" i="2" s="1"/>
  <c r="F51" i="2"/>
  <c r="BO50" i="2"/>
  <c r="G50" i="2" s="1"/>
  <c r="I50" i="2" s="1"/>
  <c r="BE50" i="2"/>
  <c r="M50" i="2" s="1"/>
  <c r="AC50" i="2"/>
  <c r="AB50" i="2"/>
  <c r="AA50" i="2"/>
  <c r="AJ50" i="2" s="1"/>
  <c r="W50" i="2"/>
  <c r="V50" i="2"/>
  <c r="AS50" i="2" s="1"/>
  <c r="J50" i="2"/>
  <c r="F50" i="2"/>
  <c r="BO49" i="2"/>
  <c r="G49" i="2" s="1"/>
  <c r="BE49" i="2"/>
  <c r="M49" i="2" s="1"/>
  <c r="AC49" i="2"/>
  <c r="AB49" i="2"/>
  <c r="AA49" i="2"/>
  <c r="AE49" i="2" s="1"/>
  <c r="W49" i="2"/>
  <c r="V49" i="2"/>
  <c r="AS49" i="2" s="1"/>
  <c r="AY49" i="2" s="1"/>
  <c r="BX49" i="2" s="1"/>
  <c r="F49" i="2"/>
  <c r="BO48" i="2"/>
  <c r="G48" i="2" s="1"/>
  <c r="I48" i="2" s="1"/>
  <c r="BE48" i="2"/>
  <c r="M48" i="2" s="1"/>
  <c r="AC48" i="2"/>
  <c r="AB48" i="2"/>
  <c r="AA48" i="2"/>
  <c r="AE48" i="2" s="1"/>
  <c r="W48" i="2"/>
  <c r="V48" i="2"/>
  <c r="AS48" i="2" s="1"/>
  <c r="F48" i="2"/>
  <c r="BO47" i="2"/>
  <c r="G47" i="2" s="1"/>
  <c r="J47" i="2" s="1"/>
  <c r="BE47" i="2"/>
  <c r="M47" i="2" s="1"/>
  <c r="O47" i="2" s="1"/>
  <c r="AC47" i="2"/>
  <c r="AB47" i="2"/>
  <c r="AA47" i="2"/>
  <c r="AJ47" i="2" s="1"/>
  <c r="W47" i="2"/>
  <c r="V47" i="2"/>
  <c r="AS47" i="2" s="1"/>
  <c r="BS47" i="2" s="1"/>
  <c r="F47" i="2"/>
  <c r="BO46" i="2"/>
  <c r="G46" i="2" s="1"/>
  <c r="BE46" i="2"/>
  <c r="M46" i="2" s="1"/>
  <c r="N46" i="2" s="1"/>
  <c r="AC46" i="2"/>
  <c r="AB46" i="2"/>
  <c r="AA46" i="2"/>
  <c r="W46" i="2"/>
  <c r="V46" i="2"/>
  <c r="AS46" i="2" s="1"/>
  <c r="F46" i="2"/>
  <c r="BO45" i="2"/>
  <c r="G45" i="2" s="1"/>
  <c r="BE45" i="2"/>
  <c r="M45" i="2" s="1"/>
  <c r="AC45" i="2"/>
  <c r="AB45" i="2"/>
  <c r="AA45" i="2"/>
  <c r="AJ45" i="2" s="1"/>
  <c r="W45" i="2"/>
  <c r="V45" i="2"/>
  <c r="AS45" i="2" s="1"/>
  <c r="F45" i="2"/>
  <c r="BO44" i="2"/>
  <c r="G44" i="2" s="1"/>
  <c r="I44" i="2" s="1"/>
  <c r="BE44" i="2"/>
  <c r="M44" i="2" s="1"/>
  <c r="AC44" i="2"/>
  <c r="AB44" i="2"/>
  <c r="AA44" i="2"/>
  <c r="AE44" i="2" s="1"/>
  <c r="W44" i="2"/>
  <c r="V44" i="2"/>
  <c r="AS44" i="2" s="1"/>
  <c r="BI44" i="2" s="1"/>
  <c r="F44" i="2"/>
  <c r="BO43" i="2"/>
  <c r="G43" i="2" s="1"/>
  <c r="J43" i="2" s="1"/>
  <c r="BE43" i="2"/>
  <c r="M43" i="2" s="1"/>
  <c r="AC43" i="2"/>
  <c r="AB43" i="2"/>
  <c r="AA43" i="2"/>
  <c r="AJ43" i="2" s="1"/>
  <c r="W43" i="2"/>
  <c r="V43" i="2"/>
  <c r="AS43" i="2" s="1"/>
  <c r="F43" i="2"/>
  <c r="BO42" i="2"/>
  <c r="G42" i="2" s="1"/>
  <c r="I42" i="2" s="1"/>
  <c r="BE42" i="2"/>
  <c r="M42" i="2" s="1"/>
  <c r="AC42" i="2"/>
  <c r="AB42" i="2"/>
  <c r="AA42" i="2"/>
  <c r="W42" i="2"/>
  <c r="V42" i="2"/>
  <c r="AS42" i="2" s="1"/>
  <c r="J42" i="2"/>
  <c r="F42" i="2"/>
  <c r="BO41" i="2"/>
  <c r="G41" i="2" s="1"/>
  <c r="J41" i="2" s="1"/>
  <c r="BE41" i="2"/>
  <c r="M41" i="2" s="1"/>
  <c r="O41" i="2" s="1"/>
  <c r="AC41" i="2"/>
  <c r="AB41" i="2"/>
  <c r="AA41" i="2"/>
  <c r="AE41" i="2" s="1"/>
  <c r="W41" i="2"/>
  <c r="V41" i="2"/>
  <c r="AS41" i="2" s="1"/>
  <c r="AY41" i="2" s="1"/>
  <c r="BX41" i="2" s="1"/>
  <c r="F41" i="2"/>
  <c r="BO40" i="2"/>
  <c r="BE40" i="2"/>
  <c r="M40" i="2" s="1"/>
  <c r="AC40" i="2"/>
  <c r="AB40" i="2"/>
  <c r="AA40" i="2"/>
  <c r="AE40" i="2" s="1"/>
  <c r="AG40" i="2" s="1"/>
  <c r="W40" i="2"/>
  <c r="V40" i="2"/>
  <c r="AS40" i="2" s="1"/>
  <c r="G40" i="2"/>
  <c r="I40" i="2" s="1"/>
  <c r="F40" i="2"/>
  <c r="BO39" i="2"/>
  <c r="G39" i="2" s="1"/>
  <c r="J39" i="2" s="1"/>
  <c r="BE39" i="2"/>
  <c r="AS39" i="2"/>
  <c r="BS39" i="2" s="1"/>
  <c r="AC39" i="2"/>
  <c r="AB39" i="2"/>
  <c r="AA39" i="2"/>
  <c r="AE39" i="2" s="1"/>
  <c r="W39" i="2"/>
  <c r="V39" i="2"/>
  <c r="M39" i="2"/>
  <c r="O39" i="2" s="1"/>
  <c r="F39" i="2"/>
  <c r="BO38" i="2"/>
  <c r="BE38" i="2"/>
  <c r="M38" i="2" s="1"/>
  <c r="N38" i="2" s="1"/>
  <c r="AC38" i="2"/>
  <c r="AB38" i="2"/>
  <c r="AA38" i="2"/>
  <c r="W38" i="2"/>
  <c r="V38" i="2"/>
  <c r="AS38" i="2" s="1"/>
  <c r="G38" i="2"/>
  <c r="F38" i="2"/>
  <c r="BO37" i="2"/>
  <c r="G37" i="2" s="1"/>
  <c r="BE37" i="2"/>
  <c r="M37" i="2" s="1"/>
  <c r="AC37" i="2"/>
  <c r="AB37" i="2"/>
  <c r="AA37" i="2"/>
  <c r="AE37" i="2" s="1"/>
  <c r="W37" i="2"/>
  <c r="V37" i="2"/>
  <c r="AS37" i="2" s="1"/>
  <c r="F37" i="2"/>
  <c r="BO36" i="2"/>
  <c r="G36" i="2" s="1"/>
  <c r="I36" i="2" s="1"/>
  <c r="BE36" i="2"/>
  <c r="M36" i="2" s="1"/>
  <c r="N36" i="2" s="1"/>
  <c r="P36" i="2" s="1"/>
  <c r="AC36" i="2"/>
  <c r="AB36" i="2"/>
  <c r="AA36" i="2"/>
  <c r="W36" i="2"/>
  <c r="V36" i="2"/>
  <c r="AS36" i="2" s="1"/>
  <c r="AY36" i="2" s="1"/>
  <c r="BX36" i="2" s="1"/>
  <c r="O36" i="2"/>
  <c r="F36" i="2"/>
  <c r="BO35" i="2"/>
  <c r="G35" i="2" s="1"/>
  <c r="J35" i="2" s="1"/>
  <c r="BE35" i="2"/>
  <c r="M35" i="2" s="1"/>
  <c r="AC35" i="2"/>
  <c r="AB35" i="2"/>
  <c r="AA35" i="2"/>
  <c r="W35" i="2"/>
  <c r="V35" i="2"/>
  <c r="AS35" i="2" s="1"/>
  <c r="F35" i="2"/>
  <c r="BO34" i="2"/>
  <c r="G34" i="2" s="1"/>
  <c r="BE34" i="2"/>
  <c r="M34" i="2" s="1"/>
  <c r="AC34" i="2"/>
  <c r="AB34" i="2"/>
  <c r="AA34" i="2"/>
  <c r="AE34" i="2" s="1"/>
  <c r="W34" i="2"/>
  <c r="V34" i="2"/>
  <c r="AS34" i="2" s="1"/>
  <c r="F34" i="2"/>
  <c r="BO33" i="2"/>
  <c r="BE33" i="2"/>
  <c r="M33" i="2" s="1"/>
  <c r="O33" i="2" s="1"/>
  <c r="AC33" i="2"/>
  <c r="AB33" i="2"/>
  <c r="AA33" i="2"/>
  <c r="AE33" i="2" s="1"/>
  <c r="W33" i="2"/>
  <c r="V33" i="2"/>
  <c r="AS33" i="2" s="1"/>
  <c r="AY33" i="2" s="1"/>
  <c r="BX33" i="2" s="1"/>
  <c r="G33" i="2"/>
  <c r="J33" i="2" s="1"/>
  <c r="F33" i="2"/>
  <c r="BO32" i="2"/>
  <c r="G32" i="2" s="1"/>
  <c r="I32" i="2" s="1"/>
  <c r="BE32" i="2"/>
  <c r="M32" i="2" s="1"/>
  <c r="AC32" i="2"/>
  <c r="AB32" i="2"/>
  <c r="AA32" i="2"/>
  <c r="AE32" i="2" s="1"/>
  <c r="W32" i="2"/>
  <c r="V32" i="2"/>
  <c r="AS32" i="2" s="1"/>
  <c r="F32" i="2"/>
  <c r="BO31" i="2"/>
  <c r="G31" i="2" s="1"/>
  <c r="J31" i="2" s="1"/>
  <c r="BE31" i="2"/>
  <c r="M31" i="2" s="1"/>
  <c r="AC31" i="2"/>
  <c r="AB31" i="2"/>
  <c r="AA31" i="2"/>
  <c r="AJ31" i="2" s="1"/>
  <c r="W31" i="2"/>
  <c r="V31" i="2"/>
  <c r="AS31" i="2" s="1"/>
  <c r="F31" i="2"/>
  <c r="BO30" i="2"/>
  <c r="G30" i="2" s="1"/>
  <c r="J30" i="2" s="1"/>
  <c r="BE30" i="2"/>
  <c r="M30" i="2" s="1"/>
  <c r="N30" i="2" s="1"/>
  <c r="AC30" i="2"/>
  <c r="AB30" i="2"/>
  <c r="AA30" i="2"/>
  <c r="W30" i="2"/>
  <c r="V30" i="2"/>
  <c r="AS30" i="2" s="1"/>
  <c r="BI30" i="2" s="1"/>
  <c r="F30" i="2"/>
  <c r="BO29" i="2"/>
  <c r="G29" i="2" s="1"/>
  <c r="BE29" i="2"/>
  <c r="M29" i="2" s="1"/>
  <c r="AC29" i="2"/>
  <c r="AB29" i="2"/>
  <c r="AA29" i="2"/>
  <c r="AJ29" i="2" s="1"/>
  <c r="W29" i="2"/>
  <c r="V29" i="2"/>
  <c r="AS29" i="2" s="1"/>
  <c r="F29" i="2"/>
  <c r="BO28" i="2"/>
  <c r="BE28" i="2"/>
  <c r="M28" i="2" s="1"/>
  <c r="N28" i="2" s="1"/>
  <c r="AC28" i="2"/>
  <c r="AB28" i="2"/>
  <c r="AA28" i="2"/>
  <c r="W28" i="2"/>
  <c r="V28" i="2"/>
  <c r="AS28" i="2" s="1"/>
  <c r="AY28" i="2" s="1"/>
  <c r="BX28" i="2" s="1"/>
  <c r="G28" i="2"/>
  <c r="I28" i="2" s="1"/>
  <c r="F28" i="2"/>
  <c r="BO27" i="2"/>
  <c r="G27" i="2" s="1"/>
  <c r="J27" i="2" s="1"/>
  <c r="BE27" i="2"/>
  <c r="M27" i="2" s="1"/>
  <c r="AC27" i="2"/>
  <c r="AB27" i="2"/>
  <c r="AA27" i="2"/>
  <c r="W27" i="2"/>
  <c r="V27" i="2"/>
  <c r="AS27" i="2" s="1"/>
  <c r="F27" i="2"/>
  <c r="BO26" i="2"/>
  <c r="G26" i="2" s="1"/>
  <c r="BE26" i="2"/>
  <c r="M26" i="2" s="1"/>
  <c r="AC26" i="2"/>
  <c r="AB26" i="2"/>
  <c r="AA26" i="2"/>
  <c r="AJ26" i="2" s="1"/>
  <c r="W26" i="2"/>
  <c r="V26" i="2"/>
  <c r="AS26" i="2" s="1"/>
  <c r="F26" i="2"/>
  <c r="BO25" i="2"/>
  <c r="G25" i="2" s="1"/>
  <c r="J25" i="2" s="1"/>
  <c r="BE25" i="2"/>
  <c r="M25" i="2" s="1"/>
  <c r="O25" i="2" s="1"/>
  <c r="AC25" i="2"/>
  <c r="AB25" i="2"/>
  <c r="AA25" i="2"/>
  <c r="AJ25" i="2" s="1"/>
  <c r="W25" i="2"/>
  <c r="V25" i="2"/>
  <c r="AS25" i="2" s="1"/>
  <c r="AY25" i="2" s="1"/>
  <c r="BX25" i="2" s="1"/>
  <c r="F25" i="2"/>
  <c r="BO24" i="2"/>
  <c r="G24" i="2" s="1"/>
  <c r="BE24" i="2"/>
  <c r="M24" i="2" s="1"/>
  <c r="AC24" i="2"/>
  <c r="AB24" i="2"/>
  <c r="AA24" i="2"/>
  <c r="W24" i="2"/>
  <c r="V24" i="2"/>
  <c r="AS24" i="2" s="1"/>
  <c r="F24" i="2"/>
  <c r="BO23" i="2"/>
  <c r="G23" i="2" s="1"/>
  <c r="J23" i="2" s="1"/>
  <c r="BE23" i="2"/>
  <c r="M23" i="2" s="1"/>
  <c r="O23" i="2" s="1"/>
  <c r="AC23" i="2"/>
  <c r="AB23" i="2"/>
  <c r="AA23" i="2"/>
  <c r="AE23" i="2" s="1"/>
  <c r="W23" i="2"/>
  <c r="V23" i="2"/>
  <c r="AS23" i="2" s="1"/>
  <c r="BS23" i="2" s="1"/>
  <c r="F23" i="2"/>
  <c r="BO22" i="2"/>
  <c r="BE22" i="2"/>
  <c r="M22" i="2" s="1"/>
  <c r="N22" i="2" s="1"/>
  <c r="AC22" i="2"/>
  <c r="AB22" i="2"/>
  <c r="AA22" i="2"/>
  <c r="W22" i="2"/>
  <c r="V22" i="2"/>
  <c r="AS22" i="2" s="1"/>
  <c r="O22" i="2"/>
  <c r="G22" i="2"/>
  <c r="F22" i="2"/>
  <c r="BO21" i="2"/>
  <c r="BE21" i="2"/>
  <c r="M21" i="2" s="1"/>
  <c r="AC21" i="2"/>
  <c r="AB21" i="2"/>
  <c r="AA21" i="2"/>
  <c r="AE21" i="2" s="1"/>
  <c r="W21" i="2"/>
  <c r="V21" i="2"/>
  <c r="AS21" i="2" s="1"/>
  <c r="AY21" i="2" s="1"/>
  <c r="BX21" i="2" s="1"/>
  <c r="G21" i="2"/>
  <c r="F21" i="2"/>
  <c r="BO20" i="2"/>
  <c r="BE20" i="2"/>
  <c r="M20" i="2" s="1"/>
  <c r="AC20" i="2"/>
  <c r="AB20" i="2"/>
  <c r="AA20" i="2"/>
  <c r="AE20" i="2" s="1"/>
  <c r="W20" i="2"/>
  <c r="V20" i="2"/>
  <c r="AS20" i="2" s="1"/>
  <c r="G20" i="2"/>
  <c r="I20" i="2" s="1"/>
  <c r="F20" i="2"/>
  <c r="BO19" i="2"/>
  <c r="G19" i="2" s="1"/>
  <c r="I19" i="2" s="1"/>
  <c r="K19" i="2" s="1"/>
  <c r="BE19" i="2"/>
  <c r="M19" i="2" s="1"/>
  <c r="O19" i="2" s="1"/>
  <c r="AC19" i="2"/>
  <c r="AB19" i="2"/>
  <c r="AA19" i="2"/>
  <c r="AJ19" i="2" s="1"/>
  <c r="W19" i="2"/>
  <c r="V19" i="2"/>
  <c r="AS19" i="2" s="1"/>
  <c r="F19" i="2"/>
  <c r="BO18" i="2"/>
  <c r="BE18" i="2"/>
  <c r="M18" i="2" s="1"/>
  <c r="AC18" i="2"/>
  <c r="AB18" i="2"/>
  <c r="AA18" i="2"/>
  <c r="AJ18" i="2" s="1"/>
  <c r="W18" i="2"/>
  <c r="V18" i="2"/>
  <c r="AS18" i="2" s="1"/>
  <c r="G18" i="2"/>
  <c r="I18" i="2" s="1"/>
  <c r="F18" i="2"/>
  <c r="BO17" i="2"/>
  <c r="BE17" i="2"/>
  <c r="M17" i="2" s="1"/>
  <c r="O17" i="2" s="1"/>
  <c r="AC17" i="2"/>
  <c r="AB17" i="2"/>
  <c r="AA17" i="2"/>
  <c r="AJ17" i="2" s="1"/>
  <c r="W17" i="2"/>
  <c r="V17" i="2"/>
  <c r="AS17" i="2" s="1"/>
  <c r="AY17" i="2" s="1"/>
  <c r="BX17" i="2" s="1"/>
  <c r="G17" i="2"/>
  <c r="F17" i="2"/>
  <c r="BO16" i="2"/>
  <c r="BE16" i="2"/>
  <c r="M16" i="2" s="1"/>
  <c r="N16" i="2" s="1"/>
  <c r="AC16" i="2"/>
  <c r="AB16" i="2"/>
  <c r="AA16" i="2"/>
  <c r="AE16" i="2" s="1"/>
  <c r="W16" i="2"/>
  <c r="AG16" i="2" s="1"/>
  <c r="V16" i="2"/>
  <c r="AS16" i="2" s="1"/>
  <c r="BS16" i="2" s="1"/>
  <c r="G16" i="2"/>
  <c r="F16" i="2"/>
  <c r="BO15" i="2"/>
  <c r="G15" i="2" s="1"/>
  <c r="J15" i="2" s="1"/>
  <c r="BE15" i="2"/>
  <c r="M15" i="2" s="1"/>
  <c r="AC15" i="2"/>
  <c r="AB15" i="2"/>
  <c r="AA15" i="2"/>
  <c r="AJ15" i="2" s="1"/>
  <c r="W15" i="2"/>
  <c r="V15" i="2"/>
  <c r="AS15" i="2" s="1"/>
  <c r="F15" i="2"/>
  <c r="BO14" i="2"/>
  <c r="G14" i="2" s="1"/>
  <c r="J14" i="2" s="1"/>
  <c r="BE14" i="2"/>
  <c r="M14" i="2" s="1"/>
  <c r="O14" i="2" s="1"/>
  <c r="AC14" i="2"/>
  <c r="AB14" i="2"/>
  <c r="AA14" i="2"/>
  <c r="W14" i="2"/>
  <c r="V14" i="2"/>
  <c r="AS14" i="2" s="1"/>
  <c r="N14" i="2"/>
  <c r="F14" i="2"/>
  <c r="BO13" i="2"/>
  <c r="BE13" i="2"/>
  <c r="M13" i="2" s="1"/>
  <c r="AC13" i="2"/>
  <c r="AB13" i="2"/>
  <c r="AA13" i="2"/>
  <c r="AJ13" i="2" s="1"/>
  <c r="W13" i="2"/>
  <c r="V13" i="2"/>
  <c r="AS13" i="2" s="1"/>
  <c r="AY13" i="2" s="1"/>
  <c r="BX13" i="2" s="1"/>
  <c r="G13" i="2"/>
  <c r="F13" i="2"/>
  <c r="BO12" i="2"/>
  <c r="G12" i="2" s="1"/>
  <c r="BE12" i="2"/>
  <c r="M12" i="2" s="1"/>
  <c r="N12" i="2" s="1"/>
  <c r="AC12" i="2"/>
  <c r="AB12" i="2"/>
  <c r="AA12" i="2"/>
  <c r="AE12" i="2" s="1"/>
  <c r="W12" i="2"/>
  <c r="V12" i="2"/>
  <c r="AS12" i="2" s="1"/>
  <c r="F12" i="2"/>
  <c r="BO11" i="2"/>
  <c r="G11" i="2" s="1"/>
  <c r="I11" i="2" s="1"/>
  <c r="BE11" i="2"/>
  <c r="M11" i="2" s="1"/>
  <c r="O11" i="2" s="1"/>
  <c r="AC11" i="2"/>
  <c r="AB11" i="2"/>
  <c r="AA11" i="2"/>
  <c r="W11" i="2"/>
  <c r="V11" i="2"/>
  <c r="AS11" i="2" s="1"/>
  <c r="F11" i="2"/>
  <c r="BO10" i="2"/>
  <c r="G10" i="2" s="1"/>
  <c r="BE10" i="2"/>
  <c r="M10" i="2" s="1"/>
  <c r="AC10" i="2"/>
  <c r="AB10" i="2"/>
  <c r="AA10" i="2"/>
  <c r="AJ10" i="2" s="1"/>
  <c r="W10" i="2"/>
  <c r="V10" i="2"/>
  <c r="AS10" i="2" s="1"/>
  <c r="F10" i="2"/>
  <c r="BO9" i="2"/>
  <c r="G9" i="2" s="1"/>
  <c r="BE9" i="2"/>
  <c r="M9" i="2" s="1"/>
  <c r="N9" i="2" s="1"/>
  <c r="AC9" i="2"/>
  <c r="AB9" i="2"/>
  <c r="AA9" i="2"/>
  <c r="AE9" i="2" s="1"/>
  <c r="W9" i="2"/>
  <c r="V9" i="2"/>
  <c r="AS9" i="2" s="1"/>
  <c r="BI9" i="2" s="1"/>
  <c r="F9" i="2"/>
  <c r="AU6" i="2"/>
  <c r="AS6" i="2"/>
  <c r="AR6" i="2"/>
  <c r="AQ6" i="2"/>
  <c r="AG200" i="1"/>
  <c r="O200" i="1"/>
  <c r="N200" i="1"/>
  <c r="AJ200" i="1" s="1"/>
  <c r="M200" i="1"/>
  <c r="L200" i="1"/>
  <c r="G200" i="1"/>
  <c r="AJ199" i="1"/>
  <c r="AG199" i="1"/>
  <c r="O199" i="1"/>
  <c r="N199" i="1"/>
  <c r="M199" i="1"/>
  <c r="L199" i="1"/>
  <c r="G199" i="1"/>
  <c r="AG198" i="1"/>
  <c r="O198" i="1"/>
  <c r="N198" i="1"/>
  <c r="AJ198" i="1" s="1"/>
  <c r="M198" i="1"/>
  <c r="L198" i="1"/>
  <c r="G198" i="1"/>
  <c r="P198" i="1" s="1"/>
  <c r="AG197" i="1"/>
  <c r="O197" i="1"/>
  <c r="N197" i="1"/>
  <c r="AJ197" i="1" s="1"/>
  <c r="M197" i="1"/>
  <c r="L197" i="1"/>
  <c r="G197" i="1"/>
  <c r="AG196" i="1"/>
  <c r="O196" i="1"/>
  <c r="N196" i="1"/>
  <c r="AJ196" i="1" s="1"/>
  <c r="M196" i="1"/>
  <c r="L196" i="1"/>
  <c r="G196" i="1"/>
  <c r="AG195" i="1"/>
  <c r="O195" i="1"/>
  <c r="N195" i="1"/>
  <c r="AJ195" i="1" s="1"/>
  <c r="M195" i="1"/>
  <c r="L195" i="1"/>
  <c r="G195" i="1"/>
  <c r="AG194" i="1"/>
  <c r="O194" i="1"/>
  <c r="N194" i="1"/>
  <c r="AJ194" i="1" s="1"/>
  <c r="M194" i="1"/>
  <c r="L194" i="1"/>
  <c r="G194" i="1"/>
  <c r="AG193" i="1"/>
  <c r="O193" i="1"/>
  <c r="N193" i="1"/>
  <c r="AJ193" i="1" s="1"/>
  <c r="M193" i="1"/>
  <c r="L193" i="1"/>
  <c r="G193" i="1"/>
  <c r="AG192" i="1"/>
  <c r="O192" i="1"/>
  <c r="N192" i="1"/>
  <c r="AJ192" i="1" s="1"/>
  <c r="M192" i="1"/>
  <c r="L192" i="1"/>
  <c r="G192" i="1"/>
  <c r="AG191" i="1"/>
  <c r="O191" i="1"/>
  <c r="N191" i="1"/>
  <c r="AJ191" i="1" s="1"/>
  <c r="M191" i="1"/>
  <c r="L191" i="1"/>
  <c r="G191" i="1"/>
  <c r="AG190" i="1"/>
  <c r="O190" i="1"/>
  <c r="N190" i="1"/>
  <c r="AJ190" i="1" s="1"/>
  <c r="M190" i="1"/>
  <c r="L190" i="1"/>
  <c r="G190" i="1"/>
  <c r="AG189" i="1"/>
  <c r="O189" i="1"/>
  <c r="N189" i="1"/>
  <c r="AJ189" i="1" s="1"/>
  <c r="M189" i="1"/>
  <c r="L189" i="1"/>
  <c r="G189" i="1"/>
  <c r="AG188" i="1"/>
  <c r="O188" i="1"/>
  <c r="N188" i="1"/>
  <c r="AJ188" i="1" s="1"/>
  <c r="M188" i="1"/>
  <c r="L188" i="1"/>
  <c r="G188" i="1"/>
  <c r="AG187" i="1"/>
  <c r="O187" i="1"/>
  <c r="N187" i="1"/>
  <c r="AJ187" i="1" s="1"/>
  <c r="M187" i="1"/>
  <c r="L187" i="1"/>
  <c r="G187" i="1"/>
  <c r="AG186" i="1"/>
  <c r="O186" i="1"/>
  <c r="N186" i="1"/>
  <c r="AJ186" i="1" s="1"/>
  <c r="M186" i="1"/>
  <c r="L186" i="1"/>
  <c r="G186" i="1"/>
  <c r="AG185" i="1"/>
  <c r="O185" i="1"/>
  <c r="N185" i="1"/>
  <c r="AJ185" i="1" s="1"/>
  <c r="M185" i="1"/>
  <c r="L185" i="1"/>
  <c r="G185" i="1"/>
  <c r="AG184" i="1"/>
  <c r="O184" i="1"/>
  <c r="N184" i="1"/>
  <c r="AJ184" i="1" s="1"/>
  <c r="M184" i="1"/>
  <c r="L184" i="1"/>
  <c r="G184" i="1"/>
  <c r="AG183" i="1"/>
  <c r="O183" i="1"/>
  <c r="N183" i="1"/>
  <c r="AJ183" i="1" s="1"/>
  <c r="M183" i="1"/>
  <c r="L183" i="1"/>
  <c r="G183" i="1"/>
  <c r="AG182" i="1"/>
  <c r="O182" i="1"/>
  <c r="N182" i="1"/>
  <c r="AJ182" i="1" s="1"/>
  <c r="M182" i="1"/>
  <c r="L182" i="1"/>
  <c r="G182" i="1"/>
  <c r="AG181" i="1"/>
  <c r="O181" i="1"/>
  <c r="N181" i="1"/>
  <c r="AJ181" i="1" s="1"/>
  <c r="M181" i="1"/>
  <c r="L181" i="1"/>
  <c r="G181" i="1"/>
  <c r="AG180" i="1"/>
  <c r="O180" i="1"/>
  <c r="N180" i="1"/>
  <c r="AJ180" i="1" s="1"/>
  <c r="M180" i="1"/>
  <c r="L180" i="1"/>
  <c r="G180" i="1"/>
  <c r="AG179" i="1"/>
  <c r="O179" i="1"/>
  <c r="N179" i="1"/>
  <c r="AJ179" i="1" s="1"/>
  <c r="M179" i="1"/>
  <c r="L179" i="1"/>
  <c r="G179" i="1"/>
  <c r="AG178" i="1"/>
  <c r="O178" i="1"/>
  <c r="N178" i="1"/>
  <c r="AJ178" i="1" s="1"/>
  <c r="M178" i="1"/>
  <c r="L178" i="1"/>
  <c r="G178" i="1"/>
  <c r="AG177" i="1"/>
  <c r="O177" i="1"/>
  <c r="N177" i="1"/>
  <c r="AJ177" i="1" s="1"/>
  <c r="M177" i="1"/>
  <c r="L177" i="1"/>
  <c r="G177" i="1"/>
  <c r="AG176" i="1"/>
  <c r="O176" i="1"/>
  <c r="N176" i="1"/>
  <c r="AJ176" i="1" s="1"/>
  <c r="M176" i="1"/>
  <c r="L176" i="1"/>
  <c r="G176" i="1"/>
  <c r="AG175" i="1"/>
  <c r="O175" i="1"/>
  <c r="N175" i="1"/>
  <c r="AJ175" i="1" s="1"/>
  <c r="M175" i="1"/>
  <c r="L175" i="1"/>
  <c r="G175" i="1"/>
  <c r="AG174" i="1"/>
  <c r="O174" i="1"/>
  <c r="N174" i="1"/>
  <c r="AJ174" i="1" s="1"/>
  <c r="M174" i="1"/>
  <c r="L174" i="1"/>
  <c r="G174" i="1"/>
  <c r="AG173" i="1"/>
  <c r="O173" i="1"/>
  <c r="N173" i="1"/>
  <c r="AJ173" i="1" s="1"/>
  <c r="M173" i="1"/>
  <c r="L173" i="1"/>
  <c r="G173" i="1"/>
  <c r="AG172" i="1"/>
  <c r="O172" i="1"/>
  <c r="N172" i="1"/>
  <c r="AJ172" i="1" s="1"/>
  <c r="M172" i="1"/>
  <c r="L172" i="1"/>
  <c r="G172" i="1"/>
  <c r="AG171" i="1"/>
  <c r="O171" i="1"/>
  <c r="N171" i="1"/>
  <c r="AJ171" i="1" s="1"/>
  <c r="M171" i="1"/>
  <c r="L171" i="1"/>
  <c r="G171" i="1"/>
  <c r="AG170" i="1"/>
  <c r="O170" i="1"/>
  <c r="N170" i="1"/>
  <c r="AJ170" i="1" s="1"/>
  <c r="M170" i="1"/>
  <c r="L170" i="1"/>
  <c r="G170" i="1"/>
  <c r="AG169" i="1"/>
  <c r="O169" i="1"/>
  <c r="N169" i="1"/>
  <c r="AJ169" i="1" s="1"/>
  <c r="M169" i="1"/>
  <c r="L169" i="1"/>
  <c r="G169" i="1"/>
  <c r="AG168" i="1"/>
  <c r="O168" i="1"/>
  <c r="N168" i="1"/>
  <c r="AJ168" i="1" s="1"/>
  <c r="M168" i="1"/>
  <c r="L168" i="1"/>
  <c r="G168" i="1"/>
  <c r="AG167" i="1"/>
  <c r="O167" i="1"/>
  <c r="N167" i="1"/>
  <c r="AJ167" i="1" s="1"/>
  <c r="M167" i="1"/>
  <c r="L167" i="1"/>
  <c r="G167" i="1"/>
  <c r="AG166" i="1"/>
  <c r="O166" i="1"/>
  <c r="N166" i="1"/>
  <c r="AJ166" i="1" s="1"/>
  <c r="M166" i="1"/>
  <c r="L166" i="1"/>
  <c r="G166" i="1"/>
  <c r="AG165" i="1"/>
  <c r="O165" i="1"/>
  <c r="N165" i="1"/>
  <c r="AJ165" i="1" s="1"/>
  <c r="M165" i="1"/>
  <c r="L165" i="1"/>
  <c r="G165" i="1"/>
  <c r="AG164" i="1"/>
  <c r="O164" i="1"/>
  <c r="N164" i="1"/>
  <c r="AJ164" i="1" s="1"/>
  <c r="M164" i="1"/>
  <c r="L164" i="1"/>
  <c r="G164" i="1"/>
  <c r="AG163" i="1"/>
  <c r="O163" i="1"/>
  <c r="N163" i="1"/>
  <c r="AJ163" i="1" s="1"/>
  <c r="M163" i="1"/>
  <c r="L163" i="1"/>
  <c r="G163" i="1"/>
  <c r="AG162" i="1"/>
  <c r="O162" i="1"/>
  <c r="N162" i="1"/>
  <c r="AJ162" i="1" s="1"/>
  <c r="M162" i="1"/>
  <c r="L162" i="1"/>
  <c r="G162" i="1"/>
  <c r="AG161" i="1"/>
  <c r="O161" i="1"/>
  <c r="N161" i="1"/>
  <c r="AJ161" i="1" s="1"/>
  <c r="M161" i="1"/>
  <c r="L161" i="1"/>
  <c r="G161" i="1"/>
  <c r="AG160" i="1"/>
  <c r="O160" i="1"/>
  <c r="N160" i="1"/>
  <c r="AJ160" i="1" s="1"/>
  <c r="M160" i="1"/>
  <c r="L160" i="1"/>
  <c r="G160" i="1"/>
  <c r="AG159" i="1"/>
  <c r="O159" i="1"/>
  <c r="N159" i="1"/>
  <c r="AJ159" i="1" s="1"/>
  <c r="M159" i="1"/>
  <c r="L159" i="1"/>
  <c r="G159" i="1"/>
  <c r="AG158" i="1"/>
  <c r="O158" i="1"/>
  <c r="N158" i="1"/>
  <c r="AJ158" i="1" s="1"/>
  <c r="M158" i="1"/>
  <c r="L158" i="1"/>
  <c r="G158" i="1"/>
  <c r="AG157" i="1"/>
  <c r="O157" i="1"/>
  <c r="N157" i="1"/>
  <c r="AJ157" i="1" s="1"/>
  <c r="M157" i="1"/>
  <c r="L157" i="1"/>
  <c r="G157" i="1"/>
  <c r="AG156" i="1"/>
  <c r="O156" i="1"/>
  <c r="N156" i="1"/>
  <c r="AJ156" i="1" s="1"/>
  <c r="M156" i="1"/>
  <c r="L156" i="1"/>
  <c r="G156" i="1"/>
  <c r="AG155" i="1"/>
  <c r="O155" i="1"/>
  <c r="N155" i="1"/>
  <c r="AJ155" i="1" s="1"/>
  <c r="M155" i="1"/>
  <c r="L155" i="1"/>
  <c r="G155" i="1"/>
  <c r="AG154" i="1"/>
  <c r="O154" i="1"/>
  <c r="N154" i="1"/>
  <c r="AJ154" i="1" s="1"/>
  <c r="M154" i="1"/>
  <c r="L154" i="1"/>
  <c r="G154" i="1"/>
  <c r="AG153" i="1"/>
  <c r="O153" i="1"/>
  <c r="N153" i="1"/>
  <c r="AJ153" i="1" s="1"/>
  <c r="M153" i="1"/>
  <c r="L153" i="1"/>
  <c r="G153" i="1"/>
  <c r="AG152" i="1"/>
  <c r="O152" i="1"/>
  <c r="N152" i="1"/>
  <c r="AJ152" i="1" s="1"/>
  <c r="M152" i="1"/>
  <c r="L152" i="1"/>
  <c r="G152" i="1"/>
  <c r="AG151" i="1"/>
  <c r="O151" i="1"/>
  <c r="N151" i="1"/>
  <c r="AJ151" i="1" s="1"/>
  <c r="M151" i="1"/>
  <c r="L151" i="1"/>
  <c r="G151" i="1"/>
  <c r="AG150" i="1"/>
  <c r="O150" i="1"/>
  <c r="N150" i="1"/>
  <c r="AJ150" i="1" s="1"/>
  <c r="M150" i="1"/>
  <c r="L150" i="1"/>
  <c r="G150" i="1"/>
  <c r="AG149" i="1"/>
  <c r="O149" i="1"/>
  <c r="N149" i="1"/>
  <c r="AJ149" i="1" s="1"/>
  <c r="M149" i="1"/>
  <c r="L149" i="1"/>
  <c r="G149" i="1"/>
  <c r="AG148" i="1"/>
  <c r="O148" i="1"/>
  <c r="N148" i="1"/>
  <c r="AJ148" i="1" s="1"/>
  <c r="M148" i="1"/>
  <c r="L148" i="1"/>
  <c r="G148" i="1"/>
  <c r="AG147" i="1"/>
  <c r="O147" i="1"/>
  <c r="N147" i="1"/>
  <c r="AJ147" i="1" s="1"/>
  <c r="M147" i="1"/>
  <c r="L147" i="1"/>
  <c r="G147" i="1"/>
  <c r="AG146" i="1"/>
  <c r="O146" i="1"/>
  <c r="N146" i="1"/>
  <c r="AJ146" i="1" s="1"/>
  <c r="M146" i="1"/>
  <c r="L146" i="1"/>
  <c r="P146" i="1" s="1"/>
  <c r="G146" i="1"/>
  <c r="AG145" i="1"/>
  <c r="O145" i="1"/>
  <c r="N145" i="1"/>
  <c r="AJ145" i="1" s="1"/>
  <c r="M145" i="1"/>
  <c r="L145" i="1"/>
  <c r="G145" i="1"/>
  <c r="AG144" i="1"/>
  <c r="O144" i="1"/>
  <c r="N144" i="1"/>
  <c r="AJ144" i="1" s="1"/>
  <c r="M144" i="1"/>
  <c r="L144" i="1"/>
  <c r="G144" i="1"/>
  <c r="AG143" i="1"/>
  <c r="O143" i="1"/>
  <c r="N143" i="1"/>
  <c r="AJ143" i="1" s="1"/>
  <c r="M143" i="1"/>
  <c r="L143" i="1"/>
  <c r="G143" i="1"/>
  <c r="AG142" i="1"/>
  <c r="O142" i="1"/>
  <c r="N142" i="1"/>
  <c r="AJ142" i="1" s="1"/>
  <c r="M142" i="1"/>
  <c r="L142" i="1"/>
  <c r="G142" i="1"/>
  <c r="AG141" i="1"/>
  <c r="O141" i="1"/>
  <c r="N141" i="1"/>
  <c r="AJ141" i="1" s="1"/>
  <c r="M141" i="1"/>
  <c r="L141" i="1"/>
  <c r="G141" i="1"/>
  <c r="AG140" i="1"/>
  <c r="O140" i="1"/>
  <c r="N140" i="1"/>
  <c r="AJ140" i="1" s="1"/>
  <c r="M140" i="1"/>
  <c r="L140" i="1"/>
  <c r="G140" i="1"/>
  <c r="AG139" i="1"/>
  <c r="O139" i="1"/>
  <c r="N139" i="1"/>
  <c r="AJ139" i="1" s="1"/>
  <c r="M139" i="1"/>
  <c r="L139" i="1"/>
  <c r="G139" i="1"/>
  <c r="AG138" i="1"/>
  <c r="O138" i="1"/>
  <c r="N138" i="1"/>
  <c r="AJ138" i="1" s="1"/>
  <c r="M138" i="1"/>
  <c r="L138" i="1"/>
  <c r="G138" i="1"/>
  <c r="AG137" i="1"/>
  <c r="O137" i="1"/>
  <c r="N137" i="1"/>
  <c r="AJ137" i="1" s="1"/>
  <c r="M137" i="1"/>
  <c r="L137" i="1"/>
  <c r="G137" i="1"/>
  <c r="AG136" i="1"/>
  <c r="O136" i="1"/>
  <c r="N136" i="1"/>
  <c r="AJ136" i="1" s="1"/>
  <c r="M136" i="1"/>
  <c r="L136" i="1"/>
  <c r="G136" i="1"/>
  <c r="AG135" i="1"/>
  <c r="O135" i="1"/>
  <c r="N135" i="1"/>
  <c r="AJ135" i="1" s="1"/>
  <c r="M135" i="1"/>
  <c r="L135" i="1"/>
  <c r="G135" i="1"/>
  <c r="AG134" i="1"/>
  <c r="O134" i="1"/>
  <c r="N134" i="1"/>
  <c r="AJ134" i="1" s="1"/>
  <c r="M134" i="1"/>
  <c r="L134" i="1"/>
  <c r="G134" i="1"/>
  <c r="AG133" i="1"/>
  <c r="O133" i="1"/>
  <c r="N133" i="1"/>
  <c r="AJ133" i="1" s="1"/>
  <c r="M133" i="1"/>
  <c r="L133" i="1"/>
  <c r="G133" i="1"/>
  <c r="AG132" i="1"/>
  <c r="O132" i="1"/>
  <c r="N132" i="1"/>
  <c r="AJ132" i="1" s="1"/>
  <c r="M132" i="1"/>
  <c r="L132" i="1"/>
  <c r="G132" i="1"/>
  <c r="AG131" i="1"/>
  <c r="O131" i="1"/>
  <c r="N131" i="1"/>
  <c r="AJ131" i="1" s="1"/>
  <c r="M131" i="1"/>
  <c r="L131" i="1"/>
  <c r="G131" i="1"/>
  <c r="AG130" i="1"/>
  <c r="O130" i="1"/>
  <c r="N130" i="1"/>
  <c r="AJ130" i="1" s="1"/>
  <c r="M130" i="1"/>
  <c r="L130" i="1"/>
  <c r="G130" i="1"/>
  <c r="AG129" i="1"/>
  <c r="O129" i="1"/>
  <c r="N129" i="1"/>
  <c r="AJ129" i="1" s="1"/>
  <c r="M129" i="1"/>
  <c r="L129" i="1"/>
  <c r="G129" i="1"/>
  <c r="AG128" i="1"/>
  <c r="O128" i="1"/>
  <c r="N128" i="1"/>
  <c r="AJ128" i="1" s="1"/>
  <c r="M128" i="1"/>
  <c r="L128" i="1"/>
  <c r="G128" i="1"/>
  <c r="AG127" i="1"/>
  <c r="O127" i="1"/>
  <c r="N127" i="1"/>
  <c r="AJ127" i="1" s="1"/>
  <c r="M127" i="1"/>
  <c r="L127" i="1"/>
  <c r="G127" i="1"/>
  <c r="AG126" i="1"/>
  <c r="O126" i="1"/>
  <c r="N126" i="1"/>
  <c r="AJ126" i="1" s="1"/>
  <c r="M126" i="1"/>
  <c r="L126" i="1"/>
  <c r="G126" i="1"/>
  <c r="AG125" i="1"/>
  <c r="O125" i="1"/>
  <c r="N125" i="1"/>
  <c r="AJ125" i="1" s="1"/>
  <c r="M125" i="1"/>
  <c r="L125" i="1"/>
  <c r="G125" i="1"/>
  <c r="AG124" i="1"/>
  <c r="O124" i="1"/>
  <c r="N124" i="1"/>
  <c r="AJ124" i="1" s="1"/>
  <c r="M124" i="1"/>
  <c r="L124" i="1"/>
  <c r="G124" i="1"/>
  <c r="AG123" i="1"/>
  <c r="O123" i="1"/>
  <c r="N123" i="1"/>
  <c r="AJ123" i="1" s="1"/>
  <c r="M123" i="1"/>
  <c r="L123" i="1"/>
  <c r="G123" i="1"/>
  <c r="AG122" i="1"/>
  <c r="O122" i="1"/>
  <c r="N122" i="1"/>
  <c r="AJ122" i="1" s="1"/>
  <c r="M122" i="1"/>
  <c r="L122" i="1"/>
  <c r="G122" i="1"/>
  <c r="AJ121" i="1"/>
  <c r="AG121" i="1"/>
  <c r="O121" i="1"/>
  <c r="N121" i="1"/>
  <c r="M121" i="1"/>
  <c r="L121" i="1"/>
  <c r="G121" i="1"/>
  <c r="P121" i="1" s="1"/>
  <c r="AG120" i="1"/>
  <c r="O120" i="1"/>
  <c r="N120" i="1"/>
  <c r="AJ120" i="1" s="1"/>
  <c r="M120" i="1"/>
  <c r="L120" i="1"/>
  <c r="G120" i="1"/>
  <c r="AG119" i="1"/>
  <c r="O119" i="1"/>
  <c r="N119" i="1"/>
  <c r="AJ119" i="1" s="1"/>
  <c r="M119" i="1"/>
  <c r="L119" i="1"/>
  <c r="G119" i="1"/>
  <c r="AG118" i="1"/>
  <c r="O118" i="1"/>
  <c r="N118" i="1"/>
  <c r="AJ118" i="1" s="1"/>
  <c r="M118" i="1"/>
  <c r="L118" i="1"/>
  <c r="G118" i="1"/>
  <c r="AG117" i="1"/>
  <c r="O117" i="1"/>
  <c r="N117" i="1"/>
  <c r="AJ117" i="1" s="1"/>
  <c r="M117" i="1"/>
  <c r="L117" i="1"/>
  <c r="G117" i="1"/>
  <c r="P117" i="1" s="1"/>
  <c r="AG116" i="1"/>
  <c r="O116" i="1"/>
  <c r="N116" i="1"/>
  <c r="AJ116" i="1" s="1"/>
  <c r="M116" i="1"/>
  <c r="L116" i="1"/>
  <c r="G116" i="1"/>
  <c r="AG115" i="1"/>
  <c r="O115" i="1"/>
  <c r="N115" i="1"/>
  <c r="AJ115" i="1" s="1"/>
  <c r="M115" i="1"/>
  <c r="L115" i="1"/>
  <c r="G115" i="1"/>
  <c r="AG114" i="1"/>
  <c r="O114" i="1"/>
  <c r="N114" i="1"/>
  <c r="AJ114" i="1" s="1"/>
  <c r="M114" i="1"/>
  <c r="L114" i="1"/>
  <c r="G114" i="1"/>
  <c r="AG113" i="1"/>
  <c r="O113" i="1"/>
  <c r="N113" i="1"/>
  <c r="AJ113" i="1" s="1"/>
  <c r="M113" i="1"/>
  <c r="L113" i="1"/>
  <c r="G113" i="1"/>
  <c r="AG112" i="1"/>
  <c r="O112" i="1"/>
  <c r="N112" i="1"/>
  <c r="AJ112" i="1" s="1"/>
  <c r="M112" i="1"/>
  <c r="L112" i="1"/>
  <c r="G112" i="1"/>
  <c r="AG111" i="1"/>
  <c r="O111" i="1"/>
  <c r="N111" i="1"/>
  <c r="AJ111" i="1" s="1"/>
  <c r="M111" i="1"/>
  <c r="L111" i="1"/>
  <c r="G111" i="1"/>
  <c r="AG110" i="1"/>
  <c r="O110" i="1"/>
  <c r="N110" i="1"/>
  <c r="AJ110" i="1" s="1"/>
  <c r="M110" i="1"/>
  <c r="L110" i="1"/>
  <c r="G110" i="1"/>
  <c r="AG109" i="1"/>
  <c r="O109" i="1"/>
  <c r="N109" i="1"/>
  <c r="AJ109" i="1" s="1"/>
  <c r="M109" i="1"/>
  <c r="L109" i="1"/>
  <c r="G109" i="1"/>
  <c r="AG108" i="1"/>
  <c r="O108" i="1"/>
  <c r="N108" i="1"/>
  <c r="AJ108" i="1" s="1"/>
  <c r="M108" i="1"/>
  <c r="L108" i="1"/>
  <c r="G108" i="1"/>
  <c r="AG107" i="1"/>
  <c r="O107" i="1"/>
  <c r="N107" i="1"/>
  <c r="AJ107" i="1" s="1"/>
  <c r="M107" i="1"/>
  <c r="L107" i="1"/>
  <c r="G107" i="1"/>
  <c r="AG106" i="1"/>
  <c r="O106" i="1"/>
  <c r="N106" i="1"/>
  <c r="AJ106" i="1" s="1"/>
  <c r="M106" i="1"/>
  <c r="L106" i="1"/>
  <c r="G106" i="1"/>
  <c r="AJ105" i="1"/>
  <c r="AG105" i="1"/>
  <c r="O105" i="1"/>
  <c r="N105" i="1"/>
  <c r="M105" i="1"/>
  <c r="L105" i="1"/>
  <c r="G105" i="1"/>
  <c r="P105" i="1" s="1"/>
  <c r="AG104" i="1"/>
  <c r="O104" i="1"/>
  <c r="N104" i="1"/>
  <c r="AJ104" i="1" s="1"/>
  <c r="M104" i="1"/>
  <c r="L104" i="1"/>
  <c r="G104" i="1"/>
  <c r="AG103" i="1"/>
  <c r="O103" i="1"/>
  <c r="N103" i="1"/>
  <c r="AJ103" i="1" s="1"/>
  <c r="M103" i="1"/>
  <c r="L103" i="1"/>
  <c r="G103" i="1"/>
  <c r="AG102" i="1"/>
  <c r="O102" i="1"/>
  <c r="N102" i="1"/>
  <c r="AJ102" i="1" s="1"/>
  <c r="M102" i="1"/>
  <c r="L102" i="1"/>
  <c r="G102" i="1"/>
  <c r="AG101" i="1"/>
  <c r="O101" i="1"/>
  <c r="N101" i="1"/>
  <c r="AJ101" i="1" s="1"/>
  <c r="M101" i="1"/>
  <c r="L101" i="1"/>
  <c r="G101" i="1"/>
  <c r="AG100" i="1"/>
  <c r="O100" i="1"/>
  <c r="N100" i="1"/>
  <c r="AJ100" i="1" s="1"/>
  <c r="M100" i="1"/>
  <c r="L100" i="1"/>
  <c r="G100" i="1"/>
  <c r="AG99" i="1"/>
  <c r="O99" i="1"/>
  <c r="N99" i="1"/>
  <c r="AJ99" i="1" s="1"/>
  <c r="M99" i="1"/>
  <c r="L99" i="1"/>
  <c r="G99" i="1"/>
  <c r="AG98" i="1"/>
  <c r="O98" i="1"/>
  <c r="N98" i="1"/>
  <c r="AJ98" i="1" s="1"/>
  <c r="M98" i="1"/>
  <c r="L98" i="1"/>
  <c r="G98" i="1"/>
  <c r="AG97" i="1"/>
  <c r="O97" i="1"/>
  <c r="N97" i="1"/>
  <c r="AJ97" i="1" s="1"/>
  <c r="M97" i="1"/>
  <c r="L97" i="1"/>
  <c r="G97" i="1"/>
  <c r="P97" i="1" s="1"/>
  <c r="AG96" i="1"/>
  <c r="O96" i="1"/>
  <c r="N96" i="1"/>
  <c r="AJ96" i="1" s="1"/>
  <c r="M96" i="1"/>
  <c r="L96" i="1"/>
  <c r="G96" i="1"/>
  <c r="AG95" i="1"/>
  <c r="O95" i="1"/>
  <c r="N95" i="1"/>
  <c r="AJ95" i="1" s="1"/>
  <c r="M95" i="1"/>
  <c r="L95" i="1"/>
  <c r="G95" i="1"/>
  <c r="AG94" i="1"/>
  <c r="O94" i="1"/>
  <c r="N94" i="1"/>
  <c r="AJ94" i="1" s="1"/>
  <c r="M94" i="1"/>
  <c r="L94" i="1"/>
  <c r="G94" i="1"/>
  <c r="AG93" i="1"/>
  <c r="O93" i="1"/>
  <c r="N93" i="1"/>
  <c r="AJ93" i="1" s="1"/>
  <c r="M93" i="1"/>
  <c r="L93" i="1"/>
  <c r="G93" i="1"/>
  <c r="P93" i="1" s="1"/>
  <c r="AG92" i="1"/>
  <c r="O92" i="1"/>
  <c r="N92" i="1"/>
  <c r="AJ92" i="1" s="1"/>
  <c r="M92" i="1"/>
  <c r="L92" i="1"/>
  <c r="G92" i="1"/>
  <c r="AG91" i="1"/>
  <c r="O91" i="1"/>
  <c r="N91" i="1"/>
  <c r="AJ91" i="1" s="1"/>
  <c r="M91" i="1"/>
  <c r="L91" i="1"/>
  <c r="G91" i="1"/>
  <c r="AG90" i="1"/>
  <c r="O90" i="1"/>
  <c r="N90" i="1"/>
  <c r="AJ90" i="1" s="1"/>
  <c r="M90" i="1"/>
  <c r="L90" i="1"/>
  <c r="G90" i="1"/>
  <c r="AJ89" i="1"/>
  <c r="AG89" i="1"/>
  <c r="O89" i="1"/>
  <c r="N89" i="1"/>
  <c r="M89" i="1"/>
  <c r="L89" i="1"/>
  <c r="G89" i="1"/>
  <c r="AG88" i="1"/>
  <c r="O88" i="1"/>
  <c r="N88" i="1"/>
  <c r="AJ88" i="1" s="1"/>
  <c r="M88" i="1"/>
  <c r="L88" i="1"/>
  <c r="G88" i="1"/>
  <c r="AG87" i="1"/>
  <c r="O87" i="1"/>
  <c r="N87" i="1"/>
  <c r="AJ87" i="1" s="1"/>
  <c r="M87" i="1"/>
  <c r="L87" i="1"/>
  <c r="G87" i="1"/>
  <c r="AG86" i="1"/>
  <c r="O86" i="1"/>
  <c r="N86" i="1"/>
  <c r="AJ86" i="1" s="1"/>
  <c r="M86" i="1"/>
  <c r="L86" i="1"/>
  <c r="G86" i="1"/>
  <c r="AG85" i="1"/>
  <c r="O85" i="1"/>
  <c r="N85" i="1"/>
  <c r="AJ85" i="1" s="1"/>
  <c r="M85" i="1"/>
  <c r="L85" i="1"/>
  <c r="G85" i="1"/>
  <c r="AG84" i="1"/>
  <c r="O84" i="1"/>
  <c r="N84" i="1"/>
  <c r="AJ84" i="1" s="1"/>
  <c r="M84" i="1"/>
  <c r="L84" i="1"/>
  <c r="G84" i="1"/>
  <c r="AG83" i="1"/>
  <c r="O83" i="1"/>
  <c r="N83" i="1"/>
  <c r="AJ83" i="1" s="1"/>
  <c r="M83" i="1"/>
  <c r="L83" i="1"/>
  <c r="G83" i="1"/>
  <c r="AG82" i="1"/>
  <c r="O82" i="1"/>
  <c r="N82" i="1"/>
  <c r="AJ82" i="1" s="1"/>
  <c r="M82" i="1"/>
  <c r="L82" i="1"/>
  <c r="G82" i="1"/>
  <c r="AG81" i="1"/>
  <c r="O81" i="1"/>
  <c r="N81" i="1"/>
  <c r="AJ81" i="1" s="1"/>
  <c r="M81" i="1"/>
  <c r="L81" i="1"/>
  <c r="G81" i="1"/>
  <c r="AG80" i="1"/>
  <c r="O80" i="1"/>
  <c r="N80" i="1"/>
  <c r="AJ80" i="1" s="1"/>
  <c r="M80" i="1"/>
  <c r="L80" i="1"/>
  <c r="G80" i="1"/>
  <c r="AG79" i="1"/>
  <c r="O79" i="1"/>
  <c r="N79" i="1"/>
  <c r="AJ79" i="1" s="1"/>
  <c r="M79" i="1"/>
  <c r="L79" i="1"/>
  <c r="P79" i="1" s="1"/>
  <c r="G79" i="1"/>
  <c r="AG78" i="1"/>
  <c r="O78" i="1"/>
  <c r="N78" i="1"/>
  <c r="AJ78" i="1" s="1"/>
  <c r="M78" i="1"/>
  <c r="L78" i="1"/>
  <c r="G78" i="1"/>
  <c r="AG77" i="1"/>
  <c r="O77" i="1"/>
  <c r="N77" i="1"/>
  <c r="AJ77" i="1" s="1"/>
  <c r="M77" i="1"/>
  <c r="L77" i="1"/>
  <c r="G77" i="1"/>
  <c r="AG76" i="1"/>
  <c r="O76" i="1"/>
  <c r="N76" i="1"/>
  <c r="AJ76" i="1" s="1"/>
  <c r="M76" i="1"/>
  <c r="L76" i="1"/>
  <c r="G76" i="1"/>
  <c r="AG75" i="1"/>
  <c r="O75" i="1"/>
  <c r="N75" i="1"/>
  <c r="AJ75" i="1" s="1"/>
  <c r="M75" i="1"/>
  <c r="L75" i="1"/>
  <c r="G75" i="1"/>
  <c r="AG74" i="1"/>
  <c r="O74" i="1"/>
  <c r="N74" i="1"/>
  <c r="AJ74" i="1" s="1"/>
  <c r="M74" i="1"/>
  <c r="L74" i="1"/>
  <c r="G74" i="1"/>
  <c r="AG73" i="1"/>
  <c r="O73" i="1"/>
  <c r="N73" i="1"/>
  <c r="AJ73" i="1" s="1"/>
  <c r="M73" i="1"/>
  <c r="L73" i="1"/>
  <c r="G73" i="1"/>
  <c r="P73" i="1" s="1"/>
  <c r="AG72" i="1"/>
  <c r="O72" i="1"/>
  <c r="N72" i="1"/>
  <c r="AJ72" i="1" s="1"/>
  <c r="M72" i="1"/>
  <c r="L72" i="1"/>
  <c r="G72" i="1"/>
  <c r="AG71" i="1"/>
  <c r="O71" i="1"/>
  <c r="N71" i="1"/>
  <c r="AJ71" i="1" s="1"/>
  <c r="M71" i="1"/>
  <c r="L71" i="1"/>
  <c r="G71" i="1"/>
  <c r="AG70" i="1"/>
  <c r="O70" i="1"/>
  <c r="N70" i="1"/>
  <c r="AJ70" i="1" s="1"/>
  <c r="M70" i="1"/>
  <c r="L70" i="1"/>
  <c r="G70" i="1"/>
  <c r="AG69" i="1"/>
  <c r="O69" i="1"/>
  <c r="N69" i="1"/>
  <c r="AJ69" i="1" s="1"/>
  <c r="M69" i="1"/>
  <c r="L69" i="1"/>
  <c r="G69" i="1"/>
  <c r="P69" i="1" s="1"/>
  <c r="AG68" i="1"/>
  <c r="O68" i="1"/>
  <c r="N68" i="1"/>
  <c r="AJ68" i="1" s="1"/>
  <c r="M68" i="1"/>
  <c r="L68" i="1"/>
  <c r="G68" i="1"/>
  <c r="AG67" i="1"/>
  <c r="O67" i="1"/>
  <c r="N67" i="1"/>
  <c r="AJ67" i="1" s="1"/>
  <c r="M67" i="1"/>
  <c r="L67" i="1"/>
  <c r="G67" i="1"/>
  <c r="AG66" i="1"/>
  <c r="O66" i="1"/>
  <c r="N66" i="1"/>
  <c r="AJ66" i="1" s="1"/>
  <c r="M66" i="1"/>
  <c r="L66" i="1"/>
  <c r="G66" i="1"/>
  <c r="AG65" i="1"/>
  <c r="O65" i="1"/>
  <c r="N65" i="1"/>
  <c r="AJ65" i="1" s="1"/>
  <c r="M65" i="1"/>
  <c r="L65" i="1"/>
  <c r="G65" i="1"/>
  <c r="AG64" i="1"/>
  <c r="O64" i="1"/>
  <c r="N64" i="1"/>
  <c r="AJ64" i="1" s="1"/>
  <c r="M64" i="1"/>
  <c r="L64" i="1"/>
  <c r="G64" i="1"/>
  <c r="AG63" i="1"/>
  <c r="O63" i="1"/>
  <c r="N63" i="1"/>
  <c r="AJ63" i="1" s="1"/>
  <c r="M63" i="1"/>
  <c r="L63" i="1"/>
  <c r="G63" i="1"/>
  <c r="AG62" i="1"/>
  <c r="O62" i="1"/>
  <c r="N62" i="1"/>
  <c r="AJ62" i="1" s="1"/>
  <c r="M62" i="1"/>
  <c r="L62" i="1"/>
  <c r="G62" i="1"/>
  <c r="AG61" i="1"/>
  <c r="O61" i="1"/>
  <c r="N61" i="1"/>
  <c r="AJ61" i="1" s="1"/>
  <c r="M61" i="1"/>
  <c r="L61" i="1"/>
  <c r="G61" i="1"/>
  <c r="AG60" i="1"/>
  <c r="O60" i="1"/>
  <c r="N60" i="1"/>
  <c r="AJ60" i="1" s="1"/>
  <c r="M60" i="1"/>
  <c r="L60" i="1"/>
  <c r="G60" i="1"/>
  <c r="AG59" i="1"/>
  <c r="O59" i="1"/>
  <c r="N59" i="1"/>
  <c r="AJ59" i="1" s="1"/>
  <c r="M59" i="1"/>
  <c r="L59" i="1"/>
  <c r="G59" i="1"/>
  <c r="AG58" i="1"/>
  <c r="O58" i="1"/>
  <c r="N58" i="1"/>
  <c r="AJ58" i="1" s="1"/>
  <c r="M58" i="1"/>
  <c r="L58" i="1"/>
  <c r="G58" i="1"/>
  <c r="AG57" i="1"/>
  <c r="O57" i="1"/>
  <c r="N57" i="1"/>
  <c r="AJ57" i="1" s="1"/>
  <c r="M57" i="1"/>
  <c r="L57" i="1"/>
  <c r="G57" i="1"/>
  <c r="P57" i="1" s="1"/>
  <c r="AG56" i="1"/>
  <c r="O56" i="1"/>
  <c r="N56" i="1"/>
  <c r="AJ56" i="1" s="1"/>
  <c r="M56" i="1"/>
  <c r="L56" i="1"/>
  <c r="G56" i="1"/>
  <c r="AG55" i="1"/>
  <c r="O55" i="1"/>
  <c r="N55" i="1"/>
  <c r="AJ55" i="1" s="1"/>
  <c r="M55" i="1"/>
  <c r="L55" i="1"/>
  <c r="G55" i="1"/>
  <c r="AG54" i="1"/>
  <c r="O54" i="1"/>
  <c r="N54" i="1"/>
  <c r="AJ54" i="1" s="1"/>
  <c r="M54" i="1"/>
  <c r="L54" i="1"/>
  <c r="G54" i="1"/>
  <c r="AG53" i="1"/>
  <c r="O53" i="1"/>
  <c r="N53" i="1"/>
  <c r="AJ53" i="1" s="1"/>
  <c r="M53" i="1"/>
  <c r="L53" i="1"/>
  <c r="G53" i="1"/>
  <c r="P53" i="1" s="1"/>
  <c r="AG52" i="1"/>
  <c r="O52" i="1"/>
  <c r="N52" i="1"/>
  <c r="AJ52" i="1" s="1"/>
  <c r="M52" i="1"/>
  <c r="L52" i="1"/>
  <c r="G52" i="1"/>
  <c r="AG51" i="1"/>
  <c r="O51" i="1"/>
  <c r="N51" i="1"/>
  <c r="AJ51" i="1" s="1"/>
  <c r="M51" i="1"/>
  <c r="L51" i="1"/>
  <c r="G51" i="1"/>
  <c r="AG50" i="1"/>
  <c r="O50" i="1"/>
  <c r="N50" i="1"/>
  <c r="AJ50" i="1" s="1"/>
  <c r="M50" i="1"/>
  <c r="L50" i="1"/>
  <c r="G50" i="1"/>
  <c r="AG49" i="1"/>
  <c r="O49" i="1"/>
  <c r="N49" i="1"/>
  <c r="AJ49" i="1" s="1"/>
  <c r="M49" i="1"/>
  <c r="L49" i="1"/>
  <c r="G49" i="1"/>
  <c r="AG48" i="1"/>
  <c r="O48" i="1"/>
  <c r="N48" i="1"/>
  <c r="AJ48" i="1" s="1"/>
  <c r="M48" i="1"/>
  <c r="L48" i="1"/>
  <c r="G48" i="1"/>
  <c r="AG47" i="1"/>
  <c r="O47" i="1"/>
  <c r="N47" i="1"/>
  <c r="AJ47" i="1" s="1"/>
  <c r="M47" i="1"/>
  <c r="L47" i="1"/>
  <c r="G47" i="1"/>
  <c r="AG46" i="1"/>
  <c r="O46" i="1"/>
  <c r="N46" i="1"/>
  <c r="AJ46" i="1" s="1"/>
  <c r="M46" i="1"/>
  <c r="L46" i="1"/>
  <c r="G46" i="1"/>
  <c r="AG45" i="1"/>
  <c r="O45" i="1"/>
  <c r="N45" i="1"/>
  <c r="AJ45" i="1" s="1"/>
  <c r="M45" i="1"/>
  <c r="L45" i="1"/>
  <c r="G45" i="1"/>
  <c r="AG44" i="1"/>
  <c r="O44" i="1"/>
  <c r="N44" i="1"/>
  <c r="AJ44" i="1" s="1"/>
  <c r="M44" i="1"/>
  <c r="L44" i="1"/>
  <c r="G44" i="1"/>
  <c r="AG43" i="1"/>
  <c r="O43" i="1"/>
  <c r="N43" i="1"/>
  <c r="AJ43" i="1" s="1"/>
  <c r="M43" i="1"/>
  <c r="L43" i="1"/>
  <c r="G43" i="1"/>
  <c r="AG42" i="1"/>
  <c r="O42" i="1"/>
  <c r="N42" i="1"/>
  <c r="AJ42" i="1" s="1"/>
  <c r="M42" i="1"/>
  <c r="L42" i="1"/>
  <c r="G42" i="1"/>
  <c r="AG41" i="1"/>
  <c r="O41" i="1"/>
  <c r="N41" i="1"/>
  <c r="AJ41" i="1" s="1"/>
  <c r="M41" i="1"/>
  <c r="L41" i="1"/>
  <c r="G41" i="1"/>
  <c r="P41" i="1" s="1"/>
  <c r="AG40" i="1"/>
  <c r="O40" i="1"/>
  <c r="N40" i="1"/>
  <c r="AJ40" i="1" s="1"/>
  <c r="M40" i="1"/>
  <c r="L40" i="1"/>
  <c r="G40" i="1"/>
  <c r="AG39" i="1"/>
  <c r="O39" i="1"/>
  <c r="N39" i="1"/>
  <c r="AJ39" i="1" s="1"/>
  <c r="M39" i="1"/>
  <c r="L39" i="1"/>
  <c r="G39" i="1"/>
  <c r="AG38" i="1"/>
  <c r="O38" i="1"/>
  <c r="N38" i="1"/>
  <c r="AJ38" i="1" s="1"/>
  <c r="M38" i="1"/>
  <c r="L38" i="1"/>
  <c r="G38" i="1"/>
  <c r="AG37" i="1"/>
  <c r="O37" i="1"/>
  <c r="N37" i="1"/>
  <c r="AJ37" i="1" s="1"/>
  <c r="M37" i="1"/>
  <c r="L37" i="1"/>
  <c r="G37" i="1"/>
  <c r="AG36" i="1"/>
  <c r="O36" i="1"/>
  <c r="N36" i="1"/>
  <c r="AJ36" i="1" s="1"/>
  <c r="M36" i="1"/>
  <c r="L36" i="1"/>
  <c r="G36" i="1"/>
  <c r="AG35" i="1"/>
  <c r="O35" i="1"/>
  <c r="N35" i="1"/>
  <c r="AJ35" i="1" s="1"/>
  <c r="M35" i="1"/>
  <c r="L35" i="1"/>
  <c r="G35" i="1"/>
  <c r="AG34" i="1"/>
  <c r="O34" i="1"/>
  <c r="N34" i="1"/>
  <c r="AJ34" i="1" s="1"/>
  <c r="M34" i="1"/>
  <c r="L34" i="1"/>
  <c r="G34" i="1"/>
  <c r="AG33" i="1"/>
  <c r="O33" i="1"/>
  <c r="N33" i="1"/>
  <c r="AJ33" i="1" s="1"/>
  <c r="M33" i="1"/>
  <c r="L33" i="1"/>
  <c r="G33" i="1"/>
  <c r="AG32" i="1"/>
  <c r="O32" i="1"/>
  <c r="N32" i="1"/>
  <c r="AJ32" i="1" s="1"/>
  <c r="M32" i="1"/>
  <c r="L32" i="1"/>
  <c r="G32" i="1"/>
  <c r="AG31" i="1"/>
  <c r="O31" i="1"/>
  <c r="N31" i="1"/>
  <c r="AJ31" i="1" s="1"/>
  <c r="M31" i="1"/>
  <c r="L31" i="1"/>
  <c r="G31" i="1"/>
  <c r="AG30" i="1"/>
  <c r="O30" i="1"/>
  <c r="N30" i="1"/>
  <c r="AJ30" i="1" s="1"/>
  <c r="M30" i="1"/>
  <c r="L30" i="1"/>
  <c r="G30" i="1"/>
  <c r="AG29" i="1"/>
  <c r="O29" i="1"/>
  <c r="N29" i="1"/>
  <c r="AJ29" i="1" s="1"/>
  <c r="M29" i="1"/>
  <c r="L29" i="1"/>
  <c r="G29" i="1"/>
  <c r="AG28" i="1"/>
  <c r="O28" i="1"/>
  <c r="N28" i="1"/>
  <c r="AJ28" i="1" s="1"/>
  <c r="M28" i="1"/>
  <c r="L28" i="1"/>
  <c r="G28" i="1"/>
  <c r="AG27" i="1"/>
  <c r="O27" i="1"/>
  <c r="N27" i="1"/>
  <c r="AJ27" i="1" s="1"/>
  <c r="M27" i="1"/>
  <c r="L27" i="1"/>
  <c r="G27" i="1"/>
  <c r="AG26" i="1"/>
  <c r="O26" i="1"/>
  <c r="N26" i="1"/>
  <c r="AJ26" i="1" s="1"/>
  <c r="M26" i="1"/>
  <c r="L26" i="1"/>
  <c r="P26" i="1" s="1"/>
  <c r="G26" i="1"/>
  <c r="AG25" i="1"/>
  <c r="O25" i="1"/>
  <c r="N25" i="1"/>
  <c r="AJ25" i="1" s="1"/>
  <c r="M25" i="1"/>
  <c r="L25" i="1"/>
  <c r="G25" i="1"/>
  <c r="P25" i="1" s="1"/>
  <c r="AG24" i="1"/>
  <c r="O24" i="1"/>
  <c r="N24" i="1"/>
  <c r="AJ24" i="1" s="1"/>
  <c r="M24" i="1"/>
  <c r="L24" i="1"/>
  <c r="G24" i="1"/>
  <c r="AG23" i="1"/>
  <c r="O23" i="1"/>
  <c r="N23" i="1"/>
  <c r="AJ23" i="1" s="1"/>
  <c r="M23" i="1"/>
  <c r="L23" i="1"/>
  <c r="G23" i="1"/>
  <c r="AG22" i="1"/>
  <c r="O22" i="1"/>
  <c r="N22" i="1"/>
  <c r="AJ22" i="1" s="1"/>
  <c r="M22" i="1"/>
  <c r="L22" i="1"/>
  <c r="G22" i="1"/>
  <c r="AG21" i="1"/>
  <c r="O21" i="1"/>
  <c r="N21" i="1"/>
  <c r="AJ21" i="1" s="1"/>
  <c r="M21" i="1"/>
  <c r="L21" i="1"/>
  <c r="G21" i="1"/>
  <c r="P21" i="1" s="1"/>
  <c r="AG20" i="1"/>
  <c r="O20" i="1"/>
  <c r="N20" i="1"/>
  <c r="AJ20" i="1" s="1"/>
  <c r="M20" i="1"/>
  <c r="L20" i="1"/>
  <c r="G20" i="1"/>
  <c r="AG19" i="1"/>
  <c r="O19" i="1"/>
  <c r="N19" i="1"/>
  <c r="AJ19" i="1" s="1"/>
  <c r="M19" i="1"/>
  <c r="L19" i="1"/>
  <c r="G19" i="1"/>
  <c r="AG18" i="1"/>
  <c r="O18" i="1"/>
  <c r="N18" i="1"/>
  <c r="AJ18" i="1" s="1"/>
  <c r="M18" i="1"/>
  <c r="L18" i="1"/>
  <c r="G18" i="1"/>
  <c r="AG17" i="1"/>
  <c r="O17" i="1"/>
  <c r="N17" i="1"/>
  <c r="AJ17" i="1" s="1"/>
  <c r="M17" i="1"/>
  <c r="L17" i="1"/>
  <c r="G17" i="1"/>
  <c r="AG16" i="1"/>
  <c r="O16" i="1"/>
  <c r="N16" i="1"/>
  <c r="AJ16" i="1" s="1"/>
  <c r="M16" i="1"/>
  <c r="L16" i="1"/>
  <c r="G16" i="1"/>
  <c r="AG15" i="1"/>
  <c r="O15" i="1"/>
  <c r="N15" i="1"/>
  <c r="AJ15" i="1" s="1"/>
  <c r="M15" i="1"/>
  <c r="L15" i="1"/>
  <c r="G15" i="1"/>
  <c r="AG14" i="1"/>
  <c r="O14" i="1"/>
  <c r="N14" i="1"/>
  <c r="AJ14" i="1" s="1"/>
  <c r="M14" i="1"/>
  <c r="L14" i="1"/>
  <c r="G14" i="1"/>
  <c r="AG13" i="1"/>
  <c r="O13" i="1"/>
  <c r="N13" i="1"/>
  <c r="AJ13" i="1" s="1"/>
  <c r="M13" i="1"/>
  <c r="L13" i="1"/>
  <c r="G13" i="1"/>
  <c r="AG12" i="1"/>
  <c r="O12" i="1"/>
  <c r="N12" i="1"/>
  <c r="AJ12" i="1" s="1"/>
  <c r="M12" i="1"/>
  <c r="L12" i="1"/>
  <c r="G12" i="1"/>
  <c r="AG11" i="1"/>
  <c r="O11" i="1"/>
  <c r="N11" i="1"/>
  <c r="AJ11" i="1" s="1"/>
  <c r="M11" i="1"/>
  <c r="L11" i="1"/>
  <c r="G11" i="1"/>
  <c r="AG10" i="1"/>
  <c r="O10" i="1"/>
  <c r="N10" i="1"/>
  <c r="AJ10" i="1" s="1"/>
  <c r="M10" i="1"/>
  <c r="L10" i="1"/>
  <c r="G10" i="1"/>
  <c r="AG9" i="1"/>
  <c r="O9" i="1"/>
  <c r="N9" i="1"/>
  <c r="AJ9" i="1" s="1"/>
  <c r="M9" i="1"/>
  <c r="L9" i="1"/>
  <c r="G9" i="1"/>
  <c r="T114" i="1"/>
  <c r="T52" i="1"/>
  <c r="T15" i="1"/>
  <c r="T65" i="1"/>
  <c r="T19" i="7"/>
  <c r="T197" i="9"/>
  <c r="T18" i="1"/>
  <c r="T32" i="7"/>
  <c r="T136" i="7"/>
  <c r="T89" i="1"/>
  <c r="T69" i="1"/>
  <c r="T106" i="5"/>
  <c r="T153" i="1"/>
  <c r="T122" i="1"/>
  <c r="T61" i="1"/>
  <c r="T9" i="1"/>
  <c r="T57" i="1"/>
  <c r="T62" i="5"/>
  <c r="T47" i="5"/>
  <c r="T93" i="1"/>
  <c r="T126" i="1"/>
  <c r="T41" i="1"/>
  <c r="T161" i="1"/>
  <c r="T29" i="1"/>
  <c r="T58" i="1"/>
  <c r="T73" i="1"/>
  <c r="T21" i="1"/>
  <c r="T117" i="1"/>
  <c r="T197" i="1"/>
  <c r="T116" i="9"/>
  <c r="T146" i="1"/>
  <c r="T62" i="1"/>
  <c r="T157" i="1"/>
  <c r="T105" i="1"/>
  <c r="T76" i="7"/>
  <c r="T168" i="1"/>
  <c r="T44" i="1"/>
  <c r="T97" i="1"/>
  <c r="T143" i="1"/>
  <c r="T125" i="1"/>
  <c r="T150" i="1"/>
  <c r="T138" i="5"/>
  <c r="T82" i="1"/>
  <c r="T108" i="9"/>
  <c r="T48" i="7"/>
  <c r="T154" i="1"/>
  <c r="T46" i="5"/>
  <c r="T85" i="1"/>
  <c r="T48" i="1"/>
  <c r="T118" i="5"/>
  <c r="T121" i="1"/>
  <c r="T158" i="1"/>
  <c r="T94" i="1"/>
  <c r="T129" i="1"/>
  <c r="T149" i="1"/>
  <c r="T198" i="1"/>
  <c r="T195" i="1"/>
  <c r="T58" i="7"/>
  <c r="T191" i="5"/>
  <c r="T184" i="1"/>
  <c r="T166" i="5"/>
  <c r="T192" i="1"/>
  <c r="T137" i="1"/>
  <c r="T180" i="9"/>
  <c r="T35" i="7"/>
  <c r="T25" i="1"/>
  <c r="T20" i="1"/>
  <c r="T196" i="1"/>
  <c r="T26" i="5"/>
  <c r="T111" i="1"/>
  <c r="T194" i="5"/>
  <c r="T107" i="5"/>
  <c r="T90" i="1"/>
  <c r="T82" i="7"/>
  <c r="T176" i="1"/>
  <c r="T79" i="1"/>
  <c r="T142" i="5"/>
  <c r="T26" i="1"/>
  <c r="T40" i="1"/>
  <c r="T12" i="1"/>
  <c r="T158" i="7"/>
  <c r="T132" i="7"/>
  <c r="T53" i="1"/>
  <c r="T51" i="1"/>
  <c r="T106" i="7"/>
  <c r="T82" i="5"/>
  <c r="T135" i="1"/>
  <c r="I77" i="4" l="1"/>
  <c r="J77" i="4"/>
  <c r="O37" i="10"/>
  <c r="N37" i="10"/>
  <c r="O62" i="2"/>
  <c r="N62" i="2"/>
  <c r="P192" i="1"/>
  <c r="P196" i="1"/>
  <c r="AJ42" i="2"/>
  <c r="AE42" i="2"/>
  <c r="O142" i="2"/>
  <c r="N142" i="2"/>
  <c r="J24" i="6"/>
  <c r="I24" i="6"/>
  <c r="K24" i="6" s="1"/>
  <c r="AJ83" i="6"/>
  <c r="AE83" i="6"/>
  <c r="N196" i="8"/>
  <c r="O196" i="8"/>
  <c r="BS155" i="10"/>
  <c r="BI155" i="10"/>
  <c r="O81" i="2"/>
  <c r="N81" i="2"/>
  <c r="P81" i="2" s="1"/>
  <c r="I13" i="6"/>
  <c r="J13" i="6"/>
  <c r="I107" i="6"/>
  <c r="J107" i="6"/>
  <c r="J110" i="8"/>
  <c r="J93" i="10"/>
  <c r="I93" i="10"/>
  <c r="P9" i="1"/>
  <c r="K112" i="2"/>
  <c r="AJ138" i="2"/>
  <c r="AE138" i="2"/>
  <c r="J162" i="6"/>
  <c r="I162" i="6"/>
  <c r="O200" i="4"/>
  <c r="N200" i="4"/>
  <c r="K47" i="2"/>
  <c r="I108" i="4"/>
  <c r="AY160" i="6"/>
  <c r="BX160" i="6" s="1"/>
  <c r="BS160" i="6"/>
  <c r="AJ196" i="6"/>
  <c r="AE196" i="6"/>
  <c r="I156" i="8"/>
  <c r="AJ178" i="10"/>
  <c r="AE178" i="10"/>
  <c r="AG178" i="10" s="1"/>
  <c r="AK178" i="10" s="1"/>
  <c r="I47" i="2"/>
  <c r="AJ127" i="2"/>
  <c r="AE127" i="2"/>
  <c r="J65" i="6"/>
  <c r="I65" i="6"/>
  <c r="I70" i="6"/>
  <c r="J70" i="6"/>
  <c r="AJ97" i="2"/>
  <c r="AK97" i="2" s="1"/>
  <c r="AE97" i="2"/>
  <c r="K120" i="2"/>
  <c r="AJ102" i="4"/>
  <c r="AE102" i="4"/>
  <c r="P187" i="6"/>
  <c r="J186" i="2"/>
  <c r="P108" i="9"/>
  <c r="P116" i="9"/>
  <c r="P180" i="9"/>
  <c r="P20" i="1"/>
  <c r="P90" i="1"/>
  <c r="P94" i="1"/>
  <c r="P135" i="1"/>
  <c r="I39" i="2"/>
  <c r="K51" i="2"/>
  <c r="AE88" i="2"/>
  <c r="AG88" i="2" s="1"/>
  <c r="AG25" i="4"/>
  <c r="I136" i="4"/>
  <c r="I29" i="6"/>
  <c r="AG103" i="6"/>
  <c r="I113" i="6"/>
  <c r="AJ160" i="6"/>
  <c r="I61" i="8"/>
  <c r="I85" i="8"/>
  <c r="K85" i="8" s="1"/>
  <c r="AE109" i="8"/>
  <c r="AE125" i="8"/>
  <c r="I129" i="8"/>
  <c r="AG172" i="8"/>
  <c r="J180" i="8"/>
  <c r="I25" i="10"/>
  <c r="K25" i="10" s="1"/>
  <c r="O174" i="10"/>
  <c r="AG185" i="10"/>
  <c r="AG197" i="10"/>
  <c r="AG198" i="10"/>
  <c r="I151" i="2"/>
  <c r="K151" i="2" s="1"/>
  <c r="I170" i="6"/>
  <c r="N15" i="10"/>
  <c r="P15" i="10" s="1"/>
  <c r="O163" i="10"/>
  <c r="J19" i="2"/>
  <c r="BS30" i="2"/>
  <c r="AG48" i="2"/>
  <c r="N65" i="2"/>
  <c r="P65" i="2" s="1"/>
  <c r="P67" i="2"/>
  <c r="AG72" i="2"/>
  <c r="N94" i="2"/>
  <c r="K152" i="2"/>
  <c r="P163" i="2"/>
  <c r="AE183" i="2"/>
  <c r="AG183" i="2" s="1"/>
  <c r="AK183" i="2" s="1"/>
  <c r="O188" i="2"/>
  <c r="AE22" i="4"/>
  <c r="K45" i="4"/>
  <c r="AE109" i="4"/>
  <c r="AE122" i="4"/>
  <c r="AE196" i="4"/>
  <c r="I80" i="6"/>
  <c r="P171" i="6"/>
  <c r="AE16" i="8"/>
  <c r="J20" i="8"/>
  <c r="J53" i="8"/>
  <c r="AG61" i="8"/>
  <c r="AE76" i="8"/>
  <c r="I117" i="8"/>
  <c r="AJ138" i="8"/>
  <c r="I164" i="8"/>
  <c r="K164" i="8" s="1"/>
  <c r="K17" i="10"/>
  <c r="I44" i="10"/>
  <c r="BI47" i="10"/>
  <c r="J97" i="10"/>
  <c r="O144" i="10"/>
  <c r="AG174" i="10"/>
  <c r="AE73" i="4"/>
  <c r="AE89" i="4"/>
  <c r="AG89" i="4" s="1"/>
  <c r="AK89" i="4" s="1"/>
  <c r="AJ44" i="2"/>
  <c r="P68" i="2"/>
  <c r="BS78" i="2"/>
  <c r="O84" i="2"/>
  <c r="N134" i="2"/>
  <c r="BS137" i="2"/>
  <c r="AG181" i="2"/>
  <c r="AK181" i="2" s="1"/>
  <c r="AE35" i="4"/>
  <c r="AG35" i="4" s="1"/>
  <c r="AK35" i="4" s="1"/>
  <c r="O69" i="4"/>
  <c r="J88" i="4"/>
  <c r="J120" i="4"/>
  <c r="J33" i="6"/>
  <c r="AY143" i="6"/>
  <c r="BX143" i="6" s="1"/>
  <c r="P58" i="7"/>
  <c r="P82" i="7"/>
  <c r="P158" i="7"/>
  <c r="AG149" i="8"/>
  <c r="AG30" i="10"/>
  <c r="N101" i="10"/>
  <c r="I159" i="10"/>
  <c r="N178" i="10"/>
  <c r="N198" i="2"/>
  <c r="P175" i="8"/>
  <c r="AJ61" i="2"/>
  <c r="AE79" i="2"/>
  <c r="AJ148" i="2"/>
  <c r="P155" i="2"/>
  <c r="AG161" i="2"/>
  <c r="J162" i="2"/>
  <c r="K176" i="2"/>
  <c r="K192" i="2"/>
  <c r="AE11" i="4"/>
  <c r="AG11" i="4" s="1"/>
  <c r="AK11" i="4" s="1"/>
  <c r="AE66" i="4"/>
  <c r="AG117" i="4"/>
  <c r="O53" i="6"/>
  <c r="AJ136" i="6"/>
  <c r="AG22" i="8"/>
  <c r="I169" i="10"/>
  <c r="I192" i="10"/>
  <c r="P84" i="2"/>
  <c r="O148" i="8"/>
  <c r="AE18" i="2"/>
  <c r="AG32" i="2"/>
  <c r="I35" i="2"/>
  <c r="K36" i="2"/>
  <c r="AG96" i="2"/>
  <c r="K111" i="2"/>
  <c r="N118" i="2"/>
  <c r="O164" i="2"/>
  <c r="K184" i="2"/>
  <c r="AE186" i="2"/>
  <c r="P195" i="2"/>
  <c r="AG69" i="4"/>
  <c r="AG101" i="4"/>
  <c r="N132" i="4"/>
  <c r="AG165" i="4"/>
  <c r="J10" i="6"/>
  <c r="AG34" i="6"/>
  <c r="I60" i="6"/>
  <c r="K62" i="6"/>
  <c r="AE76" i="6"/>
  <c r="O183" i="6"/>
  <c r="J198" i="6"/>
  <c r="K110" i="8"/>
  <c r="AG188" i="8"/>
  <c r="AG189" i="8"/>
  <c r="I36" i="10"/>
  <c r="I49" i="10"/>
  <c r="AE141" i="10"/>
  <c r="AG168" i="10"/>
  <c r="I195" i="10"/>
  <c r="K195" i="10" s="1"/>
  <c r="AG194" i="10"/>
  <c r="K187" i="6"/>
  <c r="P30" i="9"/>
  <c r="P44" i="9"/>
  <c r="P46" i="9"/>
  <c r="P68" i="9"/>
  <c r="P98" i="9"/>
  <c r="P136" i="9"/>
  <c r="P33" i="7"/>
  <c r="P41" i="7"/>
  <c r="P57" i="7"/>
  <c r="P71" i="7"/>
  <c r="P81" i="7"/>
  <c r="P83" i="7"/>
  <c r="P105" i="7"/>
  <c r="P115" i="7"/>
  <c r="P129" i="7"/>
  <c r="P135" i="7"/>
  <c r="P9" i="9"/>
  <c r="P19" i="9"/>
  <c r="P31" i="9"/>
  <c r="P43" i="9"/>
  <c r="P47" i="9"/>
  <c r="P67" i="9"/>
  <c r="P73" i="9"/>
  <c r="P79" i="9"/>
  <c r="P89" i="9"/>
  <c r="P95" i="9"/>
  <c r="P119" i="9"/>
  <c r="P125" i="9"/>
  <c r="P129" i="9"/>
  <c r="P133" i="9"/>
  <c r="P18" i="9"/>
  <c r="P40" i="9"/>
  <c r="P66" i="9"/>
  <c r="P102" i="9"/>
  <c r="P120" i="9"/>
  <c r="P160" i="9"/>
  <c r="P128" i="7"/>
  <c r="P192" i="7"/>
  <c r="P43" i="7"/>
  <c r="P61" i="7"/>
  <c r="P101" i="7"/>
  <c r="P133" i="7"/>
  <c r="P26" i="7"/>
  <c r="P152" i="7"/>
  <c r="P55" i="7"/>
  <c r="P12" i="5"/>
  <c r="P52" i="5"/>
  <c r="P68" i="5"/>
  <c r="P112" i="5"/>
  <c r="P120" i="5"/>
  <c r="P168" i="5"/>
  <c r="P37" i="5"/>
  <c r="P49" i="5"/>
  <c r="P53" i="5"/>
  <c r="P57" i="5"/>
  <c r="P61" i="5"/>
  <c r="P81" i="5"/>
  <c r="P117" i="5"/>
  <c r="P177" i="5"/>
  <c r="P185" i="5"/>
  <c r="P193" i="5"/>
  <c r="P197" i="5"/>
  <c r="O165" i="10"/>
  <c r="N165" i="10"/>
  <c r="O151" i="10"/>
  <c r="N151" i="10"/>
  <c r="O18" i="10"/>
  <c r="O26" i="10"/>
  <c r="I65" i="10"/>
  <c r="K65" i="10" s="1"/>
  <c r="K93" i="10"/>
  <c r="AG97" i="10"/>
  <c r="AE115" i="10"/>
  <c r="AY132" i="10"/>
  <c r="BX132" i="10" s="1"/>
  <c r="AJ152" i="10"/>
  <c r="K161" i="10"/>
  <c r="AE180" i="10"/>
  <c r="N186" i="10"/>
  <c r="P186" i="10" s="1"/>
  <c r="P18" i="10"/>
  <c r="I131" i="10"/>
  <c r="K49" i="10"/>
  <c r="P101" i="10"/>
  <c r="AE103" i="10"/>
  <c r="O115" i="10"/>
  <c r="AE117" i="10"/>
  <c r="AJ120" i="10"/>
  <c r="O132" i="10"/>
  <c r="N138" i="10"/>
  <c r="AG155" i="10"/>
  <c r="AJ160" i="10"/>
  <c r="AJ169" i="10"/>
  <c r="AG172" i="10"/>
  <c r="AE182" i="10"/>
  <c r="I107" i="10"/>
  <c r="O21" i="10"/>
  <c r="N28" i="10"/>
  <c r="O38" i="10"/>
  <c r="BS59" i="10"/>
  <c r="N80" i="10"/>
  <c r="O89" i="10"/>
  <c r="O122" i="10"/>
  <c r="N149" i="10"/>
  <c r="P149" i="10" s="1"/>
  <c r="AG188" i="10"/>
  <c r="BI199" i="10"/>
  <c r="J12" i="10"/>
  <c r="AE91" i="10"/>
  <c r="K97" i="10"/>
  <c r="I123" i="10"/>
  <c r="AG132" i="10"/>
  <c r="AY143" i="10"/>
  <c r="BX143" i="10" s="1"/>
  <c r="AG148" i="10"/>
  <c r="K169" i="10"/>
  <c r="AG189" i="10"/>
  <c r="BS191" i="10"/>
  <c r="AE192" i="10"/>
  <c r="BS23" i="10"/>
  <c r="K135" i="10"/>
  <c r="P143" i="10"/>
  <c r="K178" i="10"/>
  <c r="P26" i="10"/>
  <c r="AJ51" i="10"/>
  <c r="AY57" i="10"/>
  <c r="BX57" i="10" s="1"/>
  <c r="P65" i="10"/>
  <c r="AJ78" i="10"/>
  <c r="N97" i="10"/>
  <c r="AJ116" i="10"/>
  <c r="N130" i="10"/>
  <c r="P130" i="10" s="1"/>
  <c r="O143" i="10"/>
  <c r="AE165" i="10"/>
  <c r="I178" i="10"/>
  <c r="BS114" i="8"/>
  <c r="AY114" i="8"/>
  <c r="BX114" i="8" s="1"/>
  <c r="O36" i="8"/>
  <c r="N36" i="8"/>
  <c r="P36" i="8" s="1"/>
  <c r="N139" i="8"/>
  <c r="P139" i="8" s="1"/>
  <c r="O139" i="8"/>
  <c r="O164" i="8"/>
  <c r="N164" i="8"/>
  <c r="I56" i="8"/>
  <c r="AG30" i="8"/>
  <c r="I72" i="8"/>
  <c r="I88" i="8"/>
  <c r="K93" i="8"/>
  <c r="I140" i="8"/>
  <c r="K140" i="8" s="1"/>
  <c r="J26" i="8"/>
  <c r="I43" i="8"/>
  <c r="K43" i="8" s="1"/>
  <c r="J93" i="8"/>
  <c r="J109" i="8"/>
  <c r="N121" i="8"/>
  <c r="AE197" i="8"/>
  <c r="AG46" i="8"/>
  <c r="I107" i="8"/>
  <c r="K107" i="8" s="1"/>
  <c r="J183" i="8"/>
  <c r="K17" i="8"/>
  <c r="I27" i="8"/>
  <c r="K37" i="8"/>
  <c r="N49" i="8"/>
  <c r="AG53" i="8"/>
  <c r="AE55" i="8"/>
  <c r="AG55" i="8" s="1"/>
  <c r="AK55" i="8" s="1"/>
  <c r="BS63" i="8"/>
  <c r="AE65" i="8"/>
  <c r="AG74" i="8"/>
  <c r="AG86" i="8"/>
  <c r="AE105" i="8"/>
  <c r="AG157" i="8"/>
  <c r="J160" i="8"/>
  <c r="I175" i="8"/>
  <c r="O200" i="8"/>
  <c r="P177" i="8"/>
  <c r="K18" i="8"/>
  <c r="AE31" i="8"/>
  <c r="AG31" i="8" s="1"/>
  <c r="AK31" i="8" s="1"/>
  <c r="AG101" i="8"/>
  <c r="AG102" i="8"/>
  <c r="O104" i="8"/>
  <c r="BI111" i="8"/>
  <c r="I115" i="8"/>
  <c r="K115" i="8" s="1"/>
  <c r="AY117" i="8"/>
  <c r="BX117" i="8" s="1"/>
  <c r="I131" i="8"/>
  <c r="K131" i="8" s="1"/>
  <c r="AG141" i="8"/>
  <c r="I196" i="8"/>
  <c r="I59" i="8"/>
  <c r="I97" i="8"/>
  <c r="AY106" i="8"/>
  <c r="BX106" i="8" s="1"/>
  <c r="K117" i="8"/>
  <c r="AG169" i="8"/>
  <c r="AG200" i="8"/>
  <c r="AY58" i="8"/>
  <c r="BX58" i="8" s="1"/>
  <c r="J134" i="8"/>
  <c r="AG10" i="8"/>
  <c r="K53" i="8"/>
  <c r="AY98" i="8"/>
  <c r="BX98" i="8" s="1"/>
  <c r="I176" i="8"/>
  <c r="I188" i="8"/>
  <c r="AG18" i="8"/>
  <c r="AG38" i="8"/>
  <c r="I40" i="8"/>
  <c r="AG50" i="8"/>
  <c r="AY53" i="8"/>
  <c r="BX53" i="8" s="1"/>
  <c r="K61" i="8"/>
  <c r="J126" i="8"/>
  <c r="I133" i="8"/>
  <c r="K133" i="8" s="1"/>
  <c r="K134" i="8"/>
  <c r="K156" i="8"/>
  <c r="AE158" i="8"/>
  <c r="AG180" i="8"/>
  <c r="O166" i="6"/>
  <c r="N166" i="6"/>
  <c r="P166" i="6" s="1"/>
  <c r="N182" i="6"/>
  <c r="O182" i="6"/>
  <c r="N103" i="6"/>
  <c r="P103" i="6" s="1"/>
  <c r="O103" i="6"/>
  <c r="AJ11" i="6"/>
  <c r="AG15" i="6"/>
  <c r="I49" i="6"/>
  <c r="AG58" i="6"/>
  <c r="AE63" i="6"/>
  <c r="K82" i="6"/>
  <c r="J95" i="6"/>
  <c r="AG115" i="6"/>
  <c r="AE130" i="6"/>
  <c r="AG151" i="6"/>
  <c r="AG191" i="6"/>
  <c r="AJ23" i="6"/>
  <c r="AJ35" i="6"/>
  <c r="AE126" i="6"/>
  <c r="AJ171" i="6"/>
  <c r="AJ19" i="6"/>
  <c r="J26" i="6"/>
  <c r="I41" i="6"/>
  <c r="K41" i="6" s="1"/>
  <c r="AJ55" i="6"/>
  <c r="I92" i="6"/>
  <c r="K92" i="6" s="1"/>
  <c r="P93" i="6"/>
  <c r="AJ94" i="6"/>
  <c r="AG95" i="6"/>
  <c r="J98" i="6"/>
  <c r="BI120" i="6"/>
  <c r="AE148" i="6"/>
  <c r="AG148" i="6" s="1"/>
  <c r="AK148" i="6" s="1"/>
  <c r="O162" i="6"/>
  <c r="I194" i="6"/>
  <c r="K194" i="6" s="1"/>
  <c r="AG199" i="6"/>
  <c r="AG10" i="6"/>
  <c r="AJ121" i="6"/>
  <c r="BI140" i="6"/>
  <c r="K171" i="6"/>
  <c r="AJ15" i="6"/>
  <c r="AG26" i="6"/>
  <c r="AG27" i="6"/>
  <c r="AK27" i="6" s="1"/>
  <c r="AE48" i="6"/>
  <c r="AE59" i="6"/>
  <c r="AG62" i="6"/>
  <c r="AG119" i="6"/>
  <c r="BS184" i="6"/>
  <c r="AE185" i="6"/>
  <c r="AG185" i="6" s="1"/>
  <c r="AK185" i="6" s="1"/>
  <c r="AE198" i="6"/>
  <c r="AE16" i="6"/>
  <c r="AG16" i="6" s="1"/>
  <c r="AK16" i="6" s="1"/>
  <c r="AJ27" i="6"/>
  <c r="AG35" i="6"/>
  <c r="AG42" i="6"/>
  <c r="AE68" i="6"/>
  <c r="P73" i="6"/>
  <c r="AG86" i="6"/>
  <c r="AJ117" i="6"/>
  <c r="AG139" i="6"/>
  <c r="BS140" i="6"/>
  <c r="I158" i="6"/>
  <c r="AG163" i="6"/>
  <c r="N197" i="6"/>
  <c r="AG18" i="6"/>
  <c r="O37" i="6"/>
  <c r="AG54" i="6"/>
  <c r="AE60" i="6"/>
  <c r="AG60" i="6" s="1"/>
  <c r="AK60" i="6" s="1"/>
  <c r="BS168" i="6"/>
  <c r="AG175" i="6"/>
  <c r="AG183" i="6"/>
  <c r="AE193" i="6"/>
  <c r="N88" i="4"/>
  <c r="O88" i="4"/>
  <c r="I117" i="4"/>
  <c r="J117" i="4"/>
  <c r="N121" i="4"/>
  <c r="O121" i="4"/>
  <c r="N64" i="4"/>
  <c r="O64" i="4"/>
  <c r="N89" i="4"/>
  <c r="O89" i="4"/>
  <c r="K117" i="4"/>
  <c r="O124" i="4"/>
  <c r="N124" i="4"/>
  <c r="N153" i="4"/>
  <c r="O153" i="4"/>
  <c r="N40" i="4"/>
  <c r="P40" i="4" s="1"/>
  <c r="O40" i="4"/>
  <c r="BS46" i="4"/>
  <c r="AE129" i="4"/>
  <c r="P57" i="4"/>
  <c r="AJ111" i="4"/>
  <c r="J133" i="4"/>
  <c r="AJ139" i="4"/>
  <c r="J172" i="4"/>
  <c r="O29" i="4"/>
  <c r="AE31" i="4"/>
  <c r="AE62" i="4"/>
  <c r="BI134" i="4"/>
  <c r="AG149" i="4"/>
  <c r="I152" i="4"/>
  <c r="P153" i="4"/>
  <c r="AG157" i="4"/>
  <c r="I160" i="4"/>
  <c r="AE186" i="4"/>
  <c r="AE38" i="4"/>
  <c r="N116" i="4"/>
  <c r="P116" i="4" s="1"/>
  <c r="J184" i="4"/>
  <c r="I13" i="4"/>
  <c r="AG21" i="4"/>
  <c r="N23" i="4"/>
  <c r="P23" i="4" s="1"/>
  <c r="AG41" i="4"/>
  <c r="AE57" i="4"/>
  <c r="P117" i="4"/>
  <c r="AG133" i="4"/>
  <c r="J164" i="4"/>
  <c r="AJ194" i="4"/>
  <c r="BS198" i="4"/>
  <c r="AE199" i="4"/>
  <c r="AG199" i="4" s="1"/>
  <c r="AK199" i="4" s="1"/>
  <c r="AE46" i="4"/>
  <c r="K81" i="4"/>
  <c r="AJ97" i="4"/>
  <c r="I104" i="4"/>
  <c r="K104" i="4" s="1"/>
  <c r="P124" i="4"/>
  <c r="BS38" i="4"/>
  <c r="AG93" i="4"/>
  <c r="AG109" i="4"/>
  <c r="P137" i="4"/>
  <c r="AJ142" i="4"/>
  <c r="J156" i="4"/>
  <c r="AJ158" i="4"/>
  <c r="AG173" i="4"/>
  <c r="P35" i="9"/>
  <c r="P103" i="9"/>
  <c r="P177" i="9"/>
  <c r="P32" i="9"/>
  <c r="P91" i="9"/>
  <c r="P80" i="9"/>
  <c r="P122" i="9"/>
  <c r="P148" i="9"/>
  <c r="P39" i="9"/>
  <c r="P121" i="9"/>
  <c r="P194" i="9"/>
  <c r="P21" i="7"/>
  <c r="P36" i="7"/>
  <c r="P45" i="7"/>
  <c r="P68" i="7"/>
  <c r="P103" i="7"/>
  <c r="P111" i="7"/>
  <c r="P127" i="7"/>
  <c r="P161" i="7"/>
  <c r="P171" i="7"/>
  <c r="P77" i="7"/>
  <c r="P134" i="7"/>
  <c r="P196" i="7"/>
  <c r="P197" i="7"/>
  <c r="P198" i="7"/>
  <c r="P100" i="7"/>
  <c r="P168" i="7"/>
  <c r="P187" i="7"/>
  <c r="P123" i="7"/>
  <c r="P31" i="7"/>
  <c r="P130" i="7"/>
  <c r="P70" i="7"/>
  <c r="P112" i="7"/>
  <c r="P120" i="7"/>
  <c r="P16" i="5"/>
  <c r="P40" i="5"/>
  <c r="P38" i="5"/>
  <c r="P188" i="5"/>
  <c r="P88" i="5"/>
  <c r="P186" i="5"/>
  <c r="P45" i="5"/>
  <c r="P86" i="5"/>
  <c r="P103" i="5"/>
  <c r="P110" i="5"/>
  <c r="P175" i="5"/>
  <c r="P25" i="5"/>
  <c r="P50" i="5"/>
  <c r="P74" i="5"/>
  <c r="P108" i="5"/>
  <c r="P165" i="5"/>
  <c r="P173" i="5"/>
  <c r="I60" i="2"/>
  <c r="J60" i="2"/>
  <c r="N103" i="2"/>
  <c r="P103" i="2" s="1"/>
  <c r="O103" i="2"/>
  <c r="N128" i="4"/>
  <c r="O128" i="4"/>
  <c r="N105" i="4"/>
  <c r="P105" i="4" s="1"/>
  <c r="O105" i="4"/>
  <c r="BS95" i="2"/>
  <c r="AY95" i="2"/>
  <c r="BX95" i="2" s="1"/>
  <c r="O151" i="2"/>
  <c r="N151" i="2"/>
  <c r="P151" i="2" s="1"/>
  <c r="N167" i="2"/>
  <c r="P167" i="2" s="1"/>
  <c r="O167" i="2"/>
  <c r="O17" i="8"/>
  <c r="N17" i="8"/>
  <c r="J23" i="8"/>
  <c r="I23" i="8"/>
  <c r="I30" i="8"/>
  <c r="K30" i="8" s="1"/>
  <c r="J30" i="8"/>
  <c r="O37" i="8"/>
  <c r="N37" i="8"/>
  <c r="K199" i="2"/>
  <c r="J199" i="2"/>
  <c r="I199" i="2"/>
  <c r="AJ162" i="4"/>
  <c r="AE162" i="4"/>
  <c r="AG162" i="4" s="1"/>
  <c r="AK162" i="4" s="1"/>
  <c r="BS169" i="4"/>
  <c r="BI169" i="4"/>
  <c r="N190" i="6"/>
  <c r="O190" i="6"/>
  <c r="P15" i="1"/>
  <c r="J51" i="2"/>
  <c r="I75" i="2"/>
  <c r="K75" i="2" s="1"/>
  <c r="P76" i="2"/>
  <c r="BS81" i="2"/>
  <c r="BS105" i="2"/>
  <c r="I135" i="2"/>
  <c r="N145" i="2"/>
  <c r="P145" i="2" s="1"/>
  <c r="AJ161" i="2"/>
  <c r="AK161" i="2" s="1"/>
  <c r="O175" i="2"/>
  <c r="AJ185" i="2"/>
  <c r="AE185" i="2"/>
  <c r="K200" i="2"/>
  <c r="AJ39" i="4"/>
  <c r="AE39" i="4"/>
  <c r="AG39" i="4" s="1"/>
  <c r="AK39" i="4" s="1"/>
  <c r="J44" i="4"/>
  <c r="I44" i="4"/>
  <c r="I53" i="4"/>
  <c r="K53" i="4" s="1"/>
  <c r="J53" i="4"/>
  <c r="P65" i="4"/>
  <c r="AJ68" i="4"/>
  <c r="AE68" i="4"/>
  <c r="AG68" i="4" s="1"/>
  <c r="J69" i="4"/>
  <c r="BS97" i="4"/>
  <c r="AY97" i="4"/>
  <c r="BX97" i="4" s="1"/>
  <c r="K185" i="4"/>
  <c r="AJ187" i="4"/>
  <c r="AE187" i="4"/>
  <c r="BS10" i="6"/>
  <c r="BI10" i="6"/>
  <c r="I45" i="6"/>
  <c r="J57" i="6"/>
  <c r="I57" i="6"/>
  <c r="I127" i="6"/>
  <c r="K127" i="6" s="1"/>
  <c r="J127" i="6"/>
  <c r="J139" i="6"/>
  <c r="I139" i="6"/>
  <c r="K139" i="6" s="1"/>
  <c r="O132" i="8"/>
  <c r="N132" i="8"/>
  <c r="I173" i="8"/>
  <c r="J173" i="8"/>
  <c r="O192" i="8"/>
  <c r="N192" i="8"/>
  <c r="N25" i="2"/>
  <c r="N191" i="2"/>
  <c r="P191" i="2" s="1"/>
  <c r="O191" i="2"/>
  <c r="N12" i="4"/>
  <c r="P12" i="4" s="1"/>
  <c r="O12" i="4"/>
  <c r="O47" i="4"/>
  <c r="N47" i="4"/>
  <c r="I89" i="4"/>
  <c r="J89" i="4"/>
  <c r="O92" i="4"/>
  <c r="N92" i="4"/>
  <c r="P92" i="4" s="1"/>
  <c r="AJ155" i="4"/>
  <c r="AE155" i="4"/>
  <c r="BS18" i="6"/>
  <c r="AY18" i="6"/>
  <c r="BX18" i="6" s="1"/>
  <c r="BI18" i="6"/>
  <c r="AE51" i="6"/>
  <c r="AJ51" i="6"/>
  <c r="P58" i="1"/>
  <c r="P62" i="1"/>
  <c r="P197" i="1"/>
  <c r="I15" i="2"/>
  <c r="N33" i="2"/>
  <c r="P33" i="2" s="1"/>
  <c r="AE64" i="2"/>
  <c r="AG64" i="2" s="1"/>
  <c r="O68" i="2"/>
  <c r="I73" i="2"/>
  <c r="K73" i="2" s="1"/>
  <c r="J98" i="2"/>
  <c r="P82" i="1"/>
  <c r="P111" i="1"/>
  <c r="P122" i="1"/>
  <c r="P126" i="1"/>
  <c r="AJ9" i="2"/>
  <c r="J18" i="2"/>
  <c r="AJ20" i="2"/>
  <c r="AE25" i="2"/>
  <c r="I31" i="2"/>
  <c r="K31" i="2" s="1"/>
  <c r="AJ41" i="2"/>
  <c r="BS49" i="2"/>
  <c r="O52" i="2"/>
  <c r="AE53" i="2"/>
  <c r="N54" i="2"/>
  <c r="I59" i="2"/>
  <c r="K59" i="2" s="1"/>
  <c r="P60" i="2"/>
  <c r="AJ60" i="2"/>
  <c r="AE63" i="2"/>
  <c r="N73" i="2"/>
  <c r="P73" i="2" s="1"/>
  <c r="O76" i="2"/>
  <c r="AJ81" i="2"/>
  <c r="K84" i="2"/>
  <c r="K87" i="2"/>
  <c r="N89" i="2"/>
  <c r="P89" i="2" s="1"/>
  <c r="O92" i="2"/>
  <c r="K96" i="2"/>
  <c r="N99" i="2"/>
  <c r="P99" i="2" s="1"/>
  <c r="I103" i="2"/>
  <c r="K103" i="2" s="1"/>
  <c r="AJ103" i="2"/>
  <c r="K104" i="2"/>
  <c r="AJ105" i="2"/>
  <c r="AJ111" i="2"/>
  <c r="AE121" i="2"/>
  <c r="AG121" i="2" s="1"/>
  <c r="AK121" i="2" s="1"/>
  <c r="N129" i="2"/>
  <c r="P129" i="2" s="1"/>
  <c r="I143" i="2"/>
  <c r="K143" i="2" s="1"/>
  <c r="AE153" i="2"/>
  <c r="I159" i="2"/>
  <c r="K159" i="2" s="1"/>
  <c r="AJ159" i="2"/>
  <c r="N161" i="2"/>
  <c r="P161" i="2" s="1"/>
  <c r="AG168" i="2"/>
  <c r="BS169" i="2"/>
  <c r="AE171" i="2"/>
  <c r="AG171" i="2" s="1"/>
  <c r="AK171" i="2" s="1"/>
  <c r="AJ180" i="2"/>
  <c r="J183" i="2"/>
  <c r="I183" i="2"/>
  <c r="K183" i="2" s="1"/>
  <c r="N185" i="2"/>
  <c r="O32" i="4"/>
  <c r="N32" i="4"/>
  <c r="P32" i="4" s="1"/>
  <c r="N68" i="4"/>
  <c r="AY74" i="4"/>
  <c r="BX74" i="4" s="1"/>
  <c r="BS74" i="4"/>
  <c r="J76" i="4"/>
  <c r="AG105" i="4"/>
  <c r="AE150" i="4"/>
  <c r="AJ150" i="4"/>
  <c r="K169" i="4"/>
  <c r="J173" i="4"/>
  <c r="I192" i="4"/>
  <c r="J192" i="4"/>
  <c r="N25" i="6"/>
  <c r="P25" i="6" s="1"/>
  <c r="O25" i="6"/>
  <c r="BS34" i="6"/>
  <c r="AY34" i="6"/>
  <c r="BX34" i="6" s="1"/>
  <c r="BI34" i="6"/>
  <c r="AJ91" i="6"/>
  <c r="AE91" i="6"/>
  <c r="AJ102" i="6"/>
  <c r="AE102" i="6"/>
  <c r="O110" i="6"/>
  <c r="N110" i="6"/>
  <c r="P110" i="6" s="1"/>
  <c r="AJ122" i="6"/>
  <c r="AE122" i="6"/>
  <c r="O133" i="6"/>
  <c r="N133" i="6"/>
  <c r="I151" i="6"/>
  <c r="J151" i="6"/>
  <c r="AJ152" i="6"/>
  <c r="AE152" i="6"/>
  <c r="AG152" i="6" s="1"/>
  <c r="O165" i="6"/>
  <c r="N165" i="6"/>
  <c r="J178" i="6"/>
  <c r="I178" i="6"/>
  <c r="O181" i="6"/>
  <c r="N181" i="6"/>
  <c r="I115" i="2"/>
  <c r="K115" i="2" s="1"/>
  <c r="I17" i="4"/>
  <c r="J17" i="4"/>
  <c r="I37" i="4"/>
  <c r="K37" i="4" s="1"/>
  <c r="J37" i="4"/>
  <c r="N81" i="4"/>
  <c r="P81" i="4" s="1"/>
  <c r="O81" i="4"/>
  <c r="J84" i="4"/>
  <c r="I84" i="4"/>
  <c r="K84" i="4" s="1"/>
  <c r="N125" i="4"/>
  <c r="O125" i="4"/>
  <c r="AY174" i="4"/>
  <c r="BX174" i="4" s="1"/>
  <c r="BS174" i="4"/>
  <c r="I94" i="6"/>
  <c r="J94" i="6"/>
  <c r="K11" i="2"/>
  <c r="O28" i="2"/>
  <c r="K64" i="2"/>
  <c r="P18" i="1"/>
  <c r="P40" i="1"/>
  <c r="P44" i="1"/>
  <c r="P48" i="1"/>
  <c r="P52" i="1"/>
  <c r="P85" i="1"/>
  <c r="P89" i="1"/>
  <c r="P150" i="1"/>
  <c r="P154" i="1"/>
  <c r="P158" i="1"/>
  <c r="P9" i="2"/>
  <c r="O16" i="2"/>
  <c r="K20" i="2"/>
  <c r="N23" i="2"/>
  <c r="P23" i="2" s="1"/>
  <c r="I27" i="2"/>
  <c r="K27" i="2" s="1"/>
  <c r="P28" i="2"/>
  <c r="AJ33" i="2"/>
  <c r="K35" i="2"/>
  <c r="AJ39" i="2"/>
  <c r="K44" i="2"/>
  <c r="K48" i="2"/>
  <c r="AJ49" i="2"/>
  <c r="K56" i="2"/>
  <c r="AJ71" i="2"/>
  <c r="P79" i="2"/>
  <c r="I83" i="2"/>
  <c r="K83" i="2" s="1"/>
  <c r="AJ85" i="2"/>
  <c r="K88" i="2"/>
  <c r="I95" i="2"/>
  <c r="K95" i="2" s="1"/>
  <c r="P108" i="2"/>
  <c r="I119" i="2"/>
  <c r="K119" i="2" s="1"/>
  <c r="N126" i="2"/>
  <c r="P132" i="2"/>
  <c r="AE133" i="2"/>
  <c r="AG136" i="2"/>
  <c r="AJ140" i="2"/>
  <c r="K144" i="2"/>
  <c r="AE145" i="2"/>
  <c r="AG145" i="2" s="1"/>
  <c r="AK145" i="2" s="1"/>
  <c r="AE151" i="2"/>
  <c r="AG151" i="2" s="1"/>
  <c r="AK151" i="2" s="1"/>
  <c r="I155" i="2"/>
  <c r="K155" i="2" s="1"/>
  <c r="AG160" i="2"/>
  <c r="K168" i="2"/>
  <c r="AJ169" i="2"/>
  <c r="I16" i="4"/>
  <c r="J16" i="4"/>
  <c r="AE19" i="4"/>
  <c r="AG19" i="4" s="1"/>
  <c r="AK19" i="4" s="1"/>
  <c r="BS22" i="4"/>
  <c r="J24" i="4"/>
  <c r="BS30" i="4"/>
  <c r="J40" i="4"/>
  <c r="I40" i="4"/>
  <c r="AJ42" i="4"/>
  <c r="AE42" i="4"/>
  <c r="AG42" i="4" s="1"/>
  <c r="AY54" i="4"/>
  <c r="BX54" i="4" s="1"/>
  <c r="BI54" i="4"/>
  <c r="I63" i="4"/>
  <c r="AE71" i="4"/>
  <c r="AY94" i="4"/>
  <c r="BX94" i="4" s="1"/>
  <c r="BI94" i="4"/>
  <c r="J96" i="4"/>
  <c r="I96" i="4"/>
  <c r="K96" i="4" s="1"/>
  <c r="AJ104" i="4"/>
  <c r="AE104" i="4"/>
  <c r="AG104" i="4" s="1"/>
  <c r="O107" i="4"/>
  <c r="N107" i="4"/>
  <c r="I116" i="4"/>
  <c r="J116" i="4"/>
  <c r="P125" i="4"/>
  <c r="AE125" i="4"/>
  <c r="AG125" i="4" s="1"/>
  <c r="AY133" i="4"/>
  <c r="BX133" i="4" s="1"/>
  <c r="AE170" i="4"/>
  <c r="AG170" i="4" s="1"/>
  <c r="AJ170" i="4"/>
  <c r="N172" i="4"/>
  <c r="P172" i="4" s="1"/>
  <c r="N185" i="4"/>
  <c r="P185" i="4" s="1"/>
  <c r="O185" i="4"/>
  <c r="AJ190" i="4"/>
  <c r="N196" i="4"/>
  <c r="P196" i="4" s="1"/>
  <c r="O196" i="4"/>
  <c r="AJ20" i="6"/>
  <c r="AE20" i="6"/>
  <c r="BS42" i="6"/>
  <c r="AY42" i="6"/>
  <c r="BX42" i="6" s="1"/>
  <c r="BI42" i="6"/>
  <c r="AJ71" i="6"/>
  <c r="AJ81" i="6"/>
  <c r="AE81" i="6"/>
  <c r="O81" i="6"/>
  <c r="N81" i="6"/>
  <c r="P81" i="6" s="1"/>
  <c r="AE97" i="6"/>
  <c r="AG97" i="6" s="1"/>
  <c r="AJ97" i="6"/>
  <c r="N158" i="6"/>
  <c r="P158" i="6" s="1"/>
  <c r="O158" i="6"/>
  <c r="AJ192" i="6"/>
  <c r="N198" i="6"/>
  <c r="O198" i="6"/>
  <c r="AY200" i="6"/>
  <c r="BX200" i="6" s="1"/>
  <c r="BI200" i="6"/>
  <c r="BS200" i="6"/>
  <c r="O101" i="8"/>
  <c r="N101" i="8"/>
  <c r="P101" i="8" s="1"/>
  <c r="P15" i="5"/>
  <c r="P20" i="5"/>
  <c r="P23" i="5"/>
  <c r="P28" i="5"/>
  <c r="P76" i="5"/>
  <c r="P83" i="5"/>
  <c r="P124" i="5"/>
  <c r="N18" i="6"/>
  <c r="O18" i="6"/>
  <c r="N34" i="6"/>
  <c r="P34" i="6" s="1"/>
  <c r="O34" i="6"/>
  <c r="AJ36" i="6"/>
  <c r="AE36" i="6"/>
  <c r="AG36" i="6" s="1"/>
  <c r="AK36" i="6" s="1"/>
  <c r="I46" i="6"/>
  <c r="J46" i="6"/>
  <c r="O99" i="6"/>
  <c r="N99" i="6"/>
  <c r="I114" i="6"/>
  <c r="J114" i="6"/>
  <c r="AJ133" i="6"/>
  <c r="AE133" i="6"/>
  <c r="AG133" i="6" s="1"/>
  <c r="AK133" i="6" s="1"/>
  <c r="BS139" i="6"/>
  <c r="AY139" i="6"/>
  <c r="BX139" i="6" s="1"/>
  <c r="BS171" i="6"/>
  <c r="AY171" i="6"/>
  <c r="BX171" i="6" s="1"/>
  <c r="AJ21" i="8"/>
  <c r="AE21" i="8"/>
  <c r="AG21" i="8" s="1"/>
  <c r="J125" i="8"/>
  <c r="I125" i="8"/>
  <c r="K125" i="8" s="1"/>
  <c r="BS153" i="8"/>
  <c r="AY153" i="8"/>
  <c r="BX153" i="8" s="1"/>
  <c r="AE161" i="8"/>
  <c r="AJ161" i="8"/>
  <c r="AJ196" i="2"/>
  <c r="K29" i="4"/>
  <c r="AE29" i="4"/>
  <c r="AG29" i="4" s="1"/>
  <c r="P29" i="4"/>
  <c r="AE30" i="4"/>
  <c r="AG30" i="4" s="1"/>
  <c r="AK30" i="4" s="1"/>
  <c r="AJ33" i="4"/>
  <c r="AJ34" i="4"/>
  <c r="AE36" i="4"/>
  <c r="AG36" i="4" s="1"/>
  <c r="AK36" i="4" s="1"/>
  <c r="AG37" i="4"/>
  <c r="AE79" i="4"/>
  <c r="AE106" i="4"/>
  <c r="AJ118" i="4"/>
  <c r="J124" i="4"/>
  <c r="AG129" i="4"/>
  <c r="K133" i="4"/>
  <c r="AG141" i="4"/>
  <c r="J153" i="4"/>
  <c r="BI158" i="4"/>
  <c r="AJ174" i="4"/>
  <c r="AE175" i="4"/>
  <c r="AE178" i="4"/>
  <c r="AG178" i="4" s="1"/>
  <c r="AK178" i="4" s="1"/>
  <c r="AG189" i="4"/>
  <c r="AE197" i="4"/>
  <c r="AG197" i="4" s="1"/>
  <c r="P18" i="5"/>
  <c r="P32" i="5"/>
  <c r="P71" i="5"/>
  <c r="P98" i="5"/>
  <c r="P134" i="5"/>
  <c r="P163" i="5"/>
  <c r="BS11" i="6"/>
  <c r="O17" i="6"/>
  <c r="AJ32" i="6"/>
  <c r="AE32" i="6"/>
  <c r="AG32" i="6" s="1"/>
  <c r="K34" i="6"/>
  <c r="J42" i="6"/>
  <c r="BS43" i="6"/>
  <c r="J54" i="6"/>
  <c r="K74" i="6"/>
  <c r="N77" i="6"/>
  <c r="O77" i="6"/>
  <c r="J78" i="6"/>
  <c r="AG82" i="6"/>
  <c r="J90" i="6"/>
  <c r="I115" i="6"/>
  <c r="K115" i="6" s="1"/>
  <c r="J115" i="6"/>
  <c r="AE129" i="6"/>
  <c r="AJ140" i="6"/>
  <c r="J146" i="6"/>
  <c r="BS151" i="6"/>
  <c r="AY151" i="6"/>
  <c r="BX151" i="6" s="1"/>
  <c r="AJ156" i="6"/>
  <c r="AE156" i="6"/>
  <c r="AG156" i="6" s="1"/>
  <c r="AK156" i="6" s="1"/>
  <c r="AE176" i="6"/>
  <c r="AG176" i="6" s="1"/>
  <c r="AK176" i="6" s="1"/>
  <c r="AJ176" i="6"/>
  <c r="K183" i="6"/>
  <c r="O81" i="8"/>
  <c r="N81" i="8"/>
  <c r="P81" i="8" s="1"/>
  <c r="O117" i="8"/>
  <c r="N117" i="8"/>
  <c r="O152" i="8"/>
  <c r="N152" i="8"/>
  <c r="P152" i="8" s="1"/>
  <c r="AG177" i="8"/>
  <c r="O81" i="10"/>
  <c r="N81" i="10"/>
  <c r="P81" i="10" s="1"/>
  <c r="N85" i="10"/>
  <c r="P85" i="10" s="1"/>
  <c r="O85" i="10"/>
  <c r="AJ118" i="10"/>
  <c r="AE118" i="10"/>
  <c r="AG118" i="10" s="1"/>
  <c r="AK118" i="10" s="1"/>
  <c r="AE127" i="10"/>
  <c r="AJ127" i="10"/>
  <c r="K13" i="4"/>
  <c r="J45" i="4"/>
  <c r="AG53" i="4"/>
  <c r="AG61" i="4"/>
  <c r="J68" i="4"/>
  <c r="AG73" i="4"/>
  <c r="BS134" i="4"/>
  <c r="K153" i="4"/>
  <c r="P157" i="4"/>
  <c r="P161" i="4"/>
  <c r="AG181" i="4"/>
  <c r="P17" i="5"/>
  <c r="P93" i="5"/>
  <c r="P97" i="5"/>
  <c r="P129" i="5"/>
  <c r="P133" i="5"/>
  <c r="P174" i="5"/>
  <c r="P178" i="5"/>
  <c r="P18" i="6"/>
  <c r="N30" i="6"/>
  <c r="P30" i="6" s="1"/>
  <c r="O30" i="6"/>
  <c r="O42" i="6"/>
  <c r="AG71" i="6"/>
  <c r="AK71" i="6" s="1"/>
  <c r="J142" i="6"/>
  <c r="I142" i="6"/>
  <c r="I166" i="6"/>
  <c r="K166" i="6" s="1"/>
  <c r="J166" i="6"/>
  <c r="P15" i="7"/>
  <c r="AE37" i="8"/>
  <c r="AG37" i="8" s="1"/>
  <c r="AJ37" i="8"/>
  <c r="J51" i="8"/>
  <c r="I51" i="8"/>
  <c r="K51" i="8" s="1"/>
  <c r="J69" i="8"/>
  <c r="I69" i="8"/>
  <c r="K69" i="8" s="1"/>
  <c r="N72" i="8"/>
  <c r="O72" i="8"/>
  <c r="AJ79" i="8"/>
  <c r="AE79" i="8"/>
  <c r="AJ115" i="8"/>
  <c r="AE115" i="8"/>
  <c r="AG133" i="8"/>
  <c r="O133" i="8"/>
  <c r="N133" i="8"/>
  <c r="P133" i="8" s="1"/>
  <c r="J148" i="8"/>
  <c r="I148" i="8"/>
  <c r="J152" i="8"/>
  <c r="I152" i="8"/>
  <c r="K152" i="8" s="1"/>
  <c r="O171" i="10"/>
  <c r="N171" i="10"/>
  <c r="J183" i="10"/>
  <c r="I183" i="10"/>
  <c r="P139" i="5"/>
  <c r="P143" i="5"/>
  <c r="P148" i="5"/>
  <c r="P151" i="5"/>
  <c r="P156" i="5"/>
  <c r="P200" i="5"/>
  <c r="BS91" i="6"/>
  <c r="K143" i="6"/>
  <c r="K151" i="6"/>
  <c r="P151" i="6"/>
  <c r="AE167" i="6"/>
  <c r="AG167" i="6" s="1"/>
  <c r="BS176" i="6"/>
  <c r="AJ200" i="6"/>
  <c r="P10" i="7"/>
  <c r="AJ32" i="8"/>
  <c r="AE32" i="8"/>
  <c r="AG32" i="8" s="1"/>
  <c r="J123" i="8"/>
  <c r="I123" i="8"/>
  <c r="N163" i="8"/>
  <c r="O163" i="8"/>
  <c r="AY174" i="8"/>
  <c r="BX174" i="8" s="1"/>
  <c r="BS174" i="8"/>
  <c r="N179" i="8"/>
  <c r="O179" i="8"/>
  <c r="AE182" i="8"/>
  <c r="AG182" i="8" s="1"/>
  <c r="AK182" i="8" s="1"/>
  <c r="AJ182" i="8"/>
  <c r="BS196" i="8"/>
  <c r="AY196" i="8"/>
  <c r="BX196" i="8" s="1"/>
  <c r="P51" i="5"/>
  <c r="P54" i="5"/>
  <c r="P55" i="5"/>
  <c r="P58" i="5"/>
  <c r="P59" i="5"/>
  <c r="P64" i="5"/>
  <c r="P73" i="5"/>
  <c r="P85" i="5"/>
  <c r="P91" i="5"/>
  <c r="P94" i="5"/>
  <c r="P95" i="5"/>
  <c r="P100" i="5"/>
  <c r="P105" i="5"/>
  <c r="P109" i="5"/>
  <c r="P127" i="5"/>
  <c r="P130" i="5"/>
  <c r="P131" i="5"/>
  <c r="P137" i="5"/>
  <c r="P141" i="5"/>
  <c r="P145" i="5"/>
  <c r="P153" i="5"/>
  <c r="P154" i="5"/>
  <c r="P160" i="5"/>
  <c r="P180" i="5"/>
  <c r="P198" i="5"/>
  <c r="J14" i="6"/>
  <c r="AG22" i="6"/>
  <c r="J38" i="6"/>
  <c r="P42" i="6"/>
  <c r="N48" i="6"/>
  <c r="AG51" i="6"/>
  <c r="AG55" i="6"/>
  <c r="AK55" i="6" s="1"/>
  <c r="J62" i="6"/>
  <c r="AG66" i="6"/>
  <c r="AE70" i="6"/>
  <c r="AG70" i="6" s="1"/>
  <c r="O73" i="6"/>
  <c r="O93" i="6"/>
  <c r="AE100" i="6"/>
  <c r="N107" i="6"/>
  <c r="P107" i="6" s="1"/>
  <c r="N118" i="6"/>
  <c r="P118" i="6" s="1"/>
  <c r="BS120" i="6"/>
  <c r="N127" i="6"/>
  <c r="J131" i="6"/>
  <c r="J138" i="6"/>
  <c r="AE143" i="6"/>
  <c r="O147" i="6"/>
  <c r="AG155" i="6"/>
  <c r="O186" i="6"/>
  <c r="AJ188" i="6"/>
  <c r="K191" i="6"/>
  <c r="P13" i="7"/>
  <c r="P16" i="7"/>
  <c r="P17" i="7"/>
  <c r="P22" i="7"/>
  <c r="P29" i="7"/>
  <c r="P38" i="7"/>
  <c r="O9" i="8"/>
  <c r="N9" i="8"/>
  <c r="P9" i="8" s="1"/>
  <c r="I101" i="8"/>
  <c r="K101" i="8" s="1"/>
  <c r="N114" i="8"/>
  <c r="P114" i="8" s="1"/>
  <c r="O114" i="8"/>
  <c r="N120" i="8"/>
  <c r="O120" i="8"/>
  <c r="K123" i="8"/>
  <c r="AJ132" i="8"/>
  <c r="AE132" i="8"/>
  <c r="AY135" i="8"/>
  <c r="BX135" i="8" s="1"/>
  <c r="BS135" i="8"/>
  <c r="J137" i="8"/>
  <c r="O140" i="8"/>
  <c r="N140" i="8"/>
  <c r="P140" i="8" s="1"/>
  <c r="BS148" i="8"/>
  <c r="AY148" i="8"/>
  <c r="BX148" i="8" s="1"/>
  <c r="AJ175" i="8"/>
  <c r="AE175" i="8"/>
  <c r="AG175" i="8" s="1"/>
  <c r="I190" i="8"/>
  <c r="K190" i="8" s="1"/>
  <c r="BI154" i="10"/>
  <c r="AY154" i="10"/>
  <c r="BX154" i="10" s="1"/>
  <c r="BS154" i="10"/>
  <c r="P47" i="7"/>
  <c r="P49" i="7"/>
  <c r="P62" i="7"/>
  <c r="P63" i="7"/>
  <c r="P73" i="7"/>
  <c r="P96" i="7"/>
  <c r="P97" i="7"/>
  <c r="P113" i="7"/>
  <c r="P139" i="7"/>
  <c r="P143" i="7"/>
  <c r="P147" i="7"/>
  <c r="P153" i="7"/>
  <c r="P163" i="7"/>
  <c r="P179" i="7"/>
  <c r="P185" i="7"/>
  <c r="P190" i="7"/>
  <c r="AE9" i="8"/>
  <c r="AG9" i="8" s="1"/>
  <c r="AE13" i="8"/>
  <c r="AE20" i="8"/>
  <c r="BS23" i="8"/>
  <c r="AE24" i="8"/>
  <c r="AG24" i="8" s="1"/>
  <c r="AK24" i="8" s="1"/>
  <c r="AG33" i="8"/>
  <c r="BS47" i="8"/>
  <c r="AE52" i="8"/>
  <c r="AG63" i="8"/>
  <c r="AE68" i="8"/>
  <c r="AJ69" i="8"/>
  <c r="AG82" i="8"/>
  <c r="AJ91" i="8"/>
  <c r="AG109" i="8"/>
  <c r="BS111" i="8"/>
  <c r="AG118" i="8"/>
  <c r="K126" i="8"/>
  <c r="BS127" i="8"/>
  <c r="O136" i="8"/>
  <c r="AE147" i="8"/>
  <c r="AG147" i="8" s="1"/>
  <c r="AK147" i="8" s="1"/>
  <c r="AG148" i="8"/>
  <c r="AJ166" i="8"/>
  <c r="AE174" i="8"/>
  <c r="K188" i="8"/>
  <c r="I195" i="8"/>
  <c r="K195" i="8" s="1"/>
  <c r="I20" i="10"/>
  <c r="J20" i="10"/>
  <c r="N140" i="10"/>
  <c r="O140" i="10"/>
  <c r="P44" i="7"/>
  <c r="P121" i="7"/>
  <c r="P124" i="7"/>
  <c r="P34" i="8"/>
  <c r="AG54" i="8"/>
  <c r="K62" i="8"/>
  <c r="AG77" i="8"/>
  <c r="AE83" i="8"/>
  <c r="AG83" i="8" s="1"/>
  <c r="AK83" i="8" s="1"/>
  <c r="AG85" i="8"/>
  <c r="BI114" i="8"/>
  <c r="K141" i="8"/>
  <c r="AE150" i="8"/>
  <c r="P151" i="8"/>
  <c r="AG153" i="8"/>
  <c r="O155" i="8"/>
  <c r="K162" i="8"/>
  <c r="AG165" i="8"/>
  <c r="AE167" i="8"/>
  <c r="AE170" i="8"/>
  <c r="K180" i="8"/>
  <c r="AG181" i="8"/>
  <c r="BS182" i="8"/>
  <c r="AJ185" i="8"/>
  <c r="K193" i="8"/>
  <c r="I197" i="8"/>
  <c r="J197" i="8"/>
  <c r="BI12" i="10"/>
  <c r="AY12" i="10"/>
  <c r="BX12" i="10" s="1"/>
  <c r="N77" i="10"/>
  <c r="P77" i="10" s="1"/>
  <c r="O77" i="10"/>
  <c r="O95" i="10"/>
  <c r="N95" i="10"/>
  <c r="P95" i="10" s="1"/>
  <c r="O99" i="10"/>
  <c r="N99" i="10"/>
  <c r="AJ129" i="10"/>
  <c r="AE149" i="10"/>
  <c r="AJ149" i="10"/>
  <c r="AJ157" i="10"/>
  <c r="AE157" i="10"/>
  <c r="AG157" i="10" s="1"/>
  <c r="AK157" i="10" s="1"/>
  <c r="P50" i="7"/>
  <c r="P51" i="7"/>
  <c r="P54" i="7"/>
  <c r="P60" i="7"/>
  <c r="P69" i="7"/>
  <c r="P74" i="7"/>
  <c r="P92" i="7"/>
  <c r="P93" i="7"/>
  <c r="P98" i="7"/>
  <c r="P102" i="7"/>
  <c r="P108" i="7"/>
  <c r="P109" i="7"/>
  <c r="P114" i="7"/>
  <c r="P144" i="7"/>
  <c r="P150" i="7"/>
  <c r="P155" i="7"/>
  <c r="P160" i="7"/>
  <c r="P176" i="7"/>
  <c r="P182" i="7"/>
  <c r="P193" i="7"/>
  <c r="K10" i="8"/>
  <c r="BI31" i="8"/>
  <c r="J46" i="8"/>
  <c r="N52" i="8"/>
  <c r="P52" i="8" s="1"/>
  <c r="BS55" i="8"/>
  <c r="AG62" i="8"/>
  <c r="AG66" i="8"/>
  <c r="N69" i="8"/>
  <c r="P69" i="8" s="1"/>
  <c r="I73" i="8"/>
  <c r="AG78" i="8"/>
  <c r="I80" i="8"/>
  <c r="K80" i="8" s="1"/>
  <c r="AG106" i="8"/>
  <c r="AG125" i="8"/>
  <c r="BS166" i="8"/>
  <c r="AG173" i="8"/>
  <c r="BI195" i="8"/>
  <c r="BS195" i="8"/>
  <c r="AJ11" i="10"/>
  <c r="AE11" i="10"/>
  <c r="AG11" i="10" s="1"/>
  <c r="AG14" i="10"/>
  <c r="AJ29" i="10"/>
  <c r="AE29" i="10"/>
  <c r="AG29" i="10" s="1"/>
  <c r="N42" i="10"/>
  <c r="P42" i="10" s="1"/>
  <c r="O42" i="10"/>
  <c r="BS73" i="10"/>
  <c r="AY73" i="10"/>
  <c r="BX73" i="10" s="1"/>
  <c r="J77" i="10"/>
  <c r="I77" i="10"/>
  <c r="AE83" i="10"/>
  <c r="AJ83" i="10"/>
  <c r="I156" i="10"/>
  <c r="K156" i="10" s="1"/>
  <c r="J156" i="10"/>
  <c r="AJ198" i="8"/>
  <c r="P13" i="9"/>
  <c r="P26" i="9"/>
  <c r="P27" i="9"/>
  <c r="P37" i="9"/>
  <c r="P56" i="9"/>
  <c r="P57" i="9"/>
  <c r="P69" i="9"/>
  <c r="P70" i="9"/>
  <c r="P84" i="9"/>
  <c r="P85" i="9"/>
  <c r="P106" i="9"/>
  <c r="P110" i="9"/>
  <c r="P117" i="9"/>
  <c r="P126" i="9"/>
  <c r="P127" i="9"/>
  <c r="P131" i="9"/>
  <c r="P134" i="9"/>
  <c r="P143" i="9"/>
  <c r="P149" i="9"/>
  <c r="P152" i="9"/>
  <c r="P153" i="9"/>
  <c r="P154" i="9"/>
  <c r="P165" i="9"/>
  <c r="P168" i="9"/>
  <c r="P169" i="9"/>
  <c r="P174" i="9"/>
  <c r="P181" i="9"/>
  <c r="P188" i="9"/>
  <c r="BI14" i="10"/>
  <c r="AJ27" i="10"/>
  <c r="AE27" i="10"/>
  <c r="AE39" i="10"/>
  <c r="K42" i="10"/>
  <c r="J45" i="10"/>
  <c r="I45" i="10"/>
  <c r="BI46" i="10"/>
  <c r="AJ55" i="10"/>
  <c r="AE69" i="10"/>
  <c r="AG69" i="10" s="1"/>
  <c r="AK69" i="10" s="1"/>
  <c r="AE71" i="10"/>
  <c r="AG71" i="10" s="1"/>
  <c r="AK71" i="10" s="1"/>
  <c r="N94" i="10"/>
  <c r="O94" i="10"/>
  <c r="O125" i="10"/>
  <c r="N125" i="10"/>
  <c r="P125" i="10" s="1"/>
  <c r="AJ139" i="10"/>
  <c r="J157" i="10"/>
  <c r="I157" i="10"/>
  <c r="O179" i="10"/>
  <c r="N179" i="10"/>
  <c r="P179" i="10" s="1"/>
  <c r="I180" i="10"/>
  <c r="K180" i="10" s="1"/>
  <c r="J180" i="10"/>
  <c r="AJ190" i="10"/>
  <c r="AE190" i="10"/>
  <c r="P74" i="9"/>
  <c r="BS30" i="10"/>
  <c r="BI30" i="10"/>
  <c r="AJ61" i="10"/>
  <c r="AE61" i="10"/>
  <c r="AG61" i="10" s="1"/>
  <c r="O76" i="10"/>
  <c r="N76" i="10"/>
  <c r="AJ79" i="10"/>
  <c r="AE79" i="10"/>
  <c r="AG79" i="10" s="1"/>
  <c r="I81" i="10"/>
  <c r="K81" i="10" s="1"/>
  <c r="J88" i="10"/>
  <c r="O92" i="10"/>
  <c r="N92" i="10"/>
  <c r="AG94" i="10"/>
  <c r="BS108" i="10"/>
  <c r="BI108" i="10"/>
  <c r="P109" i="10"/>
  <c r="BS113" i="10"/>
  <c r="K123" i="10"/>
  <c r="AJ133" i="10"/>
  <c r="AE133" i="10"/>
  <c r="AG133" i="10" s="1"/>
  <c r="I153" i="10"/>
  <c r="P181" i="10"/>
  <c r="I200" i="10"/>
  <c r="K200" i="10" s="1"/>
  <c r="AG197" i="8"/>
  <c r="P11" i="9"/>
  <c r="P15" i="9"/>
  <c r="P25" i="9"/>
  <c r="P50" i="9"/>
  <c r="P59" i="9"/>
  <c r="P63" i="9"/>
  <c r="P77" i="9"/>
  <c r="P82" i="9"/>
  <c r="P83" i="9"/>
  <c r="P105" i="9"/>
  <c r="P109" i="9"/>
  <c r="P113" i="9"/>
  <c r="P114" i="9"/>
  <c r="P115" i="9"/>
  <c r="P137" i="9"/>
  <c r="P138" i="9"/>
  <c r="P144" i="9"/>
  <c r="P146" i="9"/>
  <c r="P147" i="9"/>
  <c r="P151" i="9"/>
  <c r="P156" i="9"/>
  <c r="P162" i="9"/>
  <c r="P163" i="9"/>
  <c r="P167" i="9"/>
  <c r="P172" i="9"/>
  <c r="P183" i="9"/>
  <c r="P186" i="9"/>
  <c r="P192" i="9"/>
  <c r="P193" i="9"/>
  <c r="AY42" i="10"/>
  <c r="BX42" i="10" s="1"/>
  <c r="BS42" i="10"/>
  <c r="O48" i="10"/>
  <c r="N48" i="10"/>
  <c r="J53" i="10"/>
  <c r="I53" i="10"/>
  <c r="J55" i="10"/>
  <c r="I55" i="10"/>
  <c r="K55" i="10" s="1"/>
  <c r="AE59" i="10"/>
  <c r="AJ59" i="10"/>
  <c r="BI62" i="10"/>
  <c r="O70" i="10"/>
  <c r="N73" i="10"/>
  <c r="P73" i="10" s="1"/>
  <c r="O73" i="10"/>
  <c r="AY75" i="10"/>
  <c r="BX75" i="10" s="1"/>
  <c r="BI75" i="10"/>
  <c r="AE77" i="10"/>
  <c r="AJ77" i="10"/>
  <c r="P90" i="10"/>
  <c r="AJ101" i="10"/>
  <c r="AE101" i="10"/>
  <c r="AG101" i="10" s="1"/>
  <c r="O103" i="10"/>
  <c r="N103" i="10"/>
  <c r="P103" i="10" s="1"/>
  <c r="AJ107" i="10"/>
  <c r="AE107" i="10"/>
  <c r="AE112" i="10"/>
  <c r="AJ112" i="10"/>
  <c r="AG129" i="10"/>
  <c r="AJ142" i="10"/>
  <c r="AE142" i="10"/>
  <c r="J171" i="10"/>
  <c r="I171" i="10"/>
  <c r="AY173" i="10"/>
  <c r="BX173" i="10" s="1"/>
  <c r="BI173" i="10"/>
  <c r="N180" i="10"/>
  <c r="P180" i="10" s="1"/>
  <c r="N188" i="10"/>
  <c r="P188" i="10" s="1"/>
  <c r="AE108" i="10"/>
  <c r="AG108" i="10" s="1"/>
  <c r="K136" i="10"/>
  <c r="P136" i="10"/>
  <c r="P178" i="10"/>
  <c r="K188" i="10"/>
  <c r="BS190" i="10"/>
  <c r="BS199" i="10"/>
  <c r="AJ23" i="10"/>
  <c r="AG27" i="10"/>
  <c r="P34" i="10"/>
  <c r="K58" i="10"/>
  <c r="AG63" i="10"/>
  <c r="BS83" i="10"/>
  <c r="I106" i="10"/>
  <c r="N111" i="10"/>
  <c r="P111" i="10" s="1"/>
  <c r="N123" i="10"/>
  <c r="P123" i="10" s="1"/>
  <c r="AJ124" i="10"/>
  <c r="K131" i="10"/>
  <c r="AG135" i="10"/>
  <c r="J136" i="10"/>
  <c r="J152" i="10"/>
  <c r="J155" i="10"/>
  <c r="AG171" i="10"/>
  <c r="J188" i="10"/>
  <c r="BS31" i="2"/>
  <c r="BI31" i="2"/>
  <c r="AY31" i="2"/>
  <c r="BX31" i="2" s="1"/>
  <c r="O51" i="2"/>
  <c r="N51" i="2"/>
  <c r="P51" i="2" s="1"/>
  <c r="O63" i="2"/>
  <c r="N63" i="2"/>
  <c r="P63" i="2" s="1"/>
  <c r="N41" i="4"/>
  <c r="P41" i="4" s="1"/>
  <c r="O41" i="4"/>
  <c r="BS19" i="2"/>
  <c r="AY19" i="2"/>
  <c r="BX19" i="2" s="1"/>
  <c r="BS27" i="2"/>
  <c r="AY27" i="2"/>
  <c r="BX27" i="2" s="1"/>
  <c r="BS43" i="2"/>
  <c r="AY43" i="2"/>
  <c r="BX43" i="2" s="1"/>
  <c r="O59" i="2"/>
  <c r="N59" i="2"/>
  <c r="P59" i="2" s="1"/>
  <c r="I12" i="2"/>
  <c r="K12" i="2" s="1"/>
  <c r="J12" i="2"/>
  <c r="O35" i="2"/>
  <c r="N35" i="2"/>
  <c r="P35" i="2" s="1"/>
  <c r="O87" i="2"/>
  <c r="N87" i="2"/>
  <c r="P87" i="2" s="1"/>
  <c r="BS91" i="2"/>
  <c r="AY91" i="2"/>
  <c r="BX91" i="2" s="1"/>
  <c r="BS51" i="2"/>
  <c r="AY51" i="2"/>
  <c r="BX51" i="2" s="1"/>
  <c r="BS11" i="2"/>
  <c r="AY11" i="2"/>
  <c r="BX11" i="2" s="1"/>
  <c r="O15" i="2"/>
  <c r="N15" i="2"/>
  <c r="P15" i="2" s="1"/>
  <c r="BS59" i="2"/>
  <c r="AY59" i="2"/>
  <c r="BX59" i="2" s="1"/>
  <c r="BS68" i="2"/>
  <c r="AY68" i="2"/>
  <c r="BX68" i="2" s="1"/>
  <c r="O75" i="2"/>
  <c r="N75" i="2"/>
  <c r="P75" i="2" s="1"/>
  <c r="BS92" i="2"/>
  <c r="AY92" i="2"/>
  <c r="BX92" i="2" s="1"/>
  <c r="BI92" i="2"/>
  <c r="O31" i="2"/>
  <c r="N31" i="2"/>
  <c r="P31" i="2" s="1"/>
  <c r="BS35" i="2"/>
  <c r="AY35" i="2"/>
  <c r="BX35" i="2" s="1"/>
  <c r="O71" i="2"/>
  <c r="N71" i="2"/>
  <c r="BS79" i="2"/>
  <c r="BI79" i="2"/>
  <c r="AY79" i="2"/>
  <c r="BX79" i="2" s="1"/>
  <c r="BS87" i="2"/>
  <c r="AY87" i="2"/>
  <c r="BX87" i="2" s="1"/>
  <c r="O27" i="2"/>
  <c r="N27" i="2"/>
  <c r="P27" i="2" s="1"/>
  <c r="O43" i="2"/>
  <c r="N43" i="2"/>
  <c r="P43" i="2" s="1"/>
  <c r="J54" i="2"/>
  <c r="I54" i="2"/>
  <c r="O55" i="2"/>
  <c r="N55" i="2"/>
  <c r="P55" i="2" s="1"/>
  <c r="BS60" i="2"/>
  <c r="AY60" i="2"/>
  <c r="BX60" i="2" s="1"/>
  <c r="O51" i="4"/>
  <c r="N51" i="4"/>
  <c r="P51" i="4" s="1"/>
  <c r="BS75" i="2"/>
  <c r="AY75" i="2"/>
  <c r="BX75" i="2" s="1"/>
  <c r="O59" i="4"/>
  <c r="N59" i="4"/>
  <c r="P59" i="4" s="1"/>
  <c r="P51" i="1"/>
  <c r="BS13" i="2"/>
  <c r="AE15" i="2"/>
  <c r="AG15" i="2" s="1"/>
  <c r="AK15" i="2" s="1"/>
  <c r="BI25" i="2"/>
  <c r="AE31" i="2"/>
  <c r="O38" i="2"/>
  <c r="BS41" i="2"/>
  <c r="O46" i="2"/>
  <c r="BS54" i="2"/>
  <c r="BS62" i="2"/>
  <c r="O67" i="2"/>
  <c r="AE69" i="2"/>
  <c r="AG69" i="2" s="1"/>
  <c r="AK69" i="2" s="1"/>
  <c r="BS70" i="2"/>
  <c r="BS73" i="2"/>
  <c r="P92" i="2"/>
  <c r="AJ106" i="2"/>
  <c r="AE106" i="2"/>
  <c r="BS124" i="2"/>
  <c r="AY124" i="2"/>
  <c r="BX124" i="2" s="1"/>
  <c r="BI124" i="2"/>
  <c r="K135" i="2"/>
  <c r="O147" i="2"/>
  <c r="N147" i="2"/>
  <c r="P147" i="2" s="1"/>
  <c r="O159" i="2"/>
  <c r="N159" i="2"/>
  <c r="BS163" i="2"/>
  <c r="AY163" i="2"/>
  <c r="BX163" i="2" s="1"/>
  <c r="BS172" i="2"/>
  <c r="AY172" i="2"/>
  <c r="BX172" i="2" s="1"/>
  <c r="BS175" i="2"/>
  <c r="AY175" i="2"/>
  <c r="BX175" i="2" s="1"/>
  <c r="AJ191" i="2"/>
  <c r="AE191" i="2"/>
  <c r="BS81" i="4"/>
  <c r="BI81" i="4"/>
  <c r="AY81" i="4"/>
  <c r="BX81" i="4" s="1"/>
  <c r="P114" i="1"/>
  <c r="P143" i="1"/>
  <c r="P195" i="1"/>
  <c r="AJ12" i="2"/>
  <c r="AG21" i="2"/>
  <c r="BI23" i="2"/>
  <c r="AG25" i="2"/>
  <c r="AE26" i="2"/>
  <c r="BS65" i="2"/>
  <c r="AE91" i="2"/>
  <c r="BS108" i="2"/>
  <c r="AY108" i="2"/>
  <c r="BX108" i="2" s="1"/>
  <c r="BS151" i="2"/>
  <c r="AY151" i="2"/>
  <c r="BX151" i="2" s="1"/>
  <c r="BS159" i="2"/>
  <c r="AY159" i="2"/>
  <c r="BX159" i="2" s="1"/>
  <c r="AJ187" i="2"/>
  <c r="AE187" i="2"/>
  <c r="AG187" i="2" s="1"/>
  <c r="J195" i="2"/>
  <c r="I195" i="2"/>
  <c r="K195" i="2" s="1"/>
  <c r="BS9" i="4"/>
  <c r="AY9" i="4"/>
  <c r="BX9" i="4" s="1"/>
  <c r="I10" i="4"/>
  <c r="K10" i="4" s="1"/>
  <c r="J10" i="4"/>
  <c r="BS13" i="4"/>
  <c r="BI13" i="4"/>
  <c r="AY13" i="4"/>
  <c r="BX13" i="4" s="1"/>
  <c r="N109" i="4"/>
  <c r="P109" i="4" s="1"/>
  <c r="O109" i="4"/>
  <c r="P12" i="1"/>
  <c r="P29" i="1"/>
  <c r="J11" i="2"/>
  <c r="P12" i="2"/>
  <c r="BS25" i="2"/>
  <c r="K39" i="2"/>
  <c r="AJ52" i="2"/>
  <c r="K60" i="2"/>
  <c r="I63" i="2"/>
  <c r="K63" i="2" s="1"/>
  <c r="I71" i="2"/>
  <c r="AE80" i="2"/>
  <c r="AG80" i="2" s="1"/>
  <c r="N83" i="2"/>
  <c r="P83" i="2" s="1"/>
  <c r="AY83" i="2"/>
  <c r="BX83" i="2" s="1"/>
  <c r="N91" i="2"/>
  <c r="P91" i="2" s="1"/>
  <c r="O95" i="2"/>
  <c r="N95" i="2"/>
  <c r="P95" i="2" s="1"/>
  <c r="I114" i="2"/>
  <c r="J114" i="2"/>
  <c r="AJ117" i="2"/>
  <c r="AE117" i="2"/>
  <c r="AG117" i="2" s="1"/>
  <c r="AK117" i="2" s="1"/>
  <c r="O131" i="2"/>
  <c r="N131" i="2"/>
  <c r="P131" i="2" s="1"/>
  <c r="BS135" i="2"/>
  <c r="AY135" i="2"/>
  <c r="BX135" i="2" s="1"/>
  <c r="O139" i="2"/>
  <c r="N139" i="2"/>
  <c r="P139" i="2" s="1"/>
  <c r="AJ175" i="2"/>
  <c r="AE175" i="2"/>
  <c r="AG175" i="2" s="1"/>
  <c r="AK175" i="2" s="1"/>
  <c r="BS199" i="2"/>
  <c r="AY199" i="2"/>
  <c r="BX199" i="2" s="1"/>
  <c r="AY15" i="4"/>
  <c r="BX15" i="4" s="1"/>
  <c r="BS15" i="4"/>
  <c r="BI15" i="4"/>
  <c r="BS17" i="4"/>
  <c r="AY17" i="4"/>
  <c r="BX17" i="4" s="1"/>
  <c r="N21" i="4"/>
  <c r="P21" i="4" s="1"/>
  <c r="O21" i="4"/>
  <c r="BS29" i="4"/>
  <c r="BI29" i="4"/>
  <c r="AY29" i="4"/>
  <c r="BX29" i="4" s="1"/>
  <c r="I49" i="4"/>
  <c r="J49" i="4"/>
  <c r="I188" i="4"/>
  <c r="K188" i="4" s="1"/>
  <c r="J188" i="4"/>
  <c r="I193" i="4"/>
  <c r="K193" i="4" s="1"/>
  <c r="J193" i="4"/>
  <c r="BS187" i="6"/>
  <c r="AY187" i="6"/>
  <c r="BX187" i="6" s="1"/>
  <c r="BI187" i="6"/>
  <c r="J193" i="6"/>
  <c r="I193" i="6"/>
  <c r="K193" i="6" s="1"/>
  <c r="N199" i="6"/>
  <c r="O199" i="6"/>
  <c r="P125" i="1"/>
  <c r="P129" i="1"/>
  <c r="P137" i="1"/>
  <c r="AE55" i="2"/>
  <c r="I79" i="2"/>
  <c r="K79" i="2" s="1"/>
  <c r="BI81" i="2"/>
  <c r="BI89" i="2"/>
  <c r="O115" i="2"/>
  <c r="N115" i="2"/>
  <c r="P115" i="2" s="1"/>
  <c r="AY123" i="2"/>
  <c r="BX123" i="2" s="1"/>
  <c r="O143" i="2"/>
  <c r="N143" i="2"/>
  <c r="P143" i="2" s="1"/>
  <c r="P183" i="2"/>
  <c r="I191" i="2"/>
  <c r="K191" i="2" s="1"/>
  <c r="AJ193" i="2"/>
  <c r="AE193" i="2"/>
  <c r="AG193" i="2" s="1"/>
  <c r="AK193" i="2" s="1"/>
  <c r="BS195" i="2"/>
  <c r="AY195" i="2"/>
  <c r="BX195" i="2" s="1"/>
  <c r="O199" i="2"/>
  <c r="N199" i="2"/>
  <c r="P199" i="2" s="1"/>
  <c r="AG14" i="4"/>
  <c r="I21" i="4"/>
  <c r="K21" i="4" s="1"/>
  <c r="J21" i="4"/>
  <c r="N25" i="4"/>
  <c r="P25" i="4" s="1"/>
  <c r="O25" i="4"/>
  <c r="N37" i="4"/>
  <c r="P37" i="4" s="1"/>
  <c r="O37" i="4"/>
  <c r="O80" i="4"/>
  <c r="N80" i="4"/>
  <c r="P80" i="4" s="1"/>
  <c r="N177" i="4"/>
  <c r="P177" i="4" s="1"/>
  <c r="O177" i="4"/>
  <c r="O184" i="4"/>
  <c r="N184" i="4"/>
  <c r="P184" i="4" s="1"/>
  <c r="N11" i="2"/>
  <c r="P11" i="2" s="1"/>
  <c r="N19" i="2"/>
  <c r="P19" i="2" s="1"/>
  <c r="AE19" i="2"/>
  <c r="AG19" i="2" s="1"/>
  <c r="AK19" i="2" s="1"/>
  <c r="K28" i="2"/>
  <c r="N39" i="2"/>
  <c r="P39" i="2" s="1"/>
  <c r="I43" i="2"/>
  <c r="K43" i="2" s="1"/>
  <c r="N47" i="2"/>
  <c r="P47" i="2" s="1"/>
  <c r="AE51" i="2"/>
  <c r="AG51" i="2" s="1"/>
  <c r="AK51" i="2" s="1"/>
  <c r="AE59" i="2"/>
  <c r="O60" i="2"/>
  <c r="AG61" i="2"/>
  <c r="AE65" i="2"/>
  <c r="AG65" i="2" s="1"/>
  <c r="AK65" i="2" s="1"/>
  <c r="J68" i="2"/>
  <c r="AJ68" i="2"/>
  <c r="AE77" i="2"/>
  <c r="AG77" i="2" s="1"/>
  <c r="AK77" i="2" s="1"/>
  <c r="AG81" i="2"/>
  <c r="AJ99" i="2"/>
  <c r="AE99" i="2"/>
  <c r="BS116" i="2"/>
  <c r="BI116" i="2"/>
  <c r="AY116" i="2"/>
  <c r="BX116" i="2" s="1"/>
  <c r="BS119" i="2"/>
  <c r="AY119" i="2"/>
  <c r="BX119" i="2" s="1"/>
  <c r="BS143" i="2"/>
  <c r="AY143" i="2"/>
  <c r="BX143" i="2" s="1"/>
  <c r="AJ147" i="2"/>
  <c r="AE147" i="2"/>
  <c r="O17" i="4"/>
  <c r="N17" i="4"/>
  <c r="P17" i="4" s="1"/>
  <c r="I33" i="4"/>
  <c r="J33" i="4"/>
  <c r="N45" i="4"/>
  <c r="P45" i="4" s="1"/>
  <c r="O45" i="4"/>
  <c r="AJ55" i="4"/>
  <c r="AE55" i="4"/>
  <c r="O56" i="4"/>
  <c r="N56" i="4"/>
  <c r="P56" i="4" s="1"/>
  <c r="N168" i="4"/>
  <c r="O168" i="4"/>
  <c r="P61" i="1"/>
  <c r="P65" i="1"/>
  <c r="P149" i="1"/>
  <c r="P153" i="1"/>
  <c r="P157" i="1"/>
  <c r="P161" i="1"/>
  <c r="BI33" i="2"/>
  <c r="BI49" i="2"/>
  <c r="BI52" i="2"/>
  <c r="AY54" i="2"/>
  <c r="BX54" i="2" s="1"/>
  <c r="AE56" i="2"/>
  <c r="AG56" i="2" s="1"/>
  <c r="N57" i="2"/>
  <c r="P57" i="2" s="1"/>
  <c r="BI57" i="2"/>
  <c r="AY62" i="2"/>
  <c r="BX62" i="2" s="1"/>
  <c r="I65" i="2"/>
  <c r="K65" i="2" s="1"/>
  <c r="I67" i="2"/>
  <c r="K67" i="2" s="1"/>
  <c r="AY70" i="2"/>
  <c r="BX70" i="2" s="1"/>
  <c r="BS89" i="2"/>
  <c r="N123" i="2"/>
  <c r="P123" i="2" s="1"/>
  <c r="BS131" i="2"/>
  <c r="AY131" i="2"/>
  <c r="BX131" i="2" s="1"/>
  <c r="BS139" i="2"/>
  <c r="AY139" i="2"/>
  <c r="BX139" i="2" s="1"/>
  <c r="AE156" i="2"/>
  <c r="AG156" i="2" s="1"/>
  <c r="AJ156" i="2"/>
  <c r="O171" i="2"/>
  <c r="N171" i="2"/>
  <c r="P171" i="2" s="1"/>
  <c r="I175" i="2"/>
  <c r="K175" i="2" s="1"/>
  <c r="AJ177" i="2"/>
  <c r="AE177" i="2"/>
  <c r="AG177" i="2" s="1"/>
  <c r="AK177" i="2" s="1"/>
  <c r="O187" i="2"/>
  <c r="N187" i="2"/>
  <c r="P187" i="2" s="1"/>
  <c r="AJ16" i="4"/>
  <c r="AE16" i="4"/>
  <c r="AG16" i="4" s="1"/>
  <c r="I73" i="4"/>
  <c r="J73" i="4"/>
  <c r="I148" i="4"/>
  <c r="J148" i="4"/>
  <c r="AG9" i="2"/>
  <c r="AE10" i="2"/>
  <c r="AG10" i="2" s="1"/>
  <c r="AK10" i="2" s="1"/>
  <c r="BI13" i="2"/>
  <c r="K15" i="2"/>
  <c r="AE29" i="2"/>
  <c r="AG33" i="2"/>
  <c r="AG41" i="2"/>
  <c r="BI41" i="2"/>
  <c r="AG49" i="2"/>
  <c r="O107" i="2"/>
  <c r="N107" i="2"/>
  <c r="P107" i="2" s="1"/>
  <c r="O127" i="2"/>
  <c r="N127" i="2"/>
  <c r="P127" i="2" s="1"/>
  <c r="BS132" i="2"/>
  <c r="BI132" i="2"/>
  <c r="AY132" i="2"/>
  <c r="BX132" i="2" s="1"/>
  <c r="BS140" i="2"/>
  <c r="BI140" i="2"/>
  <c r="AY140" i="2"/>
  <c r="BX140" i="2" s="1"/>
  <c r="P159" i="2"/>
  <c r="BS183" i="2"/>
  <c r="AY183" i="2"/>
  <c r="BX183" i="2" s="1"/>
  <c r="BS191" i="2"/>
  <c r="AY191" i="2"/>
  <c r="BX191" i="2" s="1"/>
  <c r="O9" i="4"/>
  <c r="N9" i="4"/>
  <c r="P9" i="4" s="1"/>
  <c r="N13" i="4"/>
  <c r="P13" i="4" s="1"/>
  <c r="O13" i="4"/>
  <c r="BS37" i="4"/>
  <c r="AY37" i="4"/>
  <c r="BX37" i="4" s="1"/>
  <c r="BI37" i="4"/>
  <c r="I41" i="4"/>
  <c r="J41" i="4"/>
  <c r="BS57" i="4"/>
  <c r="BI57" i="4"/>
  <c r="AY57" i="4"/>
  <c r="BX57" i="4" s="1"/>
  <c r="O60" i="4"/>
  <c r="N60" i="4"/>
  <c r="P60" i="4" s="1"/>
  <c r="P168" i="1"/>
  <c r="P176" i="1"/>
  <c r="P184" i="1"/>
  <c r="BI16" i="2"/>
  <c r="BI21" i="2"/>
  <c r="AY23" i="2"/>
  <c r="BX23" i="2" s="1"/>
  <c r="AE24" i="2"/>
  <c r="AG24" i="2" s="1"/>
  <c r="P25" i="2"/>
  <c r="BS33" i="2"/>
  <c r="BS57" i="2"/>
  <c r="AE58" i="2"/>
  <c r="AG58" i="2" s="1"/>
  <c r="AK58" i="2" s="1"/>
  <c r="BI65" i="2"/>
  <c r="AY67" i="2"/>
  <c r="BX67" i="2" s="1"/>
  <c r="AE74" i="2"/>
  <c r="AY97" i="2"/>
  <c r="BX97" i="2" s="1"/>
  <c r="BS97" i="2"/>
  <c r="BI97" i="2"/>
  <c r="BS99" i="2"/>
  <c r="AY99" i="2"/>
  <c r="BX99" i="2" s="1"/>
  <c r="BI108" i="2"/>
  <c r="AJ115" i="2"/>
  <c r="AE115" i="2"/>
  <c r="AG115" i="2" s="1"/>
  <c r="BS127" i="2"/>
  <c r="AY127" i="2"/>
  <c r="BX127" i="2" s="1"/>
  <c r="O135" i="2"/>
  <c r="N135" i="2"/>
  <c r="P135" i="2" s="1"/>
  <c r="BS155" i="2"/>
  <c r="AY155" i="2"/>
  <c r="BX155" i="2" s="1"/>
  <c r="AJ170" i="2"/>
  <c r="AE170" i="2"/>
  <c r="BS188" i="2"/>
  <c r="BI188" i="2"/>
  <c r="AY188" i="2"/>
  <c r="BX188" i="2" s="1"/>
  <c r="AY18" i="4"/>
  <c r="BX18" i="4" s="1"/>
  <c r="BI18" i="4"/>
  <c r="BS18" i="4"/>
  <c r="BS45" i="4"/>
  <c r="AY45" i="4"/>
  <c r="BX45" i="4" s="1"/>
  <c r="BI45" i="4"/>
  <c r="I52" i="4"/>
  <c r="J52" i="4"/>
  <c r="O87" i="4"/>
  <c r="N87" i="4"/>
  <c r="P87" i="4" s="1"/>
  <c r="I105" i="4"/>
  <c r="K105" i="4" s="1"/>
  <c r="J105" i="4"/>
  <c r="I125" i="4"/>
  <c r="K125" i="4" s="1"/>
  <c r="J125" i="4"/>
  <c r="AE95" i="2"/>
  <c r="AG95" i="2" s="1"/>
  <c r="AK95" i="2" s="1"/>
  <c r="P100" i="2"/>
  <c r="N119" i="2"/>
  <c r="P119" i="2" s="1"/>
  <c r="AE119" i="2"/>
  <c r="AG119" i="2" s="1"/>
  <c r="AK119" i="2" s="1"/>
  <c r="BS129" i="2"/>
  <c r="AE141" i="2"/>
  <c r="BS145" i="2"/>
  <c r="P156" i="2"/>
  <c r="O163" i="2"/>
  <c r="N174" i="2"/>
  <c r="P174" i="2" s="1"/>
  <c r="BI177" i="2"/>
  <c r="O179" i="2"/>
  <c r="AY179" i="2"/>
  <c r="BX179" i="2" s="1"/>
  <c r="BS185" i="2"/>
  <c r="BI193" i="2"/>
  <c r="O195" i="2"/>
  <c r="AJ15" i="4"/>
  <c r="N20" i="4"/>
  <c r="N24" i="4"/>
  <c r="P24" i="4" s="1"/>
  <c r="AJ26" i="4"/>
  <c r="O48" i="4"/>
  <c r="O52" i="4"/>
  <c r="O53" i="4"/>
  <c r="BS65" i="4"/>
  <c r="AY65" i="4"/>
  <c r="BX65" i="4" s="1"/>
  <c r="N73" i="4"/>
  <c r="O73" i="4"/>
  <c r="I85" i="4"/>
  <c r="K85" i="4" s="1"/>
  <c r="J85" i="4"/>
  <c r="N97" i="4"/>
  <c r="P97" i="4" s="1"/>
  <c r="O97" i="4"/>
  <c r="O100" i="4"/>
  <c r="J100" i="4"/>
  <c r="I100" i="4"/>
  <c r="I101" i="4"/>
  <c r="K101" i="4" s="1"/>
  <c r="J101" i="4"/>
  <c r="AJ163" i="4"/>
  <c r="AE163" i="4"/>
  <c r="I181" i="4"/>
  <c r="K181" i="4" s="1"/>
  <c r="J181" i="4"/>
  <c r="BS185" i="4"/>
  <c r="BI185" i="4"/>
  <c r="AJ198" i="4"/>
  <c r="AE198" i="4"/>
  <c r="AG198" i="4" s="1"/>
  <c r="K10" i="6"/>
  <c r="BI100" i="2"/>
  <c r="I107" i="2"/>
  <c r="K107" i="2" s="1"/>
  <c r="BS113" i="2"/>
  <c r="AJ116" i="2"/>
  <c r="AE124" i="2"/>
  <c r="AG124" i="2" s="1"/>
  <c r="AK124" i="2" s="1"/>
  <c r="K127" i="2"/>
  <c r="BI137" i="2"/>
  <c r="BI156" i="2"/>
  <c r="BS161" i="2"/>
  <c r="AE162" i="2"/>
  <c r="I171" i="2"/>
  <c r="K171" i="2" s="1"/>
  <c r="P172" i="2"/>
  <c r="AE178" i="2"/>
  <c r="AG178" i="2" s="1"/>
  <c r="AK178" i="2" s="1"/>
  <c r="AG189" i="2"/>
  <c r="BI21" i="4"/>
  <c r="AJ27" i="4"/>
  <c r="BI30" i="4"/>
  <c r="AE32" i="4"/>
  <c r="AG32" i="4" s="1"/>
  <c r="AK32" i="4" s="1"/>
  <c r="O33" i="4"/>
  <c r="AE45" i="4"/>
  <c r="AG45" i="4" s="1"/>
  <c r="AE51" i="4"/>
  <c r="AG51" i="4" s="1"/>
  <c r="AK51" i="4" s="1"/>
  <c r="AE54" i="4"/>
  <c r="K73" i="4"/>
  <c r="AY82" i="4"/>
  <c r="BX82" i="4" s="1"/>
  <c r="BS82" i="4"/>
  <c r="BI82" i="4"/>
  <c r="O104" i="4"/>
  <c r="N104" i="4"/>
  <c r="P104" i="4" s="1"/>
  <c r="I109" i="4"/>
  <c r="J109" i="4"/>
  <c r="J128" i="4"/>
  <c r="I128" i="4"/>
  <c r="K128" i="4" s="1"/>
  <c r="AJ135" i="4"/>
  <c r="AE135" i="4"/>
  <c r="O137" i="4"/>
  <c r="I137" i="4"/>
  <c r="K137" i="4" s="1"/>
  <c r="J137" i="4"/>
  <c r="O152" i="4"/>
  <c r="N152" i="4"/>
  <c r="P152" i="4" s="1"/>
  <c r="I157" i="4"/>
  <c r="K157" i="4" s="1"/>
  <c r="J157" i="4"/>
  <c r="I161" i="4"/>
  <c r="K161" i="4" s="1"/>
  <c r="J161" i="4"/>
  <c r="N165" i="4"/>
  <c r="P165" i="4" s="1"/>
  <c r="O165" i="4"/>
  <c r="I165" i="4"/>
  <c r="K165" i="4" s="1"/>
  <c r="J165" i="4"/>
  <c r="O176" i="4"/>
  <c r="N176" i="4"/>
  <c r="AE108" i="2"/>
  <c r="AG108" i="2" s="1"/>
  <c r="BI121" i="2"/>
  <c r="K131" i="2"/>
  <c r="BI153" i="2"/>
  <c r="AG15" i="4"/>
  <c r="AG26" i="4"/>
  <c r="P48" i="4"/>
  <c r="I60" i="4"/>
  <c r="J60" i="4"/>
  <c r="BS73" i="4"/>
  <c r="BI73" i="4"/>
  <c r="AY73" i="4"/>
  <c r="BX73" i="4" s="1"/>
  <c r="I80" i="4"/>
  <c r="J80" i="4"/>
  <c r="I93" i="4"/>
  <c r="K93" i="4" s="1"/>
  <c r="J93" i="4"/>
  <c r="N93" i="4"/>
  <c r="O93" i="4"/>
  <c r="I140" i="4"/>
  <c r="K140" i="4" s="1"/>
  <c r="J140" i="4"/>
  <c r="BS161" i="4"/>
  <c r="AY161" i="4"/>
  <c r="BX161" i="4" s="1"/>
  <c r="BI161" i="4"/>
  <c r="J168" i="4"/>
  <c r="I168" i="4"/>
  <c r="K168" i="4" s="1"/>
  <c r="I177" i="4"/>
  <c r="K177" i="4" s="1"/>
  <c r="J177" i="4"/>
  <c r="AY182" i="4"/>
  <c r="BX182" i="4" s="1"/>
  <c r="BS182" i="4"/>
  <c r="BI182" i="4"/>
  <c r="AG97" i="2"/>
  <c r="AY103" i="2"/>
  <c r="BX103" i="2" s="1"/>
  <c r="BI105" i="2"/>
  <c r="AY107" i="2"/>
  <c r="BX107" i="2" s="1"/>
  <c r="N111" i="2"/>
  <c r="P111" i="2" s="1"/>
  <c r="AE111" i="2"/>
  <c r="AG111" i="2" s="1"/>
  <c r="AK111" i="2" s="1"/>
  <c r="P116" i="2"/>
  <c r="O148" i="2"/>
  <c r="AY148" i="2"/>
  <c r="BX148" i="2" s="1"/>
  <c r="AG153" i="2"/>
  <c r="AY164" i="2"/>
  <c r="BX164" i="2" s="1"/>
  <c r="AY167" i="2"/>
  <c r="BX167" i="2" s="1"/>
  <c r="BI169" i="2"/>
  <c r="AY171" i="2"/>
  <c r="BX171" i="2" s="1"/>
  <c r="AY180" i="2"/>
  <c r="BX180" i="2" s="1"/>
  <c r="P188" i="2"/>
  <c r="AY196" i="2"/>
  <c r="BX196" i="2" s="1"/>
  <c r="J25" i="4"/>
  <c r="N36" i="4"/>
  <c r="P36" i="4" s="1"/>
  <c r="N44" i="4"/>
  <c r="P44" i="4" s="1"/>
  <c r="AJ58" i="4"/>
  <c r="AE58" i="4"/>
  <c r="AG58" i="4" s="1"/>
  <c r="P61" i="4"/>
  <c r="I61" i="4"/>
  <c r="K61" i="4" s="1"/>
  <c r="J61" i="4"/>
  <c r="J64" i="4"/>
  <c r="I64" i="4"/>
  <c r="K64" i="4" s="1"/>
  <c r="O76" i="4"/>
  <c r="N76" i="4"/>
  <c r="AE78" i="4"/>
  <c r="AG78" i="4" s="1"/>
  <c r="AJ78" i="4"/>
  <c r="P88" i="4"/>
  <c r="O99" i="4"/>
  <c r="N99" i="4"/>
  <c r="AJ146" i="4"/>
  <c r="N169" i="4"/>
  <c r="P169" i="4" s="1"/>
  <c r="O169" i="4"/>
  <c r="N62" i="6"/>
  <c r="P62" i="6" s="1"/>
  <c r="O62" i="6"/>
  <c r="BS74" i="6"/>
  <c r="BI74" i="6"/>
  <c r="AY74" i="6"/>
  <c r="BX74" i="6" s="1"/>
  <c r="AG101" i="2"/>
  <c r="AG105" i="2"/>
  <c r="AK105" i="2" s="1"/>
  <c r="BS121" i="2"/>
  <c r="P148" i="2"/>
  <c r="BS153" i="2"/>
  <c r="AG157" i="2"/>
  <c r="P164" i="2"/>
  <c r="N166" i="2"/>
  <c r="P166" i="2" s="1"/>
  <c r="AG169" i="2"/>
  <c r="AK169" i="2" s="1"/>
  <c r="N182" i="2"/>
  <c r="P185" i="2"/>
  <c r="P196" i="2"/>
  <c r="K17" i="4"/>
  <c r="BI22" i="4"/>
  <c r="I27" i="4"/>
  <c r="BI38" i="4"/>
  <c r="BI46" i="4"/>
  <c r="O49" i="4"/>
  <c r="AG54" i="4"/>
  <c r="AK54" i="4" s="1"/>
  <c r="O57" i="4"/>
  <c r="P76" i="4"/>
  <c r="AJ83" i="4"/>
  <c r="AE83" i="4"/>
  <c r="AG83" i="4" s="1"/>
  <c r="AK83" i="4" s="1"/>
  <c r="O84" i="4"/>
  <c r="N84" i="4"/>
  <c r="P84" i="4" s="1"/>
  <c r="O96" i="4"/>
  <c r="N96" i="4"/>
  <c r="P96" i="4" s="1"/>
  <c r="AY98" i="4"/>
  <c r="BX98" i="4" s="1"/>
  <c r="BI98" i="4"/>
  <c r="BS117" i="4"/>
  <c r="AY117" i="4"/>
  <c r="BX117" i="4" s="1"/>
  <c r="BI117" i="4"/>
  <c r="J121" i="4"/>
  <c r="BS145" i="4"/>
  <c r="BI145" i="4"/>
  <c r="AY145" i="4"/>
  <c r="BX145" i="4" s="1"/>
  <c r="AE161" i="4"/>
  <c r="AJ161" i="4"/>
  <c r="AG174" i="4"/>
  <c r="AK174" i="4" s="1"/>
  <c r="AY185" i="4"/>
  <c r="BX185" i="4" s="1"/>
  <c r="O45" i="6"/>
  <c r="N45" i="6"/>
  <c r="AJ108" i="2"/>
  <c r="AE135" i="2"/>
  <c r="AG135" i="2" s="1"/>
  <c r="AK135" i="2" s="1"/>
  <c r="AE137" i="2"/>
  <c r="AG137" i="2" s="1"/>
  <c r="AK137" i="2" s="1"/>
  <c r="BI145" i="2"/>
  <c r="BI148" i="2"/>
  <c r="AE149" i="2"/>
  <c r="AG149" i="2" s="1"/>
  <c r="AK149" i="2" s="1"/>
  <c r="AE163" i="2"/>
  <c r="AG163" i="2" s="1"/>
  <c r="AK163" i="2" s="1"/>
  <c r="BI164" i="2"/>
  <c r="AE165" i="2"/>
  <c r="AG165" i="2" s="1"/>
  <c r="AK165" i="2" s="1"/>
  <c r="AJ172" i="2"/>
  <c r="AG173" i="2"/>
  <c r="AK173" i="2" s="1"/>
  <c r="BI180" i="2"/>
  <c r="BI185" i="2"/>
  <c r="BI196" i="2"/>
  <c r="AJ200" i="2"/>
  <c r="AG22" i="4"/>
  <c r="AK22" i="4" s="1"/>
  <c r="AG34" i="4"/>
  <c r="AK34" i="4" s="1"/>
  <c r="AN34" i="4" s="1"/>
  <c r="AR34" i="4" s="1"/>
  <c r="AG38" i="4"/>
  <c r="AG46" i="4"/>
  <c r="AE52" i="4"/>
  <c r="AG52" i="4" s="1"/>
  <c r="AK52" i="4" s="1"/>
  <c r="I65" i="4"/>
  <c r="K65" i="4" s="1"/>
  <c r="J65" i="4"/>
  <c r="BS85" i="4"/>
  <c r="BI85" i="4"/>
  <c r="AY85" i="4"/>
  <c r="BX85" i="4" s="1"/>
  <c r="O111" i="4"/>
  <c r="N111" i="4"/>
  <c r="I112" i="4"/>
  <c r="J112" i="4"/>
  <c r="N113" i="4"/>
  <c r="P113" i="4" s="1"/>
  <c r="O113" i="4"/>
  <c r="O127" i="4"/>
  <c r="N127" i="4"/>
  <c r="P127" i="4" s="1"/>
  <c r="N133" i="4"/>
  <c r="P133" i="4" s="1"/>
  <c r="O133" i="4"/>
  <c r="O136" i="4"/>
  <c r="N136" i="4"/>
  <c r="P136" i="4" s="1"/>
  <c r="AJ166" i="4"/>
  <c r="AE166" i="4"/>
  <c r="AJ183" i="4"/>
  <c r="AE183" i="4"/>
  <c r="AG183" i="4" s="1"/>
  <c r="AK183" i="4" s="1"/>
  <c r="AE92" i="2"/>
  <c r="AY100" i="2"/>
  <c r="BX100" i="2" s="1"/>
  <c r="AY111" i="2"/>
  <c r="BX111" i="2" s="1"/>
  <c r="N113" i="2"/>
  <c r="P113" i="2" s="1"/>
  <c r="BI113" i="2"/>
  <c r="AY115" i="2"/>
  <c r="BX115" i="2" s="1"/>
  <c r="AJ132" i="2"/>
  <c r="AG133" i="2"/>
  <c r="AK133" i="2" s="1"/>
  <c r="AN133" i="2" s="1"/>
  <c r="AR133" i="2" s="1"/>
  <c r="AY147" i="2"/>
  <c r="BX147" i="2" s="1"/>
  <c r="AY156" i="2"/>
  <c r="BX156" i="2" s="1"/>
  <c r="BI161" i="2"/>
  <c r="I167" i="2"/>
  <c r="K167" i="2" s="1"/>
  <c r="AG185" i="2"/>
  <c r="AK185" i="2" s="1"/>
  <c r="AY187" i="2"/>
  <c r="BX187" i="2" s="1"/>
  <c r="AY21" i="4"/>
  <c r="BX21" i="4" s="1"/>
  <c r="P28" i="4"/>
  <c r="J29" i="4"/>
  <c r="J55" i="4"/>
  <c r="I55" i="4"/>
  <c r="I57" i="4"/>
  <c r="K57" i="4" s="1"/>
  <c r="J57" i="4"/>
  <c r="AJ60" i="4"/>
  <c r="AE60" i="4"/>
  <c r="J71" i="4"/>
  <c r="I71" i="4"/>
  <c r="AJ74" i="4"/>
  <c r="AE74" i="4"/>
  <c r="N77" i="4"/>
  <c r="P77" i="4" s="1"/>
  <c r="O77" i="4"/>
  <c r="N85" i="4"/>
  <c r="P85" i="4" s="1"/>
  <c r="O85" i="4"/>
  <c r="N101" i="4"/>
  <c r="O101" i="4"/>
  <c r="BS137" i="4"/>
  <c r="BI137" i="4"/>
  <c r="AY137" i="4"/>
  <c r="BX137" i="4" s="1"/>
  <c r="N145" i="4"/>
  <c r="P145" i="4" s="1"/>
  <c r="O145" i="4"/>
  <c r="I145" i="4"/>
  <c r="K145" i="4" s="1"/>
  <c r="J145" i="4"/>
  <c r="BS153" i="4"/>
  <c r="BI153" i="4"/>
  <c r="AY153" i="4"/>
  <c r="BX153" i="4" s="1"/>
  <c r="O156" i="4"/>
  <c r="N156" i="4"/>
  <c r="P156" i="4" s="1"/>
  <c r="O164" i="4"/>
  <c r="N164" i="4"/>
  <c r="P164" i="4" s="1"/>
  <c r="N173" i="4"/>
  <c r="P173" i="4" s="1"/>
  <c r="O173" i="4"/>
  <c r="P52" i="4"/>
  <c r="O72" i="4"/>
  <c r="BI74" i="4"/>
  <c r="AE91" i="4"/>
  <c r="AG91" i="4" s="1"/>
  <c r="AK91" i="4" s="1"/>
  <c r="AE94" i="4"/>
  <c r="AG94" i="4" s="1"/>
  <c r="AK94" i="4" s="1"/>
  <c r="K97" i="4"/>
  <c r="AE107" i="4"/>
  <c r="O108" i="4"/>
  <c r="O112" i="4"/>
  <c r="AG122" i="4"/>
  <c r="AK122" i="4" s="1"/>
  <c r="BS126" i="4"/>
  <c r="AE130" i="4"/>
  <c r="AG130" i="4" s="1"/>
  <c r="AK130" i="4" s="1"/>
  <c r="AN130" i="4" s="1"/>
  <c r="AR130" i="4" s="1"/>
  <c r="O140" i="4"/>
  <c r="O148" i="4"/>
  <c r="AJ154" i="4"/>
  <c r="N160" i="4"/>
  <c r="AY169" i="4"/>
  <c r="BX169" i="4" s="1"/>
  <c r="I176" i="4"/>
  <c r="K176" i="4" s="1"/>
  <c r="AJ182" i="4"/>
  <c r="J185" i="4"/>
  <c r="AG186" i="4"/>
  <c r="AK186" i="4" s="1"/>
  <c r="AN186" i="4" s="1"/>
  <c r="AR186" i="4" s="1"/>
  <c r="O192" i="4"/>
  <c r="N192" i="4"/>
  <c r="P192" i="4" s="1"/>
  <c r="N9" i="6"/>
  <c r="O9" i="6"/>
  <c r="N29" i="6"/>
  <c r="P29" i="6" s="1"/>
  <c r="O29" i="6"/>
  <c r="O33" i="6"/>
  <c r="N33" i="6"/>
  <c r="P33" i="6" s="1"/>
  <c r="O57" i="6"/>
  <c r="N57" i="6"/>
  <c r="P57" i="6" s="1"/>
  <c r="I61" i="6"/>
  <c r="J61" i="6"/>
  <c r="N66" i="6"/>
  <c r="P66" i="6" s="1"/>
  <c r="O66" i="6"/>
  <c r="N78" i="6"/>
  <c r="P78" i="6" s="1"/>
  <c r="O78" i="6"/>
  <c r="O85" i="6"/>
  <c r="N85" i="6"/>
  <c r="P85" i="6" s="1"/>
  <c r="N86" i="6"/>
  <c r="O86" i="6"/>
  <c r="AJ57" i="4"/>
  <c r="O61" i="4"/>
  <c r="BS62" i="4"/>
  <c r="N67" i="4"/>
  <c r="P67" i="4" s="1"/>
  <c r="P68" i="4"/>
  <c r="P73" i="4"/>
  <c r="AG74" i="4"/>
  <c r="P93" i="4"/>
  <c r="J97" i="4"/>
  <c r="BI105" i="4"/>
  <c r="P111" i="4"/>
  <c r="AE111" i="4"/>
  <c r="BI125" i="4"/>
  <c r="AE127" i="4"/>
  <c r="AE132" i="4"/>
  <c r="AG132" i="4" s="1"/>
  <c r="AK132" i="4" s="1"/>
  <c r="AJ137" i="4"/>
  <c r="AE139" i="4"/>
  <c r="AG139" i="4" s="1"/>
  <c r="AK139" i="4" s="1"/>
  <c r="AE147" i="4"/>
  <c r="O157" i="4"/>
  <c r="BS158" i="4"/>
  <c r="AG166" i="4"/>
  <c r="BI166" i="4"/>
  <c r="AY177" i="4"/>
  <c r="BX177" i="4" s="1"/>
  <c r="P181" i="4"/>
  <c r="O188" i="4"/>
  <c r="N188" i="4"/>
  <c r="AG19" i="6"/>
  <c r="AK19" i="6" s="1"/>
  <c r="AN19" i="6" s="1"/>
  <c r="N26" i="6"/>
  <c r="P26" i="6" s="1"/>
  <c r="O26" i="6"/>
  <c r="AJ31" i="6"/>
  <c r="AE31" i="6"/>
  <c r="AG31" i="6" s="1"/>
  <c r="I66" i="6"/>
  <c r="J66" i="6"/>
  <c r="I86" i="6"/>
  <c r="J86" i="6"/>
  <c r="P108" i="4"/>
  <c r="AE113" i="4"/>
  <c r="AG113" i="4" s="1"/>
  <c r="AG154" i="4"/>
  <c r="BS166" i="4"/>
  <c r="BI177" i="4"/>
  <c r="J180" i="4"/>
  <c r="AG182" i="4"/>
  <c r="P189" i="4"/>
  <c r="K189" i="4"/>
  <c r="N193" i="4"/>
  <c r="P193" i="4" s="1"/>
  <c r="O193" i="4"/>
  <c r="AJ195" i="4"/>
  <c r="AE195" i="4"/>
  <c r="N10" i="6"/>
  <c r="P10" i="6" s="1"/>
  <c r="O10" i="6"/>
  <c r="N13" i="6"/>
  <c r="P13" i="6" s="1"/>
  <c r="O13" i="6"/>
  <c r="O21" i="6"/>
  <c r="N21" i="6"/>
  <c r="I30" i="6"/>
  <c r="J30" i="6"/>
  <c r="N54" i="6"/>
  <c r="P54" i="6" s="1"/>
  <c r="O54" i="6"/>
  <c r="N58" i="6"/>
  <c r="O58" i="6"/>
  <c r="I58" i="6"/>
  <c r="K58" i="6" s="1"/>
  <c r="J58" i="6"/>
  <c r="BS75" i="6"/>
  <c r="N82" i="6"/>
  <c r="P82" i="6" s="1"/>
  <c r="O82" i="6"/>
  <c r="BS119" i="6"/>
  <c r="AY119" i="6"/>
  <c r="BX119" i="6" s="1"/>
  <c r="BI119" i="6"/>
  <c r="AJ174" i="6"/>
  <c r="AE174" i="6"/>
  <c r="P112" i="4"/>
  <c r="BI118" i="4"/>
  <c r="P140" i="4"/>
  <c r="P148" i="4"/>
  <c r="P160" i="4"/>
  <c r="AE38" i="6"/>
  <c r="AG38" i="6" s="1"/>
  <c r="AJ38" i="6"/>
  <c r="O41" i="6"/>
  <c r="N41" i="6"/>
  <c r="P41" i="6" s="1"/>
  <c r="BS62" i="6"/>
  <c r="BI62" i="6"/>
  <c r="AY62" i="6"/>
  <c r="BX62" i="6" s="1"/>
  <c r="O68" i="6"/>
  <c r="N68" i="6"/>
  <c r="N69" i="6"/>
  <c r="O69" i="6"/>
  <c r="BS82" i="6"/>
  <c r="BI82" i="6"/>
  <c r="AY82" i="6"/>
  <c r="BX82" i="6" s="1"/>
  <c r="N94" i="6"/>
  <c r="P94" i="6" s="1"/>
  <c r="O94" i="6"/>
  <c r="BS111" i="6"/>
  <c r="BI111" i="6"/>
  <c r="AY111" i="6"/>
  <c r="BX111" i="6" s="1"/>
  <c r="AE144" i="6"/>
  <c r="AG144" i="6" s="1"/>
  <c r="AK144" i="6" s="1"/>
  <c r="AJ144" i="6"/>
  <c r="P64" i="4"/>
  <c r="P72" i="4"/>
  <c r="BI106" i="4"/>
  <c r="J113" i="4"/>
  <c r="O117" i="4"/>
  <c r="AG118" i="4"/>
  <c r="AK118" i="4" s="1"/>
  <c r="AN118" i="4" s="1"/>
  <c r="N120" i="4"/>
  <c r="P120" i="4" s="1"/>
  <c r="P128" i="4"/>
  <c r="J129" i="4"/>
  <c r="J141" i="4"/>
  <c r="AG142" i="4"/>
  <c r="AK142" i="4" s="1"/>
  <c r="BI142" i="4"/>
  <c r="N144" i="4"/>
  <c r="P144" i="4" s="1"/>
  <c r="J149" i="4"/>
  <c r="AG150" i="4"/>
  <c r="AK150" i="4" s="1"/>
  <c r="AM150" i="4" s="1"/>
  <c r="AQ150" i="4" s="1"/>
  <c r="BI150" i="4"/>
  <c r="P168" i="4"/>
  <c r="J169" i="4"/>
  <c r="N180" i="4"/>
  <c r="P180" i="4" s="1"/>
  <c r="O181" i="4"/>
  <c r="BS46" i="6"/>
  <c r="BI46" i="6"/>
  <c r="AY46" i="6"/>
  <c r="BX46" i="6" s="1"/>
  <c r="BS54" i="6"/>
  <c r="AY54" i="6"/>
  <c r="BX54" i="6" s="1"/>
  <c r="BI54" i="6"/>
  <c r="I69" i="6"/>
  <c r="J69" i="6"/>
  <c r="AY97" i="6"/>
  <c r="BX97" i="6" s="1"/>
  <c r="BS97" i="6"/>
  <c r="BI97" i="6"/>
  <c r="O98" i="6"/>
  <c r="N98" i="6"/>
  <c r="P98" i="6" s="1"/>
  <c r="BS103" i="6"/>
  <c r="BI103" i="6"/>
  <c r="AY103" i="6"/>
  <c r="BX103" i="6" s="1"/>
  <c r="AJ65" i="4"/>
  <c r="AE72" i="4"/>
  <c r="AG72" i="4" s="1"/>
  <c r="AK72" i="4" s="1"/>
  <c r="BS94" i="4"/>
  <c r="AE95" i="4"/>
  <c r="BI97" i="4"/>
  <c r="AG102" i="4"/>
  <c r="AK102" i="4" s="1"/>
  <c r="AE103" i="4"/>
  <c r="AG103" i="4" s="1"/>
  <c r="AK103" i="4" s="1"/>
  <c r="AG106" i="4"/>
  <c r="AK106" i="4" s="1"/>
  <c r="AN106" i="4" s="1"/>
  <c r="AR106" i="4" s="1"/>
  <c r="K113" i="4"/>
  <c r="AE115" i="4"/>
  <c r="AG115" i="4" s="1"/>
  <c r="AK115" i="4" s="1"/>
  <c r="BS118" i="4"/>
  <c r="AE119" i="4"/>
  <c r="AG119" i="4" s="1"/>
  <c r="AK119" i="4" s="1"/>
  <c r="BI126" i="4"/>
  <c r="P132" i="4"/>
  <c r="BI133" i="4"/>
  <c r="AE138" i="4"/>
  <c r="AG138" i="4" s="1"/>
  <c r="AK138" i="4" s="1"/>
  <c r="AE140" i="4"/>
  <c r="AE146" i="4"/>
  <c r="AG146" i="4" s="1"/>
  <c r="AE148" i="4"/>
  <c r="O161" i="4"/>
  <c r="AJ169" i="4"/>
  <c r="AE171" i="4"/>
  <c r="AG171" i="4" s="1"/>
  <c r="AK171" i="4" s="1"/>
  <c r="N197" i="4"/>
  <c r="O197" i="4"/>
  <c r="I197" i="4"/>
  <c r="J197" i="4"/>
  <c r="O22" i="6"/>
  <c r="J37" i="6"/>
  <c r="I37" i="6"/>
  <c r="N49" i="6"/>
  <c r="P49" i="6" s="1"/>
  <c r="N65" i="6"/>
  <c r="O65" i="6"/>
  <c r="N70" i="6"/>
  <c r="P70" i="6" s="1"/>
  <c r="O70" i="6"/>
  <c r="AY83" i="6"/>
  <c r="BX83" i="6" s="1"/>
  <c r="BS83" i="6"/>
  <c r="O173" i="6"/>
  <c r="N173" i="6"/>
  <c r="P173" i="6" s="1"/>
  <c r="P53" i="4"/>
  <c r="AG62" i="4"/>
  <c r="AK62" i="4" s="1"/>
  <c r="BI62" i="4"/>
  <c r="O65" i="4"/>
  <c r="AG66" i="4"/>
  <c r="AK66" i="4" s="1"/>
  <c r="J81" i="4"/>
  <c r="I83" i="4"/>
  <c r="P100" i="4"/>
  <c r="AY105" i="4"/>
  <c r="BX105" i="4" s="1"/>
  <c r="BS106" i="4"/>
  <c r="I115" i="4"/>
  <c r="K115" i="4" s="1"/>
  <c r="AY125" i="4"/>
  <c r="BX125" i="4" s="1"/>
  <c r="AG126" i="4"/>
  <c r="O129" i="4"/>
  <c r="O141" i="4"/>
  <c r="BS142" i="4"/>
  <c r="O149" i="4"/>
  <c r="BS150" i="4"/>
  <c r="AE151" i="4"/>
  <c r="AG151" i="4" s="1"/>
  <c r="AK151" i="4" s="1"/>
  <c r="AG158" i="4"/>
  <c r="AK158" i="4" s="1"/>
  <c r="AM158" i="4" s="1"/>
  <c r="AQ158" i="4" s="1"/>
  <c r="P176" i="4"/>
  <c r="AE179" i="4"/>
  <c r="AY190" i="4"/>
  <c r="BX190" i="4" s="1"/>
  <c r="BI190" i="4"/>
  <c r="BS190" i="4"/>
  <c r="AE193" i="4"/>
  <c r="AG193" i="4" s="1"/>
  <c r="AJ193" i="4"/>
  <c r="N38" i="6"/>
  <c r="O38" i="6"/>
  <c r="AJ40" i="6"/>
  <c r="AE40" i="6"/>
  <c r="N46" i="6"/>
  <c r="P46" i="6" s="1"/>
  <c r="O46" i="6"/>
  <c r="AJ52" i="6"/>
  <c r="AE52" i="6"/>
  <c r="N61" i="6"/>
  <c r="P61" i="6" s="1"/>
  <c r="O61" i="6"/>
  <c r="N74" i="6"/>
  <c r="P74" i="6" s="1"/>
  <c r="O74" i="6"/>
  <c r="J77" i="6"/>
  <c r="I77" i="6"/>
  <c r="K77" i="6" s="1"/>
  <c r="O131" i="6"/>
  <c r="N131" i="6"/>
  <c r="I135" i="6"/>
  <c r="J135" i="6"/>
  <c r="J200" i="4"/>
  <c r="P19" i="5"/>
  <c r="P36" i="5"/>
  <c r="P39" i="5"/>
  <c r="P56" i="5"/>
  <c r="P75" i="5"/>
  <c r="P92" i="5"/>
  <c r="P111" i="5"/>
  <c r="P128" i="5"/>
  <c r="P146" i="5"/>
  <c r="P147" i="5"/>
  <c r="P164" i="5"/>
  <c r="P167" i="5"/>
  <c r="P184" i="5"/>
  <c r="P187" i="5"/>
  <c r="AY10" i="6"/>
  <c r="BX10" i="6" s="1"/>
  <c r="AE12" i="6"/>
  <c r="AG12" i="6" s="1"/>
  <c r="AK12" i="6" s="1"/>
  <c r="I21" i="6"/>
  <c r="J22" i="6"/>
  <c r="BI26" i="6"/>
  <c r="AE39" i="6"/>
  <c r="AG39" i="6" s="1"/>
  <c r="AK39" i="6" s="1"/>
  <c r="K46" i="6"/>
  <c r="BI47" i="6"/>
  <c r="O50" i="6"/>
  <c r="P53" i="6"/>
  <c r="AG59" i="6"/>
  <c r="AK59" i="6" s="1"/>
  <c r="AN59" i="6" s="1"/>
  <c r="AR59" i="6" s="1"/>
  <c r="AG63" i="6"/>
  <c r="AK63" i="6" s="1"/>
  <c r="AE79" i="6"/>
  <c r="AG79" i="6" s="1"/>
  <c r="AK79" i="6" s="1"/>
  <c r="J81" i="6"/>
  <c r="J82" i="6"/>
  <c r="I85" i="6"/>
  <c r="N89" i="6"/>
  <c r="P89" i="6" s="1"/>
  <c r="O90" i="6"/>
  <c r="K95" i="6"/>
  <c r="I102" i="6"/>
  <c r="O115" i="6"/>
  <c r="N115" i="6"/>
  <c r="O119" i="6"/>
  <c r="N119" i="6"/>
  <c r="P119" i="6" s="1"/>
  <c r="O142" i="6"/>
  <c r="N142" i="6"/>
  <c r="P142" i="6" s="1"/>
  <c r="BS159" i="6"/>
  <c r="BI159" i="6"/>
  <c r="AY159" i="6"/>
  <c r="BX159" i="6" s="1"/>
  <c r="J179" i="6"/>
  <c r="O189" i="4"/>
  <c r="BI193" i="4"/>
  <c r="J196" i="4"/>
  <c r="BI198" i="4"/>
  <c r="P13" i="5"/>
  <c r="P14" i="5"/>
  <c r="P33" i="5"/>
  <c r="P34" i="5"/>
  <c r="P35" i="5"/>
  <c r="P69" i="5"/>
  <c r="P70" i="5"/>
  <c r="P72" i="5"/>
  <c r="P89" i="5"/>
  <c r="P90" i="5"/>
  <c r="P125" i="5"/>
  <c r="P126" i="5"/>
  <c r="P144" i="5"/>
  <c r="P161" i="5"/>
  <c r="P162" i="5"/>
  <c r="P181" i="5"/>
  <c r="P182" i="5"/>
  <c r="P183" i="5"/>
  <c r="BI19" i="6"/>
  <c r="N28" i="6"/>
  <c r="P28" i="6" s="1"/>
  <c r="BI35" i="6"/>
  <c r="P45" i="6"/>
  <c r="N56" i="6"/>
  <c r="P56" i="6" s="1"/>
  <c r="BS63" i="6"/>
  <c r="AG96" i="6"/>
  <c r="O102" i="6"/>
  <c r="N102" i="6"/>
  <c r="P102" i="6" s="1"/>
  <c r="O111" i="6"/>
  <c r="N111" i="6"/>
  <c r="P111" i="6" s="1"/>
  <c r="O123" i="6"/>
  <c r="O130" i="6"/>
  <c r="N130" i="6"/>
  <c r="J134" i="6"/>
  <c r="I134" i="6"/>
  <c r="N138" i="6"/>
  <c r="P138" i="6" s="1"/>
  <c r="AG159" i="6"/>
  <c r="O161" i="6"/>
  <c r="N161" i="6"/>
  <c r="AJ172" i="6"/>
  <c r="AE172" i="6"/>
  <c r="BS179" i="6"/>
  <c r="BI179" i="6"/>
  <c r="AY179" i="6"/>
  <c r="BX179" i="6" s="1"/>
  <c r="P9" i="5"/>
  <c r="P10" i="5"/>
  <c r="P11" i="5"/>
  <c r="P29" i="5"/>
  <c r="P30" i="5"/>
  <c r="P31" i="5"/>
  <c r="P48" i="5"/>
  <c r="P65" i="5"/>
  <c r="P66" i="5"/>
  <c r="P67" i="5"/>
  <c r="P84" i="5"/>
  <c r="P87" i="5"/>
  <c r="P101" i="5"/>
  <c r="P102" i="5"/>
  <c r="P104" i="5"/>
  <c r="P121" i="5"/>
  <c r="P122" i="5"/>
  <c r="P123" i="5"/>
  <c r="P140" i="5"/>
  <c r="P157" i="5"/>
  <c r="P158" i="5"/>
  <c r="P159" i="5"/>
  <c r="P176" i="5"/>
  <c r="P179" i="5"/>
  <c r="BS19" i="6"/>
  <c r="AE25" i="6"/>
  <c r="K26" i="6"/>
  <c r="I32" i="6"/>
  <c r="BS35" i="6"/>
  <c r="BI43" i="6"/>
  <c r="AE50" i="6"/>
  <c r="AG50" i="6" s="1"/>
  <c r="AE53" i="6"/>
  <c r="K54" i="6"/>
  <c r="P65" i="6"/>
  <c r="I73" i="6"/>
  <c r="AG83" i="6"/>
  <c r="AK83" i="6" s="1"/>
  <c r="P90" i="6"/>
  <c r="AE90" i="6"/>
  <c r="AG90" i="6" s="1"/>
  <c r="I93" i="6"/>
  <c r="BS94" i="6"/>
  <c r="BI94" i="6"/>
  <c r="N95" i="6"/>
  <c r="P95" i="6" s="1"/>
  <c r="AY95" i="6"/>
  <c r="BX95" i="6" s="1"/>
  <c r="AJ100" i="6"/>
  <c r="AJ106" i="6"/>
  <c r="AE106" i="6"/>
  <c r="AG106" i="6" s="1"/>
  <c r="AG111" i="6"/>
  <c r="I147" i="6"/>
  <c r="J147" i="6"/>
  <c r="O154" i="6"/>
  <c r="N154" i="6"/>
  <c r="P154" i="6" s="1"/>
  <c r="O194" i="6"/>
  <c r="N194" i="6"/>
  <c r="P194" i="6" s="1"/>
  <c r="N195" i="6"/>
  <c r="P195" i="6" s="1"/>
  <c r="O195" i="6"/>
  <c r="BI27" i="6"/>
  <c r="BI55" i="6"/>
  <c r="P69" i="6"/>
  <c r="BI71" i="6"/>
  <c r="O114" i="6"/>
  <c r="N114" i="6"/>
  <c r="P114" i="6" s="1"/>
  <c r="O117" i="6"/>
  <c r="N117" i="6"/>
  <c r="P117" i="6" s="1"/>
  <c r="J141" i="6"/>
  <c r="I141" i="6"/>
  <c r="K141" i="6" s="1"/>
  <c r="O150" i="6"/>
  <c r="N150" i="6"/>
  <c r="I155" i="6"/>
  <c r="J155" i="6"/>
  <c r="N191" i="6"/>
  <c r="O191" i="6"/>
  <c r="I195" i="6"/>
  <c r="K195" i="6" s="1"/>
  <c r="J195" i="6"/>
  <c r="P188" i="4"/>
  <c r="P27" i="5"/>
  <c r="P44" i="5"/>
  <c r="P63" i="5"/>
  <c r="P80" i="5"/>
  <c r="P99" i="5"/>
  <c r="P116" i="5"/>
  <c r="P119" i="5"/>
  <c r="P136" i="5"/>
  <c r="P155" i="5"/>
  <c r="P172" i="5"/>
  <c r="P196" i="5"/>
  <c r="P199" i="5"/>
  <c r="P9" i="6"/>
  <c r="P17" i="6"/>
  <c r="P37" i="6"/>
  <c r="P77" i="6"/>
  <c r="BI91" i="6"/>
  <c r="AE116" i="6"/>
  <c r="AG116" i="6" s="1"/>
  <c r="AJ116" i="6"/>
  <c r="BS131" i="6"/>
  <c r="BI131" i="6"/>
  <c r="AY131" i="6"/>
  <c r="BX131" i="6" s="1"/>
  <c r="N139" i="6"/>
  <c r="P139" i="6" s="1"/>
  <c r="O139" i="6"/>
  <c r="N159" i="6"/>
  <c r="O159" i="6"/>
  <c r="N163" i="6"/>
  <c r="P163" i="6" s="1"/>
  <c r="O163" i="6"/>
  <c r="AJ168" i="6"/>
  <c r="AE168" i="6"/>
  <c r="AG168" i="6" s="1"/>
  <c r="O174" i="6"/>
  <c r="N174" i="6"/>
  <c r="O178" i="6"/>
  <c r="N178" i="6"/>
  <c r="P178" i="6" s="1"/>
  <c r="J186" i="6"/>
  <c r="I186" i="6"/>
  <c r="AG194" i="4"/>
  <c r="AK194" i="4" s="1"/>
  <c r="AM194" i="4" s="1"/>
  <c r="P200" i="4"/>
  <c r="P21" i="5"/>
  <c r="P22" i="5"/>
  <c r="P24" i="5"/>
  <c r="P41" i="5"/>
  <c r="P42" i="5"/>
  <c r="P43" i="5"/>
  <c r="P60" i="5"/>
  <c r="P77" i="5"/>
  <c r="P78" i="5"/>
  <c r="P79" i="5"/>
  <c r="P96" i="5"/>
  <c r="P113" i="5"/>
  <c r="P114" i="5"/>
  <c r="P115" i="5"/>
  <c r="P132" i="5"/>
  <c r="P135" i="5"/>
  <c r="P149" i="5"/>
  <c r="P150" i="5"/>
  <c r="P152" i="5"/>
  <c r="P169" i="5"/>
  <c r="P170" i="5"/>
  <c r="P171" i="5"/>
  <c r="P189" i="5"/>
  <c r="P190" i="5"/>
  <c r="P192" i="5"/>
  <c r="P195" i="5"/>
  <c r="BI11" i="6"/>
  <c r="AE13" i="6"/>
  <c r="AG13" i="6" s="1"/>
  <c r="AK13" i="6" s="1"/>
  <c r="O14" i="6"/>
  <c r="J18" i="6"/>
  <c r="N20" i="6"/>
  <c r="P20" i="6" s="1"/>
  <c r="AY26" i="6"/>
  <c r="BX26" i="6" s="1"/>
  <c r="BS27" i="6"/>
  <c r="J34" i="6"/>
  <c r="I40" i="6"/>
  <c r="AE44" i="6"/>
  <c r="AG44" i="6" s="1"/>
  <c r="AK44" i="6" s="1"/>
  <c r="J50" i="6"/>
  <c r="BS55" i="6"/>
  <c r="AE61" i="6"/>
  <c r="AE69" i="6"/>
  <c r="AG69" i="6" s="1"/>
  <c r="AK69" i="6" s="1"/>
  <c r="BS71" i="6"/>
  <c r="AE72" i="6"/>
  <c r="K90" i="6"/>
  <c r="AG91" i="6"/>
  <c r="AK91" i="6" s="1"/>
  <c r="K94" i="6"/>
  <c r="I96" i="6"/>
  <c r="K96" i="6" s="1"/>
  <c r="J96" i="6"/>
  <c r="O106" i="6"/>
  <c r="N106" i="6"/>
  <c r="P106" i="6" s="1"/>
  <c r="O122" i="6"/>
  <c r="AE135" i="6"/>
  <c r="AG135" i="6" s="1"/>
  <c r="AJ135" i="6"/>
  <c r="P159" i="6"/>
  <c r="I163" i="6"/>
  <c r="J163" i="6"/>
  <c r="N179" i="6"/>
  <c r="P179" i="6" s="1"/>
  <c r="O179" i="6"/>
  <c r="BS195" i="6"/>
  <c r="BI195" i="6"/>
  <c r="AY195" i="6"/>
  <c r="BX195" i="6" s="1"/>
  <c r="AG190" i="4"/>
  <c r="AY193" i="4"/>
  <c r="BX193" i="4" s="1"/>
  <c r="AG11" i="6"/>
  <c r="AK11" i="6" s="1"/>
  <c r="AN11" i="6" s="1"/>
  <c r="AR11" i="6" s="1"/>
  <c r="P21" i="6"/>
  <c r="AG23" i="6"/>
  <c r="BI63" i="6"/>
  <c r="AY104" i="6"/>
  <c r="BX104" i="6" s="1"/>
  <c r="BI104" i="6"/>
  <c r="BS104" i="6"/>
  <c r="J110" i="6"/>
  <c r="I110" i="6"/>
  <c r="O146" i="6"/>
  <c r="N146" i="6"/>
  <c r="P146" i="6" s="1"/>
  <c r="I159" i="6"/>
  <c r="J159" i="6"/>
  <c r="N167" i="6"/>
  <c r="P167" i="6" s="1"/>
  <c r="O167" i="6"/>
  <c r="I167" i="6"/>
  <c r="K167" i="6" s="1"/>
  <c r="J167" i="6"/>
  <c r="O170" i="6"/>
  <c r="N170" i="6"/>
  <c r="P170" i="6" s="1"/>
  <c r="P175" i="6"/>
  <c r="I175" i="6"/>
  <c r="K175" i="6" s="1"/>
  <c r="J175" i="6"/>
  <c r="P190" i="6"/>
  <c r="BS29" i="8"/>
  <c r="BI29" i="8"/>
  <c r="AY29" i="8"/>
  <c r="BX29" i="8" s="1"/>
  <c r="J33" i="8"/>
  <c r="I33" i="8"/>
  <c r="J44" i="8"/>
  <c r="I44" i="8"/>
  <c r="K44" i="8" s="1"/>
  <c r="BS50" i="8"/>
  <c r="AY50" i="8"/>
  <c r="BX50" i="8" s="1"/>
  <c r="BS61" i="8"/>
  <c r="AY61" i="8"/>
  <c r="BX61" i="8" s="1"/>
  <c r="J65" i="8"/>
  <c r="I65" i="8"/>
  <c r="I86" i="8"/>
  <c r="K86" i="8" s="1"/>
  <c r="J86" i="8"/>
  <c r="I94" i="8"/>
  <c r="K94" i="8" s="1"/>
  <c r="J94" i="8"/>
  <c r="BI112" i="6"/>
  <c r="AE123" i="6"/>
  <c r="AG123" i="6" s="1"/>
  <c r="AG132" i="6"/>
  <c r="AE149" i="6"/>
  <c r="BS152" i="6"/>
  <c r="AE153" i="6"/>
  <c r="AG153" i="6" s="1"/>
  <c r="AK153" i="6" s="1"/>
  <c r="AE160" i="6"/>
  <c r="AE169" i="6"/>
  <c r="AG169" i="6" s="1"/>
  <c r="AK169" i="6" s="1"/>
  <c r="AJ179" i="6"/>
  <c r="AE188" i="6"/>
  <c r="AG188" i="6" s="1"/>
  <c r="AK188" i="6" s="1"/>
  <c r="J190" i="6"/>
  <c r="J191" i="6"/>
  <c r="BI192" i="6"/>
  <c r="AJ195" i="6"/>
  <c r="P23" i="7"/>
  <c r="P24" i="7"/>
  <c r="P25" i="7"/>
  <c r="P46" i="7"/>
  <c r="P75" i="7"/>
  <c r="P88" i="7"/>
  <c r="P89" i="7"/>
  <c r="P91" i="7"/>
  <c r="P107" i="7"/>
  <c r="P151" i="7"/>
  <c r="BS74" i="8"/>
  <c r="AY74" i="8"/>
  <c r="BX74" i="8" s="1"/>
  <c r="BI74" i="8"/>
  <c r="AE105" i="6"/>
  <c r="AJ120" i="6"/>
  <c r="AG136" i="6"/>
  <c r="AK136" i="6" s="1"/>
  <c r="AN136" i="6" s="1"/>
  <c r="AR136" i="6" s="1"/>
  <c r="BI139" i="6"/>
  <c r="AE141" i="6"/>
  <c r="BI143" i="6"/>
  <c r="I149" i="6"/>
  <c r="BI151" i="6"/>
  <c r="AE158" i="6"/>
  <c r="K159" i="6"/>
  <c r="AE165" i="6"/>
  <c r="AG165" i="6" s="1"/>
  <c r="AK165" i="6" s="1"/>
  <c r="BI171" i="6"/>
  <c r="P174" i="6"/>
  <c r="BI176" i="6"/>
  <c r="AG180" i="6"/>
  <c r="AK180" i="6" s="1"/>
  <c r="AE181" i="6"/>
  <c r="AE184" i="6"/>
  <c r="AG184" i="6" s="1"/>
  <c r="AK184" i="6" s="1"/>
  <c r="I185" i="6"/>
  <c r="K185" i="6" s="1"/>
  <c r="AJ189" i="6"/>
  <c r="AE190" i="6"/>
  <c r="AG192" i="6"/>
  <c r="AK192" i="6" s="1"/>
  <c r="AG196" i="6"/>
  <c r="AK196" i="6" s="1"/>
  <c r="AN196" i="6" s="1"/>
  <c r="AR196" i="6" s="1"/>
  <c r="AE200" i="6"/>
  <c r="P20" i="7"/>
  <c r="P42" i="7"/>
  <c r="P56" i="7"/>
  <c r="P59" i="7"/>
  <c r="P72" i="7"/>
  <c r="P86" i="7"/>
  <c r="P87" i="7"/>
  <c r="P104" i="7"/>
  <c r="O11" i="8"/>
  <c r="N11" i="8"/>
  <c r="BI34" i="8"/>
  <c r="AY34" i="8"/>
  <c r="BX34" i="8" s="1"/>
  <c r="I70" i="8"/>
  <c r="K70" i="8" s="1"/>
  <c r="J70" i="8"/>
  <c r="BS85" i="8"/>
  <c r="AY85" i="8"/>
  <c r="BX85" i="8" s="1"/>
  <c r="N89" i="8"/>
  <c r="O89" i="8"/>
  <c r="BS93" i="8"/>
  <c r="AY93" i="8"/>
  <c r="BX93" i="8" s="1"/>
  <c r="I102" i="8"/>
  <c r="K102" i="8" s="1"/>
  <c r="J102" i="8"/>
  <c r="BS122" i="8"/>
  <c r="BI122" i="8"/>
  <c r="AY122" i="8"/>
  <c r="BX122" i="8" s="1"/>
  <c r="BS112" i="6"/>
  <c r="P122" i="6"/>
  <c r="J123" i="6"/>
  <c r="P127" i="6"/>
  <c r="P134" i="6"/>
  <c r="P162" i="6"/>
  <c r="I169" i="6"/>
  <c r="P183" i="6"/>
  <c r="P186" i="6"/>
  <c r="J187" i="6"/>
  <c r="BS192" i="6"/>
  <c r="P199" i="6"/>
  <c r="P18" i="7"/>
  <c r="P39" i="7"/>
  <c r="P40" i="7"/>
  <c r="P84" i="7"/>
  <c r="P85" i="7"/>
  <c r="P116" i="7"/>
  <c r="P117" i="7"/>
  <c r="P125" i="7"/>
  <c r="P138" i="7"/>
  <c r="P146" i="7"/>
  <c r="BS22" i="8"/>
  <c r="BI22" i="8"/>
  <c r="AY22" i="8"/>
  <c r="BX22" i="8" s="1"/>
  <c r="O45" i="8"/>
  <c r="N45" i="8"/>
  <c r="P45" i="8" s="1"/>
  <c r="O57" i="8"/>
  <c r="N57" i="8"/>
  <c r="BS66" i="8"/>
  <c r="BI66" i="8"/>
  <c r="AY66" i="8"/>
  <c r="BX66" i="8" s="1"/>
  <c r="O77" i="8"/>
  <c r="N77" i="8"/>
  <c r="P77" i="8" s="1"/>
  <c r="P150" i="6"/>
  <c r="BI160" i="6"/>
  <c r="P198" i="6"/>
  <c r="P17" i="8"/>
  <c r="J28" i="8"/>
  <c r="I28" i="8"/>
  <c r="I38" i="8"/>
  <c r="K38" i="8" s="1"/>
  <c r="J38" i="8"/>
  <c r="BS45" i="8"/>
  <c r="BI45" i="8"/>
  <c r="AY45" i="8"/>
  <c r="BX45" i="8" s="1"/>
  <c r="AG70" i="8"/>
  <c r="I78" i="8"/>
  <c r="K78" i="8" s="1"/>
  <c r="J78" i="8"/>
  <c r="N125" i="8"/>
  <c r="P125" i="8" s="1"/>
  <c r="O125" i="8"/>
  <c r="AJ104" i="6"/>
  <c r="AE118" i="6"/>
  <c r="AG118" i="6" s="1"/>
  <c r="AK118" i="6" s="1"/>
  <c r="P126" i="6"/>
  <c r="P131" i="6"/>
  <c r="AJ132" i="6"/>
  <c r="O135" i="6"/>
  <c r="AJ137" i="6"/>
  <c r="AE138" i="6"/>
  <c r="AG138" i="6" s="1"/>
  <c r="AK138" i="6" s="1"/>
  <c r="J143" i="6"/>
  <c r="BI144" i="6"/>
  <c r="AE150" i="6"/>
  <c r="AG150" i="6" s="1"/>
  <c r="AK150" i="6" s="1"/>
  <c r="AG160" i="6"/>
  <c r="AK160" i="6" s="1"/>
  <c r="J171" i="6"/>
  <c r="O175" i="6"/>
  <c r="AE177" i="6"/>
  <c r="P182" i="6"/>
  <c r="J183" i="6"/>
  <c r="BI184" i="6"/>
  <c r="O187" i="6"/>
  <c r="AE189" i="6"/>
  <c r="J199" i="6"/>
  <c r="P11" i="7"/>
  <c r="P12" i="7"/>
  <c r="P14" i="7"/>
  <c r="P34" i="7"/>
  <c r="P37" i="7"/>
  <c r="P52" i="7"/>
  <c r="P53" i="7"/>
  <c r="P66" i="7"/>
  <c r="P67" i="7"/>
  <c r="P80" i="7"/>
  <c r="P99" i="7"/>
  <c r="AJ15" i="8"/>
  <c r="AE15" i="8"/>
  <c r="AG15" i="8" s="1"/>
  <c r="N32" i="8"/>
  <c r="P32" i="8" s="1"/>
  <c r="O32" i="8"/>
  <c r="N50" i="8"/>
  <c r="O50" i="8"/>
  <c r="BS90" i="8"/>
  <c r="BI90" i="8"/>
  <c r="AY90" i="8"/>
  <c r="BX90" i="8" s="1"/>
  <c r="BI168" i="6"/>
  <c r="AG200" i="6"/>
  <c r="BS17" i="8"/>
  <c r="AY17" i="8"/>
  <c r="BX17" i="8" s="1"/>
  <c r="O25" i="8"/>
  <c r="N25" i="8"/>
  <c r="J32" i="8"/>
  <c r="I32" i="8"/>
  <c r="K32" i="8" s="1"/>
  <c r="BI50" i="8"/>
  <c r="AJ59" i="8"/>
  <c r="AE59" i="8"/>
  <c r="AG59" i="8" s="1"/>
  <c r="O73" i="8"/>
  <c r="N73" i="8"/>
  <c r="BS77" i="8"/>
  <c r="AY77" i="8"/>
  <c r="BX77" i="8" s="1"/>
  <c r="AJ107" i="6"/>
  <c r="AE108" i="6"/>
  <c r="AG108" i="6" s="1"/>
  <c r="AK108" i="6" s="1"/>
  <c r="AJ112" i="6"/>
  <c r="AJ124" i="6"/>
  <c r="AK124" i="6" s="1"/>
  <c r="AJ127" i="6"/>
  <c r="AE128" i="6"/>
  <c r="AG128" i="6" s="1"/>
  <c r="AK128" i="6" s="1"/>
  <c r="P130" i="6"/>
  <c r="O143" i="6"/>
  <c r="BS144" i="6"/>
  <c r="AE145" i="6"/>
  <c r="O151" i="6"/>
  <c r="BI152" i="6"/>
  <c r="O155" i="6"/>
  <c r="O171" i="6"/>
  <c r="AG172" i="6"/>
  <c r="AE173" i="6"/>
  <c r="AG173" i="6" s="1"/>
  <c r="AK173" i="6" s="1"/>
  <c r="I177" i="6"/>
  <c r="N189" i="6"/>
  <c r="P189" i="6" s="1"/>
  <c r="P191" i="6"/>
  <c r="P9" i="7"/>
  <c r="P27" i="7"/>
  <c r="P28" i="7"/>
  <c r="P30" i="7"/>
  <c r="P64" i="7"/>
  <c r="P65" i="7"/>
  <c r="P78" i="7"/>
  <c r="P79" i="7"/>
  <c r="P90" i="7"/>
  <c r="P94" i="7"/>
  <c r="P95" i="7"/>
  <c r="P110" i="7"/>
  <c r="P131" i="7"/>
  <c r="BS9" i="8"/>
  <c r="AY9" i="8"/>
  <c r="BX9" i="8" s="1"/>
  <c r="BS14" i="8"/>
  <c r="BI14" i="8"/>
  <c r="AY14" i="8"/>
  <c r="BX14" i="8" s="1"/>
  <c r="BS26" i="8"/>
  <c r="BI26" i="8"/>
  <c r="AY26" i="8"/>
  <c r="BX26" i="8" s="1"/>
  <c r="O29" i="8"/>
  <c r="N29" i="8"/>
  <c r="P37" i="8"/>
  <c r="O61" i="8"/>
  <c r="N61" i="8"/>
  <c r="O85" i="8"/>
  <c r="N85" i="8"/>
  <c r="P85" i="8" s="1"/>
  <c r="N93" i="8"/>
  <c r="P93" i="8" s="1"/>
  <c r="O93" i="8"/>
  <c r="O109" i="8"/>
  <c r="N109" i="8"/>
  <c r="P109" i="8" s="1"/>
  <c r="BS125" i="8"/>
  <c r="AY125" i="8"/>
  <c r="BX125" i="8" s="1"/>
  <c r="BI79" i="8"/>
  <c r="AJ96" i="8"/>
  <c r="AE96" i="8"/>
  <c r="AG96" i="8" s="1"/>
  <c r="O108" i="8"/>
  <c r="N108" i="8"/>
  <c r="K109" i="8"/>
  <c r="O144" i="8"/>
  <c r="N144" i="8"/>
  <c r="O168" i="8"/>
  <c r="N168" i="8"/>
  <c r="J171" i="8"/>
  <c r="I171" i="8"/>
  <c r="P145" i="7"/>
  <c r="P159" i="7"/>
  <c r="P177" i="7"/>
  <c r="P191" i="7"/>
  <c r="AE11" i="8"/>
  <c r="AG11" i="8" s="1"/>
  <c r="AK11" i="8" s="1"/>
  <c r="AE19" i="8"/>
  <c r="BI23" i="8"/>
  <c r="AE25" i="8"/>
  <c r="AG25" i="8" s="1"/>
  <c r="AK25" i="8" s="1"/>
  <c r="AE28" i="8"/>
  <c r="AE39" i="8"/>
  <c r="AG39" i="8" s="1"/>
  <c r="AK39" i="8" s="1"/>
  <c r="AE44" i="8"/>
  <c r="AE48" i="8"/>
  <c r="AE60" i="8"/>
  <c r="AG60" i="8" s="1"/>
  <c r="AK60" i="8" s="1"/>
  <c r="BS87" i="8"/>
  <c r="BI95" i="8"/>
  <c r="N97" i="8"/>
  <c r="I105" i="8"/>
  <c r="K105" i="8" s="1"/>
  <c r="BI106" i="8"/>
  <c r="P117" i="8"/>
  <c r="BI119" i="8"/>
  <c r="BS133" i="8"/>
  <c r="AY133" i="8"/>
  <c r="BX133" i="8" s="1"/>
  <c r="AJ135" i="8"/>
  <c r="AE135" i="8"/>
  <c r="AG135" i="8" s="1"/>
  <c r="O137" i="8"/>
  <c r="N137" i="8"/>
  <c r="P137" i="8" s="1"/>
  <c r="AJ146" i="8"/>
  <c r="AE146" i="8"/>
  <c r="AG146" i="8" s="1"/>
  <c r="O158" i="8"/>
  <c r="N158" i="8"/>
  <c r="P142" i="7"/>
  <c r="P154" i="7"/>
  <c r="P156" i="7"/>
  <c r="P157" i="7"/>
  <c r="P172" i="7"/>
  <c r="P173" i="7"/>
  <c r="P174" i="7"/>
  <c r="P175" i="7"/>
  <c r="P186" i="7"/>
  <c r="P188" i="7"/>
  <c r="P189" i="7"/>
  <c r="BS31" i="8"/>
  <c r="AE35" i="8"/>
  <c r="AG35" i="8" s="1"/>
  <c r="AK35" i="8" s="1"/>
  <c r="P48" i="8"/>
  <c r="N55" i="8"/>
  <c r="BI58" i="8"/>
  <c r="AY69" i="8"/>
  <c r="BX69" i="8" s="1"/>
  <c r="AE71" i="8"/>
  <c r="AG71" i="8" s="1"/>
  <c r="AK71" i="8" s="1"/>
  <c r="AE72" i="8"/>
  <c r="K77" i="8"/>
  <c r="BS79" i="8"/>
  <c r="I83" i="8"/>
  <c r="K83" i="8" s="1"/>
  <c r="AY101" i="8"/>
  <c r="BX101" i="8" s="1"/>
  <c r="AY103" i="8"/>
  <c r="BX103" i="8" s="1"/>
  <c r="BS103" i="8"/>
  <c r="AJ107" i="8"/>
  <c r="O112" i="8"/>
  <c r="J112" i="8"/>
  <c r="I112" i="8"/>
  <c r="K112" i="8" s="1"/>
  <c r="AE127" i="8"/>
  <c r="AG127" i="8" s="1"/>
  <c r="AK127" i="8" s="1"/>
  <c r="O129" i="8"/>
  <c r="O172" i="8"/>
  <c r="N172" i="8"/>
  <c r="P172" i="8" s="1"/>
  <c r="O180" i="8"/>
  <c r="N180" i="8"/>
  <c r="P180" i="8" s="1"/>
  <c r="I189" i="8"/>
  <c r="K189" i="8" s="1"/>
  <c r="J189" i="8"/>
  <c r="P122" i="7"/>
  <c r="P126" i="7"/>
  <c r="P140" i="7"/>
  <c r="P141" i="7"/>
  <c r="P170" i="7"/>
  <c r="P184" i="7"/>
  <c r="P200" i="7"/>
  <c r="I13" i="8"/>
  <c r="K13" i="8" s="1"/>
  <c r="I35" i="8"/>
  <c r="K35" i="8" s="1"/>
  <c r="BI55" i="8"/>
  <c r="N60" i="8"/>
  <c r="P61" i="8"/>
  <c r="AE70" i="8"/>
  <c r="AE93" i="8"/>
  <c r="AG93" i="8" s="1"/>
  <c r="AK93" i="8" s="1"/>
  <c r="AJ93" i="8"/>
  <c r="BS95" i="8"/>
  <c r="AG99" i="8"/>
  <c r="N105" i="8"/>
  <c r="AG110" i="8"/>
  <c r="BS119" i="8"/>
  <c r="AJ121" i="8"/>
  <c r="AE121" i="8"/>
  <c r="AG121" i="8" s="1"/>
  <c r="AK121" i="8" s="1"/>
  <c r="AG126" i="8"/>
  <c r="K138" i="8"/>
  <c r="AY158" i="8"/>
  <c r="BX158" i="8" s="1"/>
  <c r="BS158" i="8"/>
  <c r="O169" i="8"/>
  <c r="BI11" i="8"/>
  <c r="BI19" i="8"/>
  <c r="BS28" i="8"/>
  <c r="BI39" i="8"/>
  <c r="BS44" i="8"/>
  <c r="BS109" i="8"/>
  <c r="AY109" i="8"/>
  <c r="BX109" i="8" s="1"/>
  <c r="BS130" i="8"/>
  <c r="BI130" i="8"/>
  <c r="AY130" i="8"/>
  <c r="BX130" i="8" s="1"/>
  <c r="BS137" i="8"/>
  <c r="BI137" i="8"/>
  <c r="AY137" i="8"/>
  <c r="BX137" i="8" s="1"/>
  <c r="I165" i="8"/>
  <c r="K165" i="8" s="1"/>
  <c r="J165" i="8"/>
  <c r="BS172" i="8"/>
  <c r="AY172" i="8"/>
  <c r="BX172" i="8" s="1"/>
  <c r="BI172" i="8"/>
  <c r="I181" i="8"/>
  <c r="K181" i="8" s="1"/>
  <c r="J181" i="8"/>
  <c r="N185" i="8"/>
  <c r="O185" i="8"/>
  <c r="P169" i="7"/>
  <c r="P183" i="7"/>
  <c r="P199" i="7"/>
  <c r="N13" i="8"/>
  <c r="P13" i="8" s="1"/>
  <c r="AE17" i="8"/>
  <c r="N21" i="8"/>
  <c r="AE29" i="8"/>
  <c r="AG29" i="8" s="1"/>
  <c r="I31" i="8"/>
  <c r="K31" i="8" s="1"/>
  <c r="N33" i="8"/>
  <c r="P33" i="8" s="1"/>
  <c r="N41" i="8"/>
  <c r="P41" i="8" s="1"/>
  <c r="AE45" i="8"/>
  <c r="AG45" i="8" s="1"/>
  <c r="I47" i="8"/>
  <c r="K47" i="8" s="1"/>
  <c r="J54" i="8"/>
  <c r="K59" i="8"/>
  <c r="N65" i="8"/>
  <c r="P65" i="8" s="1"/>
  <c r="BI71" i="8"/>
  <c r="AY82" i="8"/>
  <c r="BX82" i="8" s="1"/>
  <c r="O96" i="8"/>
  <c r="I104" i="8"/>
  <c r="K104" i="8" s="1"/>
  <c r="N111" i="8"/>
  <c r="P111" i="8" s="1"/>
  <c r="N113" i="8"/>
  <c r="AE114" i="8"/>
  <c r="AG114" i="8" s="1"/>
  <c r="J118" i="8"/>
  <c r="J120" i="8"/>
  <c r="I120" i="8"/>
  <c r="K120" i="8" s="1"/>
  <c r="AJ129" i="8"/>
  <c r="AE129" i="8"/>
  <c r="N130" i="8"/>
  <c r="O130" i="8"/>
  <c r="J159" i="8"/>
  <c r="I159" i="8"/>
  <c r="O160" i="8"/>
  <c r="N160" i="8"/>
  <c r="P160" i="8" s="1"/>
  <c r="BS180" i="8"/>
  <c r="BI180" i="8"/>
  <c r="AY180" i="8"/>
  <c r="BX180" i="8" s="1"/>
  <c r="O182" i="8"/>
  <c r="N182" i="8"/>
  <c r="P182" i="8" s="1"/>
  <c r="P118" i="7"/>
  <c r="P119" i="7"/>
  <c r="P137" i="7"/>
  <c r="P148" i="7"/>
  <c r="P149" i="7"/>
  <c r="P162" i="7"/>
  <c r="P164" i="7"/>
  <c r="P165" i="7"/>
  <c r="P166" i="7"/>
  <c r="P167" i="7"/>
  <c r="P180" i="7"/>
  <c r="P181" i="7"/>
  <c r="P194" i="7"/>
  <c r="P195" i="7"/>
  <c r="J10" i="8"/>
  <c r="BS11" i="8"/>
  <c r="J18" i="8"/>
  <c r="BS19" i="8"/>
  <c r="I24" i="8"/>
  <c r="K24" i="8" s="1"/>
  <c r="K26" i="8"/>
  <c r="BS39" i="8"/>
  <c r="K46" i="8"/>
  <c r="BI47" i="8"/>
  <c r="AG51" i="8"/>
  <c r="N53" i="8"/>
  <c r="P53" i="8" s="1"/>
  <c r="N63" i="8"/>
  <c r="BI63" i="8"/>
  <c r="AE90" i="8"/>
  <c r="AG90" i="8" s="1"/>
  <c r="J113" i="8"/>
  <c r="I113" i="8"/>
  <c r="K113" i="8" s="1"/>
  <c r="AE122" i="8"/>
  <c r="AJ122" i="8"/>
  <c r="O156" i="8"/>
  <c r="N156" i="8"/>
  <c r="P156" i="8" s="1"/>
  <c r="P178" i="7"/>
  <c r="AE12" i="8"/>
  <c r="AE40" i="8"/>
  <c r="AG40" i="8" s="1"/>
  <c r="AK40" i="8" s="1"/>
  <c r="AJ42" i="8"/>
  <c r="AE49" i="8"/>
  <c r="BS71" i="8"/>
  <c r="AE81" i="8"/>
  <c r="AG81" i="8" s="1"/>
  <c r="AK81" i="8" s="1"/>
  <c r="BI82" i="8"/>
  <c r="BI87" i="8"/>
  <c r="AE97" i="8"/>
  <c r="AG97" i="8" s="1"/>
  <c r="AK97" i="8" s="1"/>
  <c r="BI98" i="8"/>
  <c r="AG111" i="8"/>
  <c r="AJ119" i="8"/>
  <c r="I121" i="8"/>
  <c r="J147" i="8"/>
  <c r="I147" i="8"/>
  <c r="BS156" i="8"/>
  <c r="BI156" i="8"/>
  <c r="AY156" i="8"/>
  <c r="BX156" i="8" s="1"/>
  <c r="I157" i="8"/>
  <c r="J157" i="8"/>
  <c r="I177" i="8"/>
  <c r="J177" i="8"/>
  <c r="BS9" i="10"/>
  <c r="AY9" i="10"/>
  <c r="BX9" i="10" s="1"/>
  <c r="O16" i="10"/>
  <c r="N16" i="10"/>
  <c r="P16" i="10" s="1"/>
  <c r="O29" i="10"/>
  <c r="N29" i="10"/>
  <c r="I151" i="8"/>
  <c r="AG158" i="8"/>
  <c r="AK158" i="8" s="1"/>
  <c r="AY177" i="8"/>
  <c r="BX177" i="8" s="1"/>
  <c r="BI182" i="8"/>
  <c r="AY187" i="8"/>
  <c r="BX187" i="8" s="1"/>
  <c r="N188" i="8"/>
  <c r="P188" i="8" s="1"/>
  <c r="P191" i="8"/>
  <c r="J193" i="8"/>
  <c r="AY193" i="8"/>
  <c r="BX193" i="8" s="1"/>
  <c r="I200" i="8"/>
  <c r="K200" i="8" s="1"/>
  <c r="P42" i="9"/>
  <c r="P45" i="9"/>
  <c r="P76" i="9"/>
  <c r="O25" i="10"/>
  <c r="N25" i="10"/>
  <c r="P25" i="10" s="1"/>
  <c r="BS89" i="10"/>
  <c r="AY89" i="10"/>
  <c r="BX89" i="10" s="1"/>
  <c r="AG119" i="8"/>
  <c r="AE136" i="8"/>
  <c r="J141" i="8"/>
  <c r="O145" i="8"/>
  <c r="BI148" i="8"/>
  <c r="BI153" i="8"/>
  <c r="O161" i="8"/>
  <c r="P164" i="8"/>
  <c r="N187" i="8"/>
  <c r="AE190" i="8"/>
  <c r="AG190" i="8" s="1"/>
  <c r="AK190" i="8" s="1"/>
  <c r="BI196" i="8"/>
  <c r="AY198" i="8"/>
  <c r="BX198" i="8" s="1"/>
  <c r="BI198" i="8"/>
  <c r="AJ199" i="8"/>
  <c r="AE199" i="8"/>
  <c r="BS29" i="10"/>
  <c r="AY29" i="10"/>
  <c r="BX29" i="10" s="1"/>
  <c r="BS49" i="10"/>
  <c r="AY49" i="10"/>
  <c r="BX49" i="10" s="1"/>
  <c r="BI127" i="8"/>
  <c r="AG138" i="8"/>
  <c r="AK138" i="8" s="1"/>
  <c r="AG152" i="8"/>
  <c r="BI166" i="8"/>
  <c r="K173" i="8"/>
  <c r="AG174" i="8"/>
  <c r="AK174" i="8" s="1"/>
  <c r="BI177" i="8"/>
  <c r="I184" i="8"/>
  <c r="K184" i="8" s="1"/>
  <c r="AE186" i="8"/>
  <c r="AG186" i="8" s="1"/>
  <c r="AK186" i="8" s="1"/>
  <c r="J192" i="8"/>
  <c r="AE192" i="8"/>
  <c r="P10" i="9"/>
  <c r="P12" i="9"/>
  <c r="P14" i="9"/>
  <c r="P24" i="9"/>
  <c r="P52" i="9"/>
  <c r="P53" i="9"/>
  <c r="P75" i="9"/>
  <c r="O13" i="10"/>
  <c r="N13" i="10"/>
  <c r="I26" i="10"/>
  <c r="K26" i="10" s="1"/>
  <c r="J26" i="10"/>
  <c r="BS41" i="10"/>
  <c r="AY41" i="10"/>
  <c r="BX41" i="10" s="1"/>
  <c r="AE134" i="8"/>
  <c r="AG134" i="8" s="1"/>
  <c r="AE142" i="8"/>
  <c r="K149" i="8"/>
  <c r="AG150" i="8"/>
  <c r="AK150" i="8" s="1"/>
  <c r="AM150" i="8" s="1"/>
  <c r="BI150" i="8"/>
  <c r="AG193" i="8"/>
  <c r="BS193" i="8"/>
  <c r="K197" i="8"/>
  <c r="P38" i="9"/>
  <c r="BS25" i="10"/>
  <c r="AY25" i="10"/>
  <c r="BX25" i="10" s="1"/>
  <c r="O61" i="10"/>
  <c r="N61" i="10"/>
  <c r="P61" i="10" s="1"/>
  <c r="BI190" i="8"/>
  <c r="O9" i="10"/>
  <c r="N9" i="10"/>
  <c r="P9" i="10" s="1"/>
  <c r="N33" i="10"/>
  <c r="P33" i="10" s="1"/>
  <c r="O33" i="10"/>
  <c r="O53" i="10"/>
  <c r="N53" i="10"/>
  <c r="O57" i="10"/>
  <c r="N57" i="10"/>
  <c r="P57" i="10" s="1"/>
  <c r="AG91" i="8"/>
  <c r="AK91" i="8" s="1"/>
  <c r="AM91" i="8" s="1"/>
  <c r="AE98" i="8"/>
  <c r="AG98" i="8" s="1"/>
  <c r="AG107" i="8"/>
  <c r="AK107" i="8" s="1"/>
  <c r="AM107" i="8" s="1"/>
  <c r="N135" i="8"/>
  <c r="AG137" i="8"/>
  <c r="J149" i="8"/>
  <c r="BS150" i="8"/>
  <c r="J153" i="8"/>
  <c r="I154" i="8"/>
  <c r="K154" i="8" s="1"/>
  <c r="AE171" i="8"/>
  <c r="AE176" i="8"/>
  <c r="AG176" i="8" s="1"/>
  <c r="AK176" i="8" s="1"/>
  <c r="AE183" i="8"/>
  <c r="AG183" i="8" s="1"/>
  <c r="AK183" i="8" s="1"/>
  <c r="N184" i="8"/>
  <c r="I199" i="8"/>
  <c r="P20" i="9"/>
  <c r="P21" i="9"/>
  <c r="P33" i="9"/>
  <c r="P71" i="9"/>
  <c r="P99" i="9"/>
  <c r="BS37" i="10"/>
  <c r="BI37" i="10"/>
  <c r="AY37" i="10"/>
  <c r="BX37" i="10" s="1"/>
  <c r="BI135" i="8"/>
  <c r="BI142" i="8"/>
  <c r="I178" i="8"/>
  <c r="K178" i="8" s="1"/>
  <c r="BS190" i="8"/>
  <c r="P88" i="9"/>
  <c r="I18" i="10"/>
  <c r="K18" i="10" s="1"/>
  <c r="J18" i="10"/>
  <c r="BI15" i="10"/>
  <c r="AY67" i="10"/>
  <c r="BX67" i="10" s="1"/>
  <c r="BS67" i="10"/>
  <c r="P89" i="10"/>
  <c r="O91" i="10"/>
  <c r="N91" i="10"/>
  <c r="I111" i="10"/>
  <c r="K111" i="10" s="1"/>
  <c r="J111" i="10"/>
  <c r="O141" i="10"/>
  <c r="N141" i="10"/>
  <c r="P141" i="10" s="1"/>
  <c r="O157" i="10"/>
  <c r="N157" i="10"/>
  <c r="P157" i="10" s="1"/>
  <c r="N160" i="10"/>
  <c r="P160" i="10" s="1"/>
  <c r="O160" i="10"/>
  <c r="I164" i="10"/>
  <c r="K164" i="10" s="1"/>
  <c r="J164" i="10"/>
  <c r="I172" i="10"/>
  <c r="J172" i="10"/>
  <c r="BS176" i="10"/>
  <c r="AY176" i="10"/>
  <c r="BX176" i="10" s="1"/>
  <c r="I179" i="10"/>
  <c r="J179" i="10"/>
  <c r="I187" i="10"/>
  <c r="J187" i="10"/>
  <c r="BS197" i="10"/>
  <c r="AY197" i="10"/>
  <c r="BX197" i="10" s="1"/>
  <c r="AG198" i="8"/>
  <c r="AK198" i="8" s="1"/>
  <c r="P22" i="9"/>
  <c r="P23" i="9"/>
  <c r="P34" i="9"/>
  <c r="P36" i="9"/>
  <c r="P41" i="9"/>
  <c r="P54" i="9"/>
  <c r="P55" i="9"/>
  <c r="P72" i="9"/>
  <c r="P86" i="9"/>
  <c r="P87" i="9"/>
  <c r="P104" i="9"/>
  <c r="P107" i="9"/>
  <c r="P111" i="9"/>
  <c r="P112" i="9"/>
  <c r="P124" i="9"/>
  <c r="P142" i="9"/>
  <c r="P145" i="9"/>
  <c r="P158" i="9"/>
  <c r="P159" i="9"/>
  <c r="P161" i="9"/>
  <c r="P176" i="9"/>
  <c r="P178" i="9"/>
  <c r="P179" i="9"/>
  <c r="P190" i="9"/>
  <c r="P198" i="9"/>
  <c r="BI23" i="10"/>
  <c r="BI26" i="10"/>
  <c r="BI31" i="10"/>
  <c r="N39" i="10"/>
  <c r="P39" i="10" s="1"/>
  <c r="K50" i="10"/>
  <c r="N52" i="10"/>
  <c r="P52" i="10" s="1"/>
  <c r="BI59" i="10"/>
  <c r="I61" i="10"/>
  <c r="K61" i="10" s="1"/>
  <c r="AY62" i="10"/>
  <c r="BX62" i="10" s="1"/>
  <c r="AJ63" i="10"/>
  <c r="AK63" i="10" s="1"/>
  <c r="N64" i="10"/>
  <c r="AY65" i="10"/>
  <c r="BX65" i="10" s="1"/>
  <c r="BI71" i="10"/>
  <c r="K77" i="10"/>
  <c r="AE82" i="10"/>
  <c r="AJ82" i="10"/>
  <c r="AJ86" i="10"/>
  <c r="AE90" i="10"/>
  <c r="AG90" i="10" s="1"/>
  <c r="AJ90" i="10"/>
  <c r="N104" i="10"/>
  <c r="P104" i="10" s="1"/>
  <c r="O104" i="10"/>
  <c r="O107" i="10"/>
  <c r="N107" i="10"/>
  <c r="O119" i="10"/>
  <c r="N119" i="10"/>
  <c r="P119" i="10" s="1"/>
  <c r="O133" i="10"/>
  <c r="N133" i="10"/>
  <c r="P133" i="10" s="1"/>
  <c r="BS139" i="10"/>
  <c r="BI139" i="10"/>
  <c r="AY139" i="10"/>
  <c r="BX139" i="10" s="1"/>
  <c r="I144" i="10"/>
  <c r="K144" i="10" s="1"/>
  <c r="J144" i="10"/>
  <c r="O145" i="10"/>
  <c r="N145" i="10"/>
  <c r="P145" i="10" s="1"/>
  <c r="P151" i="10"/>
  <c r="J154" i="10"/>
  <c r="I154" i="10"/>
  <c r="N167" i="10"/>
  <c r="P167" i="10" s="1"/>
  <c r="J199" i="10"/>
  <c r="I199" i="10"/>
  <c r="K199" i="10" s="1"/>
  <c r="P100" i="9"/>
  <c r="P101" i="9"/>
  <c r="BS15" i="10"/>
  <c r="AG55" i="10"/>
  <c r="J95" i="10"/>
  <c r="I95" i="10"/>
  <c r="K95" i="10" s="1"/>
  <c r="BI97" i="10"/>
  <c r="BS97" i="10"/>
  <c r="AY97" i="10"/>
  <c r="BX97" i="10" s="1"/>
  <c r="BS100" i="10"/>
  <c r="BI100" i="10"/>
  <c r="BS107" i="10"/>
  <c r="AY107" i="10"/>
  <c r="BX107" i="10" s="1"/>
  <c r="O127" i="10"/>
  <c r="N127" i="10"/>
  <c r="O146" i="10"/>
  <c r="N146" i="10"/>
  <c r="P146" i="10" s="1"/>
  <c r="AY157" i="10"/>
  <c r="BX157" i="10" s="1"/>
  <c r="BS157" i="10"/>
  <c r="AJ176" i="10"/>
  <c r="AE176" i="10"/>
  <c r="AG176" i="10" s="1"/>
  <c r="BS181" i="10"/>
  <c r="AY181" i="10"/>
  <c r="BX181" i="10" s="1"/>
  <c r="O184" i="10"/>
  <c r="N184" i="10"/>
  <c r="P184" i="10" s="1"/>
  <c r="BS194" i="10"/>
  <c r="BI194" i="10"/>
  <c r="AY194" i="10"/>
  <c r="BX194" i="10" s="1"/>
  <c r="P123" i="9"/>
  <c r="P140" i="9"/>
  <c r="P141" i="9"/>
  <c r="P157" i="9"/>
  <c r="P175" i="9"/>
  <c r="P189" i="9"/>
  <c r="P191" i="9"/>
  <c r="P195" i="9"/>
  <c r="P196" i="9"/>
  <c r="P199" i="9"/>
  <c r="P200" i="9"/>
  <c r="BS12" i="10"/>
  <c r="N17" i="10"/>
  <c r="P17" i="10" s="1"/>
  <c r="AY17" i="10"/>
  <c r="BX17" i="10" s="1"/>
  <c r="BS18" i="10"/>
  <c r="AE19" i="10"/>
  <c r="AG19" i="10" s="1"/>
  <c r="AK19" i="10" s="1"/>
  <c r="N20" i="10"/>
  <c r="P20" i="10" s="1"/>
  <c r="BS31" i="10"/>
  <c r="J41" i="10"/>
  <c r="N45" i="10"/>
  <c r="P45" i="10" s="1"/>
  <c r="N47" i="10"/>
  <c r="P47" i="10" s="1"/>
  <c r="AJ54" i="10"/>
  <c r="AJ58" i="10"/>
  <c r="O65" i="10"/>
  <c r="AE70" i="10"/>
  <c r="AG70" i="10" s="1"/>
  <c r="AK70" i="10" s="1"/>
  <c r="AJ70" i="10"/>
  <c r="N79" i="10"/>
  <c r="P79" i="10" s="1"/>
  <c r="AJ85" i="10"/>
  <c r="AE85" i="10"/>
  <c r="I89" i="10"/>
  <c r="K89" i="10" s="1"/>
  <c r="J89" i="10"/>
  <c r="AY101" i="10"/>
  <c r="BX101" i="10" s="1"/>
  <c r="BS101" i="10"/>
  <c r="AE105" i="10"/>
  <c r="P127" i="10"/>
  <c r="I127" i="10"/>
  <c r="K127" i="10" s="1"/>
  <c r="J127" i="10"/>
  <c r="O147" i="10"/>
  <c r="N147" i="10"/>
  <c r="P147" i="10" s="1"/>
  <c r="P51" i="9"/>
  <c r="P139" i="9"/>
  <c r="P155" i="9"/>
  <c r="P173" i="9"/>
  <c r="P187" i="9"/>
  <c r="O30" i="10"/>
  <c r="O34" i="10"/>
  <c r="N36" i="10"/>
  <c r="AG39" i="10"/>
  <c r="AK39" i="10" s="1"/>
  <c r="AM39" i="10" s="1"/>
  <c r="BI39" i="10"/>
  <c r="AE50" i="10"/>
  <c r="BI51" i="10"/>
  <c r="N56" i="10"/>
  <c r="P56" i="10" s="1"/>
  <c r="N69" i="10"/>
  <c r="AE100" i="10"/>
  <c r="AJ100" i="10"/>
  <c r="BS119" i="10"/>
  <c r="AY119" i="10"/>
  <c r="BX119" i="10" s="1"/>
  <c r="AJ126" i="10"/>
  <c r="AE126" i="10"/>
  <c r="AG126" i="10" s="1"/>
  <c r="AK126" i="10" s="1"/>
  <c r="BS127" i="10"/>
  <c r="AY127" i="10"/>
  <c r="BX127" i="10" s="1"/>
  <c r="AG137" i="10"/>
  <c r="AJ137" i="10"/>
  <c r="O159" i="10"/>
  <c r="N159" i="10"/>
  <c r="P159" i="10" s="1"/>
  <c r="AJ173" i="10"/>
  <c r="AE173" i="10"/>
  <c r="AG173" i="10" s="1"/>
  <c r="AK173" i="10" s="1"/>
  <c r="J196" i="10"/>
  <c r="I196" i="10"/>
  <c r="P16" i="9"/>
  <c r="P17" i="9"/>
  <c r="P28" i="9"/>
  <c r="P29" i="9"/>
  <c r="P48" i="9"/>
  <c r="P49" i="9"/>
  <c r="P64" i="9"/>
  <c r="P65" i="9"/>
  <c r="P81" i="9"/>
  <c r="P96" i="9"/>
  <c r="P97" i="9"/>
  <c r="P118" i="9"/>
  <c r="P132" i="9"/>
  <c r="P135" i="9"/>
  <c r="P150" i="9"/>
  <c r="P166" i="9"/>
  <c r="P170" i="9"/>
  <c r="P171" i="9"/>
  <c r="P184" i="9"/>
  <c r="P185" i="9"/>
  <c r="AE9" i="10"/>
  <c r="AG9" i="10" s="1"/>
  <c r="AK9" i="10" s="1"/>
  <c r="AE13" i="10"/>
  <c r="AG13" i="10" s="1"/>
  <c r="AK13" i="10" s="1"/>
  <c r="AE15" i="10"/>
  <c r="AG15" i="10" s="1"/>
  <c r="AK15" i="10" s="1"/>
  <c r="I21" i="10"/>
  <c r="BI22" i="10"/>
  <c r="AE31" i="10"/>
  <c r="BS34" i="10"/>
  <c r="AE35" i="10"/>
  <c r="AE37" i="10"/>
  <c r="N41" i="10"/>
  <c r="P41" i="10" s="1"/>
  <c r="BS47" i="10"/>
  <c r="N49" i="10"/>
  <c r="P49" i="10" s="1"/>
  <c r="AE53" i="10"/>
  <c r="O54" i="10"/>
  <c r="J69" i="10"/>
  <c r="I69" i="10"/>
  <c r="O93" i="10"/>
  <c r="N93" i="10"/>
  <c r="P93" i="10" s="1"/>
  <c r="AJ95" i="10"/>
  <c r="AE95" i="10"/>
  <c r="AG95" i="10" s="1"/>
  <c r="O131" i="10"/>
  <c r="N131" i="10"/>
  <c r="P131" i="10" s="1"/>
  <c r="J138" i="10"/>
  <c r="I138" i="10"/>
  <c r="N152" i="10"/>
  <c r="O152" i="10"/>
  <c r="N175" i="10"/>
  <c r="O175" i="10"/>
  <c r="O176" i="10"/>
  <c r="N176" i="10"/>
  <c r="BS184" i="10"/>
  <c r="BI184" i="10"/>
  <c r="AY184" i="10"/>
  <c r="BX184" i="10" s="1"/>
  <c r="I189" i="10"/>
  <c r="K189" i="10" s="1"/>
  <c r="J189" i="10"/>
  <c r="O197" i="10"/>
  <c r="N197" i="10"/>
  <c r="P197" i="10" s="1"/>
  <c r="P58" i="9"/>
  <c r="P60" i="9"/>
  <c r="P61" i="9"/>
  <c r="P62" i="9"/>
  <c r="P78" i="9"/>
  <c r="P90" i="9"/>
  <c r="P92" i="9"/>
  <c r="P93" i="9"/>
  <c r="P94" i="9"/>
  <c r="P164" i="9"/>
  <c r="P182" i="9"/>
  <c r="AE21" i="10"/>
  <c r="AG21" i="10" s="1"/>
  <c r="AK21" i="10" s="1"/>
  <c r="AE23" i="10"/>
  <c r="AG23" i="10" s="1"/>
  <c r="BI38" i="10"/>
  <c r="BS39" i="10"/>
  <c r="P48" i="10"/>
  <c r="AE48" i="10"/>
  <c r="BS51" i="10"/>
  <c r="AE62" i="10"/>
  <c r="AJ62" i="10"/>
  <c r="AJ65" i="10"/>
  <c r="AE65" i="10"/>
  <c r="BI67" i="10"/>
  <c r="AE74" i="10"/>
  <c r="AJ74" i="10"/>
  <c r="N87" i="10"/>
  <c r="P87" i="10" s="1"/>
  <c r="I90" i="10"/>
  <c r="K90" i="10" s="1"/>
  <c r="J90" i="10"/>
  <c r="BS93" i="10"/>
  <c r="AY93" i="10"/>
  <c r="BX93" i="10" s="1"/>
  <c r="P97" i="10"/>
  <c r="BS103" i="10"/>
  <c r="AY103" i="10"/>
  <c r="BX103" i="10" s="1"/>
  <c r="BS111" i="10"/>
  <c r="AY111" i="10"/>
  <c r="BX111" i="10" s="1"/>
  <c r="O135" i="10"/>
  <c r="N135" i="10"/>
  <c r="P135" i="10" s="1"/>
  <c r="BI176" i="10"/>
  <c r="O193" i="10"/>
  <c r="N193" i="10"/>
  <c r="BI197" i="10"/>
  <c r="P128" i="9"/>
  <c r="P130" i="9"/>
  <c r="AY26" i="10"/>
  <c r="BX26" i="10" s="1"/>
  <c r="K41" i="10"/>
  <c r="AY109" i="10"/>
  <c r="BX109" i="10" s="1"/>
  <c r="BS109" i="10"/>
  <c r="BI109" i="10"/>
  <c r="I122" i="10"/>
  <c r="J122" i="10"/>
  <c r="BS135" i="10"/>
  <c r="AY135" i="10"/>
  <c r="BX135" i="10" s="1"/>
  <c r="J139" i="10"/>
  <c r="I139" i="10"/>
  <c r="K139" i="10" s="1"/>
  <c r="BS152" i="10"/>
  <c r="AY152" i="10"/>
  <c r="BX152" i="10" s="1"/>
  <c r="O155" i="10"/>
  <c r="N155" i="10"/>
  <c r="I198" i="10"/>
  <c r="K198" i="10" s="1"/>
  <c r="J198" i="10"/>
  <c r="O199" i="10"/>
  <c r="N199" i="10"/>
  <c r="P199" i="10" s="1"/>
  <c r="N63" i="10"/>
  <c r="P63" i="10" s="1"/>
  <c r="AE72" i="10"/>
  <c r="AG72" i="10" s="1"/>
  <c r="AK72" i="10" s="1"/>
  <c r="AY78" i="10"/>
  <c r="BX78" i="10" s="1"/>
  <c r="P80" i="10"/>
  <c r="BI83" i="10"/>
  <c r="AE119" i="10"/>
  <c r="AG119" i="10" s="1"/>
  <c r="AK119" i="10" s="1"/>
  <c r="AE121" i="10"/>
  <c r="AE131" i="10"/>
  <c r="AG131" i="10" s="1"/>
  <c r="AK131" i="10" s="1"/>
  <c r="AG141" i="10"/>
  <c r="AK141" i="10" s="1"/>
  <c r="AE164" i="10"/>
  <c r="AG164" i="10" s="1"/>
  <c r="I166" i="10"/>
  <c r="O183" i="10"/>
  <c r="BS75" i="10"/>
  <c r="O86" i="10"/>
  <c r="N117" i="10"/>
  <c r="P117" i="10" s="1"/>
  <c r="O136" i="10"/>
  <c r="N139" i="10"/>
  <c r="P139" i="10" s="1"/>
  <c r="AE139" i="10"/>
  <c r="AE145" i="10"/>
  <c r="AY148" i="10"/>
  <c r="BX148" i="10" s="1"/>
  <c r="AG149" i="10"/>
  <c r="AK149" i="10" s="1"/>
  <c r="AM149" i="10" s="1"/>
  <c r="K151" i="10"/>
  <c r="AG152" i="10"/>
  <c r="AE153" i="10"/>
  <c r="AG153" i="10" s="1"/>
  <c r="AK153" i="10" s="1"/>
  <c r="AY155" i="10"/>
  <c r="BX155" i="10" s="1"/>
  <c r="N162" i="10"/>
  <c r="P162" i="10" s="1"/>
  <c r="AY180" i="10"/>
  <c r="BX180" i="10" s="1"/>
  <c r="AE184" i="10"/>
  <c r="AE186" i="10"/>
  <c r="AG186" i="10" s="1"/>
  <c r="AK186" i="10" s="1"/>
  <c r="I190" i="10"/>
  <c r="I191" i="10"/>
  <c r="K197" i="10"/>
  <c r="AE199" i="10"/>
  <c r="AG199" i="10" s="1"/>
  <c r="AK199" i="10" s="1"/>
  <c r="BI78" i="10"/>
  <c r="AG91" i="10"/>
  <c r="K103" i="10"/>
  <c r="J128" i="10"/>
  <c r="I130" i="10"/>
  <c r="I147" i="10"/>
  <c r="K147" i="10" s="1"/>
  <c r="AG169" i="10"/>
  <c r="AK169" i="10" s="1"/>
  <c r="AM169" i="10" s="1"/>
  <c r="P174" i="10"/>
  <c r="N182" i="10"/>
  <c r="AG117" i="10"/>
  <c r="AK117" i="10" s="1"/>
  <c r="AM117" i="10" s="1"/>
  <c r="AQ117" i="10" s="1"/>
  <c r="BG117" i="10" s="1"/>
  <c r="BI121" i="10"/>
  <c r="BI165" i="10"/>
  <c r="I174" i="10"/>
  <c r="BI190" i="10"/>
  <c r="BI191" i="10"/>
  <c r="AE193" i="10"/>
  <c r="AG193" i="10" s="1"/>
  <c r="AK193" i="10" s="1"/>
  <c r="AE196" i="10"/>
  <c r="AY124" i="10"/>
  <c r="BX124" i="10" s="1"/>
  <c r="BI145" i="10"/>
  <c r="I158" i="10"/>
  <c r="AG182" i="10"/>
  <c r="AK182" i="10" s="1"/>
  <c r="AM182" i="10" s="1"/>
  <c r="AJ66" i="10"/>
  <c r="AE81" i="10"/>
  <c r="AG81" i="10" s="1"/>
  <c r="AK81" i="10" s="1"/>
  <c r="N98" i="10"/>
  <c r="J103" i="10"/>
  <c r="AE110" i="10"/>
  <c r="BI113" i="10"/>
  <c r="O116" i="10"/>
  <c r="BS121" i="10"/>
  <c r="N137" i="10"/>
  <c r="AJ143" i="10"/>
  <c r="P144" i="10"/>
  <c r="AG145" i="10"/>
  <c r="J151" i="10"/>
  <c r="BS165" i="10"/>
  <c r="I167" i="10"/>
  <c r="K167" i="10" s="1"/>
  <c r="I170" i="10"/>
  <c r="BI124" i="10"/>
  <c r="BI129" i="10"/>
  <c r="K172" i="10"/>
  <c r="P66" i="1"/>
  <c r="P70" i="1"/>
  <c r="P98" i="1"/>
  <c r="P130" i="1"/>
  <c r="P14" i="1"/>
  <c r="P35" i="1"/>
  <c r="P37" i="1"/>
  <c r="P46" i="1"/>
  <c r="P63" i="1"/>
  <c r="P74" i="1"/>
  <c r="P78" i="1"/>
  <c r="P95" i="1"/>
  <c r="P101" i="1"/>
  <c r="P106" i="1"/>
  <c r="P110" i="1"/>
  <c r="P127" i="1"/>
  <c r="P133" i="1"/>
  <c r="P138" i="1"/>
  <c r="P142" i="1"/>
  <c r="P159" i="1"/>
  <c r="P171" i="1"/>
  <c r="P179" i="1"/>
  <c r="P187" i="1"/>
  <c r="P55" i="1"/>
  <c r="P87" i="1"/>
  <c r="P102" i="1"/>
  <c r="P119" i="1"/>
  <c r="P134" i="1"/>
  <c r="P151" i="1"/>
  <c r="P162" i="1"/>
  <c r="P11" i="1"/>
  <c r="P13" i="1"/>
  <c r="P17" i="1"/>
  <c r="P28" i="1"/>
  <c r="P32" i="1"/>
  <c r="P43" i="1"/>
  <c r="P45" i="1"/>
  <c r="P49" i="1"/>
  <c r="P54" i="1"/>
  <c r="P71" i="1"/>
  <c r="P77" i="1"/>
  <c r="P81" i="1"/>
  <c r="P86" i="1"/>
  <c r="P103" i="1"/>
  <c r="P109" i="1"/>
  <c r="P113" i="1"/>
  <c r="P118" i="1"/>
  <c r="P141" i="1"/>
  <c r="P145" i="1"/>
  <c r="P199" i="1"/>
  <c r="P23" i="1"/>
  <c r="P34" i="1"/>
  <c r="P16" i="1"/>
  <c r="P19" i="1"/>
  <c r="P30" i="1"/>
  <c r="P31" i="1"/>
  <c r="P42" i="1"/>
  <c r="P22" i="1"/>
  <c r="P10" i="1"/>
  <c r="P24" i="1"/>
  <c r="P27" i="1"/>
  <c r="P33" i="1"/>
  <c r="P36" i="1"/>
  <c r="P38" i="1"/>
  <c r="P39" i="1"/>
  <c r="P47" i="1"/>
  <c r="P50" i="1"/>
  <c r="P165" i="1"/>
  <c r="P169" i="1"/>
  <c r="P170" i="1"/>
  <c r="P173" i="1"/>
  <c r="P177" i="1"/>
  <c r="P178" i="1"/>
  <c r="P181" i="1"/>
  <c r="P185" i="1"/>
  <c r="P186" i="1"/>
  <c r="P189" i="1"/>
  <c r="P193" i="1"/>
  <c r="P194" i="1"/>
  <c r="P200" i="1"/>
  <c r="P56" i="1"/>
  <c r="P59" i="1"/>
  <c r="P60" i="1"/>
  <c r="P64" i="1"/>
  <c r="P67" i="1"/>
  <c r="P68" i="1"/>
  <c r="P72" i="1"/>
  <c r="P75" i="1"/>
  <c r="P76" i="1"/>
  <c r="P80" i="1"/>
  <c r="P83" i="1"/>
  <c r="P84" i="1"/>
  <c r="P88" i="1"/>
  <c r="P91" i="1"/>
  <c r="P92" i="1"/>
  <c r="P96" i="1"/>
  <c r="P99" i="1"/>
  <c r="P100" i="1"/>
  <c r="P104" i="1"/>
  <c r="P107" i="1"/>
  <c r="P108" i="1"/>
  <c r="P112" i="1"/>
  <c r="P115" i="1"/>
  <c r="P116" i="1"/>
  <c r="P120" i="1"/>
  <c r="P123" i="1"/>
  <c r="P124" i="1"/>
  <c r="P128" i="1"/>
  <c r="P131" i="1"/>
  <c r="P132" i="1"/>
  <c r="P136" i="1"/>
  <c r="P139" i="1"/>
  <c r="P140" i="1"/>
  <c r="P144" i="1"/>
  <c r="P147" i="1"/>
  <c r="P148" i="1"/>
  <c r="P152" i="1"/>
  <c r="P155" i="1"/>
  <c r="P156" i="1"/>
  <c r="P160" i="1"/>
  <c r="P163" i="1"/>
  <c r="P164" i="1"/>
  <c r="P166" i="1"/>
  <c r="P167" i="1"/>
  <c r="P172" i="1"/>
  <c r="P174" i="1"/>
  <c r="P175" i="1"/>
  <c r="P180" i="1"/>
  <c r="P182" i="1"/>
  <c r="P183" i="1"/>
  <c r="P188" i="1"/>
  <c r="P190" i="1"/>
  <c r="P191" i="1"/>
  <c r="O13" i="2"/>
  <c r="N13" i="2"/>
  <c r="P13" i="2" s="1"/>
  <c r="BS24" i="2"/>
  <c r="BI24" i="2"/>
  <c r="BI26" i="2"/>
  <c r="AY26" i="2"/>
  <c r="BX26" i="2" s="1"/>
  <c r="BS26" i="2"/>
  <c r="O37" i="2"/>
  <c r="N37" i="2"/>
  <c r="P37" i="2" s="1"/>
  <c r="O49" i="2"/>
  <c r="N49" i="2"/>
  <c r="P49" i="2" s="1"/>
  <c r="O109" i="2"/>
  <c r="N109" i="2"/>
  <c r="P109" i="2" s="1"/>
  <c r="I138" i="2"/>
  <c r="K138" i="2" s="1"/>
  <c r="J138" i="2"/>
  <c r="J142" i="2"/>
  <c r="I142" i="2"/>
  <c r="K142" i="2" s="1"/>
  <c r="BI154" i="2"/>
  <c r="AY154" i="2"/>
  <c r="BX154" i="2" s="1"/>
  <c r="BS154" i="2"/>
  <c r="AJ158" i="2"/>
  <c r="AE158" i="2"/>
  <c r="O177" i="2"/>
  <c r="N177" i="2"/>
  <c r="P177" i="2" s="1"/>
  <c r="O21" i="2"/>
  <c r="N21" i="2"/>
  <c r="P21" i="2" s="1"/>
  <c r="J9" i="2"/>
  <c r="I9" i="2"/>
  <c r="K9" i="2" s="1"/>
  <c r="AG18" i="2"/>
  <c r="AK18" i="2" s="1"/>
  <c r="I24" i="2"/>
  <c r="K24" i="2" s="1"/>
  <c r="J24" i="2"/>
  <c r="N24" i="2"/>
  <c r="P24" i="2" s="1"/>
  <c r="O24" i="2"/>
  <c r="J38" i="2"/>
  <c r="I38" i="2"/>
  <c r="K38" i="2" s="1"/>
  <c r="O42" i="2"/>
  <c r="N42" i="2"/>
  <c r="P42" i="2" s="1"/>
  <c r="O50" i="2"/>
  <c r="N50" i="2"/>
  <c r="P50" i="2" s="1"/>
  <c r="AY61" i="2"/>
  <c r="BX61" i="2" s="1"/>
  <c r="BS61" i="2"/>
  <c r="BI61" i="2"/>
  <c r="O97" i="2"/>
  <c r="N97" i="2"/>
  <c r="P97" i="2" s="1"/>
  <c r="BS112" i="2"/>
  <c r="BI112" i="2"/>
  <c r="AY112" i="2"/>
  <c r="BX112" i="2" s="1"/>
  <c r="BI114" i="2"/>
  <c r="AY114" i="2"/>
  <c r="BX114" i="2" s="1"/>
  <c r="BS114" i="2"/>
  <c r="AY157" i="2"/>
  <c r="BX157" i="2" s="1"/>
  <c r="BS157" i="2"/>
  <c r="BI157" i="2"/>
  <c r="O170" i="2"/>
  <c r="N170" i="2"/>
  <c r="P170" i="2" s="1"/>
  <c r="N180" i="2"/>
  <c r="P180" i="2" s="1"/>
  <c r="O180" i="2"/>
  <c r="O181" i="2"/>
  <c r="N181" i="2"/>
  <c r="P181" i="2" s="1"/>
  <c r="J185" i="2"/>
  <c r="I185" i="2"/>
  <c r="K185" i="2" s="1"/>
  <c r="O197" i="2"/>
  <c r="N197" i="2"/>
  <c r="P197" i="2" s="1"/>
  <c r="I10" i="2"/>
  <c r="J10" i="2"/>
  <c r="N32" i="2"/>
  <c r="P32" i="2" s="1"/>
  <c r="O32" i="2"/>
  <c r="BI74" i="2"/>
  <c r="AY74" i="2"/>
  <c r="BX74" i="2" s="1"/>
  <c r="BS74" i="2"/>
  <c r="N78" i="2"/>
  <c r="P78" i="2" s="1"/>
  <c r="O78" i="2"/>
  <c r="BI82" i="2"/>
  <c r="AY82" i="2"/>
  <c r="BX82" i="2" s="1"/>
  <c r="BS82" i="2"/>
  <c r="N86" i="2"/>
  <c r="P86" i="2" s="1"/>
  <c r="O86" i="2"/>
  <c r="J113" i="2"/>
  <c r="I113" i="2"/>
  <c r="K113" i="2" s="1"/>
  <c r="O114" i="2"/>
  <c r="N114" i="2"/>
  <c r="P114" i="2" s="1"/>
  <c r="AJ142" i="2"/>
  <c r="AE142" i="2"/>
  <c r="J158" i="2"/>
  <c r="I158" i="2"/>
  <c r="K158" i="2" s="1"/>
  <c r="AG179" i="2"/>
  <c r="BI14" i="2"/>
  <c r="BS14" i="2"/>
  <c r="AY14" i="2"/>
  <c r="BX14" i="2" s="1"/>
  <c r="BS20" i="2"/>
  <c r="AY20" i="2"/>
  <c r="BX20" i="2" s="1"/>
  <c r="BI20" i="2"/>
  <c r="I22" i="2"/>
  <c r="J22" i="2"/>
  <c r="O26" i="2"/>
  <c r="N26" i="2"/>
  <c r="BI34" i="2"/>
  <c r="AY34" i="2"/>
  <c r="BX34" i="2" s="1"/>
  <c r="BS34" i="2"/>
  <c r="K40" i="2"/>
  <c r="BI42" i="2"/>
  <c r="AY42" i="2"/>
  <c r="BX42" i="2" s="1"/>
  <c r="BS42" i="2"/>
  <c r="BI46" i="2"/>
  <c r="BS46" i="2"/>
  <c r="AY46" i="2"/>
  <c r="BX46" i="2" s="1"/>
  <c r="O53" i="2"/>
  <c r="N53" i="2"/>
  <c r="P53" i="2" s="1"/>
  <c r="N64" i="2"/>
  <c r="P64" i="2" s="1"/>
  <c r="O64" i="2"/>
  <c r="AE67" i="2"/>
  <c r="AY69" i="2"/>
  <c r="BX69" i="2" s="1"/>
  <c r="BS69" i="2"/>
  <c r="BI69" i="2"/>
  <c r="AE76" i="2"/>
  <c r="AJ76" i="2"/>
  <c r="AE84" i="2"/>
  <c r="AJ84" i="2"/>
  <c r="BI102" i="2"/>
  <c r="AY102" i="2"/>
  <c r="BX102" i="2" s="1"/>
  <c r="BS102" i="2"/>
  <c r="I122" i="2"/>
  <c r="K122" i="2" s="1"/>
  <c r="J122" i="2"/>
  <c r="N124" i="2"/>
  <c r="P124" i="2" s="1"/>
  <c r="O124" i="2"/>
  <c r="J125" i="2"/>
  <c r="I125" i="2"/>
  <c r="K125" i="2" s="1"/>
  <c r="N140" i="2"/>
  <c r="P140" i="2" s="1"/>
  <c r="O140" i="2"/>
  <c r="O141" i="2"/>
  <c r="N141" i="2"/>
  <c r="J165" i="2"/>
  <c r="I165" i="2"/>
  <c r="K165" i="2" s="1"/>
  <c r="O194" i="2"/>
  <c r="N194" i="2"/>
  <c r="P194" i="2" s="1"/>
  <c r="AY12" i="2"/>
  <c r="BX12" i="2" s="1"/>
  <c r="BS12" i="2"/>
  <c r="BI12" i="2"/>
  <c r="AJ14" i="2"/>
  <c r="AE14" i="2"/>
  <c r="AY24" i="2"/>
  <c r="BX24" i="2" s="1"/>
  <c r="AK25" i="2"/>
  <c r="O30" i="2"/>
  <c r="AE36" i="2"/>
  <c r="AJ36" i="2"/>
  <c r="N40" i="2"/>
  <c r="P40" i="2" s="1"/>
  <c r="O40" i="2"/>
  <c r="O58" i="2"/>
  <c r="N58" i="2"/>
  <c r="P58" i="2" s="1"/>
  <c r="O102" i="2"/>
  <c r="N102" i="2"/>
  <c r="O106" i="2"/>
  <c r="N106" i="2"/>
  <c r="P106" i="2" s="1"/>
  <c r="BI130" i="2"/>
  <c r="AY130" i="2"/>
  <c r="BX130" i="2" s="1"/>
  <c r="BS130" i="2"/>
  <c r="BI146" i="2"/>
  <c r="AY146" i="2"/>
  <c r="BX146" i="2" s="1"/>
  <c r="BS146" i="2"/>
  <c r="J147" i="2"/>
  <c r="I147" i="2"/>
  <c r="K147" i="2" s="1"/>
  <c r="N160" i="2"/>
  <c r="O160" i="2"/>
  <c r="I164" i="2"/>
  <c r="K164" i="2" s="1"/>
  <c r="J164" i="2"/>
  <c r="AE164" i="2"/>
  <c r="AJ164" i="2"/>
  <c r="BS184" i="2"/>
  <c r="BI184" i="2"/>
  <c r="AY184" i="2"/>
  <c r="BX184" i="2" s="1"/>
  <c r="BI190" i="2"/>
  <c r="AY190" i="2"/>
  <c r="BX190" i="2" s="1"/>
  <c r="BS190" i="2"/>
  <c r="J198" i="2"/>
  <c r="I198" i="2"/>
  <c r="K198" i="2" s="1"/>
  <c r="AJ198" i="2"/>
  <c r="AE198" i="2"/>
  <c r="BI10" i="2"/>
  <c r="AY10" i="2"/>
  <c r="BX10" i="2" s="1"/>
  <c r="BS10" i="2"/>
  <c r="O10" i="2"/>
  <c r="N10" i="2"/>
  <c r="P10" i="2" s="1"/>
  <c r="O18" i="2"/>
  <c r="N18" i="2"/>
  <c r="P18" i="2" s="1"/>
  <c r="BI22" i="2"/>
  <c r="BS22" i="2"/>
  <c r="AY22" i="2"/>
  <c r="BX22" i="2" s="1"/>
  <c r="AE28" i="2"/>
  <c r="AJ28" i="2"/>
  <c r="I34" i="2"/>
  <c r="K34" i="2" s="1"/>
  <c r="J34" i="2"/>
  <c r="AJ35" i="2"/>
  <c r="AE35" i="2"/>
  <c r="BI38" i="2"/>
  <c r="BS38" i="2"/>
  <c r="AY38" i="2"/>
  <c r="BX38" i="2" s="1"/>
  <c r="N48" i="2"/>
  <c r="P48" i="2" s="1"/>
  <c r="O48" i="2"/>
  <c r="J49" i="2"/>
  <c r="I49" i="2"/>
  <c r="K49" i="2" s="1"/>
  <c r="BS52" i="2"/>
  <c r="AG59" i="2"/>
  <c r="AK59" i="2" s="1"/>
  <c r="BI66" i="2"/>
  <c r="AY66" i="2"/>
  <c r="BX66" i="2" s="1"/>
  <c r="BS66" i="2"/>
  <c r="AJ70" i="2"/>
  <c r="AE70" i="2"/>
  <c r="P71" i="2"/>
  <c r="K71" i="2"/>
  <c r="BS71" i="2"/>
  <c r="AY71" i="2"/>
  <c r="BX71" i="2" s="1"/>
  <c r="BI71" i="2"/>
  <c r="I74" i="2"/>
  <c r="K74" i="2" s="1"/>
  <c r="J74" i="2"/>
  <c r="AJ75" i="2"/>
  <c r="AE75" i="2"/>
  <c r="J77" i="2"/>
  <c r="I77" i="2"/>
  <c r="K77" i="2" s="1"/>
  <c r="I82" i="2"/>
  <c r="K82" i="2" s="1"/>
  <c r="J82" i="2"/>
  <c r="AJ83" i="2"/>
  <c r="AE83" i="2"/>
  <c r="AG85" i="2"/>
  <c r="AK85" i="2" s="1"/>
  <c r="J85" i="2"/>
  <c r="I85" i="2"/>
  <c r="K85" i="2" s="1"/>
  <c r="P101" i="2"/>
  <c r="J110" i="2"/>
  <c r="I110" i="2"/>
  <c r="K110" i="2" s="1"/>
  <c r="AJ110" i="2"/>
  <c r="AE110" i="2"/>
  <c r="AY117" i="2"/>
  <c r="BX117" i="2" s="1"/>
  <c r="BS117" i="2"/>
  <c r="BI117" i="2"/>
  <c r="AY133" i="2"/>
  <c r="BX133" i="2" s="1"/>
  <c r="BS133" i="2"/>
  <c r="BI133" i="2"/>
  <c r="O150" i="2"/>
  <c r="N150" i="2"/>
  <c r="J161" i="2"/>
  <c r="I161" i="2"/>
  <c r="K161" i="2" s="1"/>
  <c r="I178" i="2"/>
  <c r="J178" i="2"/>
  <c r="J182" i="2"/>
  <c r="I182" i="2"/>
  <c r="AJ182" i="2"/>
  <c r="AE182" i="2"/>
  <c r="I188" i="2"/>
  <c r="K188" i="2" s="1"/>
  <c r="J188" i="2"/>
  <c r="AE188" i="2"/>
  <c r="AJ188" i="2"/>
  <c r="BI194" i="2"/>
  <c r="AY194" i="2"/>
  <c r="BX194" i="2" s="1"/>
  <c r="BS194" i="2"/>
  <c r="AY197" i="2"/>
  <c r="BX197" i="2" s="1"/>
  <c r="BS197" i="2"/>
  <c r="BI197" i="2"/>
  <c r="AE11" i="2"/>
  <c r="AJ11" i="2"/>
  <c r="BS15" i="2"/>
  <c r="BI15" i="2"/>
  <c r="AY15" i="2"/>
  <c r="BX15" i="2" s="1"/>
  <c r="P16" i="2"/>
  <c r="J17" i="2"/>
  <c r="I17" i="2"/>
  <c r="K17" i="2" s="1"/>
  <c r="N20" i="2"/>
  <c r="P20" i="2" s="1"/>
  <c r="O20" i="2"/>
  <c r="I26" i="2"/>
  <c r="K26" i="2" s="1"/>
  <c r="J26" i="2"/>
  <c r="AJ27" i="2"/>
  <c r="AE27" i="2"/>
  <c r="AG29" i="2"/>
  <c r="AK29" i="2" s="1"/>
  <c r="J29" i="2"/>
  <c r="I29" i="2"/>
  <c r="K29" i="2" s="1"/>
  <c r="AK33" i="2"/>
  <c r="O34" i="2"/>
  <c r="N34" i="2"/>
  <c r="AG37" i="2"/>
  <c r="AJ37" i="2"/>
  <c r="BS40" i="2"/>
  <c r="AY40" i="2"/>
  <c r="BX40" i="2" s="1"/>
  <c r="BI40" i="2"/>
  <c r="AG42" i="2"/>
  <c r="AK42" i="2" s="1"/>
  <c r="N44" i="2"/>
  <c r="P44" i="2" s="1"/>
  <c r="O44" i="2"/>
  <c r="O45" i="2"/>
  <c r="N45" i="2"/>
  <c r="P45" i="2" s="1"/>
  <c r="J46" i="2"/>
  <c r="I46" i="2"/>
  <c r="K46" i="2" s="1"/>
  <c r="BI50" i="2"/>
  <c r="AY50" i="2"/>
  <c r="BX50" i="2" s="1"/>
  <c r="BS50" i="2"/>
  <c r="I52" i="2"/>
  <c r="K52" i="2" s="1"/>
  <c r="J52" i="2"/>
  <c r="N56" i="2"/>
  <c r="P56" i="2" s="1"/>
  <c r="O56" i="2"/>
  <c r="J57" i="2"/>
  <c r="I57" i="2"/>
  <c r="K57" i="2" s="1"/>
  <c r="BI58" i="2"/>
  <c r="AY58" i="2"/>
  <c r="BX58" i="2" s="1"/>
  <c r="BS58" i="2"/>
  <c r="AJ62" i="2"/>
  <c r="AE62" i="2"/>
  <c r="BS63" i="2"/>
  <c r="BI63" i="2"/>
  <c r="AY63" i="2"/>
  <c r="BX63" i="2" s="1"/>
  <c r="O66" i="2"/>
  <c r="N66" i="2"/>
  <c r="P66" i="2" s="1"/>
  <c r="N72" i="2"/>
  <c r="O72" i="2"/>
  <c r="O74" i="2"/>
  <c r="N74" i="2"/>
  <c r="P74" i="2" s="1"/>
  <c r="N80" i="2"/>
  <c r="P80" i="2" s="1"/>
  <c r="O80" i="2"/>
  <c r="O82" i="2"/>
  <c r="N82" i="2"/>
  <c r="P82" i="2" s="1"/>
  <c r="BI90" i="2"/>
  <c r="AY90" i="2"/>
  <c r="BX90" i="2" s="1"/>
  <c r="BS90" i="2"/>
  <c r="J91" i="2"/>
  <c r="I91" i="2"/>
  <c r="K91" i="2" s="1"/>
  <c r="I100" i="2"/>
  <c r="K100" i="2" s="1"/>
  <c r="J100" i="2"/>
  <c r="AE100" i="2"/>
  <c r="AJ100" i="2"/>
  <c r="BI106" i="2"/>
  <c r="AY106" i="2"/>
  <c r="BX106" i="2" s="1"/>
  <c r="BS106" i="2"/>
  <c r="AY109" i="2"/>
  <c r="BX109" i="2" s="1"/>
  <c r="BS109" i="2"/>
  <c r="BI109" i="2"/>
  <c r="N112" i="2"/>
  <c r="P112" i="2" s="1"/>
  <c r="O112" i="2"/>
  <c r="O121" i="2"/>
  <c r="N121" i="2"/>
  <c r="P121" i="2" s="1"/>
  <c r="AE123" i="2"/>
  <c r="AG123" i="2" s="1"/>
  <c r="AK123" i="2" s="1"/>
  <c r="O130" i="2"/>
  <c r="N130" i="2"/>
  <c r="P130" i="2" s="1"/>
  <c r="O137" i="2"/>
  <c r="N137" i="2"/>
  <c r="P137" i="2" s="1"/>
  <c r="AG139" i="2"/>
  <c r="BI150" i="2"/>
  <c r="AY150" i="2"/>
  <c r="BX150" i="2" s="1"/>
  <c r="BS150" i="2"/>
  <c r="O154" i="2"/>
  <c r="N154" i="2"/>
  <c r="O157" i="2"/>
  <c r="N157" i="2"/>
  <c r="P157" i="2" s="1"/>
  <c r="BS160" i="2"/>
  <c r="BI160" i="2"/>
  <c r="AY160" i="2"/>
  <c r="BX160" i="2" s="1"/>
  <c r="BI170" i="2"/>
  <c r="AY170" i="2"/>
  <c r="BX170" i="2" s="1"/>
  <c r="BS170" i="2"/>
  <c r="AY173" i="2"/>
  <c r="BX173" i="2" s="1"/>
  <c r="BS173" i="2"/>
  <c r="BI173" i="2"/>
  <c r="AN181" i="2"/>
  <c r="AR181" i="2" s="1"/>
  <c r="AM181" i="2"/>
  <c r="AQ181" i="2" s="1"/>
  <c r="N184" i="2"/>
  <c r="P184" i="2" s="1"/>
  <c r="O184" i="2"/>
  <c r="O190" i="2"/>
  <c r="N190" i="2"/>
  <c r="P190" i="2" s="1"/>
  <c r="O15" i="4"/>
  <c r="N15" i="4"/>
  <c r="P15" i="4" s="1"/>
  <c r="BS41" i="4"/>
  <c r="BI41" i="4"/>
  <c r="AY41" i="4"/>
  <c r="BX41" i="4" s="1"/>
  <c r="AG55" i="4"/>
  <c r="O74" i="4"/>
  <c r="N74" i="4"/>
  <c r="P74" i="4" s="1"/>
  <c r="AE88" i="4"/>
  <c r="AG88" i="4" s="1"/>
  <c r="AK88" i="4" s="1"/>
  <c r="AY110" i="4"/>
  <c r="BX110" i="4" s="1"/>
  <c r="BS110" i="4"/>
  <c r="BI110" i="4"/>
  <c r="J122" i="4"/>
  <c r="I122" i="4"/>
  <c r="J167" i="4"/>
  <c r="I167" i="4"/>
  <c r="K167" i="4" s="1"/>
  <c r="BS184" i="4"/>
  <c r="BI184" i="4"/>
  <c r="AY184" i="4"/>
  <c r="BX184" i="4" s="1"/>
  <c r="J191" i="4"/>
  <c r="I191" i="4"/>
  <c r="AJ88" i="10"/>
  <c r="AE88" i="10"/>
  <c r="AY9" i="2"/>
  <c r="BX9" i="2" s="1"/>
  <c r="I16" i="2"/>
  <c r="K16" i="2" s="1"/>
  <c r="J16" i="2"/>
  <c r="BI18" i="2"/>
  <c r="AY18" i="2"/>
  <c r="BX18" i="2" s="1"/>
  <c r="BS18" i="2"/>
  <c r="J21" i="2"/>
  <c r="I21" i="2"/>
  <c r="K21" i="2" s="1"/>
  <c r="P26" i="2"/>
  <c r="AG34" i="2"/>
  <c r="BS44" i="2"/>
  <c r="AJ54" i="2"/>
  <c r="AE54" i="2"/>
  <c r="J69" i="2"/>
  <c r="I69" i="2"/>
  <c r="K69" i="2" s="1"/>
  <c r="AG74" i="2"/>
  <c r="AK74" i="2" s="1"/>
  <c r="BS80" i="2"/>
  <c r="BI80" i="2"/>
  <c r="AY80" i="2"/>
  <c r="BX80" i="2" s="1"/>
  <c r="N88" i="2"/>
  <c r="P88" i="2" s="1"/>
  <c r="O88" i="2"/>
  <c r="O93" i="2"/>
  <c r="N93" i="2"/>
  <c r="P93" i="2" s="1"/>
  <c r="J94" i="2"/>
  <c r="I94" i="2"/>
  <c r="K94" i="2" s="1"/>
  <c r="N96" i="2"/>
  <c r="O96" i="2"/>
  <c r="BI98" i="2"/>
  <c r="AY98" i="2"/>
  <c r="BX98" i="2" s="1"/>
  <c r="BS98" i="2"/>
  <c r="AG107" i="2"/>
  <c r="AK107" i="2" s="1"/>
  <c r="J109" i="2"/>
  <c r="I109" i="2"/>
  <c r="K109" i="2" s="1"/>
  <c r="J118" i="2"/>
  <c r="I118" i="2"/>
  <c r="K118" i="2" s="1"/>
  <c r="N120" i="2"/>
  <c r="P120" i="2" s="1"/>
  <c r="O120" i="2"/>
  <c r="I124" i="2"/>
  <c r="K124" i="2" s="1"/>
  <c r="J124" i="2"/>
  <c r="BI126" i="2"/>
  <c r="AY126" i="2"/>
  <c r="BX126" i="2" s="1"/>
  <c r="J134" i="2"/>
  <c r="I134" i="2"/>
  <c r="K134" i="2" s="1"/>
  <c r="I140" i="2"/>
  <c r="K140" i="2" s="1"/>
  <c r="J140" i="2"/>
  <c r="J141" i="2"/>
  <c r="I141" i="2"/>
  <c r="K141" i="2" s="1"/>
  <c r="O146" i="2"/>
  <c r="N146" i="2"/>
  <c r="P146" i="2" s="1"/>
  <c r="J157" i="2"/>
  <c r="I157" i="2"/>
  <c r="K157" i="2" s="1"/>
  <c r="BI162" i="2"/>
  <c r="AY162" i="2"/>
  <c r="BX162" i="2" s="1"/>
  <c r="BS162" i="2"/>
  <c r="AN173" i="2"/>
  <c r="O173" i="2"/>
  <c r="N173" i="2"/>
  <c r="P173" i="2" s="1"/>
  <c r="J174" i="2"/>
  <c r="I174" i="2"/>
  <c r="K174" i="2" s="1"/>
  <c r="AJ179" i="2"/>
  <c r="I180" i="2"/>
  <c r="K180" i="2" s="1"/>
  <c r="J180" i="2"/>
  <c r="J181" i="2"/>
  <c r="I181" i="2"/>
  <c r="K181" i="2" s="1"/>
  <c r="BI186" i="2"/>
  <c r="AY186" i="2"/>
  <c r="BX186" i="2" s="1"/>
  <c r="BS186" i="2"/>
  <c r="J197" i="2"/>
  <c r="I197" i="2"/>
  <c r="K197" i="2" s="1"/>
  <c r="J39" i="4"/>
  <c r="I39" i="4"/>
  <c r="K39" i="4" s="1"/>
  <c r="AJ184" i="4"/>
  <c r="AE184" i="4"/>
  <c r="AJ49" i="6"/>
  <c r="AE49" i="6"/>
  <c r="O12" i="2"/>
  <c r="AG12" i="2"/>
  <c r="J13" i="2"/>
  <c r="I13" i="2"/>
  <c r="K13" i="2" s="1"/>
  <c r="I14" i="2"/>
  <c r="K14" i="2" s="1"/>
  <c r="BS17" i="2"/>
  <c r="AG23" i="2"/>
  <c r="AJ24" i="2"/>
  <c r="BI28" i="2"/>
  <c r="BS28" i="2"/>
  <c r="O29" i="2"/>
  <c r="N29" i="2"/>
  <c r="P29" i="2" s="1"/>
  <c r="I30" i="2"/>
  <c r="K30" i="2" s="1"/>
  <c r="BI36" i="2"/>
  <c r="BS36" i="2"/>
  <c r="AJ38" i="2"/>
  <c r="AE38" i="2"/>
  <c r="I41" i="2"/>
  <c r="K41" i="2" s="1"/>
  <c r="AE43" i="2"/>
  <c r="J44" i="2"/>
  <c r="AY44" i="2"/>
  <c r="BX44" i="2" s="1"/>
  <c r="AY45" i="2"/>
  <c r="BX45" i="2" s="1"/>
  <c r="BS45" i="2"/>
  <c r="BI45" i="2"/>
  <c r="AJ46" i="2"/>
  <c r="AE46" i="2"/>
  <c r="AY47" i="2"/>
  <c r="BX47" i="2" s="1"/>
  <c r="BI47" i="2"/>
  <c r="AG52" i="2"/>
  <c r="J53" i="2"/>
  <c r="I53" i="2"/>
  <c r="K53" i="2" s="1"/>
  <c r="AY55" i="2"/>
  <c r="BX55" i="2" s="1"/>
  <c r="BI55" i="2"/>
  <c r="BS64" i="2"/>
  <c r="BI64" i="2"/>
  <c r="AY64" i="2"/>
  <c r="BX64" i="2" s="1"/>
  <c r="AG66" i="2"/>
  <c r="P72" i="2"/>
  <c r="BS72" i="2"/>
  <c r="BI72" i="2"/>
  <c r="AY72" i="2"/>
  <c r="BX72" i="2" s="1"/>
  <c r="BI76" i="2"/>
  <c r="BS76" i="2"/>
  <c r="O77" i="2"/>
  <c r="N77" i="2"/>
  <c r="P77" i="2" s="1"/>
  <c r="I78" i="2"/>
  <c r="K78" i="2" s="1"/>
  <c r="BI84" i="2"/>
  <c r="BS84" i="2"/>
  <c r="O85" i="2"/>
  <c r="N85" i="2"/>
  <c r="P85" i="2" s="1"/>
  <c r="I86" i="2"/>
  <c r="AG91" i="2"/>
  <c r="AK91" i="2" s="1"/>
  <c r="J93" i="2"/>
  <c r="I93" i="2"/>
  <c r="K93" i="2" s="1"/>
  <c r="P96" i="2"/>
  <c r="O98" i="2"/>
  <c r="N98" i="2"/>
  <c r="P98" i="2" s="1"/>
  <c r="I99" i="2"/>
  <c r="K99" i="2" s="1"/>
  <c r="AY101" i="2"/>
  <c r="BX101" i="2" s="1"/>
  <c r="BS101" i="2"/>
  <c r="BI101" i="2"/>
  <c r="O101" i="2"/>
  <c r="N101" i="2"/>
  <c r="J102" i="2"/>
  <c r="I102" i="2"/>
  <c r="K102" i="2" s="1"/>
  <c r="AJ102" i="2"/>
  <c r="AE102" i="2"/>
  <c r="BS104" i="2"/>
  <c r="BI104" i="2"/>
  <c r="AY104" i="2"/>
  <c r="BX104" i="2" s="1"/>
  <c r="N104" i="2"/>
  <c r="O104" i="2"/>
  <c r="J105" i="2"/>
  <c r="I105" i="2"/>
  <c r="K105" i="2" s="1"/>
  <c r="I108" i="2"/>
  <c r="K108" i="2" s="1"/>
  <c r="J108" i="2"/>
  <c r="BI110" i="2"/>
  <c r="AY110" i="2"/>
  <c r="BX110" i="2" s="1"/>
  <c r="I116" i="2"/>
  <c r="K116" i="2" s="1"/>
  <c r="J116" i="2"/>
  <c r="AG116" i="2"/>
  <c r="AK116" i="2" s="1"/>
  <c r="J117" i="2"/>
  <c r="I117" i="2"/>
  <c r="K117" i="2" s="1"/>
  <c r="BI122" i="2"/>
  <c r="AY122" i="2"/>
  <c r="BX122" i="2" s="1"/>
  <c r="BS122" i="2"/>
  <c r="I132" i="2"/>
  <c r="K132" i="2" s="1"/>
  <c r="J132" i="2"/>
  <c r="AG132" i="2"/>
  <c r="AK132" i="2" s="1"/>
  <c r="J133" i="2"/>
  <c r="I133" i="2"/>
  <c r="K133" i="2" s="1"/>
  <c r="BI138" i="2"/>
  <c r="AY138" i="2"/>
  <c r="BX138" i="2" s="1"/>
  <c r="BS138" i="2"/>
  <c r="BI142" i="2"/>
  <c r="AY142" i="2"/>
  <c r="BX142" i="2" s="1"/>
  <c r="AG147" i="2"/>
  <c r="O149" i="2"/>
  <c r="N149" i="2"/>
  <c r="P149" i="2" s="1"/>
  <c r="J150" i="2"/>
  <c r="I150" i="2"/>
  <c r="K150" i="2" s="1"/>
  <c r="AJ150" i="2"/>
  <c r="AE150" i="2"/>
  <c r="BS152" i="2"/>
  <c r="BI152" i="2"/>
  <c r="AY152" i="2"/>
  <c r="BX152" i="2" s="1"/>
  <c r="N152" i="2"/>
  <c r="P152" i="2" s="1"/>
  <c r="O152" i="2"/>
  <c r="J153" i="2"/>
  <c r="I153" i="2"/>
  <c r="K153" i="2" s="1"/>
  <c r="AK153" i="2"/>
  <c r="AJ155" i="2"/>
  <c r="I156" i="2"/>
  <c r="K156" i="2" s="1"/>
  <c r="J156" i="2"/>
  <c r="BI158" i="2"/>
  <c r="AY158" i="2"/>
  <c r="BX158" i="2" s="1"/>
  <c r="O162" i="2"/>
  <c r="N162" i="2"/>
  <c r="I163" i="2"/>
  <c r="K163" i="2" s="1"/>
  <c r="AY165" i="2"/>
  <c r="BX165" i="2" s="1"/>
  <c r="BS165" i="2"/>
  <c r="BI165" i="2"/>
  <c r="BS168" i="2"/>
  <c r="BI168" i="2"/>
  <c r="AY168" i="2"/>
  <c r="BX168" i="2" s="1"/>
  <c r="N168" i="2"/>
  <c r="P168" i="2" s="1"/>
  <c r="O168" i="2"/>
  <c r="J169" i="2"/>
  <c r="I169" i="2"/>
  <c r="K169" i="2" s="1"/>
  <c r="I172" i="2"/>
  <c r="K172" i="2" s="1"/>
  <c r="J172" i="2"/>
  <c r="AG172" i="2"/>
  <c r="J173" i="2"/>
  <c r="I173" i="2"/>
  <c r="K173" i="2" s="1"/>
  <c r="BI178" i="2"/>
  <c r="AY178" i="2"/>
  <c r="BX178" i="2" s="1"/>
  <c r="BS178" i="2"/>
  <c r="BI182" i="2"/>
  <c r="AY182" i="2"/>
  <c r="BX182" i="2" s="1"/>
  <c r="O186" i="2"/>
  <c r="N186" i="2"/>
  <c r="P186" i="2" s="1"/>
  <c r="I187" i="2"/>
  <c r="K187" i="2" s="1"/>
  <c r="AY189" i="2"/>
  <c r="BX189" i="2" s="1"/>
  <c r="BS189" i="2"/>
  <c r="BI189" i="2"/>
  <c r="O189" i="2"/>
  <c r="N189" i="2"/>
  <c r="P189" i="2" s="1"/>
  <c r="J190" i="2"/>
  <c r="I190" i="2"/>
  <c r="K190" i="2" s="1"/>
  <c r="AJ190" i="2"/>
  <c r="AE190" i="2"/>
  <c r="BS192" i="2"/>
  <c r="BI192" i="2"/>
  <c r="AY192" i="2"/>
  <c r="BX192" i="2" s="1"/>
  <c r="N192" i="2"/>
  <c r="P192" i="2" s="1"/>
  <c r="O192" i="2"/>
  <c r="J193" i="2"/>
  <c r="I193" i="2"/>
  <c r="K193" i="2" s="1"/>
  <c r="AJ195" i="2"/>
  <c r="I196" i="2"/>
  <c r="K196" i="2" s="1"/>
  <c r="J196" i="2"/>
  <c r="AG196" i="2"/>
  <c r="BI198" i="2"/>
  <c r="AY198" i="2"/>
  <c r="BX198" i="2" s="1"/>
  <c r="AY200" i="2"/>
  <c r="BX200" i="2" s="1"/>
  <c r="BS200" i="2"/>
  <c r="BI200" i="2"/>
  <c r="O42" i="4"/>
  <c r="N42" i="4"/>
  <c r="P42" i="4" s="1"/>
  <c r="J90" i="4"/>
  <c r="I90" i="4"/>
  <c r="K90" i="4" s="1"/>
  <c r="AE108" i="4"/>
  <c r="AG108" i="4" s="1"/>
  <c r="AK108" i="4" s="1"/>
  <c r="AM118" i="4"/>
  <c r="AQ118" i="4" s="1"/>
  <c r="BI119" i="4"/>
  <c r="AY119" i="4"/>
  <c r="BX119" i="4" s="1"/>
  <c r="BS119" i="4"/>
  <c r="AG120" i="4"/>
  <c r="J146" i="4"/>
  <c r="I146" i="4"/>
  <c r="K146" i="4" s="1"/>
  <c r="AG148" i="4"/>
  <c r="AK148" i="4" s="1"/>
  <c r="AE177" i="4"/>
  <c r="AJ177" i="4"/>
  <c r="O194" i="4"/>
  <c r="N194" i="4"/>
  <c r="P194" i="4" s="1"/>
  <c r="AJ85" i="6"/>
  <c r="AE85" i="6"/>
  <c r="AG130" i="6"/>
  <c r="AK130" i="6" s="1"/>
  <c r="AY16" i="2"/>
  <c r="BX16" i="2" s="1"/>
  <c r="AG20" i="2"/>
  <c r="AG26" i="2"/>
  <c r="AK26" i="2" s="1"/>
  <c r="BS32" i="2"/>
  <c r="AY32" i="2"/>
  <c r="BX32" i="2" s="1"/>
  <c r="BI32" i="2"/>
  <c r="P34" i="2"/>
  <c r="AY53" i="2"/>
  <c r="BX53" i="2" s="1"/>
  <c r="BI53" i="2"/>
  <c r="BS53" i="2"/>
  <c r="AG60" i="2"/>
  <c r="J61" i="2"/>
  <c r="I61" i="2"/>
  <c r="K61" i="2" s="1"/>
  <c r="AG68" i="2"/>
  <c r="AK68" i="2" s="1"/>
  <c r="AE82" i="2"/>
  <c r="BS88" i="2"/>
  <c r="BI88" i="2"/>
  <c r="AY88" i="2"/>
  <c r="BX88" i="2" s="1"/>
  <c r="J89" i="2"/>
  <c r="I89" i="2"/>
  <c r="K89" i="2" s="1"/>
  <c r="O90" i="2"/>
  <c r="N90" i="2"/>
  <c r="AY93" i="2"/>
  <c r="BX93" i="2" s="1"/>
  <c r="BS93" i="2"/>
  <c r="BI93" i="2"/>
  <c r="AJ94" i="2"/>
  <c r="AE94" i="2"/>
  <c r="BS96" i="2"/>
  <c r="BI96" i="2"/>
  <c r="AY96" i="2"/>
  <c r="BX96" i="2" s="1"/>
  <c r="J97" i="2"/>
  <c r="I97" i="2"/>
  <c r="K97" i="2" s="1"/>
  <c r="O117" i="2"/>
  <c r="N117" i="2"/>
  <c r="P117" i="2" s="1"/>
  <c r="AJ118" i="2"/>
  <c r="AE118" i="2"/>
  <c r="BS120" i="2"/>
  <c r="BI120" i="2"/>
  <c r="AY120" i="2"/>
  <c r="BX120" i="2" s="1"/>
  <c r="J121" i="2"/>
  <c r="I121" i="2"/>
  <c r="K121" i="2" s="1"/>
  <c r="AE131" i="2"/>
  <c r="AG131" i="2" s="1"/>
  <c r="AK131" i="2" s="1"/>
  <c r="O133" i="2"/>
  <c r="N133" i="2"/>
  <c r="P133" i="2" s="1"/>
  <c r="AJ134" i="2"/>
  <c r="AE134" i="2"/>
  <c r="BS136" i="2"/>
  <c r="BI136" i="2"/>
  <c r="AY136" i="2"/>
  <c r="BX136" i="2" s="1"/>
  <c r="N136" i="2"/>
  <c r="P136" i="2" s="1"/>
  <c r="O136" i="2"/>
  <c r="J137" i="2"/>
  <c r="I137" i="2"/>
  <c r="K137" i="2" s="1"/>
  <c r="AJ139" i="2"/>
  <c r="AG140" i="2"/>
  <c r="AK140" i="2" s="1"/>
  <c r="P141" i="2"/>
  <c r="AY149" i="2"/>
  <c r="BX149" i="2" s="1"/>
  <c r="BS149" i="2"/>
  <c r="BI149" i="2"/>
  <c r="AG155" i="2"/>
  <c r="P160" i="2"/>
  <c r="BI166" i="2"/>
  <c r="AY166" i="2"/>
  <c r="BX166" i="2" s="1"/>
  <c r="AJ174" i="2"/>
  <c r="AE174" i="2"/>
  <c r="BS176" i="2"/>
  <c r="BI176" i="2"/>
  <c r="AY176" i="2"/>
  <c r="BX176" i="2" s="1"/>
  <c r="N176" i="2"/>
  <c r="P176" i="2" s="1"/>
  <c r="O176" i="2"/>
  <c r="J177" i="2"/>
  <c r="I177" i="2"/>
  <c r="K177" i="2" s="1"/>
  <c r="AG180" i="2"/>
  <c r="AK180" i="2" s="1"/>
  <c r="AG195" i="2"/>
  <c r="I28" i="4"/>
  <c r="K28" i="4" s="1"/>
  <c r="J28" i="4"/>
  <c r="O43" i="4"/>
  <c r="N43" i="4"/>
  <c r="P43" i="4" s="1"/>
  <c r="J170" i="4"/>
  <c r="I170" i="4"/>
  <c r="K170" i="4" s="1"/>
  <c r="O186" i="4"/>
  <c r="N186" i="4"/>
  <c r="P197" i="4"/>
  <c r="K197" i="4"/>
  <c r="I25" i="6"/>
  <c r="J25" i="6"/>
  <c r="AG52" i="6"/>
  <c r="O64" i="6"/>
  <c r="N64" i="6"/>
  <c r="P64" i="6" s="1"/>
  <c r="BS66" i="6"/>
  <c r="BI66" i="6"/>
  <c r="AY66" i="6"/>
  <c r="BX66" i="6" s="1"/>
  <c r="O9" i="2"/>
  <c r="BS9" i="2"/>
  <c r="AE13" i="2"/>
  <c r="AG13" i="2" s="1"/>
  <c r="AK13" i="2" s="1"/>
  <c r="AJ16" i="2"/>
  <c r="N17" i="2"/>
  <c r="P17" i="2" s="1"/>
  <c r="BI17" i="2"/>
  <c r="J20" i="2"/>
  <c r="AJ21" i="2"/>
  <c r="BS21" i="2"/>
  <c r="AJ22" i="2"/>
  <c r="AE22" i="2"/>
  <c r="I23" i="2"/>
  <c r="K23" i="2" s="1"/>
  <c r="AJ23" i="2"/>
  <c r="I25" i="2"/>
  <c r="K25" i="2" s="1"/>
  <c r="J28" i="2"/>
  <c r="AY29" i="2"/>
  <c r="BX29" i="2" s="1"/>
  <c r="BS29" i="2"/>
  <c r="BI29" i="2"/>
  <c r="AJ30" i="2"/>
  <c r="AE30" i="2"/>
  <c r="AY30" i="2"/>
  <c r="BX30" i="2" s="1"/>
  <c r="K32" i="2"/>
  <c r="I33" i="2"/>
  <c r="K33" i="2" s="1"/>
  <c r="J36" i="2"/>
  <c r="AY37" i="2"/>
  <c r="BX37" i="2" s="1"/>
  <c r="BS37" i="2"/>
  <c r="BI37" i="2"/>
  <c r="J37" i="2"/>
  <c r="I37" i="2"/>
  <c r="K37" i="2" s="1"/>
  <c r="AY39" i="2"/>
  <c r="BX39" i="2" s="1"/>
  <c r="BI39" i="2"/>
  <c r="N41" i="2"/>
  <c r="P41" i="2" s="1"/>
  <c r="AG44" i="2"/>
  <c r="AK44" i="2" s="1"/>
  <c r="AE45" i="2"/>
  <c r="AG45" i="2" s="1"/>
  <c r="AK45" i="2" s="1"/>
  <c r="J45" i="2"/>
  <c r="I45" i="2"/>
  <c r="K45" i="2" s="1"/>
  <c r="BS48" i="2"/>
  <c r="BI48" i="2"/>
  <c r="AY48" i="2"/>
  <c r="BX48" i="2" s="1"/>
  <c r="AE50" i="2"/>
  <c r="AG50" i="2" s="1"/>
  <c r="AK50" i="2" s="1"/>
  <c r="K55" i="2"/>
  <c r="BS56" i="2"/>
  <c r="AY56" i="2"/>
  <c r="BX56" i="2" s="1"/>
  <c r="BI56" i="2"/>
  <c r="J58" i="2"/>
  <c r="BI60" i="2"/>
  <c r="O61" i="2"/>
  <c r="N61" i="2"/>
  <c r="P61" i="2" s="1"/>
  <c r="I62" i="2"/>
  <c r="K62" i="2" s="1"/>
  <c r="J66" i="2"/>
  <c r="BI68" i="2"/>
  <c r="O69" i="2"/>
  <c r="N69" i="2"/>
  <c r="P69" i="2" s="1"/>
  <c r="I70" i="2"/>
  <c r="J76" i="2"/>
  <c r="AY77" i="2"/>
  <c r="BX77" i="2" s="1"/>
  <c r="BS77" i="2"/>
  <c r="BI77" i="2"/>
  <c r="AJ78" i="2"/>
  <c r="AE78" i="2"/>
  <c r="AY78" i="2"/>
  <c r="BX78" i="2" s="1"/>
  <c r="K80" i="2"/>
  <c r="I81" i="2"/>
  <c r="K81" i="2" s="1"/>
  <c r="J84" i="2"/>
  <c r="AY85" i="2"/>
  <c r="BX85" i="2" s="1"/>
  <c r="BS85" i="2"/>
  <c r="BI85" i="2"/>
  <c r="AJ86" i="2"/>
  <c r="AE86" i="2"/>
  <c r="AY86" i="2"/>
  <c r="BX86" i="2" s="1"/>
  <c r="BS86" i="2"/>
  <c r="I92" i="2"/>
  <c r="K92" i="2" s="1"/>
  <c r="J92" i="2"/>
  <c r="AG92" i="2"/>
  <c r="AK92" i="2" s="1"/>
  <c r="BI94" i="2"/>
  <c r="AY94" i="2"/>
  <c r="BX94" i="2" s="1"/>
  <c r="AG99" i="2"/>
  <c r="AK99" i="2" s="1"/>
  <c r="J101" i="2"/>
  <c r="I101" i="2"/>
  <c r="K101" i="2" s="1"/>
  <c r="P104" i="2"/>
  <c r="N105" i="2"/>
  <c r="P105" i="2" s="1"/>
  <c r="J106" i="2"/>
  <c r="O108" i="2"/>
  <c r="O116" i="2"/>
  <c r="BI118" i="2"/>
  <c r="AY118" i="2"/>
  <c r="BX118" i="2" s="1"/>
  <c r="O122" i="2"/>
  <c r="N122" i="2"/>
  <c r="I123" i="2"/>
  <c r="K123" i="2" s="1"/>
  <c r="AY125" i="2"/>
  <c r="BX125" i="2" s="1"/>
  <c r="BS125" i="2"/>
  <c r="BI125" i="2"/>
  <c r="O125" i="2"/>
  <c r="N125" i="2"/>
  <c r="P125" i="2" s="1"/>
  <c r="J126" i="2"/>
  <c r="I126" i="2"/>
  <c r="K126" i="2" s="1"/>
  <c r="AJ126" i="2"/>
  <c r="AE126" i="2"/>
  <c r="BS128" i="2"/>
  <c r="BI128" i="2"/>
  <c r="AY128" i="2"/>
  <c r="BX128" i="2" s="1"/>
  <c r="N128" i="2"/>
  <c r="P128" i="2" s="1"/>
  <c r="O128" i="2"/>
  <c r="J129" i="2"/>
  <c r="I129" i="2"/>
  <c r="K129" i="2" s="1"/>
  <c r="J130" i="2"/>
  <c r="O132" i="2"/>
  <c r="AM133" i="2"/>
  <c r="AQ133" i="2" s="1"/>
  <c r="BI134" i="2"/>
  <c r="AY134" i="2"/>
  <c r="BX134" i="2" s="1"/>
  <c r="O138" i="2"/>
  <c r="N138" i="2"/>
  <c r="P138" i="2" s="1"/>
  <c r="I139" i="2"/>
  <c r="K139" i="2" s="1"/>
  <c r="AY141" i="2"/>
  <c r="BX141" i="2" s="1"/>
  <c r="BS141" i="2"/>
  <c r="BI141" i="2"/>
  <c r="BS144" i="2"/>
  <c r="BI144" i="2"/>
  <c r="AY144" i="2"/>
  <c r="BX144" i="2" s="1"/>
  <c r="N144" i="2"/>
  <c r="P144" i="2" s="1"/>
  <c r="O144" i="2"/>
  <c r="J145" i="2"/>
  <c r="I145" i="2"/>
  <c r="K145" i="2" s="1"/>
  <c r="I148" i="2"/>
  <c r="K148" i="2" s="1"/>
  <c r="J148" i="2"/>
  <c r="AG148" i="2"/>
  <c r="AK148" i="2" s="1"/>
  <c r="J149" i="2"/>
  <c r="I149" i="2"/>
  <c r="K149" i="2" s="1"/>
  <c r="N153" i="2"/>
  <c r="P153" i="2" s="1"/>
  <c r="J154" i="2"/>
  <c r="O156" i="2"/>
  <c r="O165" i="2"/>
  <c r="N165" i="2"/>
  <c r="P165" i="2" s="1"/>
  <c r="J166" i="2"/>
  <c r="I166" i="2"/>
  <c r="AJ166" i="2"/>
  <c r="AE166" i="2"/>
  <c r="N169" i="2"/>
  <c r="P169" i="2" s="1"/>
  <c r="J170" i="2"/>
  <c r="O172" i="2"/>
  <c r="AM173" i="2"/>
  <c r="AQ173" i="2" s="1"/>
  <c r="BI174" i="2"/>
  <c r="AY174" i="2"/>
  <c r="BX174" i="2" s="1"/>
  <c r="O178" i="2"/>
  <c r="N178" i="2"/>
  <c r="P178" i="2" s="1"/>
  <c r="I179" i="2"/>
  <c r="K179" i="2" s="1"/>
  <c r="AY181" i="2"/>
  <c r="BX181" i="2" s="1"/>
  <c r="BS181" i="2"/>
  <c r="BI181" i="2"/>
  <c r="J189" i="2"/>
  <c r="I189" i="2"/>
  <c r="K189" i="2" s="1"/>
  <c r="N193" i="2"/>
  <c r="P193" i="2" s="1"/>
  <c r="J194" i="2"/>
  <c r="O196" i="2"/>
  <c r="N200" i="2"/>
  <c r="P200" i="2" s="1"/>
  <c r="O200" i="2"/>
  <c r="K14" i="4"/>
  <c r="BI31" i="4"/>
  <c r="AY31" i="4"/>
  <c r="BX31" i="4" s="1"/>
  <c r="BS31" i="4"/>
  <c r="O66" i="4"/>
  <c r="N66" i="4"/>
  <c r="O71" i="4"/>
  <c r="N71" i="4"/>
  <c r="P71" i="4" s="1"/>
  <c r="J103" i="4"/>
  <c r="I103" i="4"/>
  <c r="K103" i="4" s="1"/>
  <c r="J127" i="4"/>
  <c r="I127" i="4"/>
  <c r="AJ160" i="4"/>
  <c r="AE160" i="4"/>
  <c r="AG172" i="4"/>
  <c r="BS70" i="6"/>
  <c r="BI70" i="6"/>
  <c r="AY70" i="6"/>
  <c r="BX70" i="6" s="1"/>
  <c r="BI87" i="2"/>
  <c r="P90" i="2"/>
  <c r="AE90" i="2"/>
  <c r="AG90" i="2" s="1"/>
  <c r="AK90" i="2" s="1"/>
  <c r="AE93" i="2"/>
  <c r="AG93" i="2" s="1"/>
  <c r="AK93" i="2" s="1"/>
  <c r="BI95" i="2"/>
  <c r="AE98" i="2"/>
  <c r="BI103" i="2"/>
  <c r="AE109" i="2"/>
  <c r="AG109" i="2" s="1"/>
  <c r="AK109" i="2" s="1"/>
  <c r="BI111" i="2"/>
  <c r="AE114" i="2"/>
  <c r="AG114" i="2" s="1"/>
  <c r="AK114" i="2" s="1"/>
  <c r="BI119" i="2"/>
  <c r="P122" i="2"/>
  <c r="AE125" i="2"/>
  <c r="BI127" i="2"/>
  <c r="BI135" i="2"/>
  <c r="BI143" i="2"/>
  <c r="BI151" i="2"/>
  <c r="P154" i="2"/>
  <c r="BI159" i="2"/>
  <c r="P162" i="2"/>
  <c r="BI167" i="2"/>
  <c r="BI175" i="2"/>
  <c r="BI183" i="2"/>
  <c r="BI191" i="2"/>
  <c r="AE197" i="2"/>
  <c r="AG197" i="2" s="1"/>
  <c r="AK197" i="2" s="1"/>
  <c r="BI199" i="2"/>
  <c r="AG200" i="2"/>
  <c r="G9" i="4"/>
  <c r="J12" i="4"/>
  <c r="I12" i="4"/>
  <c r="K12" i="4" s="1"/>
  <c r="J15" i="4"/>
  <c r="I15" i="4"/>
  <c r="K15" i="4" s="1"/>
  <c r="O19" i="4"/>
  <c r="N19" i="4"/>
  <c r="P19" i="4" s="1"/>
  <c r="J20" i="4"/>
  <c r="I20" i="4"/>
  <c r="AJ40" i="4"/>
  <c r="AE40" i="4"/>
  <c r="J43" i="4"/>
  <c r="I43" i="4"/>
  <c r="O46" i="4"/>
  <c r="N46" i="4"/>
  <c r="P46" i="4" s="1"/>
  <c r="O50" i="4"/>
  <c r="N50" i="4"/>
  <c r="P50" i="4" s="1"/>
  <c r="AN54" i="4"/>
  <c r="AR54" i="4" s="1"/>
  <c r="AM54" i="4"/>
  <c r="AQ54" i="4" s="1"/>
  <c r="O55" i="4"/>
  <c r="N55" i="4"/>
  <c r="AJ56" i="4"/>
  <c r="AE56" i="4"/>
  <c r="BI63" i="4"/>
  <c r="AY63" i="4"/>
  <c r="BX63" i="4" s="1"/>
  <c r="BS63" i="4"/>
  <c r="P69" i="4"/>
  <c r="K69" i="4"/>
  <c r="J72" i="4"/>
  <c r="I72" i="4"/>
  <c r="K72" i="4" s="1"/>
  <c r="J75" i="4"/>
  <c r="I75" i="4"/>
  <c r="K75" i="4" s="1"/>
  <c r="J79" i="4"/>
  <c r="I79" i="4"/>
  <c r="K79" i="4" s="1"/>
  <c r="AE85" i="4"/>
  <c r="AJ85" i="4"/>
  <c r="BI87" i="4"/>
  <c r="AY87" i="4"/>
  <c r="BX87" i="4" s="1"/>
  <c r="BS87" i="4"/>
  <c r="K89" i="4"/>
  <c r="P89" i="4"/>
  <c r="J95" i="4"/>
  <c r="I95" i="4"/>
  <c r="K95" i="4" s="1"/>
  <c r="BS108" i="4"/>
  <c r="BI108" i="4"/>
  <c r="AY108" i="4"/>
  <c r="BX108" i="4" s="1"/>
  <c r="AJ109" i="4"/>
  <c r="K121" i="4"/>
  <c r="P121" i="4"/>
  <c r="J131" i="4"/>
  <c r="I131" i="4"/>
  <c r="K131" i="4" s="1"/>
  <c r="J135" i="4"/>
  <c r="I135" i="4"/>
  <c r="AE143" i="4"/>
  <c r="AG143" i="4" s="1"/>
  <c r="AK143" i="4" s="1"/>
  <c r="O147" i="4"/>
  <c r="N147" i="4"/>
  <c r="P147" i="4" s="1"/>
  <c r="O155" i="4"/>
  <c r="N155" i="4"/>
  <c r="P155" i="4" s="1"/>
  <c r="AG169" i="4"/>
  <c r="K173" i="4"/>
  <c r="BS192" i="4"/>
  <c r="BI192" i="4"/>
  <c r="AY192" i="4"/>
  <c r="BX192" i="4" s="1"/>
  <c r="BS45" i="6"/>
  <c r="BI45" i="6"/>
  <c r="AY45" i="6"/>
  <c r="BX45" i="6" s="1"/>
  <c r="J47" i="6"/>
  <c r="I47" i="6"/>
  <c r="K47" i="6" s="1"/>
  <c r="J68" i="6"/>
  <c r="I68" i="6"/>
  <c r="K68" i="6" s="1"/>
  <c r="K70" i="6"/>
  <c r="O152" i="6"/>
  <c r="N152" i="6"/>
  <c r="AG198" i="6"/>
  <c r="AK198" i="6" s="1"/>
  <c r="N12" i="8"/>
  <c r="P12" i="8" s="1"/>
  <c r="O12" i="8"/>
  <c r="J15" i="8"/>
  <c r="I15" i="8"/>
  <c r="K15" i="8" s="1"/>
  <c r="AJ40" i="2"/>
  <c r="AK40" i="2" s="1"/>
  <c r="AJ48" i="2"/>
  <c r="AK48" i="2" s="1"/>
  <c r="AJ56" i="2"/>
  <c r="AJ64" i="2"/>
  <c r="AJ66" i="2"/>
  <c r="AJ72" i="2"/>
  <c r="AJ80" i="2"/>
  <c r="AE87" i="2"/>
  <c r="AJ88" i="2"/>
  <c r="AJ96" i="2"/>
  <c r="AG98" i="2"/>
  <c r="AK98" i="2" s="1"/>
  <c r="AJ101" i="2"/>
  <c r="AJ104" i="2"/>
  <c r="AG106" i="2"/>
  <c r="AJ112" i="2"/>
  <c r="AJ120" i="2"/>
  <c r="AK120" i="2" s="1"/>
  <c r="AG122" i="2"/>
  <c r="AK122" i="2" s="1"/>
  <c r="AJ128" i="2"/>
  <c r="AJ130" i="2"/>
  <c r="AG130" i="2"/>
  <c r="AJ136" i="2"/>
  <c r="AG138" i="2"/>
  <c r="AK138" i="2" s="1"/>
  <c r="AE143" i="2"/>
  <c r="AJ144" i="2"/>
  <c r="AK144" i="2" s="1"/>
  <c r="AJ146" i="2"/>
  <c r="AG146" i="2"/>
  <c r="AJ152" i="2"/>
  <c r="AJ154" i="2"/>
  <c r="AG154" i="2"/>
  <c r="AK154" i="2" s="1"/>
  <c r="AJ157" i="2"/>
  <c r="AJ160" i="2"/>
  <c r="AK160" i="2" s="1"/>
  <c r="AG162" i="2"/>
  <c r="AK162" i="2" s="1"/>
  <c r="AE167" i="2"/>
  <c r="AG167" i="2" s="1"/>
  <c r="AK167" i="2" s="1"/>
  <c r="AJ168" i="2"/>
  <c r="AK168" i="2" s="1"/>
  <c r="AG170" i="2"/>
  <c r="AJ176" i="2"/>
  <c r="AJ184" i="2"/>
  <c r="AG186" i="2"/>
  <c r="AK186" i="2" s="1"/>
  <c r="AJ189" i="2"/>
  <c r="AJ192" i="2"/>
  <c r="AJ194" i="2"/>
  <c r="AG194" i="2"/>
  <c r="N18" i="4"/>
  <c r="P18" i="4" s="1"/>
  <c r="O18" i="4"/>
  <c r="AE24" i="4"/>
  <c r="AG24" i="4" s="1"/>
  <c r="AK24" i="4" s="1"/>
  <c r="AY26" i="4"/>
  <c r="BX26" i="4" s="1"/>
  <c r="BS26" i="4"/>
  <c r="BI26" i="4"/>
  <c r="O30" i="4"/>
  <c r="N30" i="4"/>
  <c r="P30" i="4" s="1"/>
  <c r="J36" i="4"/>
  <c r="I36" i="4"/>
  <c r="O38" i="4"/>
  <c r="N38" i="4"/>
  <c r="P38" i="4" s="1"/>
  <c r="K41" i="4"/>
  <c r="J42" i="4"/>
  <c r="I42" i="4"/>
  <c r="O58" i="4"/>
  <c r="N58" i="4"/>
  <c r="P58" i="4" s="1"/>
  <c r="AG63" i="4"/>
  <c r="P66" i="4"/>
  <c r="J98" i="4"/>
  <c r="I98" i="4"/>
  <c r="K98" i="4" s="1"/>
  <c r="J99" i="4"/>
  <c r="I99" i="4"/>
  <c r="AN102" i="4"/>
  <c r="AR102" i="4" s="1"/>
  <c r="AM102" i="4"/>
  <c r="O110" i="4"/>
  <c r="N110" i="4"/>
  <c r="P110" i="4" s="1"/>
  <c r="O126" i="4"/>
  <c r="N126" i="4"/>
  <c r="P126" i="4" s="1"/>
  <c r="J138" i="4"/>
  <c r="I138" i="4"/>
  <c r="K138" i="4" s="1"/>
  <c r="AG140" i="4"/>
  <c r="AK140" i="4" s="1"/>
  <c r="AE145" i="4"/>
  <c r="AJ145" i="4"/>
  <c r="AJ152" i="4"/>
  <c r="AE152" i="4"/>
  <c r="BS152" i="4"/>
  <c r="BI152" i="4"/>
  <c r="AY152" i="4"/>
  <c r="BX152" i="4" s="1"/>
  <c r="O154" i="4"/>
  <c r="N154" i="4"/>
  <c r="J159" i="4"/>
  <c r="I159" i="4"/>
  <c r="K159" i="4" s="1"/>
  <c r="O162" i="4"/>
  <c r="N162" i="4"/>
  <c r="P162" i="4" s="1"/>
  <c r="J178" i="4"/>
  <c r="I178" i="4"/>
  <c r="K178" i="4" s="1"/>
  <c r="AG180" i="4"/>
  <c r="AK180" i="4" s="1"/>
  <c r="AJ192" i="4"/>
  <c r="AE192" i="4"/>
  <c r="K14" i="6"/>
  <c r="P14" i="6"/>
  <c r="AY31" i="6"/>
  <c r="BX31" i="6" s="1"/>
  <c r="BS31" i="6"/>
  <c r="BI31" i="6"/>
  <c r="O36" i="6"/>
  <c r="N36" i="6"/>
  <c r="J39" i="6"/>
  <c r="I39" i="6"/>
  <c r="K39" i="6" s="1"/>
  <c r="BI44" i="6"/>
  <c r="AY44" i="6"/>
  <c r="BX44" i="6" s="1"/>
  <c r="BS44" i="6"/>
  <c r="O75" i="6"/>
  <c r="N75" i="6"/>
  <c r="AE89" i="6"/>
  <c r="AE98" i="6"/>
  <c r="O100" i="6"/>
  <c r="N100" i="6"/>
  <c r="P100" i="6" s="1"/>
  <c r="O145" i="6"/>
  <c r="N145" i="6"/>
  <c r="P145" i="6" s="1"/>
  <c r="AE147" i="6"/>
  <c r="AJ147" i="6"/>
  <c r="O176" i="6"/>
  <c r="N176" i="6"/>
  <c r="P176" i="6" s="1"/>
  <c r="BI177" i="6"/>
  <c r="AY177" i="6"/>
  <c r="BX177" i="6" s="1"/>
  <c r="BS177" i="6"/>
  <c r="AJ32" i="2"/>
  <c r="AJ34" i="2"/>
  <c r="AE47" i="2"/>
  <c r="BI11" i="2"/>
  <c r="P14" i="2"/>
  <c r="AE17" i="2"/>
  <c r="BI19" i="2"/>
  <c r="P22" i="2"/>
  <c r="BI27" i="2"/>
  <c r="P30" i="2"/>
  <c r="AG31" i="2"/>
  <c r="AK31" i="2" s="1"/>
  <c r="J32" i="2"/>
  <c r="BI35" i="2"/>
  <c r="P38" i="2"/>
  <c r="AG39" i="2"/>
  <c r="AK39" i="2" s="1"/>
  <c r="J40" i="2"/>
  <c r="BI43" i="2"/>
  <c r="P46" i="2"/>
  <c r="AG47" i="2"/>
  <c r="AK47" i="2" s="1"/>
  <c r="J48" i="2"/>
  <c r="BI51" i="2"/>
  <c r="P54" i="2"/>
  <c r="AG55" i="2"/>
  <c r="AK55" i="2" s="1"/>
  <c r="J56" i="2"/>
  <c r="AE57" i="2"/>
  <c r="AG57" i="2" s="1"/>
  <c r="AK57" i="2" s="1"/>
  <c r="BI59" i="2"/>
  <c r="P62" i="2"/>
  <c r="AG63" i="2"/>
  <c r="AK63" i="2" s="1"/>
  <c r="J64" i="2"/>
  <c r="BI67" i="2"/>
  <c r="P70" i="2"/>
  <c r="AG71" i="2"/>
  <c r="AK71" i="2" s="1"/>
  <c r="J72" i="2"/>
  <c r="AE73" i="2"/>
  <c r="BI75" i="2"/>
  <c r="AG79" i="2"/>
  <c r="AK79" i="2" s="1"/>
  <c r="J80" i="2"/>
  <c r="BI83" i="2"/>
  <c r="AG87" i="2"/>
  <c r="AK87" i="2" s="1"/>
  <c r="J88" i="2"/>
  <c r="AE89" i="2"/>
  <c r="AG89" i="2" s="1"/>
  <c r="AK89" i="2" s="1"/>
  <c r="BI91" i="2"/>
  <c r="P94" i="2"/>
  <c r="J96" i="2"/>
  <c r="BI99" i="2"/>
  <c r="P102" i="2"/>
  <c r="AG103" i="2"/>
  <c r="J104" i="2"/>
  <c r="BI107" i="2"/>
  <c r="P110" i="2"/>
  <c r="J112" i="2"/>
  <c r="AE113" i="2"/>
  <c r="AG113" i="2" s="1"/>
  <c r="AK113" i="2" s="1"/>
  <c r="BI115" i="2"/>
  <c r="P118" i="2"/>
  <c r="J120" i="2"/>
  <c r="BI123" i="2"/>
  <c r="P126" i="2"/>
  <c r="AG127" i="2"/>
  <c r="AK127" i="2" s="1"/>
  <c r="J128" i="2"/>
  <c r="AE129" i="2"/>
  <c r="BI131" i="2"/>
  <c r="P134" i="2"/>
  <c r="J136" i="2"/>
  <c r="BI139" i="2"/>
  <c r="P142" i="2"/>
  <c r="AG143" i="2"/>
  <c r="AK143" i="2" s="1"/>
  <c r="J144" i="2"/>
  <c r="BI147" i="2"/>
  <c r="P150" i="2"/>
  <c r="J152" i="2"/>
  <c r="BI155" i="2"/>
  <c r="P158" i="2"/>
  <c r="AG159" i="2"/>
  <c r="AK159" i="2" s="1"/>
  <c r="J160" i="2"/>
  <c r="BI163" i="2"/>
  <c r="J168" i="2"/>
  <c r="BI171" i="2"/>
  <c r="J176" i="2"/>
  <c r="BI179" i="2"/>
  <c r="P182" i="2"/>
  <c r="J184" i="2"/>
  <c r="BI187" i="2"/>
  <c r="AG191" i="2"/>
  <c r="AK191" i="2" s="1"/>
  <c r="J192" i="2"/>
  <c r="BI195" i="2"/>
  <c r="P198" i="2"/>
  <c r="AG199" i="2"/>
  <c r="AK199" i="2" s="1"/>
  <c r="J200" i="2"/>
  <c r="BI12" i="4"/>
  <c r="AY12" i="4"/>
  <c r="BX12" i="4" s="1"/>
  <c r="BS14" i="4"/>
  <c r="BI14" i="4"/>
  <c r="AY14" i="4"/>
  <c r="BX14" i="4" s="1"/>
  <c r="O22" i="4"/>
  <c r="N22" i="4"/>
  <c r="P22" i="4" s="1"/>
  <c r="BI23" i="4"/>
  <c r="AY23" i="4"/>
  <c r="BX23" i="4" s="1"/>
  <c r="BS24" i="4"/>
  <c r="BI24" i="4"/>
  <c r="AY24" i="4"/>
  <c r="BX24" i="4" s="1"/>
  <c r="AJ25" i="4"/>
  <c r="K33" i="4"/>
  <c r="P33" i="4"/>
  <c r="J34" i="4"/>
  <c r="I34" i="4"/>
  <c r="K34" i="4" s="1"/>
  <c r="O35" i="4"/>
  <c r="N35" i="4"/>
  <c r="P35" i="4" s="1"/>
  <c r="J47" i="4"/>
  <c r="I47" i="4"/>
  <c r="AE48" i="4"/>
  <c r="AG48" i="4" s="1"/>
  <c r="AK48" i="4" s="1"/>
  <c r="J51" i="4"/>
  <c r="I51" i="4"/>
  <c r="K51" i="4" s="1"/>
  <c r="AN62" i="4"/>
  <c r="AR62" i="4" s="1"/>
  <c r="AM62" i="4"/>
  <c r="AQ62" i="4" s="1"/>
  <c r="J66" i="4"/>
  <c r="I66" i="4"/>
  <c r="K66" i="4" s="1"/>
  <c r="O90" i="4"/>
  <c r="N90" i="4"/>
  <c r="AG97" i="4"/>
  <c r="AK97" i="4" s="1"/>
  <c r="BS100" i="4"/>
  <c r="BI100" i="4"/>
  <c r="AY100" i="4"/>
  <c r="BX100" i="4" s="1"/>
  <c r="AY102" i="4"/>
  <c r="BX102" i="4" s="1"/>
  <c r="BS102" i="4"/>
  <c r="BI102" i="4"/>
  <c r="O106" i="4"/>
  <c r="N106" i="4"/>
  <c r="BI107" i="4"/>
  <c r="AY107" i="4"/>
  <c r="BX107" i="4" s="1"/>
  <c r="BS107" i="4"/>
  <c r="O123" i="4"/>
  <c r="N123" i="4"/>
  <c r="AG137" i="4"/>
  <c r="AK137" i="4" s="1"/>
  <c r="P141" i="4"/>
  <c r="K141" i="4"/>
  <c r="BS160" i="4"/>
  <c r="BI160" i="4"/>
  <c r="AY160" i="4"/>
  <c r="BX160" i="4" s="1"/>
  <c r="AG175" i="4"/>
  <c r="AK175" i="4" s="1"/>
  <c r="O179" i="4"/>
  <c r="N179" i="4"/>
  <c r="P179" i="4" s="1"/>
  <c r="O187" i="4"/>
  <c r="N187" i="4"/>
  <c r="J199" i="4"/>
  <c r="I199" i="4"/>
  <c r="K199" i="4" s="1"/>
  <c r="O11" i="6"/>
  <c r="N11" i="6"/>
  <c r="J36" i="6"/>
  <c r="I36" i="6"/>
  <c r="BI56" i="6"/>
  <c r="AY56" i="6"/>
  <c r="BX56" i="6" s="1"/>
  <c r="BS56" i="6"/>
  <c r="AN63" i="6"/>
  <c r="AR63" i="6" s="1"/>
  <c r="AM63" i="6"/>
  <c r="AQ63" i="6" s="1"/>
  <c r="BI76" i="6"/>
  <c r="AY76" i="6"/>
  <c r="BX76" i="6" s="1"/>
  <c r="BS76" i="6"/>
  <c r="AJ77" i="6"/>
  <c r="AE77" i="6"/>
  <c r="BS90" i="6"/>
  <c r="BI90" i="6"/>
  <c r="AY90" i="6"/>
  <c r="BX90" i="6" s="1"/>
  <c r="I99" i="6"/>
  <c r="K99" i="6" s="1"/>
  <c r="J99" i="6"/>
  <c r="AJ9" i="4"/>
  <c r="AE9" i="4"/>
  <c r="AE10" i="4"/>
  <c r="AJ10" i="4"/>
  <c r="J11" i="4"/>
  <c r="I11" i="4"/>
  <c r="K11" i="4" s="1"/>
  <c r="BI16" i="4"/>
  <c r="AY16" i="4"/>
  <c r="BX16" i="4" s="1"/>
  <c r="BS16" i="4"/>
  <c r="O16" i="4"/>
  <c r="N16" i="4"/>
  <c r="P16" i="4" s="1"/>
  <c r="I18" i="4"/>
  <c r="K18" i="4" s="1"/>
  <c r="J18" i="4"/>
  <c r="BS20" i="4"/>
  <c r="BI20" i="4"/>
  <c r="AY20" i="4"/>
  <c r="BX20" i="4" s="1"/>
  <c r="AN22" i="4"/>
  <c r="AR22" i="4" s="1"/>
  <c r="AM22" i="4"/>
  <c r="AQ22" i="4" s="1"/>
  <c r="AG27" i="4"/>
  <c r="AK27" i="4" s="1"/>
  <c r="O31" i="4"/>
  <c r="N31" i="4"/>
  <c r="P31" i="4" s="1"/>
  <c r="AG33" i="4"/>
  <c r="AK33" i="4" s="1"/>
  <c r="BS33" i="4"/>
  <c r="BI33" i="4"/>
  <c r="AY33" i="4"/>
  <c r="BX33" i="4" s="1"/>
  <c r="O39" i="4"/>
  <c r="N39" i="4"/>
  <c r="P39" i="4" s="1"/>
  <c r="BS48" i="4"/>
  <c r="BI48" i="4"/>
  <c r="AY48" i="4"/>
  <c r="BX48" i="4" s="1"/>
  <c r="AJ49" i="4"/>
  <c r="AK49" i="4" s="1"/>
  <c r="AY50" i="4"/>
  <c r="BX50" i="4" s="1"/>
  <c r="BS50" i="4"/>
  <c r="BI50" i="4"/>
  <c r="BI55" i="4"/>
  <c r="AY55" i="4"/>
  <c r="BX55" i="4" s="1"/>
  <c r="BS55" i="4"/>
  <c r="J58" i="4"/>
  <c r="I58" i="4"/>
  <c r="K58" i="4" s="1"/>
  <c r="J59" i="4"/>
  <c r="I59" i="4"/>
  <c r="AG60" i="4"/>
  <c r="O63" i="4"/>
  <c r="N63" i="4"/>
  <c r="P63" i="4" s="1"/>
  <c r="AJ64" i="4"/>
  <c r="AE64" i="4"/>
  <c r="AN66" i="4"/>
  <c r="AR66" i="4" s="1"/>
  <c r="AM66" i="4"/>
  <c r="BS76" i="4"/>
  <c r="BI76" i="4"/>
  <c r="AY76" i="4"/>
  <c r="BX76" i="4" s="1"/>
  <c r="AY78" i="4"/>
  <c r="BX78" i="4" s="1"/>
  <c r="BS78" i="4"/>
  <c r="BI78" i="4"/>
  <c r="AG79" i="4"/>
  <c r="AK79" i="4" s="1"/>
  <c r="O86" i="4"/>
  <c r="N86" i="4"/>
  <c r="AJ89" i="4"/>
  <c r="AE92" i="4"/>
  <c r="AG95" i="4"/>
  <c r="AK95" i="4" s="1"/>
  <c r="O102" i="4"/>
  <c r="N102" i="4"/>
  <c r="P102" i="4" s="1"/>
  <c r="AM106" i="4"/>
  <c r="AQ106" i="4" s="1"/>
  <c r="O118" i="4"/>
  <c r="N118" i="4"/>
  <c r="AJ120" i="4"/>
  <c r="AJ121" i="4"/>
  <c r="BS128" i="4"/>
  <c r="BI128" i="4"/>
  <c r="AY128" i="4"/>
  <c r="BX128" i="4" s="1"/>
  <c r="AY130" i="4"/>
  <c r="BX130" i="4" s="1"/>
  <c r="BS130" i="4"/>
  <c r="BI130" i="4"/>
  <c r="AE131" i="4"/>
  <c r="AG135" i="4"/>
  <c r="AK135" i="4" s="1"/>
  <c r="O139" i="4"/>
  <c r="N139" i="4"/>
  <c r="P139" i="4" s="1"/>
  <c r="AJ144" i="4"/>
  <c r="AE144" i="4"/>
  <c r="BS144" i="4"/>
  <c r="BI144" i="4"/>
  <c r="AY144" i="4"/>
  <c r="BX144" i="4" s="1"/>
  <c r="O146" i="4"/>
  <c r="N146" i="4"/>
  <c r="K149" i="4"/>
  <c r="J151" i="4"/>
  <c r="I151" i="4"/>
  <c r="K151" i="4" s="1"/>
  <c r="AJ153" i="4"/>
  <c r="AG161" i="4"/>
  <c r="AK161" i="4" s="1"/>
  <c r="J162" i="4"/>
  <c r="I162" i="4"/>
  <c r="K162" i="4" s="1"/>
  <c r="AE164" i="4"/>
  <c r="AE167" i="4"/>
  <c r="AG167" i="4" s="1"/>
  <c r="AK167" i="4" s="1"/>
  <c r="O171" i="4"/>
  <c r="N171" i="4"/>
  <c r="P171" i="4" s="1"/>
  <c r="AJ176" i="4"/>
  <c r="AE176" i="4"/>
  <c r="BS176" i="4"/>
  <c r="BI176" i="4"/>
  <c r="AY176" i="4"/>
  <c r="BX176" i="4" s="1"/>
  <c r="O178" i="4"/>
  <c r="N178" i="4"/>
  <c r="P178" i="4" s="1"/>
  <c r="J183" i="4"/>
  <c r="I183" i="4"/>
  <c r="K183" i="4" s="1"/>
  <c r="AJ185" i="4"/>
  <c r="J194" i="4"/>
  <c r="I194" i="4"/>
  <c r="K194" i="4" s="1"/>
  <c r="AG196" i="4"/>
  <c r="AK196" i="4" s="1"/>
  <c r="O16" i="6"/>
  <c r="N16" i="6"/>
  <c r="P16" i="6" s="1"/>
  <c r="AY23" i="6"/>
  <c r="BX23" i="6" s="1"/>
  <c r="BS23" i="6"/>
  <c r="BI23" i="6"/>
  <c r="AJ30" i="6"/>
  <c r="BI36" i="6"/>
  <c r="AY36" i="6"/>
  <c r="BX36" i="6" s="1"/>
  <c r="BS36" i="6"/>
  <c r="O39" i="6"/>
  <c r="N39" i="6"/>
  <c r="P39" i="6" s="1"/>
  <c r="J51" i="6"/>
  <c r="I51" i="6"/>
  <c r="O55" i="6"/>
  <c r="N55" i="6"/>
  <c r="P55" i="6" s="1"/>
  <c r="O63" i="6"/>
  <c r="N63" i="6"/>
  <c r="P63" i="6" s="1"/>
  <c r="BS65" i="6"/>
  <c r="BI65" i="6"/>
  <c r="AY65" i="6"/>
  <c r="BX65" i="6" s="1"/>
  <c r="O71" i="6"/>
  <c r="N71" i="6"/>
  <c r="P71" i="6" s="1"/>
  <c r="O83" i="6"/>
  <c r="N83" i="6"/>
  <c r="P83" i="6" s="1"/>
  <c r="O88" i="6"/>
  <c r="N88" i="6"/>
  <c r="P88" i="6" s="1"/>
  <c r="J88" i="6"/>
  <c r="I88" i="6"/>
  <c r="AG112" i="6"/>
  <c r="AK112" i="6" s="1"/>
  <c r="J121" i="6"/>
  <c r="I121" i="6"/>
  <c r="O141" i="6"/>
  <c r="N141" i="6"/>
  <c r="P141" i="6" s="1"/>
  <c r="I174" i="6"/>
  <c r="J174" i="6"/>
  <c r="N110" i="8"/>
  <c r="P110" i="8" s="1"/>
  <c r="O110" i="8"/>
  <c r="N159" i="8"/>
  <c r="P159" i="8" s="1"/>
  <c r="O159" i="8"/>
  <c r="O78" i="4"/>
  <c r="N78" i="4"/>
  <c r="P78" i="4" s="1"/>
  <c r="BS84" i="4"/>
  <c r="BI84" i="4"/>
  <c r="AY84" i="4"/>
  <c r="BX84" i="4" s="1"/>
  <c r="AY86" i="4"/>
  <c r="BX86" i="4" s="1"/>
  <c r="BI86" i="4"/>
  <c r="BS89" i="4"/>
  <c r="BI89" i="4"/>
  <c r="AY89" i="4"/>
  <c r="BX89" i="4" s="1"/>
  <c r="P90" i="4"/>
  <c r="O91" i="4"/>
  <c r="N91" i="4"/>
  <c r="P91" i="4" s="1"/>
  <c r="AJ96" i="4"/>
  <c r="AE96" i="4"/>
  <c r="BS96" i="4"/>
  <c r="BI96" i="4"/>
  <c r="AY96" i="4"/>
  <c r="BX96" i="4" s="1"/>
  <c r="P106" i="4"/>
  <c r="J111" i="4"/>
  <c r="I111" i="4"/>
  <c r="AG112" i="4"/>
  <c r="O119" i="4"/>
  <c r="N119" i="4"/>
  <c r="P119" i="4" s="1"/>
  <c r="AG121" i="4"/>
  <c r="BS121" i="4"/>
  <c r="BI121" i="4"/>
  <c r="AY121" i="4"/>
  <c r="BX121" i="4" s="1"/>
  <c r="K122" i="4"/>
  <c r="O130" i="4"/>
  <c r="N130" i="4"/>
  <c r="P130" i="4" s="1"/>
  <c r="AJ136" i="4"/>
  <c r="AE136" i="4"/>
  <c r="BS136" i="4"/>
  <c r="BI136" i="4"/>
  <c r="AY136" i="4"/>
  <c r="BX136" i="4" s="1"/>
  <c r="O138" i="4"/>
  <c r="N138" i="4"/>
  <c r="P138" i="4" s="1"/>
  <c r="J143" i="4"/>
  <c r="I143" i="4"/>
  <c r="AG153" i="4"/>
  <c r="J154" i="4"/>
  <c r="I154" i="4"/>
  <c r="K154" i="4" s="1"/>
  <c r="AG156" i="4"/>
  <c r="AG159" i="4"/>
  <c r="O163" i="4"/>
  <c r="N163" i="4"/>
  <c r="P163" i="4" s="1"/>
  <c r="AJ168" i="4"/>
  <c r="AE168" i="4"/>
  <c r="BS168" i="4"/>
  <c r="BI168" i="4"/>
  <c r="AY168" i="4"/>
  <c r="BX168" i="4" s="1"/>
  <c r="O170" i="4"/>
  <c r="N170" i="4"/>
  <c r="P170" i="4" s="1"/>
  <c r="J175" i="4"/>
  <c r="I175" i="4"/>
  <c r="AG185" i="4"/>
  <c r="J186" i="4"/>
  <c r="I186" i="4"/>
  <c r="K186" i="4" s="1"/>
  <c r="P187" i="4"/>
  <c r="AG188" i="4"/>
  <c r="AG191" i="4"/>
  <c r="O195" i="4"/>
  <c r="N195" i="4"/>
  <c r="P195" i="4" s="1"/>
  <c r="AJ200" i="4"/>
  <c r="AE200" i="4"/>
  <c r="BS200" i="4"/>
  <c r="BI200" i="4"/>
  <c r="AY200" i="4"/>
  <c r="BX200" i="4" s="1"/>
  <c r="AG30" i="6"/>
  <c r="O51" i="6"/>
  <c r="N51" i="6"/>
  <c r="P51" i="6" s="1"/>
  <c r="BS57" i="6"/>
  <c r="BI57" i="6"/>
  <c r="AY57" i="6"/>
  <c r="BX57" i="6" s="1"/>
  <c r="J59" i="6"/>
  <c r="I59" i="6"/>
  <c r="K59" i="6" s="1"/>
  <c r="J64" i="6"/>
  <c r="I64" i="6"/>
  <c r="K64" i="6" s="1"/>
  <c r="O76" i="6"/>
  <c r="N76" i="6"/>
  <c r="P76" i="6" s="1"/>
  <c r="J87" i="6"/>
  <c r="I87" i="6"/>
  <c r="O91" i="6"/>
  <c r="N91" i="6"/>
  <c r="P91" i="6" s="1"/>
  <c r="BI92" i="6"/>
  <c r="AY92" i="6"/>
  <c r="BX92" i="6" s="1"/>
  <c r="BS92" i="6"/>
  <c r="AJ93" i="6"/>
  <c r="AE93" i="6"/>
  <c r="O101" i="6"/>
  <c r="N101" i="6"/>
  <c r="P101" i="6" s="1"/>
  <c r="AG105" i="6"/>
  <c r="AK105" i="6" s="1"/>
  <c r="AY132" i="6"/>
  <c r="BX132" i="6" s="1"/>
  <c r="BI132" i="6"/>
  <c r="BS132" i="6"/>
  <c r="BS147" i="6"/>
  <c r="BI147" i="6"/>
  <c r="AY147" i="6"/>
  <c r="BX147" i="6" s="1"/>
  <c r="J150" i="6"/>
  <c r="I150" i="6"/>
  <c r="K150" i="6" s="1"/>
  <c r="J173" i="6"/>
  <c r="I173" i="6"/>
  <c r="K173" i="6" s="1"/>
  <c r="AY180" i="6"/>
  <c r="BX180" i="6" s="1"/>
  <c r="BS180" i="6"/>
  <c r="BI180" i="6"/>
  <c r="BS191" i="6"/>
  <c r="BI191" i="6"/>
  <c r="AY191" i="6"/>
  <c r="BX191" i="6" s="1"/>
  <c r="I25" i="8"/>
  <c r="K25" i="8" s="1"/>
  <c r="J25" i="8"/>
  <c r="J146" i="8"/>
  <c r="I146" i="8"/>
  <c r="K146" i="8" s="1"/>
  <c r="J150" i="8"/>
  <c r="I150" i="8"/>
  <c r="J12" i="6"/>
  <c r="I12" i="6"/>
  <c r="K12" i="6" s="1"/>
  <c r="O19" i="6"/>
  <c r="N19" i="6"/>
  <c r="P19" i="6" s="1"/>
  <c r="J20" i="6"/>
  <c r="I20" i="6"/>
  <c r="BS21" i="6"/>
  <c r="BI21" i="6"/>
  <c r="AY21" i="6"/>
  <c r="BX21" i="6" s="1"/>
  <c r="AJ22" i="6"/>
  <c r="AE29" i="6"/>
  <c r="AG29" i="6" s="1"/>
  <c r="AK29" i="6" s="1"/>
  <c r="K30" i="6"/>
  <c r="BS30" i="6"/>
  <c r="BI30" i="6"/>
  <c r="AY30" i="6"/>
  <c r="BX30" i="6" s="1"/>
  <c r="O32" i="6"/>
  <c r="N32" i="6"/>
  <c r="O35" i="6"/>
  <c r="N35" i="6"/>
  <c r="P35" i="6" s="1"/>
  <c r="BS38" i="6"/>
  <c r="BI38" i="6"/>
  <c r="AY38" i="6"/>
  <c r="BX38" i="6" s="1"/>
  <c r="BS49" i="6"/>
  <c r="BI49" i="6"/>
  <c r="AY49" i="6"/>
  <c r="BX49" i="6" s="1"/>
  <c r="BS50" i="6"/>
  <c r="BI50" i="6"/>
  <c r="AY50" i="6"/>
  <c r="BX50" i="6" s="1"/>
  <c r="J52" i="6"/>
  <c r="I52" i="6"/>
  <c r="AJ58" i="6"/>
  <c r="AK58" i="6" s="1"/>
  <c r="AY59" i="6"/>
  <c r="BX59" i="6" s="1"/>
  <c r="BS59" i="6"/>
  <c r="BI59" i="6"/>
  <c r="BI64" i="6"/>
  <c r="AY64" i="6"/>
  <c r="BX64" i="6" s="1"/>
  <c r="K66" i="6"/>
  <c r="AY67" i="6"/>
  <c r="BX67" i="6" s="1"/>
  <c r="BS67" i="6"/>
  <c r="BI67" i="6"/>
  <c r="AE74" i="6"/>
  <c r="AJ74" i="6"/>
  <c r="BI75" i="6"/>
  <c r="BS77" i="6"/>
  <c r="BI77" i="6"/>
  <c r="AY77" i="6"/>
  <c r="BX77" i="6" s="1"/>
  <c r="J79" i="6"/>
  <c r="I79" i="6"/>
  <c r="K79" i="6" s="1"/>
  <c r="AE80" i="6"/>
  <c r="AN83" i="6"/>
  <c r="AR83" i="6" s="1"/>
  <c r="AM83" i="6"/>
  <c r="AQ83" i="6" s="1"/>
  <c r="J84" i="6"/>
  <c r="I84" i="6"/>
  <c r="O84" i="6"/>
  <c r="N84" i="6"/>
  <c r="P84" i="6" s="1"/>
  <c r="BS85" i="6"/>
  <c r="BI85" i="6"/>
  <c r="AY85" i="6"/>
  <c r="BX85" i="6" s="1"/>
  <c r="BS86" i="6"/>
  <c r="BI86" i="6"/>
  <c r="AY86" i="6"/>
  <c r="BX86" i="6" s="1"/>
  <c r="AE92" i="6"/>
  <c r="AG92" i="6" s="1"/>
  <c r="AK92" i="6" s="1"/>
  <c r="O112" i="6"/>
  <c r="N112" i="6"/>
  <c r="BS114" i="6"/>
  <c r="BI114" i="6"/>
  <c r="AY114" i="6"/>
  <c r="BX114" i="6" s="1"/>
  <c r="AY116" i="6"/>
  <c r="BX116" i="6" s="1"/>
  <c r="BS116" i="6"/>
  <c r="BI116" i="6"/>
  <c r="AG120" i="6"/>
  <c r="AK120" i="6" s="1"/>
  <c r="O128" i="6"/>
  <c r="N128" i="6"/>
  <c r="BI133" i="6"/>
  <c r="AY133" i="6"/>
  <c r="BX133" i="6" s="1"/>
  <c r="AJ154" i="6"/>
  <c r="AE154" i="6"/>
  <c r="BS155" i="6"/>
  <c r="BI155" i="6"/>
  <c r="AY155" i="6"/>
  <c r="BX155" i="6" s="1"/>
  <c r="J157" i="6"/>
  <c r="I157" i="6"/>
  <c r="K157" i="6" s="1"/>
  <c r="BS167" i="6"/>
  <c r="BI167" i="6"/>
  <c r="AY167" i="6"/>
  <c r="BX167" i="6" s="1"/>
  <c r="J181" i="6"/>
  <c r="I181" i="6"/>
  <c r="K181" i="6" s="1"/>
  <c r="O184" i="6"/>
  <c r="N184" i="6"/>
  <c r="P184" i="6" s="1"/>
  <c r="BI185" i="6"/>
  <c r="AY185" i="6"/>
  <c r="BX185" i="6" s="1"/>
  <c r="AY188" i="6"/>
  <c r="BX188" i="6" s="1"/>
  <c r="BS188" i="6"/>
  <c r="BI188" i="6"/>
  <c r="J197" i="6"/>
  <c r="I197" i="6"/>
  <c r="K197" i="6" s="1"/>
  <c r="AE14" i="8"/>
  <c r="AJ14" i="8"/>
  <c r="J64" i="8"/>
  <c r="I64" i="8"/>
  <c r="J96" i="8"/>
  <c r="I96" i="8"/>
  <c r="K96" i="8" s="1"/>
  <c r="O123" i="8"/>
  <c r="N123" i="8"/>
  <c r="P123" i="8" s="1"/>
  <c r="J155" i="8"/>
  <c r="I155" i="8"/>
  <c r="K155" i="8" s="1"/>
  <c r="BS185" i="8"/>
  <c r="BI185" i="8"/>
  <c r="AY185" i="8"/>
  <c r="BX185" i="8" s="1"/>
  <c r="BI10" i="4"/>
  <c r="BS10" i="4"/>
  <c r="O11" i="4"/>
  <c r="N11" i="4"/>
  <c r="P11" i="4" s="1"/>
  <c r="AE17" i="4"/>
  <c r="AJ18" i="4"/>
  <c r="AY19" i="4"/>
  <c r="BX19" i="4" s="1"/>
  <c r="BS19" i="4"/>
  <c r="BI19" i="4"/>
  <c r="K25" i="4"/>
  <c r="BS25" i="4"/>
  <c r="BI25" i="4"/>
  <c r="AY25" i="4"/>
  <c r="BX25" i="4" s="1"/>
  <c r="J26" i="4"/>
  <c r="I26" i="4"/>
  <c r="K26" i="4" s="1"/>
  <c r="O27" i="4"/>
  <c r="N27" i="4"/>
  <c r="P27" i="4" s="1"/>
  <c r="J31" i="4"/>
  <c r="I31" i="4"/>
  <c r="K31" i="4" s="1"/>
  <c r="O34" i="4"/>
  <c r="N34" i="4"/>
  <c r="P34" i="4" s="1"/>
  <c r="BS40" i="4"/>
  <c r="BI40" i="4"/>
  <c r="AY40" i="4"/>
  <c r="BX40" i="4" s="1"/>
  <c r="AY42" i="4"/>
  <c r="BX42" i="4" s="1"/>
  <c r="BS42" i="4"/>
  <c r="BI42" i="4"/>
  <c r="AE43" i="4"/>
  <c r="AK46" i="4"/>
  <c r="BI47" i="4"/>
  <c r="AY47" i="4"/>
  <c r="BX47" i="4" s="1"/>
  <c r="K49" i="4"/>
  <c r="P49" i="4"/>
  <c r="BS49" i="4"/>
  <c r="BI49" i="4"/>
  <c r="AY49" i="4"/>
  <c r="BX49" i="4" s="1"/>
  <c r="J50" i="4"/>
  <c r="I50" i="4"/>
  <c r="K50" i="4" s="1"/>
  <c r="BS56" i="4"/>
  <c r="BI56" i="4"/>
  <c r="AY56" i="4"/>
  <c r="BX56" i="4" s="1"/>
  <c r="AG57" i="4"/>
  <c r="BS64" i="4"/>
  <c r="BI64" i="4"/>
  <c r="AY64" i="4"/>
  <c r="BX64" i="4" s="1"/>
  <c r="AG65" i="4"/>
  <c r="BS69" i="4"/>
  <c r="BI69" i="4"/>
  <c r="AY69" i="4"/>
  <c r="BX69" i="4" s="1"/>
  <c r="O70" i="4"/>
  <c r="N70" i="4"/>
  <c r="P70" i="4" s="1"/>
  <c r="N75" i="4"/>
  <c r="P75" i="4" s="1"/>
  <c r="AE76" i="4"/>
  <c r="AJ77" i="4"/>
  <c r="AK77" i="4" s="1"/>
  <c r="O82" i="4"/>
  <c r="N82" i="4"/>
  <c r="P82" i="4" s="1"/>
  <c r="BI83" i="4"/>
  <c r="AY83" i="4"/>
  <c r="BX83" i="4" s="1"/>
  <c r="O83" i="4"/>
  <c r="N83" i="4"/>
  <c r="P83" i="4" s="1"/>
  <c r="P86" i="4"/>
  <c r="BS93" i="4"/>
  <c r="BI93" i="4"/>
  <c r="AY93" i="4"/>
  <c r="BX93" i="4" s="1"/>
  <c r="O94" i="4"/>
  <c r="N94" i="4"/>
  <c r="P94" i="4" s="1"/>
  <c r="O98" i="4"/>
  <c r="N98" i="4"/>
  <c r="BS98" i="4"/>
  <c r="BI99" i="4"/>
  <c r="AY99" i="4"/>
  <c r="BX99" i="4" s="1"/>
  <c r="AE100" i="4"/>
  <c r="AJ101" i="4"/>
  <c r="AK101" i="4" s="1"/>
  <c r="P107" i="4"/>
  <c r="K109" i="4"/>
  <c r="BS109" i="4"/>
  <c r="BI109" i="4"/>
  <c r="AY109" i="4"/>
  <c r="BX109" i="4" s="1"/>
  <c r="J110" i="4"/>
  <c r="I110" i="4"/>
  <c r="K110" i="4" s="1"/>
  <c r="O115" i="4"/>
  <c r="N115" i="4"/>
  <c r="J119" i="4"/>
  <c r="I119" i="4"/>
  <c r="K119" i="4" s="1"/>
  <c r="AN122" i="4"/>
  <c r="AR122" i="4" s="1"/>
  <c r="AM122" i="4"/>
  <c r="O122" i="4"/>
  <c r="N122" i="4"/>
  <c r="P122" i="4" s="1"/>
  <c r="AK126" i="4"/>
  <c r="BI127" i="4"/>
  <c r="AY127" i="4"/>
  <c r="BX127" i="4" s="1"/>
  <c r="AE128" i="4"/>
  <c r="AJ129" i="4"/>
  <c r="AY138" i="4"/>
  <c r="BX138" i="4" s="1"/>
  <c r="BS138" i="4"/>
  <c r="BI138" i="4"/>
  <c r="BS141" i="4"/>
  <c r="BI141" i="4"/>
  <c r="AY141" i="4"/>
  <c r="BX141" i="4" s="1"/>
  <c r="O142" i="4"/>
  <c r="N142" i="4"/>
  <c r="P142" i="4" s="1"/>
  <c r="AY146" i="4"/>
  <c r="BX146" i="4" s="1"/>
  <c r="BS146" i="4"/>
  <c r="BI146" i="4"/>
  <c r="BS149" i="4"/>
  <c r="BI149" i="4"/>
  <c r="AY149" i="4"/>
  <c r="BX149" i="4" s="1"/>
  <c r="O150" i="4"/>
  <c r="N150" i="4"/>
  <c r="P150" i="4" s="1"/>
  <c r="AY154" i="4"/>
  <c r="BX154" i="4" s="1"/>
  <c r="BS154" i="4"/>
  <c r="BI154" i="4"/>
  <c r="BS157" i="4"/>
  <c r="BI157" i="4"/>
  <c r="AY157" i="4"/>
  <c r="BX157" i="4" s="1"/>
  <c r="O158" i="4"/>
  <c r="N158" i="4"/>
  <c r="P158" i="4" s="1"/>
  <c r="AY162" i="4"/>
  <c r="BX162" i="4" s="1"/>
  <c r="BS162" i="4"/>
  <c r="BI162" i="4"/>
  <c r="BS165" i="4"/>
  <c r="BI165" i="4"/>
  <c r="AY165" i="4"/>
  <c r="BX165" i="4" s="1"/>
  <c r="O166" i="4"/>
  <c r="N166" i="4"/>
  <c r="P166" i="4" s="1"/>
  <c r="AY170" i="4"/>
  <c r="BX170" i="4" s="1"/>
  <c r="BS170" i="4"/>
  <c r="BI170" i="4"/>
  <c r="BS173" i="4"/>
  <c r="BI173" i="4"/>
  <c r="AY173" i="4"/>
  <c r="BX173" i="4" s="1"/>
  <c r="O174" i="4"/>
  <c r="N174" i="4"/>
  <c r="P174" i="4" s="1"/>
  <c r="AY178" i="4"/>
  <c r="BX178" i="4" s="1"/>
  <c r="BS178" i="4"/>
  <c r="BI178" i="4"/>
  <c r="BS181" i="4"/>
  <c r="BI181" i="4"/>
  <c r="AY181" i="4"/>
  <c r="BX181" i="4" s="1"/>
  <c r="O182" i="4"/>
  <c r="N182" i="4"/>
  <c r="P182" i="4" s="1"/>
  <c r="AY186" i="4"/>
  <c r="BX186" i="4" s="1"/>
  <c r="BS186" i="4"/>
  <c r="BI186" i="4"/>
  <c r="BS189" i="4"/>
  <c r="BI189" i="4"/>
  <c r="AY189" i="4"/>
  <c r="BX189" i="4" s="1"/>
  <c r="O190" i="4"/>
  <c r="N190" i="4"/>
  <c r="P190" i="4" s="1"/>
  <c r="AY194" i="4"/>
  <c r="BX194" i="4" s="1"/>
  <c r="BS194" i="4"/>
  <c r="BI194" i="4"/>
  <c r="BS197" i="4"/>
  <c r="BI197" i="4"/>
  <c r="AY197" i="4"/>
  <c r="BX197" i="4" s="1"/>
  <c r="O198" i="4"/>
  <c r="N198" i="4"/>
  <c r="P198" i="4" s="1"/>
  <c r="BI12" i="6"/>
  <c r="AY12" i="6"/>
  <c r="BX12" i="6" s="1"/>
  <c r="BS12" i="6"/>
  <c r="O12" i="6"/>
  <c r="N12" i="6"/>
  <c r="P12" i="6" s="1"/>
  <c r="AJ14" i="6"/>
  <c r="J15" i="6"/>
  <c r="I15" i="6"/>
  <c r="K15" i="6" s="1"/>
  <c r="O15" i="6"/>
  <c r="N15" i="6"/>
  <c r="P15" i="6" s="1"/>
  <c r="O23" i="6"/>
  <c r="N23" i="6"/>
  <c r="P23" i="6" s="1"/>
  <c r="AE24" i="6"/>
  <c r="AG24" i="6" s="1"/>
  <c r="AK24" i="6" s="1"/>
  <c r="O27" i="6"/>
  <c r="N27" i="6"/>
  <c r="P27" i="6" s="1"/>
  <c r="BI28" i="6"/>
  <c r="AY28" i="6"/>
  <c r="BX28" i="6" s="1"/>
  <c r="P36" i="6"/>
  <c r="AE37" i="6"/>
  <c r="K38" i="6"/>
  <c r="P38" i="6"/>
  <c r="O40" i="6"/>
  <c r="N40" i="6"/>
  <c r="P40" i="6" s="1"/>
  <c r="AJ46" i="6"/>
  <c r="P48" i="6"/>
  <c r="K50" i="6"/>
  <c r="P50" i="6"/>
  <c r="AY51" i="6"/>
  <c r="BX51" i="6" s="1"/>
  <c r="BS51" i="6"/>
  <c r="BI51" i="6"/>
  <c r="O52" i="6"/>
  <c r="N52" i="6"/>
  <c r="J56" i="6"/>
  <c r="I56" i="6"/>
  <c r="K56" i="6" s="1"/>
  <c r="AE57" i="6"/>
  <c r="P58" i="6"/>
  <c r="BS58" i="6"/>
  <c r="BI58" i="6"/>
  <c r="AY58" i="6"/>
  <c r="BX58" i="6" s="1"/>
  <c r="O60" i="6"/>
  <c r="N60" i="6"/>
  <c r="P60" i="6" s="1"/>
  <c r="BS64" i="6"/>
  <c r="I72" i="6"/>
  <c r="K72" i="6" s="1"/>
  <c r="P75" i="6"/>
  <c r="AJ78" i="6"/>
  <c r="AY79" i="6"/>
  <c r="BX79" i="6" s="1"/>
  <c r="BS79" i="6"/>
  <c r="BI79" i="6"/>
  <c r="BI84" i="6"/>
  <c r="AY84" i="6"/>
  <c r="BX84" i="6" s="1"/>
  <c r="K86" i="6"/>
  <c r="P86" i="6"/>
  <c r="AY87" i="6"/>
  <c r="BX87" i="6" s="1"/>
  <c r="BS87" i="6"/>
  <c r="BI87" i="6"/>
  <c r="J97" i="6"/>
  <c r="I97" i="6"/>
  <c r="K97" i="6" s="1"/>
  <c r="BS99" i="6"/>
  <c r="BI99" i="6"/>
  <c r="AY99" i="6"/>
  <c r="BX99" i="6" s="1"/>
  <c r="I103" i="6"/>
  <c r="K103" i="6" s="1"/>
  <c r="J103" i="6"/>
  <c r="J105" i="6"/>
  <c r="I105" i="6"/>
  <c r="O108" i="6"/>
  <c r="N108" i="6"/>
  <c r="O120" i="6"/>
  <c r="N120" i="6"/>
  <c r="P120" i="6" s="1"/>
  <c r="BS122" i="6"/>
  <c r="BI122" i="6"/>
  <c r="AY122" i="6"/>
  <c r="BX122" i="6" s="1"/>
  <c r="J126" i="6"/>
  <c r="I126" i="6"/>
  <c r="K126" i="6" s="1"/>
  <c r="J128" i="6"/>
  <c r="I128" i="6"/>
  <c r="K128" i="6" s="1"/>
  <c r="K131" i="6"/>
  <c r="BS133" i="6"/>
  <c r="BS134" i="6"/>
  <c r="BI134" i="6"/>
  <c r="AY134" i="6"/>
  <c r="BX134" i="6" s="1"/>
  <c r="BI141" i="6"/>
  <c r="AY141" i="6"/>
  <c r="BX141" i="6" s="1"/>
  <c r="BS141" i="6"/>
  <c r="AE146" i="6"/>
  <c r="J153" i="6"/>
  <c r="I153" i="6"/>
  <c r="O153" i="6"/>
  <c r="N153" i="6"/>
  <c r="P153" i="6" s="1"/>
  <c r="K155" i="6"/>
  <c r="P155" i="6"/>
  <c r="O156" i="6"/>
  <c r="N156" i="6"/>
  <c r="P156" i="6" s="1"/>
  <c r="BS175" i="6"/>
  <c r="BI175" i="6"/>
  <c r="AY175" i="6"/>
  <c r="BX175" i="6" s="1"/>
  <c r="BS185" i="6"/>
  <c r="J189" i="6"/>
  <c r="I189" i="6"/>
  <c r="K189" i="6" s="1"/>
  <c r="O192" i="6"/>
  <c r="N192" i="6"/>
  <c r="P192" i="6" s="1"/>
  <c r="BI193" i="6"/>
  <c r="AY193" i="6"/>
  <c r="BX193" i="6" s="1"/>
  <c r="AY196" i="6"/>
  <c r="BX196" i="6" s="1"/>
  <c r="BS196" i="6"/>
  <c r="BI196" i="6"/>
  <c r="J87" i="8"/>
  <c r="I87" i="8"/>
  <c r="BI128" i="8"/>
  <c r="BS128" i="8"/>
  <c r="AY128" i="8"/>
  <c r="BX128" i="8" s="1"/>
  <c r="AJ144" i="8"/>
  <c r="AE144" i="8"/>
  <c r="AY11" i="4"/>
  <c r="BX11" i="4" s="1"/>
  <c r="BS11" i="4"/>
  <c r="BI11" i="4"/>
  <c r="AJ12" i="4"/>
  <c r="AE12" i="4"/>
  <c r="N14" i="4"/>
  <c r="P14" i="4" s="1"/>
  <c r="O14" i="4"/>
  <c r="AG18" i="4"/>
  <c r="J19" i="4"/>
  <c r="I19" i="4"/>
  <c r="K19" i="4" s="1"/>
  <c r="AJ20" i="4"/>
  <c r="AE20" i="4"/>
  <c r="J23" i="4"/>
  <c r="I23" i="4"/>
  <c r="O26" i="4"/>
  <c r="N26" i="4"/>
  <c r="P26" i="4" s="1"/>
  <c r="BS32" i="4"/>
  <c r="BI32" i="4"/>
  <c r="AY32" i="4"/>
  <c r="BX32" i="4" s="1"/>
  <c r="AY34" i="4"/>
  <c r="BX34" i="4" s="1"/>
  <c r="BS34" i="4"/>
  <c r="BI34" i="4"/>
  <c r="AK38" i="4"/>
  <c r="BI39" i="4"/>
  <c r="AY39" i="4"/>
  <c r="BX39" i="4" s="1"/>
  <c r="AJ41" i="4"/>
  <c r="AK41" i="4" s="1"/>
  <c r="K42" i="4"/>
  <c r="P47" i="4"/>
  <c r="BS53" i="4"/>
  <c r="BI53" i="4"/>
  <c r="AY53" i="4"/>
  <c r="BX53" i="4" s="1"/>
  <c r="O54" i="4"/>
  <c r="N54" i="4"/>
  <c r="P54" i="4" s="1"/>
  <c r="AY58" i="4"/>
  <c r="BX58" i="4" s="1"/>
  <c r="BS58" i="4"/>
  <c r="BI58" i="4"/>
  <c r="BS61" i="4"/>
  <c r="BI61" i="4"/>
  <c r="AY61" i="4"/>
  <c r="BX61" i="4" s="1"/>
  <c r="O62" i="4"/>
  <c r="N62" i="4"/>
  <c r="P62" i="4" s="1"/>
  <c r="AY66" i="4"/>
  <c r="BX66" i="4" s="1"/>
  <c r="BS66" i="4"/>
  <c r="BI66" i="4"/>
  <c r="J67" i="4"/>
  <c r="I67" i="4"/>
  <c r="K67" i="4" s="1"/>
  <c r="AG71" i="4"/>
  <c r="AK71" i="4" s="1"/>
  <c r="BI75" i="4"/>
  <c r="AY75" i="4"/>
  <c r="BX75" i="4" s="1"/>
  <c r="K77" i="4"/>
  <c r="BS77" i="4"/>
  <c r="BI77" i="4"/>
  <c r="AY77" i="4"/>
  <c r="BX77" i="4" s="1"/>
  <c r="J78" i="4"/>
  <c r="I78" i="4"/>
  <c r="K78" i="4" s="1"/>
  <c r="O79" i="4"/>
  <c r="N79" i="4"/>
  <c r="P79" i="4" s="1"/>
  <c r="AJ84" i="4"/>
  <c r="AE84" i="4"/>
  <c r="J86" i="4"/>
  <c r="I86" i="4"/>
  <c r="K86" i="4" s="1"/>
  <c r="J87" i="4"/>
  <c r="I87" i="4"/>
  <c r="K87" i="4" s="1"/>
  <c r="BS88" i="4"/>
  <c r="BI88" i="4"/>
  <c r="AY88" i="4"/>
  <c r="BX88" i="4" s="1"/>
  <c r="AY90" i="4"/>
  <c r="BX90" i="4" s="1"/>
  <c r="BS90" i="4"/>
  <c r="BI90" i="4"/>
  <c r="J91" i="4"/>
  <c r="I91" i="4"/>
  <c r="K91" i="4" s="1"/>
  <c r="BI95" i="4"/>
  <c r="AY95" i="4"/>
  <c r="BX95" i="4" s="1"/>
  <c r="O95" i="4"/>
  <c r="N95" i="4"/>
  <c r="P98" i="4"/>
  <c r="P99" i="4"/>
  <c r="P101" i="4"/>
  <c r="BS101" i="4"/>
  <c r="BI101" i="4"/>
  <c r="AY101" i="4"/>
  <c r="BX101" i="4" s="1"/>
  <c r="J102" i="4"/>
  <c r="I102" i="4"/>
  <c r="K102" i="4" s="1"/>
  <c r="O103" i="4"/>
  <c r="N103" i="4"/>
  <c r="P103" i="4" s="1"/>
  <c r="J107" i="4"/>
  <c r="I107" i="4"/>
  <c r="BS113" i="4"/>
  <c r="BI113" i="4"/>
  <c r="AY113" i="4"/>
  <c r="BX113" i="4" s="1"/>
  <c r="O114" i="4"/>
  <c r="N114" i="4"/>
  <c r="P114" i="4" s="1"/>
  <c r="P118" i="4"/>
  <c r="BS120" i="4"/>
  <c r="BI120" i="4"/>
  <c r="AY120" i="4"/>
  <c r="BX120" i="4" s="1"/>
  <c r="AY122" i="4"/>
  <c r="BX122" i="4" s="1"/>
  <c r="BS122" i="4"/>
  <c r="BI122" i="4"/>
  <c r="AE123" i="4"/>
  <c r="K129" i="4"/>
  <c r="P129" i="4"/>
  <c r="BS129" i="4"/>
  <c r="BI129" i="4"/>
  <c r="AY129" i="4"/>
  <c r="BX129" i="4" s="1"/>
  <c r="J130" i="4"/>
  <c r="I130" i="4"/>
  <c r="K130" i="4" s="1"/>
  <c r="O131" i="4"/>
  <c r="N131" i="4"/>
  <c r="P131" i="4" s="1"/>
  <c r="O134" i="4"/>
  <c r="N134" i="4"/>
  <c r="P134" i="4" s="1"/>
  <c r="BI135" i="4"/>
  <c r="AY135" i="4"/>
  <c r="BX135" i="4" s="1"/>
  <c r="O135" i="4"/>
  <c r="N135" i="4"/>
  <c r="P135" i="4" s="1"/>
  <c r="J139" i="4"/>
  <c r="I139" i="4"/>
  <c r="K139" i="4" s="1"/>
  <c r="AN142" i="4"/>
  <c r="AR142" i="4" s="1"/>
  <c r="AM142" i="4"/>
  <c r="AQ142" i="4" s="1"/>
  <c r="BI143" i="4"/>
  <c r="AY143" i="4"/>
  <c r="BX143" i="4" s="1"/>
  <c r="O143" i="4"/>
  <c r="N143" i="4"/>
  <c r="P146" i="4"/>
  <c r="J147" i="4"/>
  <c r="I147" i="4"/>
  <c r="K147" i="4" s="1"/>
  <c r="AN150" i="4"/>
  <c r="AR150" i="4" s="1"/>
  <c r="BI151" i="4"/>
  <c r="AY151" i="4"/>
  <c r="BX151" i="4" s="1"/>
  <c r="O151" i="4"/>
  <c r="N151" i="4"/>
  <c r="P151" i="4" s="1"/>
  <c r="P154" i="4"/>
  <c r="J155" i="4"/>
  <c r="I155" i="4"/>
  <c r="BI159" i="4"/>
  <c r="AY159" i="4"/>
  <c r="BX159" i="4" s="1"/>
  <c r="O159" i="4"/>
  <c r="N159" i="4"/>
  <c r="J163" i="4"/>
  <c r="I163" i="4"/>
  <c r="K163" i="4" s="1"/>
  <c r="BI167" i="4"/>
  <c r="AY167" i="4"/>
  <c r="BX167" i="4" s="1"/>
  <c r="O167" i="4"/>
  <c r="N167" i="4"/>
  <c r="J171" i="4"/>
  <c r="I171" i="4"/>
  <c r="K171" i="4" s="1"/>
  <c r="AN174" i="4"/>
  <c r="AR174" i="4" s="1"/>
  <c r="AM174" i="4"/>
  <c r="AQ174" i="4" s="1"/>
  <c r="BI175" i="4"/>
  <c r="AY175" i="4"/>
  <c r="BX175" i="4" s="1"/>
  <c r="O175" i="4"/>
  <c r="N175" i="4"/>
  <c r="P175" i="4" s="1"/>
  <c r="J179" i="4"/>
  <c r="I179" i="4"/>
  <c r="BI183" i="4"/>
  <c r="AY183" i="4"/>
  <c r="BX183" i="4" s="1"/>
  <c r="O183" i="4"/>
  <c r="N183" i="4"/>
  <c r="P183" i="4" s="1"/>
  <c r="P186" i="4"/>
  <c r="J187" i="4"/>
  <c r="I187" i="4"/>
  <c r="K187" i="4" s="1"/>
  <c r="BI191" i="4"/>
  <c r="AY191" i="4"/>
  <c r="BX191" i="4" s="1"/>
  <c r="O191" i="4"/>
  <c r="N191" i="4"/>
  <c r="AN194" i="4"/>
  <c r="AR194" i="4" s="1"/>
  <c r="J195" i="4"/>
  <c r="I195" i="4"/>
  <c r="K195" i="4" s="1"/>
  <c r="BI199" i="4"/>
  <c r="AY199" i="4"/>
  <c r="BX199" i="4" s="1"/>
  <c r="O199" i="4"/>
  <c r="N199" i="4"/>
  <c r="P199" i="4" s="1"/>
  <c r="G9" i="6"/>
  <c r="AG14" i="6"/>
  <c r="BS14" i="6"/>
  <c r="BI14" i="6"/>
  <c r="AY14" i="6"/>
  <c r="BX14" i="6" s="1"/>
  <c r="I16" i="6"/>
  <c r="AM19" i="6"/>
  <c r="AQ19" i="6" s="1"/>
  <c r="BI20" i="6"/>
  <c r="AY20" i="6"/>
  <c r="BX20" i="6" s="1"/>
  <c r="AG21" i="6"/>
  <c r="BS29" i="6"/>
  <c r="BI29" i="6"/>
  <c r="AY29" i="6"/>
  <c r="BX29" i="6" s="1"/>
  <c r="J31" i="6"/>
  <c r="I31" i="6"/>
  <c r="K31" i="6" s="1"/>
  <c r="AK35" i="6"/>
  <c r="O43" i="6"/>
  <c r="N43" i="6"/>
  <c r="P43" i="6" s="1"/>
  <c r="J44" i="6"/>
  <c r="I44" i="6"/>
  <c r="O44" i="6"/>
  <c r="N44" i="6"/>
  <c r="P44" i="6" s="1"/>
  <c r="AJ45" i="6"/>
  <c r="AE45" i="6"/>
  <c r="AG46" i="6"/>
  <c r="AK46" i="6" s="1"/>
  <c r="J48" i="6"/>
  <c r="I48" i="6"/>
  <c r="K48" i="6" s="1"/>
  <c r="AJ65" i="6"/>
  <c r="AE65" i="6"/>
  <c r="J67" i="6"/>
  <c r="I67" i="6"/>
  <c r="K67" i="6" s="1"/>
  <c r="BI72" i="6"/>
  <c r="AY72" i="6"/>
  <c r="BX72" i="6" s="1"/>
  <c r="O72" i="6"/>
  <c r="N72" i="6"/>
  <c r="P72" i="6" s="1"/>
  <c r="BS73" i="6"/>
  <c r="BI73" i="6"/>
  <c r="AY73" i="6"/>
  <c r="BX73" i="6" s="1"/>
  <c r="K78" i="6"/>
  <c r="BS78" i="6"/>
  <c r="BI78" i="6"/>
  <c r="AY78" i="6"/>
  <c r="BX78" i="6" s="1"/>
  <c r="O80" i="6"/>
  <c r="N80" i="6"/>
  <c r="P80" i="6" s="1"/>
  <c r="J89" i="6"/>
  <c r="O92" i="6"/>
  <c r="N92" i="6"/>
  <c r="BI96" i="6"/>
  <c r="AY96" i="6"/>
  <c r="BX96" i="6" s="1"/>
  <c r="BS96" i="6"/>
  <c r="J101" i="6"/>
  <c r="I101" i="6"/>
  <c r="K101" i="6" s="1"/>
  <c r="K107" i="6"/>
  <c r="J108" i="6"/>
  <c r="I108" i="6"/>
  <c r="K108" i="6" s="1"/>
  <c r="AY124" i="6"/>
  <c r="BX124" i="6" s="1"/>
  <c r="BS124" i="6"/>
  <c r="BI124" i="6"/>
  <c r="O125" i="6"/>
  <c r="N125" i="6"/>
  <c r="O132" i="6"/>
  <c r="N132" i="6"/>
  <c r="P132" i="6" s="1"/>
  <c r="AY136" i="6"/>
  <c r="BX136" i="6" s="1"/>
  <c r="BS136" i="6"/>
  <c r="BI136" i="6"/>
  <c r="J137" i="6"/>
  <c r="I137" i="6"/>
  <c r="O140" i="6"/>
  <c r="N140" i="6"/>
  <c r="P140" i="6" s="1"/>
  <c r="O144" i="6"/>
  <c r="N144" i="6"/>
  <c r="P144" i="6" s="1"/>
  <c r="O160" i="6"/>
  <c r="N160" i="6"/>
  <c r="P160" i="6" s="1"/>
  <c r="J161" i="6"/>
  <c r="I161" i="6"/>
  <c r="J165" i="6"/>
  <c r="I165" i="6"/>
  <c r="K165" i="6" s="1"/>
  <c r="O168" i="6"/>
  <c r="N168" i="6"/>
  <c r="P168" i="6" s="1"/>
  <c r="BI169" i="6"/>
  <c r="AY169" i="6"/>
  <c r="BX169" i="6" s="1"/>
  <c r="AY172" i="6"/>
  <c r="BX172" i="6" s="1"/>
  <c r="BS172" i="6"/>
  <c r="BI172" i="6"/>
  <c r="J182" i="6"/>
  <c r="BS183" i="6"/>
  <c r="BI183" i="6"/>
  <c r="AY183" i="6"/>
  <c r="BX183" i="6" s="1"/>
  <c r="O16" i="8"/>
  <c r="N16" i="8"/>
  <c r="P16" i="8" s="1"/>
  <c r="BI20" i="8"/>
  <c r="BS20" i="8"/>
  <c r="AY20" i="8"/>
  <c r="BX20" i="8" s="1"/>
  <c r="J67" i="8"/>
  <c r="I67" i="8"/>
  <c r="K67" i="8" s="1"/>
  <c r="BI68" i="8"/>
  <c r="AY68" i="8"/>
  <c r="BX68" i="8" s="1"/>
  <c r="BS68" i="8"/>
  <c r="J99" i="8"/>
  <c r="I99" i="8"/>
  <c r="K99" i="8" s="1"/>
  <c r="BI100" i="8"/>
  <c r="AY100" i="8"/>
  <c r="BX100" i="8" s="1"/>
  <c r="J136" i="8"/>
  <c r="I136" i="8"/>
  <c r="K136" i="8" s="1"/>
  <c r="M10" i="8"/>
  <c r="N14" i="8"/>
  <c r="P14" i="8" s="1"/>
  <c r="O14" i="8"/>
  <c r="AJ17" i="8"/>
  <c r="N38" i="8"/>
  <c r="P38" i="8" s="1"/>
  <c r="O38" i="8"/>
  <c r="AG42" i="8"/>
  <c r="N54" i="8"/>
  <c r="P54" i="8" s="1"/>
  <c r="O54" i="8"/>
  <c r="BI80" i="8"/>
  <c r="BS80" i="8"/>
  <c r="AY80" i="8"/>
  <c r="BX80" i="8" s="1"/>
  <c r="N88" i="8"/>
  <c r="P88" i="8" s="1"/>
  <c r="O88" i="8"/>
  <c r="BI120" i="8"/>
  <c r="BS120" i="8"/>
  <c r="AY120" i="8"/>
  <c r="BX120" i="8" s="1"/>
  <c r="BI147" i="8"/>
  <c r="BS147" i="8"/>
  <c r="AY147" i="8"/>
  <c r="BX147" i="8" s="1"/>
  <c r="P185" i="8"/>
  <c r="AG192" i="8"/>
  <c r="AK192" i="8" s="1"/>
  <c r="AG195" i="8"/>
  <c r="J198" i="8"/>
  <c r="I198" i="8"/>
  <c r="K198" i="8" s="1"/>
  <c r="AE46" i="10"/>
  <c r="AJ46" i="10"/>
  <c r="I102" i="10"/>
  <c r="K102" i="10" s="1"/>
  <c r="J102" i="10"/>
  <c r="AY104" i="10"/>
  <c r="BX104" i="10" s="1"/>
  <c r="BI104" i="10"/>
  <c r="BS185" i="10"/>
  <c r="BI185" i="10"/>
  <c r="AY185" i="10"/>
  <c r="BX185" i="10" s="1"/>
  <c r="N189" i="10"/>
  <c r="P189" i="10" s="1"/>
  <c r="O189" i="10"/>
  <c r="BI10" i="8"/>
  <c r="AY10" i="8"/>
  <c r="BX10" i="8" s="1"/>
  <c r="BS10" i="8"/>
  <c r="BI12" i="8"/>
  <c r="BS12" i="8"/>
  <c r="AY12" i="8"/>
  <c r="BX12" i="8" s="1"/>
  <c r="AG17" i="8"/>
  <c r="AK17" i="8" s="1"/>
  <c r="O19" i="8"/>
  <c r="N19" i="8"/>
  <c r="P19" i="8" s="1"/>
  <c r="N42" i="8"/>
  <c r="O42" i="8"/>
  <c r="BS49" i="8"/>
  <c r="AY49" i="8"/>
  <c r="BX49" i="8" s="1"/>
  <c r="BI49" i="8"/>
  <c r="BI70" i="8"/>
  <c r="AY70" i="8"/>
  <c r="BX70" i="8" s="1"/>
  <c r="BS70" i="8"/>
  <c r="BI78" i="8"/>
  <c r="AY78" i="8"/>
  <c r="BX78" i="8" s="1"/>
  <c r="BS78" i="8"/>
  <c r="AE84" i="8"/>
  <c r="AG84" i="8" s="1"/>
  <c r="AK84" i="8" s="1"/>
  <c r="BI94" i="8"/>
  <c r="AY94" i="8"/>
  <c r="BX94" i="8" s="1"/>
  <c r="BS94" i="8"/>
  <c r="AG95" i="8"/>
  <c r="AK95" i="8" s="1"/>
  <c r="BI118" i="8"/>
  <c r="AY118" i="8"/>
  <c r="BX118" i="8" s="1"/>
  <c r="BS118" i="8"/>
  <c r="O138" i="8"/>
  <c r="N138" i="8"/>
  <c r="P138" i="8" s="1"/>
  <c r="BS161" i="8"/>
  <c r="BI161" i="8"/>
  <c r="AY161" i="8"/>
  <c r="BX161" i="8" s="1"/>
  <c r="BI175" i="8"/>
  <c r="BS175" i="8"/>
  <c r="AY175" i="8"/>
  <c r="BX175" i="8" s="1"/>
  <c r="J179" i="8"/>
  <c r="I179" i="8"/>
  <c r="J191" i="8"/>
  <c r="I191" i="8"/>
  <c r="K191" i="8" s="1"/>
  <c r="AJ25" i="10"/>
  <c r="AE25" i="10"/>
  <c r="N58" i="10"/>
  <c r="P58" i="10" s="1"/>
  <c r="O58" i="10"/>
  <c r="P11" i="6"/>
  <c r="BS13" i="6"/>
  <c r="BI13" i="6"/>
  <c r="AY13" i="6"/>
  <c r="BX13" i="6" s="1"/>
  <c r="AY15" i="6"/>
  <c r="BX15" i="6" s="1"/>
  <c r="BS15" i="6"/>
  <c r="BI15" i="6"/>
  <c r="AJ21" i="6"/>
  <c r="K22" i="6"/>
  <c r="P22" i="6"/>
  <c r="BS22" i="6"/>
  <c r="BI22" i="6"/>
  <c r="AY22" i="6"/>
  <c r="BX22" i="6" s="1"/>
  <c r="J23" i="6"/>
  <c r="I23" i="6"/>
  <c r="K23" i="6" s="1"/>
  <c r="O24" i="6"/>
  <c r="N24" i="6"/>
  <c r="P24" i="6" s="1"/>
  <c r="J28" i="6"/>
  <c r="I28" i="6"/>
  <c r="K28" i="6" s="1"/>
  <c r="O31" i="6"/>
  <c r="N31" i="6"/>
  <c r="P31" i="6" s="1"/>
  <c r="BS37" i="6"/>
  <c r="BI37" i="6"/>
  <c r="AY37" i="6"/>
  <c r="BX37" i="6" s="1"/>
  <c r="AY39" i="6"/>
  <c r="BX39" i="6" s="1"/>
  <c r="BS39" i="6"/>
  <c r="BI39" i="6"/>
  <c r="AG40" i="6"/>
  <c r="O47" i="6"/>
  <c r="N47" i="6"/>
  <c r="P47" i="6" s="1"/>
  <c r="BS47" i="6"/>
  <c r="BI48" i="6"/>
  <c r="AY48" i="6"/>
  <c r="BX48" i="6" s="1"/>
  <c r="AJ50" i="6"/>
  <c r="K51" i="6"/>
  <c r="O59" i="6"/>
  <c r="N59" i="6"/>
  <c r="P59" i="6" s="1"/>
  <c r="AJ66" i="6"/>
  <c r="AK66" i="6" s="1"/>
  <c r="O67" i="6"/>
  <c r="N67" i="6"/>
  <c r="P67" i="6" s="1"/>
  <c r="P68" i="6"/>
  <c r="AG72" i="6"/>
  <c r="AK72" i="6" s="1"/>
  <c r="AJ73" i="6"/>
  <c r="AE73" i="6"/>
  <c r="J75" i="6"/>
  <c r="I75" i="6"/>
  <c r="K75" i="6" s="1"/>
  <c r="J76" i="6"/>
  <c r="I76" i="6"/>
  <c r="O79" i="6"/>
  <c r="N79" i="6"/>
  <c r="P79" i="6" s="1"/>
  <c r="AJ86" i="6"/>
  <c r="K87" i="6"/>
  <c r="O87" i="6"/>
  <c r="N87" i="6"/>
  <c r="P87" i="6" s="1"/>
  <c r="BS93" i="6"/>
  <c r="BI93" i="6"/>
  <c r="AY93" i="6"/>
  <c r="BX93" i="6" s="1"/>
  <c r="AG94" i="6"/>
  <c r="AK94" i="6" s="1"/>
  <c r="AJ95" i="6"/>
  <c r="AG100" i="6"/>
  <c r="AK100" i="6" s="1"/>
  <c r="O105" i="6"/>
  <c r="N105" i="6"/>
  <c r="P105" i="6" s="1"/>
  <c r="AG107" i="6"/>
  <c r="BS107" i="6"/>
  <c r="BI107" i="6"/>
  <c r="AY107" i="6"/>
  <c r="BX107" i="6" s="1"/>
  <c r="P108" i="6"/>
  <c r="AN108" i="6"/>
  <c r="AM108" i="6"/>
  <c r="BI113" i="6"/>
  <c r="AY113" i="6"/>
  <c r="BX113" i="6" s="1"/>
  <c r="BI121" i="6"/>
  <c r="AY121" i="6"/>
  <c r="BX121" i="6" s="1"/>
  <c r="AG127" i="6"/>
  <c r="BS127" i="6"/>
  <c r="BI127" i="6"/>
  <c r="AY127" i="6"/>
  <c r="BX127" i="6" s="1"/>
  <c r="P128" i="6"/>
  <c r="O129" i="6"/>
  <c r="N129" i="6"/>
  <c r="P129" i="6" s="1"/>
  <c r="AE131" i="6"/>
  <c r="AJ131" i="6"/>
  <c r="AE134" i="6"/>
  <c r="AG134" i="6" s="1"/>
  <c r="AK134" i="6" s="1"/>
  <c r="O136" i="6"/>
  <c r="N136" i="6"/>
  <c r="P136" i="6" s="1"/>
  <c r="BI145" i="6"/>
  <c r="AY145" i="6"/>
  <c r="BX145" i="6" s="1"/>
  <c r="BS145" i="6"/>
  <c r="K147" i="6"/>
  <c r="P147" i="6"/>
  <c r="J148" i="6"/>
  <c r="I148" i="6"/>
  <c r="K148" i="6" s="1"/>
  <c r="O149" i="6"/>
  <c r="N149" i="6"/>
  <c r="P149" i="6" s="1"/>
  <c r="J156" i="6"/>
  <c r="I156" i="6"/>
  <c r="K156" i="6" s="1"/>
  <c r="O157" i="6"/>
  <c r="N157" i="6"/>
  <c r="P157" i="6" s="1"/>
  <c r="BS162" i="6"/>
  <c r="BI162" i="6"/>
  <c r="AY162" i="6"/>
  <c r="BX162" i="6" s="1"/>
  <c r="AY164" i="6"/>
  <c r="BX164" i="6" s="1"/>
  <c r="BS164" i="6"/>
  <c r="BI164" i="6"/>
  <c r="O169" i="6"/>
  <c r="N169" i="6"/>
  <c r="O177" i="6"/>
  <c r="N177" i="6"/>
  <c r="P177" i="6" s="1"/>
  <c r="AN180" i="6"/>
  <c r="AR180" i="6" s="1"/>
  <c r="AM180" i="6"/>
  <c r="O185" i="6"/>
  <c r="N185" i="6"/>
  <c r="O193" i="6"/>
  <c r="N193" i="6"/>
  <c r="P193" i="6" s="1"/>
  <c r="N20" i="8"/>
  <c r="O20" i="8"/>
  <c r="J21" i="8"/>
  <c r="I21" i="8"/>
  <c r="K21" i="8" s="1"/>
  <c r="N22" i="8"/>
  <c r="O22" i="8"/>
  <c r="N24" i="8"/>
  <c r="P24" i="8" s="1"/>
  <c r="O24" i="8"/>
  <c r="K27" i="8"/>
  <c r="J41" i="8"/>
  <c r="I41" i="8"/>
  <c r="K41" i="8" s="1"/>
  <c r="BI48" i="8"/>
  <c r="BS48" i="8"/>
  <c r="AY48" i="8"/>
  <c r="BX48" i="8" s="1"/>
  <c r="P49" i="8"/>
  <c r="K49" i="8"/>
  <c r="AY51" i="8"/>
  <c r="BX51" i="8" s="1"/>
  <c r="BS51" i="8"/>
  <c r="BI51" i="8"/>
  <c r="BI52" i="8"/>
  <c r="AY52" i="8"/>
  <c r="BX52" i="8" s="1"/>
  <c r="BS52" i="8"/>
  <c r="BI56" i="8"/>
  <c r="BS56" i="8"/>
  <c r="J57" i="8"/>
  <c r="I57" i="8"/>
  <c r="K57" i="8" s="1"/>
  <c r="AG65" i="8"/>
  <c r="AK65" i="8" s="1"/>
  <c r="AG69" i="8"/>
  <c r="AY75" i="8"/>
  <c r="BX75" i="8" s="1"/>
  <c r="BS75" i="8"/>
  <c r="BI75" i="8"/>
  <c r="BI110" i="8"/>
  <c r="AY110" i="8"/>
  <c r="BX110" i="8" s="1"/>
  <c r="BS110" i="8"/>
  <c r="N126" i="8"/>
  <c r="P126" i="8" s="1"/>
  <c r="O126" i="8"/>
  <c r="BI155" i="8"/>
  <c r="AY155" i="8"/>
  <c r="BX155" i="8" s="1"/>
  <c r="BS155" i="8"/>
  <c r="BI165" i="8"/>
  <c r="AY165" i="8"/>
  <c r="BX165" i="8" s="1"/>
  <c r="BS165" i="8"/>
  <c r="AG168" i="8"/>
  <c r="J170" i="8"/>
  <c r="I170" i="8"/>
  <c r="K170" i="8" s="1"/>
  <c r="BI173" i="8"/>
  <c r="AY173" i="8"/>
  <c r="BX173" i="8" s="1"/>
  <c r="BS173" i="8"/>
  <c r="O178" i="8"/>
  <c r="N178" i="8"/>
  <c r="P178" i="8" s="1"/>
  <c r="N199" i="8"/>
  <c r="P199" i="8" s="1"/>
  <c r="O199" i="8"/>
  <c r="AJ24" i="10"/>
  <c r="AE24" i="10"/>
  <c r="O129" i="10"/>
  <c r="N129" i="10"/>
  <c r="P129" i="10" s="1"/>
  <c r="AE13" i="4"/>
  <c r="AG13" i="4" s="1"/>
  <c r="AK13" i="4" s="1"/>
  <c r="AJ14" i="4"/>
  <c r="AK14" i="4" s="1"/>
  <c r="AG23" i="4"/>
  <c r="AG31" i="4"/>
  <c r="AK31" i="4" s="1"/>
  <c r="AE47" i="4"/>
  <c r="AG47" i="4" s="1"/>
  <c r="AK47" i="4" s="1"/>
  <c r="BI51" i="4"/>
  <c r="AY51" i="4"/>
  <c r="BX51" i="4" s="1"/>
  <c r="BS51" i="4"/>
  <c r="BS52" i="4"/>
  <c r="BI52" i="4"/>
  <c r="AJ53" i="4"/>
  <c r="J54" i="4"/>
  <c r="I54" i="4"/>
  <c r="K54" i="4" s="1"/>
  <c r="BI59" i="4"/>
  <c r="AY59" i="4"/>
  <c r="BX59" i="4" s="1"/>
  <c r="BS59" i="4"/>
  <c r="BS60" i="4"/>
  <c r="BI60" i="4"/>
  <c r="AJ61" i="4"/>
  <c r="J62" i="4"/>
  <c r="I62" i="4"/>
  <c r="K62" i="4" s="1"/>
  <c r="AJ63" i="4"/>
  <c r="BI67" i="4"/>
  <c r="AY67" i="4"/>
  <c r="BX67" i="4" s="1"/>
  <c r="BS67" i="4"/>
  <c r="BS68" i="4"/>
  <c r="BI68" i="4"/>
  <c r="AJ69" i="4"/>
  <c r="J70" i="4"/>
  <c r="I70" i="4"/>
  <c r="K70" i="4" s="1"/>
  <c r="AE75" i="4"/>
  <c r="AE80" i="4"/>
  <c r="AG80" i="4" s="1"/>
  <c r="AK80" i="4" s="1"/>
  <c r="AE87" i="4"/>
  <c r="BI91" i="4"/>
  <c r="AY91" i="4"/>
  <c r="BX91" i="4" s="1"/>
  <c r="BS91" i="4"/>
  <c r="BS92" i="4"/>
  <c r="BI92" i="4"/>
  <c r="AJ93" i="4"/>
  <c r="J94" i="4"/>
  <c r="I94" i="4"/>
  <c r="K94" i="4" s="1"/>
  <c r="AG99" i="4"/>
  <c r="AK99" i="4" s="1"/>
  <c r="AG107" i="4"/>
  <c r="AK107" i="4" s="1"/>
  <c r="BI111" i="4"/>
  <c r="AY111" i="4"/>
  <c r="BX111" i="4" s="1"/>
  <c r="BS111" i="4"/>
  <c r="AJ112" i="4"/>
  <c r="BS112" i="4"/>
  <c r="BI112" i="4"/>
  <c r="AJ113" i="4"/>
  <c r="J114" i="4"/>
  <c r="I114" i="4"/>
  <c r="K114" i="4" s="1"/>
  <c r="P115" i="4"/>
  <c r="P123" i="4"/>
  <c r="AE124" i="4"/>
  <c r="AG127" i="4"/>
  <c r="AK127" i="4" s="1"/>
  <c r="BI139" i="4"/>
  <c r="AY139" i="4"/>
  <c r="BX139" i="4" s="1"/>
  <c r="BS139" i="4"/>
  <c r="BS140" i="4"/>
  <c r="BI140" i="4"/>
  <c r="AJ141" i="4"/>
  <c r="AK141" i="4" s="1"/>
  <c r="J142" i="4"/>
  <c r="I142" i="4"/>
  <c r="K142" i="4" s="1"/>
  <c r="BI147" i="4"/>
  <c r="AY147" i="4"/>
  <c r="BX147" i="4" s="1"/>
  <c r="BS147" i="4"/>
  <c r="BS148" i="4"/>
  <c r="BI148" i="4"/>
  <c r="AJ149" i="4"/>
  <c r="J150" i="4"/>
  <c r="I150" i="4"/>
  <c r="K150" i="4" s="1"/>
  <c r="BI155" i="4"/>
  <c r="AY155" i="4"/>
  <c r="BX155" i="4" s="1"/>
  <c r="BS155" i="4"/>
  <c r="AJ156" i="4"/>
  <c r="BS156" i="4"/>
  <c r="BI156" i="4"/>
  <c r="AJ157" i="4"/>
  <c r="J158" i="4"/>
  <c r="I158" i="4"/>
  <c r="K158" i="4" s="1"/>
  <c r="AJ159" i="4"/>
  <c r="BI163" i="4"/>
  <c r="AY163" i="4"/>
  <c r="BX163" i="4" s="1"/>
  <c r="BS163" i="4"/>
  <c r="BS164" i="4"/>
  <c r="BI164" i="4"/>
  <c r="AJ165" i="4"/>
  <c r="J166" i="4"/>
  <c r="I166" i="4"/>
  <c r="K166" i="4" s="1"/>
  <c r="BI171" i="4"/>
  <c r="AY171" i="4"/>
  <c r="BX171" i="4" s="1"/>
  <c r="BS171" i="4"/>
  <c r="AJ172" i="4"/>
  <c r="BS172" i="4"/>
  <c r="BI172" i="4"/>
  <c r="AJ173" i="4"/>
  <c r="J174" i="4"/>
  <c r="I174" i="4"/>
  <c r="K174" i="4" s="1"/>
  <c r="BI179" i="4"/>
  <c r="AY179" i="4"/>
  <c r="BX179" i="4" s="1"/>
  <c r="BS179" i="4"/>
  <c r="BS180" i="4"/>
  <c r="BI180" i="4"/>
  <c r="AJ181" i="4"/>
  <c r="AK181" i="4" s="1"/>
  <c r="J182" i="4"/>
  <c r="I182" i="4"/>
  <c r="K182" i="4" s="1"/>
  <c r="BI187" i="4"/>
  <c r="AY187" i="4"/>
  <c r="BX187" i="4" s="1"/>
  <c r="BS187" i="4"/>
  <c r="AJ188" i="4"/>
  <c r="BS188" i="4"/>
  <c r="BI188" i="4"/>
  <c r="AJ189" i="4"/>
  <c r="J190" i="4"/>
  <c r="I190" i="4"/>
  <c r="K190" i="4" s="1"/>
  <c r="AJ191" i="4"/>
  <c r="BI195" i="4"/>
  <c r="AY195" i="4"/>
  <c r="BX195" i="4" s="1"/>
  <c r="BS195" i="4"/>
  <c r="BS196" i="4"/>
  <c r="BI196" i="4"/>
  <c r="AJ197" i="4"/>
  <c r="J198" i="4"/>
  <c r="I198" i="4"/>
  <c r="K198" i="4" s="1"/>
  <c r="AE9" i="6"/>
  <c r="AG9" i="6" s="1"/>
  <c r="AK9" i="6" s="1"/>
  <c r="AE17" i="6"/>
  <c r="AG20" i="6"/>
  <c r="AG28" i="6"/>
  <c r="P32" i="6"/>
  <c r="AE41" i="6"/>
  <c r="AG48" i="6"/>
  <c r="AK48" i="6" s="1"/>
  <c r="P52" i="6"/>
  <c r="AE56" i="6"/>
  <c r="AG56" i="6" s="1"/>
  <c r="AK56" i="6" s="1"/>
  <c r="AE64" i="6"/>
  <c r="BI68" i="6"/>
  <c r="AY68" i="6"/>
  <c r="BX68" i="6" s="1"/>
  <c r="BS68" i="6"/>
  <c r="BS69" i="6"/>
  <c r="BI69" i="6"/>
  <c r="AJ70" i="6"/>
  <c r="AK70" i="6" s="1"/>
  <c r="J71" i="6"/>
  <c r="I71" i="6"/>
  <c r="K71" i="6" s="1"/>
  <c r="AG76" i="6"/>
  <c r="AK76" i="6" s="1"/>
  <c r="AE84" i="6"/>
  <c r="BI88" i="6"/>
  <c r="AY88" i="6"/>
  <c r="BX88" i="6" s="1"/>
  <c r="BS88" i="6"/>
  <c r="BS89" i="6"/>
  <c r="BI89" i="6"/>
  <c r="AJ90" i="6"/>
  <c r="J91" i="6"/>
  <c r="I91" i="6"/>
  <c r="K91" i="6" s="1"/>
  <c r="P99" i="6"/>
  <c r="AJ101" i="6"/>
  <c r="AG101" i="6"/>
  <c r="AG104" i="6"/>
  <c r="P112" i="6"/>
  <c r="AE113" i="6"/>
  <c r="AG113" i="6" s="1"/>
  <c r="AK113" i="6" s="1"/>
  <c r="AE114" i="6"/>
  <c r="AJ115" i="6"/>
  <c r="O116" i="6"/>
  <c r="N116" i="6"/>
  <c r="P116" i="6" s="1"/>
  <c r="AG121" i="6"/>
  <c r="AK121" i="6" s="1"/>
  <c r="AJ123" i="6"/>
  <c r="O124" i="6"/>
  <c r="N124" i="6"/>
  <c r="P124" i="6" s="1"/>
  <c r="P125" i="6"/>
  <c r="P133" i="6"/>
  <c r="K135" i="6"/>
  <c r="P135" i="6"/>
  <c r="BS135" i="6"/>
  <c r="BI135" i="6"/>
  <c r="AY135" i="6"/>
  <c r="BX135" i="6" s="1"/>
  <c r="J136" i="6"/>
  <c r="I136" i="6"/>
  <c r="K136" i="6" s="1"/>
  <c r="AG141" i="6"/>
  <c r="AK141" i="6" s="1"/>
  <c r="AJ142" i="6"/>
  <c r="AE142" i="6"/>
  <c r="J144" i="6"/>
  <c r="I144" i="6"/>
  <c r="K144" i="6" s="1"/>
  <c r="J145" i="6"/>
  <c r="I145" i="6"/>
  <c r="K145" i="6" s="1"/>
  <c r="O148" i="6"/>
  <c r="N148" i="6"/>
  <c r="P148" i="6" s="1"/>
  <c r="P152" i="6"/>
  <c r="BS154" i="6"/>
  <c r="BI154" i="6"/>
  <c r="AY154" i="6"/>
  <c r="BX154" i="6" s="1"/>
  <c r="AY156" i="6"/>
  <c r="BX156" i="6" s="1"/>
  <c r="BS156" i="6"/>
  <c r="BI156" i="6"/>
  <c r="AG157" i="6"/>
  <c r="AN160" i="6"/>
  <c r="AR160" i="6" s="1"/>
  <c r="AM160" i="6"/>
  <c r="AQ160" i="6" s="1"/>
  <c r="BI161" i="6"/>
  <c r="AY161" i="6"/>
  <c r="BX161" i="6" s="1"/>
  <c r="AJ163" i="6"/>
  <c r="O164" i="6"/>
  <c r="N164" i="6"/>
  <c r="P164" i="6" s="1"/>
  <c r="P165" i="6"/>
  <c r="AG166" i="6"/>
  <c r="AJ170" i="6"/>
  <c r="AE170" i="6"/>
  <c r="J172" i="6"/>
  <c r="I172" i="6"/>
  <c r="K172" i="6" s="1"/>
  <c r="O172" i="6"/>
  <c r="N172" i="6"/>
  <c r="P172" i="6" s="1"/>
  <c r="AG174" i="6"/>
  <c r="AG177" i="6"/>
  <c r="AK177" i="6" s="1"/>
  <c r="AJ178" i="6"/>
  <c r="AE178" i="6"/>
  <c r="J180" i="6"/>
  <c r="I180" i="6"/>
  <c r="K180" i="6" s="1"/>
  <c r="O180" i="6"/>
  <c r="N180" i="6"/>
  <c r="P180" i="6" s="1"/>
  <c r="P181" i="6"/>
  <c r="AG182" i="6"/>
  <c r="AJ186" i="6"/>
  <c r="AE186" i="6"/>
  <c r="J188" i="6"/>
  <c r="I188" i="6"/>
  <c r="K188" i="6" s="1"/>
  <c r="O188" i="6"/>
  <c r="N188" i="6"/>
  <c r="P188" i="6" s="1"/>
  <c r="AG190" i="6"/>
  <c r="AK190" i="6" s="1"/>
  <c r="AG193" i="6"/>
  <c r="AK193" i="6" s="1"/>
  <c r="AJ194" i="6"/>
  <c r="AE194" i="6"/>
  <c r="J196" i="6"/>
  <c r="I196" i="6"/>
  <c r="K196" i="6" s="1"/>
  <c r="O196" i="6"/>
  <c r="N196" i="6"/>
  <c r="P196" i="6" s="1"/>
  <c r="P197" i="6"/>
  <c r="BI18" i="8"/>
  <c r="AY18" i="8"/>
  <c r="BX18" i="8" s="1"/>
  <c r="AG19" i="8"/>
  <c r="AK19" i="8" s="1"/>
  <c r="AG23" i="8"/>
  <c r="AJ23" i="8"/>
  <c r="O28" i="8"/>
  <c r="N28" i="8"/>
  <c r="P28" i="8" s="1"/>
  <c r="N30" i="8"/>
  <c r="P30" i="8" s="1"/>
  <c r="O30" i="8"/>
  <c r="N40" i="8"/>
  <c r="O40" i="8"/>
  <c r="O44" i="8"/>
  <c r="N44" i="8"/>
  <c r="P44" i="8" s="1"/>
  <c r="N46" i="8"/>
  <c r="P46" i="8" s="1"/>
  <c r="O46" i="8"/>
  <c r="O51" i="8"/>
  <c r="N51" i="8"/>
  <c r="P51" i="8" s="1"/>
  <c r="BI54" i="8"/>
  <c r="AY54" i="8"/>
  <c r="BX54" i="8" s="1"/>
  <c r="BS54" i="8"/>
  <c r="BS57" i="8"/>
  <c r="AY57" i="8"/>
  <c r="BX57" i="8" s="1"/>
  <c r="BI57" i="8"/>
  <c r="P58" i="8"/>
  <c r="BI64" i="8"/>
  <c r="BS64" i="8"/>
  <c r="AY64" i="8"/>
  <c r="BX64" i="8" s="1"/>
  <c r="I66" i="8"/>
  <c r="J66" i="8"/>
  <c r="P74" i="8"/>
  <c r="J79" i="8"/>
  <c r="I79" i="8"/>
  <c r="K79" i="8" s="1"/>
  <c r="J84" i="8"/>
  <c r="I84" i="8"/>
  <c r="BI86" i="8"/>
  <c r="AY86" i="8"/>
  <c r="BX86" i="8" s="1"/>
  <c r="BS86" i="8"/>
  <c r="BI88" i="8"/>
  <c r="BS88" i="8"/>
  <c r="J91" i="8"/>
  <c r="I91" i="8"/>
  <c r="K91" i="8" s="1"/>
  <c r="BI92" i="8"/>
  <c r="AY92" i="8"/>
  <c r="BX92" i="8" s="1"/>
  <c r="I98" i="8"/>
  <c r="J98" i="8"/>
  <c r="P106" i="8"/>
  <c r="AY107" i="8"/>
  <c r="BX107" i="8" s="1"/>
  <c r="BS107" i="8"/>
  <c r="BI107" i="8"/>
  <c r="BS113" i="8"/>
  <c r="AY113" i="8"/>
  <c r="BX113" i="8" s="1"/>
  <c r="BI113" i="8"/>
  <c r="AY115" i="8"/>
  <c r="BX115" i="8" s="1"/>
  <c r="BS115" i="8"/>
  <c r="BI115" i="8"/>
  <c r="AJ116" i="8"/>
  <c r="AE116" i="8"/>
  <c r="BS129" i="8"/>
  <c r="AY129" i="8"/>
  <c r="BX129" i="8" s="1"/>
  <c r="BI129" i="8"/>
  <c r="P130" i="8"/>
  <c r="K137" i="8"/>
  <c r="BI141" i="8"/>
  <c r="AY141" i="8"/>
  <c r="BX141" i="8" s="1"/>
  <c r="BS141" i="8"/>
  <c r="AY146" i="8"/>
  <c r="BX146" i="8" s="1"/>
  <c r="BS146" i="8"/>
  <c r="BI146" i="8"/>
  <c r="P148" i="8"/>
  <c r="K148" i="8"/>
  <c r="O154" i="8"/>
  <c r="N154" i="8"/>
  <c r="P154" i="8" s="1"/>
  <c r="P161" i="8"/>
  <c r="AG162" i="8"/>
  <c r="AJ162" i="8"/>
  <c r="O166" i="8"/>
  <c r="N166" i="8"/>
  <c r="P166" i="8" s="1"/>
  <c r="AJ168" i="8"/>
  <c r="BI171" i="8"/>
  <c r="BS171" i="8"/>
  <c r="J174" i="8"/>
  <c r="I174" i="8"/>
  <c r="K174" i="8" s="1"/>
  <c r="BI181" i="8"/>
  <c r="AY181" i="8"/>
  <c r="BX181" i="8" s="1"/>
  <c r="BS181" i="8"/>
  <c r="P184" i="8"/>
  <c r="AJ184" i="8"/>
  <c r="AE184" i="8"/>
  <c r="BS184" i="8"/>
  <c r="AY184" i="8"/>
  <c r="BX184" i="8" s="1"/>
  <c r="BI184" i="8"/>
  <c r="BS188" i="8"/>
  <c r="AY188" i="8"/>
  <c r="BX188" i="8" s="1"/>
  <c r="BI188" i="8"/>
  <c r="BI191" i="8"/>
  <c r="BS191" i="8"/>
  <c r="AY191" i="8"/>
  <c r="BX191" i="8" s="1"/>
  <c r="J15" i="10"/>
  <c r="I15" i="10"/>
  <c r="K15" i="10" s="1"/>
  <c r="O32" i="10"/>
  <c r="N32" i="10"/>
  <c r="J43" i="10"/>
  <c r="I43" i="10"/>
  <c r="K43" i="10" s="1"/>
  <c r="O68" i="10"/>
  <c r="N68" i="10"/>
  <c r="AG161" i="10"/>
  <c r="AJ161" i="10"/>
  <c r="K10" i="2"/>
  <c r="K18" i="2"/>
  <c r="K22" i="2"/>
  <c r="K42" i="2"/>
  <c r="K50" i="2"/>
  <c r="K54" i="2"/>
  <c r="K58" i="2"/>
  <c r="K66" i="2"/>
  <c r="K70" i="2"/>
  <c r="K86" i="2"/>
  <c r="K90" i="2"/>
  <c r="K98" i="2"/>
  <c r="K106" i="2"/>
  <c r="K114" i="2"/>
  <c r="K130" i="2"/>
  <c r="K146" i="2"/>
  <c r="K154" i="2"/>
  <c r="K162" i="2"/>
  <c r="K166" i="2"/>
  <c r="K170" i="2"/>
  <c r="K178" i="2"/>
  <c r="K182" i="2"/>
  <c r="K186" i="2"/>
  <c r="K194" i="2"/>
  <c r="BI9" i="4"/>
  <c r="M10" i="4"/>
  <c r="J14" i="4"/>
  <c r="BI17" i="4"/>
  <c r="P20" i="4"/>
  <c r="AJ21" i="4"/>
  <c r="AK21" i="4" s="1"/>
  <c r="J22" i="4"/>
  <c r="I22" i="4"/>
  <c r="K22" i="4" s="1"/>
  <c r="AJ23" i="4"/>
  <c r="BI27" i="4"/>
  <c r="AY27" i="4"/>
  <c r="BX27" i="4" s="1"/>
  <c r="BS27" i="4"/>
  <c r="AJ28" i="4"/>
  <c r="AG28" i="4"/>
  <c r="BS28" i="4"/>
  <c r="BI28" i="4"/>
  <c r="AJ29" i="4"/>
  <c r="J30" i="4"/>
  <c r="I30" i="4"/>
  <c r="K30" i="4" s="1"/>
  <c r="BI35" i="4"/>
  <c r="AY35" i="4"/>
  <c r="BX35" i="4" s="1"/>
  <c r="BS35" i="4"/>
  <c r="BS36" i="4"/>
  <c r="BI36" i="4"/>
  <c r="AJ37" i="4"/>
  <c r="J38" i="4"/>
  <c r="I38" i="4"/>
  <c r="K38" i="4" s="1"/>
  <c r="BI43" i="4"/>
  <c r="AY43" i="4"/>
  <c r="BX43" i="4" s="1"/>
  <c r="BS43" i="4"/>
  <c r="AG44" i="4"/>
  <c r="AK44" i="4" s="1"/>
  <c r="BS44" i="4"/>
  <c r="BI44" i="4"/>
  <c r="AJ45" i="4"/>
  <c r="J46" i="4"/>
  <c r="I46" i="4"/>
  <c r="K46" i="4" s="1"/>
  <c r="P55" i="4"/>
  <c r="AG59" i="4"/>
  <c r="AK59" i="4" s="1"/>
  <c r="AE67" i="4"/>
  <c r="AG67" i="4" s="1"/>
  <c r="AK67" i="4" s="1"/>
  <c r="BI70" i="4"/>
  <c r="BS70" i="4"/>
  <c r="BI71" i="4"/>
  <c r="AY71" i="4"/>
  <c r="BX71" i="4" s="1"/>
  <c r="BS71" i="4"/>
  <c r="BS72" i="4"/>
  <c r="BI72" i="4"/>
  <c r="AJ73" i="4"/>
  <c r="J74" i="4"/>
  <c r="I74" i="4"/>
  <c r="K74" i="4" s="1"/>
  <c r="BI79" i="4"/>
  <c r="AY79" i="4"/>
  <c r="BX79" i="4" s="1"/>
  <c r="BS79" i="4"/>
  <c r="BS80" i="4"/>
  <c r="BI80" i="4"/>
  <c r="AJ81" i="4"/>
  <c r="AK81" i="4" s="1"/>
  <c r="J82" i="4"/>
  <c r="I82" i="4"/>
  <c r="K82" i="4" s="1"/>
  <c r="P95" i="4"/>
  <c r="BI103" i="4"/>
  <c r="AY103" i="4"/>
  <c r="BX103" i="4" s="1"/>
  <c r="BS103" i="4"/>
  <c r="BS104" i="4"/>
  <c r="BI104" i="4"/>
  <c r="AJ105" i="4"/>
  <c r="J106" i="4"/>
  <c r="I106" i="4"/>
  <c r="K106" i="4" s="1"/>
  <c r="AG111" i="4"/>
  <c r="AK111" i="4" s="1"/>
  <c r="BI114" i="4"/>
  <c r="BS114" i="4"/>
  <c r="BI115" i="4"/>
  <c r="AY115" i="4"/>
  <c r="BX115" i="4" s="1"/>
  <c r="BS115" i="4"/>
  <c r="AJ116" i="4"/>
  <c r="AG116" i="4"/>
  <c r="BS116" i="4"/>
  <c r="BI116" i="4"/>
  <c r="AJ117" i="4"/>
  <c r="J118" i="4"/>
  <c r="I118" i="4"/>
  <c r="K118" i="4" s="1"/>
  <c r="BI123" i="4"/>
  <c r="AY123" i="4"/>
  <c r="BX123" i="4" s="1"/>
  <c r="BS123" i="4"/>
  <c r="BS124" i="4"/>
  <c r="BI124" i="4"/>
  <c r="AJ125" i="4"/>
  <c r="J126" i="4"/>
  <c r="I126" i="4"/>
  <c r="K126" i="4" s="1"/>
  <c r="BI131" i="4"/>
  <c r="AY131" i="4"/>
  <c r="BX131" i="4" s="1"/>
  <c r="BS131" i="4"/>
  <c r="BS132" i="4"/>
  <c r="BI132" i="4"/>
  <c r="AJ133" i="4"/>
  <c r="J134" i="4"/>
  <c r="I134" i="4"/>
  <c r="K134" i="4" s="1"/>
  <c r="P143" i="4"/>
  <c r="AG147" i="4"/>
  <c r="AK147" i="4" s="1"/>
  <c r="AG155" i="4"/>
  <c r="P159" i="4"/>
  <c r="AG163" i="4"/>
  <c r="AK163" i="4" s="1"/>
  <c r="P167" i="4"/>
  <c r="AG179" i="4"/>
  <c r="AK179" i="4" s="1"/>
  <c r="AG187" i="4"/>
  <c r="AK187" i="4" s="1"/>
  <c r="P191" i="4"/>
  <c r="AG195" i="4"/>
  <c r="AK195" i="4" s="1"/>
  <c r="BS9" i="6"/>
  <c r="BI9" i="6"/>
  <c r="AJ10" i="6"/>
  <c r="AK10" i="6" s="1"/>
  <c r="J11" i="6"/>
  <c r="I11" i="6"/>
  <c r="K11" i="6" s="1"/>
  <c r="BI16" i="6"/>
  <c r="AY16" i="6"/>
  <c r="BX16" i="6" s="1"/>
  <c r="BS16" i="6"/>
  <c r="AG17" i="6"/>
  <c r="AK17" i="6" s="1"/>
  <c r="BS17" i="6"/>
  <c r="BI17" i="6"/>
  <c r="AJ18" i="6"/>
  <c r="AK18" i="6" s="1"/>
  <c r="J19" i="6"/>
  <c r="I19" i="6"/>
  <c r="K19" i="6" s="1"/>
  <c r="BI24" i="6"/>
  <c r="AY24" i="6"/>
  <c r="BX24" i="6" s="1"/>
  <c r="BS24" i="6"/>
  <c r="AG25" i="6"/>
  <c r="AK25" i="6" s="1"/>
  <c r="BS25" i="6"/>
  <c r="BI25" i="6"/>
  <c r="AJ26" i="6"/>
  <c r="J27" i="6"/>
  <c r="I27" i="6"/>
  <c r="K27" i="6" s="1"/>
  <c r="AJ28" i="6"/>
  <c r="BI32" i="6"/>
  <c r="AY32" i="6"/>
  <c r="BX32" i="6" s="1"/>
  <c r="BS32" i="6"/>
  <c r="AJ33" i="6"/>
  <c r="AG33" i="6"/>
  <c r="BS33" i="6"/>
  <c r="BI33" i="6"/>
  <c r="AJ34" i="6"/>
  <c r="AK34" i="6" s="1"/>
  <c r="J35" i="6"/>
  <c r="I35" i="6"/>
  <c r="K35" i="6" s="1"/>
  <c r="BI40" i="6"/>
  <c r="AY40" i="6"/>
  <c r="BX40" i="6" s="1"/>
  <c r="BS40" i="6"/>
  <c r="AG41" i="6"/>
  <c r="AK41" i="6" s="1"/>
  <c r="BS41" i="6"/>
  <c r="BI41" i="6"/>
  <c r="AJ42" i="6"/>
  <c r="J43" i="6"/>
  <c r="I43" i="6"/>
  <c r="K43" i="6" s="1"/>
  <c r="BI52" i="6"/>
  <c r="AY52" i="6"/>
  <c r="BX52" i="6" s="1"/>
  <c r="BS52" i="6"/>
  <c r="AG53" i="6"/>
  <c r="AK53" i="6" s="1"/>
  <c r="BS53" i="6"/>
  <c r="BI53" i="6"/>
  <c r="AJ54" i="6"/>
  <c r="AK54" i="6" s="1"/>
  <c r="J55" i="6"/>
  <c r="I55" i="6"/>
  <c r="K55" i="6" s="1"/>
  <c r="BI60" i="6"/>
  <c r="AY60" i="6"/>
  <c r="BX60" i="6" s="1"/>
  <c r="BS60" i="6"/>
  <c r="AG61" i="6"/>
  <c r="AK61" i="6" s="1"/>
  <c r="BS61" i="6"/>
  <c r="BI61" i="6"/>
  <c r="AJ62" i="6"/>
  <c r="J63" i="6"/>
  <c r="I63" i="6"/>
  <c r="K63" i="6" s="1"/>
  <c r="AG68" i="6"/>
  <c r="AK68" i="6" s="1"/>
  <c r="BI80" i="6"/>
  <c r="AY80" i="6"/>
  <c r="BX80" i="6" s="1"/>
  <c r="BS80" i="6"/>
  <c r="AG81" i="6"/>
  <c r="BS81" i="6"/>
  <c r="BI81" i="6"/>
  <c r="AJ82" i="6"/>
  <c r="J83" i="6"/>
  <c r="I83" i="6"/>
  <c r="K83" i="6" s="1"/>
  <c r="AE88" i="6"/>
  <c r="P92" i="6"/>
  <c r="N96" i="6"/>
  <c r="P96" i="6" s="1"/>
  <c r="O96" i="6"/>
  <c r="N97" i="6"/>
  <c r="P97" i="6" s="1"/>
  <c r="O104" i="6"/>
  <c r="N104" i="6"/>
  <c r="P104" i="6" s="1"/>
  <c r="BI105" i="6"/>
  <c r="AY105" i="6"/>
  <c r="BX105" i="6" s="1"/>
  <c r="BS105" i="6"/>
  <c r="BS106" i="6"/>
  <c r="BI106" i="6"/>
  <c r="AY106" i="6"/>
  <c r="BX106" i="6" s="1"/>
  <c r="AY108" i="6"/>
  <c r="BX108" i="6" s="1"/>
  <c r="BS108" i="6"/>
  <c r="BI108" i="6"/>
  <c r="N109" i="6"/>
  <c r="P109" i="6" s="1"/>
  <c r="I111" i="6"/>
  <c r="K111" i="6" s="1"/>
  <c r="J111" i="6"/>
  <c r="O113" i="6"/>
  <c r="N113" i="6"/>
  <c r="P113" i="6" s="1"/>
  <c r="P115" i="6"/>
  <c r="BS115" i="6"/>
  <c r="BI115" i="6"/>
  <c r="AY115" i="6"/>
  <c r="BX115" i="6" s="1"/>
  <c r="J116" i="6"/>
  <c r="I116" i="6"/>
  <c r="K116" i="6" s="1"/>
  <c r="I119" i="6"/>
  <c r="K119" i="6" s="1"/>
  <c r="J119" i="6"/>
  <c r="O121" i="6"/>
  <c r="N121" i="6"/>
  <c r="P121" i="6" s="1"/>
  <c r="AG122" i="6"/>
  <c r="P123" i="6"/>
  <c r="K123" i="6"/>
  <c r="BS123" i="6"/>
  <c r="BI123" i="6"/>
  <c r="AY123" i="6"/>
  <c r="BX123" i="6" s="1"/>
  <c r="J124" i="6"/>
  <c r="I124" i="6"/>
  <c r="K124" i="6" s="1"/>
  <c r="AY128" i="6"/>
  <c r="BX128" i="6" s="1"/>
  <c r="BS128" i="6"/>
  <c r="BI128" i="6"/>
  <c r="J129" i="6"/>
  <c r="I129" i="6"/>
  <c r="K129" i="6" s="1"/>
  <c r="J130" i="6"/>
  <c r="J132" i="6"/>
  <c r="I132" i="6"/>
  <c r="K132" i="6" s="1"/>
  <c r="J133" i="6"/>
  <c r="I133" i="6"/>
  <c r="N137" i="6"/>
  <c r="P137" i="6" s="1"/>
  <c r="AG140" i="6"/>
  <c r="AK140" i="6" s="1"/>
  <c r="BS142" i="6"/>
  <c r="BI142" i="6"/>
  <c r="AY142" i="6"/>
  <c r="BX142" i="6" s="1"/>
  <c r="AG143" i="6"/>
  <c r="AK143" i="6" s="1"/>
  <c r="BS146" i="6"/>
  <c r="BI146" i="6"/>
  <c r="AY146" i="6"/>
  <c r="BX146" i="6" s="1"/>
  <c r="AY148" i="6"/>
  <c r="BX148" i="6" s="1"/>
  <c r="BS148" i="6"/>
  <c r="BI148" i="6"/>
  <c r="AG149" i="6"/>
  <c r="AK149" i="6" s="1"/>
  <c r="BI153" i="6"/>
  <c r="AY153" i="6"/>
  <c r="BX153" i="6" s="1"/>
  <c r="AJ155" i="6"/>
  <c r="AJ157" i="6"/>
  <c r="P161" i="6"/>
  <c r="AJ162" i="6"/>
  <c r="AG162" i="6"/>
  <c r="K163" i="6"/>
  <c r="BS163" i="6"/>
  <c r="BI163" i="6"/>
  <c r="AY163" i="6"/>
  <c r="BX163" i="6" s="1"/>
  <c r="J164" i="6"/>
  <c r="I164" i="6"/>
  <c r="K164" i="6" s="1"/>
  <c r="BS170" i="6"/>
  <c r="BI170" i="6"/>
  <c r="AY170" i="6"/>
  <c r="BX170" i="6" s="1"/>
  <c r="AG171" i="6"/>
  <c r="AK171" i="6" s="1"/>
  <c r="BS178" i="6"/>
  <c r="BI178" i="6"/>
  <c r="AY178" i="6"/>
  <c r="BX178" i="6" s="1"/>
  <c r="AG179" i="6"/>
  <c r="AK179" i="6" s="1"/>
  <c r="BS186" i="6"/>
  <c r="BI186" i="6"/>
  <c r="AY186" i="6"/>
  <c r="BX186" i="6" s="1"/>
  <c r="AG187" i="6"/>
  <c r="AK187" i="6" s="1"/>
  <c r="BS194" i="6"/>
  <c r="BI194" i="6"/>
  <c r="AY194" i="6"/>
  <c r="BX194" i="6" s="1"/>
  <c r="AG195" i="6"/>
  <c r="BS199" i="6"/>
  <c r="BI199" i="6"/>
  <c r="AY199" i="6"/>
  <c r="BX199" i="6" s="1"/>
  <c r="O200" i="6"/>
  <c r="N200" i="6"/>
  <c r="P200" i="6" s="1"/>
  <c r="J16" i="8"/>
  <c r="I16" i="8"/>
  <c r="K16" i="8" s="1"/>
  <c r="AG16" i="8"/>
  <c r="AK16" i="8" s="1"/>
  <c r="J19" i="8"/>
  <c r="I19" i="8"/>
  <c r="I22" i="8"/>
  <c r="K22" i="8" s="1"/>
  <c r="J22" i="8"/>
  <c r="AJ22" i="8"/>
  <c r="AK22" i="8" s="1"/>
  <c r="O27" i="8"/>
  <c r="N27" i="8"/>
  <c r="P27" i="8" s="1"/>
  <c r="J36" i="8"/>
  <c r="I36" i="8"/>
  <c r="BI40" i="8"/>
  <c r="BS40" i="8"/>
  <c r="BS41" i="8"/>
  <c r="AY41" i="8"/>
  <c r="BX41" i="8" s="1"/>
  <c r="BI41" i="8"/>
  <c r="J48" i="8"/>
  <c r="I48" i="8"/>
  <c r="K48" i="8" s="1"/>
  <c r="P55" i="8"/>
  <c r="AY59" i="8"/>
  <c r="BX59" i="8" s="1"/>
  <c r="BS59" i="8"/>
  <c r="BI59" i="8"/>
  <c r="I74" i="8"/>
  <c r="K74" i="8" s="1"/>
  <c r="J74" i="8"/>
  <c r="J76" i="8"/>
  <c r="I76" i="8"/>
  <c r="K76" i="8" s="1"/>
  <c r="N80" i="8"/>
  <c r="O80" i="8"/>
  <c r="K87" i="8"/>
  <c r="AE87" i="8"/>
  <c r="AG87" i="8" s="1"/>
  <c r="AK87" i="8" s="1"/>
  <c r="AY88" i="8"/>
  <c r="BX88" i="8" s="1"/>
  <c r="J89" i="8"/>
  <c r="I89" i="8"/>
  <c r="K89" i="8" s="1"/>
  <c r="N90" i="8"/>
  <c r="P90" i="8" s="1"/>
  <c r="O90" i="8"/>
  <c r="AE92" i="8"/>
  <c r="AG92" i="8" s="1"/>
  <c r="AK92" i="8" s="1"/>
  <c r="BS92" i="8"/>
  <c r="AJ101" i="8"/>
  <c r="AK101" i="8" s="1"/>
  <c r="BI102" i="8"/>
  <c r="AY102" i="8"/>
  <c r="BX102" i="8" s="1"/>
  <c r="BS102" i="8"/>
  <c r="I106" i="8"/>
  <c r="K106" i="8" s="1"/>
  <c r="J106" i="8"/>
  <c r="N116" i="8"/>
  <c r="P116" i="8" s="1"/>
  <c r="N119" i="8"/>
  <c r="P119" i="8" s="1"/>
  <c r="P121" i="8"/>
  <c r="K121" i="8"/>
  <c r="P129" i="8"/>
  <c r="K129" i="8"/>
  <c r="BI136" i="8"/>
  <c r="BS136" i="8"/>
  <c r="AY136" i="8"/>
  <c r="BX136" i="8" s="1"/>
  <c r="J143" i="8"/>
  <c r="BI149" i="8"/>
  <c r="AY149" i="8"/>
  <c r="BX149" i="8" s="1"/>
  <c r="BS149" i="8"/>
  <c r="BI151" i="8"/>
  <c r="BS151" i="8"/>
  <c r="AY151" i="8"/>
  <c r="BX151" i="8" s="1"/>
  <c r="BI157" i="8"/>
  <c r="AY157" i="8"/>
  <c r="BX157" i="8" s="1"/>
  <c r="BS157" i="8"/>
  <c r="K160" i="8"/>
  <c r="AJ160" i="8"/>
  <c r="AE160" i="8"/>
  <c r="BS160" i="8"/>
  <c r="AY160" i="8"/>
  <c r="BX160" i="8" s="1"/>
  <c r="BI160" i="8"/>
  <c r="J167" i="8"/>
  <c r="I167" i="8"/>
  <c r="K167" i="8" s="1"/>
  <c r="AY170" i="8"/>
  <c r="BX170" i="8" s="1"/>
  <c r="BS170" i="8"/>
  <c r="BI170" i="8"/>
  <c r="K172" i="8"/>
  <c r="BI179" i="8"/>
  <c r="AY179" i="8"/>
  <c r="BX179" i="8" s="1"/>
  <c r="BS179" i="8"/>
  <c r="N183" i="8"/>
  <c r="P183" i="8" s="1"/>
  <c r="O183" i="8"/>
  <c r="BI189" i="8"/>
  <c r="AY189" i="8"/>
  <c r="BX189" i="8" s="1"/>
  <c r="BS189" i="8"/>
  <c r="AY194" i="8"/>
  <c r="BX194" i="8" s="1"/>
  <c r="BS194" i="8"/>
  <c r="BI194" i="8"/>
  <c r="AE10" i="10"/>
  <c r="AJ10" i="10"/>
  <c r="AJ52" i="10"/>
  <c r="AE52" i="10"/>
  <c r="AE111" i="10"/>
  <c r="AJ111" i="10"/>
  <c r="J129" i="10"/>
  <c r="I129" i="10"/>
  <c r="K129" i="10" s="1"/>
  <c r="I134" i="10"/>
  <c r="K134" i="10" s="1"/>
  <c r="J134" i="10"/>
  <c r="K16" i="4"/>
  <c r="K20" i="4"/>
  <c r="K24" i="4"/>
  <c r="K32" i="4"/>
  <c r="K36" i="4"/>
  <c r="K40" i="4"/>
  <c r="K44" i="4"/>
  <c r="K48" i="4"/>
  <c r="AE50" i="4"/>
  <c r="K52" i="4"/>
  <c r="K56" i="4"/>
  <c r="K60" i="4"/>
  <c r="K68" i="4"/>
  <c r="AE70" i="4"/>
  <c r="K76" i="4"/>
  <c r="K80" i="4"/>
  <c r="AE82" i="4"/>
  <c r="AG82" i="4" s="1"/>
  <c r="AK82" i="4" s="1"/>
  <c r="AE86" i="4"/>
  <c r="K88" i="4"/>
  <c r="AE90" i="4"/>
  <c r="AG90" i="4" s="1"/>
  <c r="AK90" i="4" s="1"/>
  <c r="K92" i="4"/>
  <c r="AE98" i="4"/>
  <c r="AG98" i="4" s="1"/>
  <c r="AK98" i="4" s="1"/>
  <c r="K100" i="4"/>
  <c r="K108" i="4"/>
  <c r="AE110" i="4"/>
  <c r="AG110" i="4" s="1"/>
  <c r="AK110" i="4" s="1"/>
  <c r="K112" i="4"/>
  <c r="AE114" i="4"/>
  <c r="K116" i="4"/>
  <c r="K120" i="4"/>
  <c r="K124" i="4"/>
  <c r="K132" i="4"/>
  <c r="AE134" i="4"/>
  <c r="AG134" i="4" s="1"/>
  <c r="AK134" i="4" s="1"/>
  <c r="K136" i="4"/>
  <c r="K144" i="4"/>
  <c r="K148" i="4"/>
  <c r="K152" i="4"/>
  <c r="K156" i="4"/>
  <c r="K160" i="4"/>
  <c r="K164" i="4"/>
  <c r="K172" i="4"/>
  <c r="K180" i="4"/>
  <c r="K184" i="4"/>
  <c r="K192" i="4"/>
  <c r="K196" i="4"/>
  <c r="K200" i="4"/>
  <c r="K13" i="6"/>
  <c r="K17" i="6"/>
  <c r="K21" i="6"/>
  <c r="K25" i="6"/>
  <c r="K29" i="6"/>
  <c r="K33" i="6"/>
  <c r="K37" i="6"/>
  <c r="AE43" i="6"/>
  <c r="K45" i="6"/>
  <c r="AE47" i="6"/>
  <c r="K49" i="6"/>
  <c r="K53" i="6"/>
  <c r="K57" i="6"/>
  <c r="K61" i="6"/>
  <c r="K65" i="6"/>
  <c r="AE67" i="6"/>
  <c r="K69" i="6"/>
  <c r="K73" i="6"/>
  <c r="AE75" i="6"/>
  <c r="AG75" i="6" s="1"/>
  <c r="AK75" i="6" s="1"/>
  <c r="K81" i="6"/>
  <c r="K85" i="6"/>
  <c r="AE87" i="6"/>
  <c r="K89" i="6"/>
  <c r="K93" i="6"/>
  <c r="BI95" i="6"/>
  <c r="BS98" i="6"/>
  <c r="BI98" i="6"/>
  <c r="AJ99" i="6"/>
  <c r="J100" i="6"/>
  <c r="I100" i="6"/>
  <c r="K100" i="6" s="1"/>
  <c r="AR108" i="6"/>
  <c r="BI109" i="6"/>
  <c r="AY109" i="6"/>
  <c r="BX109" i="6" s="1"/>
  <c r="AE110" i="6"/>
  <c r="AG110" i="6" s="1"/>
  <c r="AK110" i="6" s="1"/>
  <c r="BI117" i="6"/>
  <c r="AY117" i="6"/>
  <c r="BX117" i="6" s="1"/>
  <c r="BI125" i="6"/>
  <c r="AY125" i="6"/>
  <c r="BX125" i="6" s="1"/>
  <c r="BI129" i="6"/>
  <c r="AY129" i="6"/>
  <c r="BX129" i="6" s="1"/>
  <c r="BS129" i="6"/>
  <c r="BS130" i="6"/>
  <c r="BI130" i="6"/>
  <c r="BI137" i="6"/>
  <c r="AY137" i="6"/>
  <c r="BX137" i="6" s="1"/>
  <c r="BS137" i="6"/>
  <c r="BS138" i="6"/>
  <c r="BI138" i="6"/>
  <c r="AG145" i="6"/>
  <c r="AK145" i="6" s="1"/>
  <c r="AG161" i="6"/>
  <c r="BI165" i="6"/>
  <c r="AY165" i="6"/>
  <c r="BX165" i="6" s="1"/>
  <c r="BS165" i="6"/>
  <c r="AJ166" i="6"/>
  <c r="BS166" i="6"/>
  <c r="BI166" i="6"/>
  <c r="AJ167" i="6"/>
  <c r="AK167" i="6" s="1"/>
  <c r="J168" i="6"/>
  <c r="I168" i="6"/>
  <c r="K168" i="6" s="1"/>
  <c r="BI173" i="6"/>
  <c r="AY173" i="6"/>
  <c r="BX173" i="6" s="1"/>
  <c r="BS173" i="6"/>
  <c r="BS174" i="6"/>
  <c r="BI174" i="6"/>
  <c r="AJ175" i="6"/>
  <c r="J176" i="6"/>
  <c r="I176" i="6"/>
  <c r="K176" i="6" s="1"/>
  <c r="BI181" i="6"/>
  <c r="AY181" i="6"/>
  <c r="BX181" i="6" s="1"/>
  <c r="BS181" i="6"/>
  <c r="AJ182" i="6"/>
  <c r="BS182" i="6"/>
  <c r="BI182" i="6"/>
  <c r="AJ183" i="6"/>
  <c r="J184" i="6"/>
  <c r="I184" i="6"/>
  <c r="K184" i="6" s="1"/>
  <c r="BI189" i="6"/>
  <c r="AY189" i="6"/>
  <c r="BX189" i="6" s="1"/>
  <c r="BS189" i="6"/>
  <c r="BS190" i="6"/>
  <c r="BI190" i="6"/>
  <c r="AJ191" i="6"/>
  <c r="J192" i="6"/>
  <c r="I192" i="6"/>
  <c r="K192" i="6" s="1"/>
  <c r="BI197" i="6"/>
  <c r="AY197" i="6"/>
  <c r="BX197" i="6" s="1"/>
  <c r="BS197" i="6"/>
  <c r="BS198" i="6"/>
  <c r="BI198" i="6"/>
  <c r="AJ199" i="6"/>
  <c r="J200" i="6"/>
  <c r="I200" i="6"/>
  <c r="K200" i="6" s="1"/>
  <c r="P11" i="8"/>
  <c r="BS13" i="8"/>
  <c r="AY13" i="8"/>
  <c r="BX13" i="8" s="1"/>
  <c r="BI13" i="8"/>
  <c r="AY15" i="8"/>
  <c r="BX15" i="8" s="1"/>
  <c r="BS15" i="8"/>
  <c r="BI15" i="8"/>
  <c r="O15" i="8"/>
  <c r="N15" i="8"/>
  <c r="P15" i="8" s="1"/>
  <c r="N18" i="8"/>
  <c r="P18" i="8" s="1"/>
  <c r="O18" i="8"/>
  <c r="P21" i="8"/>
  <c r="O23" i="8"/>
  <c r="N23" i="8"/>
  <c r="P23" i="8" s="1"/>
  <c r="N26" i="8"/>
  <c r="O26" i="8"/>
  <c r="P29" i="8"/>
  <c r="K29" i="8"/>
  <c r="BI30" i="8"/>
  <c r="AY30" i="8"/>
  <c r="BX30" i="8" s="1"/>
  <c r="BI32" i="8"/>
  <c r="BS32" i="8"/>
  <c r="AY32" i="8"/>
  <c r="BX32" i="8" s="1"/>
  <c r="BI38" i="8"/>
  <c r="AY38" i="8"/>
  <c r="BX38" i="8" s="1"/>
  <c r="BS38" i="8"/>
  <c r="AE41" i="8"/>
  <c r="AG41" i="8" s="1"/>
  <c r="AK41" i="8" s="1"/>
  <c r="AY43" i="8"/>
  <c r="BX43" i="8" s="1"/>
  <c r="BS43" i="8"/>
  <c r="BI43" i="8"/>
  <c r="K45" i="8"/>
  <c r="BI46" i="8"/>
  <c r="AY46" i="8"/>
  <c r="BX46" i="8" s="1"/>
  <c r="P50" i="8"/>
  <c r="I58" i="8"/>
  <c r="K58" i="8" s="1"/>
  <c r="J58" i="8"/>
  <c r="BI62" i="8"/>
  <c r="AY62" i="8"/>
  <c r="BX62" i="8" s="1"/>
  <c r="BS62" i="8"/>
  <c r="BS65" i="8"/>
  <c r="AY65" i="8"/>
  <c r="BX65" i="8" s="1"/>
  <c r="AG68" i="8"/>
  <c r="AK68" i="8" s="1"/>
  <c r="AE73" i="8"/>
  <c r="AG73" i="8" s="1"/>
  <c r="AK73" i="8" s="1"/>
  <c r="BI76" i="8"/>
  <c r="AY76" i="8"/>
  <c r="BX76" i="8" s="1"/>
  <c r="BS76" i="8"/>
  <c r="AJ77" i="8"/>
  <c r="I82" i="8"/>
  <c r="K82" i="8" s="1"/>
  <c r="J82" i="8"/>
  <c r="AJ82" i="8"/>
  <c r="AK82" i="8" s="1"/>
  <c r="AE89" i="8"/>
  <c r="J92" i="8"/>
  <c r="I92" i="8"/>
  <c r="J95" i="8"/>
  <c r="I95" i="8"/>
  <c r="K95" i="8" s="1"/>
  <c r="BI96" i="8"/>
  <c r="BS96" i="8"/>
  <c r="BS97" i="8"/>
  <c r="AY97" i="8"/>
  <c r="BX97" i="8" s="1"/>
  <c r="AE100" i="8"/>
  <c r="AG103" i="8"/>
  <c r="AK103" i="8" s="1"/>
  <c r="AG105" i="8"/>
  <c r="AK105" i="8" s="1"/>
  <c r="O107" i="8"/>
  <c r="N107" i="8"/>
  <c r="P107" i="8" s="1"/>
  <c r="P108" i="8"/>
  <c r="BI108" i="8"/>
  <c r="AY108" i="8"/>
  <c r="BX108" i="8" s="1"/>
  <c r="BI112" i="8"/>
  <c r="BS112" i="8"/>
  <c r="AY112" i="8"/>
  <c r="BX112" i="8" s="1"/>
  <c r="P113" i="8"/>
  <c r="O115" i="8"/>
  <c r="N115" i="8"/>
  <c r="P115" i="8" s="1"/>
  <c r="N118" i="8"/>
  <c r="P118" i="8" s="1"/>
  <c r="O118" i="8"/>
  <c r="AG122" i="8"/>
  <c r="AK122" i="8" s="1"/>
  <c r="AJ124" i="8"/>
  <c r="AE124" i="8"/>
  <c r="BI134" i="8"/>
  <c r="AY134" i="8"/>
  <c r="BX134" i="8" s="1"/>
  <c r="BS134" i="8"/>
  <c r="BI145" i="8"/>
  <c r="AY145" i="8"/>
  <c r="BX145" i="8" s="1"/>
  <c r="BS145" i="8"/>
  <c r="N157" i="8"/>
  <c r="P157" i="8" s="1"/>
  <c r="O157" i="8"/>
  <c r="I161" i="8"/>
  <c r="K161" i="8" s="1"/>
  <c r="J161" i="8"/>
  <c r="AJ163" i="8"/>
  <c r="AE163" i="8"/>
  <c r="AE164" i="8"/>
  <c r="AJ164" i="8"/>
  <c r="BS164" i="8"/>
  <c r="BI164" i="8"/>
  <c r="AY164" i="8"/>
  <c r="BX164" i="8" s="1"/>
  <c r="BI169" i="8"/>
  <c r="AY169" i="8"/>
  <c r="BX169" i="8" s="1"/>
  <c r="BS169" i="8"/>
  <c r="AG171" i="8"/>
  <c r="AK171" i="8" s="1"/>
  <c r="N181" i="8"/>
  <c r="P181" i="8" s="1"/>
  <c r="O181" i="8"/>
  <c r="I185" i="8"/>
  <c r="K185" i="8" s="1"/>
  <c r="J185" i="8"/>
  <c r="P187" i="8"/>
  <c r="J194" i="8"/>
  <c r="I194" i="8"/>
  <c r="K194" i="8" s="1"/>
  <c r="J13" i="10"/>
  <c r="I13" i="10"/>
  <c r="BI28" i="10"/>
  <c r="BS28" i="10"/>
  <c r="AY28" i="10"/>
  <c r="BX28" i="10" s="1"/>
  <c r="I34" i="10"/>
  <c r="K34" i="10" s="1"/>
  <c r="J34" i="10"/>
  <c r="BI40" i="10"/>
  <c r="AY40" i="10"/>
  <c r="BX40" i="10" s="1"/>
  <c r="BS40" i="10"/>
  <c r="O44" i="10"/>
  <c r="N44" i="10"/>
  <c r="AE56" i="10"/>
  <c r="AJ84" i="10"/>
  <c r="AE84" i="10"/>
  <c r="I94" i="10"/>
  <c r="K94" i="10" s="1"/>
  <c r="J94" i="10"/>
  <c r="AY95" i="10"/>
  <c r="BX95" i="10" s="1"/>
  <c r="BS95" i="10"/>
  <c r="BI95" i="10"/>
  <c r="J101" i="10"/>
  <c r="I101" i="10"/>
  <c r="K101" i="10" s="1"/>
  <c r="J184" i="10"/>
  <c r="I184" i="10"/>
  <c r="K184" i="10" s="1"/>
  <c r="K23" i="4"/>
  <c r="K27" i="4"/>
  <c r="K35" i="4"/>
  <c r="K43" i="4"/>
  <c r="K47" i="4"/>
  <c r="K55" i="4"/>
  <c r="K59" i="4"/>
  <c r="K63" i="4"/>
  <c r="K71" i="4"/>
  <c r="K83" i="4"/>
  <c r="K99" i="4"/>
  <c r="K107" i="4"/>
  <c r="K111" i="4"/>
  <c r="K123" i="4"/>
  <c r="K127" i="4"/>
  <c r="K135" i="4"/>
  <c r="K143" i="4"/>
  <c r="K155" i="4"/>
  <c r="K175" i="4"/>
  <c r="K179" i="4"/>
  <c r="K191" i="4"/>
  <c r="K16" i="6"/>
  <c r="K20" i="6"/>
  <c r="K32" i="6"/>
  <c r="K36" i="6"/>
  <c r="K40" i="6"/>
  <c r="K44" i="6"/>
  <c r="K52" i="6"/>
  <c r="K60" i="6"/>
  <c r="K76" i="6"/>
  <c r="K80" i="6"/>
  <c r="K84" i="6"/>
  <c r="K88" i="6"/>
  <c r="AJ96" i="6"/>
  <c r="BI100" i="6"/>
  <c r="BS100" i="6"/>
  <c r="BI101" i="6"/>
  <c r="AY101" i="6"/>
  <c r="BX101" i="6" s="1"/>
  <c r="BS101" i="6"/>
  <c r="AG102" i="6"/>
  <c r="AK102" i="6" s="1"/>
  <c r="BS102" i="6"/>
  <c r="BI102" i="6"/>
  <c r="AJ103" i="6"/>
  <c r="AK103" i="6" s="1"/>
  <c r="J104" i="6"/>
  <c r="I104" i="6"/>
  <c r="K104" i="6" s="1"/>
  <c r="I109" i="6"/>
  <c r="K109" i="6" s="1"/>
  <c r="AE109" i="6"/>
  <c r="AG109" i="6" s="1"/>
  <c r="AK109" i="6" s="1"/>
  <c r="BS109" i="6"/>
  <c r="BS110" i="6"/>
  <c r="BI110" i="6"/>
  <c r="AJ111" i="6"/>
  <c r="J112" i="6"/>
  <c r="I112" i="6"/>
  <c r="K112" i="6" s="1"/>
  <c r="I117" i="6"/>
  <c r="K117" i="6" s="1"/>
  <c r="AG117" i="6"/>
  <c r="AK117" i="6" s="1"/>
  <c r="BS117" i="6"/>
  <c r="BS118" i="6"/>
  <c r="BI118" i="6"/>
  <c r="AJ119" i="6"/>
  <c r="J120" i="6"/>
  <c r="I120" i="6"/>
  <c r="K120" i="6" s="1"/>
  <c r="I125" i="6"/>
  <c r="K125" i="6" s="1"/>
  <c r="AE125" i="6"/>
  <c r="AG125" i="6" s="1"/>
  <c r="AK125" i="6" s="1"/>
  <c r="BS125" i="6"/>
  <c r="AG126" i="6"/>
  <c r="AK126" i="6" s="1"/>
  <c r="BS126" i="6"/>
  <c r="BI126" i="6"/>
  <c r="AG129" i="6"/>
  <c r="AK129" i="6" s="1"/>
  <c r="AG137" i="6"/>
  <c r="AK137" i="6" s="1"/>
  <c r="AJ139" i="6"/>
  <c r="J140" i="6"/>
  <c r="I140" i="6"/>
  <c r="K140" i="6" s="1"/>
  <c r="BI149" i="6"/>
  <c r="AY149" i="6"/>
  <c r="BX149" i="6" s="1"/>
  <c r="BS149" i="6"/>
  <c r="BS150" i="6"/>
  <c r="BI150" i="6"/>
  <c r="AJ151" i="6"/>
  <c r="J152" i="6"/>
  <c r="I152" i="6"/>
  <c r="K152" i="6" s="1"/>
  <c r="BI157" i="6"/>
  <c r="AY157" i="6"/>
  <c r="BX157" i="6" s="1"/>
  <c r="BS157" i="6"/>
  <c r="AG158" i="6"/>
  <c r="AK158" i="6" s="1"/>
  <c r="BS158" i="6"/>
  <c r="BI158" i="6"/>
  <c r="AJ159" i="6"/>
  <c r="J160" i="6"/>
  <c r="I160" i="6"/>
  <c r="K160" i="6" s="1"/>
  <c r="AJ161" i="6"/>
  <c r="P169" i="6"/>
  <c r="AG181" i="6"/>
  <c r="AK181" i="6" s="1"/>
  <c r="P185" i="6"/>
  <c r="AG189" i="6"/>
  <c r="AE197" i="6"/>
  <c r="AJ9" i="8"/>
  <c r="AK9" i="8" s="1"/>
  <c r="J11" i="8"/>
  <c r="I11" i="8"/>
  <c r="K11" i="8" s="1"/>
  <c r="AG13" i="8"/>
  <c r="AK13" i="8" s="1"/>
  <c r="I14" i="8"/>
  <c r="K14" i="8" s="1"/>
  <c r="J14" i="8"/>
  <c r="BI16" i="8"/>
  <c r="AY16" i="8"/>
  <c r="BX16" i="8" s="1"/>
  <c r="BS16" i="8"/>
  <c r="K19" i="8"/>
  <c r="BS21" i="8"/>
  <c r="AY21" i="8"/>
  <c r="BX21" i="8" s="1"/>
  <c r="BI21" i="8"/>
  <c r="P22" i="8"/>
  <c r="BI24" i="8"/>
  <c r="BS24" i="8"/>
  <c r="AY27" i="8"/>
  <c r="BX27" i="8" s="1"/>
  <c r="BS27" i="8"/>
  <c r="BI27" i="8"/>
  <c r="AG28" i="8"/>
  <c r="AK28" i="8" s="1"/>
  <c r="AY28" i="8"/>
  <c r="BX28" i="8" s="1"/>
  <c r="J34" i="8"/>
  <c r="O35" i="8"/>
  <c r="N35" i="8"/>
  <c r="P35" i="8" s="1"/>
  <c r="AJ36" i="8"/>
  <c r="AE36" i="8"/>
  <c r="BS37" i="8"/>
  <c r="BI37" i="8"/>
  <c r="AY37" i="8"/>
  <c r="BX37" i="8" s="1"/>
  <c r="N39" i="8"/>
  <c r="P39" i="8" s="1"/>
  <c r="K42" i="8"/>
  <c r="P42" i="8"/>
  <c r="BI42" i="8"/>
  <c r="AY42" i="8"/>
  <c r="BX42" i="8" s="1"/>
  <c r="AE43" i="8"/>
  <c r="AG43" i="8" s="1"/>
  <c r="AK43" i="8" s="1"/>
  <c r="AG44" i="8"/>
  <c r="AK44" i="8" s="1"/>
  <c r="AY44" i="8"/>
  <c r="BX44" i="8" s="1"/>
  <c r="O48" i="8"/>
  <c r="AE57" i="8"/>
  <c r="AG57" i="8" s="1"/>
  <c r="AK57" i="8" s="1"/>
  <c r="O59" i="8"/>
  <c r="N59" i="8"/>
  <c r="P59" i="8" s="1"/>
  <c r="P60" i="8"/>
  <c r="BI60" i="8"/>
  <c r="AY60" i="8"/>
  <c r="BX60" i="8" s="1"/>
  <c r="BS60" i="8"/>
  <c r="N62" i="8"/>
  <c r="P62" i="8" s="1"/>
  <c r="O62" i="8"/>
  <c r="P63" i="8"/>
  <c r="K66" i="8"/>
  <c r="P66" i="8"/>
  <c r="AY67" i="8"/>
  <c r="BX67" i="8" s="1"/>
  <c r="BS67" i="8"/>
  <c r="BI67" i="8"/>
  <c r="J68" i="8"/>
  <c r="I68" i="8"/>
  <c r="K68" i="8" s="1"/>
  <c r="J71" i="8"/>
  <c r="I71" i="8"/>
  <c r="K71" i="8" s="1"/>
  <c r="BI72" i="8"/>
  <c r="BS72" i="8"/>
  <c r="BS73" i="8"/>
  <c r="AY73" i="8"/>
  <c r="BX73" i="8" s="1"/>
  <c r="I75" i="8"/>
  <c r="K75" i="8" s="1"/>
  <c r="AG76" i="8"/>
  <c r="AK76" i="8" s="1"/>
  <c r="AG79" i="8"/>
  <c r="AK79" i="8" s="1"/>
  <c r="J81" i="8"/>
  <c r="I81" i="8"/>
  <c r="K81" i="8" s="1"/>
  <c r="N82" i="8"/>
  <c r="P82" i="8" s="1"/>
  <c r="O82" i="8"/>
  <c r="BI84" i="8"/>
  <c r="AY84" i="8"/>
  <c r="BX84" i="8" s="1"/>
  <c r="BS84" i="8"/>
  <c r="AJ85" i="8"/>
  <c r="I90" i="8"/>
  <c r="K90" i="8" s="1"/>
  <c r="J90" i="8"/>
  <c r="AJ90" i="8"/>
  <c r="AY96" i="8"/>
  <c r="BX96" i="8" s="1"/>
  <c r="K98" i="8"/>
  <c r="P98" i="8"/>
  <c r="AY99" i="8"/>
  <c r="BX99" i="8" s="1"/>
  <c r="BS99" i="8"/>
  <c r="BI99" i="8"/>
  <c r="J100" i="8"/>
  <c r="I100" i="8"/>
  <c r="K100" i="8" s="1"/>
  <c r="J103" i="8"/>
  <c r="I103" i="8"/>
  <c r="K103" i="8" s="1"/>
  <c r="BI104" i="8"/>
  <c r="BS104" i="8"/>
  <c r="BS105" i="8"/>
  <c r="AY105" i="8"/>
  <c r="BX105" i="8" s="1"/>
  <c r="O122" i="8"/>
  <c r="N124" i="8"/>
  <c r="P124" i="8" s="1"/>
  <c r="BI126" i="8"/>
  <c r="AY126" i="8"/>
  <c r="BX126" i="8" s="1"/>
  <c r="N127" i="8"/>
  <c r="J128" i="8"/>
  <c r="I128" i="8"/>
  <c r="K128" i="8" s="1"/>
  <c r="AY131" i="8"/>
  <c r="BX131" i="8" s="1"/>
  <c r="BS131" i="8"/>
  <c r="BI131" i="8"/>
  <c r="O131" i="8"/>
  <c r="N131" i="8"/>
  <c r="P131" i="8" s="1"/>
  <c r="P132" i="8"/>
  <c r="BI132" i="8"/>
  <c r="AY132" i="8"/>
  <c r="BX132" i="8" s="1"/>
  <c r="BS132" i="8"/>
  <c r="N134" i="8"/>
  <c r="P134" i="8" s="1"/>
  <c r="O134" i="8"/>
  <c r="P135" i="8"/>
  <c r="AJ139" i="8"/>
  <c r="AE139" i="8"/>
  <c r="AE140" i="8"/>
  <c r="AJ140" i="8"/>
  <c r="BS140" i="8"/>
  <c r="BI140" i="8"/>
  <c r="AY140" i="8"/>
  <c r="BX140" i="8" s="1"/>
  <c r="N142" i="8"/>
  <c r="P142" i="8" s="1"/>
  <c r="K145" i="8"/>
  <c r="P145" i="8"/>
  <c r="K157" i="8"/>
  <c r="J158" i="8"/>
  <c r="I158" i="8"/>
  <c r="K158" i="8" s="1"/>
  <c r="O162" i="8"/>
  <c r="N162" i="8"/>
  <c r="P162" i="8" s="1"/>
  <c r="K169" i="8"/>
  <c r="P169" i="8"/>
  <c r="AN174" i="8"/>
  <c r="AR174" i="8" s="1"/>
  <c r="AM174" i="8"/>
  <c r="J182" i="8"/>
  <c r="I182" i="8"/>
  <c r="K182" i="8" s="1"/>
  <c r="O186" i="8"/>
  <c r="N186" i="8"/>
  <c r="P186" i="8" s="1"/>
  <c r="N197" i="8"/>
  <c r="P197" i="8" s="1"/>
  <c r="O197" i="8"/>
  <c r="AG37" i="10"/>
  <c r="AK37" i="10" s="1"/>
  <c r="P38" i="10"/>
  <c r="I40" i="10"/>
  <c r="K40" i="10" s="1"/>
  <c r="J40" i="10"/>
  <c r="I56" i="10"/>
  <c r="J56" i="10"/>
  <c r="I66" i="10"/>
  <c r="K66" i="10" s="1"/>
  <c r="J66" i="10"/>
  <c r="O67" i="10"/>
  <c r="N67" i="10"/>
  <c r="P67" i="10" s="1"/>
  <c r="P69" i="10"/>
  <c r="K69" i="10"/>
  <c r="BS69" i="10"/>
  <c r="BI69" i="10"/>
  <c r="AY69" i="10"/>
  <c r="BX69" i="10" s="1"/>
  <c r="BI88" i="10"/>
  <c r="AY88" i="10"/>
  <c r="BX88" i="10" s="1"/>
  <c r="BS88" i="10"/>
  <c r="K98" i="6"/>
  <c r="K102" i="6"/>
  <c r="K106" i="6"/>
  <c r="K110" i="6"/>
  <c r="K114" i="6"/>
  <c r="K118" i="6"/>
  <c r="K122" i="6"/>
  <c r="K130" i="6"/>
  <c r="K134" i="6"/>
  <c r="K138" i="6"/>
  <c r="K142" i="6"/>
  <c r="K146" i="6"/>
  <c r="K154" i="6"/>
  <c r="K158" i="6"/>
  <c r="K162" i="6"/>
  <c r="AE164" i="6"/>
  <c r="AG164" i="6" s="1"/>
  <c r="AK164" i="6" s="1"/>
  <c r="K170" i="6"/>
  <c r="K174" i="6"/>
  <c r="K178" i="6"/>
  <c r="K182" i="6"/>
  <c r="K186" i="6"/>
  <c r="K190" i="6"/>
  <c r="K198" i="6"/>
  <c r="BI9" i="8"/>
  <c r="BI17" i="8"/>
  <c r="P20" i="8"/>
  <c r="K23" i="8"/>
  <c r="P25" i="8"/>
  <c r="BS25" i="8"/>
  <c r="AY25" i="8"/>
  <c r="BX25" i="8" s="1"/>
  <c r="AJ26" i="8"/>
  <c r="AK26" i="8" s="1"/>
  <c r="AG27" i="8"/>
  <c r="AJ27" i="8"/>
  <c r="AJ29" i="8"/>
  <c r="AK29" i="8" s="1"/>
  <c r="AY35" i="8"/>
  <c r="BX35" i="8" s="1"/>
  <c r="BS35" i="8"/>
  <c r="BI35" i="8"/>
  <c r="BS36" i="8"/>
  <c r="O43" i="8"/>
  <c r="N43" i="8"/>
  <c r="P43" i="8" s="1"/>
  <c r="AJ45" i="8"/>
  <c r="AE47" i="8"/>
  <c r="AG47" i="8" s="1"/>
  <c r="AK47" i="8" s="1"/>
  <c r="AG49" i="8"/>
  <c r="AK49" i="8" s="1"/>
  <c r="I50" i="8"/>
  <c r="K50" i="8" s="1"/>
  <c r="J50" i="8"/>
  <c r="J52" i="8"/>
  <c r="I52" i="8"/>
  <c r="K52" i="8" s="1"/>
  <c r="AJ53" i="8"/>
  <c r="AK53" i="8" s="1"/>
  <c r="J55" i="8"/>
  <c r="I55" i="8"/>
  <c r="K55" i="8" s="1"/>
  <c r="AJ58" i="8"/>
  <c r="AK58" i="8" s="1"/>
  <c r="J60" i="8"/>
  <c r="I60" i="8"/>
  <c r="K60" i="8" s="1"/>
  <c r="AJ61" i="8"/>
  <c r="J63" i="8"/>
  <c r="I63" i="8"/>
  <c r="K63" i="8" s="1"/>
  <c r="AJ66" i="8"/>
  <c r="AK66" i="8" s="1"/>
  <c r="AJ74" i="8"/>
  <c r="AK74" i="8" s="1"/>
  <c r="P89" i="8"/>
  <c r="AJ98" i="8"/>
  <c r="AJ106" i="8"/>
  <c r="J108" i="8"/>
  <c r="I108" i="8"/>
  <c r="K108" i="8" s="1"/>
  <c r="AE108" i="8"/>
  <c r="AJ109" i="8"/>
  <c r="J111" i="8"/>
  <c r="I111" i="8"/>
  <c r="K111" i="8" s="1"/>
  <c r="AE113" i="8"/>
  <c r="I114" i="8"/>
  <c r="K114" i="8" s="1"/>
  <c r="J114" i="8"/>
  <c r="BI116" i="8"/>
  <c r="AY116" i="8"/>
  <c r="BX116" i="8" s="1"/>
  <c r="BS116" i="8"/>
  <c r="BS121" i="8"/>
  <c r="AY121" i="8"/>
  <c r="BX121" i="8" s="1"/>
  <c r="BI121" i="8"/>
  <c r="P122" i="8"/>
  <c r="AY123" i="8"/>
  <c r="BX123" i="8" s="1"/>
  <c r="BS123" i="8"/>
  <c r="BI123" i="8"/>
  <c r="BI124" i="8"/>
  <c r="AY124" i="8"/>
  <c r="BX124" i="8" s="1"/>
  <c r="BS124" i="8"/>
  <c r="P127" i="8"/>
  <c r="AG129" i="8"/>
  <c r="I130" i="8"/>
  <c r="K130" i="8" s="1"/>
  <c r="J130" i="8"/>
  <c r="J132" i="8"/>
  <c r="I132" i="8"/>
  <c r="AJ133" i="8"/>
  <c r="J135" i="8"/>
  <c r="I135" i="8"/>
  <c r="K135" i="8" s="1"/>
  <c r="AN138" i="8"/>
  <c r="AR138" i="8" s="1"/>
  <c r="AM138" i="8"/>
  <c r="AQ138" i="8" s="1"/>
  <c r="N141" i="8"/>
  <c r="P141" i="8" s="1"/>
  <c r="O141" i="8"/>
  <c r="BI143" i="8"/>
  <c r="BS143" i="8"/>
  <c r="AY143" i="8"/>
  <c r="BX143" i="8" s="1"/>
  <c r="J144" i="8"/>
  <c r="I144" i="8"/>
  <c r="K144" i="8" s="1"/>
  <c r="N149" i="8"/>
  <c r="O149" i="8"/>
  <c r="BI159" i="8"/>
  <c r="BS159" i="8"/>
  <c r="AY159" i="8"/>
  <c r="BX159" i="8" s="1"/>
  <c r="P163" i="8"/>
  <c r="N165" i="8"/>
  <c r="P165" i="8" s="1"/>
  <c r="O165" i="8"/>
  <c r="BI167" i="8"/>
  <c r="BS167" i="8"/>
  <c r="AY167" i="8"/>
  <c r="BX167" i="8" s="1"/>
  <c r="J168" i="8"/>
  <c r="I168" i="8"/>
  <c r="K168" i="8" s="1"/>
  <c r="N173" i="8"/>
  <c r="P173" i="8" s="1"/>
  <c r="O173" i="8"/>
  <c r="AQ174" i="8"/>
  <c r="BI183" i="8"/>
  <c r="BS183" i="8"/>
  <c r="AY183" i="8"/>
  <c r="BX183" i="8" s="1"/>
  <c r="J186" i="8"/>
  <c r="I186" i="8"/>
  <c r="K186" i="8" s="1"/>
  <c r="AJ188" i="8"/>
  <c r="AK188" i="8" s="1"/>
  <c r="N189" i="8"/>
  <c r="P189" i="8" s="1"/>
  <c r="O189" i="8"/>
  <c r="O190" i="8"/>
  <c r="N190" i="8"/>
  <c r="P190" i="8" s="1"/>
  <c r="O194" i="8"/>
  <c r="N194" i="8"/>
  <c r="P194" i="8" s="1"/>
  <c r="O195" i="8"/>
  <c r="N195" i="8"/>
  <c r="P195" i="8" s="1"/>
  <c r="J19" i="10"/>
  <c r="I19" i="10"/>
  <c r="K19" i="10" s="1"/>
  <c r="AJ20" i="10"/>
  <c r="AE20" i="10"/>
  <c r="O24" i="10"/>
  <c r="N24" i="10"/>
  <c r="P24" i="10" s="1"/>
  <c r="J31" i="10"/>
  <c r="I31" i="10"/>
  <c r="K31" i="10" s="1"/>
  <c r="AY55" i="10"/>
  <c r="BX55" i="10" s="1"/>
  <c r="BI55" i="10"/>
  <c r="BS55" i="10"/>
  <c r="J57" i="10"/>
  <c r="I57" i="10"/>
  <c r="K57" i="10" s="1"/>
  <c r="BS58" i="10"/>
  <c r="BI58" i="10"/>
  <c r="AY58" i="10"/>
  <c r="BX58" i="10" s="1"/>
  <c r="I60" i="10"/>
  <c r="J60" i="10"/>
  <c r="BI60" i="10"/>
  <c r="AY60" i="10"/>
  <c r="BX60" i="10" s="1"/>
  <c r="BS60" i="10"/>
  <c r="BS82" i="10"/>
  <c r="BI82" i="10"/>
  <c r="AY82" i="10"/>
  <c r="BX82" i="10" s="1"/>
  <c r="K105" i="6"/>
  <c r="K113" i="6"/>
  <c r="K121" i="6"/>
  <c r="K133" i="6"/>
  <c r="K137" i="6"/>
  <c r="K149" i="6"/>
  <c r="K153" i="6"/>
  <c r="K161" i="6"/>
  <c r="K169" i="6"/>
  <c r="K177" i="6"/>
  <c r="G9" i="8"/>
  <c r="AJ10" i="8"/>
  <c r="AG12" i="8"/>
  <c r="AK12" i="8" s="1"/>
  <c r="AJ18" i="8"/>
  <c r="AG20" i="8"/>
  <c r="AK20" i="8" s="1"/>
  <c r="P26" i="8"/>
  <c r="N31" i="8"/>
  <c r="P31" i="8" s="1"/>
  <c r="K33" i="8"/>
  <c r="AJ33" i="8"/>
  <c r="BS33" i="8"/>
  <c r="AY33" i="8"/>
  <c r="BX33" i="8" s="1"/>
  <c r="K34" i="8"/>
  <c r="O34" i="8"/>
  <c r="AJ34" i="8"/>
  <c r="AY36" i="8"/>
  <c r="BX36" i="8" s="1"/>
  <c r="I39" i="8"/>
  <c r="K39" i="8" s="1"/>
  <c r="P40" i="8"/>
  <c r="J42" i="8"/>
  <c r="N47" i="8"/>
  <c r="P47" i="8" s="1"/>
  <c r="AG48" i="8"/>
  <c r="AK48" i="8" s="1"/>
  <c r="AJ50" i="8"/>
  <c r="AK50" i="8" s="1"/>
  <c r="AG52" i="8"/>
  <c r="AK52" i="8" s="1"/>
  <c r="O56" i="8"/>
  <c r="P57" i="8"/>
  <c r="O58" i="8"/>
  <c r="AJ63" i="8"/>
  <c r="AK63" i="8" s="1"/>
  <c r="O64" i="8"/>
  <c r="K65" i="8"/>
  <c r="O66" i="8"/>
  <c r="O67" i="8"/>
  <c r="N67" i="8"/>
  <c r="P67" i="8" s="1"/>
  <c r="N68" i="8"/>
  <c r="P68" i="8" s="1"/>
  <c r="N70" i="8"/>
  <c r="P70" i="8" s="1"/>
  <c r="O70" i="8"/>
  <c r="N71" i="8"/>
  <c r="P71" i="8" s="1"/>
  <c r="P73" i="8"/>
  <c r="K73" i="8"/>
  <c r="O74" i="8"/>
  <c r="O75" i="8"/>
  <c r="N75" i="8"/>
  <c r="P75" i="8" s="1"/>
  <c r="N76" i="8"/>
  <c r="P76" i="8" s="1"/>
  <c r="N78" i="8"/>
  <c r="P78" i="8" s="1"/>
  <c r="O78" i="8"/>
  <c r="N79" i="8"/>
  <c r="P79" i="8" s="1"/>
  <c r="BS81" i="8"/>
  <c r="AY81" i="8"/>
  <c r="BX81" i="8" s="1"/>
  <c r="BI81" i="8"/>
  <c r="AY83" i="8"/>
  <c r="BX83" i="8" s="1"/>
  <c r="BS83" i="8"/>
  <c r="BI83" i="8"/>
  <c r="O83" i="8"/>
  <c r="N83" i="8"/>
  <c r="P83" i="8" s="1"/>
  <c r="N84" i="8"/>
  <c r="P84" i="8" s="1"/>
  <c r="N86" i="8"/>
  <c r="P86" i="8" s="1"/>
  <c r="O86" i="8"/>
  <c r="N87" i="8"/>
  <c r="P87" i="8" s="1"/>
  <c r="BS89" i="8"/>
  <c r="AY89" i="8"/>
  <c r="BX89" i="8" s="1"/>
  <c r="BI89" i="8"/>
  <c r="AY91" i="8"/>
  <c r="BX91" i="8" s="1"/>
  <c r="BS91" i="8"/>
  <c r="BI91" i="8"/>
  <c r="O91" i="8"/>
  <c r="N91" i="8"/>
  <c r="P91" i="8" s="1"/>
  <c r="N92" i="8"/>
  <c r="P92" i="8" s="1"/>
  <c r="N94" i="8"/>
  <c r="P94" i="8" s="1"/>
  <c r="O94" i="8"/>
  <c r="N95" i="8"/>
  <c r="P95" i="8" s="1"/>
  <c r="P97" i="8"/>
  <c r="K97" i="8"/>
  <c r="O98" i="8"/>
  <c r="O99" i="8"/>
  <c r="N99" i="8"/>
  <c r="P99" i="8" s="1"/>
  <c r="N100" i="8"/>
  <c r="P100" i="8" s="1"/>
  <c r="N102" i="8"/>
  <c r="P102" i="8" s="1"/>
  <c r="O102" i="8"/>
  <c r="N103" i="8"/>
  <c r="P103" i="8" s="1"/>
  <c r="P105" i="8"/>
  <c r="O106" i="8"/>
  <c r="AN107" i="8"/>
  <c r="AR107" i="8" s="1"/>
  <c r="AJ111" i="8"/>
  <c r="AJ114" i="8"/>
  <c r="AK114" i="8" s="1"/>
  <c r="J116" i="8"/>
  <c r="I116" i="8"/>
  <c r="AJ117" i="8"/>
  <c r="J119" i="8"/>
  <c r="I119" i="8"/>
  <c r="K119" i="8" s="1"/>
  <c r="I122" i="8"/>
  <c r="K122" i="8" s="1"/>
  <c r="J122" i="8"/>
  <c r="J124" i="8"/>
  <c r="I124" i="8"/>
  <c r="K124" i="8" s="1"/>
  <c r="AJ125" i="8"/>
  <c r="J127" i="8"/>
  <c r="I127" i="8"/>
  <c r="K127" i="8" s="1"/>
  <c r="AJ130" i="8"/>
  <c r="AG132" i="8"/>
  <c r="AK132" i="8" s="1"/>
  <c r="J139" i="8"/>
  <c r="I139" i="8"/>
  <c r="K139" i="8" s="1"/>
  <c r="AG142" i="8"/>
  <c r="AK142" i="8" s="1"/>
  <c r="AE143" i="8"/>
  <c r="AG143" i="8" s="1"/>
  <c r="AK143" i="8" s="1"/>
  <c r="N143" i="8"/>
  <c r="P143" i="8" s="1"/>
  <c r="O143" i="8"/>
  <c r="P144" i="8"/>
  <c r="BS144" i="8"/>
  <c r="AY144" i="8"/>
  <c r="BX144" i="8" s="1"/>
  <c r="BI144" i="8"/>
  <c r="AJ145" i="8"/>
  <c r="AK145" i="8" s="1"/>
  <c r="O147" i="8"/>
  <c r="N147" i="8"/>
  <c r="P147" i="8" s="1"/>
  <c r="P149" i="8"/>
  <c r="O151" i="8"/>
  <c r="P158" i="8"/>
  <c r="AG159" i="8"/>
  <c r="AG161" i="8"/>
  <c r="AK161" i="8" s="1"/>
  <c r="J163" i="8"/>
  <c r="I163" i="8"/>
  <c r="K163" i="8" s="1"/>
  <c r="AG166" i="8"/>
  <c r="AK166" i="8" s="1"/>
  <c r="AG167" i="8"/>
  <c r="AK167" i="8" s="1"/>
  <c r="N167" i="8"/>
  <c r="P167" i="8" s="1"/>
  <c r="O167" i="8"/>
  <c r="P168" i="8"/>
  <c r="BS168" i="8"/>
  <c r="AY168" i="8"/>
  <c r="BX168" i="8" s="1"/>
  <c r="BI168" i="8"/>
  <c r="AJ169" i="8"/>
  <c r="AK169" i="8" s="1"/>
  <c r="O171" i="8"/>
  <c r="N171" i="8"/>
  <c r="O175" i="8"/>
  <c r="AG185" i="8"/>
  <c r="AJ187" i="8"/>
  <c r="AG187" i="8"/>
  <c r="O191" i="8"/>
  <c r="N193" i="8"/>
  <c r="P193" i="8" s="1"/>
  <c r="O193" i="8"/>
  <c r="P196" i="8"/>
  <c r="K196" i="8"/>
  <c r="BI197" i="8"/>
  <c r="AY197" i="8"/>
  <c r="BX197" i="8" s="1"/>
  <c r="AN198" i="8"/>
  <c r="AR198" i="8" s="1"/>
  <c r="AM198" i="8"/>
  <c r="BI199" i="8"/>
  <c r="BS199" i="8"/>
  <c r="AY199" i="8"/>
  <c r="BX199" i="8" s="1"/>
  <c r="AY11" i="10"/>
  <c r="BX11" i="10" s="1"/>
  <c r="BI11" i="10"/>
  <c r="BS11" i="10"/>
  <c r="I16" i="10"/>
  <c r="K16" i="10" s="1"/>
  <c r="J16" i="10"/>
  <c r="O27" i="10"/>
  <c r="N27" i="10"/>
  <c r="P27" i="10" s="1"/>
  <c r="J29" i="10"/>
  <c r="I29" i="10"/>
  <c r="K29" i="10" s="1"/>
  <c r="J35" i="10"/>
  <c r="I35" i="10"/>
  <c r="K35" i="10" s="1"/>
  <c r="BS66" i="10"/>
  <c r="BI66" i="10"/>
  <c r="AY66" i="10"/>
  <c r="BX66" i="10" s="1"/>
  <c r="J71" i="10"/>
  <c r="I71" i="10"/>
  <c r="K71" i="10" s="1"/>
  <c r="BS74" i="10"/>
  <c r="BI74" i="10"/>
  <c r="AY74" i="10"/>
  <c r="BX74" i="10" s="1"/>
  <c r="N78" i="10"/>
  <c r="O78" i="10"/>
  <c r="I82" i="10"/>
  <c r="K82" i="10" s="1"/>
  <c r="J82" i="10"/>
  <c r="P86" i="10"/>
  <c r="BS86" i="10"/>
  <c r="AY86" i="10"/>
  <c r="BX86" i="10" s="1"/>
  <c r="BI86" i="10"/>
  <c r="AY87" i="10"/>
  <c r="BX87" i="10" s="1"/>
  <c r="BS87" i="10"/>
  <c r="BI87" i="10"/>
  <c r="P91" i="10"/>
  <c r="BI92" i="10"/>
  <c r="BS92" i="10"/>
  <c r="AY92" i="10"/>
  <c r="BX92" i="10" s="1"/>
  <c r="BI96" i="10"/>
  <c r="AY96" i="10"/>
  <c r="BX96" i="10" s="1"/>
  <c r="BS96" i="10"/>
  <c r="O150" i="10"/>
  <c r="N150" i="10"/>
  <c r="P150" i="10" s="1"/>
  <c r="K157" i="10"/>
  <c r="N158" i="10"/>
  <c r="O158" i="10"/>
  <c r="BI53" i="8"/>
  <c r="P56" i="8"/>
  <c r="AE56" i="8"/>
  <c r="BI61" i="8"/>
  <c r="P64" i="8"/>
  <c r="AE64" i="8"/>
  <c r="AE67" i="8"/>
  <c r="AG67" i="8" s="1"/>
  <c r="AK67" i="8" s="1"/>
  <c r="BI69" i="8"/>
  <c r="P72" i="8"/>
  <c r="AE75" i="8"/>
  <c r="AG75" i="8" s="1"/>
  <c r="AK75" i="8" s="1"/>
  <c r="BI77" i="8"/>
  <c r="P80" i="8"/>
  <c r="AE80" i="8"/>
  <c r="AG80" i="8" s="1"/>
  <c r="AK80" i="8" s="1"/>
  <c r="BI85" i="8"/>
  <c r="AE88" i="8"/>
  <c r="BI93" i="8"/>
  <c r="P96" i="8"/>
  <c r="BI101" i="8"/>
  <c r="P104" i="8"/>
  <c r="BI109" i="8"/>
  <c r="P112" i="8"/>
  <c r="BI117" i="8"/>
  <c r="P120" i="8"/>
  <c r="AE123" i="8"/>
  <c r="AG123" i="8" s="1"/>
  <c r="AK123" i="8" s="1"/>
  <c r="BI125" i="8"/>
  <c r="P128" i="8"/>
  <c r="AE128" i="8"/>
  <c r="AE131" i="8"/>
  <c r="BI133" i="8"/>
  <c r="P136" i="8"/>
  <c r="AY138" i="8"/>
  <c r="BX138" i="8" s="1"/>
  <c r="BS138" i="8"/>
  <c r="BI138" i="8"/>
  <c r="BS139" i="8"/>
  <c r="O146" i="8"/>
  <c r="N146" i="8"/>
  <c r="P146" i="8" s="1"/>
  <c r="AJ148" i="8"/>
  <c r="AY154" i="8"/>
  <c r="BX154" i="8" s="1"/>
  <c r="BS154" i="8"/>
  <c r="BI154" i="8"/>
  <c r="BS163" i="8"/>
  <c r="O170" i="8"/>
  <c r="N170" i="8"/>
  <c r="P170" i="8" s="1"/>
  <c r="P171" i="8"/>
  <c r="AJ172" i="8"/>
  <c r="AK172" i="8" s="1"/>
  <c r="AY178" i="8"/>
  <c r="BX178" i="8" s="1"/>
  <c r="BS178" i="8"/>
  <c r="BI178" i="8"/>
  <c r="AG191" i="8"/>
  <c r="P192" i="8"/>
  <c r="K192" i="8"/>
  <c r="BS192" i="8"/>
  <c r="AY192" i="8"/>
  <c r="BX192" i="8" s="1"/>
  <c r="AJ193" i="8"/>
  <c r="AG194" i="8"/>
  <c r="AJ194" i="8"/>
  <c r="AJ195" i="8"/>
  <c r="AJ196" i="8"/>
  <c r="AK196" i="8" s="1"/>
  <c r="J11" i="10"/>
  <c r="I11" i="10"/>
  <c r="K11" i="10" s="1"/>
  <c r="O12" i="10"/>
  <c r="N12" i="10"/>
  <c r="P12" i="10" s="1"/>
  <c r="BS13" i="10"/>
  <c r="BI13" i="10"/>
  <c r="AE18" i="10"/>
  <c r="AJ18" i="10"/>
  <c r="AY19" i="10"/>
  <c r="BX19" i="10" s="1"/>
  <c r="BI19" i="10"/>
  <c r="P29" i="10"/>
  <c r="BI32" i="10"/>
  <c r="AY32" i="10"/>
  <c r="BX32" i="10" s="1"/>
  <c r="BS32" i="10"/>
  <c r="I32" i="10"/>
  <c r="K32" i="10" s="1"/>
  <c r="J32" i="10"/>
  <c r="AJ33" i="10"/>
  <c r="AE33" i="10"/>
  <c r="J33" i="10"/>
  <c r="I33" i="10"/>
  <c r="K33" i="10" s="1"/>
  <c r="AG35" i="10"/>
  <c r="AK35" i="10" s="1"/>
  <c r="AN39" i="10"/>
  <c r="AR39" i="10" s="1"/>
  <c r="J39" i="10"/>
  <c r="I39" i="10"/>
  <c r="K39" i="10" s="1"/>
  <c r="BI44" i="10"/>
  <c r="AY44" i="10"/>
  <c r="BX44" i="10" s="1"/>
  <c r="BS44" i="10"/>
  <c r="BS45" i="10"/>
  <c r="AY45" i="10"/>
  <c r="BX45" i="10" s="1"/>
  <c r="BI45" i="10"/>
  <c r="AJ49" i="10"/>
  <c r="AE49" i="10"/>
  <c r="O51" i="10"/>
  <c r="N51" i="10"/>
  <c r="P51" i="10" s="1"/>
  <c r="P54" i="10"/>
  <c r="BS54" i="10"/>
  <c r="AY54" i="10"/>
  <c r="BX54" i="10" s="1"/>
  <c r="BI54" i="10"/>
  <c r="AG65" i="10"/>
  <c r="O83" i="10"/>
  <c r="N83" i="10"/>
  <c r="P83" i="10" s="1"/>
  <c r="AG85" i="10"/>
  <c r="J92" i="10"/>
  <c r="I92" i="10"/>
  <c r="K92" i="10" s="1"/>
  <c r="BS99" i="10"/>
  <c r="AY99" i="10"/>
  <c r="BX99" i="10" s="1"/>
  <c r="BI99" i="10"/>
  <c r="AE136" i="10"/>
  <c r="AJ136" i="10"/>
  <c r="AE151" i="10"/>
  <c r="AJ151" i="10"/>
  <c r="AJ30" i="8"/>
  <c r="AJ38" i="8"/>
  <c r="AK38" i="8" s="1"/>
  <c r="AJ46" i="8"/>
  <c r="AJ51" i="8"/>
  <c r="AJ54" i="8"/>
  <c r="AJ62" i="8"/>
  <c r="AG64" i="8"/>
  <c r="AK64" i="8" s="1"/>
  <c r="AJ70" i="8"/>
  <c r="AG72" i="8"/>
  <c r="AK72" i="8" s="1"/>
  <c r="AJ78" i="8"/>
  <c r="AJ86" i="8"/>
  <c r="AG88" i="8"/>
  <c r="AK88" i="8" s="1"/>
  <c r="AJ94" i="8"/>
  <c r="AJ99" i="8"/>
  <c r="AJ102" i="8"/>
  <c r="AJ104" i="8"/>
  <c r="AG104" i="8"/>
  <c r="AJ110" i="8"/>
  <c r="AJ112" i="8"/>
  <c r="AG112" i="8"/>
  <c r="AJ118" i="8"/>
  <c r="AJ120" i="8"/>
  <c r="AG120" i="8"/>
  <c r="AJ126" i="8"/>
  <c r="AG128" i="8"/>
  <c r="AK128" i="8" s="1"/>
  <c r="AJ134" i="8"/>
  <c r="AG136" i="8"/>
  <c r="AK136" i="8" s="1"/>
  <c r="AJ137" i="8"/>
  <c r="AY139" i="8"/>
  <c r="BX139" i="8" s="1"/>
  <c r="I142" i="8"/>
  <c r="K142" i="8" s="1"/>
  <c r="J145" i="8"/>
  <c r="K150" i="8"/>
  <c r="N150" i="8"/>
  <c r="P150" i="8" s="1"/>
  <c r="AG151" i="8"/>
  <c r="AJ152" i="8"/>
  <c r="BS152" i="8"/>
  <c r="AY152" i="8"/>
  <c r="BX152" i="8" s="1"/>
  <c r="K153" i="8"/>
  <c r="O153" i="8"/>
  <c r="AJ153" i="8"/>
  <c r="AG154" i="8"/>
  <c r="AJ154" i="8"/>
  <c r="P155" i="8"/>
  <c r="AJ155" i="8"/>
  <c r="AG155" i="8"/>
  <c r="AJ156" i="8"/>
  <c r="AY162" i="8"/>
  <c r="BX162" i="8" s="1"/>
  <c r="BS162" i="8"/>
  <c r="BI162" i="8"/>
  <c r="AY163" i="8"/>
  <c r="BX163" i="8" s="1"/>
  <c r="I166" i="8"/>
  <c r="K166" i="8" s="1"/>
  <c r="J169" i="8"/>
  <c r="N174" i="8"/>
  <c r="P174" i="8" s="1"/>
  <c r="P176" i="8"/>
  <c r="K176" i="8"/>
  <c r="BS176" i="8"/>
  <c r="AY176" i="8"/>
  <c r="BX176" i="8" s="1"/>
  <c r="K177" i="8"/>
  <c r="O177" i="8"/>
  <c r="AJ177" i="8"/>
  <c r="AG178" i="8"/>
  <c r="AJ178" i="8"/>
  <c r="P179" i="8"/>
  <c r="AJ179" i="8"/>
  <c r="AG179" i="8"/>
  <c r="AJ180" i="8"/>
  <c r="AK180" i="8" s="1"/>
  <c r="AY186" i="8"/>
  <c r="BX186" i="8" s="1"/>
  <c r="BS186" i="8"/>
  <c r="BI186" i="8"/>
  <c r="I187" i="8"/>
  <c r="K187" i="8" s="1"/>
  <c r="BS187" i="8"/>
  <c r="N198" i="8"/>
  <c r="P198" i="8" s="1"/>
  <c r="AG199" i="8"/>
  <c r="AK199" i="8" s="1"/>
  <c r="P200" i="8"/>
  <c r="AJ200" i="8"/>
  <c r="AK200" i="8" s="1"/>
  <c r="BS200" i="8"/>
  <c r="AY200" i="8"/>
  <c r="BX200" i="8" s="1"/>
  <c r="AY13" i="10"/>
  <c r="BX13" i="10" s="1"/>
  <c r="BI16" i="10"/>
  <c r="AY16" i="10"/>
  <c r="BX16" i="10" s="1"/>
  <c r="O19" i="10"/>
  <c r="N19" i="10"/>
  <c r="P19" i="10" s="1"/>
  <c r="O23" i="10"/>
  <c r="N23" i="10"/>
  <c r="P23" i="10" s="1"/>
  <c r="O31" i="10"/>
  <c r="N31" i="10"/>
  <c r="P31" i="10" s="1"/>
  <c r="BI36" i="10"/>
  <c r="BS36" i="10"/>
  <c r="AY36" i="10"/>
  <c r="BX36" i="10" s="1"/>
  <c r="BS50" i="10"/>
  <c r="BI50" i="10"/>
  <c r="AY50" i="10"/>
  <c r="BX50" i="10" s="1"/>
  <c r="AG53" i="10"/>
  <c r="AK53" i="10" s="1"/>
  <c r="I72" i="10"/>
  <c r="K72" i="10" s="1"/>
  <c r="J72" i="10"/>
  <c r="BI76" i="10"/>
  <c r="AY76" i="10"/>
  <c r="BX76" i="10" s="1"/>
  <c r="BS76" i="10"/>
  <c r="AY90" i="10"/>
  <c r="BX90" i="10" s="1"/>
  <c r="BS90" i="10"/>
  <c r="P94" i="10"/>
  <c r="AG103" i="10"/>
  <c r="AK103" i="10" s="1"/>
  <c r="O106" i="10"/>
  <c r="N106" i="10"/>
  <c r="P106" i="10" s="1"/>
  <c r="BS120" i="10"/>
  <c r="BI120" i="10"/>
  <c r="AY120" i="10"/>
  <c r="BX120" i="10" s="1"/>
  <c r="O134" i="10"/>
  <c r="N134" i="10"/>
  <c r="AY10" i="10"/>
  <c r="BX10" i="10" s="1"/>
  <c r="BS10" i="10"/>
  <c r="AJ12" i="10"/>
  <c r="AE12" i="10"/>
  <c r="AJ14" i="10"/>
  <c r="AK14" i="10" s="1"/>
  <c r="BS20" i="10"/>
  <c r="J23" i="10"/>
  <c r="I23" i="10"/>
  <c r="K23" i="10" s="1"/>
  <c r="BI24" i="10"/>
  <c r="AY24" i="10"/>
  <c r="BX24" i="10" s="1"/>
  <c r="AE41" i="10"/>
  <c r="AE42" i="10"/>
  <c r="AJ42" i="10"/>
  <c r="AY43" i="10"/>
  <c r="BX43" i="10" s="1"/>
  <c r="BI43" i="10"/>
  <c r="BS43" i="10"/>
  <c r="AJ44" i="10"/>
  <c r="AE44" i="10"/>
  <c r="AE45" i="10"/>
  <c r="AG45" i="10" s="1"/>
  <c r="AK45" i="10" s="1"/>
  <c r="N46" i="10"/>
  <c r="P46" i="10" s="1"/>
  <c r="O46" i="10"/>
  <c r="O55" i="10"/>
  <c r="N55" i="10"/>
  <c r="P55" i="10" s="1"/>
  <c r="AG59" i="10"/>
  <c r="AK59" i="10" s="1"/>
  <c r="I62" i="10"/>
  <c r="K62" i="10" s="1"/>
  <c r="J62" i="10"/>
  <c r="AG62" i="10"/>
  <c r="BI64" i="10"/>
  <c r="AY64" i="10"/>
  <c r="BX64" i="10" s="1"/>
  <c r="BS64" i="10"/>
  <c r="AJ68" i="10"/>
  <c r="AE68" i="10"/>
  <c r="P70" i="10"/>
  <c r="BS70" i="10"/>
  <c r="AY70" i="10"/>
  <c r="BX70" i="10" s="1"/>
  <c r="BI70" i="10"/>
  <c r="BS71" i="10"/>
  <c r="J73" i="10"/>
  <c r="I73" i="10"/>
  <c r="K73" i="10" s="1"/>
  <c r="N74" i="10"/>
  <c r="P74" i="10" s="1"/>
  <c r="O74" i="10"/>
  <c r="BS85" i="10"/>
  <c r="BI85" i="10"/>
  <c r="AY85" i="10"/>
  <c r="BX85" i="10" s="1"/>
  <c r="J91" i="10"/>
  <c r="I91" i="10"/>
  <c r="K91" i="10" s="1"/>
  <c r="BI98" i="10"/>
  <c r="BS98" i="10"/>
  <c r="AY98" i="10"/>
  <c r="BX98" i="10" s="1"/>
  <c r="N108" i="10"/>
  <c r="P108" i="10" s="1"/>
  <c r="O108" i="10"/>
  <c r="I112" i="10"/>
  <c r="K112" i="10" s="1"/>
  <c r="J112" i="10"/>
  <c r="O114" i="10"/>
  <c r="N114" i="10"/>
  <c r="P116" i="10"/>
  <c r="BS116" i="10"/>
  <c r="AY116" i="10"/>
  <c r="BX116" i="10" s="1"/>
  <c r="I124" i="10"/>
  <c r="K124" i="10" s="1"/>
  <c r="J124" i="10"/>
  <c r="AG124" i="10"/>
  <c r="AJ146" i="10"/>
  <c r="AE146" i="10"/>
  <c r="I148" i="10"/>
  <c r="K148" i="10" s="1"/>
  <c r="J148" i="10"/>
  <c r="BI183" i="10"/>
  <c r="BS183" i="10"/>
  <c r="AY183" i="10"/>
  <c r="BX183" i="10" s="1"/>
  <c r="O187" i="10"/>
  <c r="N187" i="10"/>
  <c r="P187" i="10" s="1"/>
  <c r="K12" i="8"/>
  <c r="K20" i="8"/>
  <c r="K28" i="8"/>
  <c r="K36" i="8"/>
  <c r="K40" i="8"/>
  <c r="K56" i="8"/>
  <c r="K64" i="8"/>
  <c r="K72" i="8"/>
  <c r="K84" i="8"/>
  <c r="K88" i="8"/>
  <c r="K92" i="8"/>
  <c r="K116" i="8"/>
  <c r="K132" i="8"/>
  <c r="AJ141" i="8"/>
  <c r="AJ149" i="8"/>
  <c r="AJ151" i="8"/>
  <c r="AJ157" i="8"/>
  <c r="AK157" i="8" s="1"/>
  <c r="AJ159" i="8"/>
  <c r="AJ165" i="8"/>
  <c r="AK165" i="8" s="1"/>
  <c r="AJ173" i="8"/>
  <c r="AJ181" i="8"/>
  <c r="AK181" i="8" s="1"/>
  <c r="AJ189" i="8"/>
  <c r="AK189" i="8" s="1"/>
  <c r="AJ191" i="8"/>
  <c r="AJ197" i="8"/>
  <c r="G9" i="10"/>
  <c r="I10" i="10"/>
  <c r="K10" i="10" s="1"/>
  <c r="J10" i="10"/>
  <c r="P14" i="10"/>
  <c r="O14" i="10"/>
  <c r="AE17" i="10"/>
  <c r="AG17" i="10" s="1"/>
  <c r="AK17" i="10" s="1"/>
  <c r="AY20" i="10"/>
  <c r="BX20" i="10" s="1"/>
  <c r="P21" i="10"/>
  <c r="K21" i="10"/>
  <c r="I24" i="10"/>
  <c r="K24" i="10" s="1"/>
  <c r="J24" i="10"/>
  <c r="P30" i="10"/>
  <c r="AJ32" i="10"/>
  <c r="AE32" i="10"/>
  <c r="BI34" i="10"/>
  <c r="J37" i="10"/>
  <c r="I37" i="10"/>
  <c r="K37" i="10" s="1"/>
  <c r="AG38" i="10"/>
  <c r="AK38" i="10" s="1"/>
  <c r="AE43" i="10"/>
  <c r="AG43" i="10" s="1"/>
  <c r="AK43" i="10" s="1"/>
  <c r="BI48" i="10"/>
  <c r="AY48" i="10"/>
  <c r="BX48" i="10" s="1"/>
  <c r="BS48" i="10"/>
  <c r="J50" i="10"/>
  <c r="P53" i="10"/>
  <c r="K53" i="10"/>
  <c r="BS53" i="10"/>
  <c r="BI53" i="10"/>
  <c r="AY53" i="10"/>
  <c r="BX53" i="10" s="1"/>
  <c r="N62" i="10"/>
  <c r="O62" i="10"/>
  <c r="P64" i="10"/>
  <c r="O71" i="10"/>
  <c r="N71" i="10"/>
  <c r="P71" i="10" s="1"/>
  <c r="AE75" i="10"/>
  <c r="AG75" i="10" s="1"/>
  <c r="AK75" i="10" s="1"/>
  <c r="J76" i="10"/>
  <c r="I78" i="10"/>
  <c r="K78" i="10" s="1"/>
  <c r="J78" i="10"/>
  <c r="AG78" i="10"/>
  <c r="AK78" i="10" s="1"/>
  <c r="BI80" i="10"/>
  <c r="AY80" i="10"/>
  <c r="BX80" i="10" s="1"/>
  <c r="BS80" i="10"/>
  <c r="I85" i="10"/>
  <c r="K85" i="10" s="1"/>
  <c r="I87" i="10"/>
  <c r="K87" i="10" s="1"/>
  <c r="AY91" i="10"/>
  <c r="BX91" i="10" s="1"/>
  <c r="BI91" i="10"/>
  <c r="BS91" i="10"/>
  <c r="BS94" i="10"/>
  <c r="AY94" i="10"/>
  <c r="BX94" i="10" s="1"/>
  <c r="I96" i="10"/>
  <c r="K96" i="10" s="1"/>
  <c r="J96" i="10"/>
  <c r="AG99" i="10"/>
  <c r="AJ99" i="10"/>
  <c r="J99" i="10"/>
  <c r="I99" i="10"/>
  <c r="K99" i="10" s="1"/>
  <c r="AJ102" i="10"/>
  <c r="AE102" i="10"/>
  <c r="AG110" i="10"/>
  <c r="AK110" i="10" s="1"/>
  <c r="I126" i="10"/>
  <c r="K126" i="10" s="1"/>
  <c r="J126" i="10"/>
  <c r="I140" i="10"/>
  <c r="K140" i="10" s="1"/>
  <c r="J140" i="10"/>
  <c r="I142" i="10"/>
  <c r="J142" i="10"/>
  <c r="O142" i="10"/>
  <c r="N142" i="10"/>
  <c r="BS171" i="10"/>
  <c r="BI171" i="10"/>
  <c r="AY171" i="10"/>
  <c r="BX171" i="10" s="1"/>
  <c r="J175" i="10"/>
  <c r="I175" i="10"/>
  <c r="K175" i="10" s="1"/>
  <c r="N177" i="10"/>
  <c r="P177" i="10" s="1"/>
  <c r="O177" i="10"/>
  <c r="BI21" i="10"/>
  <c r="AJ22" i="10"/>
  <c r="AK22" i="10" s="1"/>
  <c r="AE26" i="10"/>
  <c r="AJ26" i="10"/>
  <c r="AY27" i="10"/>
  <c r="BX27" i="10" s="1"/>
  <c r="BI27" i="10"/>
  <c r="AJ28" i="10"/>
  <c r="AE28" i="10"/>
  <c r="O35" i="10"/>
  <c r="N35" i="10"/>
  <c r="P35" i="10" s="1"/>
  <c r="P37" i="10"/>
  <c r="AJ40" i="10"/>
  <c r="AE40" i="10"/>
  <c r="BI42" i="10"/>
  <c r="AG48" i="10"/>
  <c r="AK48" i="10" s="1"/>
  <c r="I54" i="10"/>
  <c r="K54" i="10" s="1"/>
  <c r="J54" i="10"/>
  <c r="AE57" i="10"/>
  <c r="AJ60" i="10"/>
  <c r="AE60" i="10"/>
  <c r="BS61" i="10"/>
  <c r="BI61" i="10"/>
  <c r="AY61" i="10"/>
  <c r="BX61" i="10" s="1"/>
  <c r="BS63" i="10"/>
  <c r="AE64" i="10"/>
  <c r="AG64" i="10" s="1"/>
  <c r="AK64" i="10" s="1"/>
  <c r="I70" i="10"/>
  <c r="K70" i="10" s="1"/>
  <c r="J70" i="10"/>
  <c r="AE73" i="10"/>
  <c r="AG73" i="10" s="1"/>
  <c r="AK73" i="10" s="1"/>
  <c r="AJ76" i="10"/>
  <c r="AE76" i="10"/>
  <c r="AG77" i="10"/>
  <c r="BS77" i="10"/>
  <c r="BI77" i="10"/>
  <c r="AY77" i="10"/>
  <c r="BX77" i="10" s="1"/>
  <c r="BS79" i="10"/>
  <c r="AE80" i="10"/>
  <c r="AG80" i="10" s="1"/>
  <c r="AK80" i="10" s="1"/>
  <c r="I86" i="10"/>
  <c r="K86" i="10" s="1"/>
  <c r="J86" i="10"/>
  <c r="O88" i="10"/>
  <c r="N88" i="10"/>
  <c r="P88" i="10" s="1"/>
  <c r="AJ89" i="10"/>
  <c r="AK89" i="10" s="1"/>
  <c r="AJ108" i="10"/>
  <c r="BS112" i="10"/>
  <c r="BI112" i="10"/>
  <c r="I114" i="10"/>
  <c r="K114" i="10" s="1"/>
  <c r="J114" i="10"/>
  <c r="AJ114" i="10"/>
  <c r="AE114" i="10"/>
  <c r="O121" i="10"/>
  <c r="N121" i="10"/>
  <c r="P121" i="10" s="1"/>
  <c r="AJ122" i="10"/>
  <c r="AE122" i="10"/>
  <c r="N124" i="10"/>
  <c r="P124" i="10" s="1"/>
  <c r="O124" i="10"/>
  <c r="O126" i="10"/>
  <c r="N126" i="10"/>
  <c r="BI126" i="10"/>
  <c r="AY126" i="10"/>
  <c r="BX126" i="10" s="1"/>
  <c r="N128" i="10"/>
  <c r="P128" i="10" s="1"/>
  <c r="O128" i="10"/>
  <c r="BI130" i="10"/>
  <c r="BS130" i="10"/>
  <c r="AE134" i="10"/>
  <c r="AG134" i="10" s="1"/>
  <c r="AK134" i="10" s="1"/>
  <c r="BI142" i="10"/>
  <c r="AY142" i="10"/>
  <c r="BX142" i="10" s="1"/>
  <c r="BS142" i="10"/>
  <c r="I143" i="10"/>
  <c r="K143" i="10" s="1"/>
  <c r="J143" i="10"/>
  <c r="J149" i="10"/>
  <c r="I149" i="10"/>
  <c r="K149" i="10" s="1"/>
  <c r="K152" i="10"/>
  <c r="P152" i="10"/>
  <c r="AG158" i="10"/>
  <c r="AK158" i="10" s="1"/>
  <c r="O169" i="10"/>
  <c r="N169" i="10"/>
  <c r="P169" i="10" s="1"/>
  <c r="AY174" i="10"/>
  <c r="BX174" i="10" s="1"/>
  <c r="BS174" i="10"/>
  <c r="BI174" i="10"/>
  <c r="J193" i="10"/>
  <c r="I193" i="10"/>
  <c r="K193" i="10" s="1"/>
  <c r="O11" i="10"/>
  <c r="N11" i="10"/>
  <c r="P11" i="10" s="1"/>
  <c r="P13" i="10"/>
  <c r="K13" i="10"/>
  <c r="AJ16" i="10"/>
  <c r="AE16" i="10"/>
  <c r="AY21" i="10"/>
  <c r="BX21" i="10" s="1"/>
  <c r="P22" i="10"/>
  <c r="O22" i="10"/>
  <c r="J27" i="10"/>
  <c r="I27" i="10"/>
  <c r="K27" i="10" s="1"/>
  <c r="AK27" i="10"/>
  <c r="BI29" i="10"/>
  <c r="AJ30" i="10"/>
  <c r="AK30" i="10" s="1"/>
  <c r="P32" i="10"/>
  <c r="AE34" i="10"/>
  <c r="AJ34" i="10"/>
  <c r="AY35" i="10"/>
  <c r="BX35" i="10" s="1"/>
  <c r="BI35" i="10"/>
  <c r="AJ36" i="10"/>
  <c r="AE36" i="10"/>
  <c r="N40" i="10"/>
  <c r="P40" i="10" s="1"/>
  <c r="J42" i="10"/>
  <c r="O43" i="10"/>
  <c r="N43" i="10"/>
  <c r="K45" i="10"/>
  <c r="J47" i="10"/>
  <c r="I47" i="10"/>
  <c r="K47" i="10" s="1"/>
  <c r="J48" i="10"/>
  <c r="N50" i="10"/>
  <c r="P50" i="10" s="1"/>
  <c r="O50" i="10"/>
  <c r="AG51" i="10"/>
  <c r="AK51" i="10" s="1"/>
  <c r="J52" i="10"/>
  <c r="BI52" i="10"/>
  <c r="AY52" i="10"/>
  <c r="BX52" i="10" s="1"/>
  <c r="AG54" i="10"/>
  <c r="AK54" i="10" s="1"/>
  <c r="BI56" i="10"/>
  <c r="AY56" i="10"/>
  <c r="BX56" i="10" s="1"/>
  <c r="BS56" i="10"/>
  <c r="J58" i="10"/>
  <c r="N59" i="10"/>
  <c r="P59" i="10" s="1"/>
  <c r="P62" i="10"/>
  <c r="I63" i="10"/>
  <c r="K63" i="10" s="1"/>
  <c r="BI63" i="10"/>
  <c r="J64" i="10"/>
  <c r="N66" i="10"/>
  <c r="P66" i="10" s="1"/>
  <c r="O66" i="10"/>
  <c r="AE67" i="10"/>
  <c r="AG67" i="10" s="1"/>
  <c r="AK67" i="10" s="1"/>
  <c r="J68" i="10"/>
  <c r="BI68" i="10"/>
  <c r="AY68" i="10"/>
  <c r="BX68" i="10" s="1"/>
  <c r="P72" i="10"/>
  <c r="BI72" i="10"/>
  <c r="AY72" i="10"/>
  <c r="BX72" i="10" s="1"/>
  <c r="BS72" i="10"/>
  <c r="J74" i="10"/>
  <c r="N75" i="10"/>
  <c r="P75" i="10" s="1"/>
  <c r="P78" i="10"/>
  <c r="I79" i="10"/>
  <c r="K79" i="10" s="1"/>
  <c r="BI79" i="10"/>
  <c r="J80" i="10"/>
  <c r="N82" i="10"/>
  <c r="P82" i="10" s="1"/>
  <c r="O82" i="10"/>
  <c r="AG83" i="10"/>
  <c r="J84" i="10"/>
  <c r="BI84" i="10"/>
  <c r="AY84" i="10"/>
  <c r="BX84" i="10" s="1"/>
  <c r="AG86" i="10"/>
  <c r="AK86" i="10" s="1"/>
  <c r="AJ92" i="10"/>
  <c r="AE92" i="10"/>
  <c r="BI93" i="10"/>
  <c r="AG96" i="10"/>
  <c r="AK96" i="10" s="1"/>
  <c r="I98" i="10"/>
  <c r="K98" i="10" s="1"/>
  <c r="P99" i="10"/>
  <c r="N100" i="10"/>
  <c r="P100" i="10" s="1"/>
  <c r="O100" i="10"/>
  <c r="J105" i="10"/>
  <c r="I105" i="10"/>
  <c r="K105" i="10" s="1"/>
  <c r="AG105" i="10"/>
  <c r="AK105" i="10" s="1"/>
  <c r="AJ106" i="10"/>
  <c r="AE106" i="10"/>
  <c r="AG107" i="10"/>
  <c r="AK107" i="10" s="1"/>
  <c r="I110" i="10"/>
  <c r="J110" i="10"/>
  <c r="O110" i="10"/>
  <c r="N110" i="10"/>
  <c r="P110" i="10" s="1"/>
  <c r="O113" i="10"/>
  <c r="N113" i="10"/>
  <c r="P113" i="10" s="1"/>
  <c r="BS115" i="10"/>
  <c r="BI115" i="10"/>
  <c r="AY115" i="10"/>
  <c r="BX115" i="10" s="1"/>
  <c r="AY117" i="10"/>
  <c r="BX117" i="10" s="1"/>
  <c r="BS117" i="10"/>
  <c r="J118" i="10"/>
  <c r="J119" i="10"/>
  <c r="I119" i="10"/>
  <c r="K119" i="10" s="1"/>
  <c r="AG127" i="10"/>
  <c r="AK127" i="10" s="1"/>
  <c r="AY128" i="10"/>
  <c r="BX128" i="10" s="1"/>
  <c r="BI128" i="10"/>
  <c r="BS131" i="10"/>
  <c r="AY131" i="10"/>
  <c r="BX131" i="10" s="1"/>
  <c r="BI134" i="10"/>
  <c r="AY134" i="10"/>
  <c r="BX134" i="10" s="1"/>
  <c r="J141" i="10"/>
  <c r="I141" i="10"/>
  <c r="K141" i="10" s="1"/>
  <c r="AG142" i="10"/>
  <c r="AE144" i="10"/>
  <c r="AJ144" i="10"/>
  <c r="AY144" i="10"/>
  <c r="BX144" i="10" s="1"/>
  <c r="BS144" i="10"/>
  <c r="J150" i="10"/>
  <c r="AJ150" i="10"/>
  <c r="AE150" i="10"/>
  <c r="BS159" i="10"/>
  <c r="AY159" i="10"/>
  <c r="BX159" i="10" s="1"/>
  <c r="BI159" i="10"/>
  <c r="I162" i="10"/>
  <c r="K162" i="10" s="1"/>
  <c r="BI162" i="10"/>
  <c r="AY162" i="10"/>
  <c r="BX162" i="10" s="1"/>
  <c r="BS162" i="10"/>
  <c r="P163" i="10"/>
  <c r="K163" i="10"/>
  <c r="AE163" i="10"/>
  <c r="AJ163" i="10"/>
  <c r="BI164" i="10"/>
  <c r="AY164" i="10"/>
  <c r="BX164" i="10" s="1"/>
  <c r="BS164" i="10"/>
  <c r="AJ167" i="10"/>
  <c r="AE167" i="10"/>
  <c r="AG100" i="10"/>
  <c r="AK100" i="10" s="1"/>
  <c r="O102" i="10"/>
  <c r="N102" i="10"/>
  <c r="P102" i="10" s="1"/>
  <c r="BI102" i="10"/>
  <c r="AY102" i="10"/>
  <c r="BX102" i="10" s="1"/>
  <c r="BS102" i="10"/>
  <c r="I104" i="10"/>
  <c r="K104" i="10" s="1"/>
  <c r="J104" i="10"/>
  <c r="AG115" i="10"/>
  <c r="AK115" i="10" s="1"/>
  <c r="I116" i="10"/>
  <c r="K116" i="10" s="1"/>
  <c r="J116" i="10"/>
  <c r="I120" i="10"/>
  <c r="K120" i="10" s="1"/>
  <c r="J120" i="10"/>
  <c r="AG121" i="10"/>
  <c r="AK121" i="10" s="1"/>
  <c r="AY125" i="10"/>
  <c r="BX125" i="10" s="1"/>
  <c r="BS125" i="10"/>
  <c r="BI125" i="10"/>
  <c r="AE128" i="10"/>
  <c r="AJ128" i="10"/>
  <c r="AJ130" i="10"/>
  <c r="AE130" i="10"/>
  <c r="J133" i="10"/>
  <c r="I133" i="10"/>
  <c r="K133" i="10" s="1"/>
  <c r="AK135" i="10"/>
  <c r="AY136" i="10"/>
  <c r="BX136" i="10" s="1"/>
  <c r="BS136" i="10"/>
  <c r="BI136" i="10"/>
  <c r="P137" i="10"/>
  <c r="AY137" i="10"/>
  <c r="BX137" i="10" s="1"/>
  <c r="BI137" i="10"/>
  <c r="BI138" i="10"/>
  <c r="BS138" i="10"/>
  <c r="AY138" i="10"/>
  <c r="BX138" i="10" s="1"/>
  <c r="BS140" i="10"/>
  <c r="AY140" i="10"/>
  <c r="BX140" i="10" s="1"/>
  <c r="AN141" i="10"/>
  <c r="AR141" i="10" s="1"/>
  <c r="J145" i="10"/>
  <c r="I145" i="10"/>
  <c r="BI146" i="10"/>
  <c r="BS146" i="10"/>
  <c r="BI150" i="10"/>
  <c r="AY150" i="10"/>
  <c r="BX150" i="10" s="1"/>
  <c r="BS151" i="10"/>
  <c r="AY151" i="10"/>
  <c r="BX151" i="10" s="1"/>
  <c r="BI151" i="10"/>
  <c r="AG154" i="10"/>
  <c r="BI156" i="10"/>
  <c r="AY156" i="10"/>
  <c r="BX156" i="10" s="1"/>
  <c r="BS156" i="10"/>
  <c r="O161" i="10"/>
  <c r="N161" i="10"/>
  <c r="P161" i="10" s="1"/>
  <c r="P165" i="10"/>
  <c r="BI166" i="10"/>
  <c r="BS166" i="10"/>
  <c r="AY169" i="10"/>
  <c r="BX169" i="10" s="1"/>
  <c r="BS169" i="10"/>
  <c r="BI169" i="10"/>
  <c r="AJ170" i="10"/>
  <c r="AE170" i="10"/>
  <c r="BI172" i="10"/>
  <c r="AY172" i="10"/>
  <c r="BX172" i="10" s="1"/>
  <c r="BS172" i="10"/>
  <c r="J173" i="10"/>
  <c r="I173" i="10"/>
  <c r="K173" i="10" s="1"/>
  <c r="AQ182" i="10"/>
  <c r="AG184" i="10"/>
  <c r="AK184" i="10" s="1"/>
  <c r="N185" i="10"/>
  <c r="P185" i="10" s="1"/>
  <c r="O185" i="10"/>
  <c r="BI189" i="10"/>
  <c r="AY189" i="10"/>
  <c r="BX189" i="10" s="1"/>
  <c r="BS189" i="10"/>
  <c r="O96" i="10"/>
  <c r="N96" i="10"/>
  <c r="P96" i="10" s="1"/>
  <c r="AJ97" i="10"/>
  <c r="AK97" i="10" s="1"/>
  <c r="AE104" i="10"/>
  <c r="AJ104" i="10"/>
  <c r="AY105" i="10"/>
  <c r="BX105" i="10" s="1"/>
  <c r="BI105" i="10"/>
  <c r="BS105" i="10"/>
  <c r="AY106" i="10"/>
  <c r="BX106" i="10" s="1"/>
  <c r="BS106" i="10"/>
  <c r="BI110" i="10"/>
  <c r="AY110" i="10"/>
  <c r="BX110" i="10" s="1"/>
  <c r="BS110" i="10"/>
  <c r="I115" i="10"/>
  <c r="K115" i="10" s="1"/>
  <c r="I117" i="10"/>
  <c r="K117" i="10" s="1"/>
  <c r="N120" i="10"/>
  <c r="P120" i="10" s="1"/>
  <c r="O120" i="10"/>
  <c r="BI122" i="10"/>
  <c r="AY122" i="10"/>
  <c r="BX122" i="10" s="1"/>
  <c r="BS122" i="10"/>
  <c r="AE123" i="10"/>
  <c r="AG123" i="10" s="1"/>
  <c r="AK123" i="10" s="1"/>
  <c r="BS123" i="10"/>
  <c r="BI123" i="10"/>
  <c r="AY123" i="10"/>
  <c r="BX123" i="10" s="1"/>
  <c r="J125" i="10"/>
  <c r="I125" i="10"/>
  <c r="K125" i="10" s="1"/>
  <c r="I132" i="10"/>
  <c r="K132" i="10" s="1"/>
  <c r="J132" i="10"/>
  <c r="AJ135" i="10"/>
  <c r="J137" i="10"/>
  <c r="I137" i="10"/>
  <c r="K137" i="10" s="1"/>
  <c r="P140" i="10"/>
  <c r="AY141" i="10"/>
  <c r="BX141" i="10" s="1"/>
  <c r="BS141" i="10"/>
  <c r="BI141" i="10"/>
  <c r="AM141" i="10"/>
  <c r="AQ141" i="10" s="1"/>
  <c r="AG143" i="10"/>
  <c r="I146" i="10"/>
  <c r="K146" i="10" s="1"/>
  <c r="AY146" i="10"/>
  <c r="BX146" i="10" s="1"/>
  <c r="BS147" i="10"/>
  <c r="AY147" i="10"/>
  <c r="BX147" i="10" s="1"/>
  <c r="BI147" i="10"/>
  <c r="O148" i="10"/>
  <c r="BS150" i="10"/>
  <c r="K153" i="10"/>
  <c r="AY153" i="10"/>
  <c r="BX153" i="10" s="1"/>
  <c r="BS153" i="10"/>
  <c r="BI153" i="10"/>
  <c r="N156" i="10"/>
  <c r="P156" i="10" s="1"/>
  <c r="O156" i="10"/>
  <c r="J165" i="10"/>
  <c r="I165" i="10"/>
  <c r="K165" i="10" s="1"/>
  <c r="AG166" i="10"/>
  <c r="N168" i="10"/>
  <c r="P168" i="10" s="1"/>
  <c r="O168" i="10"/>
  <c r="O170" i="10"/>
  <c r="N170" i="10"/>
  <c r="P170" i="10" s="1"/>
  <c r="J186" i="10"/>
  <c r="I186" i="10"/>
  <c r="K186" i="10" s="1"/>
  <c r="BS160" i="10"/>
  <c r="AY160" i="10"/>
  <c r="BX160" i="10" s="1"/>
  <c r="BI160" i="10"/>
  <c r="BS163" i="10"/>
  <c r="BI163" i="10"/>
  <c r="BI168" i="10"/>
  <c r="AY168" i="10"/>
  <c r="BX168" i="10" s="1"/>
  <c r="BI170" i="10"/>
  <c r="AY170" i="10"/>
  <c r="BX170" i="10" s="1"/>
  <c r="BI175" i="10"/>
  <c r="BS175" i="10"/>
  <c r="AY175" i="10"/>
  <c r="BX175" i="10" s="1"/>
  <c r="I177" i="10"/>
  <c r="K177" i="10" s="1"/>
  <c r="J177" i="10"/>
  <c r="AG180" i="10"/>
  <c r="AK180" i="10" s="1"/>
  <c r="AY182" i="10"/>
  <c r="BX182" i="10" s="1"/>
  <c r="BS182" i="10"/>
  <c r="AJ187" i="10"/>
  <c r="AE187" i="10"/>
  <c r="BI192" i="10"/>
  <c r="BS192" i="10"/>
  <c r="AY192" i="10"/>
  <c r="BX192" i="10" s="1"/>
  <c r="I194" i="10"/>
  <c r="K194" i="10" s="1"/>
  <c r="J194" i="10"/>
  <c r="N196" i="10"/>
  <c r="O196" i="10"/>
  <c r="BI198" i="10"/>
  <c r="AY198" i="10"/>
  <c r="BX198" i="10" s="1"/>
  <c r="BS198" i="10"/>
  <c r="M10" i="10"/>
  <c r="I14" i="10"/>
  <c r="K14" i="10" s="1"/>
  <c r="J14" i="10"/>
  <c r="AY14" i="10"/>
  <c r="BX14" i="10" s="1"/>
  <c r="I22" i="10"/>
  <c r="K22" i="10" s="1"/>
  <c r="J22" i="10"/>
  <c r="AY22" i="10"/>
  <c r="BX22" i="10" s="1"/>
  <c r="I30" i="10"/>
  <c r="K30" i="10" s="1"/>
  <c r="J30" i="10"/>
  <c r="AY30" i="10"/>
  <c r="BX30" i="10" s="1"/>
  <c r="I38" i="10"/>
  <c r="K38" i="10" s="1"/>
  <c r="J38" i="10"/>
  <c r="AY38" i="10"/>
  <c r="BX38" i="10" s="1"/>
  <c r="P43" i="10"/>
  <c r="I46" i="10"/>
  <c r="K46" i="10" s="1"/>
  <c r="J46" i="10"/>
  <c r="AY46" i="10"/>
  <c r="BX46" i="10" s="1"/>
  <c r="AG50" i="10"/>
  <c r="AK50" i="10" s="1"/>
  <c r="J51" i="10"/>
  <c r="I51" i="10"/>
  <c r="K51" i="10" s="1"/>
  <c r="AG58" i="10"/>
  <c r="AK58" i="10" s="1"/>
  <c r="J59" i="10"/>
  <c r="I59" i="10"/>
  <c r="K59" i="10" s="1"/>
  <c r="AG66" i="10"/>
  <c r="AK66" i="10" s="1"/>
  <c r="J67" i="10"/>
  <c r="I67" i="10"/>
  <c r="K67" i="10" s="1"/>
  <c r="AG74" i="10"/>
  <c r="AK74" i="10" s="1"/>
  <c r="J75" i="10"/>
  <c r="I75" i="10"/>
  <c r="K75" i="10" s="1"/>
  <c r="AG82" i="10"/>
  <c r="J83" i="10"/>
  <c r="I83" i="10"/>
  <c r="K83" i="10" s="1"/>
  <c r="AK91" i="10"/>
  <c r="AE93" i="10"/>
  <c r="AJ94" i="10"/>
  <c r="AK94" i="10" s="1"/>
  <c r="AJ98" i="10"/>
  <c r="AE98" i="10"/>
  <c r="O105" i="10"/>
  <c r="N105" i="10"/>
  <c r="P107" i="10"/>
  <c r="K107" i="10"/>
  <c r="J109" i="10"/>
  <c r="I109" i="10"/>
  <c r="K109" i="10" s="1"/>
  <c r="N112" i="10"/>
  <c r="P112" i="10" s="1"/>
  <c r="O112" i="10"/>
  <c r="AE113" i="10"/>
  <c r="BI114" i="10"/>
  <c r="AY114" i="10"/>
  <c r="BX114" i="10" s="1"/>
  <c r="AG116" i="10"/>
  <c r="AK116" i="10" s="1"/>
  <c r="P118" i="10"/>
  <c r="BI118" i="10"/>
  <c r="AY118" i="10"/>
  <c r="BX118" i="10" s="1"/>
  <c r="BS118" i="10"/>
  <c r="BS129" i="10"/>
  <c r="P132" i="10"/>
  <c r="BI132" i="10"/>
  <c r="AY133" i="10"/>
  <c r="BX133" i="10" s="1"/>
  <c r="BS133" i="10"/>
  <c r="AJ138" i="10"/>
  <c r="AE138" i="10"/>
  <c r="K145" i="10"/>
  <c r="BS145" i="10"/>
  <c r="P148" i="10"/>
  <c r="BI148" i="10"/>
  <c r="AY149" i="10"/>
  <c r="BX149" i="10" s="1"/>
  <c r="BS149" i="10"/>
  <c r="AK152" i="10"/>
  <c r="O154" i="10"/>
  <c r="P155" i="10"/>
  <c r="K155" i="10"/>
  <c r="P158" i="10"/>
  <c r="BI158" i="10"/>
  <c r="BS158" i="10"/>
  <c r="AY158" i="10"/>
  <c r="BX158" i="10" s="1"/>
  <c r="J160" i="10"/>
  <c r="I168" i="10"/>
  <c r="K168" i="10" s="1"/>
  <c r="J168" i="10"/>
  <c r="J176" i="10"/>
  <c r="I176" i="10"/>
  <c r="K176" i="10" s="1"/>
  <c r="AJ179" i="10"/>
  <c r="AE179" i="10"/>
  <c r="O181" i="10"/>
  <c r="AE181" i="10"/>
  <c r="AJ181" i="10"/>
  <c r="P182" i="10"/>
  <c r="AN182" i="10"/>
  <c r="AO182" i="10" s="1"/>
  <c r="I185" i="10"/>
  <c r="K185" i="10" s="1"/>
  <c r="J185" i="10"/>
  <c r="O190" i="10"/>
  <c r="N190" i="10"/>
  <c r="P190" i="10" s="1"/>
  <c r="BI196" i="10"/>
  <c r="AY196" i="10"/>
  <c r="BX196" i="10" s="1"/>
  <c r="BS196" i="10"/>
  <c r="K143" i="8"/>
  <c r="K147" i="8"/>
  <c r="K151" i="8"/>
  <c r="K159" i="8"/>
  <c r="K171" i="8"/>
  <c r="K175" i="8"/>
  <c r="K179" i="8"/>
  <c r="K183" i="8"/>
  <c r="K199" i="8"/>
  <c r="BI9" i="10"/>
  <c r="BI17" i="10"/>
  <c r="BI25" i="10"/>
  <c r="P28" i="10"/>
  <c r="BI33" i="10"/>
  <c r="P36" i="10"/>
  <c r="BI41" i="10"/>
  <c r="P44" i="10"/>
  <c r="AE47" i="10"/>
  <c r="AG47" i="10" s="1"/>
  <c r="AK47" i="10" s="1"/>
  <c r="BI49" i="10"/>
  <c r="BI57" i="10"/>
  <c r="P60" i="10"/>
  <c r="BI65" i="10"/>
  <c r="P68" i="10"/>
  <c r="BI73" i="10"/>
  <c r="P76" i="10"/>
  <c r="BI81" i="10"/>
  <c r="P84" i="10"/>
  <c r="AE87" i="10"/>
  <c r="BI89" i="10"/>
  <c r="P92" i="10"/>
  <c r="I100" i="10"/>
  <c r="K100" i="10" s="1"/>
  <c r="J100" i="10"/>
  <c r="AY100" i="10"/>
  <c r="BX100" i="10" s="1"/>
  <c r="P105" i="10"/>
  <c r="I108" i="10"/>
  <c r="K108" i="10" s="1"/>
  <c r="J108" i="10"/>
  <c r="AY108" i="10"/>
  <c r="BX108" i="10" s="1"/>
  <c r="AG112" i="10"/>
  <c r="J113" i="10"/>
  <c r="I113" i="10"/>
  <c r="K113" i="10" s="1"/>
  <c r="AG120" i="10"/>
  <c r="AK120" i="10" s="1"/>
  <c r="J121" i="10"/>
  <c r="I121" i="10"/>
  <c r="K121" i="10" s="1"/>
  <c r="P126" i="10"/>
  <c r="AJ132" i="10"/>
  <c r="AK132" i="10" s="1"/>
  <c r="P134" i="10"/>
  <c r="AK137" i="10"/>
  <c r="AG139" i="10"/>
  <c r="AK139" i="10" s="1"/>
  <c r="AJ140" i="10"/>
  <c r="AK140" i="10" s="1"/>
  <c r="P142" i="10"/>
  <c r="AK145" i="10"/>
  <c r="AG147" i="10"/>
  <c r="AK147" i="10" s="1"/>
  <c r="AJ148" i="10"/>
  <c r="BI152" i="10"/>
  <c r="K159" i="10"/>
  <c r="AJ159" i="10"/>
  <c r="AE159" i="10"/>
  <c r="K160" i="10"/>
  <c r="AG160" i="10"/>
  <c r="AK160" i="10" s="1"/>
  <c r="AJ162" i="10"/>
  <c r="AE162" i="10"/>
  <c r="N164" i="10"/>
  <c r="P164" i="10" s="1"/>
  <c r="O164" i="10"/>
  <c r="AG165" i="10"/>
  <c r="AK165" i="10" s="1"/>
  <c r="N166" i="10"/>
  <c r="P166" i="10" s="1"/>
  <c r="O166" i="10"/>
  <c r="BS167" i="10"/>
  <c r="AY167" i="10"/>
  <c r="BX167" i="10" s="1"/>
  <c r="BI167" i="10"/>
  <c r="AJ168" i="10"/>
  <c r="P171" i="10"/>
  <c r="K171" i="10"/>
  <c r="AJ171" i="10"/>
  <c r="N172" i="10"/>
  <c r="P172" i="10" s="1"/>
  <c r="O172" i="10"/>
  <c r="O173" i="10"/>
  <c r="N173" i="10"/>
  <c r="P173" i="10" s="1"/>
  <c r="P176" i="10"/>
  <c r="BS177" i="10"/>
  <c r="BI177" i="10"/>
  <c r="AY177" i="10"/>
  <c r="BX177" i="10" s="1"/>
  <c r="J182" i="10"/>
  <c r="I182" i="10"/>
  <c r="K182" i="10" s="1"/>
  <c r="BS188" i="10"/>
  <c r="AY188" i="10"/>
  <c r="BX188" i="10" s="1"/>
  <c r="BI188" i="10"/>
  <c r="O195" i="10"/>
  <c r="N195" i="10"/>
  <c r="P195" i="10" s="1"/>
  <c r="N200" i="10"/>
  <c r="P200" i="10" s="1"/>
  <c r="O200" i="10"/>
  <c r="K12" i="10"/>
  <c r="K20" i="10"/>
  <c r="K28" i="10"/>
  <c r="K36" i="10"/>
  <c r="K44" i="10"/>
  <c r="K48" i="10"/>
  <c r="K52" i="10"/>
  <c r="K56" i="10"/>
  <c r="K60" i="10"/>
  <c r="K64" i="10"/>
  <c r="K68" i="10"/>
  <c r="K76" i="10"/>
  <c r="K80" i="10"/>
  <c r="K84" i="10"/>
  <c r="K88" i="10"/>
  <c r="P98" i="10"/>
  <c r="BI103" i="10"/>
  <c r="AE109" i="10"/>
  <c r="AG109" i="10" s="1"/>
  <c r="AK109" i="10" s="1"/>
  <c r="BI111" i="10"/>
  <c r="P114" i="10"/>
  <c r="BI119" i="10"/>
  <c r="P122" i="10"/>
  <c r="AE125" i="10"/>
  <c r="AG125" i="10" s="1"/>
  <c r="AK125" i="10" s="1"/>
  <c r="BI127" i="10"/>
  <c r="BI135" i="10"/>
  <c r="P138" i="10"/>
  <c r="BI143" i="10"/>
  <c r="O153" i="10"/>
  <c r="N153" i="10"/>
  <c r="P153" i="10" s="1"/>
  <c r="P154" i="10"/>
  <c r="AJ154" i="10"/>
  <c r="AJ155" i="10"/>
  <c r="AK155" i="10" s="1"/>
  <c r="AY161" i="10"/>
  <c r="BX161" i="10" s="1"/>
  <c r="BS161" i="10"/>
  <c r="BI161" i="10"/>
  <c r="AK174" i="10"/>
  <c r="AJ177" i="10"/>
  <c r="AK177" i="10" s="1"/>
  <c r="AY178" i="10"/>
  <c r="BX178" i="10" s="1"/>
  <c r="BI178" i="10"/>
  <c r="BI179" i="10"/>
  <c r="AY179" i="10"/>
  <c r="BX179" i="10" s="1"/>
  <c r="I181" i="10"/>
  <c r="K181" i="10" s="1"/>
  <c r="J181" i="10"/>
  <c r="BI181" i="10"/>
  <c r="AJ185" i="10"/>
  <c r="AY186" i="10"/>
  <c r="BX186" i="10" s="1"/>
  <c r="BI186" i="10"/>
  <c r="BI187" i="10"/>
  <c r="AY187" i="10"/>
  <c r="BX187" i="10" s="1"/>
  <c r="AG190" i="10"/>
  <c r="AK190" i="10" s="1"/>
  <c r="N192" i="10"/>
  <c r="P192" i="10" s="1"/>
  <c r="O192" i="10"/>
  <c r="AY195" i="10"/>
  <c r="BX195" i="10" s="1"/>
  <c r="BS195" i="10"/>
  <c r="BI195" i="10"/>
  <c r="K106" i="10"/>
  <c r="K110" i="10"/>
  <c r="K118" i="10"/>
  <c r="K122" i="10"/>
  <c r="K130" i="10"/>
  <c r="K138" i="10"/>
  <c r="K142" i="10"/>
  <c r="K150" i="10"/>
  <c r="AJ156" i="10"/>
  <c r="AJ164" i="10"/>
  <c r="AJ166" i="10"/>
  <c r="AJ172" i="10"/>
  <c r="AJ175" i="10"/>
  <c r="AE175" i="10"/>
  <c r="AJ183" i="10"/>
  <c r="AE183" i="10"/>
  <c r="AJ188" i="10"/>
  <c r="K190" i="10"/>
  <c r="K191" i="10"/>
  <c r="O191" i="10"/>
  <c r="N191" i="10"/>
  <c r="P191" i="10" s="1"/>
  <c r="N194" i="10"/>
  <c r="P194" i="10" s="1"/>
  <c r="O194" i="10"/>
  <c r="AG196" i="10"/>
  <c r="AK196" i="10" s="1"/>
  <c r="N198" i="10"/>
  <c r="P198" i="10" s="1"/>
  <c r="O198" i="10"/>
  <c r="K154" i="10"/>
  <c r="K158" i="10"/>
  <c r="K166" i="10"/>
  <c r="K170" i="10"/>
  <c r="K174" i="10"/>
  <c r="P175" i="10"/>
  <c r="BI180" i="10"/>
  <c r="P183" i="10"/>
  <c r="AG191" i="10"/>
  <c r="AJ191" i="10"/>
  <c r="AG200" i="10"/>
  <c r="BI200" i="10"/>
  <c r="BS200" i="10"/>
  <c r="AY200" i="10"/>
  <c r="BX200" i="10" s="1"/>
  <c r="K179" i="10"/>
  <c r="K183" i="10"/>
  <c r="K187" i="10"/>
  <c r="AJ189" i="10"/>
  <c r="AK189" i="10" s="1"/>
  <c r="AG192" i="10"/>
  <c r="AK192" i="10" s="1"/>
  <c r="P193" i="10"/>
  <c r="BS193" i="10"/>
  <c r="AY193" i="10"/>
  <c r="BX193" i="10" s="1"/>
  <c r="AJ194" i="10"/>
  <c r="AG195" i="10"/>
  <c r="AJ195" i="10"/>
  <c r="P196" i="10"/>
  <c r="AJ197" i="10"/>
  <c r="AK197" i="10" s="1"/>
  <c r="AJ198" i="10"/>
  <c r="AK198" i="10" s="1"/>
  <c r="AJ200" i="10"/>
  <c r="K192" i="10"/>
  <c r="K196" i="10"/>
  <c r="AM39" i="6" l="1"/>
  <c r="AN39" i="6"/>
  <c r="AR39" i="6" s="1"/>
  <c r="AN79" i="6"/>
  <c r="AR79" i="6" s="1"/>
  <c r="AM79" i="6"/>
  <c r="AM55" i="6"/>
  <c r="AN55" i="6"/>
  <c r="AR55" i="6" s="1"/>
  <c r="AN55" i="8"/>
  <c r="AR55" i="8" s="1"/>
  <c r="AM55" i="8"/>
  <c r="AO55" i="8" s="1"/>
  <c r="AK189" i="6"/>
  <c r="AK104" i="6"/>
  <c r="AK82" i="10"/>
  <c r="AK187" i="8"/>
  <c r="AK61" i="4"/>
  <c r="AN158" i="4"/>
  <c r="AR158" i="4" s="1"/>
  <c r="AO181" i="2"/>
  <c r="AK52" i="6"/>
  <c r="AN52" i="6" s="1"/>
  <c r="AR52" i="6" s="1"/>
  <c r="AK147" i="2"/>
  <c r="AO173" i="2"/>
  <c r="AK34" i="2"/>
  <c r="AK198" i="4"/>
  <c r="AK37" i="8"/>
  <c r="AK68" i="4"/>
  <c r="AK185" i="8"/>
  <c r="AK30" i="6"/>
  <c r="AM30" i="6" s="1"/>
  <c r="AK200" i="2"/>
  <c r="AK12" i="2"/>
  <c r="AK106" i="6"/>
  <c r="AK193" i="4"/>
  <c r="AK111" i="6"/>
  <c r="AK45" i="4"/>
  <c r="AK20" i="6"/>
  <c r="AK165" i="4"/>
  <c r="AM165" i="4" s="1"/>
  <c r="AQ165" i="4" s="1"/>
  <c r="AM11" i="6"/>
  <c r="AQ11" i="6" s="1"/>
  <c r="AM136" i="6"/>
  <c r="AK106" i="2"/>
  <c r="AK55" i="4"/>
  <c r="AK176" i="10"/>
  <c r="AK108" i="2"/>
  <c r="AK41" i="2"/>
  <c r="AN41" i="2" s="1"/>
  <c r="AR41" i="2" s="1"/>
  <c r="AK187" i="2"/>
  <c r="AM187" i="2" s="1"/>
  <c r="AK101" i="10"/>
  <c r="AK42" i="4"/>
  <c r="AK81" i="2"/>
  <c r="AK42" i="8"/>
  <c r="AK23" i="6"/>
  <c r="AK38" i="6"/>
  <c r="AN149" i="10"/>
  <c r="AR149" i="10" s="1"/>
  <c r="AK133" i="4"/>
  <c r="AM133" i="4" s="1"/>
  <c r="AK23" i="8"/>
  <c r="AK168" i="6"/>
  <c r="AK166" i="4"/>
  <c r="AK61" i="2"/>
  <c r="AK55" i="10"/>
  <c r="AN55" i="10" s="1"/>
  <c r="AR55" i="10" s="1"/>
  <c r="AK29" i="10"/>
  <c r="AK129" i="10"/>
  <c r="AK65" i="10"/>
  <c r="AM65" i="10" s="1"/>
  <c r="AK20" i="2"/>
  <c r="AK52" i="2"/>
  <c r="AK139" i="2"/>
  <c r="AK90" i="10"/>
  <c r="AK58" i="4"/>
  <c r="AK51" i="6"/>
  <c r="AK97" i="6"/>
  <c r="AM55" i="10"/>
  <c r="AQ55" i="10" s="1"/>
  <c r="BG55" i="10" s="1"/>
  <c r="AW117" i="10"/>
  <c r="BV117" i="10" s="1"/>
  <c r="AK79" i="10"/>
  <c r="AK95" i="10"/>
  <c r="AK11" i="10"/>
  <c r="AQ169" i="10"/>
  <c r="BG169" i="10" s="1"/>
  <c r="AK83" i="10"/>
  <c r="AN169" i="10"/>
  <c r="AR169" i="10" s="1"/>
  <c r="BH169" i="10" s="1"/>
  <c r="AK112" i="10"/>
  <c r="AN31" i="8"/>
  <c r="AR31" i="8" s="1"/>
  <c r="AM31" i="8"/>
  <c r="AK59" i="8"/>
  <c r="AK21" i="8"/>
  <c r="AK119" i="8"/>
  <c r="AK135" i="8"/>
  <c r="AK148" i="8"/>
  <c r="AN148" i="8" s="1"/>
  <c r="AR148" i="8" s="1"/>
  <c r="AK175" i="8"/>
  <c r="AK32" i="8"/>
  <c r="AM148" i="6"/>
  <c r="AN148" i="6"/>
  <c r="AR148" i="6" s="1"/>
  <c r="AK15" i="6"/>
  <c r="AK172" i="6"/>
  <c r="AK155" i="6"/>
  <c r="AK152" i="6"/>
  <c r="AN152" i="6" s="1"/>
  <c r="AR152" i="6" s="1"/>
  <c r="AK32" i="6"/>
  <c r="AK122" i="6"/>
  <c r="AN122" i="6" s="1"/>
  <c r="AR122" i="6" s="1"/>
  <c r="AK40" i="6"/>
  <c r="AK135" i="6"/>
  <c r="AK90" i="6"/>
  <c r="AK151" i="6"/>
  <c r="AK200" i="6"/>
  <c r="AK104" i="4"/>
  <c r="AM104" i="4" s="1"/>
  <c r="AK74" i="4"/>
  <c r="AK197" i="4"/>
  <c r="AM197" i="4" s="1"/>
  <c r="AQ197" i="4" s="1"/>
  <c r="AK155" i="4"/>
  <c r="AK26" i="4"/>
  <c r="AK105" i="4"/>
  <c r="AK16" i="4"/>
  <c r="AM193" i="10"/>
  <c r="AQ193" i="10" s="1"/>
  <c r="AN193" i="10"/>
  <c r="AR193" i="10" s="1"/>
  <c r="BH193" i="10" s="1"/>
  <c r="AN199" i="10"/>
  <c r="AR199" i="10" s="1"/>
  <c r="BH199" i="10" s="1"/>
  <c r="AM199" i="10"/>
  <c r="AQ149" i="10"/>
  <c r="AQ55" i="6"/>
  <c r="AO55" i="6"/>
  <c r="AM117" i="2"/>
  <c r="AQ117" i="2" s="1"/>
  <c r="AN117" i="2"/>
  <c r="AR117" i="2" s="1"/>
  <c r="BH117" i="2" s="1"/>
  <c r="AN71" i="10"/>
  <c r="AR71" i="10" s="1"/>
  <c r="AM71" i="10"/>
  <c r="AN178" i="4"/>
  <c r="AR178" i="4" s="1"/>
  <c r="AM178" i="4"/>
  <c r="AM30" i="4"/>
  <c r="AQ30" i="4" s="1"/>
  <c r="AN30" i="4"/>
  <c r="AR30" i="4" s="1"/>
  <c r="AQ91" i="8"/>
  <c r="AN35" i="8"/>
  <c r="AR35" i="8" s="1"/>
  <c r="AX35" i="8" s="1"/>
  <c r="BW35" i="8" s="1"/>
  <c r="AM35" i="8"/>
  <c r="AR19" i="6"/>
  <c r="AO19" i="6"/>
  <c r="AM198" i="4"/>
  <c r="AQ198" i="4" s="1"/>
  <c r="AN198" i="4"/>
  <c r="AR198" i="4" s="1"/>
  <c r="AN156" i="6"/>
  <c r="AR156" i="6" s="1"/>
  <c r="AM156" i="6"/>
  <c r="AQ156" i="6" s="1"/>
  <c r="AR118" i="4"/>
  <c r="BH118" i="4" s="1"/>
  <c r="AN162" i="4"/>
  <c r="AR162" i="4" s="1"/>
  <c r="AM162" i="4"/>
  <c r="AQ39" i="10"/>
  <c r="AO39" i="10"/>
  <c r="AN124" i="6"/>
  <c r="AR124" i="6" s="1"/>
  <c r="AM124" i="6"/>
  <c r="AN83" i="8"/>
  <c r="AR83" i="8" s="1"/>
  <c r="AM83" i="8"/>
  <c r="AQ83" i="8" s="1"/>
  <c r="BG83" i="8" s="1"/>
  <c r="AN42" i="4"/>
  <c r="AR42" i="4" s="1"/>
  <c r="AM42" i="4"/>
  <c r="AO133" i="2"/>
  <c r="AN9" i="10"/>
  <c r="AR9" i="10" s="1"/>
  <c r="BH9" i="10" s="1"/>
  <c r="AM9" i="10"/>
  <c r="AQ9" i="10" s="1"/>
  <c r="BQ9" i="10" s="1"/>
  <c r="AN173" i="10"/>
  <c r="AR173" i="10" s="1"/>
  <c r="BH173" i="10" s="1"/>
  <c r="AM173" i="10"/>
  <c r="AQ173" i="10" s="1"/>
  <c r="AN94" i="4"/>
  <c r="AR94" i="4" s="1"/>
  <c r="AU94" i="4" s="1"/>
  <c r="AM94" i="4"/>
  <c r="AQ94" i="4" s="1"/>
  <c r="AN58" i="4"/>
  <c r="AR58" i="4" s="1"/>
  <c r="AM58" i="4"/>
  <c r="AG31" i="10"/>
  <c r="AK31" i="10" s="1"/>
  <c r="AK123" i="6"/>
  <c r="AK62" i="10"/>
  <c r="AN91" i="8"/>
  <c r="AR91" i="8" s="1"/>
  <c r="AK195" i="6"/>
  <c r="AM195" i="6" s="1"/>
  <c r="AM196" i="6"/>
  <c r="AK107" i="6"/>
  <c r="AM34" i="4"/>
  <c r="AR173" i="2"/>
  <c r="AK37" i="2"/>
  <c r="AM41" i="2"/>
  <c r="AQ41" i="2" s="1"/>
  <c r="AK15" i="4"/>
  <c r="AG115" i="8"/>
  <c r="AK115" i="8" s="1"/>
  <c r="AG170" i="8"/>
  <c r="AK170" i="8" s="1"/>
  <c r="AK61" i="10"/>
  <c r="BQ117" i="10"/>
  <c r="AK77" i="10"/>
  <c r="AN77" i="10" s="1"/>
  <c r="AR77" i="10" s="1"/>
  <c r="AK96" i="8"/>
  <c r="AK85" i="10"/>
  <c r="AK129" i="8"/>
  <c r="AN150" i="8"/>
  <c r="AR150" i="8" s="1"/>
  <c r="AX150" i="8" s="1"/>
  <c r="BW150" i="8" s="1"/>
  <c r="AK37" i="4"/>
  <c r="AK69" i="8"/>
  <c r="AM59" i="6"/>
  <c r="AM186" i="4"/>
  <c r="AO11" i="6"/>
  <c r="AK65" i="4"/>
  <c r="AK57" i="4"/>
  <c r="AK185" i="4"/>
  <c r="AM185" i="4" s="1"/>
  <c r="AK60" i="4"/>
  <c r="AK170" i="2"/>
  <c r="AM130" i="4"/>
  <c r="AQ130" i="4" s="1"/>
  <c r="AO118" i="4"/>
  <c r="AK60" i="2"/>
  <c r="AK196" i="2"/>
  <c r="AK156" i="2"/>
  <c r="AK90" i="8"/>
  <c r="AN90" i="8" s="1"/>
  <c r="AR90" i="8" s="1"/>
  <c r="AK190" i="4"/>
  <c r="AK170" i="4"/>
  <c r="AK146" i="4"/>
  <c r="AM146" i="4" s="1"/>
  <c r="AG141" i="2"/>
  <c r="AK141" i="2" s="1"/>
  <c r="AK24" i="2"/>
  <c r="AK49" i="2"/>
  <c r="AM49" i="2" s="1"/>
  <c r="AG53" i="2"/>
  <c r="AK53" i="2" s="1"/>
  <c r="AK108" i="10"/>
  <c r="AM108" i="10" s="1"/>
  <c r="AQ108" i="10" s="1"/>
  <c r="AK124" i="10"/>
  <c r="AK127" i="6"/>
  <c r="AO141" i="10"/>
  <c r="AK143" i="10"/>
  <c r="AN117" i="10"/>
  <c r="AK142" i="10"/>
  <c r="AN142" i="10" s="1"/>
  <c r="AR142" i="10" s="1"/>
  <c r="AK112" i="8"/>
  <c r="AO174" i="8"/>
  <c r="AK81" i="6"/>
  <c r="AK125" i="4"/>
  <c r="AK174" i="6"/>
  <c r="AO22" i="4"/>
  <c r="AK121" i="4"/>
  <c r="AM121" i="4" s="1"/>
  <c r="AK103" i="2"/>
  <c r="AK169" i="4"/>
  <c r="AK172" i="2"/>
  <c r="AM172" i="2" s="1"/>
  <c r="AK115" i="2"/>
  <c r="AK133" i="10"/>
  <c r="AK23" i="10"/>
  <c r="AM23" i="10" s="1"/>
  <c r="AK132" i="6"/>
  <c r="AK182" i="4"/>
  <c r="AK9" i="2"/>
  <c r="AN63" i="10"/>
  <c r="AR63" i="10" s="1"/>
  <c r="BR63" i="10" s="1"/>
  <c r="AM63" i="10"/>
  <c r="AQ63" i="10" s="1"/>
  <c r="AW63" i="10" s="1"/>
  <c r="BV63" i="10" s="1"/>
  <c r="AN138" i="4"/>
  <c r="AR138" i="4" s="1"/>
  <c r="AM138" i="4"/>
  <c r="AN144" i="6"/>
  <c r="AR144" i="6" s="1"/>
  <c r="BH144" i="6" s="1"/>
  <c r="AM144" i="6"/>
  <c r="AQ144" i="6" s="1"/>
  <c r="BQ144" i="6" s="1"/>
  <c r="AM69" i="2"/>
  <c r="AN69" i="2"/>
  <c r="AR69" i="2" s="1"/>
  <c r="BR69" i="2" s="1"/>
  <c r="AM165" i="2"/>
  <c r="AN165" i="2"/>
  <c r="AR165" i="2" s="1"/>
  <c r="AX165" i="2" s="1"/>
  <c r="BW165" i="2" s="1"/>
  <c r="AN65" i="2"/>
  <c r="AR65" i="2" s="1"/>
  <c r="AM65" i="2"/>
  <c r="AQ65" i="2" s="1"/>
  <c r="AM128" i="6"/>
  <c r="AN128" i="6"/>
  <c r="AR128" i="6" s="1"/>
  <c r="BR128" i="6" s="1"/>
  <c r="AM188" i="6"/>
  <c r="AN188" i="6"/>
  <c r="AR188" i="6" s="1"/>
  <c r="BH188" i="6" s="1"/>
  <c r="AM149" i="2"/>
  <c r="AN149" i="2"/>
  <c r="AR149" i="2" s="1"/>
  <c r="BH149" i="2" s="1"/>
  <c r="AM153" i="10"/>
  <c r="AN153" i="10"/>
  <c r="AR153" i="10" s="1"/>
  <c r="BH153" i="10" s="1"/>
  <c r="AM95" i="10"/>
  <c r="AN95" i="10"/>
  <c r="AR95" i="10" s="1"/>
  <c r="AM176" i="8"/>
  <c r="AN176" i="8"/>
  <c r="AR176" i="8" s="1"/>
  <c r="AX176" i="8" s="1"/>
  <c r="BW176" i="8" s="1"/>
  <c r="AN135" i="8"/>
  <c r="AR135" i="8" s="1"/>
  <c r="BH135" i="8" s="1"/>
  <c r="AM135" i="8"/>
  <c r="AN59" i="8"/>
  <c r="AR59" i="8" s="1"/>
  <c r="BH59" i="8" s="1"/>
  <c r="AM59" i="8"/>
  <c r="AQ59" i="8" s="1"/>
  <c r="AM51" i="2"/>
  <c r="AN51" i="2"/>
  <c r="AR51" i="2" s="1"/>
  <c r="AQ107" i="8"/>
  <c r="AO107" i="8"/>
  <c r="AN146" i="4"/>
  <c r="AR146" i="4" s="1"/>
  <c r="BH146" i="4" s="1"/>
  <c r="AN49" i="2"/>
  <c r="AR49" i="2" s="1"/>
  <c r="AM10" i="2"/>
  <c r="AN10" i="2"/>
  <c r="AR10" i="2" s="1"/>
  <c r="AN23" i="10"/>
  <c r="AR23" i="10" s="1"/>
  <c r="AN15" i="10"/>
  <c r="AR15" i="10" s="1"/>
  <c r="AM15" i="10"/>
  <c r="AK195" i="10"/>
  <c r="AN195" i="10" s="1"/>
  <c r="AR195" i="10" s="1"/>
  <c r="AK154" i="8"/>
  <c r="AN154" i="8" s="1"/>
  <c r="AR154" i="8" s="1"/>
  <c r="AK146" i="8"/>
  <c r="AK116" i="6"/>
  <c r="AK159" i="8"/>
  <c r="AN159" i="8" s="1"/>
  <c r="AR159" i="8" s="1"/>
  <c r="AK21" i="6"/>
  <c r="AK66" i="2"/>
  <c r="AK15" i="8"/>
  <c r="AK78" i="4"/>
  <c r="AK191" i="8"/>
  <c r="AN191" i="8" s="1"/>
  <c r="AR191" i="8" s="1"/>
  <c r="AK98" i="8"/>
  <c r="AK155" i="2"/>
  <c r="AN19" i="4"/>
  <c r="AR19" i="4" s="1"/>
  <c r="AM19" i="4"/>
  <c r="AK191" i="10"/>
  <c r="AK194" i="8"/>
  <c r="AN194" i="8" s="1"/>
  <c r="AR194" i="8" s="1"/>
  <c r="AK159" i="4"/>
  <c r="AN159" i="4" s="1"/>
  <c r="AR159" i="4" s="1"/>
  <c r="AK120" i="8"/>
  <c r="AK182" i="6"/>
  <c r="AK156" i="4"/>
  <c r="AM156" i="4" s="1"/>
  <c r="AQ156" i="4" s="1"/>
  <c r="AK146" i="2"/>
  <c r="AN178" i="10"/>
  <c r="AR178" i="10" s="1"/>
  <c r="AM178" i="10"/>
  <c r="AK154" i="4"/>
  <c r="AO199" i="10"/>
  <c r="AK179" i="8"/>
  <c r="AO198" i="8"/>
  <c r="AK31" i="6"/>
  <c r="BH142" i="4"/>
  <c r="AX142" i="4"/>
  <c r="BW142" i="4" s="1"/>
  <c r="BR142" i="4"/>
  <c r="AM77" i="4"/>
  <c r="AQ77" i="4" s="1"/>
  <c r="AN77" i="4"/>
  <c r="BH102" i="4"/>
  <c r="AX102" i="4"/>
  <c r="BW102" i="4" s="1"/>
  <c r="BR102" i="4"/>
  <c r="AN109" i="2"/>
  <c r="AR109" i="2" s="1"/>
  <c r="AM109" i="2"/>
  <c r="BQ181" i="2"/>
  <c r="BG181" i="2"/>
  <c r="AW181" i="2"/>
  <c r="BV181" i="2" s="1"/>
  <c r="AU181" i="2"/>
  <c r="BH149" i="10"/>
  <c r="BR149" i="10"/>
  <c r="AX149" i="10"/>
  <c r="BW149" i="10" s="1"/>
  <c r="BH141" i="10"/>
  <c r="BR141" i="10"/>
  <c r="AX141" i="10"/>
  <c r="BW141" i="10" s="1"/>
  <c r="BQ138" i="8"/>
  <c r="AW138" i="8"/>
  <c r="BV138" i="8" s="1"/>
  <c r="BG138" i="8"/>
  <c r="AU138" i="8"/>
  <c r="BH174" i="4"/>
  <c r="AX174" i="4"/>
  <c r="BW174" i="4" s="1"/>
  <c r="BR174" i="4"/>
  <c r="BH150" i="4"/>
  <c r="AX150" i="4"/>
  <c r="BW150" i="4" s="1"/>
  <c r="BR150" i="4"/>
  <c r="AM111" i="6"/>
  <c r="AQ111" i="6" s="1"/>
  <c r="AN111" i="6"/>
  <c r="AR111" i="6" s="1"/>
  <c r="AM82" i="8"/>
  <c r="AQ82" i="8" s="1"/>
  <c r="AN82" i="8"/>
  <c r="AN197" i="4"/>
  <c r="AM61" i="4"/>
  <c r="AQ61" i="4" s="1"/>
  <c r="AN61" i="4"/>
  <c r="AR61" i="4" s="1"/>
  <c r="BH158" i="4"/>
  <c r="AX158" i="4"/>
  <c r="BW158" i="4" s="1"/>
  <c r="BR158" i="4"/>
  <c r="AM101" i="4"/>
  <c r="AQ101" i="4" s="1"/>
  <c r="AN101" i="4"/>
  <c r="BH106" i="4"/>
  <c r="AX106" i="4"/>
  <c r="BW106" i="4" s="1"/>
  <c r="BR106" i="4"/>
  <c r="BQ117" i="2"/>
  <c r="BG117" i="2"/>
  <c r="AW117" i="2"/>
  <c r="BV117" i="2" s="1"/>
  <c r="AU117" i="2"/>
  <c r="AN13" i="2"/>
  <c r="AR13" i="2" s="1"/>
  <c r="AM13" i="2"/>
  <c r="AM132" i="10"/>
  <c r="AQ132" i="10" s="1"/>
  <c r="AN132" i="10"/>
  <c r="AM14" i="10"/>
  <c r="AQ14" i="10" s="1"/>
  <c r="AN14" i="10"/>
  <c r="BH198" i="8"/>
  <c r="BR198" i="8"/>
  <c r="AX198" i="8"/>
  <c r="BW198" i="8" s="1"/>
  <c r="BH160" i="6"/>
  <c r="AX160" i="6"/>
  <c r="BW160" i="6" s="1"/>
  <c r="BR160" i="6"/>
  <c r="BH196" i="6"/>
  <c r="AX196" i="6"/>
  <c r="BW196" i="6" s="1"/>
  <c r="BR196" i="6"/>
  <c r="BH180" i="6"/>
  <c r="AX180" i="6"/>
  <c r="BW180" i="6" s="1"/>
  <c r="BR180" i="6"/>
  <c r="AM66" i="6"/>
  <c r="AQ66" i="6" s="1"/>
  <c r="AN66" i="6"/>
  <c r="BH138" i="4"/>
  <c r="AX138" i="4"/>
  <c r="BW138" i="4" s="1"/>
  <c r="BR138" i="4"/>
  <c r="BH122" i="4"/>
  <c r="AX122" i="4"/>
  <c r="BW122" i="4" s="1"/>
  <c r="BR122" i="4"/>
  <c r="AM160" i="2"/>
  <c r="AQ160" i="2" s="1"/>
  <c r="AN160" i="2"/>
  <c r="AR160" i="2" s="1"/>
  <c r="AN50" i="2"/>
  <c r="AR50" i="2" s="1"/>
  <c r="AM50" i="2"/>
  <c r="AQ50" i="2" s="1"/>
  <c r="AM73" i="10"/>
  <c r="AQ73" i="10" s="1"/>
  <c r="AN73" i="10"/>
  <c r="AR73" i="10" s="1"/>
  <c r="AM200" i="8"/>
  <c r="AN200" i="8"/>
  <c r="AM169" i="8"/>
  <c r="AQ169" i="8" s="1"/>
  <c r="AN169" i="8"/>
  <c r="AN43" i="8"/>
  <c r="AR43" i="8" s="1"/>
  <c r="AM43" i="8"/>
  <c r="AN125" i="6"/>
  <c r="AR125" i="6" s="1"/>
  <c r="AM125" i="6"/>
  <c r="AO125" i="6" s="1"/>
  <c r="AN73" i="8"/>
  <c r="AR73" i="8" s="1"/>
  <c r="AM73" i="8"/>
  <c r="AM18" i="6"/>
  <c r="AQ18" i="6" s="1"/>
  <c r="AN18" i="6"/>
  <c r="AO18" i="6" s="1"/>
  <c r="AM45" i="4"/>
  <c r="AQ45" i="4" s="1"/>
  <c r="AN45" i="4"/>
  <c r="BH148" i="6"/>
  <c r="AX148" i="6"/>
  <c r="BW148" i="6" s="1"/>
  <c r="BR148" i="6"/>
  <c r="BH63" i="10"/>
  <c r="AX63" i="10"/>
  <c r="BW63" i="10" s="1"/>
  <c r="AX146" i="4"/>
  <c r="BW146" i="4" s="1"/>
  <c r="BH62" i="4"/>
  <c r="AX62" i="4"/>
  <c r="BW62" i="4" s="1"/>
  <c r="BR62" i="4"/>
  <c r="AN114" i="2"/>
  <c r="AR114" i="2" s="1"/>
  <c r="AM114" i="2"/>
  <c r="AO114" i="2" s="1"/>
  <c r="BH30" i="4"/>
  <c r="AX30" i="4"/>
  <c r="BW30" i="4" s="1"/>
  <c r="BR30" i="4"/>
  <c r="BQ173" i="2"/>
  <c r="BG173" i="2"/>
  <c r="AW173" i="2"/>
  <c r="BV173" i="2" s="1"/>
  <c r="AU173" i="2"/>
  <c r="BH165" i="2"/>
  <c r="BH181" i="2"/>
  <c r="AX181" i="2"/>
  <c r="BW181" i="2" s="1"/>
  <c r="BR181" i="2"/>
  <c r="AM22" i="10"/>
  <c r="AN22" i="10"/>
  <c r="AR22" i="10" s="1"/>
  <c r="AM157" i="8"/>
  <c r="AQ157" i="8" s="1"/>
  <c r="AN157" i="8"/>
  <c r="AR157" i="8" s="1"/>
  <c r="BQ91" i="8"/>
  <c r="BG91" i="8"/>
  <c r="AW91" i="8"/>
  <c r="BV91" i="8" s="1"/>
  <c r="AU91" i="8"/>
  <c r="AN125" i="10"/>
  <c r="AR125" i="10" s="1"/>
  <c r="AM125" i="10"/>
  <c r="AN67" i="8"/>
  <c r="AR67" i="8" s="1"/>
  <c r="AM67" i="8"/>
  <c r="AM98" i="8"/>
  <c r="AQ98" i="8" s="1"/>
  <c r="AN98" i="8"/>
  <c r="AO98" i="8" s="1"/>
  <c r="BH55" i="8"/>
  <c r="AX55" i="8"/>
  <c r="BW55" i="8" s="1"/>
  <c r="BR55" i="8"/>
  <c r="AN29" i="8"/>
  <c r="AM29" i="8"/>
  <c r="AQ29" i="8" s="1"/>
  <c r="AM92" i="8"/>
  <c r="AQ92" i="8" s="1"/>
  <c r="AN92" i="8"/>
  <c r="AR92" i="8" s="1"/>
  <c r="AM54" i="6"/>
  <c r="AQ54" i="6" s="1"/>
  <c r="AN54" i="6"/>
  <c r="AM34" i="6"/>
  <c r="AQ34" i="6" s="1"/>
  <c r="AN34" i="6"/>
  <c r="AR34" i="6" s="1"/>
  <c r="AM81" i="4"/>
  <c r="AQ81" i="4" s="1"/>
  <c r="AN81" i="4"/>
  <c r="AR81" i="4" s="1"/>
  <c r="AM14" i="4"/>
  <c r="AQ14" i="4" s="1"/>
  <c r="AN14" i="4"/>
  <c r="BH63" i="6"/>
  <c r="AX63" i="6"/>
  <c r="BW63" i="6" s="1"/>
  <c r="BR63" i="6"/>
  <c r="AM120" i="2"/>
  <c r="AQ120" i="2" s="1"/>
  <c r="AN120" i="2"/>
  <c r="AM40" i="2"/>
  <c r="AQ40" i="2" s="1"/>
  <c r="AN40" i="2"/>
  <c r="BH133" i="2"/>
  <c r="AX133" i="2"/>
  <c r="BW133" i="2" s="1"/>
  <c r="BR133" i="2"/>
  <c r="AX69" i="2"/>
  <c r="BW69" i="2" s="1"/>
  <c r="AW193" i="10"/>
  <c r="BV193" i="10" s="1"/>
  <c r="BQ193" i="10"/>
  <c r="BG193" i="10"/>
  <c r="AN109" i="10"/>
  <c r="AR109" i="10" s="1"/>
  <c r="AM109" i="10"/>
  <c r="AQ109" i="10" s="1"/>
  <c r="BR173" i="10"/>
  <c r="AN139" i="10"/>
  <c r="AR139" i="10" s="1"/>
  <c r="AM139" i="10"/>
  <c r="AN129" i="10"/>
  <c r="AR129" i="10" s="1"/>
  <c r="AM129" i="10"/>
  <c r="AN47" i="10"/>
  <c r="AR47" i="10" s="1"/>
  <c r="AM47" i="10"/>
  <c r="AG138" i="10"/>
  <c r="AK138" i="10" s="1"/>
  <c r="AG98" i="10"/>
  <c r="AK98" i="10" s="1"/>
  <c r="AM97" i="10"/>
  <c r="AN97" i="10"/>
  <c r="AR97" i="10" s="1"/>
  <c r="AG163" i="10"/>
  <c r="AK163" i="10" s="1"/>
  <c r="AG92" i="10"/>
  <c r="AK92" i="10" s="1"/>
  <c r="AM48" i="10"/>
  <c r="AN48" i="10"/>
  <c r="AR48" i="10" s="1"/>
  <c r="AG28" i="10"/>
  <c r="AK28" i="10" s="1"/>
  <c r="AM110" i="10"/>
  <c r="AN110" i="10"/>
  <c r="AR110" i="10" s="1"/>
  <c r="AM81" i="10"/>
  <c r="AN81" i="10"/>
  <c r="AR81" i="10" s="1"/>
  <c r="AG32" i="10"/>
  <c r="AK32" i="10" s="1"/>
  <c r="AK173" i="8"/>
  <c r="AM94" i="10"/>
  <c r="AQ94" i="10" s="1"/>
  <c r="AN94" i="10"/>
  <c r="AR94" i="10" s="1"/>
  <c r="BH176" i="8"/>
  <c r="AK78" i="8"/>
  <c r="AG151" i="10"/>
  <c r="AK151" i="10" s="1"/>
  <c r="AN180" i="8"/>
  <c r="AR180" i="8" s="1"/>
  <c r="AM180" i="8"/>
  <c r="AQ180" i="8" s="1"/>
  <c r="AN123" i="8"/>
  <c r="AR123" i="8" s="1"/>
  <c r="AM123" i="8"/>
  <c r="AQ123" i="8" s="1"/>
  <c r="AN75" i="8"/>
  <c r="AR75" i="8" s="1"/>
  <c r="AM75" i="8"/>
  <c r="AN183" i="8"/>
  <c r="AR183" i="8" s="1"/>
  <c r="AM183" i="8"/>
  <c r="AM52" i="8"/>
  <c r="AN52" i="8"/>
  <c r="AR52" i="8" s="1"/>
  <c r="AM165" i="8"/>
  <c r="AQ165" i="8" s="1"/>
  <c r="AN165" i="8"/>
  <c r="AR165" i="8" s="1"/>
  <c r="AM145" i="8"/>
  <c r="AN145" i="8"/>
  <c r="AR145" i="8" s="1"/>
  <c r="AN11" i="8"/>
  <c r="AR11" i="8" s="1"/>
  <c r="AM11" i="8"/>
  <c r="AN118" i="6"/>
  <c r="AR118" i="6" s="1"/>
  <c r="AM118" i="6"/>
  <c r="AM171" i="8"/>
  <c r="AN171" i="8"/>
  <c r="AR171" i="8" s="1"/>
  <c r="AM122" i="8"/>
  <c r="AN122" i="8"/>
  <c r="AR122" i="8" s="1"/>
  <c r="BQ59" i="8"/>
  <c r="BG59" i="8"/>
  <c r="AW59" i="8"/>
  <c r="BV59" i="8" s="1"/>
  <c r="AM132" i="4"/>
  <c r="AN132" i="4"/>
  <c r="AR132" i="4" s="1"/>
  <c r="AN80" i="4"/>
  <c r="AR80" i="4" s="1"/>
  <c r="AM80" i="4"/>
  <c r="AN59" i="4"/>
  <c r="AR59" i="4" s="1"/>
  <c r="AM59" i="4"/>
  <c r="AN44" i="4"/>
  <c r="AR44" i="4" s="1"/>
  <c r="AM44" i="4"/>
  <c r="AN101" i="8"/>
  <c r="AR101" i="8" s="1"/>
  <c r="AM101" i="8"/>
  <c r="AQ101" i="8" s="1"/>
  <c r="AM58" i="8"/>
  <c r="AQ58" i="8" s="1"/>
  <c r="AN58" i="8"/>
  <c r="AR58" i="8" s="1"/>
  <c r="AN23" i="8"/>
  <c r="AR23" i="8" s="1"/>
  <c r="AM23" i="8"/>
  <c r="AN185" i="6"/>
  <c r="AR185" i="6" s="1"/>
  <c r="AM185" i="6"/>
  <c r="AG170" i="6"/>
  <c r="AK170" i="6" s="1"/>
  <c r="AM155" i="6"/>
  <c r="AQ155" i="6" s="1"/>
  <c r="AN155" i="6"/>
  <c r="AN104" i="6"/>
  <c r="AR104" i="6" s="1"/>
  <c r="AM104" i="6"/>
  <c r="BH178" i="4"/>
  <c r="AX178" i="4"/>
  <c r="BW178" i="4" s="1"/>
  <c r="BR178" i="4"/>
  <c r="AN119" i="4"/>
  <c r="AR119" i="4" s="1"/>
  <c r="AM119" i="4"/>
  <c r="AM105" i="4"/>
  <c r="AQ105" i="4" s="1"/>
  <c r="AN105" i="4"/>
  <c r="AR105" i="4" s="1"/>
  <c r="AN47" i="4"/>
  <c r="AR47" i="4" s="1"/>
  <c r="AM47" i="4"/>
  <c r="AM181" i="8"/>
  <c r="AQ181" i="8" s="1"/>
  <c r="AN181" i="8"/>
  <c r="AN65" i="8"/>
  <c r="AR65" i="8" s="1"/>
  <c r="AM65" i="8"/>
  <c r="AN100" i="6"/>
  <c r="AR100" i="6" s="1"/>
  <c r="AM100" i="6"/>
  <c r="AN16" i="6"/>
  <c r="AR16" i="6" s="1"/>
  <c r="AM16" i="6"/>
  <c r="AN95" i="8"/>
  <c r="AR95" i="8" s="1"/>
  <c r="AM95" i="8"/>
  <c r="AM90" i="6"/>
  <c r="AQ90" i="6" s="1"/>
  <c r="AN90" i="6"/>
  <c r="AR90" i="6" s="1"/>
  <c r="AQ178" i="4"/>
  <c r="AO178" i="4"/>
  <c r="AG84" i="4"/>
  <c r="AK84" i="4" s="1"/>
  <c r="AN75" i="6"/>
  <c r="AR75" i="6" s="1"/>
  <c r="AM75" i="6"/>
  <c r="AQ75" i="6" s="1"/>
  <c r="AN126" i="4"/>
  <c r="AR126" i="4" s="1"/>
  <c r="AM126" i="4"/>
  <c r="AN92" i="6"/>
  <c r="AR92" i="6" s="1"/>
  <c r="AM92" i="6"/>
  <c r="AN44" i="6"/>
  <c r="AR44" i="6" s="1"/>
  <c r="AM44" i="6"/>
  <c r="AN60" i="6"/>
  <c r="AR60" i="6" s="1"/>
  <c r="AM60" i="6"/>
  <c r="AN95" i="4"/>
  <c r="AR95" i="4" s="1"/>
  <c r="AM95" i="4"/>
  <c r="AN16" i="4"/>
  <c r="AR16" i="4" s="1"/>
  <c r="AM16" i="4"/>
  <c r="AG145" i="4"/>
  <c r="AK145" i="4" s="1"/>
  <c r="AM49" i="4"/>
  <c r="AQ49" i="4" s="1"/>
  <c r="AN49" i="4"/>
  <c r="AR49" i="4" s="1"/>
  <c r="AN154" i="2"/>
  <c r="AM154" i="2"/>
  <c r="AQ154" i="2" s="1"/>
  <c r="AN138" i="2"/>
  <c r="AR138" i="2" s="1"/>
  <c r="AM138" i="2"/>
  <c r="AN93" i="2"/>
  <c r="AR93" i="2" s="1"/>
  <c r="AM93" i="2"/>
  <c r="AG160" i="4"/>
  <c r="AK160" i="4" s="1"/>
  <c r="AK101" i="2"/>
  <c r="AN108" i="4"/>
  <c r="AR108" i="4" s="1"/>
  <c r="AM108" i="4"/>
  <c r="AN169" i="2"/>
  <c r="AR169" i="2" s="1"/>
  <c r="AM169" i="2"/>
  <c r="AG54" i="2"/>
  <c r="AK54" i="2" s="1"/>
  <c r="AG11" i="2"/>
  <c r="AK11" i="2" s="1"/>
  <c r="AN77" i="2"/>
  <c r="AR77" i="2" s="1"/>
  <c r="AM77" i="2"/>
  <c r="AG36" i="2"/>
  <c r="AK36" i="2" s="1"/>
  <c r="AN185" i="2"/>
  <c r="AR185" i="2" s="1"/>
  <c r="AM185" i="2"/>
  <c r="AN18" i="2"/>
  <c r="AR18" i="2" s="1"/>
  <c r="AM18" i="2"/>
  <c r="AG158" i="2"/>
  <c r="AK158" i="2" s="1"/>
  <c r="BR199" i="10"/>
  <c r="AX199" i="10"/>
  <c r="BW199" i="10" s="1"/>
  <c r="AQ199" i="10"/>
  <c r="AM112" i="10"/>
  <c r="AN112" i="10"/>
  <c r="AR112" i="10" s="1"/>
  <c r="AG93" i="10"/>
  <c r="AK93" i="10" s="1"/>
  <c r="BQ141" i="10"/>
  <c r="BG141" i="10"/>
  <c r="AW141" i="10"/>
  <c r="BV141" i="10" s="1"/>
  <c r="AU141" i="10"/>
  <c r="BQ173" i="10"/>
  <c r="BG173" i="10"/>
  <c r="AW173" i="10"/>
  <c r="BV173" i="10" s="1"/>
  <c r="AM177" i="10"/>
  <c r="AQ177" i="10" s="1"/>
  <c r="AN177" i="10"/>
  <c r="AR177" i="10" s="1"/>
  <c r="AN67" i="10"/>
  <c r="AR67" i="10" s="1"/>
  <c r="AM67" i="10"/>
  <c r="AN158" i="10"/>
  <c r="AR158" i="10" s="1"/>
  <c r="AM158" i="10"/>
  <c r="AG122" i="10"/>
  <c r="AK122" i="10" s="1"/>
  <c r="AN43" i="10"/>
  <c r="AR43" i="10" s="1"/>
  <c r="AM43" i="10"/>
  <c r="AM124" i="10"/>
  <c r="AN124" i="10"/>
  <c r="AR124" i="10" s="1"/>
  <c r="AM179" i="8"/>
  <c r="AN179" i="8"/>
  <c r="AR179" i="8" s="1"/>
  <c r="AK151" i="8"/>
  <c r="AN136" i="8"/>
  <c r="AR136" i="8" s="1"/>
  <c r="AM136" i="8"/>
  <c r="AN88" i="8"/>
  <c r="AR88" i="8" s="1"/>
  <c r="AM88" i="8"/>
  <c r="AX9" i="10"/>
  <c r="BW9" i="10" s="1"/>
  <c r="AN172" i="8"/>
  <c r="AM172" i="8"/>
  <c r="AQ172" i="8" s="1"/>
  <c r="AM159" i="8"/>
  <c r="AQ159" i="8" s="1"/>
  <c r="AM132" i="8"/>
  <c r="AN132" i="8"/>
  <c r="AR132" i="8" s="1"/>
  <c r="BQ174" i="8"/>
  <c r="AU174" i="8"/>
  <c r="AW174" i="8"/>
  <c r="BV174" i="8" s="1"/>
  <c r="BG174" i="8"/>
  <c r="BH138" i="8"/>
  <c r="AX138" i="8"/>
  <c r="BW138" i="8" s="1"/>
  <c r="BR138" i="8"/>
  <c r="AG113" i="8"/>
  <c r="AK113" i="8" s="1"/>
  <c r="AM50" i="8"/>
  <c r="AQ50" i="8" s="1"/>
  <c r="AN50" i="8"/>
  <c r="AN103" i="8"/>
  <c r="AR103" i="8" s="1"/>
  <c r="AM103" i="8"/>
  <c r="AN71" i="8"/>
  <c r="AR71" i="8" s="1"/>
  <c r="AM71" i="8"/>
  <c r="AK161" i="6"/>
  <c r="AM151" i="6"/>
  <c r="AQ151" i="6" s="1"/>
  <c r="AN151" i="6"/>
  <c r="AR151" i="6" s="1"/>
  <c r="AX128" i="6"/>
  <c r="BW128" i="6" s="1"/>
  <c r="AN93" i="8"/>
  <c r="AR93" i="8" s="1"/>
  <c r="AM93" i="8"/>
  <c r="AM26" i="8"/>
  <c r="AQ26" i="8" s="1"/>
  <c r="AN26" i="8"/>
  <c r="AR26" i="8" s="1"/>
  <c r="AM182" i="6"/>
  <c r="AQ182" i="6" s="1"/>
  <c r="AN182" i="6"/>
  <c r="AN141" i="6"/>
  <c r="AR141" i="6" s="1"/>
  <c r="AM141" i="6"/>
  <c r="AG75" i="4"/>
  <c r="AK75" i="4" s="1"/>
  <c r="AK168" i="8"/>
  <c r="AN17" i="8"/>
  <c r="AR17" i="8" s="1"/>
  <c r="AM17" i="8"/>
  <c r="AM192" i="8"/>
  <c r="AN192" i="8"/>
  <c r="AR192" i="8" s="1"/>
  <c r="AK163" i="6"/>
  <c r="AG65" i="6"/>
  <c r="AK65" i="6" s="1"/>
  <c r="BQ19" i="6"/>
  <c r="BG19" i="6"/>
  <c r="AW19" i="6"/>
  <c r="BV19" i="6" s="1"/>
  <c r="AU19" i="6"/>
  <c r="AQ186" i="4"/>
  <c r="AO186" i="4"/>
  <c r="AO62" i="4"/>
  <c r="AG12" i="4"/>
  <c r="AK12" i="4" s="1"/>
  <c r="AG144" i="8"/>
  <c r="AK144" i="8" s="1"/>
  <c r="AN46" i="4"/>
  <c r="AR46" i="4" s="1"/>
  <c r="AM46" i="4"/>
  <c r="BH22" i="4"/>
  <c r="AX22" i="4"/>
  <c r="BW22" i="4" s="1"/>
  <c r="BR22" i="4"/>
  <c r="AQ39" i="6"/>
  <c r="AO39" i="6"/>
  <c r="AM141" i="4"/>
  <c r="AQ141" i="4" s="1"/>
  <c r="AN141" i="4"/>
  <c r="AR141" i="4" s="1"/>
  <c r="AM33" i="4"/>
  <c r="AN33" i="4"/>
  <c r="AR33" i="4" s="1"/>
  <c r="AN191" i="2"/>
  <c r="AR191" i="2" s="1"/>
  <c r="AM191" i="2"/>
  <c r="AN175" i="2"/>
  <c r="AR175" i="2" s="1"/>
  <c r="AM175" i="2"/>
  <c r="AN159" i="2"/>
  <c r="AR159" i="2" s="1"/>
  <c r="AM159" i="2"/>
  <c r="AN119" i="2"/>
  <c r="AR119" i="2" s="1"/>
  <c r="AM119" i="2"/>
  <c r="AN111" i="2"/>
  <c r="AR111" i="2" s="1"/>
  <c r="AM111" i="2"/>
  <c r="AN87" i="2"/>
  <c r="AR87" i="2" s="1"/>
  <c r="AM87" i="2"/>
  <c r="AQ87" i="2" s="1"/>
  <c r="AN63" i="2"/>
  <c r="AR63" i="2" s="1"/>
  <c r="AM63" i="2"/>
  <c r="AN55" i="2"/>
  <c r="AR55" i="2" s="1"/>
  <c r="AM55" i="2"/>
  <c r="AN39" i="2"/>
  <c r="AR39" i="2" s="1"/>
  <c r="AM39" i="2"/>
  <c r="AM58" i="6"/>
  <c r="AN58" i="6"/>
  <c r="AR58" i="6" s="1"/>
  <c r="AN13" i="6"/>
  <c r="AR13" i="6" s="1"/>
  <c r="AM13" i="6"/>
  <c r="AR154" i="2"/>
  <c r="AN106" i="2"/>
  <c r="AR106" i="2" s="1"/>
  <c r="AM106" i="2"/>
  <c r="AM198" i="6"/>
  <c r="AN198" i="6"/>
  <c r="AR198" i="6" s="1"/>
  <c r="AG56" i="4"/>
  <c r="AK56" i="4" s="1"/>
  <c r="AM41" i="4"/>
  <c r="AQ41" i="4" s="1"/>
  <c r="AN41" i="4"/>
  <c r="AR41" i="4" s="1"/>
  <c r="AK192" i="2"/>
  <c r="AG86" i="2"/>
  <c r="AK86" i="2" s="1"/>
  <c r="AK50" i="6"/>
  <c r="AG174" i="2"/>
  <c r="AK174" i="2" s="1"/>
  <c r="BQ118" i="4"/>
  <c r="BG118" i="4"/>
  <c r="AW118" i="4"/>
  <c r="BV118" i="4" s="1"/>
  <c r="AG190" i="2"/>
  <c r="AK190" i="2" s="1"/>
  <c r="AM147" i="2"/>
  <c r="AN147" i="2"/>
  <c r="AR147" i="2" s="1"/>
  <c r="AN105" i="2"/>
  <c r="AR105" i="2" s="1"/>
  <c r="AM105" i="2"/>
  <c r="AG46" i="2"/>
  <c r="AK46" i="2" s="1"/>
  <c r="AK32" i="2"/>
  <c r="AN177" i="2"/>
  <c r="AR177" i="2" s="1"/>
  <c r="AM177" i="2"/>
  <c r="BQ133" i="2"/>
  <c r="BG133" i="2"/>
  <c r="AW133" i="2"/>
  <c r="BV133" i="2" s="1"/>
  <c r="AU133" i="2"/>
  <c r="AN74" i="2"/>
  <c r="AR74" i="2" s="1"/>
  <c r="AM74" i="2"/>
  <c r="AG100" i="2"/>
  <c r="AK100" i="2" s="1"/>
  <c r="AN29" i="2"/>
  <c r="AR29" i="2" s="1"/>
  <c r="AM29" i="2"/>
  <c r="AR182" i="10"/>
  <c r="AU182" i="10" s="1"/>
  <c r="AK172" i="10"/>
  <c r="AN190" i="10"/>
  <c r="AR190" i="10" s="1"/>
  <c r="AM190" i="10"/>
  <c r="AM147" i="10"/>
  <c r="AN147" i="10"/>
  <c r="AR147" i="10" s="1"/>
  <c r="AN137" i="10"/>
  <c r="AR137" i="10" s="1"/>
  <c r="AM137" i="10"/>
  <c r="AM131" i="10"/>
  <c r="AN131" i="10"/>
  <c r="AR131" i="10" s="1"/>
  <c r="AG87" i="10"/>
  <c r="AK87" i="10" s="1"/>
  <c r="AG179" i="10"/>
  <c r="AK179" i="10" s="1"/>
  <c r="AM58" i="10"/>
  <c r="AN58" i="10"/>
  <c r="AR58" i="10" s="1"/>
  <c r="N10" i="10"/>
  <c r="P10" i="10" s="1"/>
  <c r="O10" i="10"/>
  <c r="AG187" i="10"/>
  <c r="AK187" i="10" s="1"/>
  <c r="AK171" i="10"/>
  <c r="AM184" i="10"/>
  <c r="AN184" i="10"/>
  <c r="AR184" i="10" s="1"/>
  <c r="AK154" i="10"/>
  <c r="AG130" i="10"/>
  <c r="AK130" i="10" s="1"/>
  <c r="AM126" i="10"/>
  <c r="AN126" i="10"/>
  <c r="AR126" i="10" s="1"/>
  <c r="AM100" i="10"/>
  <c r="AN100" i="10"/>
  <c r="AR100" i="10" s="1"/>
  <c r="AG167" i="10"/>
  <c r="AK167" i="10" s="1"/>
  <c r="AG150" i="10"/>
  <c r="AK150" i="10" s="1"/>
  <c r="AM142" i="10"/>
  <c r="AN83" i="10"/>
  <c r="AR83" i="10" s="1"/>
  <c r="AM83" i="10"/>
  <c r="AM70" i="10"/>
  <c r="AN70" i="10"/>
  <c r="AR70" i="10" s="1"/>
  <c r="AM29" i="10"/>
  <c r="AN29" i="10"/>
  <c r="AR29" i="10" s="1"/>
  <c r="AK164" i="10"/>
  <c r="AM119" i="10"/>
  <c r="AN119" i="10"/>
  <c r="AR119" i="10" s="1"/>
  <c r="AK99" i="10"/>
  <c r="AM38" i="10"/>
  <c r="AN38" i="10"/>
  <c r="AR38" i="10" s="1"/>
  <c r="I9" i="10"/>
  <c r="K9" i="10" s="1"/>
  <c r="J9" i="10"/>
  <c r="AN59" i="10"/>
  <c r="AR59" i="10" s="1"/>
  <c r="AM59" i="10"/>
  <c r="AW9" i="10"/>
  <c r="BV9" i="10" s="1"/>
  <c r="BG9" i="10"/>
  <c r="AM103" i="10"/>
  <c r="AN103" i="10"/>
  <c r="AR103" i="10" s="1"/>
  <c r="AN53" i="10"/>
  <c r="AR53" i="10" s="1"/>
  <c r="AM53" i="10"/>
  <c r="AN19" i="10"/>
  <c r="AR19" i="10" s="1"/>
  <c r="AM19" i="10"/>
  <c r="AK178" i="8"/>
  <c r="AK155" i="8"/>
  <c r="AO138" i="8"/>
  <c r="AK134" i="8"/>
  <c r="AK110" i="8"/>
  <c r="AK99" i="8"/>
  <c r="AK86" i="8"/>
  <c r="AK70" i="8"/>
  <c r="AK54" i="8"/>
  <c r="AK30" i="8"/>
  <c r="AG136" i="10"/>
  <c r="AK136" i="10" s="1"/>
  <c r="BQ39" i="10"/>
  <c r="BG39" i="10"/>
  <c r="AW39" i="10"/>
  <c r="BV39" i="10" s="1"/>
  <c r="AU39" i="10"/>
  <c r="AN35" i="10"/>
  <c r="AR35" i="10" s="1"/>
  <c r="AM35" i="10"/>
  <c r="AG18" i="10"/>
  <c r="AK18" i="10" s="1"/>
  <c r="AN182" i="8"/>
  <c r="AR182" i="8" s="1"/>
  <c r="AM182" i="8"/>
  <c r="AM167" i="8"/>
  <c r="AN167" i="8"/>
  <c r="AR167" i="8" s="1"/>
  <c r="AN119" i="8"/>
  <c r="AR119" i="8" s="1"/>
  <c r="AM119" i="8"/>
  <c r="AM60" i="8"/>
  <c r="AN60" i="8"/>
  <c r="AR60" i="8" s="1"/>
  <c r="AR50" i="8"/>
  <c r="AK10" i="8"/>
  <c r="AK185" i="10"/>
  <c r="AG20" i="10"/>
  <c r="AK20" i="10" s="1"/>
  <c r="AK141" i="8"/>
  <c r="AQ135" i="8"/>
  <c r="AO135" i="8"/>
  <c r="BH91" i="8"/>
  <c r="AX91" i="8"/>
  <c r="BW91" i="8" s="1"/>
  <c r="BR91" i="8"/>
  <c r="AK27" i="8"/>
  <c r="AN24" i="8"/>
  <c r="AR24" i="8" s="1"/>
  <c r="AM24" i="8"/>
  <c r="AM37" i="10"/>
  <c r="AN37" i="10"/>
  <c r="AR37" i="10" s="1"/>
  <c r="AG140" i="8"/>
  <c r="AK140" i="8" s="1"/>
  <c r="AK109" i="8"/>
  <c r="AM76" i="8"/>
  <c r="AN76" i="8"/>
  <c r="AR76" i="8" s="1"/>
  <c r="AM13" i="8"/>
  <c r="AN13" i="8"/>
  <c r="AR13" i="8" s="1"/>
  <c r="AG197" i="6"/>
  <c r="AK197" i="6" s="1"/>
  <c r="AN189" i="6"/>
  <c r="AR189" i="6" s="1"/>
  <c r="AM189" i="6"/>
  <c r="AN181" i="6"/>
  <c r="AR181" i="6" s="1"/>
  <c r="AM181" i="6"/>
  <c r="AN173" i="6"/>
  <c r="AR173" i="6" s="1"/>
  <c r="AM173" i="6"/>
  <c r="AN165" i="6"/>
  <c r="AR165" i="6" s="1"/>
  <c r="AM165" i="6"/>
  <c r="AN150" i="6"/>
  <c r="AR150" i="6" s="1"/>
  <c r="AM150" i="6"/>
  <c r="AN117" i="6"/>
  <c r="AR117" i="6" s="1"/>
  <c r="AM117" i="6"/>
  <c r="AG84" i="10"/>
  <c r="AK84" i="10" s="1"/>
  <c r="AG163" i="8"/>
  <c r="AK163" i="8" s="1"/>
  <c r="AM147" i="8"/>
  <c r="AN147" i="8"/>
  <c r="AR147" i="8" s="1"/>
  <c r="AN105" i="8"/>
  <c r="AR105" i="8" s="1"/>
  <c r="AM105" i="8"/>
  <c r="AG89" i="8"/>
  <c r="AK89" i="8" s="1"/>
  <c r="AR182" i="6"/>
  <c r="AN133" i="6"/>
  <c r="AR133" i="6" s="1"/>
  <c r="AM133" i="6"/>
  <c r="AN186" i="8"/>
  <c r="AR186" i="8" s="1"/>
  <c r="AM186" i="8"/>
  <c r="AG160" i="8"/>
  <c r="AK160" i="8" s="1"/>
  <c r="AM171" i="6"/>
  <c r="AN171" i="6"/>
  <c r="AR171" i="6" s="1"/>
  <c r="AO160" i="6"/>
  <c r="AR155" i="6"/>
  <c r="AN149" i="6"/>
  <c r="AR149" i="6" s="1"/>
  <c r="AM149" i="6"/>
  <c r="AO124" i="6"/>
  <c r="AQ124" i="6"/>
  <c r="AK99" i="6"/>
  <c r="AN195" i="4"/>
  <c r="AR195" i="4" s="1"/>
  <c r="AM195" i="4"/>
  <c r="AN187" i="4"/>
  <c r="AR187" i="4" s="1"/>
  <c r="AM187" i="4"/>
  <c r="AN179" i="4"/>
  <c r="AR179" i="4" s="1"/>
  <c r="AM179" i="4"/>
  <c r="AN171" i="4"/>
  <c r="AR171" i="4" s="1"/>
  <c r="AM171" i="4"/>
  <c r="AN163" i="4"/>
  <c r="AR163" i="4" s="1"/>
  <c r="AM163" i="4"/>
  <c r="AN155" i="4"/>
  <c r="AR155" i="4" s="1"/>
  <c r="AM155" i="4"/>
  <c r="AN147" i="4"/>
  <c r="AR147" i="4" s="1"/>
  <c r="AM147" i="4"/>
  <c r="AN139" i="4"/>
  <c r="AR139" i="4" s="1"/>
  <c r="AM139" i="4"/>
  <c r="AK116" i="4"/>
  <c r="AG114" i="4"/>
  <c r="AK114" i="4" s="1"/>
  <c r="AN91" i="4"/>
  <c r="AR91" i="4" s="1"/>
  <c r="AM91" i="4"/>
  <c r="AG70" i="4"/>
  <c r="AK70" i="4" s="1"/>
  <c r="AK28" i="4"/>
  <c r="AN13" i="4"/>
  <c r="AR13" i="4" s="1"/>
  <c r="AM13" i="4"/>
  <c r="AN11" i="10"/>
  <c r="AR11" i="10" s="1"/>
  <c r="AM11" i="10"/>
  <c r="AK162" i="8"/>
  <c r="AG116" i="8"/>
  <c r="AK116" i="8" s="1"/>
  <c r="AK33" i="8"/>
  <c r="AM190" i="6"/>
  <c r="AN190" i="6"/>
  <c r="AR190" i="6" s="1"/>
  <c r="AG186" i="6"/>
  <c r="AK186" i="6" s="1"/>
  <c r="AK175" i="6"/>
  <c r="AN169" i="6"/>
  <c r="AR169" i="6" s="1"/>
  <c r="AM169" i="6"/>
  <c r="AN121" i="6"/>
  <c r="AR121" i="6" s="1"/>
  <c r="AM121" i="6"/>
  <c r="AK101" i="6"/>
  <c r="AN48" i="6"/>
  <c r="AR48" i="6" s="1"/>
  <c r="AM48" i="6"/>
  <c r="AK28" i="6"/>
  <c r="AN12" i="6"/>
  <c r="AR12" i="6" s="1"/>
  <c r="AM12" i="6"/>
  <c r="BH194" i="4"/>
  <c r="AX194" i="4"/>
  <c r="BW194" i="4" s="1"/>
  <c r="BR194" i="4"/>
  <c r="BH186" i="4"/>
  <c r="AX186" i="4"/>
  <c r="BW186" i="4" s="1"/>
  <c r="BR186" i="4"/>
  <c r="AN127" i="4"/>
  <c r="AR127" i="4" s="1"/>
  <c r="AM127" i="4"/>
  <c r="AK117" i="4"/>
  <c r="AN107" i="4"/>
  <c r="AR107" i="4" s="1"/>
  <c r="AM107" i="4"/>
  <c r="AG87" i="4"/>
  <c r="AK87" i="4" s="1"/>
  <c r="AG50" i="4"/>
  <c r="AK50" i="4" s="1"/>
  <c r="AN39" i="4"/>
  <c r="AR39" i="4" s="1"/>
  <c r="AM39" i="4"/>
  <c r="AK29" i="4"/>
  <c r="AK23" i="4"/>
  <c r="AQ13" i="4"/>
  <c r="AG24" i="10"/>
  <c r="AK24" i="10" s="1"/>
  <c r="AQ108" i="6"/>
  <c r="AO108" i="6"/>
  <c r="AM69" i="6"/>
  <c r="AN69" i="6"/>
  <c r="AR69" i="6" s="1"/>
  <c r="BH19" i="6"/>
  <c r="AX19" i="6"/>
  <c r="BW19" i="6" s="1"/>
  <c r="BR19" i="6"/>
  <c r="AG47" i="6"/>
  <c r="AK47" i="6" s="1"/>
  <c r="AN32" i="6"/>
  <c r="AR32" i="6" s="1"/>
  <c r="AM32" i="6"/>
  <c r="AN27" i="6"/>
  <c r="AR27" i="6" s="1"/>
  <c r="AM27" i="6"/>
  <c r="BQ198" i="4"/>
  <c r="BG198" i="4"/>
  <c r="AU198" i="4"/>
  <c r="AW198" i="4"/>
  <c r="BV198" i="4" s="1"/>
  <c r="AQ194" i="4"/>
  <c r="AO194" i="4"/>
  <c r="AQ162" i="4"/>
  <c r="AO162" i="4"/>
  <c r="BQ94" i="4"/>
  <c r="BG94" i="4"/>
  <c r="AW94" i="4"/>
  <c r="BV94" i="4" s="1"/>
  <c r="AN83" i="4"/>
  <c r="AR83" i="4" s="1"/>
  <c r="AM83" i="4"/>
  <c r="AN71" i="4"/>
  <c r="AR71" i="4" s="1"/>
  <c r="AM71" i="4"/>
  <c r="AN35" i="4"/>
  <c r="AR35" i="4" s="1"/>
  <c r="AM35" i="4"/>
  <c r="AN168" i="6"/>
  <c r="AR168" i="6" s="1"/>
  <c r="AM168" i="6"/>
  <c r="AK95" i="6"/>
  <c r="AO174" i="4"/>
  <c r="AO158" i="4"/>
  <c r="AO142" i="4"/>
  <c r="AO106" i="4"/>
  <c r="AM57" i="4"/>
  <c r="AN57" i="4"/>
  <c r="AR57" i="4" s="1"/>
  <c r="AQ34" i="4"/>
  <c r="AO34" i="4"/>
  <c r="AG14" i="8"/>
  <c r="AK14" i="8" s="1"/>
  <c r="AN192" i="6"/>
  <c r="AR192" i="6" s="1"/>
  <c r="AM192" i="6"/>
  <c r="AM135" i="6"/>
  <c r="AN135" i="6"/>
  <c r="AR135" i="6" s="1"/>
  <c r="AG74" i="6"/>
  <c r="AK74" i="6" s="1"/>
  <c r="AO63" i="6"/>
  <c r="AM38" i="6"/>
  <c r="AN38" i="6"/>
  <c r="AR38" i="6" s="1"/>
  <c r="BQ11" i="6"/>
  <c r="BG11" i="6"/>
  <c r="AW11" i="6"/>
  <c r="BV11" i="6" s="1"/>
  <c r="AU11" i="6"/>
  <c r="AN184" i="6"/>
  <c r="AR184" i="6" s="1"/>
  <c r="AM184" i="6"/>
  <c r="AK188" i="4"/>
  <c r="AG96" i="4"/>
  <c r="AK96" i="4" s="1"/>
  <c r="AN112" i="6"/>
  <c r="AR112" i="6" s="1"/>
  <c r="AM112" i="6"/>
  <c r="AK86" i="6"/>
  <c r="AM196" i="4"/>
  <c r="AN196" i="4"/>
  <c r="AR196" i="4" s="1"/>
  <c r="AM161" i="4"/>
  <c r="AN161" i="4"/>
  <c r="AR161" i="4" s="1"/>
  <c r="AN79" i="4"/>
  <c r="AR79" i="4" s="1"/>
  <c r="AM79" i="4"/>
  <c r="AG64" i="4"/>
  <c r="AK64" i="4" s="1"/>
  <c r="AK53" i="4"/>
  <c r="AG9" i="4"/>
  <c r="AK9" i="4" s="1"/>
  <c r="AG77" i="6"/>
  <c r="AK77" i="6" s="1"/>
  <c r="AG98" i="6"/>
  <c r="AK98" i="6" s="1"/>
  <c r="BQ55" i="6"/>
  <c r="BG55" i="6"/>
  <c r="AW55" i="6"/>
  <c r="BV55" i="6" s="1"/>
  <c r="AU55" i="6"/>
  <c r="AK113" i="4"/>
  <c r="AN103" i="4"/>
  <c r="AR103" i="4" s="1"/>
  <c r="AM103" i="4"/>
  <c r="AK194" i="2"/>
  <c r="AN178" i="2"/>
  <c r="AR178" i="2" s="1"/>
  <c r="AM178" i="2"/>
  <c r="AG40" i="4"/>
  <c r="AK40" i="4" s="1"/>
  <c r="AG125" i="2"/>
  <c r="AK125" i="2" s="1"/>
  <c r="AK172" i="4"/>
  <c r="AK189" i="2"/>
  <c r="AM148" i="2"/>
  <c r="AN148" i="2"/>
  <c r="AR148" i="2" s="1"/>
  <c r="AM99" i="2"/>
  <c r="AN99" i="2"/>
  <c r="AR99" i="2" s="1"/>
  <c r="AK72" i="2"/>
  <c r="AM44" i="2"/>
  <c r="AN44" i="2"/>
  <c r="AR44" i="2" s="1"/>
  <c r="AK195" i="2"/>
  <c r="AM124" i="2"/>
  <c r="AN124" i="2"/>
  <c r="AR124" i="2" s="1"/>
  <c r="AN121" i="2"/>
  <c r="AR121" i="2" s="1"/>
  <c r="AM121" i="2"/>
  <c r="AN97" i="2"/>
  <c r="AR97" i="2" s="1"/>
  <c r="AM97" i="2"/>
  <c r="AG82" i="2"/>
  <c r="AK82" i="2" s="1"/>
  <c r="AN26" i="2"/>
  <c r="AR26" i="2" s="1"/>
  <c r="AM26" i="2"/>
  <c r="AG85" i="6"/>
  <c r="AK85" i="6" s="1"/>
  <c r="AG177" i="4"/>
  <c r="AK177" i="4" s="1"/>
  <c r="AN153" i="2"/>
  <c r="AR153" i="2" s="1"/>
  <c r="AM153" i="2"/>
  <c r="AG102" i="2"/>
  <c r="AK102" i="2" s="1"/>
  <c r="AK96" i="2"/>
  <c r="AK23" i="2"/>
  <c r="AG184" i="4"/>
  <c r="AK184" i="4" s="1"/>
  <c r="AG62" i="2"/>
  <c r="AK62" i="2" s="1"/>
  <c r="AG27" i="2"/>
  <c r="AK27" i="2" s="1"/>
  <c r="AG188" i="2"/>
  <c r="AK188" i="2" s="1"/>
  <c r="AG182" i="2"/>
  <c r="AK182" i="2" s="1"/>
  <c r="AN161" i="2"/>
  <c r="AR161" i="2" s="1"/>
  <c r="AM161" i="2"/>
  <c r="AG110" i="2"/>
  <c r="AK110" i="2" s="1"/>
  <c r="AG83" i="2"/>
  <c r="AK83" i="2" s="1"/>
  <c r="AN81" i="2"/>
  <c r="AR81" i="2" s="1"/>
  <c r="AM81" i="2"/>
  <c r="AG70" i="2"/>
  <c r="AK70" i="2" s="1"/>
  <c r="AM59" i="2"/>
  <c r="AN59" i="2"/>
  <c r="AR59" i="2" s="1"/>
  <c r="AN25" i="2"/>
  <c r="AR25" i="2" s="1"/>
  <c r="AM25" i="2"/>
  <c r="AG14" i="2"/>
  <c r="AK14" i="2" s="1"/>
  <c r="AK56" i="2"/>
  <c r="AG43" i="2"/>
  <c r="AK43" i="2" s="1"/>
  <c r="AK194" i="10"/>
  <c r="AM192" i="10"/>
  <c r="AN192" i="10"/>
  <c r="AR192" i="10" s="1"/>
  <c r="AN191" i="10"/>
  <c r="AM191" i="10"/>
  <c r="AQ191" i="10" s="1"/>
  <c r="AM198" i="10"/>
  <c r="AQ198" i="10" s="1"/>
  <c r="AN198" i="10"/>
  <c r="AG183" i="10"/>
  <c r="AK183" i="10" s="1"/>
  <c r="AG175" i="10"/>
  <c r="AK175" i="10" s="1"/>
  <c r="AN197" i="10"/>
  <c r="AR197" i="10" s="1"/>
  <c r="AM197" i="10"/>
  <c r="AQ197" i="10" s="1"/>
  <c r="AG159" i="10"/>
  <c r="AK159" i="10" s="1"/>
  <c r="AN145" i="10"/>
  <c r="AR145" i="10" s="1"/>
  <c r="AM145" i="10"/>
  <c r="AR132" i="10"/>
  <c r="AM120" i="10"/>
  <c r="AN120" i="10"/>
  <c r="AR120" i="10" s="1"/>
  <c r="AG181" i="10"/>
  <c r="AK181" i="10" s="1"/>
  <c r="AM74" i="10"/>
  <c r="AN74" i="10"/>
  <c r="AR74" i="10" s="1"/>
  <c r="AM180" i="10"/>
  <c r="AN180" i="10"/>
  <c r="AR180" i="10" s="1"/>
  <c r="AM118" i="10"/>
  <c r="AN118" i="10"/>
  <c r="AR118" i="10" s="1"/>
  <c r="AN101" i="10"/>
  <c r="AR101" i="10" s="1"/>
  <c r="AM101" i="10"/>
  <c r="BQ182" i="10"/>
  <c r="BG182" i="10"/>
  <c r="AW182" i="10"/>
  <c r="BV182" i="10" s="1"/>
  <c r="AN121" i="10"/>
  <c r="AR121" i="10" s="1"/>
  <c r="AM121" i="10"/>
  <c r="AN157" i="10"/>
  <c r="AR157" i="10" s="1"/>
  <c r="AM157" i="10"/>
  <c r="AG144" i="10"/>
  <c r="AK144" i="10" s="1"/>
  <c r="AM96" i="10"/>
  <c r="AN96" i="10"/>
  <c r="AR96" i="10" s="1"/>
  <c r="AM86" i="10"/>
  <c r="AN86" i="10"/>
  <c r="AR86" i="10" s="1"/>
  <c r="AG34" i="10"/>
  <c r="AK34" i="10" s="1"/>
  <c r="AN27" i="10"/>
  <c r="AR27" i="10" s="1"/>
  <c r="AM27" i="10"/>
  <c r="AK148" i="10"/>
  <c r="AG76" i="10"/>
  <c r="AK76" i="10" s="1"/>
  <c r="AM64" i="10"/>
  <c r="AN64" i="10"/>
  <c r="AR64" i="10" s="1"/>
  <c r="AN75" i="10"/>
  <c r="AR75" i="10" s="1"/>
  <c r="AM75" i="10"/>
  <c r="BH39" i="10"/>
  <c r="BR39" i="10"/>
  <c r="AX39" i="10"/>
  <c r="BW39" i="10" s="1"/>
  <c r="AM17" i="10"/>
  <c r="AQ17" i="10" s="1"/>
  <c r="AN17" i="10"/>
  <c r="AR17" i="10" s="1"/>
  <c r="AK197" i="8"/>
  <c r="AG12" i="10"/>
  <c r="AK12" i="10" s="1"/>
  <c r="AN175" i="8"/>
  <c r="AR175" i="8" s="1"/>
  <c r="AM175" i="8"/>
  <c r="AK153" i="8"/>
  <c r="AK126" i="8"/>
  <c r="AN112" i="8"/>
  <c r="AR112" i="8" s="1"/>
  <c r="AM112" i="8"/>
  <c r="AQ112" i="8" s="1"/>
  <c r="AK94" i="8"/>
  <c r="AK62" i="8"/>
  <c r="AK46" i="8"/>
  <c r="AN72" i="10"/>
  <c r="AR72" i="10" s="1"/>
  <c r="AM72" i="10"/>
  <c r="AG49" i="10"/>
  <c r="AK49" i="10" s="1"/>
  <c r="AM185" i="8"/>
  <c r="AN185" i="8"/>
  <c r="AR185" i="8" s="1"/>
  <c r="AR169" i="8"/>
  <c r="AM143" i="8"/>
  <c r="AN143" i="8"/>
  <c r="AR143" i="8" s="1"/>
  <c r="AN121" i="8"/>
  <c r="AR121" i="8" s="1"/>
  <c r="AM121" i="8"/>
  <c r="AK34" i="8"/>
  <c r="AK18" i="8"/>
  <c r="I9" i="8"/>
  <c r="K9" i="8" s="1"/>
  <c r="J9" i="8"/>
  <c r="BH83" i="8"/>
  <c r="AX83" i="8"/>
  <c r="BW83" i="8" s="1"/>
  <c r="BR83" i="8"/>
  <c r="AN47" i="8"/>
  <c r="AR47" i="8" s="1"/>
  <c r="AM47" i="8"/>
  <c r="AN110" i="6"/>
  <c r="AR110" i="6" s="1"/>
  <c r="AM110" i="6"/>
  <c r="AK96" i="6"/>
  <c r="AM13" i="10"/>
  <c r="AN13" i="10"/>
  <c r="AR13" i="10" s="1"/>
  <c r="AM189" i="8"/>
  <c r="AQ189" i="8" s="1"/>
  <c r="AN189" i="8"/>
  <c r="AR189" i="8" s="1"/>
  <c r="AG124" i="8"/>
  <c r="AK124" i="8" s="1"/>
  <c r="AM90" i="8"/>
  <c r="AK85" i="8"/>
  <c r="AM68" i="8"/>
  <c r="AN68" i="8"/>
  <c r="AR68" i="8" s="1"/>
  <c r="AN53" i="8"/>
  <c r="AR53" i="8" s="1"/>
  <c r="AM53" i="8"/>
  <c r="AN37" i="8"/>
  <c r="AR37" i="8" s="1"/>
  <c r="AM37" i="8"/>
  <c r="AN164" i="6"/>
  <c r="AR164" i="6" s="1"/>
  <c r="AM164" i="6"/>
  <c r="AK119" i="6"/>
  <c r="AM103" i="6"/>
  <c r="AQ103" i="6" s="1"/>
  <c r="AN103" i="6"/>
  <c r="AR103" i="6" s="1"/>
  <c r="AG111" i="10"/>
  <c r="AK111" i="10" s="1"/>
  <c r="AG10" i="10"/>
  <c r="AK10" i="10" s="1"/>
  <c r="AN87" i="8"/>
  <c r="AR87" i="8" s="1"/>
  <c r="AM87" i="8"/>
  <c r="AQ87" i="8" s="1"/>
  <c r="BH31" i="8"/>
  <c r="BR31" i="8"/>
  <c r="AX31" i="8"/>
  <c r="BW31" i="8" s="1"/>
  <c r="AM16" i="8"/>
  <c r="AN16" i="8"/>
  <c r="AR16" i="8" s="1"/>
  <c r="AM187" i="6"/>
  <c r="AN187" i="6"/>
  <c r="AR187" i="6" s="1"/>
  <c r="AN68" i="6"/>
  <c r="AR68" i="6" s="1"/>
  <c r="AM68" i="6"/>
  <c r="AN61" i="6"/>
  <c r="AR61" i="6" s="1"/>
  <c r="AM61" i="6"/>
  <c r="BH59" i="6"/>
  <c r="AX59" i="6"/>
  <c r="BW59" i="6" s="1"/>
  <c r="BR59" i="6"/>
  <c r="AN41" i="6"/>
  <c r="AR41" i="6" s="1"/>
  <c r="AM41" i="6"/>
  <c r="BH39" i="6"/>
  <c r="AX39" i="6"/>
  <c r="BW39" i="6" s="1"/>
  <c r="BR39" i="6"/>
  <c r="AM25" i="6"/>
  <c r="AN25" i="6"/>
  <c r="AR25" i="6" s="1"/>
  <c r="BH130" i="4"/>
  <c r="AX130" i="4"/>
  <c r="BW130" i="4" s="1"/>
  <c r="BR130" i="4"/>
  <c r="AN67" i="4"/>
  <c r="AR67" i="4" s="1"/>
  <c r="AM67" i="4"/>
  <c r="AQ67" i="4" s="1"/>
  <c r="AN51" i="4"/>
  <c r="AR51" i="4" s="1"/>
  <c r="AM51" i="4"/>
  <c r="AR45" i="4"/>
  <c r="BH42" i="4"/>
  <c r="AX42" i="4"/>
  <c r="BW42" i="4" s="1"/>
  <c r="BR42" i="4"/>
  <c r="AM38" i="8"/>
  <c r="AQ38" i="8" s="1"/>
  <c r="AN38" i="8"/>
  <c r="AR38" i="8" s="1"/>
  <c r="AK191" i="6"/>
  <c r="AM174" i="6"/>
  <c r="AN174" i="6"/>
  <c r="AR174" i="6" s="1"/>
  <c r="BQ160" i="6"/>
  <c r="BG160" i="6"/>
  <c r="AW160" i="6"/>
  <c r="BV160" i="6" s="1"/>
  <c r="AU160" i="6"/>
  <c r="AN56" i="6"/>
  <c r="AR56" i="6" s="1"/>
  <c r="AM56" i="6"/>
  <c r="AQ56" i="6" s="1"/>
  <c r="AK42" i="6"/>
  <c r="AN36" i="6"/>
  <c r="AR36" i="6" s="1"/>
  <c r="AM36" i="6"/>
  <c r="AK26" i="6"/>
  <c r="AN20" i="6"/>
  <c r="AR20" i="6" s="1"/>
  <c r="AM20" i="6"/>
  <c r="AM125" i="4"/>
  <c r="AQ125" i="4" s="1"/>
  <c r="AN125" i="4"/>
  <c r="AR125" i="4" s="1"/>
  <c r="AN99" i="4"/>
  <c r="AR99" i="4" s="1"/>
  <c r="AM99" i="4"/>
  <c r="AN90" i="4"/>
  <c r="AR90" i="4" s="1"/>
  <c r="AM90" i="4"/>
  <c r="AQ90" i="4" s="1"/>
  <c r="BH66" i="4"/>
  <c r="AX66" i="4"/>
  <c r="BW66" i="4" s="1"/>
  <c r="BR66" i="4"/>
  <c r="AM37" i="4"/>
  <c r="AQ37" i="4" s="1"/>
  <c r="AN37" i="4"/>
  <c r="AR37" i="4" s="1"/>
  <c r="AN31" i="4"/>
  <c r="AR31" i="4" s="1"/>
  <c r="AM31" i="4"/>
  <c r="AM21" i="4"/>
  <c r="AQ21" i="4" s="1"/>
  <c r="AN21" i="4"/>
  <c r="AN69" i="8"/>
  <c r="AR69" i="8" s="1"/>
  <c r="AM69" i="8"/>
  <c r="AM40" i="8"/>
  <c r="AN40" i="8"/>
  <c r="AR40" i="8" s="1"/>
  <c r="AN134" i="6"/>
  <c r="AR134" i="6" s="1"/>
  <c r="AM134" i="6"/>
  <c r="AM70" i="6"/>
  <c r="AQ70" i="6" s="1"/>
  <c r="AN70" i="6"/>
  <c r="AR66" i="6"/>
  <c r="AM84" i="8"/>
  <c r="AQ84" i="8" s="1"/>
  <c r="AN84" i="8"/>
  <c r="AR84" i="8" s="1"/>
  <c r="AM42" i="8"/>
  <c r="AN42" i="8"/>
  <c r="AR42" i="8" s="1"/>
  <c r="AM123" i="6"/>
  <c r="AQ123" i="6" s="1"/>
  <c r="AN123" i="6"/>
  <c r="AR123" i="6" s="1"/>
  <c r="AN35" i="6"/>
  <c r="AR35" i="6" s="1"/>
  <c r="AM35" i="6"/>
  <c r="BQ150" i="4"/>
  <c r="BG150" i="4"/>
  <c r="AW150" i="4"/>
  <c r="BV150" i="4" s="1"/>
  <c r="AU150" i="4"/>
  <c r="AN98" i="4"/>
  <c r="AR98" i="4" s="1"/>
  <c r="AM98" i="4"/>
  <c r="AO98" i="4" s="1"/>
  <c r="AN74" i="4"/>
  <c r="AR74" i="4" s="1"/>
  <c r="AM74" i="4"/>
  <c r="BH54" i="4"/>
  <c r="AX54" i="4"/>
  <c r="BW54" i="4" s="1"/>
  <c r="BR54" i="4"/>
  <c r="AN38" i="4"/>
  <c r="AR38" i="4" s="1"/>
  <c r="AM38" i="4"/>
  <c r="AQ198" i="8"/>
  <c r="BH83" i="6"/>
  <c r="AX83" i="6"/>
  <c r="BW83" i="6" s="1"/>
  <c r="BR83" i="6"/>
  <c r="AG37" i="6"/>
  <c r="AK37" i="6" s="1"/>
  <c r="AN24" i="6"/>
  <c r="AR24" i="6" s="1"/>
  <c r="AM24" i="6"/>
  <c r="AO150" i="4"/>
  <c r="AG128" i="4"/>
  <c r="AK128" i="4" s="1"/>
  <c r="AG100" i="4"/>
  <c r="AK100" i="4" s="1"/>
  <c r="AG86" i="4"/>
  <c r="AK86" i="4" s="1"/>
  <c r="AG76" i="4"/>
  <c r="AK76" i="4" s="1"/>
  <c r="AG154" i="6"/>
  <c r="AK154" i="6" s="1"/>
  <c r="AN97" i="6"/>
  <c r="AR97" i="6" s="1"/>
  <c r="AM97" i="6"/>
  <c r="BQ83" i="6"/>
  <c r="BG83" i="6"/>
  <c r="AW83" i="6"/>
  <c r="BV83" i="6" s="1"/>
  <c r="AU83" i="6"/>
  <c r="AG93" i="6"/>
  <c r="AK93" i="6" s="1"/>
  <c r="AQ128" i="6"/>
  <c r="AM181" i="4"/>
  <c r="AQ181" i="4" s="1"/>
  <c r="AN181" i="4"/>
  <c r="AN167" i="4"/>
  <c r="AR167" i="4" s="1"/>
  <c r="AM167" i="4"/>
  <c r="AG144" i="4"/>
  <c r="AK144" i="4" s="1"/>
  <c r="AN135" i="4"/>
  <c r="AR135" i="4" s="1"/>
  <c r="AM135" i="4"/>
  <c r="BQ106" i="4"/>
  <c r="BG106" i="4"/>
  <c r="AW106" i="4"/>
  <c r="BV106" i="4" s="1"/>
  <c r="AU106" i="4"/>
  <c r="AN82" i="4"/>
  <c r="AR82" i="4" s="1"/>
  <c r="AM82" i="4"/>
  <c r="AQ66" i="4"/>
  <c r="AO66" i="4"/>
  <c r="AM60" i="4"/>
  <c r="AN60" i="4"/>
  <c r="AR60" i="4" s="1"/>
  <c r="AQ42" i="4"/>
  <c r="AO42" i="4"/>
  <c r="AN175" i="4"/>
  <c r="AR175" i="4" s="1"/>
  <c r="AM175" i="4"/>
  <c r="AM137" i="4"/>
  <c r="AN137" i="4"/>
  <c r="AR137" i="4" s="1"/>
  <c r="AM97" i="4"/>
  <c r="AN97" i="4"/>
  <c r="AR97" i="4" s="1"/>
  <c r="AN48" i="4"/>
  <c r="AR48" i="4" s="1"/>
  <c r="AM48" i="4"/>
  <c r="AG147" i="6"/>
  <c r="AK147" i="6" s="1"/>
  <c r="AM140" i="4"/>
  <c r="AN140" i="4"/>
  <c r="AR140" i="4" s="1"/>
  <c r="AQ102" i="4"/>
  <c r="AO102" i="4"/>
  <c r="AN162" i="2"/>
  <c r="AR162" i="2" s="1"/>
  <c r="AM162" i="2"/>
  <c r="AN146" i="2"/>
  <c r="AM146" i="2"/>
  <c r="AQ146" i="2" s="1"/>
  <c r="AR120" i="2"/>
  <c r="AO120" i="2"/>
  <c r="AN90" i="2"/>
  <c r="AR90" i="2" s="1"/>
  <c r="AM90" i="2"/>
  <c r="AQ90" i="2" s="1"/>
  <c r="AR40" i="2"/>
  <c r="AN143" i="4"/>
  <c r="AR143" i="4" s="1"/>
  <c r="AM143" i="4"/>
  <c r="AK93" i="4"/>
  <c r="AN197" i="2"/>
  <c r="AR197" i="2" s="1"/>
  <c r="AM197" i="2"/>
  <c r="AQ109" i="2"/>
  <c r="BQ30" i="4"/>
  <c r="BG30" i="4"/>
  <c r="AW30" i="4"/>
  <c r="BV30" i="4" s="1"/>
  <c r="AU30" i="4"/>
  <c r="AN187" i="2"/>
  <c r="AR187" i="2" s="1"/>
  <c r="AM163" i="2"/>
  <c r="AN163" i="2"/>
  <c r="AR163" i="2" s="1"/>
  <c r="AG126" i="2"/>
  <c r="AK126" i="2" s="1"/>
  <c r="AG78" i="2"/>
  <c r="AK78" i="2" s="1"/>
  <c r="AN45" i="2"/>
  <c r="AR45" i="2" s="1"/>
  <c r="AM45" i="2"/>
  <c r="AO45" i="2" s="1"/>
  <c r="AK109" i="4"/>
  <c r="AM60" i="2"/>
  <c r="AN60" i="2"/>
  <c r="AR60" i="2" s="1"/>
  <c r="AM24" i="2"/>
  <c r="AQ24" i="2" s="1"/>
  <c r="AN24" i="2"/>
  <c r="AR24" i="2" s="1"/>
  <c r="AM130" i="6"/>
  <c r="AN130" i="6"/>
  <c r="AR130" i="6" s="1"/>
  <c r="AK120" i="4"/>
  <c r="AN193" i="2"/>
  <c r="AR193" i="2" s="1"/>
  <c r="AM193" i="2"/>
  <c r="AM132" i="2"/>
  <c r="AN132" i="2"/>
  <c r="AR132" i="2" s="1"/>
  <c r="AM66" i="2"/>
  <c r="AN66" i="2"/>
  <c r="AK21" i="2"/>
  <c r="BR10" i="2"/>
  <c r="BH10" i="2"/>
  <c r="AX10" i="2"/>
  <c r="BW10" i="2" s="1"/>
  <c r="AM115" i="2"/>
  <c r="AN115" i="2"/>
  <c r="AR115" i="2" s="1"/>
  <c r="AN34" i="2"/>
  <c r="AR34" i="2" s="1"/>
  <c r="AM34" i="2"/>
  <c r="AN88" i="4"/>
  <c r="AR88" i="4" s="1"/>
  <c r="AM88" i="4"/>
  <c r="AO88" i="4" s="1"/>
  <c r="AN55" i="4"/>
  <c r="AR55" i="4" s="1"/>
  <c r="AM55" i="4"/>
  <c r="AM144" i="2"/>
  <c r="AQ144" i="2" s="1"/>
  <c r="AN144" i="2"/>
  <c r="AR144" i="2" s="1"/>
  <c r="AM139" i="2"/>
  <c r="AQ139" i="2" s="1"/>
  <c r="AN139" i="2"/>
  <c r="AR139" i="2" s="1"/>
  <c r="BH65" i="2"/>
  <c r="BR65" i="2"/>
  <c r="AX65" i="2"/>
  <c r="BW65" i="2" s="1"/>
  <c r="BH49" i="2"/>
  <c r="BR49" i="2"/>
  <c r="AX49" i="2"/>
  <c r="BW49" i="2" s="1"/>
  <c r="AM42" i="2"/>
  <c r="AN42" i="2"/>
  <c r="AR42" i="2" s="1"/>
  <c r="AN37" i="2"/>
  <c r="AR37" i="2" s="1"/>
  <c r="AM37" i="2"/>
  <c r="AQ37" i="2" s="1"/>
  <c r="AG28" i="2"/>
  <c r="AK28" i="2" s="1"/>
  <c r="AG164" i="2"/>
  <c r="AK164" i="2" s="1"/>
  <c r="BH41" i="2"/>
  <c r="BR41" i="2"/>
  <c r="AX41" i="2"/>
  <c r="BW41" i="2" s="1"/>
  <c r="AK179" i="2"/>
  <c r="AR198" i="10"/>
  <c r="AM196" i="10"/>
  <c r="AN196" i="10"/>
  <c r="AR196" i="10" s="1"/>
  <c r="AQ125" i="10"/>
  <c r="AM160" i="10"/>
  <c r="AN160" i="10"/>
  <c r="AR160" i="10" s="1"/>
  <c r="AM152" i="10"/>
  <c r="AN152" i="10"/>
  <c r="AR152" i="10" s="1"/>
  <c r="AM116" i="10"/>
  <c r="AN116" i="10"/>
  <c r="AR116" i="10" s="1"/>
  <c r="AM66" i="10"/>
  <c r="AN66" i="10"/>
  <c r="AR66" i="10" s="1"/>
  <c r="AK188" i="10"/>
  <c r="BQ169" i="10"/>
  <c r="BQ149" i="10"/>
  <c r="BG149" i="10"/>
  <c r="AW149" i="10"/>
  <c r="BV149" i="10" s="1"/>
  <c r="AU149" i="10"/>
  <c r="AM140" i="10"/>
  <c r="AQ140" i="10" s="1"/>
  <c r="AN140" i="10"/>
  <c r="AR140" i="10" s="1"/>
  <c r="AM135" i="10"/>
  <c r="AQ135" i="10" s="1"/>
  <c r="AN135" i="10"/>
  <c r="AR135" i="10" s="1"/>
  <c r="AG128" i="10"/>
  <c r="AK128" i="10" s="1"/>
  <c r="AM107" i="10"/>
  <c r="AN107" i="10"/>
  <c r="AR107" i="10" s="1"/>
  <c r="AM54" i="10"/>
  <c r="AN54" i="10"/>
  <c r="AR54" i="10" s="1"/>
  <c r="AN186" i="10"/>
  <c r="AR186" i="10" s="1"/>
  <c r="AM186" i="10"/>
  <c r="AG114" i="10"/>
  <c r="AK114" i="10" s="1"/>
  <c r="AM90" i="10"/>
  <c r="AN90" i="10"/>
  <c r="AR90" i="10" s="1"/>
  <c r="AG60" i="10"/>
  <c r="AK60" i="10" s="1"/>
  <c r="AG40" i="10"/>
  <c r="AK40" i="10" s="1"/>
  <c r="AG26" i="10"/>
  <c r="AK26" i="10" s="1"/>
  <c r="AM78" i="10"/>
  <c r="AN78" i="10"/>
  <c r="AR78" i="10" s="1"/>
  <c r="AK149" i="8"/>
  <c r="AG146" i="10"/>
  <c r="AK146" i="10" s="1"/>
  <c r="AM89" i="10"/>
  <c r="AQ89" i="10" s="1"/>
  <c r="AN89" i="10"/>
  <c r="AR89" i="10" s="1"/>
  <c r="AG68" i="10"/>
  <c r="AK68" i="10" s="1"/>
  <c r="AM62" i="10"/>
  <c r="AN62" i="10"/>
  <c r="AR62" i="10" s="1"/>
  <c r="AG44" i="10"/>
  <c r="AK44" i="10" s="1"/>
  <c r="AG41" i="10"/>
  <c r="AK41" i="10" s="1"/>
  <c r="BH23" i="10"/>
  <c r="BR23" i="10"/>
  <c r="AX23" i="10"/>
  <c r="BW23" i="10" s="1"/>
  <c r="AR14" i="10"/>
  <c r="AN120" i="8"/>
  <c r="AR120" i="8" s="1"/>
  <c r="AM120" i="8"/>
  <c r="AK102" i="8"/>
  <c r="AN72" i="8"/>
  <c r="AR72" i="8" s="1"/>
  <c r="AM72" i="8"/>
  <c r="AG56" i="8"/>
  <c r="AK56" i="8" s="1"/>
  <c r="AG33" i="10"/>
  <c r="AK33" i="10" s="1"/>
  <c r="AG131" i="8"/>
  <c r="AK131" i="8" s="1"/>
  <c r="AM187" i="8"/>
  <c r="AN187" i="8"/>
  <c r="AR187" i="8" s="1"/>
  <c r="AN166" i="8"/>
  <c r="AR166" i="8" s="1"/>
  <c r="AM166" i="8"/>
  <c r="AM161" i="8"/>
  <c r="AN161" i="8"/>
  <c r="AR161" i="8" s="1"/>
  <c r="BH150" i="8"/>
  <c r="AN127" i="8"/>
  <c r="AR127" i="8" s="1"/>
  <c r="AM127" i="8"/>
  <c r="BH107" i="8"/>
  <c r="AX107" i="8"/>
  <c r="BW107" i="8" s="1"/>
  <c r="BR107" i="8"/>
  <c r="AN48" i="8"/>
  <c r="AR48" i="8" s="1"/>
  <c r="AM48" i="8"/>
  <c r="AN32" i="8"/>
  <c r="AR32" i="8" s="1"/>
  <c r="AM32" i="8"/>
  <c r="AN12" i="8"/>
  <c r="AR12" i="8" s="1"/>
  <c r="AM12" i="8"/>
  <c r="AN196" i="8"/>
  <c r="AR196" i="8" s="1"/>
  <c r="AM196" i="8"/>
  <c r="AQ196" i="8" s="1"/>
  <c r="AM114" i="8"/>
  <c r="AQ114" i="8" s="1"/>
  <c r="AN114" i="8"/>
  <c r="AR114" i="8" s="1"/>
  <c r="AR98" i="8"/>
  <c r="AN63" i="8"/>
  <c r="AR63" i="8" s="1"/>
  <c r="AM63" i="8"/>
  <c r="AQ63" i="8" s="1"/>
  <c r="AM49" i="8"/>
  <c r="AN49" i="8"/>
  <c r="AR49" i="8" s="1"/>
  <c r="AR29" i="8"/>
  <c r="AO29" i="8"/>
  <c r="AN188" i="8"/>
  <c r="AR188" i="8" s="1"/>
  <c r="AM188" i="8"/>
  <c r="AK137" i="8"/>
  <c r="AM66" i="8"/>
  <c r="AN66" i="8"/>
  <c r="AR66" i="8" s="1"/>
  <c r="AQ43" i="8"/>
  <c r="AG36" i="8"/>
  <c r="AK36" i="8" s="1"/>
  <c r="AN137" i="6"/>
  <c r="AR137" i="6" s="1"/>
  <c r="AM137" i="6"/>
  <c r="AN102" i="6"/>
  <c r="AR102" i="6" s="1"/>
  <c r="AM102" i="6"/>
  <c r="AG56" i="10"/>
  <c r="AK56" i="10" s="1"/>
  <c r="AG164" i="8"/>
  <c r="AK164" i="8" s="1"/>
  <c r="AG100" i="8"/>
  <c r="AK100" i="8" s="1"/>
  <c r="AR82" i="8"/>
  <c r="AQ73" i="8"/>
  <c r="AN9" i="8"/>
  <c r="AR9" i="8" s="1"/>
  <c r="AM9" i="8"/>
  <c r="AQ9" i="8" s="1"/>
  <c r="AN145" i="6"/>
  <c r="AR145" i="6" s="1"/>
  <c r="AM145" i="6"/>
  <c r="BH136" i="6"/>
  <c r="AX136" i="6"/>
  <c r="BW136" i="6" s="1"/>
  <c r="BR136" i="6"/>
  <c r="AG52" i="10"/>
  <c r="AK52" i="10" s="1"/>
  <c r="AN140" i="6"/>
  <c r="AR140" i="6" s="1"/>
  <c r="AM140" i="6"/>
  <c r="AG88" i="6"/>
  <c r="AK88" i="6" s="1"/>
  <c r="AN81" i="6"/>
  <c r="AR81" i="6" s="1"/>
  <c r="AM81" i="6"/>
  <c r="BH79" i="6"/>
  <c r="AX79" i="6"/>
  <c r="BW79" i="6" s="1"/>
  <c r="BR79" i="6"/>
  <c r="N10" i="4"/>
  <c r="P10" i="4" s="1"/>
  <c r="O10" i="4"/>
  <c r="AK161" i="10"/>
  <c r="AG184" i="8"/>
  <c r="AK184" i="8" s="1"/>
  <c r="AK106" i="8"/>
  <c r="AN81" i="8"/>
  <c r="AR81" i="8" s="1"/>
  <c r="AM81" i="8"/>
  <c r="AM74" i="8"/>
  <c r="AN74" i="8"/>
  <c r="AR74" i="8" s="1"/>
  <c r="AN41" i="8"/>
  <c r="AR41" i="8" s="1"/>
  <c r="AM41" i="8"/>
  <c r="AM22" i="8"/>
  <c r="AN22" i="8"/>
  <c r="AR22" i="8" s="1"/>
  <c r="AN193" i="6"/>
  <c r="AR193" i="6" s="1"/>
  <c r="AM193" i="6"/>
  <c r="AG178" i="6"/>
  <c r="AK178" i="6" s="1"/>
  <c r="AM167" i="6"/>
  <c r="AQ167" i="6" s="1"/>
  <c r="AN167" i="6"/>
  <c r="AR167" i="6" s="1"/>
  <c r="AG84" i="6"/>
  <c r="AK84" i="6" s="1"/>
  <c r="AG64" i="6"/>
  <c r="AK64" i="6" s="1"/>
  <c r="AQ41" i="6"/>
  <c r="AM10" i="6"/>
  <c r="AQ10" i="6" s="1"/>
  <c r="AN10" i="6"/>
  <c r="AR10" i="6" s="1"/>
  <c r="BH162" i="4"/>
  <c r="AX162" i="4"/>
  <c r="BW162" i="4" s="1"/>
  <c r="BR162" i="4"/>
  <c r="AN110" i="4"/>
  <c r="AR110" i="4" s="1"/>
  <c r="AM110" i="4"/>
  <c r="AQ110" i="4" s="1"/>
  <c r="AR14" i="4"/>
  <c r="AM107" i="6"/>
  <c r="AN107" i="6"/>
  <c r="AR107" i="6" s="1"/>
  <c r="AM94" i="6"/>
  <c r="AN94" i="6"/>
  <c r="AR94" i="6" s="1"/>
  <c r="AQ79" i="6"/>
  <c r="AO79" i="6"/>
  <c r="AN72" i="6"/>
  <c r="AR72" i="6" s="1"/>
  <c r="AM72" i="6"/>
  <c r="AO66" i="6"/>
  <c r="AM25" i="8"/>
  <c r="AN25" i="8"/>
  <c r="AR25" i="8" s="1"/>
  <c r="AK195" i="8"/>
  <c r="AN176" i="6"/>
  <c r="AR176" i="6" s="1"/>
  <c r="AM176" i="6"/>
  <c r="AK115" i="6"/>
  <c r="AM46" i="6"/>
  <c r="AN46" i="6"/>
  <c r="AN21" i="6"/>
  <c r="AM21" i="6"/>
  <c r="AQ21" i="6" s="1"/>
  <c r="BQ158" i="4"/>
  <c r="BG158" i="4"/>
  <c r="AW158" i="4"/>
  <c r="BV158" i="4" s="1"/>
  <c r="AU158" i="4"/>
  <c r="AG123" i="4"/>
  <c r="AK123" i="4" s="1"/>
  <c r="AG20" i="4"/>
  <c r="AK20" i="4" s="1"/>
  <c r="AG146" i="6"/>
  <c r="AK146" i="6" s="1"/>
  <c r="AN29" i="6"/>
  <c r="AR29" i="6" s="1"/>
  <c r="AM29" i="6"/>
  <c r="AQ29" i="6" s="1"/>
  <c r="BH198" i="4"/>
  <c r="AX198" i="4"/>
  <c r="BW198" i="4" s="1"/>
  <c r="BR198" i="4"/>
  <c r="AR101" i="4"/>
  <c r="AR77" i="4"/>
  <c r="AG168" i="4"/>
  <c r="AK168" i="4" s="1"/>
  <c r="AQ136" i="6"/>
  <c r="AO136" i="6"/>
  <c r="AM193" i="4"/>
  <c r="AN193" i="4"/>
  <c r="AR193" i="4" s="1"/>
  <c r="AK149" i="4"/>
  <c r="BQ22" i="4"/>
  <c r="BG22" i="4"/>
  <c r="AW22" i="4"/>
  <c r="BV22" i="4" s="1"/>
  <c r="AU22" i="4"/>
  <c r="AG10" i="4"/>
  <c r="AK10" i="4" s="1"/>
  <c r="AN143" i="2"/>
  <c r="AR143" i="2" s="1"/>
  <c r="AM143" i="2"/>
  <c r="AG129" i="2"/>
  <c r="AK129" i="2" s="1"/>
  <c r="AN95" i="2"/>
  <c r="AR95" i="2" s="1"/>
  <c r="AM95" i="2"/>
  <c r="AG73" i="2"/>
  <c r="AK73" i="2" s="1"/>
  <c r="AG17" i="2"/>
  <c r="AK17" i="2" s="1"/>
  <c r="AG89" i="6"/>
  <c r="AK89" i="6" s="1"/>
  <c r="AG192" i="4"/>
  <c r="AK192" i="4" s="1"/>
  <c r="AM180" i="4"/>
  <c r="AN180" i="4"/>
  <c r="AR180" i="4" s="1"/>
  <c r="AN151" i="4"/>
  <c r="AR151" i="4" s="1"/>
  <c r="AM151" i="4"/>
  <c r="AK129" i="4"/>
  <c r="AN32" i="4"/>
  <c r="AR32" i="4" s="1"/>
  <c r="AM32" i="4"/>
  <c r="AK25" i="4"/>
  <c r="AN170" i="2"/>
  <c r="AR170" i="2" s="1"/>
  <c r="AM170" i="2"/>
  <c r="AR146" i="2"/>
  <c r="AN98" i="2"/>
  <c r="AR98" i="2" s="1"/>
  <c r="AM98" i="2"/>
  <c r="AN134" i="4"/>
  <c r="AR134" i="4" s="1"/>
  <c r="AM134" i="4"/>
  <c r="AQ134" i="4" s="1"/>
  <c r="BQ54" i="4"/>
  <c r="BG54" i="4"/>
  <c r="AW54" i="4"/>
  <c r="BV54" i="4" s="1"/>
  <c r="AU54" i="4"/>
  <c r="AO30" i="4"/>
  <c r="J9" i="4"/>
  <c r="I9" i="4"/>
  <c r="K9" i="4" s="1"/>
  <c r="AM168" i="2"/>
  <c r="AQ168" i="2" s="1"/>
  <c r="AN168" i="2"/>
  <c r="AR168" i="2" s="1"/>
  <c r="AM92" i="2"/>
  <c r="AN92" i="2"/>
  <c r="AR92" i="2" s="1"/>
  <c r="AK64" i="2"/>
  <c r="AG22" i="2"/>
  <c r="AK22" i="2" s="1"/>
  <c r="AQ13" i="2"/>
  <c r="AO13" i="2"/>
  <c r="AM171" i="2"/>
  <c r="AN171" i="2"/>
  <c r="AR171" i="2" s="1"/>
  <c r="AM155" i="2"/>
  <c r="AQ155" i="2" s="1"/>
  <c r="AN155" i="2"/>
  <c r="AR155" i="2" s="1"/>
  <c r="AG134" i="2"/>
  <c r="AK134" i="2" s="1"/>
  <c r="AG118" i="2"/>
  <c r="AK118" i="2" s="1"/>
  <c r="AG94" i="2"/>
  <c r="AK94" i="2" s="1"/>
  <c r="AM68" i="2"/>
  <c r="AN68" i="2"/>
  <c r="AR68" i="2" s="1"/>
  <c r="AM20" i="2"/>
  <c r="AN20" i="2"/>
  <c r="AR20" i="2" s="1"/>
  <c r="AK157" i="4"/>
  <c r="AM156" i="2"/>
  <c r="AN156" i="2"/>
  <c r="AR156" i="2" s="1"/>
  <c r="AK136" i="2"/>
  <c r="AM116" i="2"/>
  <c r="AN116" i="2"/>
  <c r="AR116" i="2" s="1"/>
  <c r="AM91" i="2"/>
  <c r="AN91" i="2"/>
  <c r="AR91" i="2" s="1"/>
  <c r="AM58" i="2"/>
  <c r="AN58" i="2"/>
  <c r="AR58" i="2" s="1"/>
  <c r="BR51" i="2"/>
  <c r="BH51" i="2"/>
  <c r="AX51" i="2"/>
  <c r="BW51" i="2" s="1"/>
  <c r="AG38" i="2"/>
  <c r="AK38" i="2" s="1"/>
  <c r="AK16" i="2"/>
  <c r="AM12" i="2"/>
  <c r="AN12" i="2"/>
  <c r="AR12" i="2" s="1"/>
  <c r="AQ58" i="4"/>
  <c r="AO58" i="4"/>
  <c r="AN137" i="2"/>
  <c r="AR137" i="2" s="1"/>
  <c r="AM137" i="2"/>
  <c r="AM107" i="2"/>
  <c r="AN107" i="2"/>
  <c r="AR107" i="2" s="1"/>
  <c r="AN85" i="2"/>
  <c r="AR85" i="2" s="1"/>
  <c r="AM85" i="2"/>
  <c r="AG75" i="2"/>
  <c r="AK75" i="2" s="1"/>
  <c r="AG35" i="2"/>
  <c r="AK35" i="2" s="1"/>
  <c r="AM19" i="2"/>
  <c r="AN19" i="2"/>
  <c r="AR19" i="2" s="1"/>
  <c r="AG84" i="2"/>
  <c r="AK84" i="2" s="1"/>
  <c r="AG67" i="2"/>
  <c r="AK67" i="2" s="1"/>
  <c r="AG142" i="2"/>
  <c r="AK142" i="2" s="1"/>
  <c r="AM48" i="2"/>
  <c r="AQ48" i="2" s="1"/>
  <c r="AN48" i="2"/>
  <c r="AR48" i="2" s="1"/>
  <c r="AM195" i="10"/>
  <c r="AQ195" i="10" s="1"/>
  <c r="AK200" i="10"/>
  <c r="AR191" i="10"/>
  <c r="AM189" i="10"/>
  <c r="AQ189" i="10" s="1"/>
  <c r="AN189" i="10"/>
  <c r="AR189" i="10" s="1"/>
  <c r="AN174" i="10"/>
  <c r="AR174" i="10" s="1"/>
  <c r="AM174" i="10"/>
  <c r="AK168" i="10"/>
  <c r="AN165" i="10"/>
  <c r="AR165" i="10" s="1"/>
  <c r="AM165" i="10"/>
  <c r="AG162" i="10"/>
  <c r="AK162" i="10" s="1"/>
  <c r="AQ47" i="10"/>
  <c r="AM176" i="10"/>
  <c r="AN176" i="10"/>
  <c r="AR176" i="10" s="1"/>
  <c r="AG113" i="10"/>
  <c r="AK113" i="10" s="1"/>
  <c r="AN91" i="10"/>
  <c r="AR91" i="10" s="1"/>
  <c r="AM91" i="10"/>
  <c r="AM82" i="10"/>
  <c r="AN82" i="10"/>
  <c r="AR82" i="10" s="1"/>
  <c r="AM50" i="10"/>
  <c r="AN50" i="10"/>
  <c r="AR50" i="10" s="1"/>
  <c r="AN155" i="10"/>
  <c r="AR155" i="10" s="1"/>
  <c r="AM155" i="10"/>
  <c r="AQ155" i="10" s="1"/>
  <c r="AK166" i="10"/>
  <c r="AM143" i="10"/>
  <c r="AN143" i="10"/>
  <c r="AR143" i="10" s="1"/>
  <c r="AN123" i="10"/>
  <c r="AR123" i="10" s="1"/>
  <c r="AM123" i="10"/>
  <c r="AG104" i="10"/>
  <c r="AK104" i="10" s="1"/>
  <c r="AG170" i="10"/>
  <c r="AK170" i="10" s="1"/>
  <c r="AN115" i="10"/>
  <c r="AR115" i="10" s="1"/>
  <c r="AM115" i="10"/>
  <c r="AM127" i="10"/>
  <c r="AN127" i="10"/>
  <c r="AR127" i="10" s="1"/>
  <c r="AG106" i="10"/>
  <c r="AK106" i="10" s="1"/>
  <c r="AN105" i="10"/>
  <c r="AR105" i="10" s="1"/>
  <c r="AM105" i="10"/>
  <c r="AN51" i="10"/>
  <c r="AR51" i="10" s="1"/>
  <c r="AM51" i="10"/>
  <c r="AG36" i="10"/>
  <c r="AK36" i="10" s="1"/>
  <c r="AG16" i="10"/>
  <c r="AK16" i="10" s="1"/>
  <c r="AK156" i="10"/>
  <c r="AM134" i="10"/>
  <c r="AQ134" i="10" s="1"/>
  <c r="AN134" i="10"/>
  <c r="AR134" i="10" s="1"/>
  <c r="BH95" i="10"/>
  <c r="BR95" i="10"/>
  <c r="AX95" i="10"/>
  <c r="BW95" i="10" s="1"/>
  <c r="AM80" i="10"/>
  <c r="AQ80" i="10" s="1"/>
  <c r="AN80" i="10"/>
  <c r="AR80" i="10" s="1"/>
  <c r="AO73" i="10"/>
  <c r="AN61" i="10"/>
  <c r="AR61" i="10" s="1"/>
  <c r="AM61" i="10"/>
  <c r="AM30" i="10"/>
  <c r="AN30" i="10"/>
  <c r="AR30" i="10" s="1"/>
  <c r="AM21" i="10"/>
  <c r="AN21" i="10"/>
  <c r="AR21" i="10" s="1"/>
  <c r="AG102" i="10"/>
  <c r="AK102" i="10" s="1"/>
  <c r="AG57" i="10"/>
  <c r="AK57" i="10" s="1"/>
  <c r="AQ43" i="10"/>
  <c r="AR181" i="8"/>
  <c r="AN69" i="10"/>
  <c r="AR69" i="10" s="1"/>
  <c r="AM69" i="10"/>
  <c r="AM45" i="10"/>
  <c r="AN45" i="10"/>
  <c r="AR45" i="10" s="1"/>
  <c r="AG42" i="10"/>
  <c r="AK42" i="10" s="1"/>
  <c r="AR200" i="8"/>
  <c r="AN199" i="8"/>
  <c r="AR199" i="8" s="1"/>
  <c r="AM199" i="8"/>
  <c r="AO180" i="8"/>
  <c r="AK177" i="8"/>
  <c r="AN128" i="8"/>
  <c r="AR128" i="8" s="1"/>
  <c r="AM128" i="8"/>
  <c r="AK118" i="8"/>
  <c r="AK104" i="8"/>
  <c r="AN96" i="8"/>
  <c r="AR96" i="8" s="1"/>
  <c r="AM96" i="8"/>
  <c r="AN80" i="8"/>
  <c r="AR80" i="8" s="1"/>
  <c r="AM80" i="8"/>
  <c r="AN64" i="8"/>
  <c r="AR64" i="8" s="1"/>
  <c r="AM64" i="8"/>
  <c r="AK51" i="8"/>
  <c r="AN85" i="10"/>
  <c r="AR85" i="10" s="1"/>
  <c r="AM85" i="10"/>
  <c r="AR172" i="8"/>
  <c r="AK156" i="8"/>
  <c r="AQ75" i="8"/>
  <c r="AO59" i="8"/>
  <c r="AN79" i="10"/>
  <c r="AR79" i="10" s="1"/>
  <c r="AM79" i="10"/>
  <c r="BH174" i="8"/>
  <c r="AX174" i="8"/>
  <c r="BW174" i="8" s="1"/>
  <c r="BR174" i="8"/>
  <c r="AN158" i="8"/>
  <c r="AR158" i="8" s="1"/>
  <c r="AM158" i="8"/>
  <c r="AK152" i="8"/>
  <c r="AQ143" i="8"/>
  <c r="AN142" i="8"/>
  <c r="AR142" i="8" s="1"/>
  <c r="AM142" i="8"/>
  <c r="AG108" i="8"/>
  <c r="AK108" i="8" s="1"/>
  <c r="AN20" i="8"/>
  <c r="AR20" i="8" s="1"/>
  <c r="AM20" i="8"/>
  <c r="BH71" i="10"/>
  <c r="BR71" i="10"/>
  <c r="AX71" i="10"/>
  <c r="BW71" i="10" s="1"/>
  <c r="AQ150" i="8"/>
  <c r="AK130" i="8"/>
  <c r="AM129" i="8"/>
  <c r="AN129" i="8"/>
  <c r="AR129" i="8" s="1"/>
  <c r="AK125" i="8"/>
  <c r="AK117" i="8"/>
  <c r="AK111" i="8"/>
  <c r="AQ55" i="8"/>
  <c r="AQ47" i="8"/>
  <c r="AQ164" i="6"/>
  <c r="AG139" i="8"/>
  <c r="AK139" i="8" s="1"/>
  <c r="AN79" i="8"/>
  <c r="AR79" i="8" s="1"/>
  <c r="AM79" i="8"/>
  <c r="AN57" i="8"/>
  <c r="AR57" i="8" s="1"/>
  <c r="AM57" i="8"/>
  <c r="AM44" i="8"/>
  <c r="AN44" i="8"/>
  <c r="AR44" i="8" s="1"/>
  <c r="AM28" i="8"/>
  <c r="AN28" i="8"/>
  <c r="AR28" i="8" s="1"/>
  <c r="AO9" i="8"/>
  <c r="AM158" i="6"/>
  <c r="AN158" i="6"/>
  <c r="AR158" i="6" s="1"/>
  <c r="BH156" i="6"/>
  <c r="AX156" i="6"/>
  <c r="BW156" i="6" s="1"/>
  <c r="BR156" i="6"/>
  <c r="AN129" i="6"/>
  <c r="AR129" i="6" s="1"/>
  <c r="AM129" i="6"/>
  <c r="AN126" i="6"/>
  <c r="AR126" i="6" s="1"/>
  <c r="AM126" i="6"/>
  <c r="AN109" i="6"/>
  <c r="AR109" i="6" s="1"/>
  <c r="AM109" i="6"/>
  <c r="AQ41" i="8"/>
  <c r="AK159" i="6"/>
  <c r="AN153" i="6"/>
  <c r="AR153" i="6" s="1"/>
  <c r="AM153" i="6"/>
  <c r="AK139" i="6"/>
  <c r="BH124" i="6"/>
  <c r="AX124" i="6"/>
  <c r="BW124" i="6" s="1"/>
  <c r="BR124" i="6"/>
  <c r="AQ110" i="6"/>
  <c r="BH108" i="6"/>
  <c r="AX108" i="6"/>
  <c r="BW108" i="6" s="1"/>
  <c r="BR108" i="6"/>
  <c r="BQ107" i="8"/>
  <c r="BG107" i="8"/>
  <c r="AW107" i="8"/>
  <c r="BV107" i="8" s="1"/>
  <c r="AU107" i="8"/>
  <c r="AO87" i="8"/>
  <c r="AK45" i="8"/>
  <c r="AN39" i="8"/>
  <c r="AR39" i="8" s="1"/>
  <c r="AM39" i="8"/>
  <c r="AM179" i="6"/>
  <c r="AN179" i="6"/>
  <c r="AR179" i="6" s="1"/>
  <c r="AK162" i="6"/>
  <c r="AM143" i="6"/>
  <c r="AN143" i="6"/>
  <c r="AR143" i="6" s="1"/>
  <c r="AM122" i="6"/>
  <c r="AG114" i="6"/>
  <c r="AK114" i="6" s="1"/>
  <c r="AR54" i="6"/>
  <c r="AM53" i="6"/>
  <c r="AN53" i="6"/>
  <c r="AR53" i="6" s="1"/>
  <c r="AK33" i="6"/>
  <c r="AR18" i="6"/>
  <c r="AN17" i="6"/>
  <c r="AR17" i="6" s="1"/>
  <c r="AM17" i="6"/>
  <c r="AN9" i="6"/>
  <c r="AR9" i="6" s="1"/>
  <c r="AM9" i="6"/>
  <c r="AG124" i="4"/>
  <c r="AK124" i="4" s="1"/>
  <c r="AN111" i="4"/>
  <c r="AR111" i="4" s="1"/>
  <c r="AM111" i="4"/>
  <c r="AO105" i="4"/>
  <c r="AN72" i="4"/>
  <c r="AR72" i="4" s="1"/>
  <c r="AM72" i="4"/>
  <c r="AN36" i="4"/>
  <c r="AR36" i="4" s="1"/>
  <c r="AM36" i="4"/>
  <c r="BH34" i="4"/>
  <c r="AX34" i="4"/>
  <c r="BW34" i="4" s="1"/>
  <c r="BR34" i="4"/>
  <c r="AR21" i="4"/>
  <c r="BH15" i="10"/>
  <c r="BR15" i="10"/>
  <c r="AX15" i="10"/>
  <c r="BW15" i="10" s="1"/>
  <c r="AK193" i="8"/>
  <c r="AK61" i="8"/>
  <c r="AQ31" i="8"/>
  <c r="AN21" i="8"/>
  <c r="AR21" i="8" s="1"/>
  <c r="AM21" i="8"/>
  <c r="AN19" i="8"/>
  <c r="AR19" i="8" s="1"/>
  <c r="AM19" i="8"/>
  <c r="AG194" i="6"/>
  <c r="AK194" i="6" s="1"/>
  <c r="AK183" i="6"/>
  <c r="AN177" i="6"/>
  <c r="AR177" i="6" s="1"/>
  <c r="AM177" i="6"/>
  <c r="AK166" i="6"/>
  <c r="AK157" i="6"/>
  <c r="AQ148" i="6"/>
  <c r="AO148" i="6"/>
  <c r="AO144" i="6"/>
  <c r="AG142" i="6"/>
  <c r="AK142" i="6" s="1"/>
  <c r="AN113" i="6"/>
  <c r="AR113" i="6" s="1"/>
  <c r="AM113" i="6"/>
  <c r="AG87" i="6"/>
  <c r="AK87" i="6" s="1"/>
  <c r="AK82" i="6"/>
  <c r="AN76" i="6"/>
  <c r="AR76" i="6" s="1"/>
  <c r="AM76" i="6"/>
  <c r="AR70" i="6"/>
  <c r="AO70" i="6"/>
  <c r="AG67" i="6"/>
  <c r="AK67" i="6" s="1"/>
  <c r="AK62" i="6"/>
  <c r="AR197" i="4"/>
  <c r="AK73" i="4"/>
  <c r="BH58" i="4"/>
  <c r="AX58" i="4"/>
  <c r="BW58" i="4" s="1"/>
  <c r="BR58" i="4"/>
  <c r="AQ47" i="4"/>
  <c r="AN190" i="8"/>
  <c r="AR190" i="8" s="1"/>
  <c r="AM190" i="8"/>
  <c r="AK133" i="8"/>
  <c r="AN97" i="8"/>
  <c r="AR97" i="8" s="1"/>
  <c r="AM97" i="8"/>
  <c r="AO196" i="6"/>
  <c r="AQ196" i="6"/>
  <c r="AQ188" i="6"/>
  <c r="AO180" i="6"/>
  <c r="AQ180" i="6"/>
  <c r="AQ134" i="6"/>
  <c r="AG131" i="6"/>
  <c r="AK131" i="6" s="1"/>
  <c r="AM127" i="6"/>
  <c r="AN127" i="6"/>
  <c r="AR127" i="6" s="1"/>
  <c r="AG73" i="6"/>
  <c r="AK73" i="6" s="1"/>
  <c r="AQ59" i="6"/>
  <c r="AO59" i="6"/>
  <c r="BH55" i="6"/>
  <c r="AX55" i="6"/>
  <c r="BW55" i="6" s="1"/>
  <c r="BR55" i="6"/>
  <c r="AN40" i="6"/>
  <c r="AR40" i="6" s="1"/>
  <c r="AM40" i="6"/>
  <c r="AR21" i="6"/>
  <c r="BG63" i="10"/>
  <c r="AG25" i="10"/>
  <c r="AK25" i="10" s="1"/>
  <c r="AG46" i="10"/>
  <c r="AK46" i="10" s="1"/>
  <c r="AK77" i="8"/>
  <c r="N10" i="8"/>
  <c r="P10" i="8" s="1"/>
  <c r="O10" i="8"/>
  <c r="BH35" i="8"/>
  <c r="AM138" i="6"/>
  <c r="AN138" i="6"/>
  <c r="AR138" i="6" s="1"/>
  <c r="AG45" i="6"/>
  <c r="AK45" i="6" s="1"/>
  <c r="AK14" i="6"/>
  <c r="I9" i="6"/>
  <c r="K9" i="6" s="1"/>
  <c r="J9" i="6"/>
  <c r="BQ174" i="4"/>
  <c r="BG174" i="4"/>
  <c r="AU174" i="4"/>
  <c r="AW174" i="4"/>
  <c r="BV174" i="4" s="1"/>
  <c r="BQ142" i="4"/>
  <c r="BG142" i="4"/>
  <c r="AU142" i="4"/>
  <c r="AW142" i="4"/>
  <c r="BV142" i="4" s="1"/>
  <c r="AQ138" i="4"/>
  <c r="AO138" i="4"/>
  <c r="AO54" i="4"/>
  <c r="AK18" i="4"/>
  <c r="AN106" i="6"/>
  <c r="AR106" i="6" s="1"/>
  <c r="AM106" i="6"/>
  <c r="AO83" i="6"/>
  <c r="AG57" i="6"/>
  <c r="AK57" i="6" s="1"/>
  <c r="AR46" i="6"/>
  <c r="BH11" i="6"/>
  <c r="AX11" i="6"/>
  <c r="BW11" i="6" s="1"/>
  <c r="BR11" i="6"/>
  <c r="AQ122" i="4"/>
  <c r="AO122" i="4"/>
  <c r="AM65" i="4"/>
  <c r="AN65" i="4"/>
  <c r="AR65" i="4" s="1"/>
  <c r="AG43" i="4"/>
  <c r="AK43" i="4" s="1"/>
  <c r="AG17" i="4"/>
  <c r="AK17" i="4" s="1"/>
  <c r="AK199" i="6"/>
  <c r="AN120" i="6"/>
  <c r="AR120" i="6" s="1"/>
  <c r="AM120" i="6"/>
  <c r="AG80" i="6"/>
  <c r="AK80" i="6" s="1"/>
  <c r="AK78" i="6"/>
  <c r="AG43" i="6"/>
  <c r="AK43" i="6" s="1"/>
  <c r="AN105" i="6"/>
  <c r="AR105" i="6" s="1"/>
  <c r="AM105" i="6"/>
  <c r="AK22" i="6"/>
  <c r="AG200" i="4"/>
  <c r="AK200" i="4" s="1"/>
  <c r="AK191" i="4"/>
  <c r="AK173" i="4"/>
  <c r="AK153" i="4"/>
  <c r="AG136" i="4"/>
  <c r="AK136" i="4" s="1"/>
  <c r="AN115" i="4"/>
  <c r="AR115" i="4" s="1"/>
  <c r="AM115" i="4"/>
  <c r="AK112" i="4"/>
  <c r="AM89" i="4"/>
  <c r="AN89" i="4"/>
  <c r="AR89" i="4" s="1"/>
  <c r="AN91" i="6"/>
  <c r="AR91" i="6" s="1"/>
  <c r="AM91" i="6"/>
  <c r="AN199" i="4"/>
  <c r="AR199" i="4" s="1"/>
  <c r="AM199" i="4"/>
  <c r="AG176" i="4"/>
  <c r="AK176" i="4" s="1"/>
  <c r="AQ167" i="4"/>
  <c r="AG164" i="4"/>
  <c r="AK164" i="4" s="1"/>
  <c r="AG131" i="4"/>
  <c r="AK131" i="4" s="1"/>
  <c r="AG92" i="4"/>
  <c r="AK92" i="4" s="1"/>
  <c r="AK69" i="4"/>
  <c r="AN27" i="4"/>
  <c r="AR27" i="4" s="1"/>
  <c r="AM27" i="4"/>
  <c r="BQ63" i="6"/>
  <c r="BG63" i="6"/>
  <c r="AW63" i="6"/>
  <c r="BV63" i="6" s="1"/>
  <c r="AU63" i="6"/>
  <c r="AM68" i="4"/>
  <c r="AN68" i="4"/>
  <c r="AR68" i="4" s="1"/>
  <c r="BQ62" i="4"/>
  <c r="BG62" i="4"/>
  <c r="AW62" i="4"/>
  <c r="BV62" i="4" s="1"/>
  <c r="AU62" i="4"/>
  <c r="AM52" i="4"/>
  <c r="AN52" i="4"/>
  <c r="AR52" i="4" s="1"/>
  <c r="AQ48" i="4"/>
  <c r="AN199" i="2"/>
  <c r="AR199" i="2" s="1"/>
  <c r="AM199" i="2"/>
  <c r="AN183" i="2"/>
  <c r="AR183" i="2" s="1"/>
  <c r="AM183" i="2"/>
  <c r="AN167" i="2"/>
  <c r="AR167" i="2" s="1"/>
  <c r="AM167" i="2"/>
  <c r="AO167" i="2" s="1"/>
  <c r="AN151" i="2"/>
  <c r="AR151" i="2" s="1"/>
  <c r="AM151" i="2"/>
  <c r="AN135" i="2"/>
  <c r="AR135" i="2" s="1"/>
  <c r="AM135" i="2"/>
  <c r="AN127" i="2"/>
  <c r="AR127" i="2" s="1"/>
  <c r="AM127" i="2"/>
  <c r="AN113" i="2"/>
  <c r="AR113" i="2" s="1"/>
  <c r="AM113" i="2"/>
  <c r="AO113" i="2" s="1"/>
  <c r="AN103" i="2"/>
  <c r="AR103" i="2" s="1"/>
  <c r="AM103" i="2"/>
  <c r="AN89" i="2"/>
  <c r="AR89" i="2" s="1"/>
  <c r="AM89" i="2"/>
  <c r="AO89" i="2" s="1"/>
  <c r="AN79" i="2"/>
  <c r="AR79" i="2" s="1"/>
  <c r="AM79" i="2"/>
  <c r="AN71" i="2"/>
  <c r="AR71" i="2" s="1"/>
  <c r="AM71" i="2"/>
  <c r="AO65" i="2"/>
  <c r="AN57" i="2"/>
  <c r="AR57" i="2" s="1"/>
  <c r="AM57" i="2"/>
  <c r="AN47" i="2"/>
  <c r="AR47" i="2" s="1"/>
  <c r="AM47" i="2"/>
  <c r="AQ47" i="2" s="1"/>
  <c r="AO41" i="2"/>
  <c r="AN31" i="2"/>
  <c r="AR31" i="2" s="1"/>
  <c r="AM31" i="2"/>
  <c r="AK189" i="4"/>
  <c r="AG152" i="4"/>
  <c r="AK152" i="4" s="1"/>
  <c r="AK63" i="4"/>
  <c r="AN24" i="4"/>
  <c r="AR24" i="4" s="1"/>
  <c r="AM24" i="4"/>
  <c r="AO24" i="4" s="1"/>
  <c r="AN186" i="2"/>
  <c r="AR186" i="2" s="1"/>
  <c r="AM186" i="2"/>
  <c r="AQ167" i="2"/>
  <c r="AQ143" i="2"/>
  <c r="AK130" i="2"/>
  <c r="AN122" i="2"/>
  <c r="AR122" i="2" s="1"/>
  <c r="AM122" i="2"/>
  <c r="AR66" i="2"/>
  <c r="AM169" i="4"/>
  <c r="AN169" i="4"/>
  <c r="AR169" i="4" s="1"/>
  <c r="AG85" i="4"/>
  <c r="AK85" i="4" s="1"/>
  <c r="AN11" i="4"/>
  <c r="AR11" i="4" s="1"/>
  <c r="AM11" i="4"/>
  <c r="AM200" i="2"/>
  <c r="AN200" i="2"/>
  <c r="AR200" i="2" s="1"/>
  <c r="AO109" i="2"/>
  <c r="AQ93" i="2"/>
  <c r="AN71" i="6"/>
  <c r="AR71" i="6" s="1"/>
  <c r="AM71" i="6"/>
  <c r="AG166" i="2"/>
  <c r="AK166" i="2" s="1"/>
  <c r="AK152" i="2"/>
  <c r="AN145" i="2"/>
  <c r="AR145" i="2" s="1"/>
  <c r="AM145" i="2"/>
  <c r="AK104" i="2"/>
  <c r="AO50" i="2"/>
  <c r="AQ45" i="2"/>
  <c r="AG30" i="2"/>
  <c r="AK30" i="2" s="1"/>
  <c r="AM15" i="2"/>
  <c r="AN15" i="2"/>
  <c r="AR15" i="2" s="1"/>
  <c r="AM180" i="2"/>
  <c r="AN180" i="2"/>
  <c r="AR180" i="2" s="1"/>
  <c r="AK157" i="2"/>
  <c r="AM140" i="2"/>
  <c r="AN140" i="2"/>
  <c r="AR140" i="2" s="1"/>
  <c r="AK112" i="2"/>
  <c r="AQ69" i="2"/>
  <c r="AN183" i="4"/>
  <c r="AR183" i="4" s="1"/>
  <c r="AM183" i="4"/>
  <c r="AM148" i="4"/>
  <c r="AN148" i="4"/>
  <c r="AR148" i="4" s="1"/>
  <c r="AQ108" i="4"/>
  <c r="AM196" i="2"/>
  <c r="AN196" i="2"/>
  <c r="AR196" i="2" s="1"/>
  <c r="AK176" i="2"/>
  <c r="BH173" i="2"/>
  <c r="AX173" i="2"/>
  <c r="BW173" i="2" s="1"/>
  <c r="BR173" i="2"/>
  <c r="AG150" i="2"/>
  <c r="AK150" i="2" s="1"/>
  <c r="AM108" i="2"/>
  <c r="AN108" i="2"/>
  <c r="AR108" i="2" s="1"/>
  <c r="AK88" i="2"/>
  <c r="AK80" i="2"/>
  <c r="AM52" i="2"/>
  <c r="AN52" i="2"/>
  <c r="AR52" i="2" s="1"/>
  <c r="AG49" i="6"/>
  <c r="AK49" i="6" s="1"/>
  <c r="AK184" i="2"/>
  <c r="AM131" i="2"/>
  <c r="AN131" i="2"/>
  <c r="AR131" i="2" s="1"/>
  <c r="AG88" i="10"/>
  <c r="AK88" i="10" s="1"/>
  <c r="AQ88" i="4"/>
  <c r="AK128" i="2"/>
  <c r="AM123" i="2"/>
  <c r="AQ123" i="2" s="1"/>
  <c r="AN123" i="2"/>
  <c r="AR123" i="2" s="1"/>
  <c r="BQ65" i="2"/>
  <c r="BG65" i="2"/>
  <c r="AW65" i="2"/>
  <c r="BV65" i="2" s="1"/>
  <c r="AU65" i="2"/>
  <c r="AN33" i="2"/>
  <c r="AR33" i="2" s="1"/>
  <c r="AM33" i="2"/>
  <c r="AG198" i="2"/>
  <c r="AK198" i="2" s="1"/>
  <c r="BQ41" i="2"/>
  <c r="BG41" i="2"/>
  <c r="AW41" i="2"/>
  <c r="BV41" i="2" s="1"/>
  <c r="AU41" i="2"/>
  <c r="AG76" i="2"/>
  <c r="AK76" i="2" s="1"/>
  <c r="T23" i="9"/>
  <c r="T184" i="9"/>
  <c r="T119" i="7"/>
  <c r="T124" i="7"/>
  <c r="T26" i="9"/>
  <c r="T115" i="9"/>
  <c r="T176" i="7"/>
  <c r="T126" i="7"/>
  <c r="T147" i="1"/>
  <c r="T86" i="1"/>
  <c r="T11" i="9"/>
  <c r="T96" i="9"/>
  <c r="T165" i="1"/>
  <c r="T140" i="5"/>
  <c r="T156" i="7"/>
  <c r="T35" i="1"/>
  <c r="T22" i="7"/>
  <c r="T89" i="7"/>
  <c r="T96" i="7"/>
  <c r="T180" i="5"/>
  <c r="T159" i="7"/>
  <c r="T198" i="7"/>
  <c r="T136" i="5"/>
  <c r="T121" i="5"/>
  <c r="T100" i="9"/>
  <c r="T84" i="9"/>
  <c r="T77" i="7"/>
  <c r="T193" i="7"/>
  <c r="T53" i="9"/>
  <c r="T98" i="7"/>
  <c r="T28" i="7"/>
  <c r="T19" i="5"/>
  <c r="T131" i="5"/>
  <c r="T200" i="7"/>
  <c r="T144" i="7"/>
  <c r="T155" i="5"/>
  <c r="T135" i="7"/>
  <c r="T83" i="9"/>
  <c r="T171" i="9"/>
  <c r="T137" i="7"/>
  <c r="T176" i="5"/>
  <c r="T34" i="1"/>
  <c r="T109" i="5"/>
  <c r="T67" i="1"/>
  <c r="T121" i="7"/>
  <c r="T159" i="1"/>
  <c r="T193" i="1"/>
  <c r="T13" i="9"/>
  <c r="T67" i="5"/>
  <c r="T178" i="5"/>
  <c r="T124" i="9"/>
  <c r="T107" i="9"/>
  <c r="T52" i="7"/>
  <c r="T190" i="7"/>
  <c r="T171" i="1"/>
  <c r="T158" i="5"/>
  <c r="T97" i="9"/>
  <c r="T113" i="9"/>
  <c r="T125" i="9"/>
  <c r="T12" i="9"/>
  <c r="T37" i="9"/>
  <c r="T188" i="7"/>
  <c r="T197" i="5"/>
  <c r="T147" i="5"/>
  <c r="T80" i="5"/>
  <c r="T59" i="7"/>
  <c r="T93" i="9"/>
  <c r="T16" i="5"/>
  <c r="T85" i="9"/>
  <c r="T98" i="9"/>
  <c r="T43" i="9"/>
  <c r="T141" i="9"/>
  <c r="T139" i="1"/>
  <c r="T159" i="5"/>
  <c r="T40" i="5"/>
  <c r="T98" i="1"/>
  <c r="T186" i="5"/>
  <c r="T168" i="9"/>
  <c r="T130" i="1"/>
  <c r="T80" i="7"/>
  <c r="T75" i="1"/>
  <c r="T163" i="1"/>
  <c r="T48" i="5"/>
  <c r="T111" i="7"/>
  <c r="T16" i="7"/>
  <c r="T61" i="9"/>
  <c r="T112" i="7"/>
  <c r="T102" i="9"/>
  <c r="T87" i="7"/>
  <c r="T81" i="5"/>
  <c r="T116" i="7"/>
  <c r="T190" i="1"/>
  <c r="T128" i="1"/>
  <c r="T101" i="5"/>
  <c r="T14" i="7"/>
  <c r="T148" i="1"/>
  <c r="T177" i="9"/>
  <c r="T155" i="1"/>
  <c r="T156" i="1"/>
  <c r="T77" i="9"/>
  <c r="T105" i="9"/>
  <c r="T155" i="9"/>
  <c r="T172" i="1"/>
  <c r="T87" i="9"/>
  <c r="T60" i="9"/>
  <c r="T68" i="9"/>
  <c r="T50" i="5"/>
  <c r="T120" i="1"/>
  <c r="T183" i="1"/>
  <c r="T43" i="7"/>
  <c r="T100" i="7"/>
  <c r="T165" i="9"/>
  <c r="T95" i="1"/>
  <c r="T10" i="5"/>
  <c r="T104" i="9"/>
  <c r="T164" i="9"/>
  <c r="T31" i="7"/>
  <c r="T72" i="7"/>
  <c r="T109" i="9"/>
  <c r="T97" i="7"/>
  <c r="T56" i="7"/>
  <c r="T105" i="7"/>
  <c r="T152" i="1"/>
  <c r="T148" i="9"/>
  <c r="T194" i="9"/>
  <c r="T61" i="5"/>
  <c r="T55" i="5"/>
  <c r="T166" i="9"/>
  <c r="T76" i="9"/>
  <c r="T49" i="7"/>
  <c r="T186" i="7"/>
  <c r="T45" i="9"/>
  <c r="T160" i="7"/>
  <c r="T95" i="7"/>
  <c r="T40" i="9"/>
  <c r="T36" i="1"/>
  <c r="T173" i="9"/>
  <c r="T70" i="9"/>
  <c r="T38" i="1"/>
  <c r="T165" i="5"/>
  <c r="T167" i="1"/>
  <c r="T64" i="7"/>
  <c r="T126" i="9"/>
  <c r="T75" i="5"/>
  <c r="T95" i="9"/>
  <c r="T128" i="5"/>
  <c r="T115" i="1"/>
  <c r="T67" i="7"/>
  <c r="T18" i="7"/>
  <c r="T79" i="7"/>
  <c r="T182" i="5"/>
  <c r="T111" i="5"/>
  <c r="T64" i="1"/>
  <c r="T54" i="7"/>
  <c r="T70" i="7"/>
  <c r="T169" i="1"/>
  <c r="T189" i="1"/>
  <c r="T151" i="1"/>
  <c r="T185" i="5"/>
  <c r="T112" i="5"/>
  <c r="T198" i="5"/>
  <c r="T149" i="7"/>
  <c r="T177" i="7"/>
  <c r="T190" i="9"/>
  <c r="T189" i="7"/>
  <c r="T41" i="7"/>
  <c r="T83" i="7"/>
  <c r="T176" i="9"/>
  <c r="T182" i="1"/>
  <c r="T196" i="5"/>
  <c r="T11" i="1"/>
  <c r="T14" i="1"/>
  <c r="T135" i="9"/>
  <c r="T181" i="9"/>
  <c r="T88" i="9"/>
  <c r="T200" i="5"/>
  <c r="T47" i="9"/>
  <c r="T46" i="1"/>
  <c r="T148" i="7"/>
  <c r="T93" i="5"/>
  <c r="T80" i="1"/>
  <c r="T40" i="7"/>
  <c r="T39" i="7"/>
  <c r="T17" i="9"/>
  <c r="T67" i="9"/>
  <c r="T157" i="7"/>
  <c r="T45" i="1"/>
  <c r="T27" i="7"/>
  <c r="T84" i="7"/>
  <c r="T113" i="7"/>
  <c r="T166" i="1"/>
  <c r="T138" i="1"/>
  <c r="T191" i="9"/>
  <c r="T160" i="1"/>
  <c r="T103" i="7"/>
  <c r="T91" i="1"/>
  <c r="T146" i="9"/>
  <c r="T23" i="5"/>
  <c r="T28" i="1"/>
  <c r="T124" i="5"/>
  <c r="T66" i="1"/>
  <c r="T63" i="1"/>
  <c r="T114" i="9"/>
  <c r="T157" i="5"/>
  <c r="T162" i="1"/>
  <c r="T137" i="9"/>
  <c r="T31" i="9"/>
  <c r="T25" i="7"/>
  <c r="T90" i="5"/>
  <c r="T123" i="5"/>
  <c r="T36" i="7"/>
  <c r="T139" i="7"/>
  <c r="T134" i="1"/>
  <c r="T187" i="5"/>
  <c r="T71" i="9"/>
  <c r="T177" i="1"/>
  <c r="T74" i="9"/>
  <c r="T16" i="9"/>
  <c r="T78" i="7"/>
  <c r="T199" i="1"/>
  <c r="T159" i="9"/>
  <c r="T122" i="9"/>
  <c r="T120" i="9"/>
  <c r="T114" i="5"/>
  <c r="T39" i="1"/>
  <c r="T60" i="1"/>
  <c r="T32" i="9"/>
  <c r="T181" i="5"/>
  <c r="T101" i="1"/>
  <c r="T52" i="9"/>
  <c r="T24" i="9"/>
  <c r="T75" i="7"/>
  <c r="T163" i="9"/>
  <c r="T183" i="9"/>
  <c r="T118" i="9"/>
  <c r="T12" i="5"/>
  <c r="T99" i="5"/>
  <c r="T173" i="1"/>
  <c r="T30" i="1"/>
  <c r="T171" i="5"/>
  <c r="T73" i="5"/>
  <c r="T66" i="5"/>
  <c r="T57" i="7"/>
  <c r="T26" i="7"/>
  <c r="T61" i="7"/>
  <c r="T92" i="1"/>
  <c r="T175" i="1"/>
  <c r="T51" i="7"/>
  <c r="T58" i="9"/>
  <c r="T102" i="7"/>
  <c r="T136" i="1"/>
  <c r="T192" i="9"/>
  <c r="T163" i="7"/>
  <c r="T170" i="1"/>
  <c r="T53" i="7"/>
  <c r="T28" i="9"/>
  <c r="T166" i="7"/>
  <c r="T50" i="1"/>
  <c r="T125" i="5"/>
  <c r="T81" i="9"/>
  <c r="T27" i="9"/>
  <c r="T24" i="1"/>
  <c r="T68" i="7"/>
  <c r="T51" i="5"/>
  <c r="T80" i="9"/>
  <c r="T38" i="5"/>
  <c r="T84" i="5"/>
  <c r="T35" i="5"/>
  <c r="T151" i="7"/>
  <c r="T82" i="9"/>
  <c r="T90" i="9"/>
  <c r="T183" i="5"/>
  <c r="T133" i="5"/>
  <c r="T186" i="1"/>
  <c r="T198" i="9"/>
  <c r="T185" i="1"/>
  <c r="T65" i="7"/>
  <c r="T123" i="7"/>
  <c r="T15" i="9"/>
  <c r="T44" i="9"/>
  <c r="T153" i="5"/>
  <c r="T193" i="9"/>
  <c r="T44" i="7"/>
  <c r="T158" i="9"/>
  <c r="T42" i="5"/>
  <c r="T78" i="5"/>
  <c r="T63" i="5"/>
  <c r="T70" i="1"/>
  <c r="T17" i="1"/>
  <c r="T175" i="5"/>
  <c r="T97" i="5"/>
  <c r="T131" i="1"/>
  <c r="T101" i="7"/>
  <c r="T180" i="7"/>
  <c r="T69" i="7"/>
  <c r="T145" i="5"/>
  <c r="T31" i="5"/>
  <c r="T14" i="9"/>
  <c r="T169" i="7"/>
  <c r="T132" i="9"/>
  <c r="T116" i="1"/>
  <c r="T105" i="5"/>
  <c r="T84" i="1"/>
  <c r="T96" i="1"/>
  <c r="T101" i="9"/>
  <c r="T23" i="1"/>
  <c r="T37" i="1"/>
  <c r="T55" i="9"/>
  <c r="T133" i="7"/>
  <c r="T148" i="5"/>
  <c r="T17" i="5"/>
  <c r="T70" i="5"/>
  <c r="T62" i="7"/>
  <c r="T81" i="7"/>
  <c r="T142" i="1"/>
  <c r="T54" i="1"/>
  <c r="T75" i="9"/>
  <c r="T129" i="7"/>
  <c r="T107" i="1"/>
  <c r="T104" i="1"/>
  <c r="T157" i="9"/>
  <c r="T193" i="5"/>
  <c r="T78" i="9"/>
  <c r="T151" i="9"/>
  <c r="T50" i="7"/>
  <c r="T138" i="9"/>
  <c r="T94" i="7"/>
  <c r="T154" i="9"/>
  <c r="T83" i="1"/>
  <c r="T42" i="7"/>
  <c r="T194" i="7"/>
  <c r="T69" i="9"/>
  <c r="T10" i="1"/>
  <c r="T85" i="5"/>
  <c r="T48" i="9"/>
  <c r="T33" i="1"/>
  <c r="T89" i="9"/>
  <c r="T200" i="1"/>
  <c r="T43" i="1"/>
  <c r="T150" i="5"/>
  <c r="T165" i="7"/>
  <c r="T167" i="9"/>
  <c r="T140" i="9"/>
  <c r="T144" i="9"/>
  <c r="T91" i="5"/>
  <c r="T110" i="7"/>
  <c r="T86" i="9"/>
  <c r="T119" i="5"/>
  <c r="T113" i="1"/>
  <c r="T183" i="7"/>
  <c r="T182" i="7"/>
  <c r="T72" i="9"/>
  <c r="T16" i="1"/>
  <c r="T196" i="9"/>
  <c r="T146" i="7"/>
  <c r="T190" i="5"/>
  <c r="T160" i="9"/>
  <c r="T114" i="7"/>
  <c r="T177" i="5"/>
  <c r="T49" i="5"/>
  <c r="T14" i="5"/>
  <c r="T63" i="9"/>
  <c r="T44" i="5"/>
  <c r="T91" i="7"/>
  <c r="T172" i="7"/>
  <c r="T76" i="5"/>
  <c r="T162" i="5"/>
  <c r="T141" i="5"/>
  <c r="T32" i="5"/>
  <c r="T134" i="5"/>
  <c r="T36" i="9"/>
  <c r="T29" i="7"/>
  <c r="T130" i="5"/>
  <c r="T128" i="7"/>
  <c r="T188" i="5"/>
  <c r="T34" i="7"/>
  <c r="T71" i="5"/>
  <c r="T15" i="5"/>
  <c r="T113" i="5"/>
  <c r="T174" i="5"/>
  <c r="T38" i="7"/>
  <c r="T12" i="7"/>
  <c r="T162" i="9"/>
  <c r="T143" i="7"/>
  <c r="T140" i="7"/>
  <c r="T28" i="5"/>
  <c r="T30" i="9"/>
  <c r="T174" i="7"/>
  <c r="T72" i="5"/>
  <c r="T56" i="5"/>
  <c r="T57" i="5"/>
  <c r="T131" i="9"/>
  <c r="T171" i="7"/>
  <c r="T108" i="7"/>
  <c r="T109" i="7"/>
  <c r="T124" i="1"/>
  <c r="T33" i="7"/>
  <c r="T120" i="5"/>
  <c r="T136" i="9"/>
  <c r="T89" i="5"/>
  <c r="T184" i="5"/>
  <c r="T144" i="1"/>
  <c r="T46" i="9"/>
  <c r="T24" i="5"/>
  <c r="T86" i="5"/>
  <c r="T180" i="1"/>
  <c r="T37" i="5"/>
  <c r="T90" i="7"/>
  <c r="T73" i="7"/>
  <c r="T34" i="9"/>
  <c r="T33" i="9"/>
  <c r="T119" i="9"/>
  <c r="T98" i="5"/>
  <c r="T95" i="5"/>
  <c r="T77" i="1"/>
  <c r="T18" i="9"/>
  <c r="T167" i="5"/>
  <c r="T135" i="5"/>
  <c r="T103" i="1"/>
  <c r="T60" i="5"/>
  <c r="T188" i="1"/>
  <c r="T145" i="9"/>
  <c r="T65" i="9"/>
  <c r="T118" i="1"/>
  <c r="T178" i="9"/>
  <c r="T10" i="7"/>
  <c r="T91" i="9"/>
  <c r="T152" i="5"/>
  <c r="T163" i="5"/>
  <c r="T71" i="1"/>
  <c r="T127" i="5"/>
  <c r="T179" i="5"/>
  <c r="T109" i="1"/>
  <c r="T68" i="1"/>
  <c r="T153" i="9"/>
  <c r="T200" i="9"/>
  <c r="T116" i="5"/>
  <c r="T56" i="9"/>
  <c r="T174" i="1"/>
  <c r="T31" i="1"/>
  <c r="T79" i="9"/>
  <c r="T106" i="1"/>
  <c r="T64" i="9"/>
  <c r="T145" i="7"/>
  <c r="T47" i="7"/>
  <c r="T99" i="9"/>
  <c r="T111" i="9"/>
  <c r="T63" i="7"/>
  <c r="T73" i="9"/>
  <c r="T169" i="5"/>
  <c r="T140" i="1"/>
  <c r="T123" i="1"/>
  <c r="T79" i="5"/>
  <c r="T147" i="7"/>
  <c r="T108" i="1"/>
  <c r="T130" i="9"/>
  <c r="T154" i="5"/>
  <c r="T199" i="5"/>
  <c r="T153" i="7"/>
  <c r="T161" i="5"/>
  <c r="T45" i="5"/>
  <c r="T88" i="7"/>
  <c r="T134" i="9"/>
  <c r="T13" i="7"/>
  <c r="T161" i="9"/>
  <c r="T123" i="9"/>
  <c r="T100" i="1"/>
  <c r="T92" i="9"/>
  <c r="T19" i="9"/>
  <c r="T169" i="9"/>
  <c r="T20" i="5"/>
  <c r="T30" i="7"/>
  <c r="T173" i="5"/>
  <c r="T196" i="7"/>
  <c r="T117" i="7"/>
  <c r="T19" i="1"/>
  <c r="T156" i="5"/>
  <c r="T178" i="1"/>
  <c r="T17" i="7"/>
  <c r="T191" i="1"/>
  <c r="T87" i="1"/>
  <c r="T129" i="5"/>
  <c r="T115" i="7"/>
  <c r="T20" i="9"/>
  <c r="T20" i="7"/>
  <c r="T122" i="7"/>
  <c r="T9" i="9"/>
  <c r="T185" i="9"/>
  <c r="T181" i="7"/>
  <c r="T86" i="7"/>
  <c r="T15" i="7"/>
  <c r="T131" i="7"/>
  <c r="T11" i="5"/>
  <c r="T74" i="5"/>
  <c r="T126" i="5"/>
  <c r="T100" i="5"/>
  <c r="T192" i="5"/>
  <c r="T92" i="7"/>
  <c r="T129" i="9"/>
  <c r="T197" i="7"/>
  <c r="T141" i="7"/>
  <c r="T96" i="5"/>
  <c r="T66" i="9"/>
  <c r="T99" i="7"/>
  <c r="T151" i="5"/>
  <c r="T83" i="5"/>
  <c r="T36" i="5"/>
  <c r="T94" i="5"/>
  <c r="T81" i="1"/>
  <c r="T22" i="1"/>
  <c r="T62" i="9"/>
  <c r="T152" i="7"/>
  <c r="T162" i="7"/>
  <c r="T30" i="5"/>
  <c r="T33" i="5"/>
  <c r="T192" i="7"/>
  <c r="T125" i="7"/>
  <c r="T195" i="5"/>
  <c r="T170" i="5"/>
  <c r="T39" i="5"/>
  <c r="T144" i="5"/>
  <c r="T56" i="1"/>
  <c r="T187" i="1"/>
  <c r="T170" i="9"/>
  <c r="T64" i="5"/>
  <c r="T184" i="7"/>
  <c r="T99" i="1"/>
  <c r="T127" i="7"/>
  <c r="T154" i="7"/>
  <c r="T142" i="9"/>
  <c r="T43" i="5"/>
  <c r="T164" i="1"/>
  <c r="T65" i="5"/>
  <c r="T112" i="1"/>
  <c r="T66" i="7"/>
  <c r="T181" i="1"/>
  <c r="T145" i="1"/>
  <c r="T88" i="1"/>
  <c r="T23" i="7"/>
  <c r="T138" i="7"/>
  <c r="T59" i="1"/>
  <c r="T21" i="9"/>
  <c r="T188" i="9"/>
  <c r="T57" i="9"/>
  <c r="T189" i="9"/>
  <c r="T78" i="1"/>
  <c r="T45" i="7"/>
  <c r="T149" i="5"/>
  <c r="T87" i="5"/>
  <c r="T58" i="5"/>
  <c r="T175" i="9"/>
  <c r="T42" i="9"/>
  <c r="T173" i="7"/>
  <c r="T160" i="5"/>
  <c r="T139" i="9"/>
  <c r="T102" i="5"/>
  <c r="T142" i="7"/>
  <c r="T47" i="1"/>
  <c r="T21" i="7"/>
  <c r="T191" i="7"/>
  <c r="T119" i="1"/>
  <c r="T137" i="5"/>
  <c r="T55" i="1"/>
  <c r="T170" i="7"/>
  <c r="T134" i="7"/>
  <c r="T107" i="7"/>
  <c r="T29" i="5"/>
  <c r="T187" i="7"/>
  <c r="T38" i="9"/>
  <c r="T51" i="9"/>
  <c r="T161" i="7"/>
  <c r="T46" i="7"/>
  <c r="T59" i="5"/>
  <c r="T68" i="5"/>
  <c r="T88" i="5"/>
  <c r="T128" i="9"/>
  <c r="T152" i="9"/>
  <c r="T55" i="7"/>
  <c r="T199" i="9"/>
  <c r="T92" i="5"/>
  <c r="T54" i="9"/>
  <c r="T110" i="1"/>
  <c r="T110" i="5"/>
  <c r="T53" i="5"/>
  <c r="T194" i="1"/>
  <c r="T49" i="1"/>
  <c r="T49" i="9"/>
  <c r="T117" i="5"/>
  <c r="T72" i="1"/>
  <c r="T110" i="9"/>
  <c r="T127" i="9"/>
  <c r="T156" i="9"/>
  <c r="T147" i="9"/>
  <c r="T185" i="7"/>
  <c r="T85" i="7"/>
  <c r="T13" i="1"/>
  <c r="T74" i="1"/>
  <c r="T195" i="7"/>
  <c r="T164" i="5"/>
  <c r="T52" i="5"/>
  <c r="T39" i="9"/>
  <c r="T41" i="9"/>
  <c r="T104" i="7"/>
  <c r="T168" i="5"/>
  <c r="T172" i="9"/>
  <c r="T94" i="9"/>
  <c r="T178" i="7"/>
  <c r="T29" i="9"/>
  <c r="T199" i="7"/>
  <c r="T24" i="7"/>
  <c r="T22" i="5"/>
  <c r="T25" i="9"/>
  <c r="T74" i="7"/>
  <c r="T27" i="5"/>
  <c r="T122" i="5"/>
  <c r="T179" i="1"/>
  <c r="T103" i="5"/>
  <c r="T189" i="5"/>
  <c r="T143" i="5"/>
  <c r="T141" i="1"/>
  <c r="T93" i="7"/>
  <c r="T11" i="7"/>
  <c r="T150" i="7"/>
  <c r="T71" i="7"/>
  <c r="T25" i="5"/>
  <c r="T9" i="5"/>
  <c r="T118" i="7"/>
  <c r="T174" i="9"/>
  <c r="T13" i="5"/>
  <c r="T172" i="5"/>
  <c r="T9" i="7"/>
  <c r="T121" i="9"/>
  <c r="T179" i="7"/>
  <c r="T132" i="1"/>
  <c r="T179" i="9"/>
  <c r="T120" i="7"/>
  <c r="T168" i="7"/>
  <c r="T146" i="5"/>
  <c r="T108" i="5"/>
  <c r="T27" i="1"/>
  <c r="T22" i="9"/>
  <c r="T103" i="9"/>
  <c r="T164" i="7"/>
  <c r="T186" i="9"/>
  <c r="T195" i="9"/>
  <c r="T143" i="9"/>
  <c r="T35" i="9"/>
  <c r="T112" i="9"/>
  <c r="T77" i="5"/>
  <c r="T133" i="9"/>
  <c r="T41" i="5"/>
  <c r="T106" i="9"/>
  <c r="T155" i="7"/>
  <c r="T37" i="7"/>
  <c r="T32" i="1"/>
  <c r="T69" i="5"/>
  <c r="T18" i="5"/>
  <c r="T133" i="1"/>
  <c r="T150" i="9"/>
  <c r="T127" i="1"/>
  <c r="T34" i="5"/>
  <c r="T132" i="5"/>
  <c r="T42" i="1"/>
  <c r="T104" i="5"/>
  <c r="T167" i="7"/>
  <c r="T139" i="5"/>
  <c r="T10" i="9"/>
  <c r="T54" i="5"/>
  <c r="T175" i="7"/>
  <c r="T187" i="9"/>
  <c r="T21" i="5"/>
  <c r="T149" i="9"/>
  <c r="T60" i="7"/>
  <c r="T182" i="9"/>
  <c r="T117" i="9"/>
  <c r="T130" i="7"/>
  <c r="T102" i="1"/>
  <c r="T76" i="1"/>
  <c r="T59" i="9"/>
  <c r="T115" i="5"/>
  <c r="T50" i="9"/>
  <c r="AQ133" i="4" l="1"/>
  <c r="BR55" i="10"/>
  <c r="BH55" i="10"/>
  <c r="AX55" i="10"/>
  <c r="BW55" i="10" s="1"/>
  <c r="AO94" i="4"/>
  <c r="BQ63" i="10"/>
  <c r="AO109" i="6"/>
  <c r="AO57" i="8"/>
  <c r="AO98" i="2"/>
  <c r="AN165" i="4"/>
  <c r="AR165" i="4" s="1"/>
  <c r="BR118" i="4"/>
  <c r="AO50" i="8"/>
  <c r="BR169" i="10"/>
  <c r="AN195" i="6"/>
  <c r="AR195" i="6" s="1"/>
  <c r="BR195" i="6" s="1"/>
  <c r="BR176" i="8"/>
  <c r="AX193" i="10"/>
  <c r="BW193" i="10" s="1"/>
  <c r="AM52" i="6"/>
  <c r="AN185" i="4"/>
  <c r="AR185" i="4" s="1"/>
  <c r="BR185" i="4" s="1"/>
  <c r="BR94" i="4"/>
  <c r="AX118" i="4"/>
  <c r="BW118" i="4" s="1"/>
  <c r="AX169" i="10"/>
  <c r="BW169" i="10" s="1"/>
  <c r="AU118" i="4"/>
  <c r="BJ118" i="4" s="1"/>
  <c r="BR193" i="10"/>
  <c r="AN51" i="6"/>
  <c r="AR51" i="6" s="1"/>
  <c r="AM51" i="6"/>
  <c r="AO64" i="8"/>
  <c r="AO128" i="8"/>
  <c r="AO181" i="4"/>
  <c r="AX94" i="4"/>
  <c r="BW94" i="4" s="1"/>
  <c r="AO61" i="4"/>
  <c r="AO63" i="10"/>
  <c r="AO177" i="10"/>
  <c r="AM23" i="6"/>
  <c r="AN23" i="6"/>
  <c r="AR23" i="6" s="1"/>
  <c r="BR149" i="2"/>
  <c r="BH94" i="4"/>
  <c r="AN108" i="10"/>
  <c r="AR108" i="10" s="1"/>
  <c r="BH108" i="10" s="1"/>
  <c r="BQ55" i="10"/>
  <c r="AO149" i="10"/>
  <c r="AN61" i="2"/>
  <c r="AR61" i="2" s="1"/>
  <c r="AM61" i="2"/>
  <c r="AX149" i="2"/>
  <c r="BW149" i="2" s="1"/>
  <c r="AQ114" i="2"/>
  <c r="AN30" i="6"/>
  <c r="AR30" i="6" s="1"/>
  <c r="AN156" i="4"/>
  <c r="AR156" i="4" s="1"/>
  <c r="BR156" i="4" s="1"/>
  <c r="AW83" i="8"/>
  <c r="BV83" i="8" s="1"/>
  <c r="BR117" i="2"/>
  <c r="AN133" i="4"/>
  <c r="AR133" i="4" s="1"/>
  <c r="AW55" i="10"/>
  <c r="BV55" i="10" s="1"/>
  <c r="AN166" i="4"/>
  <c r="AR166" i="4" s="1"/>
  <c r="AM166" i="4"/>
  <c r="BR35" i="8"/>
  <c r="AU63" i="10"/>
  <c r="AZ63" i="10" s="1"/>
  <c r="BY63" i="10" s="1"/>
  <c r="AN104" i="4"/>
  <c r="AR104" i="4" s="1"/>
  <c r="BH104" i="4" s="1"/>
  <c r="AN65" i="10"/>
  <c r="AR65" i="10" s="1"/>
  <c r="BR150" i="8"/>
  <c r="AO81" i="4"/>
  <c r="AM152" i="6"/>
  <c r="AN172" i="2"/>
  <c r="AR172" i="2" s="1"/>
  <c r="AO117" i="2"/>
  <c r="AU55" i="10"/>
  <c r="AZ55" i="10" s="1"/>
  <c r="BY55" i="10" s="1"/>
  <c r="BR165" i="2"/>
  <c r="BQ83" i="8"/>
  <c r="AX117" i="2"/>
  <c r="BW117" i="2" s="1"/>
  <c r="AO57" i="2"/>
  <c r="AO113" i="6"/>
  <c r="AO17" i="6"/>
  <c r="AO58" i="8"/>
  <c r="AO197" i="2"/>
  <c r="AO110" i="6"/>
  <c r="AO87" i="2"/>
  <c r="AO182" i="6"/>
  <c r="AO88" i="8"/>
  <c r="AO75" i="8"/>
  <c r="AO67" i="8"/>
  <c r="AO169" i="8"/>
  <c r="AO191" i="10"/>
  <c r="AW169" i="10"/>
  <c r="BV169" i="10" s="1"/>
  <c r="AO198" i="10"/>
  <c r="AO132" i="10"/>
  <c r="AO9" i="10"/>
  <c r="AM77" i="10"/>
  <c r="AQ77" i="10" s="1"/>
  <c r="AO55" i="10"/>
  <c r="AU169" i="10"/>
  <c r="BR153" i="10"/>
  <c r="AU193" i="10"/>
  <c r="BT193" i="10" s="1"/>
  <c r="AU9" i="10"/>
  <c r="AX153" i="10"/>
  <c r="BW153" i="10" s="1"/>
  <c r="AO193" i="10"/>
  <c r="AU173" i="10"/>
  <c r="AZ173" i="10" s="1"/>
  <c r="BY173" i="10" s="1"/>
  <c r="AX173" i="10"/>
  <c r="BW173" i="10" s="1"/>
  <c r="AO169" i="10"/>
  <c r="BR9" i="10"/>
  <c r="AO47" i="10"/>
  <c r="AO173" i="10"/>
  <c r="AM148" i="8"/>
  <c r="AQ148" i="8" s="1"/>
  <c r="AO157" i="8"/>
  <c r="AO143" i="8"/>
  <c r="AO82" i="8"/>
  <c r="AU83" i="8"/>
  <c r="BR59" i="8"/>
  <c r="AX59" i="8"/>
  <c r="BW59" i="8" s="1"/>
  <c r="AU59" i="8"/>
  <c r="AM191" i="8"/>
  <c r="BR135" i="8"/>
  <c r="AO83" i="8"/>
  <c r="AM194" i="8"/>
  <c r="AQ194" i="8" s="1"/>
  <c r="AX135" i="8"/>
  <c r="BW135" i="8" s="1"/>
  <c r="AO150" i="8"/>
  <c r="AO31" i="8"/>
  <c r="AU144" i="6"/>
  <c r="BH128" i="6"/>
  <c r="AW144" i="6"/>
  <c r="BV144" i="6" s="1"/>
  <c r="AM200" i="6"/>
  <c r="AN200" i="6"/>
  <c r="AR200" i="6" s="1"/>
  <c r="BG144" i="6"/>
  <c r="AO156" i="6"/>
  <c r="AM172" i="6"/>
  <c r="AN172" i="6"/>
  <c r="AR172" i="6" s="1"/>
  <c r="BR144" i="6"/>
  <c r="AN15" i="6"/>
  <c r="AR15" i="6" s="1"/>
  <c r="AM15" i="6"/>
  <c r="AX144" i="6"/>
  <c r="BW144" i="6" s="1"/>
  <c r="AO128" i="6"/>
  <c r="AQ146" i="4"/>
  <c r="BG146" i="4" s="1"/>
  <c r="AO146" i="4"/>
  <c r="AO77" i="4"/>
  <c r="AN121" i="4"/>
  <c r="AR121" i="4" s="1"/>
  <c r="BH121" i="4" s="1"/>
  <c r="AO198" i="4"/>
  <c r="AO130" i="4"/>
  <c r="AM26" i="4"/>
  <c r="AN26" i="4"/>
  <c r="AR26" i="4" s="1"/>
  <c r="AO21" i="4"/>
  <c r="AO143" i="4"/>
  <c r="AO48" i="4"/>
  <c r="AO80" i="4"/>
  <c r="BR146" i="4"/>
  <c r="AQ49" i="2"/>
  <c r="AO49" i="2"/>
  <c r="AN132" i="6"/>
  <c r="AR132" i="6" s="1"/>
  <c r="AM132" i="6"/>
  <c r="AN170" i="4"/>
  <c r="AR170" i="4" s="1"/>
  <c r="AM170" i="4"/>
  <c r="AN115" i="8"/>
  <c r="AR115" i="8" s="1"/>
  <c r="AM115" i="8"/>
  <c r="AM31" i="10"/>
  <c r="AN31" i="10"/>
  <c r="AR31" i="10" s="1"/>
  <c r="AO35" i="8"/>
  <c r="AQ35" i="8"/>
  <c r="AN190" i="4"/>
  <c r="AR190" i="4" s="1"/>
  <c r="AM190" i="4"/>
  <c r="AM15" i="4"/>
  <c r="AN15" i="4"/>
  <c r="AR15" i="4" s="1"/>
  <c r="AQ64" i="8"/>
  <c r="AU64" i="8" s="1"/>
  <c r="AO80" i="8"/>
  <c r="AO123" i="10"/>
  <c r="AO164" i="6"/>
  <c r="AO75" i="10"/>
  <c r="AO67" i="10"/>
  <c r="AN9" i="2"/>
  <c r="AR9" i="2" s="1"/>
  <c r="AM9" i="2"/>
  <c r="AM133" i="10"/>
  <c r="AN133" i="10"/>
  <c r="AR133" i="10" s="1"/>
  <c r="AN141" i="2"/>
  <c r="AR141" i="2" s="1"/>
  <c r="AM141" i="2"/>
  <c r="AO91" i="8"/>
  <c r="AQ71" i="10"/>
  <c r="AO71" i="10"/>
  <c r="AO167" i="4"/>
  <c r="AO24" i="6"/>
  <c r="AO140" i="10"/>
  <c r="AO93" i="2"/>
  <c r="AM182" i="4"/>
  <c r="AN182" i="4"/>
  <c r="AR182" i="4" s="1"/>
  <c r="AR117" i="10"/>
  <c r="AO117" i="10"/>
  <c r="AM53" i="2"/>
  <c r="AQ53" i="2" s="1"/>
  <c r="AN53" i="2"/>
  <c r="AN170" i="8"/>
  <c r="AR170" i="8" s="1"/>
  <c r="AM170" i="8"/>
  <c r="AQ95" i="10"/>
  <c r="AO95" i="10"/>
  <c r="AO9" i="6"/>
  <c r="AQ67" i="8"/>
  <c r="AO82" i="4"/>
  <c r="AO90" i="2"/>
  <c r="AO165" i="8"/>
  <c r="BH69" i="2"/>
  <c r="BR178" i="10"/>
  <c r="AX178" i="10"/>
  <c r="BW178" i="10" s="1"/>
  <c r="BH178" i="10"/>
  <c r="AN15" i="8"/>
  <c r="AR15" i="8" s="1"/>
  <c r="AM15" i="8"/>
  <c r="AO69" i="2"/>
  <c r="AN78" i="4"/>
  <c r="AR78" i="4" s="1"/>
  <c r="AM78" i="4"/>
  <c r="AQ88" i="8"/>
  <c r="AU88" i="8" s="1"/>
  <c r="AO159" i="8"/>
  <c r="BR188" i="6"/>
  <c r="AN31" i="6"/>
  <c r="AR31" i="6" s="1"/>
  <c r="AM31" i="6"/>
  <c r="AO41" i="8"/>
  <c r="AQ67" i="10"/>
  <c r="BQ67" i="10" s="1"/>
  <c r="AM159" i="4"/>
  <c r="AQ159" i="4" s="1"/>
  <c r="AW159" i="4" s="1"/>
  <c r="BV159" i="4" s="1"/>
  <c r="AO146" i="2"/>
  <c r="AO154" i="2"/>
  <c r="AX188" i="6"/>
  <c r="BW188" i="6" s="1"/>
  <c r="AQ19" i="4"/>
  <c r="AO19" i="4"/>
  <c r="AQ15" i="10"/>
  <c r="AO15" i="10"/>
  <c r="AO51" i="2"/>
  <c r="AQ51" i="2"/>
  <c r="AM154" i="8"/>
  <c r="AQ154" i="8" s="1"/>
  <c r="AO196" i="8"/>
  <c r="AQ75" i="10"/>
  <c r="BH19" i="4"/>
  <c r="AX19" i="4"/>
  <c r="BW19" i="4" s="1"/>
  <c r="BR19" i="4"/>
  <c r="AQ10" i="2"/>
  <c r="AO10" i="2"/>
  <c r="AO167" i="6"/>
  <c r="AO110" i="4"/>
  <c r="AO47" i="8"/>
  <c r="AO45" i="10"/>
  <c r="AQ82" i="4"/>
  <c r="AU82" i="4" s="1"/>
  <c r="AQ23" i="10"/>
  <c r="AO23" i="10"/>
  <c r="AO153" i="10"/>
  <c r="AQ153" i="10"/>
  <c r="AQ178" i="10"/>
  <c r="AO178" i="10"/>
  <c r="AO188" i="6"/>
  <c r="AO14" i="4"/>
  <c r="AN116" i="6"/>
  <c r="AR116" i="6" s="1"/>
  <c r="AM116" i="6"/>
  <c r="AQ176" i="8"/>
  <c r="AO176" i="8"/>
  <c r="AO143" i="2"/>
  <c r="AO24" i="2"/>
  <c r="AO92" i="6"/>
  <c r="AO135" i="10"/>
  <c r="AO21" i="6"/>
  <c r="AN154" i="4"/>
  <c r="AR154" i="4" s="1"/>
  <c r="AM154" i="4"/>
  <c r="AM146" i="8"/>
  <c r="AN146" i="8"/>
  <c r="AR146" i="8" s="1"/>
  <c r="AQ149" i="2"/>
  <c r="AO149" i="2"/>
  <c r="AO165" i="2"/>
  <c r="AQ165" i="2"/>
  <c r="AX22" i="8"/>
  <c r="BW22" i="8" s="1"/>
  <c r="BR22" i="8"/>
  <c r="BH22" i="8"/>
  <c r="BH63" i="8"/>
  <c r="AX63" i="8"/>
  <c r="BW63" i="8" s="1"/>
  <c r="BR63" i="8"/>
  <c r="AX140" i="10"/>
  <c r="BW140" i="10" s="1"/>
  <c r="BR140" i="10"/>
  <c r="BH140" i="10"/>
  <c r="BH37" i="2"/>
  <c r="AX37" i="2"/>
  <c r="BW37" i="2" s="1"/>
  <c r="BR37" i="2"/>
  <c r="AX189" i="8"/>
  <c r="BW189" i="8" s="1"/>
  <c r="BR189" i="8"/>
  <c r="BH189" i="8"/>
  <c r="AX108" i="10"/>
  <c r="BW108" i="10" s="1"/>
  <c r="BR108" i="10"/>
  <c r="AX197" i="10"/>
  <c r="BW197" i="10" s="1"/>
  <c r="BH197" i="10"/>
  <c r="BR197" i="10"/>
  <c r="BH101" i="8"/>
  <c r="AX101" i="8"/>
  <c r="BW101" i="8" s="1"/>
  <c r="BR101" i="8"/>
  <c r="BQ123" i="8"/>
  <c r="BG123" i="8"/>
  <c r="AW123" i="8"/>
  <c r="BV123" i="8" s="1"/>
  <c r="AU123" i="8"/>
  <c r="AX34" i="6"/>
  <c r="BW34" i="6" s="1"/>
  <c r="BR34" i="6"/>
  <c r="BH34" i="6"/>
  <c r="AU50" i="2"/>
  <c r="BQ50" i="2"/>
  <c r="AW50" i="2"/>
  <c r="BV50" i="2" s="1"/>
  <c r="BG50" i="2"/>
  <c r="AX189" i="10"/>
  <c r="BW189" i="10" s="1"/>
  <c r="BR189" i="10"/>
  <c r="BH189" i="10"/>
  <c r="BQ134" i="4"/>
  <c r="BG134" i="4"/>
  <c r="AU134" i="4"/>
  <c r="AW134" i="4"/>
  <c r="BV134" i="4" s="1"/>
  <c r="AX74" i="8"/>
  <c r="BW74" i="8" s="1"/>
  <c r="BR74" i="8"/>
  <c r="BH74" i="8"/>
  <c r="BR188" i="8"/>
  <c r="BH188" i="8"/>
  <c r="AX188" i="8"/>
  <c r="BW188" i="8" s="1"/>
  <c r="AX114" i="8"/>
  <c r="BW114" i="8" s="1"/>
  <c r="BR114" i="8"/>
  <c r="BH114" i="8"/>
  <c r="BH135" i="10"/>
  <c r="AX135" i="10"/>
  <c r="BW135" i="10" s="1"/>
  <c r="BR135" i="10"/>
  <c r="AX123" i="6"/>
  <c r="BW123" i="6" s="1"/>
  <c r="BH123" i="6"/>
  <c r="BR123" i="6"/>
  <c r="BQ90" i="4"/>
  <c r="BG90" i="4"/>
  <c r="AW90" i="4"/>
  <c r="BV90" i="4" s="1"/>
  <c r="AU90" i="4"/>
  <c r="AX125" i="4"/>
  <c r="BW125" i="4" s="1"/>
  <c r="BR125" i="4"/>
  <c r="BH125" i="4"/>
  <c r="BH53" i="8"/>
  <c r="AX53" i="8"/>
  <c r="BW53" i="8" s="1"/>
  <c r="BR53" i="8"/>
  <c r="AW17" i="10"/>
  <c r="BV17" i="10" s="1"/>
  <c r="BQ17" i="10"/>
  <c r="BG17" i="10"/>
  <c r="AU17" i="10"/>
  <c r="AW87" i="2"/>
  <c r="BV87" i="2" s="1"/>
  <c r="BQ87" i="2"/>
  <c r="BG87" i="2"/>
  <c r="AU87" i="2"/>
  <c r="AX141" i="4"/>
  <c r="BW141" i="4" s="1"/>
  <c r="BR141" i="4"/>
  <c r="BH141" i="4"/>
  <c r="BR17" i="8"/>
  <c r="AX17" i="8"/>
  <c r="BW17" i="8" s="1"/>
  <c r="BH17" i="8"/>
  <c r="AX49" i="4"/>
  <c r="BW49" i="4" s="1"/>
  <c r="BR49" i="4"/>
  <c r="BH49" i="4"/>
  <c r="AX160" i="2"/>
  <c r="BW160" i="2" s="1"/>
  <c r="BR160" i="2"/>
  <c r="BH160" i="2"/>
  <c r="AX148" i="8"/>
  <c r="BW148" i="8" s="1"/>
  <c r="BH148" i="8"/>
  <c r="BR148" i="8"/>
  <c r="AW29" i="6"/>
  <c r="BV29" i="6" s="1"/>
  <c r="AU29" i="6"/>
  <c r="BQ29" i="6"/>
  <c r="BG29" i="6"/>
  <c r="AX66" i="8"/>
  <c r="BW66" i="8" s="1"/>
  <c r="BH66" i="8"/>
  <c r="BR66" i="8"/>
  <c r="BQ87" i="8"/>
  <c r="AU87" i="8"/>
  <c r="AW87" i="8"/>
  <c r="BV87" i="8" s="1"/>
  <c r="BG87" i="8"/>
  <c r="AX151" i="6"/>
  <c r="BW151" i="6" s="1"/>
  <c r="BR151" i="6"/>
  <c r="BH151" i="6"/>
  <c r="AX177" i="10"/>
  <c r="BW177" i="10" s="1"/>
  <c r="BR177" i="10"/>
  <c r="BH177" i="10"/>
  <c r="AX90" i="6"/>
  <c r="BW90" i="6" s="1"/>
  <c r="BR90" i="6"/>
  <c r="BH90" i="6"/>
  <c r="BR180" i="8"/>
  <c r="BH180" i="8"/>
  <c r="AX180" i="8"/>
  <c r="BW180" i="8" s="1"/>
  <c r="AX94" i="10"/>
  <c r="BW94" i="10" s="1"/>
  <c r="BR94" i="10"/>
  <c r="BH94" i="10"/>
  <c r="BH97" i="10"/>
  <c r="AX97" i="10"/>
  <c r="BW97" i="10" s="1"/>
  <c r="BR97" i="10"/>
  <c r="AX22" i="10"/>
  <c r="BW22" i="10" s="1"/>
  <c r="BR22" i="10"/>
  <c r="BH22" i="10"/>
  <c r="AW73" i="10"/>
  <c r="BV73" i="10" s="1"/>
  <c r="BG73" i="10"/>
  <c r="AU73" i="10"/>
  <c r="BQ73" i="10"/>
  <c r="AX111" i="6"/>
  <c r="BW111" i="6" s="1"/>
  <c r="BR111" i="6"/>
  <c r="BH111" i="6"/>
  <c r="BH154" i="8"/>
  <c r="AX154" i="8"/>
  <c r="BW154" i="8" s="1"/>
  <c r="BR154" i="8"/>
  <c r="BH195" i="10"/>
  <c r="AX195" i="10"/>
  <c r="BW195" i="10" s="1"/>
  <c r="BR195" i="10"/>
  <c r="AX48" i="2"/>
  <c r="BW48" i="2" s="1"/>
  <c r="BR48" i="2"/>
  <c r="BH48" i="2"/>
  <c r="BR155" i="2"/>
  <c r="BH155" i="2"/>
  <c r="AX155" i="2"/>
  <c r="BW155" i="2" s="1"/>
  <c r="BR155" i="10"/>
  <c r="BH155" i="10"/>
  <c r="AX155" i="10"/>
  <c r="BW155" i="10" s="1"/>
  <c r="AX185" i="4"/>
  <c r="BW185" i="4" s="1"/>
  <c r="BH185" i="4"/>
  <c r="AX167" i="6"/>
  <c r="BW167" i="6" s="1"/>
  <c r="BR167" i="6"/>
  <c r="BH167" i="6"/>
  <c r="BH9" i="8"/>
  <c r="AX9" i="8"/>
  <c r="BW9" i="8" s="1"/>
  <c r="BR9" i="8"/>
  <c r="BR187" i="8"/>
  <c r="BH187" i="8"/>
  <c r="AX187" i="8"/>
  <c r="BW187" i="8" s="1"/>
  <c r="BR139" i="2"/>
  <c r="BH139" i="2"/>
  <c r="AX139" i="2"/>
  <c r="BW139" i="2" s="1"/>
  <c r="AX165" i="4"/>
  <c r="BW165" i="4" s="1"/>
  <c r="BR165" i="4"/>
  <c r="BH165" i="4"/>
  <c r="AX24" i="2"/>
  <c r="BW24" i="2" s="1"/>
  <c r="BR24" i="2"/>
  <c r="BH24" i="2"/>
  <c r="AU90" i="2"/>
  <c r="BQ90" i="2"/>
  <c r="BG90" i="2"/>
  <c r="AW90" i="2"/>
  <c r="BV90" i="2" s="1"/>
  <c r="BT182" i="10"/>
  <c r="BJ182" i="10"/>
  <c r="AZ182" i="10"/>
  <c r="BY182" i="10" s="1"/>
  <c r="AX58" i="8"/>
  <c r="BW58" i="8" s="1"/>
  <c r="BR58" i="8"/>
  <c r="BH58" i="8"/>
  <c r="AX61" i="4"/>
  <c r="BW61" i="4" s="1"/>
  <c r="BR61" i="4"/>
  <c r="BH61" i="4"/>
  <c r="AQ52" i="2"/>
  <c r="AO52" i="2"/>
  <c r="BR183" i="4"/>
  <c r="BH183" i="4"/>
  <c r="AX183" i="4"/>
  <c r="BW183" i="4" s="1"/>
  <c r="BQ45" i="2"/>
  <c r="AU45" i="2"/>
  <c r="BG45" i="2"/>
  <c r="AW45" i="2"/>
  <c r="BV45" i="2" s="1"/>
  <c r="AQ200" i="2"/>
  <c r="AO200" i="2"/>
  <c r="BR66" i="2"/>
  <c r="BH66" i="2"/>
  <c r="AX66" i="2"/>
  <c r="BW66" i="2" s="1"/>
  <c r="AN152" i="4"/>
  <c r="AR152" i="4" s="1"/>
  <c r="AM152" i="4"/>
  <c r="BR34" i="2"/>
  <c r="AX34" i="2"/>
  <c r="BW34" i="2" s="1"/>
  <c r="BH34" i="2"/>
  <c r="AX47" i="2"/>
  <c r="BW47" i="2" s="1"/>
  <c r="BH47" i="2"/>
  <c r="BR47" i="2"/>
  <c r="AX103" i="2"/>
  <c r="BW103" i="2" s="1"/>
  <c r="BH103" i="2"/>
  <c r="BR103" i="2"/>
  <c r="AQ151" i="2"/>
  <c r="AO151" i="2"/>
  <c r="AQ52" i="4"/>
  <c r="AO52" i="4"/>
  <c r="AX89" i="4"/>
  <c r="BW89" i="4" s="1"/>
  <c r="BR89" i="4"/>
  <c r="BH89" i="4"/>
  <c r="AQ89" i="4"/>
  <c r="AO89" i="4"/>
  <c r="AM173" i="4"/>
  <c r="AN173" i="4"/>
  <c r="AR173" i="4" s="1"/>
  <c r="AX58" i="6"/>
  <c r="BW58" i="6" s="1"/>
  <c r="BR58" i="6"/>
  <c r="BH58" i="6"/>
  <c r="AN43" i="4"/>
  <c r="AR43" i="4" s="1"/>
  <c r="AM43" i="4"/>
  <c r="BQ138" i="4"/>
  <c r="BG138" i="4"/>
  <c r="AW138" i="4"/>
  <c r="BV138" i="4" s="1"/>
  <c r="AU138" i="4"/>
  <c r="BR40" i="6"/>
  <c r="BH40" i="6"/>
  <c r="AX40" i="6"/>
  <c r="BW40" i="6" s="1"/>
  <c r="AO97" i="8"/>
  <c r="AQ97" i="8"/>
  <c r="AM82" i="6"/>
  <c r="AN82" i="6"/>
  <c r="AR82" i="6" s="1"/>
  <c r="AN157" i="6"/>
  <c r="AR157" i="6" s="1"/>
  <c r="AM157" i="6"/>
  <c r="BH23" i="8"/>
  <c r="BR23" i="8"/>
  <c r="AX23" i="8"/>
  <c r="BW23" i="8" s="1"/>
  <c r="BR53" i="6"/>
  <c r="AX53" i="6"/>
  <c r="BW53" i="6" s="1"/>
  <c r="BH53" i="6"/>
  <c r="AQ143" i="6"/>
  <c r="AO143" i="6"/>
  <c r="BT107" i="8"/>
  <c r="AZ107" i="8"/>
  <c r="BY107" i="8" s="1"/>
  <c r="BJ107" i="8"/>
  <c r="AQ126" i="6"/>
  <c r="AO126" i="6"/>
  <c r="AQ44" i="8"/>
  <c r="AO44" i="8"/>
  <c r="AQ158" i="8"/>
  <c r="AO158" i="8"/>
  <c r="AN156" i="8"/>
  <c r="AR156" i="8" s="1"/>
  <c r="AM156" i="8"/>
  <c r="AN104" i="8"/>
  <c r="AR104" i="8" s="1"/>
  <c r="AM104" i="8"/>
  <c r="BH89" i="10"/>
  <c r="AX89" i="10"/>
  <c r="BW89" i="10" s="1"/>
  <c r="BR89" i="10"/>
  <c r="BH51" i="10"/>
  <c r="AX51" i="10"/>
  <c r="BW51" i="10" s="1"/>
  <c r="BR51" i="10"/>
  <c r="BH91" i="10"/>
  <c r="BR91" i="10"/>
  <c r="AX91" i="10"/>
  <c r="BW91" i="10" s="1"/>
  <c r="AM168" i="10"/>
  <c r="AN168" i="10"/>
  <c r="AR168" i="10" s="1"/>
  <c r="AM67" i="2"/>
  <c r="AN67" i="2"/>
  <c r="AR67" i="2" s="1"/>
  <c r="AO19" i="2"/>
  <c r="AQ19" i="2"/>
  <c r="AX12" i="2"/>
  <c r="BW12" i="2" s="1"/>
  <c r="BH12" i="2"/>
  <c r="BR12" i="2"/>
  <c r="AM157" i="4"/>
  <c r="AN157" i="4"/>
  <c r="AR157" i="4" s="1"/>
  <c r="AN118" i="2"/>
  <c r="AR118" i="2" s="1"/>
  <c r="AM118" i="2"/>
  <c r="AN17" i="2"/>
  <c r="AR17" i="2" s="1"/>
  <c r="AM17" i="2"/>
  <c r="AM149" i="4"/>
  <c r="AN149" i="4"/>
  <c r="AR149" i="4" s="1"/>
  <c r="BR29" i="6"/>
  <c r="BH29" i="6"/>
  <c r="AX29" i="6"/>
  <c r="BW29" i="6" s="1"/>
  <c r="BQ79" i="6"/>
  <c r="BG79" i="6"/>
  <c r="AU79" i="6"/>
  <c r="AW79" i="6"/>
  <c r="BV79" i="6" s="1"/>
  <c r="BH110" i="4"/>
  <c r="AX110" i="4"/>
  <c r="BW110" i="4" s="1"/>
  <c r="BR110" i="4"/>
  <c r="AO102" i="6"/>
  <c r="AQ102" i="6"/>
  <c r="BQ43" i="8"/>
  <c r="BG43" i="8"/>
  <c r="AU43" i="8"/>
  <c r="AW43" i="8"/>
  <c r="BV43" i="8" s="1"/>
  <c r="BR12" i="8"/>
  <c r="BH12" i="8"/>
  <c r="AX12" i="8"/>
  <c r="BW12" i="8" s="1"/>
  <c r="AM149" i="8"/>
  <c r="AN149" i="8"/>
  <c r="AR149" i="8" s="1"/>
  <c r="AM26" i="10"/>
  <c r="AN26" i="10"/>
  <c r="AR26" i="10" s="1"/>
  <c r="BH186" i="10"/>
  <c r="BR186" i="10"/>
  <c r="AX186" i="10"/>
  <c r="BW186" i="10" s="1"/>
  <c r="BT169" i="10"/>
  <c r="AZ169" i="10"/>
  <c r="BY169" i="10" s="1"/>
  <c r="BJ169" i="10"/>
  <c r="AW139" i="2"/>
  <c r="BV139" i="2" s="1"/>
  <c r="BQ139" i="2"/>
  <c r="BG139" i="2"/>
  <c r="AU139" i="2"/>
  <c r="BR115" i="2"/>
  <c r="BH115" i="2"/>
  <c r="AX115" i="2"/>
  <c r="BW115" i="2" s="1"/>
  <c r="AX132" i="2"/>
  <c r="BW132" i="2" s="1"/>
  <c r="BH132" i="2"/>
  <c r="BR132" i="2"/>
  <c r="AX97" i="4"/>
  <c r="BW97" i="4" s="1"/>
  <c r="BH97" i="4"/>
  <c r="BR97" i="4"/>
  <c r="AQ60" i="4"/>
  <c r="AO60" i="4"/>
  <c r="AN93" i="6"/>
  <c r="AR93" i="6" s="1"/>
  <c r="AM93" i="6"/>
  <c r="AQ97" i="6"/>
  <c r="AO97" i="6"/>
  <c r="AX66" i="6"/>
  <c r="BW66" i="6" s="1"/>
  <c r="BH66" i="6"/>
  <c r="BR66" i="6"/>
  <c r="BG21" i="4"/>
  <c r="AW21" i="4"/>
  <c r="BV21" i="4" s="1"/>
  <c r="AU21" i="4"/>
  <c r="BQ21" i="4"/>
  <c r="BH90" i="4"/>
  <c r="AX90" i="4"/>
  <c r="BW90" i="4" s="1"/>
  <c r="BR90" i="4"/>
  <c r="AQ36" i="6"/>
  <c r="AO36" i="6"/>
  <c r="BG38" i="8"/>
  <c r="AW38" i="8"/>
  <c r="BV38" i="8" s="1"/>
  <c r="AU38" i="8"/>
  <c r="BQ38" i="8"/>
  <c r="BR67" i="4"/>
  <c r="BH67" i="4"/>
  <c r="AX67" i="4"/>
  <c r="BW67" i="4" s="1"/>
  <c r="BR72" i="10"/>
  <c r="BH72" i="10"/>
  <c r="AX72" i="10"/>
  <c r="BW72" i="10" s="1"/>
  <c r="BR96" i="10"/>
  <c r="BH96" i="10"/>
  <c r="AX96" i="10"/>
  <c r="BW96" i="10" s="1"/>
  <c r="BR180" i="10"/>
  <c r="AX180" i="10"/>
  <c r="BW180" i="10" s="1"/>
  <c r="BH180" i="10"/>
  <c r="AO145" i="10"/>
  <c r="AQ145" i="10"/>
  <c r="BQ191" i="10"/>
  <c r="AU191" i="10"/>
  <c r="BG191" i="10"/>
  <c r="AW191" i="10"/>
  <c r="BV191" i="10" s="1"/>
  <c r="AN14" i="2"/>
  <c r="AR14" i="2" s="1"/>
  <c r="AM14" i="2"/>
  <c r="BH161" i="2"/>
  <c r="BR161" i="2"/>
  <c r="AX161" i="2"/>
  <c r="BW161" i="2" s="1"/>
  <c r="AN62" i="2"/>
  <c r="AR62" i="2" s="1"/>
  <c r="AM62" i="2"/>
  <c r="AN102" i="2"/>
  <c r="AR102" i="2" s="1"/>
  <c r="AM102" i="2"/>
  <c r="AQ97" i="2"/>
  <c r="AO97" i="2"/>
  <c r="AO148" i="2"/>
  <c r="AQ148" i="2"/>
  <c r="AN125" i="2"/>
  <c r="AR125" i="2" s="1"/>
  <c r="AM125" i="2"/>
  <c r="AN194" i="2"/>
  <c r="AR194" i="2" s="1"/>
  <c r="AM194" i="2"/>
  <c r="BR103" i="4"/>
  <c r="BH103" i="4"/>
  <c r="AX103" i="4"/>
  <c r="BW103" i="4" s="1"/>
  <c r="BQ156" i="6"/>
  <c r="BG156" i="6"/>
  <c r="AU156" i="6"/>
  <c r="AW156" i="6"/>
  <c r="BV156" i="6" s="1"/>
  <c r="AX161" i="4"/>
  <c r="BW161" i="4" s="1"/>
  <c r="BH161" i="4"/>
  <c r="BR161" i="4"/>
  <c r="BH184" i="6"/>
  <c r="AX184" i="6"/>
  <c r="BW184" i="6" s="1"/>
  <c r="BR184" i="6"/>
  <c r="AQ192" i="6"/>
  <c r="AO192" i="6"/>
  <c r="BR83" i="4"/>
  <c r="BH83" i="4"/>
  <c r="AX83" i="4"/>
  <c r="BW83" i="4" s="1"/>
  <c r="AN47" i="6"/>
  <c r="AR47" i="6" s="1"/>
  <c r="AM47" i="6"/>
  <c r="AN23" i="4"/>
  <c r="AR23" i="4" s="1"/>
  <c r="AM23" i="4"/>
  <c r="BR159" i="4"/>
  <c r="BH159" i="4"/>
  <c r="AX159" i="4"/>
  <c r="BW159" i="4" s="1"/>
  <c r="AO190" i="6"/>
  <c r="AQ190" i="6"/>
  <c r="AN33" i="8"/>
  <c r="AR33" i="8" s="1"/>
  <c r="AM33" i="8"/>
  <c r="AX13" i="4"/>
  <c r="BW13" i="4" s="1"/>
  <c r="BH13" i="4"/>
  <c r="BR13" i="4"/>
  <c r="AQ139" i="4"/>
  <c r="AO139" i="4"/>
  <c r="AO10" i="6"/>
  <c r="AW82" i="4"/>
  <c r="BV82" i="4" s="1"/>
  <c r="AO105" i="8"/>
  <c r="AQ105" i="8"/>
  <c r="AQ165" i="6"/>
  <c r="AO165" i="6"/>
  <c r="BR24" i="8"/>
  <c r="BH24" i="8"/>
  <c r="AX24" i="8"/>
  <c r="BW24" i="8" s="1"/>
  <c r="AO114" i="8"/>
  <c r="AM18" i="10"/>
  <c r="AN18" i="10"/>
  <c r="AR18" i="10" s="1"/>
  <c r="BH19" i="10"/>
  <c r="BR19" i="10"/>
  <c r="AX19" i="10"/>
  <c r="BW19" i="10" s="1"/>
  <c r="BJ9" i="10"/>
  <c r="BT9" i="10"/>
  <c r="AZ9" i="10"/>
  <c r="BY9" i="10" s="1"/>
  <c r="AO38" i="10"/>
  <c r="AQ38" i="10"/>
  <c r="AU134" i="10"/>
  <c r="AW134" i="10"/>
  <c r="BV134" i="10" s="1"/>
  <c r="BG134" i="10"/>
  <c r="BQ134" i="10"/>
  <c r="AQ83" i="10"/>
  <c r="AO83" i="10"/>
  <c r="AX184" i="10"/>
  <c r="BW184" i="10" s="1"/>
  <c r="BR184" i="10"/>
  <c r="BH184" i="10"/>
  <c r="AQ58" i="10"/>
  <c r="AO58" i="10"/>
  <c r="BH29" i="2"/>
  <c r="AX29" i="2"/>
  <c r="BW29" i="2" s="1"/>
  <c r="BR29" i="2"/>
  <c r="AM32" i="2"/>
  <c r="AN32" i="2"/>
  <c r="AR32" i="2" s="1"/>
  <c r="AQ147" i="2"/>
  <c r="AO147" i="2"/>
  <c r="BG41" i="4"/>
  <c r="AW41" i="4"/>
  <c r="BV41" i="4" s="1"/>
  <c r="AU41" i="4"/>
  <c r="BQ41" i="4"/>
  <c r="AX63" i="2"/>
  <c r="BW63" i="2" s="1"/>
  <c r="BR63" i="2"/>
  <c r="BH63" i="2"/>
  <c r="AX191" i="2"/>
  <c r="BW191" i="2" s="1"/>
  <c r="BH191" i="2"/>
  <c r="BR191" i="2"/>
  <c r="AO17" i="8"/>
  <c r="AQ17" i="8"/>
  <c r="AQ195" i="6"/>
  <c r="AX103" i="6"/>
  <c r="BW103" i="6" s="1"/>
  <c r="BR103" i="6"/>
  <c r="BH103" i="6"/>
  <c r="AW172" i="8"/>
  <c r="BV172" i="8" s="1"/>
  <c r="AU172" i="8"/>
  <c r="BQ172" i="8"/>
  <c r="BG172" i="8"/>
  <c r="AQ158" i="10"/>
  <c r="AO158" i="10"/>
  <c r="AX112" i="10"/>
  <c r="BW112" i="10" s="1"/>
  <c r="BH112" i="10"/>
  <c r="BR112" i="10"/>
  <c r="BR18" i="2"/>
  <c r="AX18" i="2"/>
  <c r="BW18" i="2" s="1"/>
  <c r="BH18" i="2"/>
  <c r="BR60" i="6"/>
  <c r="BH60" i="6"/>
  <c r="AX60" i="6"/>
  <c r="BW60" i="6" s="1"/>
  <c r="BH100" i="6"/>
  <c r="AX100" i="6"/>
  <c r="BW100" i="6" s="1"/>
  <c r="BR100" i="6"/>
  <c r="BR47" i="4"/>
  <c r="BH47" i="4"/>
  <c r="AX47" i="4"/>
  <c r="BW47" i="4" s="1"/>
  <c r="BG155" i="6"/>
  <c r="AW155" i="6"/>
  <c r="BV155" i="6" s="1"/>
  <c r="AU155" i="6"/>
  <c r="BQ155" i="6"/>
  <c r="AQ44" i="4"/>
  <c r="AO44" i="4"/>
  <c r="AO118" i="6"/>
  <c r="AQ118" i="6"/>
  <c r="BR110" i="10"/>
  <c r="AX110" i="10"/>
  <c r="BW110" i="10" s="1"/>
  <c r="BH110" i="10"/>
  <c r="AZ193" i="10"/>
  <c r="BY193" i="10" s="1"/>
  <c r="BG81" i="4"/>
  <c r="AW81" i="4"/>
  <c r="BV81" i="4" s="1"/>
  <c r="AU81" i="4"/>
  <c r="BQ81" i="4"/>
  <c r="BG77" i="4"/>
  <c r="AW77" i="4"/>
  <c r="BV77" i="4" s="1"/>
  <c r="AU77" i="4"/>
  <c r="BQ77" i="4"/>
  <c r="BJ41" i="2"/>
  <c r="BT41" i="2"/>
  <c r="AZ41" i="2"/>
  <c r="BY41" i="2" s="1"/>
  <c r="AQ33" i="2"/>
  <c r="AO33" i="2"/>
  <c r="BJ65" i="2"/>
  <c r="AZ65" i="2"/>
  <c r="BY65" i="2" s="1"/>
  <c r="BT65" i="2"/>
  <c r="BR131" i="2"/>
  <c r="BH131" i="2"/>
  <c r="AX131" i="2"/>
  <c r="BW131" i="2" s="1"/>
  <c r="AN166" i="2"/>
  <c r="AR166" i="2" s="1"/>
  <c r="AM166" i="2"/>
  <c r="AQ71" i="6"/>
  <c r="AO71" i="6"/>
  <c r="AQ11" i="4"/>
  <c r="AO11" i="4"/>
  <c r="AQ169" i="4"/>
  <c r="AO169" i="4"/>
  <c r="AX71" i="2"/>
  <c r="BW71" i="2" s="1"/>
  <c r="BR71" i="2"/>
  <c r="BH71" i="2"/>
  <c r="AX151" i="2"/>
  <c r="BW151" i="2" s="1"/>
  <c r="BH151" i="2"/>
  <c r="BR151" i="2"/>
  <c r="BT62" i="4"/>
  <c r="AZ62" i="4"/>
  <c r="BY62" i="4" s="1"/>
  <c r="BJ62" i="4"/>
  <c r="AU167" i="4"/>
  <c r="BQ167" i="4"/>
  <c r="AW167" i="4"/>
  <c r="BV167" i="4" s="1"/>
  <c r="BG167" i="4"/>
  <c r="AN136" i="4"/>
  <c r="AR136" i="4" s="1"/>
  <c r="AM136" i="4"/>
  <c r="AM22" i="6"/>
  <c r="AN22" i="6"/>
  <c r="AR22" i="6" s="1"/>
  <c r="AM78" i="6"/>
  <c r="AN78" i="6"/>
  <c r="AR78" i="6" s="1"/>
  <c r="BQ122" i="4"/>
  <c r="BG122" i="4"/>
  <c r="AU122" i="4"/>
  <c r="AW122" i="4"/>
  <c r="BV122" i="4" s="1"/>
  <c r="AQ24" i="6"/>
  <c r="BQ59" i="6"/>
  <c r="BG59" i="6"/>
  <c r="AU59" i="6"/>
  <c r="AW59" i="6"/>
  <c r="BV59" i="6" s="1"/>
  <c r="BQ180" i="6"/>
  <c r="BG180" i="6"/>
  <c r="AW180" i="6"/>
  <c r="BV180" i="6" s="1"/>
  <c r="AU180" i="6"/>
  <c r="AO197" i="4"/>
  <c r="AN87" i="6"/>
  <c r="AR87" i="6" s="1"/>
  <c r="AM87" i="6"/>
  <c r="BQ31" i="8"/>
  <c r="AU31" i="8"/>
  <c r="BG31" i="8"/>
  <c r="AW31" i="8"/>
  <c r="BV31" i="8" s="1"/>
  <c r="AO36" i="4"/>
  <c r="AQ36" i="4"/>
  <c r="AX105" i="4"/>
  <c r="BW105" i="4" s="1"/>
  <c r="BR105" i="4"/>
  <c r="BH105" i="4"/>
  <c r="AO122" i="6"/>
  <c r="AQ122" i="6"/>
  <c r="AQ153" i="6"/>
  <c r="AO153" i="6"/>
  <c r="BR126" i="6"/>
  <c r="BH126" i="6"/>
  <c r="AX126" i="6"/>
  <c r="BW126" i="6" s="1"/>
  <c r="AO63" i="8"/>
  <c r="AX172" i="8"/>
  <c r="BW172" i="8" s="1"/>
  <c r="BH172" i="8"/>
  <c r="BR172" i="8"/>
  <c r="AO85" i="10"/>
  <c r="AQ85" i="10"/>
  <c r="BR128" i="8"/>
  <c r="BH128" i="8"/>
  <c r="AX128" i="8"/>
  <c r="BW128" i="8" s="1"/>
  <c r="AO69" i="10"/>
  <c r="AQ69" i="10"/>
  <c r="BR134" i="10"/>
  <c r="BH134" i="10"/>
  <c r="AX134" i="10"/>
  <c r="BW134" i="10" s="1"/>
  <c r="AN106" i="10"/>
  <c r="AR106" i="10" s="1"/>
  <c r="AM106" i="10"/>
  <c r="AX82" i="10"/>
  <c r="BW82" i="10" s="1"/>
  <c r="BH82" i="10"/>
  <c r="BR82" i="10"/>
  <c r="AO174" i="10"/>
  <c r="AQ174" i="10"/>
  <c r="BQ58" i="4"/>
  <c r="BG58" i="4"/>
  <c r="AW58" i="4"/>
  <c r="BV58" i="4" s="1"/>
  <c r="AU58" i="4"/>
  <c r="AQ58" i="2"/>
  <c r="AO58" i="2"/>
  <c r="BH134" i="4"/>
  <c r="AX134" i="4"/>
  <c r="BW134" i="4" s="1"/>
  <c r="BR134" i="4"/>
  <c r="AO160" i="2"/>
  <c r="AN192" i="4"/>
  <c r="AR192" i="4" s="1"/>
  <c r="AM192" i="4"/>
  <c r="AU159" i="4"/>
  <c r="AX77" i="4"/>
  <c r="BW77" i="4" s="1"/>
  <c r="BH77" i="4"/>
  <c r="BR77" i="4"/>
  <c r="AN123" i="4"/>
  <c r="AR123" i="4" s="1"/>
  <c r="AM123" i="4"/>
  <c r="AQ176" i="6"/>
  <c r="AO176" i="6"/>
  <c r="AQ25" i="8"/>
  <c r="AO25" i="8"/>
  <c r="AQ72" i="6"/>
  <c r="AO72" i="6"/>
  <c r="AW41" i="6"/>
  <c r="BV41" i="6" s="1"/>
  <c r="AU41" i="6"/>
  <c r="BG41" i="6"/>
  <c r="BQ41" i="6"/>
  <c r="AQ22" i="8"/>
  <c r="AO22" i="8"/>
  <c r="AQ74" i="8"/>
  <c r="AO74" i="8"/>
  <c r="AN184" i="8"/>
  <c r="AR184" i="8" s="1"/>
  <c r="AM184" i="8"/>
  <c r="BQ75" i="6"/>
  <c r="BG75" i="6"/>
  <c r="AW75" i="6"/>
  <c r="BV75" i="6" s="1"/>
  <c r="AU75" i="6"/>
  <c r="AW88" i="8"/>
  <c r="BV88" i="8" s="1"/>
  <c r="BR112" i="8"/>
  <c r="BH112" i="8"/>
  <c r="AX112" i="8"/>
  <c r="BW112" i="8" s="1"/>
  <c r="AO62" i="10"/>
  <c r="AQ62" i="10"/>
  <c r="AX152" i="10"/>
  <c r="BW152" i="10" s="1"/>
  <c r="BH152" i="10"/>
  <c r="BR152" i="10"/>
  <c r="AO162" i="2"/>
  <c r="AQ162" i="2"/>
  <c r="AO97" i="4"/>
  <c r="AQ97" i="4"/>
  <c r="BR24" i="6"/>
  <c r="BH24" i="6"/>
  <c r="AX24" i="6"/>
  <c r="BW24" i="6" s="1"/>
  <c r="AQ35" i="6"/>
  <c r="AO35" i="6"/>
  <c r="BR84" i="8"/>
  <c r="AX84" i="8"/>
  <c r="BW84" i="8" s="1"/>
  <c r="BH84" i="8"/>
  <c r="AQ99" i="4"/>
  <c r="AO99" i="4"/>
  <c r="BR36" i="6"/>
  <c r="BH36" i="6"/>
  <c r="AX36" i="6"/>
  <c r="BW36" i="6" s="1"/>
  <c r="BT160" i="6"/>
  <c r="AZ160" i="6"/>
  <c r="BY160" i="6" s="1"/>
  <c r="BJ160" i="6"/>
  <c r="AX81" i="4"/>
  <c r="BW81" i="4" s="1"/>
  <c r="BR81" i="4"/>
  <c r="BH81" i="4"/>
  <c r="BH152" i="6"/>
  <c r="AX152" i="6"/>
  <c r="BW152" i="6" s="1"/>
  <c r="BR152" i="6"/>
  <c r="AN85" i="8"/>
  <c r="AR85" i="8" s="1"/>
  <c r="AM85" i="8"/>
  <c r="BR110" i="6"/>
  <c r="AX110" i="6"/>
  <c r="BW110" i="6" s="1"/>
  <c r="BH110" i="6"/>
  <c r="AM34" i="8"/>
  <c r="AN34" i="8"/>
  <c r="AR34" i="8" s="1"/>
  <c r="AX169" i="8"/>
  <c r="BW169" i="8" s="1"/>
  <c r="BR169" i="8"/>
  <c r="BH169" i="8"/>
  <c r="BR17" i="10"/>
  <c r="AX17" i="10"/>
  <c r="BW17" i="10" s="1"/>
  <c r="BH17" i="10"/>
  <c r="AQ27" i="10"/>
  <c r="AO27" i="10"/>
  <c r="BH121" i="10"/>
  <c r="AX121" i="10"/>
  <c r="BW121" i="10" s="1"/>
  <c r="BR121" i="10"/>
  <c r="AO180" i="10"/>
  <c r="AQ180" i="10"/>
  <c r="AQ120" i="10"/>
  <c r="AO120" i="10"/>
  <c r="AN175" i="10"/>
  <c r="AR175" i="10" s="1"/>
  <c r="AM175" i="10"/>
  <c r="AM194" i="10"/>
  <c r="AN194" i="10"/>
  <c r="AR194" i="10" s="1"/>
  <c r="BH81" i="2"/>
  <c r="BR81" i="2"/>
  <c r="AX81" i="2"/>
  <c r="BW81" i="2" s="1"/>
  <c r="BH97" i="2"/>
  <c r="BR97" i="2"/>
  <c r="AX97" i="2"/>
  <c r="BW97" i="2" s="1"/>
  <c r="AN40" i="4"/>
  <c r="AR40" i="4" s="1"/>
  <c r="AM40" i="4"/>
  <c r="AO178" i="2"/>
  <c r="AQ178" i="2"/>
  <c r="AQ89" i="2"/>
  <c r="AM9" i="4"/>
  <c r="AN9" i="4"/>
  <c r="AR9" i="4" s="1"/>
  <c r="AO101" i="4"/>
  <c r="AO71" i="4"/>
  <c r="AQ71" i="4"/>
  <c r="AO69" i="6"/>
  <c r="AQ69" i="6"/>
  <c r="BR127" i="4"/>
  <c r="BH127" i="4"/>
  <c r="AX127" i="4"/>
  <c r="BW127" i="4" s="1"/>
  <c r="AQ12" i="6"/>
  <c r="AO12" i="6"/>
  <c r="BR169" i="6"/>
  <c r="BH169" i="6"/>
  <c r="AX169" i="6"/>
  <c r="BW169" i="6" s="1"/>
  <c r="AN28" i="4"/>
  <c r="AR28" i="4" s="1"/>
  <c r="AM28" i="4"/>
  <c r="AN116" i="4"/>
  <c r="AR116" i="4" s="1"/>
  <c r="AM116" i="4"/>
  <c r="BR171" i="4"/>
  <c r="BH171" i="4"/>
  <c r="AX171" i="4"/>
  <c r="BW171" i="4" s="1"/>
  <c r="AX10" i="6"/>
  <c r="BW10" i="6" s="1"/>
  <c r="BR10" i="6"/>
  <c r="BH10" i="6"/>
  <c r="AO149" i="6"/>
  <c r="AQ149" i="6"/>
  <c r="AO90" i="4"/>
  <c r="BR105" i="8"/>
  <c r="BH105" i="8"/>
  <c r="AX105" i="8"/>
  <c r="BW105" i="8" s="1"/>
  <c r="BR165" i="6"/>
  <c r="BH165" i="6"/>
  <c r="AX165" i="6"/>
  <c r="BW165" i="6" s="1"/>
  <c r="AQ57" i="8"/>
  <c r="AN109" i="8"/>
  <c r="AR109" i="8" s="1"/>
  <c r="AM109" i="8"/>
  <c r="BH182" i="8"/>
  <c r="AX182" i="8"/>
  <c r="BW182" i="8" s="1"/>
  <c r="BR182" i="8"/>
  <c r="AM164" i="10"/>
  <c r="AN164" i="10"/>
  <c r="AR164" i="10" s="1"/>
  <c r="AX30" i="10"/>
  <c r="BW30" i="10" s="1"/>
  <c r="BR30" i="10"/>
  <c r="BH30" i="10"/>
  <c r="AX100" i="10"/>
  <c r="BW100" i="10" s="1"/>
  <c r="BR100" i="10"/>
  <c r="BH100" i="10"/>
  <c r="AO184" i="10"/>
  <c r="AQ184" i="10"/>
  <c r="AQ74" i="2"/>
  <c r="AO74" i="2"/>
  <c r="AN56" i="4"/>
  <c r="AR56" i="4" s="1"/>
  <c r="AM56" i="4"/>
  <c r="AQ106" i="2"/>
  <c r="AO106" i="2"/>
  <c r="AO55" i="2"/>
  <c r="AQ55" i="2"/>
  <c r="AO119" i="2"/>
  <c r="AQ119" i="2"/>
  <c r="AM163" i="6"/>
  <c r="AN163" i="6"/>
  <c r="AR163" i="6" s="1"/>
  <c r="AQ93" i="8"/>
  <c r="AO93" i="8"/>
  <c r="AQ103" i="8"/>
  <c r="AO103" i="8"/>
  <c r="BT174" i="8"/>
  <c r="BJ174" i="8"/>
  <c r="AZ174" i="8"/>
  <c r="BY174" i="8" s="1"/>
  <c r="AQ132" i="8"/>
  <c r="AO132" i="8"/>
  <c r="BG177" i="10"/>
  <c r="AW177" i="10"/>
  <c r="BV177" i="10" s="1"/>
  <c r="BQ177" i="10"/>
  <c r="AU177" i="10"/>
  <c r="AQ112" i="10"/>
  <c r="AO112" i="10"/>
  <c r="AQ185" i="2"/>
  <c r="AO185" i="2"/>
  <c r="AQ169" i="2"/>
  <c r="AO169" i="2"/>
  <c r="BR16" i="6"/>
  <c r="BH16" i="6"/>
  <c r="AX16" i="6"/>
  <c r="BW16" i="6" s="1"/>
  <c r="AN170" i="6"/>
  <c r="AR170" i="6" s="1"/>
  <c r="AM170" i="6"/>
  <c r="BR44" i="4"/>
  <c r="AX44" i="4"/>
  <c r="BW44" i="4" s="1"/>
  <c r="BH44" i="4"/>
  <c r="AX122" i="8"/>
  <c r="BW122" i="8" s="1"/>
  <c r="BR122" i="8"/>
  <c r="BH122" i="8"/>
  <c r="AQ171" i="8"/>
  <c r="AO171" i="8"/>
  <c r="BQ194" i="8"/>
  <c r="BG194" i="8"/>
  <c r="AU194" i="8"/>
  <c r="AW194" i="8"/>
  <c r="BV194" i="8" s="1"/>
  <c r="AQ110" i="10"/>
  <c r="AO110" i="10"/>
  <c r="AN138" i="10"/>
  <c r="AR138" i="10" s="1"/>
  <c r="AM138" i="10"/>
  <c r="BR92" i="8"/>
  <c r="AX92" i="8"/>
  <c r="BW92" i="8" s="1"/>
  <c r="BH92" i="8"/>
  <c r="BG160" i="2"/>
  <c r="BQ160" i="2"/>
  <c r="AW160" i="2"/>
  <c r="BV160" i="2" s="1"/>
  <c r="AU160" i="2"/>
  <c r="AO123" i="2"/>
  <c r="AX180" i="2"/>
  <c r="BW180" i="2" s="1"/>
  <c r="BH180" i="2"/>
  <c r="BR180" i="2"/>
  <c r="AX15" i="2"/>
  <c r="BW15" i="2" s="1"/>
  <c r="BH15" i="2"/>
  <c r="BR15" i="2"/>
  <c r="AM104" i="2"/>
  <c r="AN104" i="2"/>
  <c r="AR104" i="2" s="1"/>
  <c r="AQ197" i="2"/>
  <c r="BR122" i="2"/>
  <c r="BH122" i="2"/>
  <c r="AX122" i="2"/>
  <c r="BW122" i="2" s="1"/>
  <c r="BH89" i="2"/>
  <c r="BR89" i="2"/>
  <c r="AX89" i="2"/>
  <c r="BW89" i="2" s="1"/>
  <c r="AQ135" i="2"/>
  <c r="AO135" i="2"/>
  <c r="AO199" i="2"/>
  <c r="AQ199" i="2"/>
  <c r="AO68" i="4"/>
  <c r="AQ68" i="4"/>
  <c r="AX121" i="4"/>
  <c r="BW121" i="4" s="1"/>
  <c r="BR121" i="4"/>
  <c r="AN80" i="6"/>
  <c r="AR80" i="6" s="1"/>
  <c r="AM80" i="6"/>
  <c r="AQ65" i="4"/>
  <c r="AO65" i="4"/>
  <c r="AX46" i="6"/>
  <c r="BW46" i="6" s="1"/>
  <c r="BH46" i="6"/>
  <c r="BR46" i="6"/>
  <c r="BT142" i="4"/>
  <c r="AZ142" i="4"/>
  <c r="BY142" i="4" s="1"/>
  <c r="BJ142" i="4"/>
  <c r="AQ138" i="6"/>
  <c r="AO138" i="6"/>
  <c r="AX197" i="4"/>
  <c r="BW197" i="4" s="1"/>
  <c r="BR197" i="4"/>
  <c r="BH197" i="4"/>
  <c r="AO90" i="6"/>
  <c r="AQ177" i="6"/>
  <c r="AO177" i="6"/>
  <c r="AO72" i="4"/>
  <c r="AQ72" i="4"/>
  <c r="BR17" i="6"/>
  <c r="AX17" i="6"/>
  <c r="BW17" i="6" s="1"/>
  <c r="BH17" i="6"/>
  <c r="AO54" i="6"/>
  <c r="AN162" i="6"/>
  <c r="AR162" i="6" s="1"/>
  <c r="AM162" i="6"/>
  <c r="AO92" i="8"/>
  <c r="AQ98" i="4"/>
  <c r="BR158" i="6"/>
  <c r="AX158" i="6"/>
  <c r="BW158" i="6" s="1"/>
  <c r="BH158" i="6"/>
  <c r="BR57" i="8"/>
  <c r="BH57" i="8"/>
  <c r="AX57" i="8"/>
  <c r="BW57" i="8" s="1"/>
  <c r="AO26" i="8"/>
  <c r="AQ142" i="8"/>
  <c r="AO142" i="8"/>
  <c r="AX85" i="10"/>
  <c r="BW85" i="10" s="1"/>
  <c r="BR85" i="10"/>
  <c r="BH85" i="10"/>
  <c r="AQ96" i="8"/>
  <c r="AO96" i="8"/>
  <c r="AX69" i="10"/>
  <c r="BW69" i="10" s="1"/>
  <c r="BR69" i="10"/>
  <c r="BH69" i="10"/>
  <c r="AO134" i="10"/>
  <c r="BH127" i="10"/>
  <c r="AX127" i="10"/>
  <c r="BW127" i="10" s="1"/>
  <c r="BR127" i="10"/>
  <c r="BH174" i="10"/>
  <c r="BR174" i="10"/>
  <c r="AX174" i="10"/>
  <c r="BW174" i="10" s="1"/>
  <c r="BH85" i="2"/>
  <c r="AX85" i="2"/>
  <c r="BW85" i="2" s="1"/>
  <c r="BR85" i="2"/>
  <c r="BR171" i="2"/>
  <c r="BH171" i="2"/>
  <c r="AX171" i="2"/>
  <c r="BW171" i="2" s="1"/>
  <c r="AX92" i="2"/>
  <c r="BW92" i="2" s="1"/>
  <c r="BH92" i="2"/>
  <c r="BR92" i="2"/>
  <c r="BG168" i="2"/>
  <c r="BQ168" i="2"/>
  <c r="AW168" i="2"/>
  <c r="BV168" i="2" s="1"/>
  <c r="AU168" i="2"/>
  <c r="AQ32" i="4"/>
  <c r="AO32" i="4"/>
  <c r="AN73" i="2"/>
  <c r="AR73" i="2" s="1"/>
  <c r="AM73" i="2"/>
  <c r="AO185" i="4"/>
  <c r="AQ185" i="4"/>
  <c r="AN146" i="6"/>
  <c r="AR146" i="6" s="1"/>
  <c r="AM146" i="6"/>
  <c r="BT158" i="4"/>
  <c r="AZ158" i="4"/>
  <c r="BY158" i="4" s="1"/>
  <c r="BJ158" i="4"/>
  <c r="BH176" i="6"/>
  <c r="AX176" i="6"/>
  <c r="BW176" i="6" s="1"/>
  <c r="BR176" i="6"/>
  <c r="AO94" i="6"/>
  <c r="AQ94" i="6"/>
  <c r="AQ80" i="4"/>
  <c r="AR181" i="4"/>
  <c r="AU181" i="4" s="1"/>
  <c r="AO140" i="6"/>
  <c r="AQ140" i="6"/>
  <c r="BR145" i="6"/>
  <c r="BH145" i="6"/>
  <c r="AX145" i="6"/>
  <c r="BW145" i="6" s="1"/>
  <c r="AQ125" i="6"/>
  <c r="AX98" i="8"/>
  <c r="BW98" i="8" s="1"/>
  <c r="BH98" i="8"/>
  <c r="BR98" i="8"/>
  <c r="BH166" i="8"/>
  <c r="AX166" i="8"/>
  <c r="BW166" i="8" s="1"/>
  <c r="BR166" i="8"/>
  <c r="AM33" i="10"/>
  <c r="AN33" i="10"/>
  <c r="AR33" i="10" s="1"/>
  <c r="AO120" i="8"/>
  <c r="AQ120" i="8"/>
  <c r="AX14" i="10"/>
  <c r="BW14" i="10" s="1"/>
  <c r="BR14" i="10"/>
  <c r="BH14" i="10"/>
  <c r="AX116" i="10"/>
  <c r="BW116" i="10" s="1"/>
  <c r="BH116" i="10"/>
  <c r="BR116" i="10"/>
  <c r="BR42" i="2"/>
  <c r="BH42" i="2"/>
  <c r="AX42" i="2"/>
  <c r="BW42" i="2" s="1"/>
  <c r="BG144" i="2"/>
  <c r="BQ144" i="2"/>
  <c r="AW144" i="2"/>
  <c r="BV144" i="2" s="1"/>
  <c r="AU144" i="2"/>
  <c r="BR88" i="4"/>
  <c r="BH88" i="4"/>
  <c r="AX88" i="4"/>
  <c r="BW88" i="4" s="1"/>
  <c r="AQ34" i="2"/>
  <c r="AO34" i="2"/>
  <c r="BR130" i="6"/>
  <c r="BH130" i="6"/>
  <c r="AX130" i="6"/>
  <c r="BW130" i="6" s="1"/>
  <c r="AX60" i="2"/>
  <c r="BW60" i="2" s="1"/>
  <c r="BH60" i="2"/>
  <c r="BR60" i="2"/>
  <c r="BR163" i="2"/>
  <c r="BH163" i="2"/>
  <c r="AX163" i="2"/>
  <c r="BW163" i="2" s="1"/>
  <c r="AQ187" i="2"/>
  <c r="AO187" i="2"/>
  <c r="AM93" i="4"/>
  <c r="AN93" i="4"/>
  <c r="AR93" i="4" s="1"/>
  <c r="AO40" i="2"/>
  <c r="BR162" i="2"/>
  <c r="BH162" i="2"/>
  <c r="AX162" i="2"/>
  <c r="BW162" i="2" s="1"/>
  <c r="AX137" i="4"/>
  <c r="BW137" i="4" s="1"/>
  <c r="BH137" i="4"/>
  <c r="BR137" i="4"/>
  <c r="BQ42" i="4"/>
  <c r="BG42" i="4"/>
  <c r="AU42" i="4"/>
  <c r="AW42" i="4"/>
  <c r="BV42" i="4" s="1"/>
  <c r="BQ66" i="4"/>
  <c r="BG66" i="4"/>
  <c r="AW66" i="4"/>
  <c r="BV66" i="4" s="1"/>
  <c r="AU66" i="4"/>
  <c r="BR135" i="4"/>
  <c r="BH135" i="4"/>
  <c r="AX135" i="4"/>
  <c r="BW135" i="4" s="1"/>
  <c r="BR167" i="4"/>
  <c r="BH167" i="4"/>
  <c r="AX167" i="4"/>
  <c r="BW167" i="4" s="1"/>
  <c r="AN154" i="6"/>
  <c r="AR154" i="6" s="1"/>
  <c r="AM154" i="6"/>
  <c r="AN37" i="6"/>
  <c r="AR37" i="6" s="1"/>
  <c r="AM37" i="6"/>
  <c r="AQ38" i="4"/>
  <c r="AO38" i="4"/>
  <c r="BH98" i="4"/>
  <c r="AX98" i="4"/>
  <c r="BW98" i="4" s="1"/>
  <c r="BR98" i="4"/>
  <c r="BH35" i="6"/>
  <c r="AX35" i="6"/>
  <c r="BW35" i="6" s="1"/>
  <c r="BR35" i="6"/>
  <c r="AQ42" i="8"/>
  <c r="AO42" i="8"/>
  <c r="AO84" i="8"/>
  <c r="BG70" i="6"/>
  <c r="AW70" i="6"/>
  <c r="BV70" i="6" s="1"/>
  <c r="AU70" i="6"/>
  <c r="BQ70" i="6"/>
  <c r="BH69" i="8"/>
  <c r="AX69" i="8"/>
  <c r="BW69" i="8" s="1"/>
  <c r="BR69" i="8"/>
  <c r="BR31" i="4"/>
  <c r="BH31" i="4"/>
  <c r="AX31" i="4"/>
  <c r="BW31" i="4" s="1"/>
  <c r="BR99" i="4"/>
  <c r="BH99" i="4"/>
  <c r="AX99" i="4"/>
  <c r="BW99" i="4" s="1"/>
  <c r="AM26" i="6"/>
  <c r="AN26" i="6"/>
  <c r="AR26" i="6" s="1"/>
  <c r="AM42" i="6"/>
  <c r="AN42" i="6"/>
  <c r="AR42" i="6" s="1"/>
  <c r="AQ174" i="6"/>
  <c r="AO174" i="6"/>
  <c r="BR51" i="4"/>
  <c r="BH51" i="4"/>
  <c r="AX51" i="4"/>
  <c r="BW51" i="4" s="1"/>
  <c r="AX133" i="4"/>
  <c r="BW133" i="4" s="1"/>
  <c r="BR133" i="4"/>
  <c r="BH133" i="4"/>
  <c r="AQ61" i="6"/>
  <c r="AO61" i="6"/>
  <c r="AQ68" i="6"/>
  <c r="AO68" i="6"/>
  <c r="BH87" i="8"/>
  <c r="BR87" i="8"/>
  <c r="AX87" i="8"/>
  <c r="BW87" i="8" s="1"/>
  <c r="BG103" i="6"/>
  <c r="AW103" i="6"/>
  <c r="BV103" i="6" s="1"/>
  <c r="AU103" i="6"/>
  <c r="BQ103" i="6"/>
  <c r="AX13" i="10"/>
  <c r="BW13" i="10" s="1"/>
  <c r="BH13" i="10"/>
  <c r="BR13" i="10"/>
  <c r="AO111" i="6"/>
  <c r="AM18" i="8"/>
  <c r="AN18" i="8"/>
  <c r="AR18" i="8" s="1"/>
  <c r="AX185" i="8"/>
  <c r="BW185" i="8" s="1"/>
  <c r="BR185" i="8"/>
  <c r="BH185" i="8"/>
  <c r="BG108" i="10"/>
  <c r="BQ108" i="10"/>
  <c r="AW108" i="10"/>
  <c r="BV108" i="10" s="1"/>
  <c r="AM62" i="8"/>
  <c r="AN62" i="8"/>
  <c r="AR62" i="8" s="1"/>
  <c r="AM126" i="8"/>
  <c r="AN126" i="8"/>
  <c r="AR126" i="8" s="1"/>
  <c r="AM197" i="8"/>
  <c r="AN197" i="8"/>
  <c r="AR197" i="8" s="1"/>
  <c r="AN76" i="10"/>
  <c r="AR76" i="10" s="1"/>
  <c r="AM76" i="10"/>
  <c r="BH27" i="10"/>
  <c r="BR27" i="10"/>
  <c r="AX27" i="10"/>
  <c r="BW27" i="10" s="1"/>
  <c r="AX86" i="10"/>
  <c r="BW86" i="10" s="1"/>
  <c r="BR86" i="10"/>
  <c r="BH86" i="10"/>
  <c r="AO157" i="10"/>
  <c r="AQ157" i="10"/>
  <c r="BR118" i="10"/>
  <c r="BH118" i="10"/>
  <c r="AX118" i="10"/>
  <c r="BW118" i="10" s="1"/>
  <c r="AX74" i="10"/>
  <c r="BW74" i="10" s="1"/>
  <c r="BH74" i="10"/>
  <c r="BR74" i="10"/>
  <c r="AM181" i="10"/>
  <c r="AN181" i="10"/>
  <c r="AR181" i="10" s="1"/>
  <c r="BR192" i="10"/>
  <c r="BH192" i="10"/>
  <c r="AX192" i="10"/>
  <c r="BW192" i="10" s="1"/>
  <c r="BH25" i="2"/>
  <c r="BR25" i="2"/>
  <c r="AX25" i="2"/>
  <c r="BW25" i="2" s="1"/>
  <c r="AN70" i="2"/>
  <c r="AR70" i="2" s="1"/>
  <c r="AM70" i="2"/>
  <c r="AM83" i="2"/>
  <c r="AN83" i="2"/>
  <c r="AR83" i="2" s="1"/>
  <c r="AN110" i="2"/>
  <c r="AR110" i="2" s="1"/>
  <c r="AM110" i="2"/>
  <c r="AN182" i="2"/>
  <c r="AR182" i="2" s="1"/>
  <c r="AM182" i="2"/>
  <c r="AQ153" i="2"/>
  <c r="AO153" i="2"/>
  <c r="AN85" i="6"/>
  <c r="AR85" i="6" s="1"/>
  <c r="AM85" i="6"/>
  <c r="AN82" i="2"/>
  <c r="AR82" i="2" s="1"/>
  <c r="AM82" i="2"/>
  <c r="AO124" i="2"/>
  <c r="AQ124" i="2"/>
  <c r="AO99" i="2"/>
  <c r="AQ99" i="2"/>
  <c r="AM172" i="4"/>
  <c r="AN172" i="4"/>
  <c r="AR172" i="4" s="1"/>
  <c r="AQ98" i="2"/>
  <c r="BR178" i="2"/>
  <c r="BH178" i="2"/>
  <c r="AX178" i="2"/>
  <c r="BW178" i="2" s="1"/>
  <c r="AQ24" i="4"/>
  <c r="BT55" i="6"/>
  <c r="AZ55" i="6"/>
  <c r="BY55" i="6" s="1"/>
  <c r="BJ55" i="6"/>
  <c r="AQ113" i="2"/>
  <c r="AQ112" i="6"/>
  <c r="AO112" i="6"/>
  <c r="AO30" i="6"/>
  <c r="AQ30" i="6"/>
  <c r="BT11" i="6"/>
  <c r="AZ11" i="6"/>
  <c r="BY11" i="6" s="1"/>
  <c r="BJ11" i="6"/>
  <c r="AX135" i="6"/>
  <c r="BW135" i="6" s="1"/>
  <c r="BH135" i="6"/>
  <c r="BR135" i="6"/>
  <c r="AX57" i="4"/>
  <c r="BW57" i="4" s="1"/>
  <c r="BH57" i="4"/>
  <c r="BR57" i="4"/>
  <c r="AQ168" i="6"/>
  <c r="AO168" i="6"/>
  <c r="AO35" i="4"/>
  <c r="AQ35" i="4"/>
  <c r="BR71" i="4"/>
  <c r="BH71" i="4"/>
  <c r="AX71" i="4"/>
  <c r="BW71" i="4" s="1"/>
  <c r="AO32" i="6"/>
  <c r="AQ32" i="6"/>
  <c r="AQ39" i="4"/>
  <c r="AO39" i="4"/>
  <c r="AM117" i="4"/>
  <c r="AN117" i="4"/>
  <c r="AR117" i="4" s="1"/>
  <c r="AO141" i="4"/>
  <c r="BR12" i="6"/>
  <c r="BH12" i="6"/>
  <c r="AX12" i="6"/>
  <c r="BW12" i="6" s="1"/>
  <c r="AN101" i="6"/>
  <c r="AR101" i="6" s="1"/>
  <c r="AM101" i="6"/>
  <c r="AO123" i="6"/>
  <c r="AM175" i="6"/>
  <c r="AN175" i="6"/>
  <c r="AR175" i="6" s="1"/>
  <c r="BH11" i="10"/>
  <c r="BR11" i="10"/>
  <c r="AX11" i="10"/>
  <c r="BW11" i="10" s="1"/>
  <c r="AQ91" i="4"/>
  <c r="AO91" i="4"/>
  <c r="AQ147" i="4"/>
  <c r="AO147" i="4"/>
  <c r="AQ163" i="4"/>
  <c r="AO163" i="4"/>
  <c r="AQ179" i="4"/>
  <c r="AO179" i="4"/>
  <c r="AQ195" i="4"/>
  <c r="AO195" i="4"/>
  <c r="BR149" i="6"/>
  <c r="BH149" i="6"/>
  <c r="AX149" i="6"/>
  <c r="BW149" i="6" s="1"/>
  <c r="AQ171" i="6"/>
  <c r="AO171" i="6"/>
  <c r="AO186" i="8"/>
  <c r="AQ186" i="8"/>
  <c r="AQ133" i="6"/>
  <c r="AO133" i="6"/>
  <c r="AO147" i="8"/>
  <c r="AQ147" i="8"/>
  <c r="AO117" i="6"/>
  <c r="AQ117" i="6"/>
  <c r="AO151" i="6"/>
  <c r="AQ173" i="6"/>
  <c r="AO173" i="6"/>
  <c r="AQ189" i="6"/>
  <c r="AO189" i="6"/>
  <c r="BR13" i="8"/>
  <c r="BH13" i="8"/>
  <c r="AX13" i="8"/>
  <c r="BW13" i="8" s="1"/>
  <c r="BR76" i="8"/>
  <c r="AX76" i="8"/>
  <c r="BW76" i="8" s="1"/>
  <c r="BH76" i="8"/>
  <c r="AO37" i="10"/>
  <c r="AQ37" i="10"/>
  <c r="AM141" i="8"/>
  <c r="AN141" i="8"/>
  <c r="AR141" i="8" s="1"/>
  <c r="AN20" i="10"/>
  <c r="AR20" i="10" s="1"/>
  <c r="AM20" i="10"/>
  <c r="BR60" i="8"/>
  <c r="AX60" i="8"/>
  <c r="BW60" i="8" s="1"/>
  <c r="BH60" i="8"/>
  <c r="AQ119" i="8"/>
  <c r="AO119" i="8"/>
  <c r="BR167" i="8"/>
  <c r="BH167" i="8"/>
  <c r="AX167" i="8"/>
  <c r="BW167" i="8" s="1"/>
  <c r="AO148" i="8"/>
  <c r="AM136" i="10"/>
  <c r="AN136" i="10"/>
  <c r="AR136" i="10" s="1"/>
  <c r="AM70" i="8"/>
  <c r="AN70" i="8"/>
  <c r="AR70" i="8" s="1"/>
  <c r="AM110" i="8"/>
  <c r="AN110" i="8"/>
  <c r="AR110" i="8" s="1"/>
  <c r="AM134" i="8"/>
  <c r="AN134" i="8"/>
  <c r="AR134" i="8" s="1"/>
  <c r="AO154" i="8"/>
  <c r="BR179" i="8"/>
  <c r="BH179" i="8"/>
  <c r="AX179" i="8"/>
  <c r="BW179" i="8" s="1"/>
  <c r="AX53" i="10"/>
  <c r="BW53" i="10" s="1"/>
  <c r="BR53" i="10"/>
  <c r="BH53" i="10"/>
  <c r="AQ45" i="10"/>
  <c r="AO189" i="8"/>
  <c r="AM99" i="10"/>
  <c r="AN99" i="10"/>
  <c r="AR99" i="10" s="1"/>
  <c r="AX70" i="10"/>
  <c r="BW70" i="10" s="1"/>
  <c r="BH70" i="10"/>
  <c r="BR70" i="10"/>
  <c r="BR142" i="10"/>
  <c r="BH142" i="10"/>
  <c r="AX142" i="10"/>
  <c r="BW142" i="10" s="1"/>
  <c r="AN167" i="10"/>
  <c r="AR167" i="10" s="1"/>
  <c r="AM167" i="10"/>
  <c r="AO100" i="10"/>
  <c r="AQ100" i="10"/>
  <c r="AN130" i="10"/>
  <c r="AR130" i="10" s="1"/>
  <c r="AM130" i="10"/>
  <c r="AO137" i="10"/>
  <c r="AQ137" i="10"/>
  <c r="AX147" i="10"/>
  <c r="BW147" i="10" s="1"/>
  <c r="BH147" i="10"/>
  <c r="BR147" i="10"/>
  <c r="AQ190" i="10"/>
  <c r="AO190" i="10"/>
  <c r="AM172" i="10"/>
  <c r="AN172" i="10"/>
  <c r="AR172" i="10" s="1"/>
  <c r="AO197" i="10"/>
  <c r="AM100" i="2"/>
  <c r="AN100" i="2"/>
  <c r="AR100" i="2" s="1"/>
  <c r="BR74" i="2"/>
  <c r="BH74" i="2"/>
  <c r="AX74" i="2"/>
  <c r="BW74" i="2" s="1"/>
  <c r="BH105" i="2"/>
  <c r="BR105" i="2"/>
  <c r="AX105" i="2"/>
  <c r="BW105" i="2" s="1"/>
  <c r="BT118" i="4"/>
  <c r="AQ198" i="6"/>
  <c r="AO198" i="6"/>
  <c r="BR106" i="2"/>
  <c r="BH106" i="2"/>
  <c r="AX106" i="2"/>
  <c r="BW106" i="2" s="1"/>
  <c r="AX55" i="2"/>
  <c r="BW55" i="2" s="1"/>
  <c r="BH55" i="2"/>
  <c r="BR55" i="2"/>
  <c r="AX87" i="2"/>
  <c r="BW87" i="2" s="1"/>
  <c r="BH87" i="2"/>
  <c r="BR87" i="2"/>
  <c r="AX119" i="2"/>
  <c r="BW119" i="2" s="1"/>
  <c r="BH119" i="2"/>
  <c r="BR119" i="2"/>
  <c r="AX175" i="2"/>
  <c r="BW175" i="2" s="1"/>
  <c r="BH175" i="2"/>
  <c r="BR175" i="2"/>
  <c r="AX33" i="4"/>
  <c r="BW33" i="4" s="1"/>
  <c r="BR33" i="4"/>
  <c r="BH33" i="4"/>
  <c r="AN144" i="8"/>
  <c r="AR144" i="8" s="1"/>
  <c r="AM144" i="8"/>
  <c r="BQ186" i="4"/>
  <c r="BG186" i="4"/>
  <c r="AW186" i="4"/>
  <c r="BV186" i="4" s="1"/>
  <c r="AU186" i="4"/>
  <c r="BR192" i="8"/>
  <c r="BH192" i="8"/>
  <c r="AX192" i="8"/>
  <c r="BW192" i="8" s="1"/>
  <c r="AN168" i="8"/>
  <c r="AR168" i="8" s="1"/>
  <c r="AM168" i="8"/>
  <c r="AQ141" i="6"/>
  <c r="AO141" i="6"/>
  <c r="AW182" i="6"/>
  <c r="BV182" i="6" s="1"/>
  <c r="AU182" i="6"/>
  <c r="BG182" i="6"/>
  <c r="BQ182" i="6"/>
  <c r="BH93" i="8"/>
  <c r="AX93" i="8"/>
  <c r="BW93" i="8" s="1"/>
  <c r="BR93" i="8"/>
  <c r="BG151" i="6"/>
  <c r="AW151" i="6"/>
  <c r="BV151" i="6" s="1"/>
  <c r="AU151" i="6"/>
  <c r="BQ151" i="6"/>
  <c r="AQ71" i="8"/>
  <c r="AO71" i="8"/>
  <c r="BH103" i="8"/>
  <c r="BR103" i="8"/>
  <c r="AX103" i="8"/>
  <c r="BW103" i="8" s="1"/>
  <c r="BG50" i="8"/>
  <c r="AU50" i="8"/>
  <c r="AW50" i="8"/>
  <c r="BV50" i="8" s="1"/>
  <c r="BQ50" i="8"/>
  <c r="AU159" i="8"/>
  <c r="AW159" i="8"/>
  <c r="BV159" i="8" s="1"/>
  <c r="BQ159" i="8"/>
  <c r="BG159" i="8"/>
  <c r="AN151" i="8"/>
  <c r="AR151" i="8" s="1"/>
  <c r="AM151" i="8"/>
  <c r="AX165" i="8"/>
  <c r="BW165" i="8" s="1"/>
  <c r="BR165" i="8"/>
  <c r="BH165" i="8"/>
  <c r="AN122" i="10"/>
  <c r="AR122" i="10" s="1"/>
  <c r="AM122" i="10"/>
  <c r="BT141" i="10"/>
  <c r="AZ141" i="10"/>
  <c r="BY141" i="10" s="1"/>
  <c r="BJ141" i="10"/>
  <c r="BH185" i="2"/>
  <c r="BR185" i="2"/>
  <c r="AX185" i="2"/>
  <c r="BW185" i="2" s="1"/>
  <c r="AM36" i="2"/>
  <c r="AN36" i="2"/>
  <c r="AR36" i="2" s="1"/>
  <c r="AO77" i="2"/>
  <c r="AQ77" i="2"/>
  <c r="AM11" i="2"/>
  <c r="AN11" i="2"/>
  <c r="AR11" i="2" s="1"/>
  <c r="BH169" i="2"/>
  <c r="BR169" i="2"/>
  <c r="AX169" i="2"/>
  <c r="BW169" i="2" s="1"/>
  <c r="AN101" i="2"/>
  <c r="AR101" i="2" s="1"/>
  <c r="AM101" i="2"/>
  <c r="AQ138" i="2"/>
  <c r="AO138" i="2"/>
  <c r="BR16" i="4"/>
  <c r="BH16" i="4"/>
  <c r="AX16" i="4"/>
  <c r="BW16" i="4" s="1"/>
  <c r="AQ95" i="4"/>
  <c r="AO95" i="4"/>
  <c r="AW156" i="4"/>
  <c r="BV156" i="4" s="1"/>
  <c r="BG156" i="4"/>
  <c r="BQ156" i="4"/>
  <c r="BR92" i="6"/>
  <c r="BH92" i="6"/>
  <c r="AX92" i="6"/>
  <c r="BW92" i="6" s="1"/>
  <c r="AO95" i="8"/>
  <c r="AQ95" i="8"/>
  <c r="BR65" i="8"/>
  <c r="BH65" i="8"/>
  <c r="AX65" i="8"/>
  <c r="BW65" i="8" s="1"/>
  <c r="BG58" i="8"/>
  <c r="AU58" i="8"/>
  <c r="AW58" i="8"/>
  <c r="BV58" i="8" s="1"/>
  <c r="BQ58" i="8"/>
  <c r="AQ59" i="4"/>
  <c r="AO59" i="4"/>
  <c r="BR132" i="4"/>
  <c r="AX132" i="4"/>
  <c r="BW132" i="4" s="1"/>
  <c r="BH132" i="4"/>
  <c r="AQ122" i="8"/>
  <c r="AO122" i="8"/>
  <c r="BR52" i="8"/>
  <c r="AX52" i="8"/>
  <c r="BW52" i="8" s="1"/>
  <c r="BH52" i="8"/>
  <c r="AQ183" i="8"/>
  <c r="AO183" i="8"/>
  <c r="BH123" i="8"/>
  <c r="AX123" i="8"/>
  <c r="BW123" i="8" s="1"/>
  <c r="BR123" i="8"/>
  <c r="AM173" i="8"/>
  <c r="AN173" i="8"/>
  <c r="AR173" i="8" s="1"/>
  <c r="BR81" i="10"/>
  <c r="AX81" i="10"/>
  <c r="BW81" i="10" s="1"/>
  <c r="BH81" i="10"/>
  <c r="AN28" i="10"/>
  <c r="AR28" i="10" s="1"/>
  <c r="AM28" i="10"/>
  <c r="AQ97" i="10"/>
  <c r="AO97" i="10"/>
  <c r="AQ139" i="10"/>
  <c r="AO139" i="10"/>
  <c r="AO37" i="2"/>
  <c r="BG120" i="2"/>
  <c r="BQ120" i="2"/>
  <c r="AW120" i="2"/>
  <c r="BV120" i="2" s="1"/>
  <c r="AU120" i="2"/>
  <c r="BG34" i="6"/>
  <c r="AW34" i="6"/>
  <c r="BV34" i="6" s="1"/>
  <c r="AU34" i="6"/>
  <c r="BQ34" i="6"/>
  <c r="BH67" i="8"/>
  <c r="AX67" i="8"/>
  <c r="BW67" i="8" s="1"/>
  <c r="BR67" i="8"/>
  <c r="BR114" i="2"/>
  <c r="BH114" i="2"/>
  <c r="AX114" i="2"/>
  <c r="BW114" i="2" s="1"/>
  <c r="BG18" i="6"/>
  <c r="AW18" i="6"/>
  <c r="BV18" i="6" s="1"/>
  <c r="AU18" i="6"/>
  <c r="BQ18" i="6"/>
  <c r="BR125" i="6"/>
  <c r="BH125" i="6"/>
  <c r="AX125" i="6"/>
  <c r="BW125" i="6" s="1"/>
  <c r="BG169" i="8"/>
  <c r="AU169" i="8"/>
  <c r="BQ169" i="8"/>
  <c r="AW169" i="8"/>
  <c r="BV169" i="8" s="1"/>
  <c r="BR50" i="2"/>
  <c r="BH50" i="2"/>
  <c r="AX50" i="2"/>
  <c r="BW50" i="2" s="1"/>
  <c r="AO123" i="8"/>
  <c r="BG61" i="4"/>
  <c r="AW61" i="4"/>
  <c r="BV61" i="4" s="1"/>
  <c r="AU61" i="4"/>
  <c r="BQ61" i="4"/>
  <c r="BG111" i="6"/>
  <c r="AW111" i="6"/>
  <c r="BV111" i="6" s="1"/>
  <c r="AU111" i="6"/>
  <c r="BQ111" i="6"/>
  <c r="AZ138" i="8"/>
  <c r="BY138" i="8" s="1"/>
  <c r="BJ138" i="8"/>
  <c r="BT138" i="8"/>
  <c r="AW88" i="4"/>
  <c r="BV88" i="4" s="1"/>
  <c r="AU88" i="4"/>
  <c r="BQ88" i="4"/>
  <c r="BG88" i="4"/>
  <c r="AM80" i="2"/>
  <c r="AN80" i="2"/>
  <c r="AR80" i="2" s="1"/>
  <c r="AO108" i="2"/>
  <c r="AQ108" i="2"/>
  <c r="AX196" i="2"/>
  <c r="BW196" i="2" s="1"/>
  <c r="BH196" i="2"/>
  <c r="BR196" i="2"/>
  <c r="AW108" i="4"/>
  <c r="BV108" i="4" s="1"/>
  <c r="AU108" i="4"/>
  <c r="BG108" i="4"/>
  <c r="BQ108" i="4"/>
  <c r="BQ69" i="2"/>
  <c r="AU69" i="2"/>
  <c r="AW69" i="2"/>
  <c r="BV69" i="2" s="1"/>
  <c r="BG69" i="2"/>
  <c r="AO140" i="2"/>
  <c r="AQ140" i="2"/>
  <c r="BH145" i="2"/>
  <c r="BR145" i="2"/>
  <c r="AX145" i="2"/>
  <c r="BW145" i="2" s="1"/>
  <c r="AM152" i="2"/>
  <c r="AN152" i="2"/>
  <c r="AR152" i="2" s="1"/>
  <c r="AX169" i="4"/>
  <c r="BW169" i="4" s="1"/>
  <c r="BH169" i="4"/>
  <c r="BR169" i="4"/>
  <c r="AW143" i="2"/>
  <c r="BV143" i="2" s="1"/>
  <c r="BQ143" i="2"/>
  <c r="BG143" i="2"/>
  <c r="AU143" i="2"/>
  <c r="AO31" i="2"/>
  <c r="AQ31" i="2"/>
  <c r="AO71" i="2"/>
  <c r="AQ71" i="2"/>
  <c r="AX79" i="2"/>
  <c r="BW79" i="2" s="1"/>
  <c r="BH79" i="2"/>
  <c r="BR79" i="2"/>
  <c r="AX127" i="2"/>
  <c r="BW127" i="2" s="1"/>
  <c r="BR127" i="2"/>
  <c r="BH127" i="2"/>
  <c r="AO183" i="2"/>
  <c r="AQ183" i="2"/>
  <c r="BR27" i="4"/>
  <c r="BH27" i="4"/>
  <c r="AX27" i="4"/>
  <c r="BW27" i="4" s="1"/>
  <c r="AM164" i="4"/>
  <c r="AN164" i="4"/>
  <c r="AR164" i="4" s="1"/>
  <c r="AQ199" i="4"/>
  <c r="AO199" i="4"/>
  <c r="AX30" i="6"/>
  <c r="BW30" i="6" s="1"/>
  <c r="BH30" i="6"/>
  <c r="BR30" i="6"/>
  <c r="BR115" i="4"/>
  <c r="BH115" i="4"/>
  <c r="AX115" i="4"/>
  <c r="BW115" i="4" s="1"/>
  <c r="AO120" i="6"/>
  <c r="AQ120" i="6"/>
  <c r="AM18" i="4"/>
  <c r="AN18" i="4"/>
  <c r="AR18" i="4" s="1"/>
  <c r="BT174" i="4"/>
  <c r="AZ174" i="4"/>
  <c r="BY174" i="4" s="1"/>
  <c r="BJ174" i="4"/>
  <c r="AN77" i="8"/>
  <c r="AR77" i="8" s="1"/>
  <c r="AM77" i="8"/>
  <c r="AU84" i="8"/>
  <c r="BQ84" i="8"/>
  <c r="AW84" i="8"/>
  <c r="BV84" i="8" s="1"/>
  <c r="BG84" i="8"/>
  <c r="AM131" i="6"/>
  <c r="AN131" i="6"/>
  <c r="AR131" i="6" s="1"/>
  <c r="BH190" i="8"/>
  <c r="BR190" i="8"/>
  <c r="AX190" i="8"/>
  <c r="BW190" i="8" s="1"/>
  <c r="AM183" i="6"/>
  <c r="AN183" i="6"/>
  <c r="AR183" i="6" s="1"/>
  <c r="AQ19" i="8"/>
  <c r="AO19" i="8"/>
  <c r="AM193" i="8"/>
  <c r="AN193" i="8"/>
  <c r="AR193" i="8" s="1"/>
  <c r="AX37" i="4"/>
  <c r="BW37" i="4" s="1"/>
  <c r="BR37" i="4"/>
  <c r="BH37" i="4"/>
  <c r="AX18" i="6"/>
  <c r="BW18" i="6" s="1"/>
  <c r="BR18" i="6"/>
  <c r="BH18" i="6"/>
  <c r="AN114" i="6"/>
  <c r="AR114" i="6" s="1"/>
  <c r="AM114" i="6"/>
  <c r="AQ179" i="6"/>
  <c r="AO179" i="6"/>
  <c r="AN45" i="8"/>
  <c r="AR45" i="8" s="1"/>
  <c r="AM45" i="8"/>
  <c r="AW110" i="6"/>
  <c r="BV110" i="6" s="1"/>
  <c r="AU110" i="6"/>
  <c r="BG110" i="6"/>
  <c r="BQ110" i="6"/>
  <c r="AM139" i="6"/>
  <c r="AN139" i="6"/>
  <c r="AR139" i="6" s="1"/>
  <c r="BH79" i="8"/>
  <c r="BR79" i="8"/>
  <c r="AX79" i="8"/>
  <c r="BW79" i="8" s="1"/>
  <c r="BQ164" i="6"/>
  <c r="BG164" i="6"/>
  <c r="AW164" i="6"/>
  <c r="BV164" i="6" s="1"/>
  <c r="AU164" i="6"/>
  <c r="BQ55" i="8"/>
  <c r="AU55" i="8"/>
  <c r="AW55" i="8"/>
  <c r="BV55" i="8" s="1"/>
  <c r="BG55" i="8"/>
  <c r="AN117" i="8"/>
  <c r="AR117" i="8" s="1"/>
  <c r="AM117" i="8"/>
  <c r="AM130" i="8"/>
  <c r="AN130" i="8"/>
  <c r="AR130" i="8" s="1"/>
  <c r="BR20" i="8"/>
  <c r="BH20" i="8"/>
  <c r="AX20" i="8"/>
  <c r="BW20" i="8" s="1"/>
  <c r="AU143" i="8"/>
  <c r="AW143" i="8"/>
  <c r="BV143" i="8" s="1"/>
  <c r="BG143" i="8"/>
  <c r="BQ143" i="8"/>
  <c r="BH194" i="8"/>
  <c r="AX194" i="8"/>
  <c r="BW194" i="8" s="1"/>
  <c r="BR194" i="8"/>
  <c r="AQ65" i="10"/>
  <c r="AO65" i="10"/>
  <c r="BR200" i="8"/>
  <c r="BH200" i="8"/>
  <c r="AX200" i="8"/>
  <c r="BW200" i="8" s="1"/>
  <c r="AX157" i="8"/>
  <c r="BW157" i="8" s="1"/>
  <c r="BR157" i="8"/>
  <c r="BH157" i="8"/>
  <c r="AX21" i="10"/>
  <c r="BW21" i="10" s="1"/>
  <c r="BH21" i="10"/>
  <c r="BR21" i="10"/>
  <c r="AQ30" i="10"/>
  <c r="AO30" i="10"/>
  <c r="AO115" i="10"/>
  <c r="AQ115" i="10"/>
  <c r="AM170" i="10"/>
  <c r="AN170" i="10"/>
  <c r="AR170" i="10" s="1"/>
  <c r="BH143" i="10"/>
  <c r="AX143" i="10"/>
  <c r="BW143" i="10" s="1"/>
  <c r="BR143" i="10"/>
  <c r="AQ50" i="10"/>
  <c r="AO50" i="10"/>
  <c r="AX176" i="10"/>
  <c r="BW176" i="10" s="1"/>
  <c r="BR176" i="10"/>
  <c r="BH176" i="10"/>
  <c r="AM162" i="10"/>
  <c r="AN162" i="10"/>
  <c r="AR162" i="10" s="1"/>
  <c r="BR107" i="2"/>
  <c r="BH107" i="2"/>
  <c r="AX107" i="2"/>
  <c r="BW107" i="2" s="1"/>
  <c r="BR58" i="2"/>
  <c r="AX58" i="2"/>
  <c r="BW58" i="2" s="1"/>
  <c r="BH58" i="2"/>
  <c r="AX116" i="2"/>
  <c r="BW116" i="2" s="1"/>
  <c r="BH116" i="2"/>
  <c r="BR116" i="2"/>
  <c r="AO156" i="2"/>
  <c r="AQ156" i="2"/>
  <c r="AX68" i="2"/>
  <c r="BW68" i="2" s="1"/>
  <c r="BH68" i="2"/>
  <c r="BR68" i="2"/>
  <c r="AM64" i="2"/>
  <c r="AN64" i="2"/>
  <c r="AR64" i="2" s="1"/>
  <c r="BT54" i="4"/>
  <c r="AZ54" i="4"/>
  <c r="BY54" i="4" s="1"/>
  <c r="BJ54" i="4"/>
  <c r="BR146" i="2"/>
  <c r="BH146" i="2"/>
  <c r="AX146" i="2"/>
  <c r="BW146" i="2" s="1"/>
  <c r="BR170" i="2"/>
  <c r="BH170" i="2"/>
  <c r="AX170" i="2"/>
  <c r="BW170" i="2" s="1"/>
  <c r="AM129" i="4"/>
  <c r="AN129" i="4"/>
  <c r="AR129" i="4" s="1"/>
  <c r="AO180" i="4"/>
  <c r="AQ180" i="4"/>
  <c r="AX95" i="2"/>
  <c r="BW95" i="2" s="1"/>
  <c r="BH95" i="2"/>
  <c r="BR95" i="2"/>
  <c r="BT22" i="4"/>
  <c r="AZ22" i="4"/>
  <c r="BY22" i="4" s="1"/>
  <c r="BJ22" i="4"/>
  <c r="BQ136" i="6"/>
  <c r="BG136" i="6"/>
  <c r="AW136" i="6"/>
  <c r="BV136" i="6" s="1"/>
  <c r="AU136" i="6"/>
  <c r="AM115" i="6"/>
  <c r="AN115" i="6"/>
  <c r="AR115" i="6" s="1"/>
  <c r="BR25" i="8"/>
  <c r="BH25" i="8"/>
  <c r="AX25" i="8"/>
  <c r="BW25" i="8" s="1"/>
  <c r="AQ107" i="6"/>
  <c r="AO107" i="6"/>
  <c r="AX14" i="4"/>
  <c r="BW14" i="4" s="1"/>
  <c r="BR14" i="4"/>
  <c r="BH14" i="4"/>
  <c r="BG10" i="6"/>
  <c r="AW10" i="6"/>
  <c r="BV10" i="6" s="1"/>
  <c r="AU10" i="6"/>
  <c r="BQ10" i="6"/>
  <c r="AN178" i="6"/>
  <c r="AR178" i="6" s="1"/>
  <c r="AM178" i="6"/>
  <c r="AM106" i="8"/>
  <c r="AN106" i="8"/>
  <c r="AR106" i="8" s="1"/>
  <c r="BR81" i="6"/>
  <c r="AX81" i="6"/>
  <c r="BW81" i="6" s="1"/>
  <c r="BH81" i="6"/>
  <c r="AM100" i="8"/>
  <c r="AN100" i="8"/>
  <c r="AR100" i="8" s="1"/>
  <c r="BR137" i="6"/>
  <c r="BH137" i="6"/>
  <c r="AX137" i="6"/>
  <c r="BW137" i="6" s="1"/>
  <c r="BQ63" i="8"/>
  <c r="AU63" i="8"/>
  <c r="AW63" i="8"/>
  <c r="BV63" i="8" s="1"/>
  <c r="BG63" i="8"/>
  <c r="BR48" i="8"/>
  <c r="BH48" i="8"/>
  <c r="AX48" i="8"/>
  <c r="BW48" i="8" s="1"/>
  <c r="AO161" i="8"/>
  <c r="AQ161" i="8"/>
  <c r="BQ67" i="8"/>
  <c r="BG67" i="8"/>
  <c r="AW67" i="8"/>
  <c r="BV67" i="8" s="1"/>
  <c r="AU67" i="8"/>
  <c r="AO72" i="8"/>
  <c r="AQ72" i="8"/>
  <c r="AX62" i="10"/>
  <c r="BW62" i="10" s="1"/>
  <c r="BH62" i="10"/>
  <c r="BR62" i="10"/>
  <c r="AX78" i="10"/>
  <c r="BW78" i="10" s="1"/>
  <c r="BH78" i="10"/>
  <c r="BR78" i="10"/>
  <c r="AX90" i="10"/>
  <c r="BW90" i="10" s="1"/>
  <c r="BH90" i="10"/>
  <c r="BR90" i="10"/>
  <c r="AX107" i="10"/>
  <c r="BW107" i="10" s="1"/>
  <c r="BH107" i="10"/>
  <c r="BR107" i="10"/>
  <c r="AM128" i="10"/>
  <c r="AN128" i="10"/>
  <c r="AR128" i="10" s="1"/>
  <c r="AQ66" i="10"/>
  <c r="AO66" i="10"/>
  <c r="BQ37" i="2"/>
  <c r="AU37" i="2"/>
  <c r="BG37" i="2"/>
  <c r="AW37" i="2"/>
  <c r="BV37" i="2" s="1"/>
  <c r="BR55" i="4"/>
  <c r="BH55" i="4"/>
  <c r="AX55" i="4"/>
  <c r="BW55" i="4" s="1"/>
  <c r="BH193" i="2"/>
  <c r="BR193" i="2"/>
  <c r="AX193" i="2"/>
  <c r="BW193" i="2" s="1"/>
  <c r="AN126" i="2"/>
  <c r="AR126" i="2" s="1"/>
  <c r="AM126" i="2"/>
  <c r="BQ102" i="4"/>
  <c r="BG102" i="4"/>
  <c r="AU102" i="4"/>
  <c r="AW102" i="4"/>
  <c r="BV102" i="4" s="1"/>
  <c r="AM147" i="6"/>
  <c r="AN147" i="6"/>
  <c r="AR147" i="6" s="1"/>
  <c r="AQ175" i="4"/>
  <c r="AO175" i="4"/>
  <c r="BH82" i="4"/>
  <c r="AX82" i="4"/>
  <c r="BW82" i="4" s="1"/>
  <c r="BR82" i="4"/>
  <c r="BT83" i="6"/>
  <c r="AZ83" i="6"/>
  <c r="BY83" i="6" s="1"/>
  <c r="BJ83" i="6"/>
  <c r="BT144" i="6"/>
  <c r="AZ144" i="6"/>
  <c r="BY144" i="6" s="1"/>
  <c r="BJ144" i="6"/>
  <c r="BH74" i="4"/>
  <c r="AX74" i="4"/>
  <c r="BW74" i="4" s="1"/>
  <c r="BR74" i="4"/>
  <c r="BR134" i="6"/>
  <c r="BH134" i="6"/>
  <c r="AX134" i="6"/>
  <c r="BW134" i="6" s="1"/>
  <c r="AQ40" i="8"/>
  <c r="AO40" i="8"/>
  <c r="BG37" i="4"/>
  <c r="AW37" i="4"/>
  <c r="BV37" i="4" s="1"/>
  <c r="AU37" i="4"/>
  <c r="BQ37" i="4"/>
  <c r="AQ20" i="6"/>
  <c r="AO20" i="6"/>
  <c r="BR56" i="6"/>
  <c r="BH56" i="6"/>
  <c r="AX56" i="6"/>
  <c r="BW56" i="6" s="1"/>
  <c r="AX45" i="4"/>
  <c r="BW45" i="4" s="1"/>
  <c r="BR45" i="4"/>
  <c r="BH45" i="4"/>
  <c r="BR25" i="6"/>
  <c r="BH25" i="6"/>
  <c r="AX25" i="6"/>
  <c r="BW25" i="6" s="1"/>
  <c r="BR41" i="6"/>
  <c r="AX41" i="6"/>
  <c r="BW41" i="6" s="1"/>
  <c r="BH41" i="6"/>
  <c r="AQ152" i="6"/>
  <c r="AO152" i="6"/>
  <c r="AO187" i="6"/>
  <c r="AQ187" i="6"/>
  <c r="BR16" i="8"/>
  <c r="BH16" i="8"/>
  <c r="AX16" i="8"/>
  <c r="BW16" i="8" s="1"/>
  <c r="BR37" i="8"/>
  <c r="BH37" i="8"/>
  <c r="AX37" i="8"/>
  <c r="BW37" i="8" s="1"/>
  <c r="AO68" i="8"/>
  <c r="AQ68" i="8"/>
  <c r="BR121" i="8"/>
  <c r="BH121" i="8"/>
  <c r="AX121" i="8"/>
  <c r="BW121" i="8" s="1"/>
  <c r="AU112" i="8"/>
  <c r="BQ112" i="8"/>
  <c r="BG112" i="8"/>
  <c r="AW112" i="8"/>
  <c r="BV112" i="8" s="1"/>
  <c r="AQ175" i="8"/>
  <c r="AO175" i="8"/>
  <c r="BR64" i="10"/>
  <c r="AX64" i="10"/>
  <c r="BW64" i="10" s="1"/>
  <c r="BH64" i="10"/>
  <c r="AM148" i="10"/>
  <c r="AN148" i="10"/>
  <c r="AR148" i="10" s="1"/>
  <c r="AM34" i="10"/>
  <c r="AN34" i="10"/>
  <c r="AR34" i="10" s="1"/>
  <c r="AM144" i="10"/>
  <c r="AN144" i="10"/>
  <c r="AR144" i="10" s="1"/>
  <c r="AQ121" i="10"/>
  <c r="AO121" i="10"/>
  <c r="AQ101" i="10"/>
  <c r="AO101" i="10"/>
  <c r="AX120" i="10"/>
  <c r="BW120" i="10" s="1"/>
  <c r="BH120" i="10"/>
  <c r="BR120" i="10"/>
  <c r="AM159" i="10"/>
  <c r="AN159" i="10"/>
  <c r="AR159" i="10" s="1"/>
  <c r="AN183" i="10"/>
  <c r="AR183" i="10" s="1"/>
  <c r="AM183" i="10"/>
  <c r="AM56" i="2"/>
  <c r="AN56" i="2"/>
  <c r="AR56" i="2" s="1"/>
  <c r="AO59" i="2"/>
  <c r="AQ59" i="2"/>
  <c r="AQ81" i="2"/>
  <c r="AO81" i="2"/>
  <c r="AM188" i="2"/>
  <c r="AN188" i="2"/>
  <c r="AR188" i="2" s="1"/>
  <c r="AM27" i="2"/>
  <c r="AN27" i="2"/>
  <c r="AR27" i="2" s="1"/>
  <c r="AN23" i="2"/>
  <c r="AR23" i="2" s="1"/>
  <c r="AM23" i="2"/>
  <c r="AX172" i="2"/>
  <c r="BW172" i="2" s="1"/>
  <c r="BH172" i="2"/>
  <c r="BR172" i="2"/>
  <c r="AM177" i="4"/>
  <c r="AN177" i="4"/>
  <c r="AR177" i="4" s="1"/>
  <c r="BR26" i="2"/>
  <c r="BH26" i="2"/>
  <c r="AX26" i="2"/>
  <c r="BW26" i="2" s="1"/>
  <c r="BH121" i="2"/>
  <c r="BR121" i="2"/>
  <c r="AX121" i="2"/>
  <c r="BW121" i="2" s="1"/>
  <c r="AX44" i="2"/>
  <c r="BW44" i="2" s="1"/>
  <c r="BH44" i="2"/>
  <c r="BR44" i="2"/>
  <c r="AX144" i="2"/>
  <c r="BW144" i="2" s="1"/>
  <c r="BR144" i="2"/>
  <c r="BH144" i="2"/>
  <c r="AX168" i="2"/>
  <c r="BW168" i="2" s="1"/>
  <c r="BR168" i="2"/>
  <c r="BH168" i="2"/>
  <c r="AW47" i="2"/>
  <c r="BV47" i="2" s="1"/>
  <c r="BQ47" i="2"/>
  <c r="BG47" i="2"/>
  <c r="AU47" i="2"/>
  <c r="AM53" i="4"/>
  <c r="AN53" i="4"/>
  <c r="AR53" i="4" s="1"/>
  <c r="BR79" i="4"/>
  <c r="BH79" i="4"/>
  <c r="AX79" i="4"/>
  <c r="BW79" i="4" s="1"/>
  <c r="AO196" i="4"/>
  <c r="AQ196" i="4"/>
  <c r="AN96" i="4"/>
  <c r="AR96" i="4" s="1"/>
  <c r="AM96" i="4"/>
  <c r="AM188" i="4"/>
  <c r="AN188" i="4"/>
  <c r="AR188" i="4" s="1"/>
  <c r="AO38" i="6"/>
  <c r="AQ38" i="6"/>
  <c r="BQ34" i="4"/>
  <c r="BG34" i="4"/>
  <c r="AU34" i="4"/>
  <c r="AW34" i="4"/>
  <c r="BV34" i="4" s="1"/>
  <c r="AX41" i="4"/>
  <c r="BW41" i="4" s="1"/>
  <c r="BH41" i="4"/>
  <c r="BR41" i="4"/>
  <c r="AQ27" i="6"/>
  <c r="AO27" i="6"/>
  <c r="BR69" i="6"/>
  <c r="BH69" i="6"/>
  <c r="AX69" i="6"/>
  <c r="BW69" i="6" s="1"/>
  <c r="AN50" i="4"/>
  <c r="AR50" i="4" s="1"/>
  <c r="AM50" i="4"/>
  <c r="AQ107" i="4"/>
  <c r="AO107" i="4"/>
  <c r="AQ127" i="4"/>
  <c r="AO127" i="4"/>
  <c r="AQ9" i="6"/>
  <c r="AQ48" i="6"/>
  <c r="AO48" i="6"/>
  <c r="AQ121" i="6"/>
  <c r="AO121" i="6"/>
  <c r="AO169" i="6"/>
  <c r="AQ169" i="6"/>
  <c r="AN114" i="4"/>
  <c r="AR114" i="4" s="1"/>
  <c r="AM114" i="4"/>
  <c r="AQ155" i="4"/>
  <c r="AO155" i="4"/>
  <c r="AQ171" i="4"/>
  <c r="AO171" i="4"/>
  <c r="AQ187" i="4"/>
  <c r="AO187" i="4"/>
  <c r="AM99" i="6"/>
  <c r="AN99" i="6"/>
  <c r="AR99" i="6" s="1"/>
  <c r="AN160" i="8"/>
  <c r="AR160" i="8" s="1"/>
  <c r="AM160" i="8"/>
  <c r="AO150" i="6"/>
  <c r="AQ150" i="6"/>
  <c r="AQ181" i="6"/>
  <c r="AO181" i="6"/>
  <c r="AN197" i="6"/>
  <c r="AR197" i="6" s="1"/>
  <c r="AM197" i="6"/>
  <c r="AX90" i="8"/>
  <c r="BW90" i="8" s="1"/>
  <c r="BR90" i="8"/>
  <c r="BH90" i="8"/>
  <c r="BT55" i="10"/>
  <c r="AX145" i="8"/>
  <c r="BW145" i="8" s="1"/>
  <c r="BR145" i="8"/>
  <c r="BH145" i="8"/>
  <c r="AQ182" i="8"/>
  <c r="AO182" i="8"/>
  <c r="AQ80" i="8"/>
  <c r="AX196" i="8"/>
  <c r="BW196" i="8" s="1"/>
  <c r="BH196" i="8"/>
  <c r="BR196" i="8"/>
  <c r="BH35" i="10"/>
  <c r="AX35" i="10"/>
  <c r="BW35" i="10" s="1"/>
  <c r="BR35" i="10"/>
  <c r="AM30" i="8"/>
  <c r="AN30" i="8"/>
  <c r="AR30" i="8" s="1"/>
  <c r="AM155" i="8"/>
  <c r="AN155" i="8"/>
  <c r="AR155" i="8" s="1"/>
  <c r="AO103" i="10"/>
  <c r="AQ103" i="10"/>
  <c r="BH59" i="10"/>
  <c r="AX59" i="10"/>
  <c r="BW59" i="10" s="1"/>
  <c r="BR59" i="10"/>
  <c r="AQ119" i="10"/>
  <c r="AO119" i="10"/>
  <c r="AX77" i="10"/>
  <c r="BW77" i="10" s="1"/>
  <c r="BH77" i="10"/>
  <c r="BR77" i="10"/>
  <c r="AO29" i="10"/>
  <c r="AQ29" i="10"/>
  <c r="AM150" i="10"/>
  <c r="AN150" i="10"/>
  <c r="AR150" i="10" s="1"/>
  <c r="AQ126" i="10"/>
  <c r="AO126" i="10"/>
  <c r="AN187" i="10"/>
  <c r="AR187" i="10" s="1"/>
  <c r="AM187" i="10"/>
  <c r="AX131" i="10"/>
  <c r="BW131" i="10" s="1"/>
  <c r="BR131" i="10"/>
  <c r="BH131" i="10"/>
  <c r="BH182" i="10"/>
  <c r="BR182" i="10"/>
  <c r="AX182" i="10"/>
  <c r="BW182" i="10" s="1"/>
  <c r="BH177" i="2"/>
  <c r="BR177" i="2"/>
  <c r="AX177" i="2"/>
  <c r="BW177" i="2" s="1"/>
  <c r="AN86" i="2"/>
  <c r="AR86" i="2" s="1"/>
  <c r="AM86" i="2"/>
  <c r="BQ130" i="4"/>
  <c r="BG130" i="4"/>
  <c r="AU130" i="4"/>
  <c r="AW130" i="4"/>
  <c r="BV130" i="4" s="1"/>
  <c r="AO13" i="6"/>
  <c r="AQ13" i="6"/>
  <c r="AX39" i="2"/>
  <c r="BW39" i="2" s="1"/>
  <c r="BH39" i="2"/>
  <c r="BR39" i="2"/>
  <c r="AX111" i="2"/>
  <c r="BW111" i="2" s="1"/>
  <c r="BR111" i="2"/>
  <c r="BH111" i="2"/>
  <c r="AX159" i="2"/>
  <c r="BW159" i="2" s="1"/>
  <c r="BR159" i="2"/>
  <c r="BH159" i="2"/>
  <c r="BQ39" i="6"/>
  <c r="BG39" i="6"/>
  <c r="AU39" i="6"/>
  <c r="AW39" i="6"/>
  <c r="BV39" i="6" s="1"/>
  <c r="AQ46" i="4"/>
  <c r="AO46" i="4"/>
  <c r="BG26" i="8"/>
  <c r="AU26" i="8"/>
  <c r="BQ26" i="8"/>
  <c r="AW26" i="8"/>
  <c r="BV26" i="8" s="1"/>
  <c r="BR132" i="8"/>
  <c r="AX132" i="8"/>
  <c r="BW132" i="8" s="1"/>
  <c r="BH132" i="8"/>
  <c r="AQ136" i="8"/>
  <c r="AO136" i="8"/>
  <c r="AQ179" i="8"/>
  <c r="AO179" i="8"/>
  <c r="AO124" i="10"/>
  <c r="AQ124" i="10"/>
  <c r="BH43" i="10"/>
  <c r="BR43" i="10"/>
  <c r="AX43" i="10"/>
  <c r="BW43" i="10" s="1"/>
  <c r="BJ173" i="10"/>
  <c r="AN93" i="10"/>
  <c r="AR93" i="10" s="1"/>
  <c r="AM93" i="10"/>
  <c r="BR108" i="4"/>
  <c r="BH108" i="4"/>
  <c r="AX108" i="4"/>
  <c r="BW108" i="4" s="1"/>
  <c r="AU154" i="2"/>
  <c r="BQ154" i="2"/>
  <c r="BG154" i="2"/>
  <c r="AW154" i="2"/>
  <c r="BV154" i="2" s="1"/>
  <c r="BR44" i="6"/>
  <c r="BH44" i="6"/>
  <c r="AX44" i="6"/>
  <c r="BW44" i="6" s="1"/>
  <c r="BH126" i="4"/>
  <c r="AX126" i="4"/>
  <c r="BW126" i="4" s="1"/>
  <c r="BR126" i="4"/>
  <c r="BH75" i="6"/>
  <c r="AX75" i="6"/>
  <c r="BW75" i="6" s="1"/>
  <c r="BR75" i="6"/>
  <c r="AQ16" i="6"/>
  <c r="AO16" i="6"/>
  <c r="BG181" i="8"/>
  <c r="AW181" i="8"/>
  <c r="BV181" i="8" s="1"/>
  <c r="AU181" i="8"/>
  <c r="BQ181" i="8"/>
  <c r="BG105" i="4"/>
  <c r="AW105" i="4"/>
  <c r="BV105" i="4" s="1"/>
  <c r="AU105" i="4"/>
  <c r="BQ105" i="4"/>
  <c r="BR119" i="4"/>
  <c r="BH119" i="4"/>
  <c r="AX119" i="4"/>
  <c r="BW119" i="4" s="1"/>
  <c r="AQ104" i="6"/>
  <c r="AO104" i="6"/>
  <c r="BR185" i="6"/>
  <c r="BH185" i="6"/>
  <c r="AX185" i="6"/>
  <c r="BW185" i="6" s="1"/>
  <c r="BR171" i="8"/>
  <c r="BH171" i="8"/>
  <c r="AX171" i="8"/>
  <c r="BW171" i="8" s="1"/>
  <c r="BH11" i="8"/>
  <c r="BR11" i="8"/>
  <c r="AX11" i="8"/>
  <c r="BW11" i="8" s="1"/>
  <c r="BH75" i="8"/>
  <c r="AX75" i="8"/>
  <c r="BW75" i="8" s="1"/>
  <c r="BR75" i="8"/>
  <c r="BR48" i="10"/>
  <c r="AX48" i="10"/>
  <c r="BW48" i="10" s="1"/>
  <c r="BH48" i="10"/>
  <c r="AQ129" i="10"/>
  <c r="AO129" i="10"/>
  <c r="BH109" i="10"/>
  <c r="BR109" i="10"/>
  <c r="AX109" i="10"/>
  <c r="BW109" i="10" s="1"/>
  <c r="BG40" i="2"/>
  <c r="BQ40" i="2"/>
  <c r="AW40" i="2"/>
  <c r="BV40" i="2" s="1"/>
  <c r="AU40" i="2"/>
  <c r="BG54" i="6"/>
  <c r="AW54" i="6"/>
  <c r="BV54" i="6" s="1"/>
  <c r="AU54" i="6"/>
  <c r="BQ54" i="6"/>
  <c r="BH125" i="10"/>
  <c r="BR125" i="10"/>
  <c r="AX125" i="10"/>
  <c r="BW125" i="10" s="1"/>
  <c r="BG45" i="4"/>
  <c r="AW45" i="4"/>
  <c r="BV45" i="4" s="1"/>
  <c r="AU45" i="4"/>
  <c r="BQ45" i="4"/>
  <c r="BR73" i="8"/>
  <c r="BH73" i="8"/>
  <c r="AX73" i="8"/>
  <c r="BW73" i="8" s="1"/>
  <c r="BH43" i="8"/>
  <c r="AX43" i="8"/>
  <c r="BW43" i="8" s="1"/>
  <c r="BR43" i="8"/>
  <c r="AO109" i="10"/>
  <c r="AO41" i="6"/>
  <c r="BG14" i="10"/>
  <c r="BQ14" i="10"/>
  <c r="AW14" i="10"/>
  <c r="BV14" i="10" s="1"/>
  <c r="AU14" i="10"/>
  <c r="BT117" i="2"/>
  <c r="BJ117" i="2"/>
  <c r="AZ117" i="2"/>
  <c r="BY117" i="2" s="1"/>
  <c r="BG101" i="4"/>
  <c r="AW101" i="4"/>
  <c r="BV101" i="4" s="1"/>
  <c r="AU101" i="4"/>
  <c r="BQ101" i="4"/>
  <c r="BG197" i="4"/>
  <c r="AW197" i="4"/>
  <c r="BV197" i="4" s="1"/>
  <c r="AU197" i="4"/>
  <c r="BQ197" i="4"/>
  <c r="BR123" i="2"/>
  <c r="BH123" i="2"/>
  <c r="AX123" i="2"/>
  <c r="BW123" i="2" s="1"/>
  <c r="AM88" i="10"/>
  <c r="AN88" i="10"/>
  <c r="AR88" i="10" s="1"/>
  <c r="AM88" i="2"/>
  <c r="AN88" i="2"/>
  <c r="AR88" i="2" s="1"/>
  <c r="AO196" i="2"/>
  <c r="AQ196" i="2"/>
  <c r="BR148" i="4"/>
  <c r="BH148" i="4"/>
  <c r="AX148" i="4"/>
  <c r="BW148" i="4" s="1"/>
  <c r="AN157" i="2"/>
  <c r="AR157" i="2" s="1"/>
  <c r="AM157" i="2"/>
  <c r="AO52" i="6"/>
  <c r="AQ52" i="6"/>
  <c r="AU114" i="2"/>
  <c r="BQ114" i="2"/>
  <c r="BG114" i="2"/>
  <c r="AW114" i="2"/>
  <c r="BV114" i="2" s="1"/>
  <c r="AM85" i="4"/>
  <c r="AN85" i="4"/>
  <c r="AR85" i="4" s="1"/>
  <c r="AQ122" i="2"/>
  <c r="AO122" i="2"/>
  <c r="AO186" i="2"/>
  <c r="AQ186" i="2"/>
  <c r="BR24" i="4"/>
  <c r="BH24" i="4"/>
  <c r="AX24" i="4"/>
  <c r="BW24" i="4" s="1"/>
  <c r="AX31" i="2"/>
  <c r="BW31" i="2" s="1"/>
  <c r="BH31" i="2"/>
  <c r="BR31" i="2"/>
  <c r="AX183" i="2"/>
  <c r="BW183" i="2" s="1"/>
  <c r="BR183" i="2"/>
  <c r="BH183" i="2"/>
  <c r="BR68" i="4"/>
  <c r="BH68" i="4"/>
  <c r="AX68" i="4"/>
  <c r="BW68" i="4" s="1"/>
  <c r="AO49" i="4"/>
  <c r="AM92" i="4"/>
  <c r="AN92" i="4"/>
  <c r="AR92" i="4" s="1"/>
  <c r="BR199" i="4"/>
  <c r="BH199" i="4"/>
  <c r="AX199" i="4"/>
  <c r="BW199" i="4" s="1"/>
  <c r="AQ91" i="6"/>
  <c r="AO91" i="6"/>
  <c r="BH120" i="6"/>
  <c r="AX120" i="6"/>
  <c r="BW120" i="6" s="1"/>
  <c r="BR120" i="6"/>
  <c r="AX65" i="4"/>
  <c r="BW65" i="4" s="1"/>
  <c r="BH65" i="4"/>
  <c r="BR65" i="4"/>
  <c r="AO41" i="4"/>
  <c r="BR138" i="6"/>
  <c r="BH138" i="6"/>
  <c r="AX138" i="6"/>
  <c r="BW138" i="6" s="1"/>
  <c r="AM46" i="10"/>
  <c r="AN46" i="10"/>
  <c r="AR46" i="10" s="1"/>
  <c r="AX127" i="6"/>
  <c r="BW127" i="6" s="1"/>
  <c r="BR127" i="6"/>
  <c r="BH127" i="6"/>
  <c r="BQ196" i="6"/>
  <c r="BG196" i="6"/>
  <c r="AW196" i="6"/>
  <c r="BV196" i="6" s="1"/>
  <c r="AU196" i="6"/>
  <c r="BR97" i="8"/>
  <c r="BH97" i="8"/>
  <c r="AX97" i="8"/>
  <c r="BW97" i="8" s="1"/>
  <c r="AU56" i="6"/>
  <c r="BQ56" i="6"/>
  <c r="AW56" i="6"/>
  <c r="BV56" i="6" s="1"/>
  <c r="BG56" i="6"/>
  <c r="AX70" i="6"/>
  <c r="BW70" i="6" s="1"/>
  <c r="BR70" i="6"/>
  <c r="BH70" i="6"/>
  <c r="AM166" i="6"/>
  <c r="AN166" i="6"/>
  <c r="AR166" i="6" s="1"/>
  <c r="BH19" i="8"/>
  <c r="BR19" i="8"/>
  <c r="AX19" i="8"/>
  <c r="BW19" i="8" s="1"/>
  <c r="AX21" i="4"/>
  <c r="BW21" i="4" s="1"/>
  <c r="BR21" i="4"/>
  <c r="BH21" i="4"/>
  <c r="AU67" i="4"/>
  <c r="BQ67" i="4"/>
  <c r="BG67" i="4"/>
  <c r="AW67" i="4"/>
  <c r="BV67" i="4" s="1"/>
  <c r="AM124" i="4"/>
  <c r="AN124" i="4"/>
  <c r="AR124" i="4" s="1"/>
  <c r="BR9" i="6"/>
  <c r="AX9" i="6"/>
  <c r="BW9" i="6" s="1"/>
  <c r="BH9" i="6"/>
  <c r="AN33" i="6"/>
  <c r="AR33" i="6" s="1"/>
  <c r="AM33" i="6"/>
  <c r="AQ53" i="6"/>
  <c r="AO53" i="6"/>
  <c r="AO155" i="6"/>
  <c r="BQ110" i="4"/>
  <c r="BG110" i="4"/>
  <c r="AW110" i="4"/>
  <c r="BV110" i="4" s="1"/>
  <c r="AU110" i="4"/>
  <c r="BR28" i="8"/>
  <c r="AX28" i="8"/>
  <c r="BW28" i="8" s="1"/>
  <c r="BH28" i="8"/>
  <c r="AM139" i="8"/>
  <c r="AN139" i="8"/>
  <c r="AR139" i="8" s="1"/>
  <c r="AN125" i="8"/>
  <c r="AR125" i="8" s="1"/>
  <c r="AM125" i="8"/>
  <c r="BQ150" i="8"/>
  <c r="AU150" i="8"/>
  <c r="AW150" i="8"/>
  <c r="BV150" i="8" s="1"/>
  <c r="BG150" i="8"/>
  <c r="AW148" i="8"/>
  <c r="BV148" i="8" s="1"/>
  <c r="AU148" i="8"/>
  <c r="BQ148" i="8"/>
  <c r="BG148" i="8"/>
  <c r="BH158" i="8"/>
  <c r="AX158" i="8"/>
  <c r="BW158" i="8" s="1"/>
  <c r="BR158" i="8"/>
  <c r="AQ79" i="10"/>
  <c r="AO79" i="10"/>
  <c r="BQ75" i="8"/>
  <c r="BG75" i="8"/>
  <c r="AW75" i="8"/>
  <c r="BV75" i="8" s="1"/>
  <c r="AU75" i="8"/>
  <c r="AN51" i="8"/>
  <c r="AR51" i="8" s="1"/>
  <c r="AM51" i="8"/>
  <c r="BR80" i="8"/>
  <c r="BH80" i="8"/>
  <c r="AX80" i="8"/>
  <c r="BW80" i="8" s="1"/>
  <c r="AM118" i="8"/>
  <c r="AN118" i="8"/>
  <c r="AR118" i="8" s="1"/>
  <c r="AM177" i="8"/>
  <c r="AN177" i="8"/>
  <c r="AR177" i="8" s="1"/>
  <c r="AM42" i="10"/>
  <c r="AN42" i="10"/>
  <c r="AR42" i="10" s="1"/>
  <c r="AO181" i="8"/>
  <c r="BQ43" i="10"/>
  <c r="AW43" i="10"/>
  <c r="BV43" i="10" s="1"/>
  <c r="AU43" i="10"/>
  <c r="BG43" i="10"/>
  <c r="AO21" i="10"/>
  <c r="AQ21" i="10"/>
  <c r="AO61" i="10"/>
  <c r="AQ61" i="10"/>
  <c r="AX115" i="10"/>
  <c r="BW115" i="10" s="1"/>
  <c r="BR115" i="10"/>
  <c r="BH115" i="10"/>
  <c r="AQ143" i="10"/>
  <c r="AO143" i="10"/>
  <c r="AO94" i="10"/>
  <c r="AQ176" i="10"/>
  <c r="AO176" i="10"/>
  <c r="BG189" i="10"/>
  <c r="AU189" i="10"/>
  <c r="AW189" i="10"/>
  <c r="BV189" i="10" s="1"/>
  <c r="BQ189" i="10"/>
  <c r="BH191" i="10"/>
  <c r="BR191" i="10"/>
  <c r="AX191" i="10"/>
  <c r="BW191" i="10" s="1"/>
  <c r="BG48" i="2"/>
  <c r="AU48" i="2"/>
  <c r="AW48" i="2"/>
  <c r="BV48" i="2" s="1"/>
  <c r="BQ48" i="2"/>
  <c r="AQ85" i="2"/>
  <c r="AO85" i="2"/>
  <c r="AO107" i="2"/>
  <c r="AQ107" i="2"/>
  <c r="AQ12" i="2"/>
  <c r="AO12" i="2"/>
  <c r="AO116" i="2"/>
  <c r="AQ116" i="2"/>
  <c r="AQ68" i="2"/>
  <c r="AO68" i="2"/>
  <c r="AW155" i="2"/>
  <c r="BV155" i="2" s="1"/>
  <c r="BQ155" i="2"/>
  <c r="BG155" i="2"/>
  <c r="AU155" i="2"/>
  <c r="AN22" i="2"/>
  <c r="AR22" i="2" s="1"/>
  <c r="AM22" i="2"/>
  <c r="BR98" i="2"/>
  <c r="BH98" i="2"/>
  <c r="AX98" i="2"/>
  <c r="BW98" i="2" s="1"/>
  <c r="AM25" i="4"/>
  <c r="AN25" i="4"/>
  <c r="AR25" i="4" s="1"/>
  <c r="AQ151" i="4"/>
  <c r="AO151" i="4"/>
  <c r="AN129" i="2"/>
  <c r="AR129" i="2" s="1"/>
  <c r="AM129" i="2"/>
  <c r="AX193" i="4"/>
  <c r="BW193" i="4" s="1"/>
  <c r="BH193" i="4"/>
  <c r="BR193" i="4"/>
  <c r="AN20" i="4"/>
  <c r="AR20" i="4" s="1"/>
  <c r="AM20" i="4"/>
  <c r="AM195" i="8"/>
  <c r="AN195" i="8"/>
  <c r="AR195" i="8" s="1"/>
  <c r="BR94" i="6"/>
  <c r="AX94" i="6"/>
  <c r="BW94" i="6" s="1"/>
  <c r="BH94" i="6"/>
  <c r="AN88" i="6"/>
  <c r="AR88" i="6" s="1"/>
  <c r="AM88" i="6"/>
  <c r="AQ145" i="6"/>
  <c r="AO145" i="6"/>
  <c r="BR102" i="6"/>
  <c r="AX102" i="6"/>
  <c r="BW102" i="6" s="1"/>
  <c r="BH102" i="6"/>
  <c r="AM36" i="8"/>
  <c r="AN36" i="8"/>
  <c r="AR36" i="8" s="1"/>
  <c r="BR49" i="8"/>
  <c r="BH49" i="8"/>
  <c r="AX49" i="8"/>
  <c r="BW49" i="8" s="1"/>
  <c r="BG114" i="8"/>
  <c r="AU114" i="8"/>
  <c r="AW114" i="8"/>
  <c r="BV114" i="8" s="1"/>
  <c r="BQ114" i="8"/>
  <c r="AQ32" i="8"/>
  <c r="AO32" i="8"/>
  <c r="AQ166" i="8"/>
  <c r="AO166" i="8"/>
  <c r="AQ187" i="8"/>
  <c r="AO187" i="8"/>
  <c r="AO38" i="8"/>
  <c r="BR72" i="8"/>
  <c r="BH72" i="8"/>
  <c r="AX72" i="8"/>
  <c r="BW72" i="8" s="1"/>
  <c r="AM41" i="10"/>
  <c r="AN41" i="10"/>
  <c r="AR41" i="10" s="1"/>
  <c r="AW89" i="10"/>
  <c r="BV89" i="10" s="1"/>
  <c r="BQ89" i="10"/>
  <c r="AU89" i="10"/>
  <c r="BG89" i="10"/>
  <c r="AO78" i="10"/>
  <c r="AQ78" i="10"/>
  <c r="AN60" i="10"/>
  <c r="AR60" i="10" s="1"/>
  <c r="AM60" i="10"/>
  <c r="AQ90" i="10"/>
  <c r="AO90" i="10"/>
  <c r="AX54" i="10"/>
  <c r="BW54" i="10" s="1"/>
  <c r="BH54" i="10"/>
  <c r="BR54" i="10"/>
  <c r="AQ107" i="10"/>
  <c r="AO107" i="10"/>
  <c r="BQ125" i="10"/>
  <c r="BG125" i="10"/>
  <c r="AW125" i="10"/>
  <c r="BV125" i="10" s="1"/>
  <c r="AU125" i="10"/>
  <c r="AX198" i="10"/>
  <c r="BW198" i="10" s="1"/>
  <c r="BR198" i="10"/>
  <c r="BH198" i="10"/>
  <c r="AM28" i="2"/>
  <c r="AN28" i="2"/>
  <c r="AR28" i="2" s="1"/>
  <c r="AQ115" i="2"/>
  <c r="AO115" i="2"/>
  <c r="AQ132" i="2"/>
  <c r="AO132" i="2"/>
  <c r="BG165" i="4"/>
  <c r="AW165" i="4"/>
  <c r="BV165" i="4" s="1"/>
  <c r="AU165" i="4"/>
  <c r="BQ165" i="4"/>
  <c r="BG24" i="2"/>
  <c r="AW24" i="2"/>
  <c r="BV24" i="2" s="1"/>
  <c r="BQ24" i="2"/>
  <c r="AU24" i="2"/>
  <c r="AM109" i="4"/>
  <c r="AN109" i="4"/>
  <c r="AR109" i="4" s="1"/>
  <c r="BH45" i="2"/>
  <c r="AX45" i="2"/>
  <c r="BW45" i="2" s="1"/>
  <c r="BR45" i="2"/>
  <c r="BR187" i="2"/>
  <c r="BH187" i="2"/>
  <c r="AX187" i="2"/>
  <c r="BW187" i="2" s="1"/>
  <c r="BT30" i="4"/>
  <c r="AZ30" i="4"/>
  <c r="BY30" i="4" s="1"/>
  <c r="BJ30" i="4"/>
  <c r="BH197" i="2"/>
  <c r="AX197" i="2"/>
  <c r="BW197" i="2" s="1"/>
  <c r="BR197" i="2"/>
  <c r="BR143" i="4"/>
  <c r="BH143" i="4"/>
  <c r="AX143" i="4"/>
  <c r="BW143" i="4" s="1"/>
  <c r="AX120" i="2"/>
  <c r="BW120" i="2" s="1"/>
  <c r="BR120" i="2"/>
  <c r="BH120" i="2"/>
  <c r="BR140" i="4"/>
  <c r="BH140" i="4"/>
  <c r="AX140" i="4"/>
  <c r="BW140" i="4" s="1"/>
  <c r="BR175" i="4"/>
  <c r="BH175" i="4"/>
  <c r="AX175" i="4"/>
  <c r="BW175" i="4" s="1"/>
  <c r="BT106" i="4"/>
  <c r="AZ106" i="4"/>
  <c r="BY106" i="4" s="1"/>
  <c r="BJ106" i="4"/>
  <c r="AQ135" i="4"/>
  <c r="AO135" i="4"/>
  <c r="BG181" i="4"/>
  <c r="AW181" i="4"/>
  <c r="BV181" i="4" s="1"/>
  <c r="BQ181" i="4"/>
  <c r="BH97" i="6"/>
  <c r="BR97" i="6"/>
  <c r="AX97" i="6"/>
  <c r="BW97" i="6" s="1"/>
  <c r="AN86" i="4"/>
  <c r="AR86" i="4" s="1"/>
  <c r="AM86" i="4"/>
  <c r="AN100" i="4"/>
  <c r="AR100" i="4" s="1"/>
  <c r="AM100" i="4"/>
  <c r="BG123" i="6"/>
  <c r="AW123" i="6"/>
  <c r="BV123" i="6" s="1"/>
  <c r="BQ123" i="6"/>
  <c r="AU123" i="6"/>
  <c r="AX42" i="8"/>
  <c r="BW42" i="8" s="1"/>
  <c r="BR42" i="8"/>
  <c r="BH42" i="8"/>
  <c r="AO69" i="8"/>
  <c r="AQ69" i="8"/>
  <c r="AQ31" i="4"/>
  <c r="AO31" i="4"/>
  <c r="BG125" i="4"/>
  <c r="AW125" i="4"/>
  <c r="BV125" i="4" s="1"/>
  <c r="AU125" i="4"/>
  <c r="BQ125" i="4"/>
  <c r="BR20" i="6"/>
  <c r="BH20" i="6"/>
  <c r="AX20" i="6"/>
  <c r="BW20" i="6" s="1"/>
  <c r="BR174" i="6"/>
  <c r="BH174" i="6"/>
  <c r="AX174" i="6"/>
  <c r="BW174" i="6" s="1"/>
  <c r="AQ51" i="4"/>
  <c r="AO51" i="4"/>
  <c r="AO25" i="6"/>
  <c r="AQ25" i="6"/>
  <c r="AO16" i="8"/>
  <c r="AQ16" i="8"/>
  <c r="AM10" i="10"/>
  <c r="AN10" i="10"/>
  <c r="AR10" i="10" s="1"/>
  <c r="BH164" i="6"/>
  <c r="AX164" i="6"/>
  <c r="BW164" i="6" s="1"/>
  <c r="BR164" i="6"/>
  <c r="AO53" i="8"/>
  <c r="AQ53" i="8"/>
  <c r="AM124" i="8"/>
  <c r="AN124" i="8"/>
  <c r="AR124" i="8" s="1"/>
  <c r="AM96" i="6"/>
  <c r="AN96" i="6"/>
  <c r="AR96" i="6" s="1"/>
  <c r="AM49" i="10"/>
  <c r="AN49" i="10"/>
  <c r="AR49" i="10" s="1"/>
  <c r="AM94" i="8"/>
  <c r="AN94" i="8"/>
  <c r="AR94" i="8" s="1"/>
  <c r="BR175" i="8"/>
  <c r="BH175" i="8"/>
  <c r="AX175" i="8"/>
  <c r="BW175" i="8" s="1"/>
  <c r="AO64" i="10"/>
  <c r="AQ96" i="10"/>
  <c r="AO96" i="10"/>
  <c r="BH101" i="10"/>
  <c r="BR101" i="10"/>
  <c r="AX101" i="10"/>
  <c r="BW101" i="10" s="1"/>
  <c r="BH145" i="10"/>
  <c r="BR145" i="10"/>
  <c r="AX145" i="10"/>
  <c r="BW145" i="10" s="1"/>
  <c r="AQ25" i="2"/>
  <c r="AO25" i="2"/>
  <c r="AW123" i="2"/>
  <c r="BV123" i="2" s="1"/>
  <c r="BQ123" i="2"/>
  <c r="BG123" i="2"/>
  <c r="AU123" i="2"/>
  <c r="AN184" i="4"/>
  <c r="AR184" i="4" s="1"/>
  <c r="AM184" i="4"/>
  <c r="AO172" i="2"/>
  <c r="AQ172" i="2"/>
  <c r="AX124" i="2"/>
  <c r="BW124" i="2" s="1"/>
  <c r="BH124" i="2"/>
  <c r="BR124" i="2"/>
  <c r="AO155" i="2"/>
  <c r="AQ44" i="2"/>
  <c r="AO44" i="2"/>
  <c r="BR99" i="2"/>
  <c r="BH99" i="2"/>
  <c r="AX99" i="2"/>
  <c r="BW99" i="2" s="1"/>
  <c r="AN189" i="2"/>
  <c r="AR189" i="2" s="1"/>
  <c r="AM189" i="2"/>
  <c r="AM113" i="4"/>
  <c r="AN113" i="4"/>
  <c r="AR113" i="4" s="1"/>
  <c r="AN77" i="6"/>
  <c r="AR77" i="6" s="1"/>
  <c r="AM77" i="6"/>
  <c r="AN64" i="4"/>
  <c r="AR64" i="4" s="1"/>
  <c r="AM64" i="4"/>
  <c r="AQ161" i="4"/>
  <c r="AO161" i="4"/>
  <c r="AM86" i="6"/>
  <c r="AN86" i="6"/>
  <c r="AR86" i="6" s="1"/>
  <c r="BH192" i="6"/>
  <c r="AX192" i="6"/>
  <c r="BW192" i="6" s="1"/>
  <c r="BR192" i="6"/>
  <c r="AN95" i="6"/>
  <c r="AR95" i="6" s="1"/>
  <c r="AM95" i="6"/>
  <c r="BT94" i="4"/>
  <c r="AZ94" i="4"/>
  <c r="BY94" i="4" s="1"/>
  <c r="BJ94" i="4"/>
  <c r="BQ194" i="4"/>
  <c r="BG194" i="4"/>
  <c r="AW194" i="4"/>
  <c r="BV194" i="4" s="1"/>
  <c r="AU194" i="4"/>
  <c r="BH27" i="6"/>
  <c r="AX27" i="6"/>
  <c r="BW27" i="6" s="1"/>
  <c r="BR27" i="6"/>
  <c r="BQ108" i="6"/>
  <c r="BG108" i="6"/>
  <c r="AW108" i="6"/>
  <c r="BV108" i="6" s="1"/>
  <c r="AU108" i="6"/>
  <c r="AM24" i="10"/>
  <c r="AN24" i="10"/>
  <c r="AR24" i="10" s="1"/>
  <c r="AM29" i="4"/>
  <c r="AN29" i="4"/>
  <c r="AR29" i="4" s="1"/>
  <c r="BR107" i="4"/>
  <c r="BH107" i="4"/>
  <c r="AX107" i="4"/>
  <c r="BW107" i="4" s="1"/>
  <c r="AO165" i="4"/>
  <c r="BR48" i="6"/>
  <c r="BH48" i="6"/>
  <c r="AX48" i="6"/>
  <c r="BW48" i="6" s="1"/>
  <c r="BR121" i="6"/>
  <c r="BH121" i="6"/>
  <c r="AX121" i="6"/>
  <c r="BW121" i="6" s="1"/>
  <c r="AN186" i="6"/>
  <c r="AR186" i="6" s="1"/>
  <c r="AM186" i="6"/>
  <c r="AM116" i="8"/>
  <c r="AN116" i="8"/>
  <c r="AR116" i="8" s="1"/>
  <c r="AO11" i="10"/>
  <c r="AQ11" i="10"/>
  <c r="AN70" i="4"/>
  <c r="AR70" i="4" s="1"/>
  <c r="AM70" i="4"/>
  <c r="BR139" i="4"/>
  <c r="BH139" i="4"/>
  <c r="AX139" i="4"/>
  <c r="BW139" i="4" s="1"/>
  <c r="BR155" i="4"/>
  <c r="BH155" i="4"/>
  <c r="AX155" i="4"/>
  <c r="BW155" i="4" s="1"/>
  <c r="BR187" i="4"/>
  <c r="BH187" i="4"/>
  <c r="AX187" i="4"/>
  <c r="BW187" i="4" s="1"/>
  <c r="AX171" i="6"/>
  <c r="BW171" i="6" s="1"/>
  <c r="BR171" i="6"/>
  <c r="BH171" i="6"/>
  <c r="BR182" i="6"/>
  <c r="BH182" i="6"/>
  <c r="AX182" i="6"/>
  <c r="BW182" i="6" s="1"/>
  <c r="BR147" i="8"/>
  <c r="BH147" i="8"/>
  <c r="AX147" i="8"/>
  <c r="BW147" i="8" s="1"/>
  <c r="AN84" i="10"/>
  <c r="AR84" i="10" s="1"/>
  <c r="AM84" i="10"/>
  <c r="AQ109" i="6"/>
  <c r="BR150" i="6"/>
  <c r="BH150" i="6"/>
  <c r="AX150" i="6"/>
  <c r="BW150" i="6" s="1"/>
  <c r="BR181" i="6"/>
  <c r="BH181" i="6"/>
  <c r="AX181" i="6"/>
  <c r="BW181" i="6" s="1"/>
  <c r="AX37" i="10"/>
  <c r="BW37" i="10" s="1"/>
  <c r="BH37" i="10"/>
  <c r="BR37" i="10"/>
  <c r="AN27" i="8"/>
  <c r="AR27" i="8" s="1"/>
  <c r="AM27" i="8"/>
  <c r="BQ135" i="8"/>
  <c r="AU135" i="8"/>
  <c r="AW135" i="8"/>
  <c r="BV135" i="8" s="1"/>
  <c r="BG135" i="8"/>
  <c r="AM185" i="10"/>
  <c r="AN185" i="10"/>
  <c r="AR185" i="10" s="1"/>
  <c r="AM10" i="8"/>
  <c r="AN10" i="8"/>
  <c r="AR10" i="8" s="1"/>
  <c r="AX50" i="8"/>
  <c r="BW50" i="8" s="1"/>
  <c r="BR50" i="8"/>
  <c r="BH50" i="8"/>
  <c r="AQ128" i="8"/>
  <c r="BJ39" i="10"/>
  <c r="BT39" i="10"/>
  <c r="AZ39" i="10"/>
  <c r="BY39" i="10" s="1"/>
  <c r="AM86" i="8"/>
  <c r="AN86" i="8"/>
  <c r="AR86" i="8" s="1"/>
  <c r="AN99" i="8"/>
  <c r="AR99" i="8" s="1"/>
  <c r="AM99" i="8"/>
  <c r="BR120" i="8"/>
  <c r="BH120" i="8"/>
  <c r="AX120" i="8"/>
  <c r="BW120" i="8" s="1"/>
  <c r="AN178" i="8"/>
  <c r="AR178" i="8" s="1"/>
  <c r="AM178" i="8"/>
  <c r="AO53" i="10"/>
  <c r="AQ53" i="10"/>
  <c r="BR159" i="8"/>
  <c r="BH159" i="8"/>
  <c r="AX159" i="8"/>
  <c r="BW159" i="8" s="1"/>
  <c r="BQ75" i="10"/>
  <c r="AW75" i="10"/>
  <c r="BV75" i="10" s="1"/>
  <c r="AU75" i="10"/>
  <c r="BG75" i="10"/>
  <c r="AU80" i="10"/>
  <c r="BG80" i="10"/>
  <c r="BQ80" i="10"/>
  <c r="AW80" i="10"/>
  <c r="BV80" i="10" s="1"/>
  <c r="BH83" i="10"/>
  <c r="AX83" i="10"/>
  <c r="BW83" i="10" s="1"/>
  <c r="BR83" i="10"/>
  <c r="AO131" i="10"/>
  <c r="AQ131" i="10"/>
  <c r="AO189" i="10"/>
  <c r="AQ105" i="2"/>
  <c r="AO105" i="2"/>
  <c r="AM192" i="2"/>
  <c r="AN192" i="2"/>
  <c r="AR192" i="2" s="1"/>
  <c r="BR198" i="6"/>
  <c r="BH198" i="6"/>
  <c r="AX198" i="6"/>
  <c r="BW198" i="6" s="1"/>
  <c r="BR154" i="2"/>
  <c r="BH154" i="2"/>
  <c r="AX154" i="2"/>
  <c r="BW154" i="2" s="1"/>
  <c r="BR13" i="6"/>
  <c r="BH13" i="6"/>
  <c r="AX13" i="6"/>
  <c r="BW13" i="6" s="1"/>
  <c r="AQ175" i="2"/>
  <c r="AO175" i="2"/>
  <c r="BG141" i="4"/>
  <c r="AW141" i="4"/>
  <c r="BV141" i="4" s="1"/>
  <c r="AU141" i="4"/>
  <c r="BQ141" i="4"/>
  <c r="BH46" i="4"/>
  <c r="AX46" i="4"/>
  <c r="BW46" i="4" s="1"/>
  <c r="BR46" i="4"/>
  <c r="AN12" i="4"/>
  <c r="AR12" i="4" s="1"/>
  <c r="AM12" i="4"/>
  <c r="AN75" i="4"/>
  <c r="AR75" i="4" s="1"/>
  <c r="AM75" i="4"/>
  <c r="BR136" i="8"/>
  <c r="BH136" i="8"/>
  <c r="AX136" i="8"/>
  <c r="BW136" i="8" s="1"/>
  <c r="BR158" i="10"/>
  <c r="BH158" i="10"/>
  <c r="AX158" i="10"/>
  <c r="BW158" i="10" s="1"/>
  <c r="AN54" i="2"/>
  <c r="AR54" i="2" s="1"/>
  <c r="AM54" i="2"/>
  <c r="BG49" i="4"/>
  <c r="AW49" i="4"/>
  <c r="BV49" i="4" s="1"/>
  <c r="BQ49" i="4"/>
  <c r="AU49" i="4"/>
  <c r="AQ16" i="4"/>
  <c r="AO16" i="4"/>
  <c r="AN84" i="4"/>
  <c r="AR84" i="4" s="1"/>
  <c r="AM84" i="4"/>
  <c r="BG90" i="6"/>
  <c r="AW90" i="6"/>
  <c r="BV90" i="6" s="1"/>
  <c r="AU90" i="6"/>
  <c r="BQ90" i="6"/>
  <c r="AQ65" i="8"/>
  <c r="AO65" i="8"/>
  <c r="BH104" i="6"/>
  <c r="AX104" i="6"/>
  <c r="BW104" i="6" s="1"/>
  <c r="BR104" i="6"/>
  <c r="BR80" i="4"/>
  <c r="AX80" i="4"/>
  <c r="BW80" i="4" s="1"/>
  <c r="BH80" i="4"/>
  <c r="BT59" i="8"/>
  <c r="AZ59" i="8"/>
  <c r="BY59" i="8" s="1"/>
  <c r="BJ59" i="8"/>
  <c r="BR118" i="6"/>
  <c r="AX118" i="6"/>
  <c r="BW118" i="6" s="1"/>
  <c r="BH118" i="6"/>
  <c r="AQ145" i="8"/>
  <c r="AO145" i="8"/>
  <c r="AM151" i="10"/>
  <c r="AN151" i="10"/>
  <c r="AR151" i="10" s="1"/>
  <c r="BG94" i="10"/>
  <c r="AU94" i="10"/>
  <c r="BQ94" i="10"/>
  <c r="AW94" i="10"/>
  <c r="BV94" i="10" s="1"/>
  <c r="AN32" i="10"/>
  <c r="AR32" i="10" s="1"/>
  <c r="AM32" i="10"/>
  <c r="AQ48" i="10"/>
  <c r="AO48" i="10"/>
  <c r="AN92" i="10"/>
  <c r="AR92" i="10" s="1"/>
  <c r="AM92" i="10"/>
  <c r="BH129" i="10"/>
  <c r="BR129" i="10"/>
  <c r="AX129" i="10"/>
  <c r="BW129" i="10" s="1"/>
  <c r="AW29" i="8"/>
  <c r="BV29" i="8" s="1"/>
  <c r="AU29" i="8"/>
  <c r="BQ29" i="8"/>
  <c r="BG29" i="8"/>
  <c r="AO89" i="10"/>
  <c r="BT91" i="8"/>
  <c r="AZ91" i="8"/>
  <c r="BY91" i="8" s="1"/>
  <c r="BJ91" i="8"/>
  <c r="AQ22" i="10"/>
  <c r="AO22" i="10"/>
  <c r="BT173" i="2"/>
  <c r="BJ173" i="2"/>
  <c r="AZ173" i="2"/>
  <c r="BY173" i="2" s="1"/>
  <c r="BT83" i="8"/>
  <c r="AZ83" i="8"/>
  <c r="BY83" i="8" s="1"/>
  <c r="BJ83" i="8"/>
  <c r="AQ200" i="8"/>
  <c r="AO200" i="8"/>
  <c r="BG66" i="6"/>
  <c r="AW66" i="6"/>
  <c r="BV66" i="6" s="1"/>
  <c r="AU66" i="6"/>
  <c r="BQ66" i="6"/>
  <c r="BT181" i="2"/>
  <c r="BJ181" i="2"/>
  <c r="AZ181" i="2"/>
  <c r="BY181" i="2" s="1"/>
  <c r="BH33" i="2"/>
  <c r="BR33" i="2"/>
  <c r="AX33" i="2"/>
  <c r="BW33" i="2" s="1"/>
  <c r="AO131" i="2"/>
  <c r="AN150" i="2"/>
  <c r="AR150" i="2" s="1"/>
  <c r="AM150" i="2"/>
  <c r="AM176" i="2"/>
  <c r="AN176" i="2"/>
  <c r="AR176" i="2" s="1"/>
  <c r="AQ148" i="4"/>
  <c r="AO148" i="4"/>
  <c r="AM112" i="2"/>
  <c r="AN112" i="2"/>
  <c r="AR112" i="2" s="1"/>
  <c r="BR52" i="6"/>
  <c r="BH52" i="6"/>
  <c r="AX52" i="6"/>
  <c r="BW52" i="6" s="1"/>
  <c r="AN30" i="2"/>
  <c r="AR30" i="2" s="1"/>
  <c r="AM30" i="2"/>
  <c r="BH71" i="6"/>
  <c r="AX71" i="6"/>
  <c r="BW71" i="6" s="1"/>
  <c r="BR71" i="6"/>
  <c r="BH11" i="4"/>
  <c r="AX11" i="4"/>
  <c r="BW11" i="4" s="1"/>
  <c r="BR11" i="4"/>
  <c r="AO48" i="2"/>
  <c r="AW167" i="2"/>
  <c r="BV167" i="2" s="1"/>
  <c r="BQ167" i="2"/>
  <c r="BG167" i="2"/>
  <c r="AU167" i="2"/>
  <c r="BR186" i="2"/>
  <c r="BH186" i="2"/>
  <c r="AX186" i="2"/>
  <c r="BW186" i="2" s="1"/>
  <c r="AN63" i="4"/>
  <c r="AR63" i="4" s="1"/>
  <c r="AM63" i="4"/>
  <c r="AM189" i="4"/>
  <c r="AN189" i="4"/>
  <c r="AR189" i="4" s="1"/>
  <c r="BH57" i="2"/>
  <c r="BR57" i="2"/>
  <c r="AX57" i="2"/>
  <c r="BW57" i="2" s="1"/>
  <c r="BH113" i="2"/>
  <c r="BR113" i="2"/>
  <c r="AX113" i="2"/>
  <c r="BW113" i="2" s="1"/>
  <c r="AW48" i="4"/>
  <c r="BV48" i="4" s="1"/>
  <c r="AU48" i="4"/>
  <c r="BG48" i="4"/>
  <c r="BQ48" i="4"/>
  <c r="AN176" i="4"/>
  <c r="AR176" i="4" s="1"/>
  <c r="AM176" i="4"/>
  <c r="BH91" i="6"/>
  <c r="AX91" i="6"/>
  <c r="BW91" i="6" s="1"/>
  <c r="BR91" i="6"/>
  <c r="AM112" i="4"/>
  <c r="AN112" i="4"/>
  <c r="AR112" i="4" s="1"/>
  <c r="AN191" i="4"/>
  <c r="AR191" i="4" s="1"/>
  <c r="AM191" i="4"/>
  <c r="AQ105" i="6"/>
  <c r="AO105" i="6"/>
  <c r="AO29" i="6"/>
  <c r="AM199" i="6"/>
  <c r="AN199" i="6"/>
  <c r="AR199" i="6" s="1"/>
  <c r="AM17" i="4"/>
  <c r="AN17" i="4"/>
  <c r="AR17" i="4" s="1"/>
  <c r="AQ106" i="6"/>
  <c r="AO106" i="6"/>
  <c r="AM14" i="6"/>
  <c r="AN14" i="6"/>
  <c r="AR14" i="6" s="1"/>
  <c r="BR21" i="6"/>
  <c r="BH21" i="6"/>
  <c r="AX21" i="6"/>
  <c r="BW21" i="6" s="1"/>
  <c r="AQ127" i="6"/>
  <c r="AO127" i="6"/>
  <c r="AW134" i="6"/>
  <c r="BV134" i="6" s="1"/>
  <c r="AU134" i="6"/>
  <c r="BG134" i="6"/>
  <c r="BQ134" i="6"/>
  <c r="AN133" i="8"/>
  <c r="AR133" i="8" s="1"/>
  <c r="AM133" i="8"/>
  <c r="AM62" i="6"/>
  <c r="AN62" i="6"/>
  <c r="AR62" i="6" s="1"/>
  <c r="AQ76" i="6"/>
  <c r="AO76" i="6"/>
  <c r="BR113" i="6"/>
  <c r="BH113" i="6"/>
  <c r="AX113" i="6"/>
  <c r="BW113" i="6" s="1"/>
  <c r="AN194" i="6"/>
  <c r="AR194" i="6" s="1"/>
  <c r="AM194" i="6"/>
  <c r="AO21" i="8"/>
  <c r="AQ21" i="8"/>
  <c r="AN61" i="8"/>
  <c r="AR61" i="8" s="1"/>
  <c r="AM61" i="8"/>
  <c r="BR36" i="4"/>
  <c r="BH36" i="4"/>
  <c r="AX36" i="4"/>
  <c r="BW36" i="4" s="1"/>
  <c r="BR104" i="4"/>
  <c r="AQ111" i="4"/>
  <c r="AO111" i="4"/>
  <c r="AO125" i="4"/>
  <c r="AO34" i="6"/>
  <c r="BR122" i="6"/>
  <c r="BH122" i="6"/>
  <c r="AX122" i="6"/>
  <c r="BW122" i="6" s="1"/>
  <c r="AO39" i="8"/>
  <c r="AQ39" i="8"/>
  <c r="AO134" i="4"/>
  <c r="BR153" i="6"/>
  <c r="BH153" i="6"/>
  <c r="AX153" i="6"/>
  <c r="BW153" i="6" s="1"/>
  <c r="AW41" i="8"/>
  <c r="BV41" i="8" s="1"/>
  <c r="BG41" i="8"/>
  <c r="AU41" i="8"/>
  <c r="BQ41" i="8"/>
  <c r="BR109" i="6"/>
  <c r="BH109" i="6"/>
  <c r="AX109" i="6"/>
  <c r="BW109" i="6" s="1"/>
  <c r="AQ129" i="6"/>
  <c r="AO129" i="6"/>
  <c r="AQ28" i="8"/>
  <c r="AO28" i="8"/>
  <c r="BQ47" i="8"/>
  <c r="AU47" i="8"/>
  <c r="AW47" i="8"/>
  <c r="BV47" i="8" s="1"/>
  <c r="BG47" i="8"/>
  <c r="BR129" i="8"/>
  <c r="BH129" i="8"/>
  <c r="AX129" i="8"/>
  <c r="BW129" i="8" s="1"/>
  <c r="BH79" i="10"/>
  <c r="BR79" i="10"/>
  <c r="AX79" i="10"/>
  <c r="BW79" i="10" s="1"/>
  <c r="AO172" i="8"/>
  <c r="BQ154" i="8"/>
  <c r="AU154" i="8"/>
  <c r="BG154" i="8"/>
  <c r="AW154" i="8"/>
  <c r="BV154" i="8" s="1"/>
  <c r="AO199" i="8"/>
  <c r="AQ199" i="8"/>
  <c r="AX181" i="8"/>
  <c r="BW181" i="8" s="1"/>
  <c r="BR181" i="8"/>
  <c r="BH181" i="8"/>
  <c r="AO17" i="10"/>
  <c r="AN102" i="10"/>
  <c r="AR102" i="10" s="1"/>
  <c r="AM102" i="10"/>
  <c r="AX61" i="10"/>
  <c r="BW61" i="10" s="1"/>
  <c r="BH61" i="10"/>
  <c r="BR61" i="10"/>
  <c r="BR80" i="10"/>
  <c r="AX80" i="10"/>
  <c r="BW80" i="10" s="1"/>
  <c r="BH80" i="10"/>
  <c r="AM16" i="10"/>
  <c r="AN16" i="10"/>
  <c r="AR16" i="10" s="1"/>
  <c r="AN36" i="10"/>
  <c r="AR36" i="10" s="1"/>
  <c r="AM36" i="10"/>
  <c r="AO105" i="10"/>
  <c r="AQ105" i="10"/>
  <c r="AX123" i="10"/>
  <c r="BW123" i="10" s="1"/>
  <c r="BH123" i="10"/>
  <c r="BR123" i="10"/>
  <c r="AM166" i="10"/>
  <c r="AN166" i="10"/>
  <c r="AR166" i="10" s="1"/>
  <c r="AQ82" i="10"/>
  <c r="AO82" i="10"/>
  <c r="AQ165" i="10"/>
  <c r="AO165" i="10"/>
  <c r="BQ109" i="10"/>
  <c r="BG109" i="10"/>
  <c r="AW109" i="10"/>
  <c r="BV109" i="10" s="1"/>
  <c r="AU109" i="10"/>
  <c r="AN200" i="10"/>
  <c r="AR200" i="10" s="1"/>
  <c r="AM200" i="10"/>
  <c r="AM84" i="2"/>
  <c r="AN84" i="2"/>
  <c r="AR84" i="2" s="1"/>
  <c r="AM75" i="2"/>
  <c r="AN75" i="2"/>
  <c r="AR75" i="2" s="1"/>
  <c r="AQ137" i="2"/>
  <c r="AO137" i="2"/>
  <c r="AM16" i="2"/>
  <c r="AN16" i="2"/>
  <c r="AR16" i="2" s="1"/>
  <c r="BR91" i="2"/>
  <c r="BH91" i="2"/>
  <c r="AX91" i="2"/>
  <c r="BW91" i="2" s="1"/>
  <c r="AM136" i="2"/>
  <c r="AN136" i="2"/>
  <c r="AR136" i="2" s="1"/>
  <c r="AX20" i="2"/>
  <c r="BW20" i="2" s="1"/>
  <c r="BH20" i="2"/>
  <c r="BR20" i="2"/>
  <c r="AN94" i="2"/>
  <c r="AR94" i="2" s="1"/>
  <c r="AM94" i="2"/>
  <c r="AN134" i="2"/>
  <c r="AR134" i="2" s="1"/>
  <c r="AM134" i="2"/>
  <c r="BQ13" i="2"/>
  <c r="AW13" i="2"/>
  <c r="BV13" i="2" s="1"/>
  <c r="BG13" i="2"/>
  <c r="AU13" i="2"/>
  <c r="BR151" i="4"/>
  <c r="BH151" i="4"/>
  <c r="AX151" i="4"/>
  <c r="BW151" i="4" s="1"/>
  <c r="AM89" i="6"/>
  <c r="AN89" i="6"/>
  <c r="AR89" i="6" s="1"/>
  <c r="AM10" i="4"/>
  <c r="AN10" i="4"/>
  <c r="AR10" i="4" s="1"/>
  <c r="AO193" i="4"/>
  <c r="AQ193" i="4"/>
  <c r="AW21" i="6"/>
  <c r="BV21" i="6" s="1"/>
  <c r="AU21" i="6"/>
  <c r="BG21" i="6"/>
  <c r="BQ21" i="6"/>
  <c r="BR72" i="6"/>
  <c r="BH72" i="6"/>
  <c r="AX72" i="6"/>
  <c r="BW72" i="6" s="1"/>
  <c r="AN64" i="6"/>
  <c r="AR64" i="6" s="1"/>
  <c r="AM64" i="6"/>
  <c r="BG167" i="6"/>
  <c r="AW167" i="6"/>
  <c r="BV167" i="6" s="1"/>
  <c r="AU167" i="6"/>
  <c r="BQ167" i="6"/>
  <c r="AQ193" i="6"/>
  <c r="AO193" i="6"/>
  <c r="AO81" i="8"/>
  <c r="AQ81" i="8"/>
  <c r="AU92" i="8"/>
  <c r="BQ92" i="8"/>
  <c r="AW92" i="8"/>
  <c r="BV92" i="8" s="1"/>
  <c r="BG92" i="8"/>
  <c r="AO75" i="6"/>
  <c r="AW73" i="8"/>
  <c r="BV73" i="8" s="1"/>
  <c r="BQ73" i="8"/>
  <c r="BG73" i="8"/>
  <c r="AU73" i="8"/>
  <c r="AQ66" i="8"/>
  <c r="AO66" i="8"/>
  <c r="AM137" i="8"/>
  <c r="AN137" i="8"/>
  <c r="AR137" i="8" s="1"/>
  <c r="AX29" i="8"/>
  <c r="BW29" i="8" s="1"/>
  <c r="BR29" i="8"/>
  <c r="BH29" i="8"/>
  <c r="AO49" i="8"/>
  <c r="AQ49" i="8"/>
  <c r="AW196" i="8"/>
  <c r="BV196" i="8" s="1"/>
  <c r="AU196" i="8"/>
  <c r="BQ196" i="8"/>
  <c r="BG196" i="8"/>
  <c r="BR32" i="8"/>
  <c r="BH32" i="8"/>
  <c r="AX32" i="8"/>
  <c r="BW32" i="8" s="1"/>
  <c r="AQ127" i="8"/>
  <c r="AO127" i="8"/>
  <c r="AO112" i="8"/>
  <c r="AX38" i="8"/>
  <c r="BW38" i="8" s="1"/>
  <c r="BR38" i="8"/>
  <c r="BH38" i="8"/>
  <c r="AM102" i="8"/>
  <c r="AN102" i="8"/>
  <c r="AR102" i="8" s="1"/>
  <c r="AN68" i="10"/>
  <c r="AR68" i="10" s="1"/>
  <c r="AM68" i="10"/>
  <c r="AN114" i="10"/>
  <c r="AR114" i="10" s="1"/>
  <c r="AM114" i="10"/>
  <c r="AO54" i="10"/>
  <c r="AQ54" i="10"/>
  <c r="BG140" i="10"/>
  <c r="AU140" i="10"/>
  <c r="BQ140" i="10"/>
  <c r="AW140" i="10"/>
  <c r="BV140" i="10" s="1"/>
  <c r="AQ152" i="10"/>
  <c r="AO152" i="10"/>
  <c r="AX160" i="10"/>
  <c r="BW160" i="10" s="1"/>
  <c r="BR160" i="10"/>
  <c r="BH160" i="10"/>
  <c r="BR196" i="10"/>
  <c r="AX196" i="10"/>
  <c r="BW196" i="10" s="1"/>
  <c r="BH196" i="10"/>
  <c r="AM179" i="2"/>
  <c r="AN179" i="2"/>
  <c r="AR179" i="2" s="1"/>
  <c r="AQ140" i="4"/>
  <c r="AO140" i="4"/>
  <c r="AM76" i="2"/>
  <c r="AN76" i="2"/>
  <c r="AR76" i="2" s="1"/>
  <c r="AN198" i="2"/>
  <c r="AR198" i="2" s="1"/>
  <c r="AM198" i="2"/>
  <c r="AM128" i="2"/>
  <c r="AN128" i="2"/>
  <c r="AR128" i="2" s="1"/>
  <c r="AM184" i="2"/>
  <c r="AN184" i="2"/>
  <c r="AR184" i="2" s="1"/>
  <c r="AN49" i="6"/>
  <c r="AR49" i="6" s="1"/>
  <c r="AM49" i="6"/>
  <c r="AX52" i="2"/>
  <c r="BW52" i="2" s="1"/>
  <c r="BH52" i="2"/>
  <c r="BR52" i="2"/>
  <c r="AX108" i="2"/>
  <c r="BW108" i="2" s="1"/>
  <c r="BH108" i="2"/>
  <c r="BR108" i="2"/>
  <c r="AO183" i="4"/>
  <c r="AQ183" i="4"/>
  <c r="AX140" i="2"/>
  <c r="BW140" i="2" s="1"/>
  <c r="BH140" i="2"/>
  <c r="BR140" i="2"/>
  <c r="AQ180" i="2"/>
  <c r="AO180" i="2"/>
  <c r="AO15" i="2"/>
  <c r="AQ15" i="2"/>
  <c r="AQ145" i="2"/>
  <c r="AO145" i="2"/>
  <c r="BQ93" i="2"/>
  <c r="BG93" i="2"/>
  <c r="AW93" i="2"/>
  <c r="BV93" i="2" s="1"/>
  <c r="AU93" i="2"/>
  <c r="AX200" i="2"/>
  <c r="BW200" i="2" s="1"/>
  <c r="BH200" i="2"/>
  <c r="BR200" i="2"/>
  <c r="AQ143" i="4"/>
  <c r="AN130" i="2"/>
  <c r="AR130" i="2" s="1"/>
  <c r="AM130" i="2"/>
  <c r="AO47" i="2"/>
  <c r="AO79" i="2"/>
  <c r="AQ79" i="2"/>
  <c r="AQ103" i="2"/>
  <c r="AO103" i="2"/>
  <c r="AO127" i="2"/>
  <c r="AQ127" i="2"/>
  <c r="AX135" i="2"/>
  <c r="BW135" i="2" s="1"/>
  <c r="BH135" i="2"/>
  <c r="BR135" i="2"/>
  <c r="AX167" i="2"/>
  <c r="BW167" i="2" s="1"/>
  <c r="BH167" i="2"/>
  <c r="BR167" i="2"/>
  <c r="AX199" i="2"/>
  <c r="BW199" i="2" s="1"/>
  <c r="BR199" i="2"/>
  <c r="BH199" i="2"/>
  <c r="BR52" i="4"/>
  <c r="BH52" i="4"/>
  <c r="AX52" i="4"/>
  <c r="BW52" i="4" s="1"/>
  <c r="BT63" i="6"/>
  <c r="AZ63" i="6"/>
  <c r="BY63" i="6" s="1"/>
  <c r="BJ63" i="6"/>
  <c r="AO27" i="4"/>
  <c r="AQ27" i="4"/>
  <c r="AM69" i="4"/>
  <c r="AN69" i="4"/>
  <c r="AR69" i="4" s="1"/>
  <c r="AN131" i="4"/>
  <c r="AR131" i="4" s="1"/>
  <c r="AM131" i="4"/>
  <c r="AQ115" i="4"/>
  <c r="AO115" i="4"/>
  <c r="AM153" i="4"/>
  <c r="AN153" i="4"/>
  <c r="AR153" i="4" s="1"/>
  <c r="AN200" i="4"/>
  <c r="AR200" i="4" s="1"/>
  <c r="AM200" i="4"/>
  <c r="BR105" i="6"/>
  <c r="BH105" i="6"/>
  <c r="AX105" i="6"/>
  <c r="BW105" i="6" s="1"/>
  <c r="AN43" i="6"/>
  <c r="AR43" i="6" s="1"/>
  <c r="AM43" i="6"/>
  <c r="AQ92" i="6"/>
  <c r="AN57" i="6"/>
  <c r="AR57" i="6" s="1"/>
  <c r="AM57" i="6"/>
  <c r="BR106" i="6"/>
  <c r="BH106" i="6"/>
  <c r="AX106" i="6"/>
  <c r="BW106" i="6" s="1"/>
  <c r="AN45" i="6"/>
  <c r="AR45" i="6" s="1"/>
  <c r="AM45" i="6"/>
  <c r="AM25" i="10"/>
  <c r="AN25" i="10"/>
  <c r="AR25" i="10" s="1"/>
  <c r="AO40" i="6"/>
  <c r="AQ40" i="6"/>
  <c r="AN73" i="6"/>
  <c r="AR73" i="6" s="1"/>
  <c r="AM73" i="6"/>
  <c r="BQ188" i="6"/>
  <c r="BG188" i="6"/>
  <c r="AW188" i="6"/>
  <c r="BV188" i="6" s="1"/>
  <c r="AU188" i="6"/>
  <c r="AO190" i="8"/>
  <c r="AQ190" i="8"/>
  <c r="AU47" i="4"/>
  <c r="BQ47" i="4"/>
  <c r="AW47" i="4"/>
  <c r="BV47" i="4" s="1"/>
  <c r="BG47" i="4"/>
  <c r="AM73" i="4"/>
  <c r="AN73" i="4"/>
  <c r="AR73" i="4" s="1"/>
  <c r="AQ17" i="6"/>
  <c r="AN67" i="6"/>
  <c r="AR67" i="6" s="1"/>
  <c r="AM67" i="6"/>
  <c r="BR76" i="6"/>
  <c r="BH76" i="6"/>
  <c r="AX76" i="6"/>
  <c r="BW76" i="6" s="1"/>
  <c r="AN142" i="6"/>
  <c r="AR142" i="6" s="1"/>
  <c r="AM142" i="6"/>
  <c r="BQ148" i="6"/>
  <c r="BG148" i="6"/>
  <c r="AU148" i="6"/>
  <c r="AW148" i="6"/>
  <c r="BV148" i="6" s="1"/>
  <c r="BR177" i="6"/>
  <c r="BH177" i="6"/>
  <c r="AX177" i="6"/>
  <c r="BW177" i="6" s="1"/>
  <c r="BR21" i="8"/>
  <c r="BH21" i="8"/>
  <c r="AX21" i="8"/>
  <c r="BW21" i="8" s="1"/>
  <c r="AO37" i="4"/>
  <c r="BR72" i="4"/>
  <c r="BH72" i="4"/>
  <c r="AX72" i="4"/>
  <c r="BW72" i="4" s="1"/>
  <c r="AQ104" i="4"/>
  <c r="BR111" i="4"/>
  <c r="BH111" i="4"/>
  <c r="AX111" i="4"/>
  <c r="BW111" i="4" s="1"/>
  <c r="AX54" i="6"/>
  <c r="BW54" i="6" s="1"/>
  <c r="BR54" i="6"/>
  <c r="BH54" i="6"/>
  <c r="AX143" i="6"/>
  <c r="BW143" i="6" s="1"/>
  <c r="BR143" i="6"/>
  <c r="BH143" i="6"/>
  <c r="AX179" i="6"/>
  <c r="BW179" i="6" s="1"/>
  <c r="BR179" i="6"/>
  <c r="BH179" i="6"/>
  <c r="BH39" i="8"/>
  <c r="AX39" i="8"/>
  <c r="BW39" i="8" s="1"/>
  <c r="BR39" i="8"/>
  <c r="AO101" i="8"/>
  <c r="AM159" i="6"/>
  <c r="AN159" i="6"/>
  <c r="AR159" i="6" s="1"/>
  <c r="AO73" i="8"/>
  <c r="BR129" i="6"/>
  <c r="BH129" i="6"/>
  <c r="AX129" i="6"/>
  <c r="BW129" i="6" s="1"/>
  <c r="AO158" i="6"/>
  <c r="AQ158" i="6"/>
  <c r="BR44" i="8"/>
  <c r="AX44" i="8"/>
  <c r="BW44" i="8" s="1"/>
  <c r="BH44" i="8"/>
  <c r="AQ79" i="8"/>
  <c r="AO79" i="8"/>
  <c r="AX26" i="8"/>
  <c r="BW26" i="8" s="1"/>
  <c r="BH26" i="8"/>
  <c r="BR26" i="8"/>
  <c r="AN111" i="8"/>
  <c r="AR111" i="8" s="1"/>
  <c r="AM111" i="8"/>
  <c r="AO129" i="8"/>
  <c r="AQ129" i="8"/>
  <c r="AQ20" i="8"/>
  <c r="AO20" i="8"/>
  <c r="AM108" i="8"/>
  <c r="AN108" i="8"/>
  <c r="AR108" i="8" s="1"/>
  <c r="BH142" i="8"/>
  <c r="AX142" i="8"/>
  <c r="BW142" i="8" s="1"/>
  <c r="BR142" i="8"/>
  <c r="AN152" i="8"/>
  <c r="AR152" i="8" s="1"/>
  <c r="AM152" i="8"/>
  <c r="AO194" i="8"/>
  <c r="BR65" i="10"/>
  <c r="AX65" i="10"/>
  <c r="BW65" i="10" s="1"/>
  <c r="BH65" i="10"/>
  <c r="BR64" i="8"/>
  <c r="BH64" i="8"/>
  <c r="AX64" i="8"/>
  <c r="BW64" i="8" s="1"/>
  <c r="BR96" i="8"/>
  <c r="BH96" i="8"/>
  <c r="AX96" i="8"/>
  <c r="BW96" i="8" s="1"/>
  <c r="BR199" i="8"/>
  <c r="BH199" i="8"/>
  <c r="AX199" i="8"/>
  <c r="BW199" i="8" s="1"/>
  <c r="AO14" i="10"/>
  <c r="AX45" i="10"/>
  <c r="BW45" i="10" s="1"/>
  <c r="BH45" i="10"/>
  <c r="BR45" i="10"/>
  <c r="AM57" i="10"/>
  <c r="AN57" i="10"/>
  <c r="AR57" i="10" s="1"/>
  <c r="AQ64" i="10"/>
  <c r="AO80" i="10"/>
  <c r="AM156" i="10"/>
  <c r="AN156" i="10"/>
  <c r="AR156" i="10" s="1"/>
  <c r="AQ51" i="10"/>
  <c r="AO51" i="10"/>
  <c r="BH105" i="10"/>
  <c r="BR105" i="10"/>
  <c r="AX105" i="10"/>
  <c r="BW105" i="10" s="1"/>
  <c r="AO127" i="10"/>
  <c r="AQ127" i="10"/>
  <c r="AM104" i="10"/>
  <c r="AN104" i="10"/>
  <c r="AR104" i="10" s="1"/>
  <c r="AW155" i="10"/>
  <c r="BV155" i="10" s="1"/>
  <c r="AU155" i="10"/>
  <c r="BG155" i="10"/>
  <c r="BQ155" i="10"/>
  <c r="AX50" i="10"/>
  <c r="BW50" i="10" s="1"/>
  <c r="BH50" i="10"/>
  <c r="BR50" i="10"/>
  <c r="AO91" i="10"/>
  <c r="AQ91" i="10"/>
  <c r="AN113" i="10"/>
  <c r="AR113" i="10" s="1"/>
  <c r="AM113" i="10"/>
  <c r="BQ47" i="10"/>
  <c r="BG47" i="10"/>
  <c r="AW47" i="10"/>
  <c r="BV47" i="10" s="1"/>
  <c r="AU47" i="10"/>
  <c r="BH165" i="10"/>
  <c r="AX165" i="10"/>
  <c r="BW165" i="10" s="1"/>
  <c r="BR165" i="10"/>
  <c r="BQ195" i="10"/>
  <c r="AW195" i="10"/>
  <c r="BV195" i="10" s="1"/>
  <c r="AU195" i="10"/>
  <c r="BG195" i="10"/>
  <c r="AN142" i="2"/>
  <c r="AR142" i="2" s="1"/>
  <c r="AM142" i="2"/>
  <c r="BH19" i="2"/>
  <c r="AX19" i="2"/>
  <c r="BW19" i="2" s="1"/>
  <c r="BR19" i="2"/>
  <c r="AM35" i="2"/>
  <c r="AN35" i="2"/>
  <c r="AR35" i="2" s="1"/>
  <c r="AO139" i="2"/>
  <c r="BH137" i="2"/>
  <c r="BR137" i="2"/>
  <c r="AX137" i="2"/>
  <c r="BW137" i="2" s="1"/>
  <c r="AN38" i="2"/>
  <c r="AR38" i="2" s="1"/>
  <c r="AM38" i="2"/>
  <c r="AQ91" i="2"/>
  <c r="AO91" i="2"/>
  <c r="AX156" i="2"/>
  <c r="BW156" i="2" s="1"/>
  <c r="BH156" i="2"/>
  <c r="BR156" i="2"/>
  <c r="AO20" i="2"/>
  <c r="AQ20" i="2"/>
  <c r="AO171" i="2"/>
  <c r="AQ171" i="2"/>
  <c r="AQ92" i="2"/>
  <c r="AO92" i="2"/>
  <c r="AQ170" i="2"/>
  <c r="AO170" i="2"/>
  <c r="BR32" i="4"/>
  <c r="BH32" i="4"/>
  <c r="AX32" i="4"/>
  <c r="BW32" i="4" s="1"/>
  <c r="BR180" i="4"/>
  <c r="BH180" i="4"/>
  <c r="AX180" i="4"/>
  <c r="BW180" i="4" s="1"/>
  <c r="AO95" i="2"/>
  <c r="AQ95" i="2"/>
  <c r="AX143" i="2"/>
  <c r="BW143" i="2" s="1"/>
  <c r="BR143" i="2"/>
  <c r="BH143" i="2"/>
  <c r="AN168" i="4"/>
  <c r="AR168" i="4" s="1"/>
  <c r="AM168" i="4"/>
  <c r="AX101" i="4"/>
  <c r="BW101" i="4" s="1"/>
  <c r="BH101" i="4"/>
  <c r="BR101" i="4"/>
  <c r="AQ46" i="6"/>
  <c r="AO46" i="6"/>
  <c r="AX107" i="6"/>
  <c r="BW107" i="6" s="1"/>
  <c r="BR107" i="6"/>
  <c r="BH107" i="6"/>
  <c r="AN84" i="6"/>
  <c r="AR84" i="6" s="1"/>
  <c r="AM84" i="6"/>
  <c r="BR193" i="6"/>
  <c r="BH193" i="6"/>
  <c r="AX193" i="6"/>
  <c r="BW193" i="6" s="1"/>
  <c r="BR41" i="8"/>
  <c r="BH41" i="8"/>
  <c r="AX41" i="8"/>
  <c r="BW41" i="8" s="1"/>
  <c r="BR81" i="8"/>
  <c r="BH81" i="8"/>
  <c r="AX81" i="8"/>
  <c r="BW81" i="8" s="1"/>
  <c r="AN161" i="10"/>
  <c r="AR161" i="10" s="1"/>
  <c r="AM161" i="10"/>
  <c r="AO81" i="6"/>
  <c r="AQ81" i="6"/>
  <c r="BH140" i="6"/>
  <c r="AX140" i="6"/>
  <c r="BW140" i="6" s="1"/>
  <c r="BR140" i="6"/>
  <c r="AN52" i="10"/>
  <c r="AR52" i="10" s="1"/>
  <c r="AM52" i="10"/>
  <c r="AW9" i="8"/>
  <c r="BV9" i="8" s="1"/>
  <c r="AU9" i="8"/>
  <c r="BG9" i="8"/>
  <c r="BQ9" i="8"/>
  <c r="AX82" i="8"/>
  <c r="BW82" i="8" s="1"/>
  <c r="BH82" i="8"/>
  <c r="BR82" i="8"/>
  <c r="AN164" i="8"/>
  <c r="AR164" i="8" s="1"/>
  <c r="AM164" i="8"/>
  <c r="AN56" i="10"/>
  <c r="AR56" i="10" s="1"/>
  <c r="AM56" i="10"/>
  <c r="AQ137" i="6"/>
  <c r="AO137" i="6"/>
  <c r="AO43" i="8"/>
  <c r="AO188" i="8"/>
  <c r="AQ188" i="8"/>
  <c r="AO12" i="8"/>
  <c r="AQ12" i="8"/>
  <c r="AQ48" i="8"/>
  <c r="AO48" i="8"/>
  <c r="BH127" i="8"/>
  <c r="BR127" i="8"/>
  <c r="AX127" i="8"/>
  <c r="BW127" i="8" s="1"/>
  <c r="AX161" i="8"/>
  <c r="BW161" i="8" s="1"/>
  <c r="BR161" i="8"/>
  <c r="BH161" i="8"/>
  <c r="AN131" i="8"/>
  <c r="AR131" i="8" s="1"/>
  <c r="AM131" i="8"/>
  <c r="AN56" i="8"/>
  <c r="AR56" i="8" s="1"/>
  <c r="AM56" i="8"/>
  <c r="AN44" i="10"/>
  <c r="AR44" i="10" s="1"/>
  <c r="AM44" i="10"/>
  <c r="AN146" i="10"/>
  <c r="AR146" i="10" s="1"/>
  <c r="AM146" i="10"/>
  <c r="BR191" i="8"/>
  <c r="BH191" i="8"/>
  <c r="AX191" i="8"/>
  <c r="BW191" i="8" s="1"/>
  <c r="AN40" i="10"/>
  <c r="AR40" i="10" s="1"/>
  <c r="AM40" i="10"/>
  <c r="AQ186" i="10"/>
  <c r="AO186" i="10"/>
  <c r="AW135" i="10"/>
  <c r="BV135" i="10" s="1"/>
  <c r="BQ135" i="10"/>
  <c r="AU135" i="10"/>
  <c r="BG135" i="10"/>
  <c r="AZ149" i="10"/>
  <c r="BY149" i="10" s="1"/>
  <c r="BT149" i="10"/>
  <c r="BJ149" i="10"/>
  <c r="AN188" i="10"/>
  <c r="AR188" i="10" s="1"/>
  <c r="AM188" i="10"/>
  <c r="AX66" i="10"/>
  <c r="BW66" i="10" s="1"/>
  <c r="BH66" i="10"/>
  <c r="BR66" i="10"/>
  <c r="AQ116" i="10"/>
  <c r="AO116" i="10"/>
  <c r="AO160" i="10"/>
  <c r="AQ160" i="10"/>
  <c r="AQ196" i="10"/>
  <c r="AO196" i="10"/>
  <c r="AM164" i="2"/>
  <c r="AN164" i="2"/>
  <c r="AR164" i="2" s="1"/>
  <c r="AQ42" i="2"/>
  <c r="AO42" i="2"/>
  <c r="AQ55" i="4"/>
  <c r="AO55" i="4"/>
  <c r="AN21" i="2"/>
  <c r="AR21" i="2" s="1"/>
  <c r="AM21" i="2"/>
  <c r="AQ66" i="2"/>
  <c r="AO66" i="2"/>
  <c r="AQ193" i="2"/>
  <c r="AO193" i="2"/>
  <c r="AN120" i="4"/>
  <c r="AR120" i="4" s="1"/>
  <c r="AM120" i="4"/>
  <c r="AQ130" i="6"/>
  <c r="AO130" i="6"/>
  <c r="AQ60" i="2"/>
  <c r="AO60" i="2"/>
  <c r="AN78" i="2"/>
  <c r="AR78" i="2" s="1"/>
  <c r="AM78" i="2"/>
  <c r="AQ163" i="2"/>
  <c r="AO163" i="2"/>
  <c r="BQ109" i="2"/>
  <c r="BG109" i="2"/>
  <c r="AW109" i="2"/>
  <c r="BV109" i="2" s="1"/>
  <c r="AU109" i="2"/>
  <c r="AX40" i="2"/>
  <c r="BW40" i="2" s="1"/>
  <c r="BR40" i="2"/>
  <c r="BH40" i="2"/>
  <c r="BR90" i="2"/>
  <c r="BH90" i="2"/>
  <c r="AX90" i="2"/>
  <c r="BW90" i="2" s="1"/>
  <c r="AU146" i="2"/>
  <c r="BQ146" i="2"/>
  <c r="BG146" i="2"/>
  <c r="AW146" i="2"/>
  <c r="BV146" i="2" s="1"/>
  <c r="BR48" i="4"/>
  <c r="BH48" i="4"/>
  <c r="AX48" i="4"/>
  <c r="BW48" i="4" s="1"/>
  <c r="AO137" i="4"/>
  <c r="AQ137" i="4"/>
  <c r="BR60" i="4"/>
  <c r="BH60" i="4"/>
  <c r="AX60" i="4"/>
  <c r="BW60" i="4" s="1"/>
  <c r="AN144" i="4"/>
  <c r="AR144" i="4" s="1"/>
  <c r="AM144" i="4"/>
  <c r="BQ128" i="6"/>
  <c r="BG128" i="6"/>
  <c r="AW128" i="6"/>
  <c r="BV128" i="6" s="1"/>
  <c r="AU128" i="6"/>
  <c r="AN76" i="4"/>
  <c r="AR76" i="4" s="1"/>
  <c r="AM76" i="4"/>
  <c r="AN128" i="4"/>
  <c r="AR128" i="4" s="1"/>
  <c r="AM128" i="4"/>
  <c r="BQ198" i="8"/>
  <c r="AU198" i="8"/>
  <c r="BG198" i="8"/>
  <c r="AW198" i="8"/>
  <c r="BV198" i="8" s="1"/>
  <c r="BH38" i="4"/>
  <c r="AX38" i="4"/>
  <c r="BW38" i="4" s="1"/>
  <c r="BR38" i="4"/>
  <c r="AQ74" i="4"/>
  <c r="AO74" i="4"/>
  <c r="BT150" i="4"/>
  <c r="AZ150" i="4"/>
  <c r="BY150" i="4" s="1"/>
  <c r="BJ150" i="4"/>
  <c r="AO134" i="6"/>
  <c r="BR40" i="8"/>
  <c r="BH40" i="8"/>
  <c r="AX40" i="8"/>
  <c r="BW40" i="8" s="1"/>
  <c r="AO56" i="6"/>
  <c r="AM191" i="6"/>
  <c r="AN191" i="6"/>
  <c r="AR191" i="6" s="1"/>
  <c r="AO45" i="4"/>
  <c r="AO67" i="4"/>
  <c r="BR61" i="6"/>
  <c r="AX61" i="6"/>
  <c r="BW61" i="6" s="1"/>
  <c r="BH61" i="6"/>
  <c r="BR68" i="6"/>
  <c r="BH68" i="6"/>
  <c r="AX68" i="6"/>
  <c r="BW68" i="6" s="1"/>
  <c r="AX187" i="6"/>
  <c r="BW187" i="6" s="1"/>
  <c r="BR187" i="6"/>
  <c r="BH187" i="6"/>
  <c r="AM111" i="10"/>
  <c r="AN111" i="10"/>
  <c r="AR111" i="10" s="1"/>
  <c r="AM119" i="6"/>
  <c r="AN119" i="6"/>
  <c r="AR119" i="6" s="1"/>
  <c r="AO37" i="8"/>
  <c r="AQ37" i="8"/>
  <c r="BR68" i="8"/>
  <c r="AX68" i="8"/>
  <c r="BW68" i="8" s="1"/>
  <c r="BH68" i="8"/>
  <c r="AO90" i="8"/>
  <c r="AQ90" i="8"/>
  <c r="BG189" i="8"/>
  <c r="AU189" i="8"/>
  <c r="BQ189" i="8"/>
  <c r="AW189" i="8"/>
  <c r="BV189" i="8" s="1"/>
  <c r="AQ13" i="10"/>
  <c r="AO13" i="10"/>
  <c r="BH47" i="8"/>
  <c r="BR47" i="8"/>
  <c r="AX47" i="8"/>
  <c r="BW47" i="8" s="1"/>
  <c r="AQ121" i="8"/>
  <c r="AO121" i="8"/>
  <c r="BR143" i="8"/>
  <c r="BH143" i="8"/>
  <c r="AX143" i="8"/>
  <c r="BW143" i="8" s="1"/>
  <c r="AO185" i="8"/>
  <c r="AQ185" i="8"/>
  <c r="AQ72" i="10"/>
  <c r="AO72" i="10"/>
  <c r="AM46" i="8"/>
  <c r="AN46" i="8"/>
  <c r="AR46" i="8" s="1"/>
  <c r="AM153" i="8"/>
  <c r="AN153" i="8"/>
  <c r="AR153" i="8" s="1"/>
  <c r="AN12" i="10"/>
  <c r="AR12" i="10" s="1"/>
  <c r="AM12" i="10"/>
  <c r="BH75" i="10"/>
  <c r="AX75" i="10"/>
  <c r="BW75" i="10" s="1"/>
  <c r="BR75" i="10"/>
  <c r="AO86" i="10"/>
  <c r="AQ86" i="10"/>
  <c r="BH157" i="10"/>
  <c r="AX157" i="10"/>
  <c r="BW157" i="10" s="1"/>
  <c r="BR157" i="10"/>
  <c r="AQ118" i="10"/>
  <c r="AO118" i="10"/>
  <c r="AQ74" i="10"/>
  <c r="AO74" i="10"/>
  <c r="AX132" i="10"/>
  <c r="BW132" i="10" s="1"/>
  <c r="BR132" i="10"/>
  <c r="BH132" i="10"/>
  <c r="AW197" i="10"/>
  <c r="BV197" i="10" s="1"/>
  <c r="AU197" i="10"/>
  <c r="BQ197" i="10"/>
  <c r="BG197" i="10"/>
  <c r="BG198" i="10"/>
  <c r="AW198" i="10"/>
  <c r="BV198" i="10" s="1"/>
  <c r="BQ198" i="10"/>
  <c r="AU198" i="10"/>
  <c r="AQ192" i="10"/>
  <c r="AO192" i="10"/>
  <c r="AM43" i="2"/>
  <c r="AN43" i="2"/>
  <c r="AR43" i="2" s="1"/>
  <c r="BR59" i="2"/>
  <c r="BH59" i="2"/>
  <c r="AX59" i="2"/>
  <c r="BW59" i="2" s="1"/>
  <c r="AQ161" i="2"/>
  <c r="AO161" i="2"/>
  <c r="AM96" i="2"/>
  <c r="AN96" i="2"/>
  <c r="AR96" i="2" s="1"/>
  <c r="BH153" i="2"/>
  <c r="BR153" i="2"/>
  <c r="AX153" i="2"/>
  <c r="BW153" i="2" s="1"/>
  <c r="AO26" i="2"/>
  <c r="AQ26" i="2"/>
  <c r="AQ121" i="2"/>
  <c r="AO121" i="2"/>
  <c r="AQ131" i="2"/>
  <c r="AM195" i="2"/>
  <c r="AN195" i="2"/>
  <c r="AR195" i="2" s="1"/>
  <c r="AM72" i="2"/>
  <c r="AN72" i="2"/>
  <c r="AR72" i="2" s="1"/>
  <c r="AX148" i="2"/>
  <c r="BW148" i="2" s="1"/>
  <c r="BH148" i="2"/>
  <c r="BR148" i="2"/>
  <c r="AO144" i="2"/>
  <c r="AO168" i="2"/>
  <c r="AO103" i="4"/>
  <c r="AQ103" i="4"/>
  <c r="AM98" i="6"/>
  <c r="AN98" i="6"/>
  <c r="AR98" i="6" s="1"/>
  <c r="AQ57" i="2"/>
  <c r="AO79" i="4"/>
  <c r="AQ79" i="4"/>
  <c r="BR196" i="4"/>
  <c r="BH196" i="4"/>
  <c r="AX196" i="4"/>
  <c r="BW196" i="4" s="1"/>
  <c r="BH112" i="6"/>
  <c r="AX112" i="6"/>
  <c r="BW112" i="6" s="1"/>
  <c r="BR112" i="6"/>
  <c r="AQ184" i="6"/>
  <c r="AO184" i="6"/>
  <c r="AX38" i="6"/>
  <c r="BW38" i="6" s="1"/>
  <c r="BR38" i="6"/>
  <c r="BH38" i="6"/>
  <c r="AM74" i="6"/>
  <c r="AN74" i="6"/>
  <c r="AR74" i="6" s="1"/>
  <c r="AO135" i="6"/>
  <c r="AQ135" i="6"/>
  <c r="AM14" i="8"/>
  <c r="AN14" i="8"/>
  <c r="AR14" i="8" s="1"/>
  <c r="AQ57" i="4"/>
  <c r="AO57" i="4"/>
  <c r="BH168" i="6"/>
  <c r="AX168" i="6"/>
  <c r="BW168" i="6" s="1"/>
  <c r="BR168" i="6"/>
  <c r="BR35" i="4"/>
  <c r="BH35" i="4"/>
  <c r="AX35" i="4"/>
  <c r="BW35" i="4" s="1"/>
  <c r="AQ83" i="4"/>
  <c r="AO83" i="4"/>
  <c r="BQ162" i="4"/>
  <c r="BG162" i="4"/>
  <c r="AW162" i="4"/>
  <c r="BV162" i="4" s="1"/>
  <c r="AU162" i="4"/>
  <c r="BT198" i="4"/>
  <c r="AZ198" i="4"/>
  <c r="BY198" i="4" s="1"/>
  <c r="BJ198" i="4"/>
  <c r="BR32" i="6"/>
  <c r="BH32" i="6"/>
  <c r="AX32" i="6"/>
  <c r="BW32" i="6" s="1"/>
  <c r="AW13" i="4"/>
  <c r="BV13" i="4" s="1"/>
  <c r="BQ13" i="4"/>
  <c r="BG13" i="4"/>
  <c r="AU13" i="4"/>
  <c r="BR39" i="4"/>
  <c r="BH39" i="4"/>
  <c r="AX39" i="4"/>
  <c r="BW39" i="4" s="1"/>
  <c r="AN87" i="4"/>
  <c r="AR87" i="4" s="1"/>
  <c r="AM87" i="4"/>
  <c r="AN28" i="6"/>
  <c r="AR28" i="6" s="1"/>
  <c r="AM28" i="6"/>
  <c r="AQ113" i="6"/>
  <c r="BR190" i="6"/>
  <c r="BH190" i="6"/>
  <c r="AX190" i="6"/>
  <c r="BW190" i="6" s="1"/>
  <c r="AN162" i="8"/>
  <c r="AR162" i="8" s="1"/>
  <c r="AM162" i="8"/>
  <c r="AO13" i="4"/>
  <c r="BR91" i="4"/>
  <c r="BH91" i="4"/>
  <c r="AX91" i="4"/>
  <c r="BW91" i="4" s="1"/>
  <c r="BR147" i="4"/>
  <c r="BH147" i="4"/>
  <c r="AX147" i="4"/>
  <c r="BW147" i="4" s="1"/>
  <c r="BR163" i="4"/>
  <c r="BH163" i="4"/>
  <c r="AX163" i="4"/>
  <c r="BW163" i="4" s="1"/>
  <c r="BR179" i="4"/>
  <c r="BH179" i="4"/>
  <c r="AX179" i="4"/>
  <c r="BW179" i="4" s="1"/>
  <c r="BR195" i="4"/>
  <c r="BH195" i="4"/>
  <c r="AX195" i="4"/>
  <c r="BW195" i="4" s="1"/>
  <c r="BQ124" i="6"/>
  <c r="BG124" i="6"/>
  <c r="AW124" i="6"/>
  <c r="BV124" i="6" s="1"/>
  <c r="AU124" i="6"/>
  <c r="AX155" i="6"/>
  <c r="BW155" i="6" s="1"/>
  <c r="BH155" i="6"/>
  <c r="BR155" i="6"/>
  <c r="BH186" i="8"/>
  <c r="AX186" i="8"/>
  <c r="BW186" i="8" s="1"/>
  <c r="BR186" i="8"/>
  <c r="BR133" i="6"/>
  <c r="BH133" i="6"/>
  <c r="AX133" i="6"/>
  <c r="BW133" i="6" s="1"/>
  <c r="AN89" i="8"/>
  <c r="AR89" i="8" s="1"/>
  <c r="AM89" i="8"/>
  <c r="AM163" i="8"/>
  <c r="AN163" i="8"/>
  <c r="AR163" i="8" s="1"/>
  <c r="BR117" i="6"/>
  <c r="BH117" i="6"/>
  <c r="AX117" i="6"/>
  <c r="BW117" i="6" s="1"/>
  <c r="BR173" i="6"/>
  <c r="BH173" i="6"/>
  <c r="AX173" i="6"/>
  <c r="BW173" i="6" s="1"/>
  <c r="BR189" i="6"/>
  <c r="BH189" i="6"/>
  <c r="AX189" i="6"/>
  <c r="BW189" i="6" s="1"/>
  <c r="AO13" i="8"/>
  <c r="AQ13" i="8"/>
  <c r="AQ76" i="8"/>
  <c r="AO76" i="8"/>
  <c r="AN140" i="8"/>
  <c r="AR140" i="8" s="1"/>
  <c r="AM140" i="8"/>
  <c r="AO24" i="8"/>
  <c r="AQ24" i="8"/>
  <c r="AQ60" i="8"/>
  <c r="AO60" i="8"/>
  <c r="BH119" i="8"/>
  <c r="BR119" i="8"/>
  <c r="AX119" i="8"/>
  <c r="BW119" i="8" s="1"/>
  <c r="AO167" i="8"/>
  <c r="AQ167" i="8"/>
  <c r="AO35" i="10"/>
  <c r="AQ35" i="10"/>
  <c r="AM54" i="8"/>
  <c r="AN54" i="8"/>
  <c r="AR54" i="8" s="1"/>
  <c r="AQ19" i="10"/>
  <c r="AO19" i="10"/>
  <c r="BR103" i="10"/>
  <c r="AX103" i="10"/>
  <c r="BW103" i="10" s="1"/>
  <c r="BH103" i="10"/>
  <c r="AQ59" i="10"/>
  <c r="AO59" i="10"/>
  <c r="AX38" i="10"/>
  <c r="BW38" i="10" s="1"/>
  <c r="BR38" i="10"/>
  <c r="BH38" i="10"/>
  <c r="BR119" i="10"/>
  <c r="BH119" i="10"/>
  <c r="AX119" i="10"/>
  <c r="BW119" i="10" s="1"/>
  <c r="AX29" i="10"/>
  <c r="BW29" i="10" s="1"/>
  <c r="BH29" i="10"/>
  <c r="BR29" i="10"/>
  <c r="AO70" i="10"/>
  <c r="AQ70" i="10"/>
  <c r="AO142" i="10"/>
  <c r="AQ142" i="10"/>
  <c r="BR126" i="10"/>
  <c r="BH126" i="10"/>
  <c r="AX126" i="10"/>
  <c r="BW126" i="10" s="1"/>
  <c r="AM154" i="10"/>
  <c r="AN154" i="10"/>
  <c r="AR154" i="10" s="1"/>
  <c r="AQ123" i="10"/>
  <c r="AN171" i="10"/>
  <c r="AR171" i="10" s="1"/>
  <c r="AM171" i="10"/>
  <c r="AX58" i="10"/>
  <c r="BW58" i="10" s="1"/>
  <c r="BH58" i="10"/>
  <c r="BR58" i="10"/>
  <c r="AN179" i="10"/>
  <c r="AR179" i="10" s="1"/>
  <c r="AM179" i="10"/>
  <c r="AN87" i="10"/>
  <c r="AR87" i="10" s="1"/>
  <c r="AM87" i="10"/>
  <c r="BH137" i="10"/>
  <c r="BR137" i="10"/>
  <c r="AX137" i="10"/>
  <c r="BW137" i="10" s="1"/>
  <c r="AO147" i="10"/>
  <c r="AQ147" i="10"/>
  <c r="AO155" i="10"/>
  <c r="BH190" i="10"/>
  <c r="BR190" i="10"/>
  <c r="AX190" i="10"/>
  <c r="BW190" i="10" s="1"/>
  <c r="AO195" i="10"/>
  <c r="AQ29" i="2"/>
  <c r="AO29" i="2"/>
  <c r="BT133" i="2"/>
  <c r="BJ133" i="2"/>
  <c r="AZ133" i="2"/>
  <c r="BY133" i="2" s="1"/>
  <c r="AQ177" i="2"/>
  <c r="AO177" i="2"/>
  <c r="AN46" i="2"/>
  <c r="AR46" i="2" s="1"/>
  <c r="AM46" i="2"/>
  <c r="BR147" i="2"/>
  <c r="BH147" i="2"/>
  <c r="AX147" i="2"/>
  <c r="BW147" i="2" s="1"/>
  <c r="AN190" i="2"/>
  <c r="AR190" i="2" s="1"/>
  <c r="AM190" i="2"/>
  <c r="AN174" i="2"/>
  <c r="AR174" i="2" s="1"/>
  <c r="AM174" i="2"/>
  <c r="AM50" i="6"/>
  <c r="AN50" i="6"/>
  <c r="AR50" i="6" s="1"/>
  <c r="AQ58" i="6"/>
  <c r="AO58" i="6"/>
  <c r="AQ39" i="2"/>
  <c r="AO39" i="2"/>
  <c r="AO63" i="2"/>
  <c r="AQ63" i="2"/>
  <c r="AO111" i="2"/>
  <c r="AQ111" i="2"/>
  <c r="AO159" i="2"/>
  <c r="AQ159" i="2"/>
  <c r="AO191" i="2"/>
  <c r="AQ191" i="2"/>
  <c r="AQ33" i="4"/>
  <c r="AO33" i="4"/>
  <c r="AQ121" i="4"/>
  <c r="AO121" i="4"/>
  <c r="BT19" i="6"/>
  <c r="AZ19" i="6"/>
  <c r="BY19" i="6" s="1"/>
  <c r="BJ19" i="6"/>
  <c r="AN65" i="6"/>
  <c r="AR65" i="6" s="1"/>
  <c r="AM65" i="6"/>
  <c r="AQ192" i="8"/>
  <c r="AO192" i="8"/>
  <c r="BR141" i="6"/>
  <c r="BH141" i="6"/>
  <c r="AX141" i="6"/>
  <c r="BW141" i="6" s="1"/>
  <c r="BH195" i="6"/>
  <c r="AN161" i="6"/>
  <c r="AR161" i="6" s="1"/>
  <c r="AM161" i="6"/>
  <c r="BH71" i="8"/>
  <c r="BR71" i="8"/>
  <c r="AX71" i="8"/>
  <c r="BW71" i="8" s="1"/>
  <c r="AO103" i="6"/>
  <c r="AM113" i="8"/>
  <c r="AN113" i="8"/>
  <c r="AR113" i="8" s="1"/>
  <c r="BR88" i="8"/>
  <c r="BH88" i="8"/>
  <c r="AX88" i="8"/>
  <c r="BW88" i="8" s="1"/>
  <c r="AX124" i="10"/>
  <c r="BW124" i="10" s="1"/>
  <c r="BH124" i="10"/>
  <c r="BR124" i="10"/>
  <c r="AO43" i="10"/>
  <c r="BH67" i="10"/>
  <c r="AX67" i="10"/>
  <c r="BW67" i="10" s="1"/>
  <c r="BR67" i="10"/>
  <c r="BQ199" i="10"/>
  <c r="AU199" i="10"/>
  <c r="AW199" i="10"/>
  <c r="BV199" i="10" s="1"/>
  <c r="BG199" i="10"/>
  <c r="AN158" i="2"/>
  <c r="AR158" i="2" s="1"/>
  <c r="AM158" i="2"/>
  <c r="AQ18" i="2"/>
  <c r="AO18" i="2"/>
  <c r="BH77" i="2"/>
  <c r="AX77" i="2"/>
  <c r="BW77" i="2" s="1"/>
  <c r="BR77" i="2"/>
  <c r="AO108" i="4"/>
  <c r="AN160" i="4"/>
  <c r="AR160" i="4" s="1"/>
  <c r="AM160" i="4"/>
  <c r="BH93" i="2"/>
  <c r="AX93" i="2"/>
  <c r="BW93" i="2" s="1"/>
  <c r="BR93" i="2"/>
  <c r="BR138" i="2"/>
  <c r="BH138" i="2"/>
  <c r="AX138" i="2"/>
  <c r="BW138" i="2" s="1"/>
  <c r="AM145" i="4"/>
  <c r="AN145" i="4"/>
  <c r="AR145" i="4" s="1"/>
  <c r="BR95" i="4"/>
  <c r="BH95" i="4"/>
  <c r="AX95" i="4"/>
  <c r="BW95" i="4" s="1"/>
  <c r="AQ60" i="6"/>
  <c r="AO60" i="6"/>
  <c r="AQ44" i="6"/>
  <c r="AO44" i="6"/>
  <c r="AQ126" i="4"/>
  <c r="AO126" i="4"/>
  <c r="BQ178" i="4"/>
  <c r="BG178" i="4"/>
  <c r="AW178" i="4"/>
  <c r="BV178" i="4" s="1"/>
  <c r="AU178" i="4"/>
  <c r="BH95" i="8"/>
  <c r="BR95" i="8"/>
  <c r="AX95" i="8"/>
  <c r="BW95" i="8" s="1"/>
  <c r="AQ100" i="6"/>
  <c r="AO100" i="6"/>
  <c r="AO47" i="4"/>
  <c r="AQ119" i="4"/>
  <c r="AO119" i="4"/>
  <c r="AQ185" i="6"/>
  <c r="AO185" i="6"/>
  <c r="AQ23" i="8"/>
  <c r="AO23" i="8"/>
  <c r="AW101" i="8"/>
  <c r="BV101" i="8" s="1"/>
  <c r="AU101" i="8"/>
  <c r="BQ101" i="8"/>
  <c r="BG101" i="8"/>
  <c r="BR59" i="4"/>
  <c r="BH59" i="4"/>
  <c r="AX59" i="4"/>
  <c r="BW59" i="4" s="1"/>
  <c r="AQ132" i="4"/>
  <c r="AO132" i="4"/>
  <c r="AQ11" i="8"/>
  <c r="AO11" i="8"/>
  <c r="BG165" i="8"/>
  <c r="AW165" i="8"/>
  <c r="BV165" i="8" s="1"/>
  <c r="AU165" i="8"/>
  <c r="BQ165" i="8"/>
  <c r="AQ52" i="8"/>
  <c r="AO52" i="8"/>
  <c r="BR183" i="8"/>
  <c r="BH183" i="8"/>
  <c r="AX183" i="8"/>
  <c r="BW183" i="8" s="1"/>
  <c r="AW180" i="8"/>
  <c r="BV180" i="8" s="1"/>
  <c r="AU180" i="8"/>
  <c r="BG180" i="8"/>
  <c r="BQ180" i="8"/>
  <c r="AM78" i="8"/>
  <c r="AN78" i="8"/>
  <c r="AR78" i="8" s="1"/>
  <c r="AQ81" i="10"/>
  <c r="AO81" i="10"/>
  <c r="AN163" i="10"/>
  <c r="AR163" i="10" s="1"/>
  <c r="AM163" i="10"/>
  <c r="AN98" i="10"/>
  <c r="AR98" i="10" s="1"/>
  <c r="AM98" i="10"/>
  <c r="BH47" i="10"/>
  <c r="BR47" i="10"/>
  <c r="AX47" i="10"/>
  <c r="BW47" i="10" s="1"/>
  <c r="AX139" i="10"/>
  <c r="BW139" i="10" s="1"/>
  <c r="BH139" i="10"/>
  <c r="BR139" i="10"/>
  <c r="BG14" i="4"/>
  <c r="BQ14" i="4"/>
  <c r="AU14" i="4"/>
  <c r="AW14" i="4"/>
  <c r="BV14" i="4" s="1"/>
  <c r="BG98" i="8"/>
  <c r="AU98" i="8"/>
  <c r="AW98" i="8"/>
  <c r="BV98" i="8" s="1"/>
  <c r="BQ98" i="8"/>
  <c r="AO125" i="10"/>
  <c r="BG157" i="8"/>
  <c r="AW157" i="8"/>
  <c r="BV157" i="8" s="1"/>
  <c r="AU157" i="8"/>
  <c r="BQ157" i="8"/>
  <c r="BR73" i="10"/>
  <c r="BH73" i="10"/>
  <c r="AX73" i="10"/>
  <c r="BW73" i="10" s="1"/>
  <c r="BG133" i="4"/>
  <c r="AW133" i="4"/>
  <c r="BV133" i="4" s="1"/>
  <c r="AU133" i="4"/>
  <c r="BQ133" i="4"/>
  <c r="BG132" i="10"/>
  <c r="AU132" i="10"/>
  <c r="BQ132" i="10"/>
  <c r="AW132" i="10"/>
  <c r="BV132" i="10" s="1"/>
  <c r="BH13" i="2"/>
  <c r="BR13" i="2"/>
  <c r="AX13" i="2"/>
  <c r="BW13" i="2" s="1"/>
  <c r="BG82" i="8"/>
  <c r="AU82" i="8"/>
  <c r="BQ82" i="8"/>
  <c r="AW82" i="8"/>
  <c r="BV82" i="8" s="1"/>
  <c r="BH109" i="2"/>
  <c r="AX109" i="2"/>
  <c r="BW109" i="2" s="1"/>
  <c r="BR109" i="2"/>
  <c r="AX104" i="4" l="1"/>
  <c r="BW104" i="4" s="1"/>
  <c r="BQ146" i="4"/>
  <c r="AZ118" i="4"/>
  <c r="BY118" i="4" s="1"/>
  <c r="AO159" i="4"/>
  <c r="AU108" i="10"/>
  <c r="BQ159" i="4"/>
  <c r="AO195" i="6"/>
  <c r="BG88" i="8"/>
  <c r="AX195" i="6"/>
  <c r="BW195" i="6" s="1"/>
  <c r="BJ55" i="10"/>
  <c r="BQ88" i="8"/>
  <c r="BJ193" i="10"/>
  <c r="AO108" i="10"/>
  <c r="AW67" i="10"/>
  <c r="BV67" i="10" s="1"/>
  <c r="AQ166" i="4"/>
  <c r="AO166" i="4"/>
  <c r="BJ63" i="10"/>
  <c r="AU146" i="4"/>
  <c r="BG67" i="10"/>
  <c r="AX156" i="4"/>
  <c r="BW156" i="4" s="1"/>
  <c r="AU156" i="4"/>
  <c r="AO156" i="4"/>
  <c r="AX166" i="4"/>
  <c r="BW166" i="4" s="1"/>
  <c r="BR166" i="4"/>
  <c r="BH166" i="4"/>
  <c r="BH23" i="6"/>
  <c r="AX23" i="6"/>
  <c r="BW23" i="6" s="1"/>
  <c r="BR23" i="6"/>
  <c r="AU67" i="10"/>
  <c r="BH156" i="4"/>
  <c r="BG159" i="4"/>
  <c r="AO61" i="2"/>
  <c r="AQ61" i="2"/>
  <c r="AO23" i="6"/>
  <c r="AQ23" i="6"/>
  <c r="AO51" i="6"/>
  <c r="AQ51" i="6"/>
  <c r="AO133" i="4"/>
  <c r="AO104" i="4"/>
  <c r="BT63" i="10"/>
  <c r="AW146" i="4"/>
  <c r="BV146" i="4" s="1"/>
  <c r="BR61" i="2"/>
  <c r="BH61" i="2"/>
  <c r="AX61" i="2"/>
  <c r="BW61" i="2" s="1"/>
  <c r="BR51" i="6"/>
  <c r="AX51" i="6"/>
  <c r="BW51" i="6" s="1"/>
  <c r="BH51" i="6"/>
  <c r="AO77" i="10"/>
  <c r="BT173" i="10"/>
  <c r="AW64" i="8"/>
  <c r="BV64" i="8" s="1"/>
  <c r="BG64" i="8"/>
  <c r="BQ64" i="8"/>
  <c r="AQ191" i="8"/>
  <c r="AO191" i="8"/>
  <c r="AO172" i="6"/>
  <c r="AQ172" i="6"/>
  <c r="AX200" i="6"/>
  <c r="BW200" i="6" s="1"/>
  <c r="BR200" i="6"/>
  <c r="BH200" i="6"/>
  <c r="AQ15" i="6"/>
  <c r="AO15" i="6"/>
  <c r="AQ200" i="6"/>
  <c r="AO200" i="6"/>
  <c r="BH15" i="6"/>
  <c r="AX15" i="6"/>
  <c r="BW15" i="6" s="1"/>
  <c r="BR15" i="6"/>
  <c r="BR172" i="6"/>
  <c r="BH172" i="6"/>
  <c r="AX172" i="6"/>
  <c r="BW172" i="6" s="1"/>
  <c r="AX26" i="4"/>
  <c r="BW26" i="4" s="1"/>
  <c r="BR26" i="4"/>
  <c r="BH26" i="4"/>
  <c r="BG82" i="4"/>
  <c r="AQ26" i="4"/>
  <c r="AO26" i="4"/>
  <c r="BQ82" i="4"/>
  <c r="BH170" i="8"/>
  <c r="AX170" i="8"/>
  <c r="BW170" i="8" s="1"/>
  <c r="BR170" i="8"/>
  <c r="AU117" i="10"/>
  <c r="BR117" i="10"/>
  <c r="AX117" i="10"/>
  <c r="BW117" i="10" s="1"/>
  <c r="BH117" i="10"/>
  <c r="BH141" i="2"/>
  <c r="AX141" i="2"/>
  <c r="BW141" i="2" s="1"/>
  <c r="BR141" i="2"/>
  <c r="BH9" i="2"/>
  <c r="BR9" i="2"/>
  <c r="AX9" i="2"/>
  <c r="BW9" i="2" s="1"/>
  <c r="AQ15" i="4"/>
  <c r="AO15" i="4"/>
  <c r="BG35" i="8"/>
  <c r="BQ35" i="8"/>
  <c r="AW35" i="8"/>
  <c r="BV35" i="8" s="1"/>
  <c r="AU35" i="8"/>
  <c r="AQ115" i="8"/>
  <c r="AO115" i="8"/>
  <c r="AQ132" i="6"/>
  <c r="AO132" i="6"/>
  <c r="AO53" i="2"/>
  <c r="AR53" i="2"/>
  <c r="AU53" i="2" s="1"/>
  <c r="BR182" i="4"/>
  <c r="BH182" i="4"/>
  <c r="AX182" i="4"/>
  <c r="BW182" i="4" s="1"/>
  <c r="AU71" i="10"/>
  <c r="BQ71" i="10"/>
  <c r="BG71" i="10"/>
  <c r="AW71" i="10"/>
  <c r="BV71" i="10" s="1"/>
  <c r="BH133" i="10"/>
  <c r="BR133" i="10"/>
  <c r="AX133" i="10"/>
  <c r="BW133" i="10" s="1"/>
  <c r="AQ190" i="4"/>
  <c r="AO190" i="4"/>
  <c r="BH115" i="8"/>
  <c r="AX115" i="8"/>
  <c r="BW115" i="8" s="1"/>
  <c r="BR115" i="8"/>
  <c r="BH132" i="6"/>
  <c r="AX132" i="6"/>
  <c r="BW132" i="6" s="1"/>
  <c r="BR132" i="6"/>
  <c r="AW53" i="2"/>
  <c r="BV53" i="2" s="1"/>
  <c r="BG53" i="2"/>
  <c r="BQ53" i="2"/>
  <c r="AQ182" i="4"/>
  <c r="AO182" i="4"/>
  <c r="AQ133" i="10"/>
  <c r="AO133" i="10"/>
  <c r="BH190" i="4"/>
  <c r="AX190" i="4"/>
  <c r="BW190" i="4" s="1"/>
  <c r="BR190" i="4"/>
  <c r="BH31" i="10"/>
  <c r="BR31" i="10"/>
  <c r="AX31" i="10"/>
  <c r="BW31" i="10" s="1"/>
  <c r="AQ170" i="4"/>
  <c r="AO170" i="4"/>
  <c r="AQ170" i="8"/>
  <c r="AO170" i="8"/>
  <c r="AQ141" i="2"/>
  <c r="AO141" i="2"/>
  <c r="AQ9" i="2"/>
  <c r="AO9" i="2"/>
  <c r="BH15" i="4"/>
  <c r="BR15" i="4"/>
  <c r="AX15" i="4"/>
  <c r="BW15" i="4" s="1"/>
  <c r="AQ31" i="10"/>
  <c r="AO31" i="10"/>
  <c r="BH170" i="4"/>
  <c r="AX170" i="4"/>
  <c r="BW170" i="4" s="1"/>
  <c r="BR170" i="4"/>
  <c r="AU49" i="2"/>
  <c r="BQ49" i="2"/>
  <c r="BG49" i="2"/>
  <c r="AW49" i="2"/>
  <c r="BV49" i="2" s="1"/>
  <c r="AW165" i="2"/>
  <c r="BV165" i="2" s="1"/>
  <c r="AU165" i="2"/>
  <c r="BQ165" i="2"/>
  <c r="BG165" i="2"/>
  <c r="BH116" i="6"/>
  <c r="AX116" i="6"/>
  <c r="BW116" i="6" s="1"/>
  <c r="BR116" i="6"/>
  <c r="BQ23" i="10"/>
  <c r="BG23" i="10"/>
  <c r="AW23" i="10"/>
  <c r="BV23" i="10" s="1"/>
  <c r="AU23" i="10"/>
  <c r="AQ78" i="4"/>
  <c r="AO78" i="4"/>
  <c r="BQ15" i="10"/>
  <c r="BG15" i="10"/>
  <c r="AW15" i="10"/>
  <c r="BV15" i="10" s="1"/>
  <c r="AU15" i="10"/>
  <c r="BH78" i="4"/>
  <c r="AX78" i="4"/>
  <c r="BW78" i="4" s="1"/>
  <c r="BR78" i="4"/>
  <c r="AW149" i="2"/>
  <c r="BV149" i="2" s="1"/>
  <c r="AU149" i="2"/>
  <c r="BG149" i="2"/>
  <c r="BQ149" i="2"/>
  <c r="BQ19" i="4"/>
  <c r="AU19" i="4"/>
  <c r="AW19" i="4"/>
  <c r="BV19" i="4" s="1"/>
  <c r="BG19" i="4"/>
  <c r="AO31" i="6"/>
  <c r="AQ31" i="6"/>
  <c r="AO15" i="8"/>
  <c r="AQ15" i="8"/>
  <c r="BH146" i="8"/>
  <c r="AX146" i="8"/>
  <c r="BW146" i="8" s="1"/>
  <c r="BR146" i="8"/>
  <c r="AU178" i="10"/>
  <c r="BQ178" i="10"/>
  <c r="BG178" i="10"/>
  <c r="AW178" i="10"/>
  <c r="BV178" i="10" s="1"/>
  <c r="BH31" i="6"/>
  <c r="AX31" i="6"/>
  <c r="BW31" i="6" s="1"/>
  <c r="BR31" i="6"/>
  <c r="BH15" i="8"/>
  <c r="AX15" i="8"/>
  <c r="BW15" i="8" s="1"/>
  <c r="BR15" i="8"/>
  <c r="AO146" i="8"/>
  <c r="AQ146" i="8"/>
  <c r="BQ153" i="10"/>
  <c r="AW153" i="10"/>
  <c r="BV153" i="10" s="1"/>
  <c r="BG153" i="10"/>
  <c r="AU153" i="10"/>
  <c r="AQ154" i="4"/>
  <c r="AO154" i="4"/>
  <c r="BG176" i="8"/>
  <c r="AU176" i="8"/>
  <c r="AW176" i="8"/>
  <c r="BV176" i="8" s="1"/>
  <c r="BQ176" i="8"/>
  <c r="AW51" i="2"/>
  <c r="BV51" i="2" s="1"/>
  <c r="BG51" i="2"/>
  <c r="AU51" i="2"/>
  <c r="BQ51" i="2"/>
  <c r="BH154" i="4"/>
  <c r="AX154" i="4"/>
  <c r="BW154" i="4" s="1"/>
  <c r="BR154" i="4"/>
  <c r="AQ116" i="6"/>
  <c r="AO116" i="6"/>
  <c r="BG10" i="2"/>
  <c r="AU10" i="2"/>
  <c r="BQ10" i="2"/>
  <c r="AW10" i="2"/>
  <c r="BV10" i="2" s="1"/>
  <c r="AW95" i="10"/>
  <c r="BV95" i="10" s="1"/>
  <c r="AU95" i="10"/>
  <c r="BQ95" i="10"/>
  <c r="BG95" i="10"/>
  <c r="AQ161" i="6"/>
  <c r="AO161" i="6"/>
  <c r="BQ177" i="2"/>
  <c r="BG177" i="2"/>
  <c r="AW177" i="2"/>
  <c r="BV177" i="2" s="1"/>
  <c r="AU177" i="2"/>
  <c r="BT198" i="10"/>
  <c r="AZ198" i="10"/>
  <c r="BY198" i="10" s="1"/>
  <c r="BJ198" i="10"/>
  <c r="AU72" i="10"/>
  <c r="BG72" i="10"/>
  <c r="BQ72" i="10"/>
  <c r="AW72" i="10"/>
  <c r="BV72" i="10" s="1"/>
  <c r="AW37" i="8"/>
  <c r="BV37" i="8" s="1"/>
  <c r="AU37" i="8"/>
  <c r="BG37" i="8"/>
  <c r="BQ37" i="8"/>
  <c r="AQ191" i="6"/>
  <c r="AO191" i="6"/>
  <c r="BT109" i="2"/>
  <c r="BJ109" i="2"/>
  <c r="AZ109" i="2"/>
  <c r="BY109" i="2" s="1"/>
  <c r="AU42" i="2"/>
  <c r="BG42" i="2"/>
  <c r="BQ42" i="2"/>
  <c r="AW42" i="2"/>
  <c r="BV42" i="2" s="1"/>
  <c r="BJ135" i="10"/>
  <c r="BT135" i="10"/>
  <c r="AZ135" i="10"/>
  <c r="BY135" i="10" s="1"/>
  <c r="BR56" i="8"/>
  <c r="BH56" i="8"/>
  <c r="AX56" i="8"/>
  <c r="BW56" i="8" s="1"/>
  <c r="AO164" i="8"/>
  <c r="AQ164" i="8"/>
  <c r="BJ9" i="8"/>
  <c r="BT9" i="8"/>
  <c r="AZ9" i="8"/>
  <c r="BY9" i="8" s="1"/>
  <c r="AW95" i="2"/>
  <c r="BV95" i="2" s="1"/>
  <c r="BQ95" i="2"/>
  <c r="BG95" i="2"/>
  <c r="AU95" i="2"/>
  <c r="AQ142" i="2"/>
  <c r="AO142" i="2"/>
  <c r="AQ113" i="10"/>
  <c r="AO113" i="10"/>
  <c r="AQ57" i="10"/>
  <c r="AO57" i="10"/>
  <c r="AQ108" i="8"/>
  <c r="AO108" i="8"/>
  <c r="BQ79" i="8"/>
  <c r="AU79" i="8"/>
  <c r="AW79" i="8"/>
  <c r="BV79" i="8" s="1"/>
  <c r="BG79" i="8"/>
  <c r="BR142" i="6"/>
  <c r="BH142" i="6"/>
  <c r="AX142" i="6"/>
  <c r="BW142" i="6" s="1"/>
  <c r="BR131" i="4"/>
  <c r="BH131" i="4"/>
  <c r="AX131" i="4"/>
  <c r="BW131" i="4" s="1"/>
  <c r="AW127" i="2"/>
  <c r="BV127" i="2" s="1"/>
  <c r="BQ127" i="2"/>
  <c r="BG127" i="2"/>
  <c r="AU127" i="2"/>
  <c r="BQ127" i="8"/>
  <c r="AU127" i="8"/>
  <c r="AW127" i="8"/>
  <c r="BV127" i="8" s="1"/>
  <c r="BG127" i="8"/>
  <c r="BJ196" i="8"/>
  <c r="AZ196" i="8"/>
  <c r="BY196" i="8" s="1"/>
  <c r="BT196" i="8"/>
  <c r="BT167" i="6"/>
  <c r="BJ167" i="6"/>
  <c r="AZ167" i="6"/>
  <c r="BY167" i="6" s="1"/>
  <c r="BR134" i="2"/>
  <c r="AX134" i="2"/>
  <c r="BW134" i="2" s="1"/>
  <c r="BH134" i="2"/>
  <c r="AO75" i="2"/>
  <c r="AQ75" i="2"/>
  <c r="BQ39" i="8"/>
  <c r="AU39" i="8"/>
  <c r="BG39" i="8"/>
  <c r="AW39" i="8"/>
  <c r="BV39" i="8" s="1"/>
  <c r="AX14" i="6"/>
  <c r="BW14" i="6" s="1"/>
  <c r="BR14" i="6"/>
  <c r="BH14" i="6"/>
  <c r="AQ199" i="6"/>
  <c r="AO199" i="6"/>
  <c r="BR84" i="4"/>
  <c r="BH84" i="4"/>
  <c r="AX84" i="4"/>
  <c r="BW84" i="4" s="1"/>
  <c r="BQ105" i="2"/>
  <c r="BG105" i="2"/>
  <c r="AW105" i="2"/>
  <c r="BV105" i="2" s="1"/>
  <c r="AU105" i="2"/>
  <c r="AQ178" i="8"/>
  <c r="AO178" i="8"/>
  <c r="AO116" i="8"/>
  <c r="AQ116" i="8"/>
  <c r="AO77" i="6"/>
  <c r="AQ77" i="6"/>
  <c r="AW69" i="8"/>
  <c r="BV69" i="8" s="1"/>
  <c r="AU69" i="8"/>
  <c r="BQ69" i="8"/>
  <c r="BG69" i="8"/>
  <c r="AO28" i="2"/>
  <c r="AQ28" i="2"/>
  <c r="BT43" i="10"/>
  <c r="BJ43" i="10"/>
  <c r="AZ43" i="10"/>
  <c r="BY43" i="10" s="1"/>
  <c r="AQ118" i="8"/>
  <c r="AO118" i="8"/>
  <c r="AQ139" i="8"/>
  <c r="AO139" i="8"/>
  <c r="BR166" i="6"/>
  <c r="BH166" i="6"/>
  <c r="AX166" i="6"/>
  <c r="BW166" i="6" s="1"/>
  <c r="AU52" i="6"/>
  <c r="BQ52" i="6"/>
  <c r="BG52" i="6"/>
  <c r="AW52" i="6"/>
  <c r="BV52" i="6" s="1"/>
  <c r="BQ129" i="10"/>
  <c r="BG129" i="10"/>
  <c r="AU129" i="10"/>
  <c r="AW129" i="10"/>
  <c r="BV129" i="10" s="1"/>
  <c r="AU16" i="6"/>
  <c r="BQ16" i="6"/>
  <c r="BG16" i="6"/>
  <c r="AW16" i="6"/>
  <c r="BV16" i="6" s="1"/>
  <c r="AX30" i="8"/>
  <c r="BW30" i="8" s="1"/>
  <c r="BR30" i="8"/>
  <c r="BH30" i="8"/>
  <c r="AU155" i="4"/>
  <c r="BQ155" i="4"/>
  <c r="BG155" i="4"/>
  <c r="AW155" i="4"/>
  <c r="BV155" i="4" s="1"/>
  <c r="BQ27" i="6"/>
  <c r="BG27" i="6"/>
  <c r="AW27" i="6"/>
  <c r="BV27" i="6" s="1"/>
  <c r="AU27" i="6"/>
  <c r="BQ121" i="10"/>
  <c r="AW121" i="10"/>
  <c r="BV121" i="10" s="1"/>
  <c r="AU121" i="10"/>
  <c r="BG121" i="10"/>
  <c r="AU40" i="8"/>
  <c r="AW40" i="8"/>
  <c r="BV40" i="8" s="1"/>
  <c r="BG40" i="8"/>
  <c r="BQ40" i="8"/>
  <c r="AQ147" i="6"/>
  <c r="AO147" i="6"/>
  <c r="BT63" i="8"/>
  <c r="BJ63" i="8"/>
  <c r="AZ63" i="8"/>
  <c r="BY63" i="8" s="1"/>
  <c r="AQ115" i="6"/>
  <c r="AO115" i="6"/>
  <c r="BG156" i="2"/>
  <c r="BQ156" i="2"/>
  <c r="AW156" i="2"/>
  <c r="BV156" i="2" s="1"/>
  <c r="AU156" i="2"/>
  <c r="BG30" i="10"/>
  <c r="AW30" i="10"/>
  <c r="BV30" i="10" s="1"/>
  <c r="AU30" i="10"/>
  <c r="BQ30" i="10"/>
  <c r="AX139" i="6"/>
  <c r="BW139" i="6" s="1"/>
  <c r="BR139" i="6"/>
  <c r="BH139" i="6"/>
  <c r="AO131" i="6"/>
  <c r="AQ131" i="6"/>
  <c r="AX173" i="8"/>
  <c r="BW173" i="8" s="1"/>
  <c r="BR173" i="8"/>
  <c r="BH173" i="8"/>
  <c r="AQ151" i="8"/>
  <c r="AO151" i="8"/>
  <c r="BT186" i="4"/>
  <c r="BJ186" i="4"/>
  <c r="AZ186" i="4"/>
  <c r="BY186" i="4" s="1"/>
  <c r="AQ70" i="8"/>
  <c r="AO70" i="8"/>
  <c r="AU195" i="4"/>
  <c r="BQ195" i="4"/>
  <c r="BG195" i="4"/>
  <c r="AW195" i="4"/>
  <c r="BV195" i="4" s="1"/>
  <c r="AU32" i="6"/>
  <c r="BQ32" i="6"/>
  <c r="AW32" i="6"/>
  <c r="BV32" i="6" s="1"/>
  <c r="BG32" i="6"/>
  <c r="AO110" i="2"/>
  <c r="AQ110" i="2"/>
  <c r="AQ76" i="10"/>
  <c r="AO76" i="10"/>
  <c r="AQ26" i="6"/>
  <c r="AO26" i="6"/>
  <c r="BG42" i="8"/>
  <c r="AU42" i="8"/>
  <c r="BQ42" i="8"/>
  <c r="AW42" i="8"/>
  <c r="BV42" i="8" s="1"/>
  <c r="AW187" i="2"/>
  <c r="BV187" i="2" s="1"/>
  <c r="BQ187" i="2"/>
  <c r="BG187" i="2"/>
  <c r="AU187" i="2"/>
  <c r="BQ197" i="2"/>
  <c r="BG197" i="2"/>
  <c r="AW197" i="2"/>
  <c r="BV197" i="2" s="1"/>
  <c r="AU197" i="2"/>
  <c r="BQ169" i="2"/>
  <c r="BG169" i="2"/>
  <c r="AW169" i="2"/>
  <c r="BV169" i="2" s="1"/>
  <c r="AU169" i="2"/>
  <c r="AQ164" i="10"/>
  <c r="AO164" i="10"/>
  <c r="AQ116" i="4"/>
  <c r="AO116" i="4"/>
  <c r="BR9" i="4"/>
  <c r="BH9" i="4"/>
  <c r="AX9" i="4"/>
  <c r="BW9" i="4" s="1"/>
  <c r="AO175" i="10"/>
  <c r="AQ175" i="10"/>
  <c r="BR123" i="4"/>
  <c r="BH123" i="4"/>
  <c r="AX123" i="4"/>
  <c r="BW123" i="4" s="1"/>
  <c r="BT180" i="6"/>
  <c r="BJ180" i="6"/>
  <c r="AZ180" i="6"/>
  <c r="BY180" i="6" s="1"/>
  <c r="AQ22" i="6"/>
  <c r="AO22" i="6"/>
  <c r="BT77" i="4"/>
  <c r="BJ77" i="4"/>
  <c r="AZ77" i="4"/>
  <c r="BY77" i="4" s="1"/>
  <c r="BT82" i="4"/>
  <c r="AZ82" i="4"/>
  <c r="BY82" i="4" s="1"/>
  <c r="BJ82" i="4"/>
  <c r="AW190" i="6"/>
  <c r="BV190" i="6" s="1"/>
  <c r="AU190" i="6"/>
  <c r="BG190" i="6"/>
  <c r="BQ190" i="6"/>
  <c r="BQ192" i="6"/>
  <c r="BG192" i="6"/>
  <c r="AW192" i="6"/>
  <c r="BV192" i="6" s="1"/>
  <c r="AU192" i="6"/>
  <c r="BR194" i="2"/>
  <c r="BH194" i="2"/>
  <c r="AX194" i="2"/>
  <c r="BW194" i="2" s="1"/>
  <c r="AU36" i="6"/>
  <c r="BQ36" i="6"/>
  <c r="AW36" i="6"/>
  <c r="BV36" i="6" s="1"/>
  <c r="BG36" i="6"/>
  <c r="AO93" i="6"/>
  <c r="AQ93" i="6"/>
  <c r="AQ26" i="10"/>
  <c r="AO26" i="10"/>
  <c r="AX149" i="4"/>
  <c r="BW149" i="4" s="1"/>
  <c r="BR149" i="4"/>
  <c r="BH149" i="4"/>
  <c r="BR118" i="2"/>
  <c r="AX118" i="2"/>
  <c r="BW118" i="2" s="1"/>
  <c r="BH118" i="2"/>
  <c r="AU44" i="8"/>
  <c r="BQ44" i="8"/>
  <c r="BG44" i="8"/>
  <c r="AW44" i="8"/>
  <c r="BV44" i="8" s="1"/>
  <c r="AQ157" i="6"/>
  <c r="AO157" i="6"/>
  <c r="AO43" i="4"/>
  <c r="AQ43" i="4"/>
  <c r="BG89" i="4"/>
  <c r="AW89" i="4"/>
  <c r="BV89" i="4" s="1"/>
  <c r="BQ89" i="4"/>
  <c r="AU89" i="4"/>
  <c r="BJ29" i="6"/>
  <c r="AZ29" i="6"/>
  <c r="BY29" i="6" s="1"/>
  <c r="BT29" i="6"/>
  <c r="AZ50" i="2"/>
  <c r="BY50" i="2" s="1"/>
  <c r="BT50" i="2"/>
  <c r="BJ50" i="2"/>
  <c r="BT133" i="4"/>
  <c r="BJ133" i="4"/>
  <c r="AZ133" i="4"/>
  <c r="BY133" i="4" s="1"/>
  <c r="BH163" i="10"/>
  <c r="AX163" i="10"/>
  <c r="BW163" i="10" s="1"/>
  <c r="BR163" i="10"/>
  <c r="BJ180" i="8"/>
  <c r="BT180" i="8"/>
  <c r="AZ180" i="8"/>
  <c r="BY180" i="8" s="1"/>
  <c r="BT165" i="8"/>
  <c r="BJ165" i="8"/>
  <c r="AZ165" i="8"/>
  <c r="BY165" i="8" s="1"/>
  <c r="AU119" i="4"/>
  <c r="BQ119" i="4"/>
  <c r="AW119" i="4"/>
  <c r="BV119" i="4" s="1"/>
  <c r="BG119" i="4"/>
  <c r="AW192" i="8"/>
  <c r="BV192" i="8" s="1"/>
  <c r="BG192" i="8"/>
  <c r="AU192" i="8"/>
  <c r="BQ192" i="8"/>
  <c r="AW39" i="2"/>
  <c r="BV39" i="2" s="1"/>
  <c r="BQ39" i="2"/>
  <c r="BG39" i="2"/>
  <c r="AU39" i="2"/>
  <c r="BR89" i="8"/>
  <c r="BH89" i="8"/>
  <c r="AX89" i="8"/>
  <c r="BW89" i="8" s="1"/>
  <c r="BQ121" i="2"/>
  <c r="BG121" i="2"/>
  <c r="AW121" i="2"/>
  <c r="BV121" i="2" s="1"/>
  <c r="AU121" i="2"/>
  <c r="AW163" i="2"/>
  <c r="BV163" i="2" s="1"/>
  <c r="BQ163" i="2"/>
  <c r="BG163" i="2"/>
  <c r="AU163" i="2"/>
  <c r="AO146" i="10"/>
  <c r="AQ146" i="10"/>
  <c r="BR35" i="2"/>
  <c r="BH35" i="2"/>
  <c r="AX35" i="2"/>
  <c r="BW35" i="2" s="1"/>
  <c r="AO57" i="6"/>
  <c r="AQ57" i="6"/>
  <c r="AX69" i="4"/>
  <c r="BW69" i="4" s="1"/>
  <c r="BR69" i="4"/>
  <c r="BH69" i="4"/>
  <c r="AQ184" i="2"/>
  <c r="AO184" i="2"/>
  <c r="AQ179" i="2"/>
  <c r="AO179" i="2"/>
  <c r="AQ89" i="6"/>
  <c r="AO89" i="6"/>
  <c r="AQ94" i="2"/>
  <c r="AO94" i="2"/>
  <c r="BR166" i="10"/>
  <c r="BH166" i="10"/>
  <c r="AX166" i="10"/>
  <c r="BW166" i="10" s="1"/>
  <c r="AQ61" i="8"/>
  <c r="AO61" i="8"/>
  <c r="BR17" i="4"/>
  <c r="BH17" i="4"/>
  <c r="AX17" i="4"/>
  <c r="BW17" i="4" s="1"/>
  <c r="BR176" i="4"/>
  <c r="AX176" i="4"/>
  <c r="BW176" i="4" s="1"/>
  <c r="BH176" i="4"/>
  <c r="BR151" i="10"/>
  <c r="BH151" i="10"/>
  <c r="AX151" i="10"/>
  <c r="BW151" i="10" s="1"/>
  <c r="BT141" i="4"/>
  <c r="BJ141" i="4"/>
  <c r="AZ141" i="4"/>
  <c r="BY141" i="4" s="1"/>
  <c r="BH178" i="8"/>
  <c r="AX178" i="8"/>
  <c r="BW178" i="8" s="1"/>
  <c r="BR178" i="8"/>
  <c r="AX185" i="10"/>
  <c r="BW185" i="10" s="1"/>
  <c r="BR185" i="10"/>
  <c r="BH185" i="10"/>
  <c r="BR77" i="6"/>
  <c r="BH77" i="6"/>
  <c r="AX77" i="6"/>
  <c r="BW77" i="6" s="1"/>
  <c r="BQ25" i="2"/>
  <c r="BG25" i="2"/>
  <c r="AW25" i="2"/>
  <c r="BV25" i="2" s="1"/>
  <c r="AU25" i="2"/>
  <c r="AQ94" i="8"/>
  <c r="AO94" i="8"/>
  <c r="BR124" i="8"/>
  <c r="BH124" i="8"/>
  <c r="AX124" i="8"/>
  <c r="BW124" i="8" s="1"/>
  <c r="AQ10" i="10"/>
  <c r="AO10" i="10"/>
  <c r="BT123" i="6"/>
  <c r="BJ123" i="6"/>
  <c r="AZ123" i="6"/>
  <c r="BY123" i="6" s="1"/>
  <c r="BR100" i="4"/>
  <c r="BH100" i="4"/>
  <c r="AX100" i="4"/>
  <c r="BW100" i="4" s="1"/>
  <c r="AX109" i="4"/>
  <c r="BW109" i="4" s="1"/>
  <c r="BR109" i="4"/>
  <c r="BH109" i="4"/>
  <c r="AW107" i="10"/>
  <c r="BV107" i="10" s="1"/>
  <c r="BQ107" i="10"/>
  <c r="BG107" i="10"/>
  <c r="AU107" i="10"/>
  <c r="BG78" i="10"/>
  <c r="BQ78" i="10"/>
  <c r="AU78" i="10"/>
  <c r="AW78" i="10"/>
  <c r="BV78" i="10" s="1"/>
  <c r="AU187" i="8"/>
  <c r="BQ187" i="8"/>
  <c r="BG187" i="8"/>
  <c r="AW187" i="8"/>
  <c r="BV187" i="8" s="1"/>
  <c r="AU32" i="8"/>
  <c r="BQ32" i="8"/>
  <c r="AW32" i="8"/>
  <c r="BV32" i="8" s="1"/>
  <c r="BG32" i="8"/>
  <c r="BR88" i="6"/>
  <c r="BH88" i="6"/>
  <c r="AX88" i="6"/>
  <c r="BW88" i="6" s="1"/>
  <c r="BR195" i="8"/>
  <c r="AX195" i="8"/>
  <c r="BW195" i="8" s="1"/>
  <c r="BH195" i="8"/>
  <c r="AU151" i="4"/>
  <c r="BQ151" i="4"/>
  <c r="AW151" i="4"/>
  <c r="BV151" i="4" s="1"/>
  <c r="BG151" i="4"/>
  <c r="BJ155" i="2"/>
  <c r="BT155" i="2"/>
  <c r="AZ155" i="2"/>
  <c r="BY155" i="2" s="1"/>
  <c r="BT48" i="2"/>
  <c r="BJ48" i="2"/>
  <c r="AZ48" i="2"/>
  <c r="BY48" i="2" s="1"/>
  <c r="AW143" i="10"/>
  <c r="BV143" i="10" s="1"/>
  <c r="BG143" i="10"/>
  <c r="BQ143" i="10"/>
  <c r="AU143" i="10"/>
  <c r="AW21" i="10"/>
  <c r="BV21" i="10" s="1"/>
  <c r="BQ21" i="10"/>
  <c r="BG21" i="10"/>
  <c r="AU21" i="10"/>
  <c r="AX177" i="8"/>
  <c r="BW177" i="8" s="1"/>
  <c r="BH177" i="8"/>
  <c r="BR177" i="8"/>
  <c r="BH51" i="8"/>
  <c r="AX51" i="8"/>
  <c r="BW51" i="8" s="1"/>
  <c r="BR51" i="8"/>
  <c r="BJ148" i="8"/>
  <c r="BT148" i="8"/>
  <c r="AZ148" i="8"/>
  <c r="BY148" i="8" s="1"/>
  <c r="AQ125" i="8"/>
  <c r="AO125" i="8"/>
  <c r="BR33" i="6"/>
  <c r="AX33" i="6"/>
  <c r="BW33" i="6" s="1"/>
  <c r="BH33" i="6"/>
  <c r="AO166" i="6"/>
  <c r="AQ166" i="6"/>
  <c r="BQ91" i="6"/>
  <c r="BG91" i="6"/>
  <c r="AW91" i="6"/>
  <c r="BV91" i="6" s="1"/>
  <c r="AU91" i="6"/>
  <c r="BR92" i="4"/>
  <c r="BH92" i="4"/>
  <c r="AX92" i="4"/>
  <c r="BW92" i="4" s="1"/>
  <c r="AU122" i="2"/>
  <c r="BQ122" i="2"/>
  <c r="BG122" i="2"/>
  <c r="AW122" i="2"/>
  <c r="BV122" i="2" s="1"/>
  <c r="AO157" i="2"/>
  <c r="AQ157" i="2"/>
  <c r="AQ88" i="2"/>
  <c r="AO88" i="2"/>
  <c r="BT14" i="10"/>
  <c r="BJ14" i="10"/>
  <c r="AZ14" i="10"/>
  <c r="BY14" i="10" s="1"/>
  <c r="BT54" i="6"/>
  <c r="BJ54" i="6"/>
  <c r="AZ54" i="6"/>
  <c r="BY54" i="6" s="1"/>
  <c r="AO93" i="10"/>
  <c r="AQ93" i="10"/>
  <c r="BT39" i="6"/>
  <c r="BJ39" i="6"/>
  <c r="AZ39" i="6"/>
  <c r="BY39" i="6" s="1"/>
  <c r="BR187" i="10"/>
  <c r="AX187" i="10"/>
  <c r="BW187" i="10" s="1"/>
  <c r="BH187" i="10"/>
  <c r="AO150" i="10"/>
  <c r="AQ150" i="10"/>
  <c r="AW103" i="10"/>
  <c r="BV103" i="10" s="1"/>
  <c r="BQ103" i="10"/>
  <c r="BG103" i="10"/>
  <c r="AU103" i="10"/>
  <c r="AQ30" i="8"/>
  <c r="AO30" i="8"/>
  <c r="BQ182" i="8"/>
  <c r="AU182" i="8"/>
  <c r="BG182" i="8"/>
  <c r="AW182" i="8"/>
  <c r="BV182" i="8" s="1"/>
  <c r="AX99" i="6"/>
  <c r="BW99" i="6" s="1"/>
  <c r="BR99" i="6"/>
  <c r="BH99" i="6"/>
  <c r="AO114" i="4"/>
  <c r="AQ114" i="4"/>
  <c r="AU48" i="6"/>
  <c r="BQ48" i="6"/>
  <c r="AW48" i="6"/>
  <c r="BV48" i="6" s="1"/>
  <c r="BG48" i="6"/>
  <c r="AO96" i="4"/>
  <c r="AQ96" i="4"/>
  <c r="AQ53" i="4"/>
  <c r="AO53" i="4"/>
  <c r="AX177" i="4"/>
  <c r="BW177" i="4" s="1"/>
  <c r="BH177" i="4"/>
  <c r="BR177" i="4"/>
  <c r="BR159" i="10"/>
  <c r="BH159" i="10"/>
  <c r="AX159" i="10"/>
  <c r="BW159" i="10" s="1"/>
  <c r="AX144" i="10"/>
  <c r="BW144" i="10" s="1"/>
  <c r="BH144" i="10"/>
  <c r="BR144" i="10"/>
  <c r="AX148" i="10"/>
  <c r="BW148" i="10" s="1"/>
  <c r="BR148" i="10"/>
  <c r="BH148" i="10"/>
  <c r="AU175" i="8"/>
  <c r="BQ175" i="8"/>
  <c r="BG175" i="8"/>
  <c r="AW175" i="8"/>
  <c r="BV175" i="8" s="1"/>
  <c r="AZ112" i="8"/>
  <c r="BY112" i="8" s="1"/>
  <c r="BT112" i="8"/>
  <c r="BJ112" i="8"/>
  <c r="AU68" i="8"/>
  <c r="BQ68" i="8"/>
  <c r="BG68" i="8"/>
  <c r="AW68" i="8"/>
  <c r="BV68" i="8" s="1"/>
  <c r="BG187" i="6"/>
  <c r="AW187" i="6"/>
  <c r="BV187" i="6" s="1"/>
  <c r="BQ187" i="6"/>
  <c r="AU187" i="6"/>
  <c r="AO126" i="2"/>
  <c r="AQ126" i="2"/>
  <c r="BG66" i="10"/>
  <c r="BQ66" i="10"/>
  <c r="AW66" i="10"/>
  <c r="BV66" i="10" s="1"/>
  <c r="AU66" i="10"/>
  <c r="AX128" i="10"/>
  <c r="BW128" i="10" s="1"/>
  <c r="BH128" i="10"/>
  <c r="BR128" i="10"/>
  <c r="BT67" i="8"/>
  <c r="AZ67" i="8"/>
  <c r="BY67" i="8" s="1"/>
  <c r="BJ67" i="8"/>
  <c r="BG161" i="8"/>
  <c r="AU161" i="8"/>
  <c r="AW161" i="8"/>
  <c r="BV161" i="8" s="1"/>
  <c r="BQ161" i="8"/>
  <c r="BR100" i="8"/>
  <c r="AX100" i="8"/>
  <c r="BW100" i="8" s="1"/>
  <c r="BH100" i="8"/>
  <c r="BT10" i="6"/>
  <c r="BJ10" i="6"/>
  <c r="AZ10" i="6"/>
  <c r="BY10" i="6" s="1"/>
  <c r="BT136" i="6"/>
  <c r="BJ136" i="6"/>
  <c r="AZ136" i="6"/>
  <c r="BY136" i="6" s="1"/>
  <c r="AX129" i="4"/>
  <c r="BW129" i="4" s="1"/>
  <c r="BH129" i="4"/>
  <c r="BR129" i="4"/>
  <c r="AQ64" i="2"/>
  <c r="AO64" i="2"/>
  <c r="AW115" i="10"/>
  <c r="BV115" i="10" s="1"/>
  <c r="BQ115" i="10"/>
  <c r="BG115" i="10"/>
  <c r="AU115" i="10"/>
  <c r="AZ64" i="8"/>
  <c r="BY64" i="8" s="1"/>
  <c r="BJ64" i="8"/>
  <c r="BT64" i="8"/>
  <c r="AZ143" i="8"/>
  <c r="BY143" i="8" s="1"/>
  <c r="BJ143" i="8"/>
  <c r="BT143" i="8"/>
  <c r="AX130" i="8"/>
  <c r="BW130" i="8" s="1"/>
  <c r="BR130" i="8"/>
  <c r="BH130" i="8"/>
  <c r="BT164" i="6"/>
  <c r="BJ164" i="6"/>
  <c r="AZ164" i="6"/>
  <c r="BY164" i="6" s="1"/>
  <c r="AQ139" i="6"/>
  <c r="AO139" i="6"/>
  <c r="BG179" i="6"/>
  <c r="AW179" i="6"/>
  <c r="BV179" i="6" s="1"/>
  <c r="BQ179" i="6"/>
  <c r="AU179" i="6"/>
  <c r="BQ19" i="8"/>
  <c r="AU19" i="8"/>
  <c r="BG19" i="8"/>
  <c r="AW19" i="8"/>
  <c r="BV19" i="8" s="1"/>
  <c r="AQ77" i="8"/>
  <c r="AO77" i="8"/>
  <c r="AQ18" i="4"/>
  <c r="AO18" i="4"/>
  <c r="AU199" i="4"/>
  <c r="BQ199" i="4"/>
  <c r="AW199" i="4"/>
  <c r="BV199" i="4" s="1"/>
  <c r="BG199" i="4"/>
  <c r="AW31" i="2"/>
  <c r="BV31" i="2" s="1"/>
  <c r="BQ31" i="2"/>
  <c r="BG31" i="2"/>
  <c r="AU31" i="2"/>
  <c r="BJ143" i="2"/>
  <c r="BT143" i="2"/>
  <c r="AZ143" i="2"/>
  <c r="BY143" i="2" s="1"/>
  <c r="BT18" i="6"/>
  <c r="BJ18" i="6"/>
  <c r="AZ18" i="6"/>
  <c r="BY18" i="6" s="1"/>
  <c r="AQ173" i="8"/>
  <c r="AO173" i="8"/>
  <c r="AU183" i="8"/>
  <c r="AW183" i="8"/>
  <c r="BV183" i="8" s="1"/>
  <c r="BQ183" i="8"/>
  <c r="BG183" i="8"/>
  <c r="BJ156" i="4"/>
  <c r="AZ156" i="4"/>
  <c r="BY156" i="4" s="1"/>
  <c r="BT156" i="4"/>
  <c r="AU138" i="2"/>
  <c r="BQ138" i="2"/>
  <c r="BG138" i="2"/>
  <c r="AW138" i="2"/>
  <c r="BV138" i="2" s="1"/>
  <c r="AQ101" i="2"/>
  <c r="AO101" i="2"/>
  <c r="AQ11" i="2"/>
  <c r="AO11" i="2"/>
  <c r="AO36" i="2"/>
  <c r="AQ36" i="2"/>
  <c r="BR151" i="8"/>
  <c r="BH151" i="8"/>
  <c r="AX151" i="8"/>
  <c r="BW151" i="8" s="1"/>
  <c r="AZ159" i="8"/>
  <c r="BY159" i="8" s="1"/>
  <c r="BJ159" i="8"/>
  <c r="BT159" i="8"/>
  <c r="AU141" i="6"/>
  <c r="BQ141" i="6"/>
  <c r="AW141" i="6"/>
  <c r="BV141" i="6" s="1"/>
  <c r="BG141" i="6"/>
  <c r="BR144" i="8"/>
  <c r="BH144" i="8"/>
  <c r="AX144" i="8"/>
  <c r="BW144" i="8" s="1"/>
  <c r="AO100" i="2"/>
  <c r="AQ100" i="2"/>
  <c r="BQ190" i="10"/>
  <c r="AU190" i="10"/>
  <c r="BG190" i="10"/>
  <c r="AW190" i="10"/>
  <c r="BV190" i="10" s="1"/>
  <c r="BQ137" i="10"/>
  <c r="AW137" i="10"/>
  <c r="BV137" i="10" s="1"/>
  <c r="AU137" i="10"/>
  <c r="BG137" i="10"/>
  <c r="AO130" i="10"/>
  <c r="AQ130" i="10"/>
  <c r="AO167" i="10"/>
  <c r="AQ167" i="10"/>
  <c r="AW45" i="10"/>
  <c r="BV45" i="10" s="1"/>
  <c r="BQ45" i="10"/>
  <c r="BG45" i="10"/>
  <c r="AU45" i="10"/>
  <c r="AX110" i="8"/>
  <c r="BW110" i="8" s="1"/>
  <c r="BR110" i="8"/>
  <c r="BH110" i="8"/>
  <c r="AX136" i="10"/>
  <c r="BW136" i="10" s="1"/>
  <c r="BH136" i="10"/>
  <c r="BR136" i="10"/>
  <c r="AQ141" i="8"/>
  <c r="AO141" i="8"/>
  <c r="AU189" i="6"/>
  <c r="BQ189" i="6"/>
  <c r="BG189" i="6"/>
  <c r="AW189" i="6"/>
  <c r="BV189" i="6" s="1"/>
  <c r="AU117" i="6"/>
  <c r="BQ117" i="6"/>
  <c r="AW117" i="6"/>
  <c r="BV117" i="6" s="1"/>
  <c r="BG117" i="6"/>
  <c r="AX175" i="6"/>
  <c r="BW175" i="6" s="1"/>
  <c r="BR175" i="6"/>
  <c r="BH175" i="6"/>
  <c r="BR101" i="6"/>
  <c r="BH101" i="6"/>
  <c r="AX101" i="6"/>
  <c r="BW101" i="6" s="1"/>
  <c r="AU39" i="4"/>
  <c r="BQ39" i="4"/>
  <c r="AW39" i="4"/>
  <c r="BV39" i="4" s="1"/>
  <c r="BG39" i="4"/>
  <c r="AW99" i="2"/>
  <c r="BV99" i="2" s="1"/>
  <c r="BQ99" i="2"/>
  <c r="BG99" i="2"/>
  <c r="AU99" i="2"/>
  <c r="BQ153" i="2"/>
  <c r="BG153" i="2"/>
  <c r="AW153" i="2"/>
  <c r="BV153" i="2" s="1"/>
  <c r="AU153" i="2"/>
  <c r="BR110" i="2"/>
  <c r="BH110" i="2"/>
  <c r="AX110" i="2"/>
  <c r="BW110" i="2" s="1"/>
  <c r="BR70" i="2"/>
  <c r="AX70" i="2"/>
  <c r="BW70" i="2" s="1"/>
  <c r="BH70" i="2"/>
  <c r="AX181" i="10"/>
  <c r="BW181" i="10" s="1"/>
  <c r="BH181" i="10"/>
  <c r="BR181" i="10"/>
  <c r="BR76" i="10"/>
  <c r="AX76" i="10"/>
  <c r="BW76" i="10" s="1"/>
  <c r="BH76" i="10"/>
  <c r="AX62" i="8"/>
  <c r="BW62" i="8" s="1"/>
  <c r="BR62" i="8"/>
  <c r="BH62" i="8"/>
  <c r="BT108" i="10"/>
  <c r="BJ108" i="10"/>
  <c r="AZ108" i="10"/>
  <c r="BY108" i="10" s="1"/>
  <c r="AX18" i="8"/>
  <c r="BW18" i="8" s="1"/>
  <c r="BR18" i="8"/>
  <c r="BH18" i="8"/>
  <c r="AW61" i="6"/>
  <c r="BV61" i="6" s="1"/>
  <c r="AU61" i="6"/>
  <c r="BG61" i="6"/>
  <c r="BQ61" i="6"/>
  <c r="AX42" i="6"/>
  <c r="BW42" i="6" s="1"/>
  <c r="BR42" i="6"/>
  <c r="BH42" i="6"/>
  <c r="AQ37" i="6"/>
  <c r="AO37" i="6"/>
  <c r="AU125" i="6"/>
  <c r="BQ125" i="6"/>
  <c r="AW125" i="6"/>
  <c r="BV125" i="6" s="1"/>
  <c r="BG125" i="6"/>
  <c r="BG94" i="6"/>
  <c r="AW94" i="6"/>
  <c r="BV94" i="6" s="1"/>
  <c r="BQ94" i="6"/>
  <c r="AU94" i="6"/>
  <c r="BR146" i="6"/>
  <c r="BH146" i="6"/>
  <c r="AX146" i="6"/>
  <c r="BW146" i="6" s="1"/>
  <c r="AW32" i="4"/>
  <c r="BV32" i="4" s="1"/>
  <c r="AU32" i="4"/>
  <c r="BQ32" i="4"/>
  <c r="BG32" i="4"/>
  <c r="BQ142" i="8"/>
  <c r="AU142" i="8"/>
  <c r="BG142" i="8"/>
  <c r="AW142" i="8"/>
  <c r="BV142" i="8" s="1"/>
  <c r="AQ162" i="6"/>
  <c r="AO162" i="6"/>
  <c r="BG65" i="4"/>
  <c r="AW65" i="4"/>
  <c r="BV65" i="4" s="1"/>
  <c r="BQ65" i="4"/>
  <c r="AU65" i="4"/>
  <c r="AW68" i="4"/>
  <c r="BV68" i="4" s="1"/>
  <c r="AU68" i="4"/>
  <c r="BG68" i="4"/>
  <c r="BQ68" i="4"/>
  <c r="AU110" i="10"/>
  <c r="BG110" i="10"/>
  <c r="BQ110" i="10"/>
  <c r="AW110" i="10"/>
  <c r="BV110" i="10" s="1"/>
  <c r="BT194" i="8"/>
  <c r="BJ194" i="8"/>
  <c r="AZ194" i="8"/>
  <c r="BY194" i="8" s="1"/>
  <c r="AU171" i="8"/>
  <c r="BQ171" i="8"/>
  <c r="BG171" i="8"/>
  <c r="AW171" i="8"/>
  <c r="BV171" i="8" s="1"/>
  <c r="BQ185" i="2"/>
  <c r="BG185" i="2"/>
  <c r="AW185" i="2"/>
  <c r="BV185" i="2" s="1"/>
  <c r="AU185" i="2"/>
  <c r="BG112" i="10"/>
  <c r="BQ112" i="10"/>
  <c r="AW112" i="10"/>
  <c r="BV112" i="10" s="1"/>
  <c r="AU112" i="10"/>
  <c r="BQ103" i="8"/>
  <c r="AU103" i="8"/>
  <c r="BG103" i="8"/>
  <c r="AW103" i="8"/>
  <c r="BV103" i="8" s="1"/>
  <c r="AQ163" i="6"/>
  <c r="AO163" i="6"/>
  <c r="AW55" i="2"/>
  <c r="BV55" i="2" s="1"/>
  <c r="BQ55" i="2"/>
  <c r="BG55" i="2"/>
  <c r="AU55" i="2"/>
  <c r="BR56" i="4"/>
  <c r="AX56" i="4"/>
  <c r="BW56" i="4" s="1"/>
  <c r="BH56" i="4"/>
  <c r="BH109" i="8"/>
  <c r="AX109" i="8"/>
  <c r="BW109" i="8" s="1"/>
  <c r="BR109" i="8"/>
  <c r="BR116" i="4"/>
  <c r="AX116" i="4"/>
  <c r="BW116" i="4" s="1"/>
  <c r="BH116" i="4"/>
  <c r="AQ9" i="4"/>
  <c r="AO9" i="4"/>
  <c r="AO40" i="4"/>
  <c r="AQ40" i="4"/>
  <c r="BR175" i="10"/>
  <c r="BH175" i="10"/>
  <c r="AX175" i="10"/>
  <c r="BW175" i="10" s="1"/>
  <c r="AX34" i="8"/>
  <c r="BW34" i="8" s="1"/>
  <c r="BR34" i="8"/>
  <c r="BH34" i="8"/>
  <c r="BR85" i="8"/>
  <c r="BH85" i="8"/>
  <c r="AX85" i="8"/>
  <c r="BW85" i="8" s="1"/>
  <c r="BG97" i="4"/>
  <c r="AW97" i="4"/>
  <c r="BV97" i="4" s="1"/>
  <c r="BQ97" i="4"/>
  <c r="AU97" i="4"/>
  <c r="AZ88" i="8"/>
  <c r="BY88" i="8" s="1"/>
  <c r="BJ88" i="8"/>
  <c r="BT88" i="8"/>
  <c r="BG74" i="8"/>
  <c r="AU74" i="8"/>
  <c r="AW74" i="8"/>
  <c r="BV74" i="8" s="1"/>
  <c r="BQ74" i="8"/>
  <c r="AW25" i="8"/>
  <c r="BV25" i="8" s="1"/>
  <c r="BG25" i="8"/>
  <c r="AU25" i="8"/>
  <c r="BQ25" i="8"/>
  <c r="AO192" i="4"/>
  <c r="AQ192" i="4"/>
  <c r="AW85" i="10"/>
  <c r="BV85" i="10" s="1"/>
  <c r="BQ85" i="10"/>
  <c r="BG85" i="10"/>
  <c r="AU85" i="10"/>
  <c r="AU153" i="6"/>
  <c r="BQ153" i="6"/>
  <c r="AW153" i="6"/>
  <c r="BV153" i="6" s="1"/>
  <c r="BG153" i="6"/>
  <c r="AW36" i="4"/>
  <c r="BV36" i="4" s="1"/>
  <c r="AU36" i="4"/>
  <c r="BG36" i="4"/>
  <c r="BQ36" i="4"/>
  <c r="BT31" i="8"/>
  <c r="BJ31" i="8"/>
  <c r="AZ31" i="8"/>
  <c r="BY31" i="8" s="1"/>
  <c r="AQ87" i="6"/>
  <c r="AO87" i="6"/>
  <c r="BT59" i="6"/>
  <c r="AZ59" i="6"/>
  <c r="BY59" i="6" s="1"/>
  <c r="BJ59" i="6"/>
  <c r="AX78" i="6"/>
  <c r="BW78" i="6" s="1"/>
  <c r="BR78" i="6"/>
  <c r="BH78" i="6"/>
  <c r="AO136" i="4"/>
  <c r="AQ136" i="4"/>
  <c r="BG169" i="4"/>
  <c r="AW169" i="4"/>
  <c r="BV169" i="4" s="1"/>
  <c r="BQ169" i="4"/>
  <c r="AU169" i="4"/>
  <c r="BQ71" i="6"/>
  <c r="BG71" i="6"/>
  <c r="AU71" i="6"/>
  <c r="AW71" i="6"/>
  <c r="BV71" i="6" s="1"/>
  <c r="AW118" i="6"/>
  <c r="BV118" i="6" s="1"/>
  <c r="AU118" i="6"/>
  <c r="BG118" i="6"/>
  <c r="BQ118" i="6"/>
  <c r="BJ172" i="8"/>
  <c r="BT172" i="8"/>
  <c r="AZ172" i="8"/>
  <c r="BY172" i="8" s="1"/>
  <c r="BG58" i="10"/>
  <c r="BQ58" i="10"/>
  <c r="AW58" i="10"/>
  <c r="BV58" i="10" s="1"/>
  <c r="AU58" i="10"/>
  <c r="BQ83" i="10"/>
  <c r="AU83" i="10"/>
  <c r="BG83" i="10"/>
  <c r="AW83" i="10"/>
  <c r="BV83" i="10" s="1"/>
  <c r="AZ134" i="10"/>
  <c r="BY134" i="10" s="1"/>
  <c r="BT134" i="10"/>
  <c r="BJ134" i="10"/>
  <c r="AU165" i="6"/>
  <c r="BQ165" i="6"/>
  <c r="BG165" i="6"/>
  <c r="AW165" i="6"/>
  <c r="BV165" i="6" s="1"/>
  <c r="BR33" i="8"/>
  <c r="BH33" i="8"/>
  <c r="AX33" i="8"/>
  <c r="BW33" i="8" s="1"/>
  <c r="AQ23" i="4"/>
  <c r="AO23" i="4"/>
  <c r="AO125" i="2"/>
  <c r="AQ125" i="2"/>
  <c r="AO62" i="2"/>
  <c r="AQ62" i="2"/>
  <c r="AZ191" i="10"/>
  <c r="BY191" i="10" s="1"/>
  <c r="BT191" i="10"/>
  <c r="BJ191" i="10"/>
  <c r="BT21" i="4"/>
  <c r="BJ21" i="4"/>
  <c r="AZ21" i="4"/>
  <c r="BY21" i="4" s="1"/>
  <c r="BR93" i="6"/>
  <c r="BH93" i="6"/>
  <c r="AX93" i="6"/>
  <c r="BW93" i="6" s="1"/>
  <c r="AX149" i="8"/>
  <c r="BW149" i="8" s="1"/>
  <c r="BR149" i="8"/>
  <c r="BH149" i="8"/>
  <c r="AQ149" i="4"/>
  <c r="AO149" i="4"/>
  <c r="AX157" i="4"/>
  <c r="BW157" i="4" s="1"/>
  <c r="BR157" i="4"/>
  <c r="BH157" i="4"/>
  <c r="AQ67" i="2"/>
  <c r="AO67" i="2"/>
  <c r="BR104" i="8"/>
  <c r="BH104" i="8"/>
  <c r="AX104" i="8"/>
  <c r="BW104" i="8" s="1"/>
  <c r="BG143" i="6"/>
  <c r="AW143" i="6"/>
  <c r="BV143" i="6" s="1"/>
  <c r="BQ143" i="6"/>
  <c r="AU143" i="6"/>
  <c r="BR157" i="6"/>
  <c r="BH157" i="6"/>
  <c r="AX157" i="6"/>
  <c r="BW157" i="6" s="1"/>
  <c r="BT138" i="4"/>
  <c r="BJ138" i="4"/>
  <c r="AZ138" i="4"/>
  <c r="BY138" i="4" s="1"/>
  <c r="BR43" i="4"/>
  <c r="BH43" i="4"/>
  <c r="AX43" i="4"/>
  <c r="BW43" i="4" s="1"/>
  <c r="AX173" i="4"/>
  <c r="BW173" i="4" s="1"/>
  <c r="BR173" i="4"/>
  <c r="BH173" i="4"/>
  <c r="AW151" i="2"/>
  <c r="BV151" i="2" s="1"/>
  <c r="BQ151" i="2"/>
  <c r="BG151" i="2"/>
  <c r="AU151" i="2"/>
  <c r="BG200" i="2"/>
  <c r="BQ200" i="2"/>
  <c r="AW200" i="2"/>
  <c r="BV200" i="2" s="1"/>
  <c r="AU200" i="2"/>
  <c r="AZ90" i="2"/>
  <c r="BY90" i="2" s="1"/>
  <c r="BT90" i="2"/>
  <c r="BJ90" i="2"/>
  <c r="BT87" i="8"/>
  <c r="BJ87" i="8"/>
  <c r="AZ87" i="8"/>
  <c r="BY87" i="8" s="1"/>
  <c r="BJ87" i="2"/>
  <c r="BT87" i="2"/>
  <c r="AZ87" i="2"/>
  <c r="BY87" i="2" s="1"/>
  <c r="BJ17" i="10"/>
  <c r="BT17" i="10"/>
  <c r="AZ17" i="10"/>
  <c r="BY17" i="10" s="1"/>
  <c r="BQ126" i="4"/>
  <c r="BG126" i="4"/>
  <c r="AW126" i="4"/>
  <c r="BV126" i="4" s="1"/>
  <c r="AU126" i="4"/>
  <c r="AW111" i="2"/>
  <c r="BV111" i="2" s="1"/>
  <c r="BQ111" i="2"/>
  <c r="BG111" i="2"/>
  <c r="AU111" i="2"/>
  <c r="AO190" i="2"/>
  <c r="AQ190" i="2"/>
  <c r="BQ29" i="2"/>
  <c r="BG29" i="2"/>
  <c r="AW29" i="2"/>
  <c r="BV29" i="2" s="1"/>
  <c r="AU29" i="2"/>
  <c r="AO87" i="10"/>
  <c r="AQ87" i="10"/>
  <c r="BT162" i="4"/>
  <c r="BJ162" i="4"/>
  <c r="AZ162" i="4"/>
  <c r="BY162" i="4" s="1"/>
  <c r="AQ96" i="2"/>
  <c r="AO96" i="2"/>
  <c r="BG74" i="10"/>
  <c r="BQ74" i="10"/>
  <c r="AW74" i="10"/>
  <c r="BV74" i="10" s="1"/>
  <c r="AU74" i="10"/>
  <c r="BR111" i="10"/>
  <c r="BH111" i="10"/>
  <c r="AX111" i="10"/>
  <c r="BW111" i="10" s="1"/>
  <c r="BT128" i="6"/>
  <c r="BJ128" i="6"/>
  <c r="AZ128" i="6"/>
  <c r="BY128" i="6" s="1"/>
  <c r="BH21" i="2"/>
  <c r="AX21" i="2"/>
  <c r="BW21" i="2" s="1"/>
  <c r="BR21" i="2"/>
  <c r="BR44" i="10"/>
  <c r="AX44" i="10"/>
  <c r="BW44" i="10" s="1"/>
  <c r="BH44" i="10"/>
  <c r="BH161" i="10"/>
  <c r="AX161" i="10"/>
  <c r="BW161" i="10" s="1"/>
  <c r="BR161" i="10"/>
  <c r="BG92" i="2"/>
  <c r="BQ92" i="2"/>
  <c r="AW92" i="2"/>
  <c r="BV92" i="2" s="1"/>
  <c r="AU92" i="2"/>
  <c r="AQ104" i="10"/>
  <c r="AO104" i="10"/>
  <c r="BH111" i="8"/>
  <c r="AX111" i="8"/>
  <c r="BW111" i="8" s="1"/>
  <c r="BR111" i="8"/>
  <c r="AQ73" i="4"/>
  <c r="AO73" i="4"/>
  <c r="BR45" i="6"/>
  <c r="AX45" i="6"/>
  <c r="BW45" i="6" s="1"/>
  <c r="BH45" i="6"/>
  <c r="AW79" i="2"/>
  <c r="BV79" i="2" s="1"/>
  <c r="BQ79" i="2"/>
  <c r="BG79" i="2"/>
  <c r="AU79" i="2"/>
  <c r="AX184" i="2"/>
  <c r="BW184" i="2" s="1"/>
  <c r="BR184" i="2"/>
  <c r="BH184" i="2"/>
  <c r="BR179" i="2"/>
  <c r="BH179" i="2"/>
  <c r="AX179" i="2"/>
  <c r="BW179" i="2" s="1"/>
  <c r="BR68" i="10"/>
  <c r="BH68" i="10"/>
  <c r="AX68" i="10"/>
  <c r="BW68" i="10" s="1"/>
  <c r="BR89" i="6"/>
  <c r="BH89" i="6"/>
  <c r="AX89" i="6"/>
  <c r="BW89" i="6" s="1"/>
  <c r="AO84" i="2"/>
  <c r="AQ84" i="2"/>
  <c r="AQ191" i="4"/>
  <c r="AO191" i="4"/>
  <c r="AO176" i="4"/>
  <c r="AQ176" i="4"/>
  <c r="AQ189" i="4"/>
  <c r="AO189" i="4"/>
  <c r="BR150" i="2"/>
  <c r="AX150" i="2"/>
  <c r="BW150" i="2" s="1"/>
  <c r="BH150" i="2"/>
  <c r="BR92" i="10"/>
  <c r="AX92" i="10"/>
  <c r="BW92" i="10" s="1"/>
  <c r="BH92" i="10"/>
  <c r="AQ192" i="2"/>
  <c r="AO192" i="2"/>
  <c r="BT135" i="8"/>
  <c r="BJ135" i="8"/>
  <c r="AZ135" i="8"/>
  <c r="BY135" i="8" s="1"/>
  <c r="BH70" i="4"/>
  <c r="AX70" i="4"/>
  <c r="BW70" i="4" s="1"/>
  <c r="BR70" i="4"/>
  <c r="BG44" i="2"/>
  <c r="BQ44" i="2"/>
  <c r="AW44" i="2"/>
  <c r="BV44" i="2" s="1"/>
  <c r="AU44" i="2"/>
  <c r="AO184" i="4"/>
  <c r="AQ184" i="4"/>
  <c r="AW25" i="6"/>
  <c r="BV25" i="6" s="1"/>
  <c r="AU25" i="6"/>
  <c r="BG25" i="6"/>
  <c r="BQ25" i="6"/>
  <c r="AO100" i="4"/>
  <c r="AQ100" i="4"/>
  <c r="BG132" i="2"/>
  <c r="BQ132" i="2"/>
  <c r="AW132" i="2"/>
  <c r="BV132" i="2" s="1"/>
  <c r="AU132" i="2"/>
  <c r="BR22" i="2"/>
  <c r="BH22" i="2"/>
  <c r="AX22" i="2"/>
  <c r="BW22" i="2" s="1"/>
  <c r="AQ51" i="8"/>
  <c r="AO51" i="8"/>
  <c r="BT196" i="6"/>
  <c r="BJ196" i="6"/>
  <c r="AZ196" i="6"/>
  <c r="BY196" i="6" s="1"/>
  <c r="BT40" i="2"/>
  <c r="BJ40" i="2"/>
  <c r="AZ40" i="2"/>
  <c r="BY40" i="2" s="1"/>
  <c r="BT181" i="8"/>
  <c r="AZ181" i="8"/>
  <c r="BY181" i="8" s="1"/>
  <c r="BJ181" i="8"/>
  <c r="AO187" i="10"/>
  <c r="AQ187" i="10"/>
  <c r="BR197" i="6"/>
  <c r="BH197" i="6"/>
  <c r="AX197" i="6"/>
  <c r="BW197" i="6" s="1"/>
  <c r="BH50" i="4"/>
  <c r="AX50" i="4"/>
  <c r="BW50" i="4" s="1"/>
  <c r="BR50" i="4"/>
  <c r="AQ188" i="4"/>
  <c r="AO188" i="4"/>
  <c r="AQ34" i="10"/>
  <c r="AO34" i="10"/>
  <c r="AO170" i="10"/>
  <c r="AQ170" i="10"/>
  <c r="BJ110" i="6"/>
  <c r="AZ110" i="6"/>
  <c r="BY110" i="6" s="1"/>
  <c r="BT110" i="6"/>
  <c r="AZ84" i="8"/>
  <c r="BY84" i="8" s="1"/>
  <c r="BT84" i="8"/>
  <c r="BJ84" i="8"/>
  <c r="AQ152" i="2"/>
  <c r="AO152" i="2"/>
  <c r="AW139" i="10"/>
  <c r="BV139" i="10" s="1"/>
  <c r="BQ139" i="10"/>
  <c r="BG139" i="10"/>
  <c r="AU139" i="10"/>
  <c r="BH11" i="2"/>
  <c r="AX11" i="2"/>
  <c r="BW11" i="2" s="1"/>
  <c r="BR11" i="2"/>
  <c r="BQ71" i="8"/>
  <c r="AU71" i="8"/>
  <c r="BG71" i="8"/>
  <c r="AW71" i="8"/>
  <c r="BV71" i="8" s="1"/>
  <c r="AQ134" i="8"/>
  <c r="AO134" i="8"/>
  <c r="BQ119" i="8"/>
  <c r="AU119" i="8"/>
  <c r="AW119" i="8"/>
  <c r="BV119" i="8" s="1"/>
  <c r="BG119" i="8"/>
  <c r="BQ186" i="8"/>
  <c r="AW186" i="8"/>
  <c r="BV186" i="8" s="1"/>
  <c r="BG186" i="8"/>
  <c r="AU186" i="8"/>
  <c r="AU91" i="4"/>
  <c r="BQ91" i="4"/>
  <c r="BG91" i="4"/>
  <c r="AW91" i="4"/>
  <c r="BV91" i="4" s="1"/>
  <c r="AW24" i="4"/>
  <c r="BV24" i="4" s="1"/>
  <c r="AU24" i="4"/>
  <c r="BG24" i="4"/>
  <c r="BQ24" i="4"/>
  <c r="BQ157" i="10"/>
  <c r="AU157" i="10"/>
  <c r="AW157" i="10"/>
  <c r="BV157" i="10" s="1"/>
  <c r="BG157" i="10"/>
  <c r="AQ126" i="8"/>
  <c r="AO126" i="8"/>
  <c r="BT42" i="4"/>
  <c r="BJ42" i="4"/>
  <c r="AZ42" i="4"/>
  <c r="BY42" i="4" s="1"/>
  <c r="AU34" i="2"/>
  <c r="BG34" i="2"/>
  <c r="BQ34" i="2"/>
  <c r="AW34" i="2"/>
  <c r="BV34" i="2" s="1"/>
  <c r="AW80" i="4"/>
  <c r="BV80" i="4" s="1"/>
  <c r="AU80" i="4"/>
  <c r="BG80" i="4"/>
  <c r="BQ80" i="4"/>
  <c r="AQ146" i="6"/>
  <c r="AO146" i="6"/>
  <c r="AW138" i="6"/>
  <c r="BV138" i="6" s="1"/>
  <c r="AU138" i="6"/>
  <c r="BG138" i="6"/>
  <c r="BQ138" i="6"/>
  <c r="AQ104" i="2"/>
  <c r="AO104" i="2"/>
  <c r="AW69" i="6"/>
  <c r="BV69" i="6" s="1"/>
  <c r="AU69" i="6"/>
  <c r="BG69" i="6"/>
  <c r="BQ69" i="6"/>
  <c r="AQ85" i="8"/>
  <c r="AO85" i="8"/>
  <c r="BQ35" i="6"/>
  <c r="BG35" i="6"/>
  <c r="AW35" i="6"/>
  <c r="BV35" i="6" s="1"/>
  <c r="AU35" i="6"/>
  <c r="BJ41" i="6"/>
  <c r="AZ41" i="6"/>
  <c r="BY41" i="6" s="1"/>
  <c r="BT41" i="6"/>
  <c r="BR106" i="10"/>
  <c r="AX106" i="10"/>
  <c r="BW106" i="10" s="1"/>
  <c r="BH106" i="10"/>
  <c r="AU24" i="6"/>
  <c r="BQ24" i="6"/>
  <c r="BG24" i="6"/>
  <c r="AW24" i="6"/>
  <c r="BV24" i="6" s="1"/>
  <c r="AW17" i="8"/>
  <c r="BV17" i="8" s="1"/>
  <c r="AU17" i="8"/>
  <c r="BG17" i="8"/>
  <c r="BQ17" i="8"/>
  <c r="BH47" i="6"/>
  <c r="AX47" i="6"/>
  <c r="BW47" i="6" s="1"/>
  <c r="BR47" i="6"/>
  <c r="BT38" i="8"/>
  <c r="BJ38" i="8"/>
  <c r="AZ38" i="8"/>
  <c r="BY38" i="8" s="1"/>
  <c r="BJ139" i="2"/>
  <c r="BT139" i="2"/>
  <c r="AZ139" i="2"/>
  <c r="BY139" i="2" s="1"/>
  <c r="BR67" i="2"/>
  <c r="BH67" i="2"/>
  <c r="AX67" i="2"/>
  <c r="BW67" i="2" s="1"/>
  <c r="AQ104" i="8"/>
  <c r="AO104" i="8"/>
  <c r="BQ158" i="8"/>
  <c r="AU158" i="8"/>
  <c r="BG158" i="8"/>
  <c r="AW158" i="8"/>
  <c r="BV158" i="8" s="1"/>
  <c r="AW97" i="8"/>
  <c r="BV97" i="8" s="1"/>
  <c r="BQ97" i="8"/>
  <c r="BG97" i="8"/>
  <c r="AU97" i="8"/>
  <c r="BR152" i="4"/>
  <c r="AX152" i="4"/>
  <c r="BW152" i="4" s="1"/>
  <c r="BH152" i="4"/>
  <c r="BT45" i="2"/>
  <c r="BJ45" i="2"/>
  <c r="AZ45" i="2"/>
  <c r="BY45" i="2" s="1"/>
  <c r="BJ123" i="8"/>
  <c r="AZ123" i="8"/>
  <c r="BY123" i="8" s="1"/>
  <c r="BT123" i="8"/>
  <c r="BT14" i="4"/>
  <c r="BJ14" i="4"/>
  <c r="AZ14" i="4"/>
  <c r="BY14" i="4" s="1"/>
  <c r="BQ11" i="8"/>
  <c r="AU11" i="8"/>
  <c r="AW11" i="8"/>
  <c r="BV11" i="8" s="1"/>
  <c r="BG11" i="8"/>
  <c r="BR161" i="6"/>
  <c r="BH161" i="6"/>
  <c r="AX161" i="6"/>
  <c r="BW161" i="6" s="1"/>
  <c r="BR190" i="2"/>
  <c r="AX190" i="2"/>
  <c r="BW190" i="2" s="1"/>
  <c r="BH190" i="2"/>
  <c r="BG70" i="10"/>
  <c r="BQ70" i="10"/>
  <c r="AW70" i="10"/>
  <c r="BV70" i="10" s="1"/>
  <c r="AU70" i="10"/>
  <c r="BQ35" i="10"/>
  <c r="AW35" i="10"/>
  <c r="BV35" i="10" s="1"/>
  <c r="BG35" i="10"/>
  <c r="AU35" i="10"/>
  <c r="AQ140" i="8"/>
  <c r="AO140" i="8"/>
  <c r="BG57" i="4"/>
  <c r="AW57" i="4"/>
  <c r="BV57" i="4" s="1"/>
  <c r="BQ57" i="4"/>
  <c r="AU57" i="4"/>
  <c r="BQ57" i="2"/>
  <c r="BG57" i="2"/>
  <c r="AW57" i="2"/>
  <c r="BV57" i="2" s="1"/>
  <c r="AU57" i="2"/>
  <c r="BR195" i="2"/>
  <c r="BH195" i="2"/>
  <c r="AX195" i="2"/>
  <c r="BW195" i="2" s="1"/>
  <c r="AX46" i="8"/>
  <c r="BW46" i="8" s="1"/>
  <c r="BR46" i="8"/>
  <c r="BH46" i="8"/>
  <c r="AO128" i="4"/>
  <c r="AQ128" i="4"/>
  <c r="AU137" i="6"/>
  <c r="BQ137" i="6"/>
  <c r="BG137" i="6"/>
  <c r="AW137" i="6"/>
  <c r="BV137" i="6" s="1"/>
  <c r="AW81" i="6"/>
  <c r="BV81" i="6" s="1"/>
  <c r="AU81" i="6"/>
  <c r="BG81" i="6"/>
  <c r="BQ81" i="6"/>
  <c r="BR142" i="2"/>
  <c r="BH142" i="2"/>
  <c r="AX142" i="2"/>
  <c r="BW142" i="2" s="1"/>
  <c r="BH113" i="10"/>
  <c r="AX113" i="10"/>
  <c r="BW113" i="10" s="1"/>
  <c r="BR113" i="10"/>
  <c r="BJ155" i="10"/>
  <c r="BT155" i="10"/>
  <c r="AZ155" i="10"/>
  <c r="BY155" i="10" s="1"/>
  <c r="AU40" i="6"/>
  <c r="BQ40" i="6"/>
  <c r="AW40" i="6"/>
  <c r="BV40" i="6" s="1"/>
  <c r="BG40" i="6"/>
  <c r="BQ145" i="2"/>
  <c r="BG145" i="2"/>
  <c r="AW145" i="2"/>
  <c r="BV145" i="2" s="1"/>
  <c r="AU145" i="2"/>
  <c r="BR198" i="2"/>
  <c r="BH198" i="2"/>
  <c r="AX198" i="2"/>
  <c r="BW198" i="2" s="1"/>
  <c r="BT140" i="10"/>
  <c r="BJ140" i="10"/>
  <c r="AZ140" i="10"/>
  <c r="BY140" i="10" s="1"/>
  <c r="AQ62" i="6"/>
  <c r="AO62" i="6"/>
  <c r="AW106" i="6"/>
  <c r="BV106" i="6" s="1"/>
  <c r="AU106" i="6"/>
  <c r="BQ106" i="6"/>
  <c r="BG106" i="6"/>
  <c r="BR191" i="4"/>
  <c r="BH191" i="4"/>
  <c r="AX191" i="4"/>
  <c r="BW191" i="4" s="1"/>
  <c r="AX112" i="2"/>
  <c r="BW112" i="2" s="1"/>
  <c r="BR112" i="2"/>
  <c r="BH112" i="2"/>
  <c r="AW175" i="2"/>
  <c r="BV175" i="2" s="1"/>
  <c r="BQ175" i="2"/>
  <c r="BG175" i="2"/>
  <c r="AU175" i="2"/>
  <c r="BT75" i="10"/>
  <c r="BJ75" i="10"/>
  <c r="AZ75" i="10"/>
  <c r="BY75" i="10" s="1"/>
  <c r="AQ99" i="8"/>
  <c r="AO99" i="8"/>
  <c r="AW159" i="2"/>
  <c r="BV159" i="2" s="1"/>
  <c r="BQ159" i="2"/>
  <c r="BG159" i="2"/>
  <c r="AU159" i="2"/>
  <c r="AX50" i="6"/>
  <c r="BW50" i="6" s="1"/>
  <c r="BH50" i="6"/>
  <c r="BR50" i="6"/>
  <c r="AQ162" i="8"/>
  <c r="AO162" i="8"/>
  <c r="AU113" i="6"/>
  <c r="BQ113" i="6"/>
  <c r="AW113" i="6"/>
  <c r="BV113" i="6" s="1"/>
  <c r="BG113" i="6"/>
  <c r="BJ13" i="4"/>
  <c r="BT13" i="4"/>
  <c r="AZ13" i="4"/>
  <c r="BY13" i="4" s="1"/>
  <c r="AX14" i="8"/>
  <c r="BW14" i="8" s="1"/>
  <c r="BR14" i="8"/>
  <c r="BH14" i="8"/>
  <c r="AO195" i="2"/>
  <c r="AQ195" i="2"/>
  <c r="BQ161" i="2"/>
  <c r="BG161" i="2"/>
  <c r="AW161" i="2"/>
  <c r="BV161" i="2" s="1"/>
  <c r="AU161" i="2"/>
  <c r="AU118" i="10"/>
  <c r="BG118" i="10"/>
  <c r="BQ118" i="10"/>
  <c r="AW118" i="10"/>
  <c r="BV118" i="10" s="1"/>
  <c r="AU66" i="2"/>
  <c r="BQ66" i="2"/>
  <c r="AW66" i="2"/>
  <c r="BV66" i="2" s="1"/>
  <c r="BG66" i="2"/>
  <c r="AQ164" i="2"/>
  <c r="AO164" i="2"/>
  <c r="BG116" i="10"/>
  <c r="BQ116" i="10"/>
  <c r="AW116" i="10"/>
  <c r="BV116" i="10" s="1"/>
  <c r="AU116" i="10"/>
  <c r="AO84" i="6"/>
  <c r="AQ84" i="6"/>
  <c r="BG20" i="2"/>
  <c r="BQ20" i="2"/>
  <c r="AW20" i="2"/>
  <c r="BV20" i="2" s="1"/>
  <c r="AU20" i="2"/>
  <c r="AU64" i="10"/>
  <c r="BG64" i="10"/>
  <c r="BQ64" i="10"/>
  <c r="AW64" i="10"/>
  <c r="BV64" i="10" s="1"/>
  <c r="BR200" i="4"/>
  <c r="AX200" i="4"/>
  <c r="BW200" i="4" s="1"/>
  <c r="BH200" i="4"/>
  <c r="AQ69" i="4"/>
  <c r="AO69" i="4"/>
  <c r="AX128" i="2"/>
  <c r="BW128" i="2" s="1"/>
  <c r="BR128" i="2"/>
  <c r="BH128" i="2"/>
  <c r="BR114" i="10"/>
  <c r="BH114" i="10"/>
  <c r="AX114" i="10"/>
  <c r="BW114" i="10" s="1"/>
  <c r="BG66" i="8"/>
  <c r="AU66" i="8"/>
  <c r="AW66" i="8"/>
  <c r="BV66" i="8" s="1"/>
  <c r="BQ66" i="8"/>
  <c r="AZ92" i="8"/>
  <c r="BY92" i="8" s="1"/>
  <c r="BT92" i="8"/>
  <c r="BJ92" i="8"/>
  <c r="AX10" i="4"/>
  <c r="BW10" i="4" s="1"/>
  <c r="BH10" i="4"/>
  <c r="BR10" i="4"/>
  <c r="BR94" i="2"/>
  <c r="AX94" i="2"/>
  <c r="BW94" i="2" s="1"/>
  <c r="BH94" i="2"/>
  <c r="BQ105" i="10"/>
  <c r="AW105" i="10"/>
  <c r="BV105" i="10" s="1"/>
  <c r="AU105" i="10"/>
  <c r="BG105" i="10"/>
  <c r="BR194" i="6"/>
  <c r="BH194" i="6"/>
  <c r="AX194" i="6"/>
  <c r="BW194" i="6" s="1"/>
  <c r="BJ134" i="6"/>
  <c r="AZ134" i="6"/>
  <c r="BY134" i="6" s="1"/>
  <c r="BT134" i="6"/>
  <c r="AQ112" i="2"/>
  <c r="AO112" i="2"/>
  <c r="AO151" i="10"/>
  <c r="AQ151" i="10"/>
  <c r="BR186" i="6"/>
  <c r="BH186" i="6"/>
  <c r="AX186" i="6"/>
  <c r="BW186" i="6" s="1"/>
  <c r="AQ29" i="4"/>
  <c r="AO29" i="4"/>
  <c r="AX86" i="6"/>
  <c r="BW86" i="6" s="1"/>
  <c r="BH86" i="6"/>
  <c r="BR86" i="6"/>
  <c r="AO64" i="4"/>
  <c r="AQ64" i="4"/>
  <c r="AQ189" i="2"/>
  <c r="AO189" i="2"/>
  <c r="BG172" i="2"/>
  <c r="BQ172" i="2"/>
  <c r="AW172" i="2"/>
  <c r="BV172" i="2" s="1"/>
  <c r="AU172" i="2"/>
  <c r="BJ123" i="2"/>
  <c r="BT123" i="2"/>
  <c r="AZ123" i="2"/>
  <c r="BY123" i="2" s="1"/>
  <c r="BR49" i="10"/>
  <c r="AX49" i="10"/>
  <c r="BW49" i="10" s="1"/>
  <c r="BH49" i="10"/>
  <c r="AQ124" i="8"/>
  <c r="AO124" i="8"/>
  <c r="AU16" i="8"/>
  <c r="BG16" i="8"/>
  <c r="BQ16" i="8"/>
  <c r="AW16" i="8"/>
  <c r="BV16" i="8" s="1"/>
  <c r="AQ86" i="4"/>
  <c r="AO86" i="4"/>
  <c r="BT181" i="4"/>
  <c r="BJ181" i="4"/>
  <c r="AZ181" i="4"/>
  <c r="BY181" i="4" s="1"/>
  <c r="AU135" i="4"/>
  <c r="BQ135" i="4"/>
  <c r="AW135" i="4"/>
  <c r="BV135" i="4" s="1"/>
  <c r="BG135" i="4"/>
  <c r="AQ109" i="4"/>
  <c r="AO109" i="4"/>
  <c r="AW115" i="2"/>
  <c r="BV115" i="2" s="1"/>
  <c r="BQ115" i="2"/>
  <c r="BG115" i="2"/>
  <c r="AU115" i="2"/>
  <c r="BG90" i="10"/>
  <c r="BQ90" i="10"/>
  <c r="AW90" i="10"/>
  <c r="BV90" i="10" s="1"/>
  <c r="AU90" i="10"/>
  <c r="BR41" i="10"/>
  <c r="AX41" i="10"/>
  <c r="BW41" i="10" s="1"/>
  <c r="BH41" i="10"/>
  <c r="BT114" i="8"/>
  <c r="BJ114" i="8"/>
  <c r="AZ114" i="8"/>
  <c r="BY114" i="8" s="1"/>
  <c r="AQ195" i="8"/>
  <c r="AO195" i="8"/>
  <c r="AX25" i="4"/>
  <c r="BW25" i="4" s="1"/>
  <c r="BR25" i="4"/>
  <c r="BH25" i="4"/>
  <c r="BG68" i="2"/>
  <c r="BQ68" i="2"/>
  <c r="AW68" i="2"/>
  <c r="BV68" i="2" s="1"/>
  <c r="AU68" i="2"/>
  <c r="BG12" i="2"/>
  <c r="BQ12" i="2"/>
  <c r="AW12" i="2"/>
  <c r="BV12" i="2" s="1"/>
  <c r="AU12" i="2"/>
  <c r="BQ85" i="2"/>
  <c r="BG85" i="2"/>
  <c r="AW85" i="2"/>
  <c r="BV85" i="2" s="1"/>
  <c r="AU85" i="2"/>
  <c r="AW176" i="10"/>
  <c r="BV176" i="10" s="1"/>
  <c r="BQ176" i="10"/>
  <c r="BG176" i="10"/>
  <c r="AU176" i="10"/>
  <c r="AQ177" i="8"/>
  <c r="AO177" i="8"/>
  <c r="BT75" i="8"/>
  <c r="AZ75" i="8"/>
  <c r="BY75" i="8" s="1"/>
  <c r="BJ75" i="8"/>
  <c r="BH125" i="8"/>
  <c r="AX125" i="8"/>
  <c r="BW125" i="8" s="1"/>
  <c r="BR125" i="8"/>
  <c r="BR124" i="4"/>
  <c r="AX124" i="4"/>
  <c r="BW124" i="4" s="1"/>
  <c r="BH124" i="4"/>
  <c r="AX46" i="10"/>
  <c r="BW46" i="10" s="1"/>
  <c r="BR46" i="10"/>
  <c r="BH46" i="10"/>
  <c r="AO92" i="4"/>
  <c r="AQ92" i="4"/>
  <c r="AU186" i="2"/>
  <c r="BQ186" i="2"/>
  <c r="BG186" i="2"/>
  <c r="AW186" i="2"/>
  <c r="BV186" i="2" s="1"/>
  <c r="AX85" i="4"/>
  <c r="BW85" i="4" s="1"/>
  <c r="BH85" i="4"/>
  <c r="BR85" i="4"/>
  <c r="BH157" i="2"/>
  <c r="AX157" i="2"/>
  <c r="BW157" i="2" s="1"/>
  <c r="BR157" i="2"/>
  <c r="BG196" i="2"/>
  <c r="BQ196" i="2"/>
  <c r="AW196" i="2"/>
  <c r="BV196" i="2" s="1"/>
  <c r="AU196" i="2"/>
  <c r="BR88" i="10"/>
  <c r="BH88" i="10"/>
  <c r="AX88" i="10"/>
  <c r="BW88" i="10" s="1"/>
  <c r="BT45" i="4"/>
  <c r="BJ45" i="4"/>
  <c r="AZ45" i="4"/>
  <c r="BY45" i="4" s="1"/>
  <c r="AX93" i="10"/>
  <c r="BW93" i="10" s="1"/>
  <c r="BH93" i="10"/>
  <c r="BR93" i="10"/>
  <c r="AU179" i="8"/>
  <c r="BG179" i="8"/>
  <c r="BQ179" i="8"/>
  <c r="AW179" i="8"/>
  <c r="BV179" i="8" s="1"/>
  <c r="AQ86" i="2"/>
  <c r="AO86" i="2"/>
  <c r="AW29" i="10"/>
  <c r="BV29" i="10" s="1"/>
  <c r="BQ29" i="10"/>
  <c r="BG29" i="10"/>
  <c r="AU29" i="10"/>
  <c r="BR155" i="8"/>
  <c r="BH155" i="8"/>
  <c r="AX155" i="8"/>
  <c r="BW155" i="8" s="1"/>
  <c r="AU181" i="6"/>
  <c r="BQ181" i="6"/>
  <c r="BG181" i="6"/>
  <c r="AW181" i="6"/>
  <c r="BV181" i="6" s="1"/>
  <c r="AQ99" i="6"/>
  <c r="AO99" i="6"/>
  <c r="AU171" i="4"/>
  <c r="BQ171" i="4"/>
  <c r="BG171" i="4"/>
  <c r="AW171" i="4"/>
  <c r="BV171" i="4" s="1"/>
  <c r="BH114" i="4"/>
  <c r="AX114" i="4"/>
  <c r="BW114" i="4" s="1"/>
  <c r="BR114" i="4"/>
  <c r="AW9" i="6"/>
  <c r="BV9" i="6" s="1"/>
  <c r="AU9" i="6"/>
  <c r="BG9" i="6"/>
  <c r="BQ9" i="6"/>
  <c r="AU107" i="4"/>
  <c r="BQ107" i="4"/>
  <c r="AW107" i="4"/>
  <c r="BV107" i="4" s="1"/>
  <c r="BG107" i="4"/>
  <c r="BR96" i="4"/>
  <c r="AX96" i="4"/>
  <c r="BW96" i="4" s="1"/>
  <c r="BH96" i="4"/>
  <c r="BJ47" i="2"/>
  <c r="AZ47" i="2"/>
  <c r="BY47" i="2" s="1"/>
  <c r="BT47" i="2"/>
  <c r="AO177" i="4"/>
  <c r="AQ177" i="4"/>
  <c r="AQ23" i="2"/>
  <c r="AO23" i="2"/>
  <c r="BQ81" i="2"/>
  <c r="BG81" i="2"/>
  <c r="AW81" i="2"/>
  <c r="BV81" i="2" s="1"/>
  <c r="AU81" i="2"/>
  <c r="AQ159" i="10"/>
  <c r="AO159" i="10"/>
  <c r="BQ101" i="10"/>
  <c r="BG101" i="10"/>
  <c r="AW101" i="10"/>
  <c r="BV101" i="10" s="1"/>
  <c r="AU101" i="10"/>
  <c r="AQ144" i="10"/>
  <c r="AO144" i="10"/>
  <c r="AQ148" i="10"/>
  <c r="AO148" i="10"/>
  <c r="AU20" i="6"/>
  <c r="BQ20" i="6"/>
  <c r="AW20" i="6"/>
  <c r="BV20" i="6" s="1"/>
  <c r="BG20" i="6"/>
  <c r="AU175" i="4"/>
  <c r="BQ175" i="4"/>
  <c r="AW175" i="4"/>
  <c r="BV175" i="4" s="1"/>
  <c r="BG175" i="4"/>
  <c r="BT102" i="4"/>
  <c r="AZ102" i="4"/>
  <c r="BY102" i="4" s="1"/>
  <c r="BJ102" i="4"/>
  <c r="BR126" i="2"/>
  <c r="BH126" i="2"/>
  <c r="AX126" i="2"/>
  <c r="BW126" i="2" s="1"/>
  <c r="AQ128" i="10"/>
  <c r="AO128" i="10"/>
  <c r="AO100" i="8"/>
  <c r="AQ100" i="8"/>
  <c r="AX106" i="8"/>
  <c r="BW106" i="8" s="1"/>
  <c r="BR106" i="8"/>
  <c r="BH106" i="8"/>
  <c r="AO178" i="6"/>
  <c r="AQ178" i="6"/>
  <c r="AQ129" i="4"/>
  <c r="AO129" i="4"/>
  <c r="BR162" i="10"/>
  <c r="AX162" i="10"/>
  <c r="BW162" i="10" s="1"/>
  <c r="BH162" i="10"/>
  <c r="AQ130" i="8"/>
  <c r="AO130" i="8"/>
  <c r="AQ45" i="8"/>
  <c r="AO45" i="8"/>
  <c r="AQ114" i="6"/>
  <c r="AO114" i="6"/>
  <c r="AX193" i="8"/>
  <c r="BW193" i="8" s="1"/>
  <c r="BH193" i="8"/>
  <c r="BR193" i="8"/>
  <c r="AX183" i="6"/>
  <c r="BW183" i="6" s="1"/>
  <c r="BR183" i="6"/>
  <c r="BH183" i="6"/>
  <c r="BR77" i="8"/>
  <c r="AX77" i="8"/>
  <c r="BW77" i="8" s="1"/>
  <c r="BH77" i="8"/>
  <c r="BQ120" i="6"/>
  <c r="BG120" i="6"/>
  <c r="AW120" i="6"/>
  <c r="BV120" i="6" s="1"/>
  <c r="AU120" i="6"/>
  <c r="BR164" i="4"/>
  <c r="BH164" i="4"/>
  <c r="AX164" i="4"/>
  <c r="BW164" i="4" s="1"/>
  <c r="AX80" i="2"/>
  <c r="BW80" i="2" s="1"/>
  <c r="BR80" i="2"/>
  <c r="BH80" i="2"/>
  <c r="BJ88" i="4"/>
  <c r="AZ88" i="4"/>
  <c r="BY88" i="4" s="1"/>
  <c r="BT88" i="4"/>
  <c r="BT111" i="6"/>
  <c r="BJ111" i="6"/>
  <c r="AZ111" i="6"/>
  <c r="BY111" i="6" s="1"/>
  <c r="BT61" i="4"/>
  <c r="BJ61" i="4"/>
  <c r="AZ61" i="4"/>
  <c r="BY61" i="4" s="1"/>
  <c r="BT120" i="2"/>
  <c r="BJ120" i="2"/>
  <c r="AZ120" i="2"/>
  <c r="BY120" i="2" s="1"/>
  <c r="BQ97" i="10"/>
  <c r="AW97" i="10"/>
  <c r="BV97" i="10" s="1"/>
  <c r="AU97" i="10"/>
  <c r="BG97" i="10"/>
  <c r="BG122" i="8"/>
  <c r="AU122" i="8"/>
  <c r="BQ122" i="8"/>
  <c r="AW122" i="8"/>
  <c r="BV122" i="8" s="1"/>
  <c r="BT58" i="8"/>
  <c r="BJ58" i="8"/>
  <c r="AZ58" i="8"/>
  <c r="BY58" i="8" s="1"/>
  <c r="BH101" i="2"/>
  <c r="AX101" i="2"/>
  <c r="BW101" i="2" s="1"/>
  <c r="BR101" i="2"/>
  <c r="BQ77" i="2"/>
  <c r="BG77" i="2"/>
  <c r="AW77" i="2"/>
  <c r="BV77" i="2" s="1"/>
  <c r="AU77" i="2"/>
  <c r="AQ122" i="10"/>
  <c r="AO122" i="10"/>
  <c r="BT151" i="6"/>
  <c r="BJ151" i="6"/>
  <c r="AZ151" i="6"/>
  <c r="BY151" i="6" s="1"/>
  <c r="BJ182" i="6"/>
  <c r="AZ182" i="6"/>
  <c r="BY182" i="6" s="1"/>
  <c r="BT182" i="6"/>
  <c r="AQ168" i="8"/>
  <c r="AO168" i="8"/>
  <c r="AX172" i="10"/>
  <c r="BW172" i="10" s="1"/>
  <c r="BR172" i="10"/>
  <c r="BH172" i="10"/>
  <c r="BR130" i="10"/>
  <c r="BH130" i="10"/>
  <c r="AX130" i="10"/>
  <c r="BW130" i="10" s="1"/>
  <c r="BR167" i="10"/>
  <c r="BH167" i="10"/>
  <c r="AX167" i="10"/>
  <c r="BW167" i="10" s="1"/>
  <c r="AQ110" i="8"/>
  <c r="AO110" i="8"/>
  <c r="AO136" i="10"/>
  <c r="AQ136" i="10"/>
  <c r="AO20" i="10"/>
  <c r="AQ20" i="10"/>
  <c r="AW37" i="10"/>
  <c r="BV37" i="10" s="1"/>
  <c r="BQ37" i="10"/>
  <c r="BG37" i="10"/>
  <c r="AU37" i="10"/>
  <c r="AU147" i="8"/>
  <c r="BQ147" i="8"/>
  <c r="BG147" i="8"/>
  <c r="AW147" i="8"/>
  <c r="BV147" i="8" s="1"/>
  <c r="AU179" i="4"/>
  <c r="BQ179" i="4"/>
  <c r="BG179" i="4"/>
  <c r="AW179" i="4"/>
  <c r="BV179" i="4" s="1"/>
  <c r="AU147" i="4"/>
  <c r="BQ147" i="4"/>
  <c r="BG147" i="4"/>
  <c r="AW147" i="4"/>
  <c r="BV147" i="4" s="1"/>
  <c r="AQ175" i="6"/>
  <c r="AO175" i="6"/>
  <c r="AX117" i="4"/>
  <c r="BW117" i="4" s="1"/>
  <c r="BR117" i="4"/>
  <c r="BH117" i="4"/>
  <c r="BQ113" i="2"/>
  <c r="BG113" i="2"/>
  <c r="AW113" i="2"/>
  <c r="BV113" i="2" s="1"/>
  <c r="AU113" i="2"/>
  <c r="AO82" i="2"/>
  <c r="AQ82" i="2"/>
  <c r="AO85" i="6"/>
  <c r="AQ85" i="6"/>
  <c r="AO182" i="2"/>
  <c r="AQ182" i="2"/>
  <c r="BR83" i="2"/>
  <c r="BH83" i="2"/>
  <c r="AX83" i="2"/>
  <c r="BW83" i="2" s="1"/>
  <c r="AO181" i="10"/>
  <c r="AQ181" i="10"/>
  <c r="AX197" i="8"/>
  <c r="BW197" i="8" s="1"/>
  <c r="BR197" i="8"/>
  <c r="BH197" i="8"/>
  <c r="AQ62" i="8"/>
  <c r="AO62" i="8"/>
  <c r="AQ18" i="8"/>
  <c r="AO18" i="8"/>
  <c r="BT103" i="6"/>
  <c r="BJ103" i="6"/>
  <c r="AZ103" i="6"/>
  <c r="BY103" i="6" s="1"/>
  <c r="AQ42" i="6"/>
  <c r="AO42" i="6"/>
  <c r="BR37" i="6"/>
  <c r="BH37" i="6"/>
  <c r="AX37" i="6"/>
  <c r="BW37" i="6" s="1"/>
  <c r="AQ154" i="6"/>
  <c r="AO154" i="6"/>
  <c r="AX93" i="4"/>
  <c r="BW93" i="4" s="1"/>
  <c r="BR93" i="4"/>
  <c r="BH93" i="4"/>
  <c r="BH33" i="10"/>
  <c r="AX33" i="10"/>
  <c r="BW33" i="10" s="1"/>
  <c r="BR33" i="10"/>
  <c r="BG185" i="4"/>
  <c r="AW185" i="4"/>
  <c r="BV185" i="4" s="1"/>
  <c r="BQ185" i="4"/>
  <c r="AU185" i="4"/>
  <c r="AQ73" i="2"/>
  <c r="AO73" i="2"/>
  <c r="AU96" i="8"/>
  <c r="BQ96" i="8"/>
  <c r="BG96" i="8"/>
  <c r="AW96" i="8"/>
  <c r="BV96" i="8" s="1"/>
  <c r="BR162" i="6"/>
  <c r="BH162" i="6"/>
  <c r="AX162" i="6"/>
  <c r="BW162" i="6" s="1"/>
  <c r="AU177" i="6"/>
  <c r="BQ177" i="6"/>
  <c r="AW177" i="6"/>
  <c r="BV177" i="6" s="1"/>
  <c r="BG177" i="6"/>
  <c r="AO80" i="6"/>
  <c r="AQ80" i="6"/>
  <c r="AW135" i="2"/>
  <c r="BV135" i="2" s="1"/>
  <c r="BQ135" i="2"/>
  <c r="BG135" i="2"/>
  <c r="AU135" i="2"/>
  <c r="AQ138" i="10"/>
  <c r="AO138" i="10"/>
  <c r="AO170" i="6"/>
  <c r="AQ170" i="6"/>
  <c r="BT177" i="10"/>
  <c r="BJ177" i="10"/>
  <c r="AZ177" i="10"/>
  <c r="BY177" i="10" s="1"/>
  <c r="AU132" i="8"/>
  <c r="AW132" i="8"/>
  <c r="BV132" i="8" s="1"/>
  <c r="BQ132" i="8"/>
  <c r="BG132" i="8"/>
  <c r="AU74" i="2"/>
  <c r="BG74" i="2"/>
  <c r="BQ74" i="2"/>
  <c r="AW74" i="2"/>
  <c r="BV74" i="2" s="1"/>
  <c r="AW57" i="8"/>
  <c r="BV57" i="8" s="1"/>
  <c r="BQ57" i="8"/>
  <c r="BG57" i="8"/>
  <c r="AU57" i="8"/>
  <c r="AQ28" i="4"/>
  <c r="AO28" i="4"/>
  <c r="AU12" i="6"/>
  <c r="BQ12" i="6"/>
  <c r="AW12" i="6"/>
  <c r="BV12" i="6" s="1"/>
  <c r="BG12" i="6"/>
  <c r="AU71" i="4"/>
  <c r="BQ71" i="4"/>
  <c r="AW71" i="4"/>
  <c r="BV71" i="4" s="1"/>
  <c r="BG71" i="4"/>
  <c r="BQ89" i="2"/>
  <c r="BG89" i="2"/>
  <c r="AW89" i="2"/>
  <c r="BV89" i="2" s="1"/>
  <c r="AU89" i="2"/>
  <c r="BR40" i="4"/>
  <c r="BH40" i="4"/>
  <c r="AX40" i="4"/>
  <c r="BW40" i="4" s="1"/>
  <c r="AX194" i="10"/>
  <c r="BW194" i="10" s="1"/>
  <c r="BH194" i="10"/>
  <c r="BR194" i="10"/>
  <c r="BQ27" i="10"/>
  <c r="AW27" i="10"/>
  <c r="BV27" i="10" s="1"/>
  <c r="AU27" i="10"/>
  <c r="BG27" i="10"/>
  <c r="AQ34" i="8"/>
  <c r="AO34" i="8"/>
  <c r="AU162" i="2"/>
  <c r="BQ162" i="2"/>
  <c r="BG162" i="2"/>
  <c r="AW162" i="2"/>
  <c r="BV162" i="2" s="1"/>
  <c r="BG62" i="10"/>
  <c r="BQ62" i="10"/>
  <c r="AU62" i="10"/>
  <c r="AW62" i="10"/>
  <c r="BV62" i="10" s="1"/>
  <c r="BT75" i="6"/>
  <c r="AZ75" i="6"/>
  <c r="BY75" i="6" s="1"/>
  <c r="BJ75" i="6"/>
  <c r="AO184" i="8"/>
  <c r="AQ184" i="8"/>
  <c r="BR192" i="4"/>
  <c r="AX192" i="4"/>
  <c r="BW192" i="4" s="1"/>
  <c r="BH192" i="4"/>
  <c r="BQ174" i="10"/>
  <c r="BG174" i="10"/>
  <c r="AU174" i="10"/>
  <c r="AW174" i="10"/>
  <c r="BV174" i="10" s="1"/>
  <c r="BH87" i="6"/>
  <c r="AX87" i="6"/>
  <c r="BW87" i="6" s="1"/>
  <c r="BR87" i="6"/>
  <c r="BT122" i="4"/>
  <c r="BJ122" i="4"/>
  <c r="AZ122" i="4"/>
  <c r="BY122" i="4" s="1"/>
  <c r="AQ78" i="6"/>
  <c r="AO78" i="6"/>
  <c r="BR136" i="4"/>
  <c r="AX136" i="4"/>
  <c r="BW136" i="4" s="1"/>
  <c r="BH136" i="4"/>
  <c r="AZ167" i="4"/>
  <c r="BY167" i="4" s="1"/>
  <c r="BJ167" i="4"/>
  <c r="BT167" i="4"/>
  <c r="AO166" i="2"/>
  <c r="AQ166" i="2"/>
  <c r="AW44" i="4"/>
  <c r="BV44" i="4" s="1"/>
  <c r="AU44" i="4"/>
  <c r="BG44" i="4"/>
  <c r="BQ44" i="4"/>
  <c r="BG195" i="6"/>
  <c r="AW195" i="6"/>
  <c r="BV195" i="6" s="1"/>
  <c r="BQ195" i="6"/>
  <c r="AU195" i="6"/>
  <c r="AW147" i="2"/>
  <c r="BV147" i="2" s="1"/>
  <c r="BQ147" i="2"/>
  <c r="BG147" i="2"/>
  <c r="AU147" i="2"/>
  <c r="BG38" i="10"/>
  <c r="AU38" i="10"/>
  <c r="BQ38" i="10"/>
  <c r="AW38" i="10"/>
  <c r="BV38" i="10" s="1"/>
  <c r="AW105" i="8"/>
  <c r="BV105" i="8" s="1"/>
  <c r="BQ105" i="8"/>
  <c r="BG105" i="8"/>
  <c r="AU105" i="8"/>
  <c r="BR23" i="4"/>
  <c r="BH23" i="4"/>
  <c r="AX23" i="4"/>
  <c r="BW23" i="4" s="1"/>
  <c r="BT156" i="6"/>
  <c r="BJ156" i="6"/>
  <c r="AZ156" i="6"/>
  <c r="BY156" i="6" s="1"/>
  <c r="BH125" i="2"/>
  <c r="AX125" i="2"/>
  <c r="BW125" i="2" s="1"/>
  <c r="BR125" i="2"/>
  <c r="BQ97" i="2"/>
  <c r="BG97" i="2"/>
  <c r="AW97" i="2"/>
  <c r="BV97" i="2" s="1"/>
  <c r="AU97" i="2"/>
  <c r="BR62" i="2"/>
  <c r="AX62" i="2"/>
  <c r="BW62" i="2" s="1"/>
  <c r="BH62" i="2"/>
  <c r="AO14" i="2"/>
  <c r="AQ14" i="2"/>
  <c r="AQ149" i="8"/>
  <c r="AO149" i="8"/>
  <c r="AW102" i="6"/>
  <c r="BV102" i="6" s="1"/>
  <c r="AU102" i="6"/>
  <c r="BG102" i="6"/>
  <c r="BQ102" i="6"/>
  <c r="AQ17" i="2"/>
  <c r="AO17" i="2"/>
  <c r="AQ157" i="4"/>
  <c r="AO157" i="4"/>
  <c r="AW19" i="2"/>
  <c r="BV19" i="2" s="1"/>
  <c r="AU19" i="2"/>
  <c r="BG19" i="2"/>
  <c r="BQ19" i="2"/>
  <c r="AX168" i="10"/>
  <c r="BW168" i="10" s="1"/>
  <c r="BR168" i="10"/>
  <c r="BH168" i="10"/>
  <c r="AQ156" i="8"/>
  <c r="AO156" i="8"/>
  <c r="AW126" i="6"/>
  <c r="BV126" i="6" s="1"/>
  <c r="AU126" i="6"/>
  <c r="BG126" i="6"/>
  <c r="BQ126" i="6"/>
  <c r="AX82" i="6"/>
  <c r="BW82" i="6" s="1"/>
  <c r="BR82" i="6"/>
  <c r="BH82" i="6"/>
  <c r="AQ173" i="4"/>
  <c r="AO173" i="4"/>
  <c r="BT157" i="8"/>
  <c r="AZ157" i="8"/>
  <c r="BY157" i="8" s="1"/>
  <c r="BJ157" i="8"/>
  <c r="AO163" i="10"/>
  <c r="AQ163" i="10"/>
  <c r="AW132" i="4"/>
  <c r="BV132" i="4" s="1"/>
  <c r="AU132" i="4"/>
  <c r="BG132" i="4"/>
  <c r="BQ132" i="4"/>
  <c r="BJ101" i="8"/>
  <c r="BT101" i="8"/>
  <c r="AZ101" i="8"/>
  <c r="BY101" i="8" s="1"/>
  <c r="BQ100" i="6"/>
  <c r="BG100" i="6"/>
  <c r="AU100" i="6"/>
  <c r="AW100" i="6"/>
  <c r="BV100" i="6" s="1"/>
  <c r="AU60" i="6"/>
  <c r="BQ60" i="6"/>
  <c r="AW60" i="6"/>
  <c r="BV60" i="6" s="1"/>
  <c r="BG60" i="6"/>
  <c r="AU18" i="2"/>
  <c r="BG18" i="2"/>
  <c r="AW18" i="2"/>
  <c r="BV18" i="2" s="1"/>
  <c r="BQ18" i="2"/>
  <c r="AW191" i="2"/>
  <c r="BV191" i="2" s="1"/>
  <c r="BQ191" i="2"/>
  <c r="BG191" i="2"/>
  <c r="AU191" i="2"/>
  <c r="AQ174" i="2"/>
  <c r="AO174" i="2"/>
  <c r="AX171" i="10"/>
  <c r="BW171" i="10" s="1"/>
  <c r="BR171" i="10"/>
  <c r="BH171" i="10"/>
  <c r="AQ54" i="8"/>
  <c r="AO54" i="8"/>
  <c r="AU167" i="8"/>
  <c r="AW167" i="8"/>
  <c r="BV167" i="8" s="1"/>
  <c r="BG167" i="8"/>
  <c r="BQ167" i="8"/>
  <c r="AU76" i="8"/>
  <c r="BQ76" i="8"/>
  <c r="BG76" i="8"/>
  <c r="AW76" i="8"/>
  <c r="BV76" i="8" s="1"/>
  <c r="AO89" i="8"/>
  <c r="AQ89" i="8"/>
  <c r="BR28" i="6"/>
  <c r="BH28" i="6"/>
  <c r="AX28" i="6"/>
  <c r="BW28" i="6" s="1"/>
  <c r="BG135" i="6"/>
  <c r="AW135" i="6"/>
  <c r="BV135" i="6" s="1"/>
  <c r="BQ135" i="6"/>
  <c r="AU135" i="6"/>
  <c r="BQ184" i="6"/>
  <c r="BG184" i="6"/>
  <c r="AW184" i="6"/>
  <c r="BV184" i="6" s="1"/>
  <c r="AU184" i="6"/>
  <c r="AU103" i="4"/>
  <c r="BQ103" i="4"/>
  <c r="BG103" i="4"/>
  <c r="AW103" i="4"/>
  <c r="BV103" i="4" s="1"/>
  <c r="AQ72" i="2"/>
  <c r="AO72" i="2"/>
  <c r="AQ153" i="8"/>
  <c r="AO153" i="8"/>
  <c r="BR76" i="4"/>
  <c r="BH76" i="4"/>
  <c r="AX76" i="4"/>
  <c r="BW76" i="4" s="1"/>
  <c r="AW130" i="6"/>
  <c r="BV130" i="6" s="1"/>
  <c r="AU130" i="6"/>
  <c r="BG130" i="6"/>
  <c r="BQ130" i="6"/>
  <c r="BQ193" i="2"/>
  <c r="BG193" i="2"/>
  <c r="AW193" i="2"/>
  <c r="BV193" i="2" s="1"/>
  <c r="AU193" i="2"/>
  <c r="BQ186" i="10"/>
  <c r="BG186" i="10"/>
  <c r="AW186" i="10"/>
  <c r="BV186" i="10" s="1"/>
  <c r="AU186" i="10"/>
  <c r="AO131" i="8"/>
  <c r="AQ131" i="8"/>
  <c r="AQ52" i="10"/>
  <c r="AO52" i="10"/>
  <c r="BG46" i="6"/>
  <c r="AW46" i="6"/>
  <c r="BV46" i="6" s="1"/>
  <c r="BQ46" i="6"/>
  <c r="AU46" i="6"/>
  <c r="AW171" i="2"/>
  <c r="BV171" i="2" s="1"/>
  <c r="BQ171" i="2"/>
  <c r="BG171" i="2"/>
  <c r="AU171" i="2"/>
  <c r="AO38" i="2"/>
  <c r="AQ38" i="2"/>
  <c r="AZ47" i="10"/>
  <c r="BY47" i="10" s="1"/>
  <c r="BT47" i="10"/>
  <c r="BJ47" i="10"/>
  <c r="AQ156" i="10"/>
  <c r="AO156" i="10"/>
  <c r="AQ159" i="6"/>
  <c r="AO159" i="6"/>
  <c r="BT148" i="6"/>
  <c r="BJ148" i="6"/>
  <c r="AZ148" i="6"/>
  <c r="BY148" i="6" s="1"/>
  <c r="AQ67" i="6"/>
  <c r="AO67" i="6"/>
  <c r="AZ47" i="4"/>
  <c r="BY47" i="4" s="1"/>
  <c r="BJ47" i="4"/>
  <c r="BT47" i="4"/>
  <c r="BR73" i="6"/>
  <c r="BH73" i="6"/>
  <c r="AX73" i="6"/>
  <c r="BW73" i="6" s="1"/>
  <c r="AO43" i="6"/>
  <c r="AQ43" i="6"/>
  <c r="AQ153" i="4"/>
  <c r="AO153" i="4"/>
  <c r="BR130" i="2"/>
  <c r="BH130" i="2"/>
  <c r="AX130" i="2"/>
  <c r="BW130" i="2" s="1"/>
  <c r="BG180" i="2"/>
  <c r="BQ180" i="2"/>
  <c r="AW180" i="2"/>
  <c r="BV180" i="2" s="1"/>
  <c r="AU180" i="2"/>
  <c r="AO198" i="2"/>
  <c r="AQ198" i="2"/>
  <c r="AQ102" i="8"/>
  <c r="AO102" i="8"/>
  <c r="AQ137" i="8"/>
  <c r="AO137" i="8"/>
  <c r="BR64" i="6"/>
  <c r="BH64" i="6"/>
  <c r="AX64" i="6"/>
  <c r="BW64" i="6" s="1"/>
  <c r="BG193" i="4"/>
  <c r="AW193" i="4"/>
  <c r="BV193" i="4" s="1"/>
  <c r="BQ193" i="4"/>
  <c r="AU193" i="4"/>
  <c r="AQ16" i="2"/>
  <c r="AO16" i="2"/>
  <c r="AQ200" i="10"/>
  <c r="AO200" i="10"/>
  <c r="AO36" i="10"/>
  <c r="AQ36" i="10"/>
  <c r="BT47" i="8"/>
  <c r="BJ47" i="8"/>
  <c r="AZ47" i="8"/>
  <c r="BY47" i="8" s="1"/>
  <c r="AU129" i="6"/>
  <c r="BQ129" i="6"/>
  <c r="BG129" i="6"/>
  <c r="AW129" i="6"/>
  <c r="BV129" i="6" s="1"/>
  <c r="AU111" i="4"/>
  <c r="BQ111" i="4"/>
  <c r="BG111" i="4"/>
  <c r="AW111" i="4"/>
  <c r="BV111" i="4" s="1"/>
  <c r="AX62" i="6"/>
  <c r="BW62" i="6" s="1"/>
  <c r="BR62" i="6"/>
  <c r="BH62" i="6"/>
  <c r="BJ48" i="4"/>
  <c r="AZ48" i="4"/>
  <c r="BY48" i="4" s="1"/>
  <c r="BT48" i="4"/>
  <c r="AW148" i="4"/>
  <c r="BV148" i="4" s="1"/>
  <c r="AU148" i="4"/>
  <c r="BG148" i="4"/>
  <c r="BQ148" i="4"/>
  <c r="BR32" i="10"/>
  <c r="BH32" i="10"/>
  <c r="AX32" i="10"/>
  <c r="BW32" i="10" s="1"/>
  <c r="AW65" i="8"/>
  <c r="BV65" i="8" s="1"/>
  <c r="BQ65" i="8"/>
  <c r="BG65" i="8"/>
  <c r="AU65" i="8"/>
  <c r="AU16" i="4"/>
  <c r="BG16" i="4"/>
  <c r="AW16" i="4"/>
  <c r="BV16" i="4" s="1"/>
  <c r="BQ16" i="4"/>
  <c r="BR75" i="4"/>
  <c r="BH75" i="4"/>
  <c r="AX75" i="4"/>
  <c r="BW75" i="4" s="1"/>
  <c r="AQ86" i="8"/>
  <c r="AO86" i="8"/>
  <c r="AO24" i="10"/>
  <c r="AQ24" i="10"/>
  <c r="BT194" i="4"/>
  <c r="BJ194" i="4"/>
  <c r="AZ194" i="4"/>
  <c r="BY194" i="4" s="1"/>
  <c r="BR95" i="6"/>
  <c r="AX95" i="6"/>
  <c r="BW95" i="6" s="1"/>
  <c r="BH95" i="6"/>
  <c r="AX113" i="4"/>
  <c r="BW113" i="4" s="1"/>
  <c r="BR113" i="4"/>
  <c r="BH113" i="4"/>
  <c r="AX94" i="8"/>
  <c r="BW94" i="8" s="1"/>
  <c r="BR94" i="8"/>
  <c r="BH94" i="8"/>
  <c r="AQ96" i="6"/>
  <c r="AO96" i="6"/>
  <c r="AX10" i="10"/>
  <c r="BW10" i="10" s="1"/>
  <c r="BH10" i="10"/>
  <c r="BR10" i="10"/>
  <c r="BT165" i="4"/>
  <c r="BJ165" i="4"/>
  <c r="AZ165" i="4"/>
  <c r="BY165" i="4" s="1"/>
  <c r="BJ125" i="10"/>
  <c r="BT125" i="10"/>
  <c r="AZ125" i="10"/>
  <c r="BY125" i="10" s="1"/>
  <c r="BR60" i="10"/>
  <c r="AX60" i="10"/>
  <c r="BW60" i="10" s="1"/>
  <c r="BH60" i="10"/>
  <c r="AO36" i="8"/>
  <c r="AQ36" i="8"/>
  <c r="AO88" i="6"/>
  <c r="AQ88" i="6"/>
  <c r="BR20" i="4"/>
  <c r="AX20" i="4"/>
  <c r="BW20" i="4" s="1"/>
  <c r="BH20" i="4"/>
  <c r="BH129" i="2"/>
  <c r="BR129" i="2"/>
  <c r="AX129" i="2"/>
  <c r="BW129" i="2" s="1"/>
  <c r="AO42" i="10"/>
  <c r="AQ42" i="10"/>
  <c r="AQ33" i="6"/>
  <c r="AO33" i="6"/>
  <c r="AZ56" i="6"/>
  <c r="BY56" i="6" s="1"/>
  <c r="BJ56" i="6"/>
  <c r="BT56" i="6"/>
  <c r="AX88" i="2"/>
  <c r="BW88" i="2" s="1"/>
  <c r="BR88" i="2"/>
  <c r="BH88" i="2"/>
  <c r="BT105" i="4"/>
  <c r="BJ105" i="4"/>
  <c r="AZ105" i="4"/>
  <c r="BY105" i="4" s="1"/>
  <c r="AU136" i="8"/>
  <c r="BQ136" i="8"/>
  <c r="BG136" i="8"/>
  <c r="AW136" i="8"/>
  <c r="BV136" i="8" s="1"/>
  <c r="AW13" i="6"/>
  <c r="BV13" i="6" s="1"/>
  <c r="AU13" i="6"/>
  <c r="BQ13" i="6"/>
  <c r="BG13" i="6"/>
  <c r="BR150" i="10"/>
  <c r="BH150" i="10"/>
  <c r="AX150" i="10"/>
  <c r="BW150" i="10" s="1"/>
  <c r="BR160" i="8"/>
  <c r="BH160" i="8"/>
  <c r="AX160" i="8"/>
  <c r="BW160" i="8" s="1"/>
  <c r="AU187" i="4"/>
  <c r="BQ187" i="4"/>
  <c r="BG187" i="4"/>
  <c r="AW187" i="4"/>
  <c r="BV187" i="4" s="1"/>
  <c r="AU169" i="6"/>
  <c r="BQ169" i="6"/>
  <c r="AW169" i="6"/>
  <c r="BV169" i="6" s="1"/>
  <c r="BG169" i="6"/>
  <c r="AU127" i="4"/>
  <c r="BQ127" i="4"/>
  <c r="AW127" i="4"/>
  <c r="BV127" i="4" s="1"/>
  <c r="BG127" i="4"/>
  <c r="BT34" i="4"/>
  <c r="BJ34" i="4"/>
  <c r="AZ34" i="4"/>
  <c r="BY34" i="4" s="1"/>
  <c r="AX53" i="4"/>
  <c r="BW53" i="4" s="1"/>
  <c r="BR53" i="4"/>
  <c r="BH53" i="4"/>
  <c r="AQ27" i="2"/>
  <c r="AO27" i="2"/>
  <c r="AQ188" i="2"/>
  <c r="AO188" i="2"/>
  <c r="AQ56" i="2"/>
  <c r="AO56" i="2"/>
  <c r="BR183" i="10"/>
  <c r="BH183" i="10"/>
  <c r="AX183" i="10"/>
  <c r="BW183" i="10" s="1"/>
  <c r="BQ152" i="6"/>
  <c r="BG152" i="6"/>
  <c r="AW152" i="6"/>
  <c r="BV152" i="6" s="1"/>
  <c r="AU152" i="6"/>
  <c r="BT37" i="4"/>
  <c r="BJ37" i="4"/>
  <c r="AZ37" i="4"/>
  <c r="BY37" i="4" s="1"/>
  <c r="BG107" i="6"/>
  <c r="AW107" i="6"/>
  <c r="BV107" i="6" s="1"/>
  <c r="BQ107" i="6"/>
  <c r="AU107" i="6"/>
  <c r="AX64" i="2"/>
  <c r="BW64" i="2" s="1"/>
  <c r="BR64" i="2"/>
  <c r="BH64" i="2"/>
  <c r="BG50" i="10"/>
  <c r="BQ50" i="10"/>
  <c r="AW50" i="10"/>
  <c r="BV50" i="10" s="1"/>
  <c r="AU50" i="10"/>
  <c r="BH117" i="8"/>
  <c r="AX117" i="8"/>
  <c r="BW117" i="8" s="1"/>
  <c r="BR117" i="8"/>
  <c r="AX18" i="4"/>
  <c r="BW18" i="4" s="1"/>
  <c r="BH18" i="4"/>
  <c r="BR18" i="4"/>
  <c r="BG108" i="2"/>
  <c r="BQ108" i="2"/>
  <c r="AW108" i="2"/>
  <c r="BV108" i="2" s="1"/>
  <c r="AU108" i="2"/>
  <c r="BR28" i="10"/>
  <c r="AX28" i="10"/>
  <c r="BW28" i="10" s="1"/>
  <c r="BH28" i="10"/>
  <c r="BQ95" i="8"/>
  <c r="AU95" i="8"/>
  <c r="BG95" i="8"/>
  <c r="AW95" i="8"/>
  <c r="BV95" i="8" s="1"/>
  <c r="AU95" i="4"/>
  <c r="BQ95" i="4"/>
  <c r="AW95" i="4"/>
  <c r="BV95" i="4" s="1"/>
  <c r="BG95" i="4"/>
  <c r="AX36" i="2"/>
  <c r="BW36" i="2" s="1"/>
  <c r="BH36" i="2"/>
  <c r="BR36" i="2"/>
  <c r="AQ144" i="8"/>
  <c r="AO144" i="8"/>
  <c r="AW198" i="6"/>
  <c r="BV198" i="6" s="1"/>
  <c r="AU198" i="6"/>
  <c r="BG198" i="6"/>
  <c r="BQ198" i="6"/>
  <c r="AX100" i="2"/>
  <c r="BW100" i="2" s="1"/>
  <c r="BH100" i="2"/>
  <c r="BR100" i="2"/>
  <c r="AQ99" i="10"/>
  <c r="AO99" i="10"/>
  <c r="AX141" i="8"/>
  <c r="BW141" i="8" s="1"/>
  <c r="BR141" i="8"/>
  <c r="BH141" i="8"/>
  <c r="AU163" i="4"/>
  <c r="BQ163" i="4"/>
  <c r="BG163" i="4"/>
  <c r="AW163" i="4"/>
  <c r="BV163" i="4" s="1"/>
  <c r="AQ101" i="6"/>
  <c r="AO101" i="6"/>
  <c r="BQ168" i="6"/>
  <c r="BG168" i="6"/>
  <c r="AW168" i="6"/>
  <c r="BV168" i="6" s="1"/>
  <c r="AU168" i="6"/>
  <c r="AQ172" i="4"/>
  <c r="AO172" i="4"/>
  <c r="BG124" i="2"/>
  <c r="BQ124" i="2"/>
  <c r="AW124" i="2"/>
  <c r="BV124" i="2" s="1"/>
  <c r="AU124" i="2"/>
  <c r="AO70" i="2"/>
  <c r="AQ70" i="2"/>
  <c r="AW174" i="6"/>
  <c r="BV174" i="6" s="1"/>
  <c r="AU174" i="6"/>
  <c r="BG174" i="6"/>
  <c r="BQ174" i="6"/>
  <c r="BQ38" i="4"/>
  <c r="BG38" i="4"/>
  <c r="AW38" i="4"/>
  <c r="BV38" i="4" s="1"/>
  <c r="AU38" i="4"/>
  <c r="BT144" i="2"/>
  <c r="BJ144" i="2"/>
  <c r="AZ144" i="2"/>
  <c r="BY144" i="2" s="1"/>
  <c r="AU120" i="8"/>
  <c r="BQ120" i="8"/>
  <c r="BG120" i="8"/>
  <c r="AW120" i="8"/>
  <c r="BV120" i="8" s="1"/>
  <c r="BT168" i="2"/>
  <c r="BJ168" i="2"/>
  <c r="AZ168" i="2"/>
  <c r="BY168" i="2" s="1"/>
  <c r="AX163" i="6"/>
  <c r="BW163" i="6" s="1"/>
  <c r="BH163" i="6"/>
  <c r="BR163" i="6"/>
  <c r="AO56" i="4"/>
  <c r="AQ56" i="4"/>
  <c r="AQ109" i="8"/>
  <c r="AO109" i="8"/>
  <c r="AU149" i="6"/>
  <c r="BQ149" i="6"/>
  <c r="AW149" i="6"/>
  <c r="BV149" i="6" s="1"/>
  <c r="BG149" i="6"/>
  <c r="AW180" i="10"/>
  <c r="BV180" i="10" s="1"/>
  <c r="BG180" i="10"/>
  <c r="AU180" i="10"/>
  <c r="BQ180" i="10"/>
  <c r="AZ159" i="4"/>
  <c r="BY159" i="4" s="1"/>
  <c r="BJ159" i="4"/>
  <c r="BT159" i="4"/>
  <c r="BT58" i="4"/>
  <c r="BJ58" i="4"/>
  <c r="AZ58" i="4"/>
  <c r="BY58" i="4" s="1"/>
  <c r="AW69" i="10"/>
  <c r="BV69" i="10" s="1"/>
  <c r="BQ69" i="10"/>
  <c r="BG69" i="10"/>
  <c r="AU69" i="10"/>
  <c r="AW122" i="6"/>
  <c r="BV122" i="6" s="1"/>
  <c r="AU122" i="6"/>
  <c r="BG122" i="6"/>
  <c r="BQ122" i="6"/>
  <c r="BT81" i="4"/>
  <c r="BJ81" i="4"/>
  <c r="AZ81" i="4"/>
  <c r="BY81" i="4" s="1"/>
  <c r="BT155" i="6"/>
  <c r="BJ155" i="6"/>
  <c r="AZ155" i="6"/>
  <c r="BY155" i="6" s="1"/>
  <c r="BT41" i="4"/>
  <c r="BJ41" i="4"/>
  <c r="AZ41" i="4"/>
  <c r="BY41" i="4" s="1"/>
  <c r="AQ32" i="2"/>
  <c r="AO32" i="2"/>
  <c r="AQ18" i="10"/>
  <c r="AO18" i="10"/>
  <c r="AU139" i="4"/>
  <c r="BQ139" i="4"/>
  <c r="BG139" i="4"/>
  <c r="AW139" i="4"/>
  <c r="BV139" i="4" s="1"/>
  <c r="AQ33" i="8"/>
  <c r="AO33" i="8"/>
  <c r="BR102" i="2"/>
  <c r="AX102" i="2"/>
  <c r="BW102" i="2" s="1"/>
  <c r="BH102" i="2"/>
  <c r="BT79" i="6"/>
  <c r="BJ79" i="6"/>
  <c r="AZ79" i="6"/>
  <c r="BY79" i="6" s="1"/>
  <c r="AX78" i="8"/>
  <c r="BW78" i="8" s="1"/>
  <c r="BR78" i="8"/>
  <c r="BH78" i="8"/>
  <c r="AO158" i="2"/>
  <c r="AQ158" i="2"/>
  <c r="BG121" i="4"/>
  <c r="AW121" i="4"/>
  <c r="BV121" i="4" s="1"/>
  <c r="BQ121" i="4"/>
  <c r="AU121" i="4"/>
  <c r="BR174" i="2"/>
  <c r="AX174" i="2"/>
  <c r="BW174" i="2" s="1"/>
  <c r="BH174" i="2"/>
  <c r="AO46" i="2"/>
  <c r="AQ46" i="2"/>
  <c r="BH87" i="10"/>
  <c r="BR87" i="10"/>
  <c r="AX87" i="10"/>
  <c r="BW87" i="10" s="1"/>
  <c r="AW123" i="10"/>
  <c r="BV123" i="10" s="1"/>
  <c r="BQ123" i="10"/>
  <c r="BG123" i="10"/>
  <c r="AU123" i="10"/>
  <c r="AW13" i="8"/>
  <c r="BV13" i="8" s="1"/>
  <c r="BQ13" i="8"/>
  <c r="BG13" i="8"/>
  <c r="AU13" i="8"/>
  <c r="AO87" i="4"/>
  <c r="AQ87" i="4"/>
  <c r="AU83" i="4"/>
  <c r="BQ83" i="4"/>
  <c r="AW83" i="4"/>
  <c r="BV83" i="4" s="1"/>
  <c r="BG83" i="4"/>
  <c r="BG185" i="8"/>
  <c r="AU185" i="8"/>
  <c r="AW185" i="8"/>
  <c r="BV185" i="8" s="1"/>
  <c r="BQ185" i="8"/>
  <c r="BT189" i="8"/>
  <c r="BJ189" i="8"/>
  <c r="AZ189" i="8"/>
  <c r="BY189" i="8" s="1"/>
  <c r="AQ111" i="10"/>
  <c r="AO111" i="10"/>
  <c r="BQ74" i="4"/>
  <c r="BG74" i="4"/>
  <c r="AW74" i="4"/>
  <c r="BV74" i="4" s="1"/>
  <c r="AU74" i="4"/>
  <c r="AZ146" i="2"/>
  <c r="BY146" i="2" s="1"/>
  <c r="BT146" i="2"/>
  <c r="BJ146" i="2"/>
  <c r="AQ120" i="4"/>
  <c r="AO120" i="4"/>
  <c r="AX164" i="2"/>
  <c r="BW164" i="2" s="1"/>
  <c r="BH164" i="2"/>
  <c r="BR164" i="2"/>
  <c r="AQ40" i="10"/>
  <c r="AO40" i="10"/>
  <c r="BH131" i="8"/>
  <c r="AX131" i="8"/>
  <c r="BW131" i="8" s="1"/>
  <c r="BR131" i="8"/>
  <c r="AU48" i="8"/>
  <c r="BQ48" i="8"/>
  <c r="BG48" i="8"/>
  <c r="AW48" i="8"/>
  <c r="BV48" i="8" s="1"/>
  <c r="BR164" i="8"/>
  <c r="BH164" i="8"/>
  <c r="AX164" i="8"/>
  <c r="BW164" i="8" s="1"/>
  <c r="BR52" i="10"/>
  <c r="BH52" i="10"/>
  <c r="AX52" i="10"/>
  <c r="BW52" i="10" s="1"/>
  <c r="BR38" i="2"/>
  <c r="AX38" i="2"/>
  <c r="BW38" i="2" s="1"/>
  <c r="BH38" i="2"/>
  <c r="AW127" i="10"/>
  <c r="BV127" i="10" s="1"/>
  <c r="BG127" i="10"/>
  <c r="BQ127" i="10"/>
  <c r="AU127" i="10"/>
  <c r="AW129" i="8"/>
  <c r="BV129" i="8" s="1"/>
  <c r="BQ129" i="8"/>
  <c r="BG129" i="8"/>
  <c r="AU129" i="8"/>
  <c r="BH67" i="6"/>
  <c r="AX67" i="6"/>
  <c r="BW67" i="6" s="1"/>
  <c r="BR67" i="6"/>
  <c r="BQ190" i="8"/>
  <c r="AU190" i="8"/>
  <c r="BG190" i="8"/>
  <c r="AW190" i="8"/>
  <c r="BV190" i="8" s="1"/>
  <c r="BH25" i="10"/>
  <c r="AX25" i="10"/>
  <c r="BW25" i="10" s="1"/>
  <c r="BR25" i="10"/>
  <c r="BH43" i="6"/>
  <c r="AX43" i="6"/>
  <c r="BW43" i="6" s="1"/>
  <c r="BR43" i="6"/>
  <c r="AO200" i="4"/>
  <c r="AQ200" i="4"/>
  <c r="AU143" i="4"/>
  <c r="BQ143" i="4"/>
  <c r="AW143" i="4"/>
  <c r="BV143" i="4" s="1"/>
  <c r="BG143" i="4"/>
  <c r="BT93" i="2"/>
  <c r="BJ93" i="2"/>
  <c r="AZ93" i="2"/>
  <c r="BY93" i="2" s="1"/>
  <c r="AQ114" i="10"/>
  <c r="AO114" i="10"/>
  <c r="BR200" i="10"/>
  <c r="BH200" i="10"/>
  <c r="AX200" i="10"/>
  <c r="BW200" i="10" s="1"/>
  <c r="BG82" i="10"/>
  <c r="BQ82" i="10"/>
  <c r="AW82" i="10"/>
  <c r="BV82" i="10" s="1"/>
  <c r="AU82" i="10"/>
  <c r="BR36" i="10"/>
  <c r="AX36" i="10"/>
  <c r="BW36" i="10" s="1"/>
  <c r="BH36" i="10"/>
  <c r="BJ41" i="8"/>
  <c r="BT41" i="8"/>
  <c r="AZ41" i="8"/>
  <c r="BY41" i="8" s="1"/>
  <c r="AO194" i="6"/>
  <c r="AQ194" i="6"/>
  <c r="BG127" i="6"/>
  <c r="AW127" i="6"/>
  <c r="BV127" i="6" s="1"/>
  <c r="BQ127" i="6"/>
  <c r="AU127" i="6"/>
  <c r="AQ14" i="6"/>
  <c r="AO14" i="6"/>
  <c r="AO63" i="4"/>
  <c r="AQ63" i="4"/>
  <c r="AO30" i="2"/>
  <c r="AQ30" i="2"/>
  <c r="AX176" i="2"/>
  <c r="BW176" i="2" s="1"/>
  <c r="BR176" i="2"/>
  <c r="BH176" i="2"/>
  <c r="BT49" i="4"/>
  <c r="BJ49" i="4"/>
  <c r="AZ49" i="4"/>
  <c r="BY49" i="4" s="1"/>
  <c r="AO12" i="4"/>
  <c r="AQ12" i="4"/>
  <c r="AX10" i="8"/>
  <c r="BW10" i="8" s="1"/>
  <c r="BR10" i="8"/>
  <c r="BH10" i="8"/>
  <c r="AU109" i="6"/>
  <c r="BQ109" i="6"/>
  <c r="BG109" i="6"/>
  <c r="AW109" i="6"/>
  <c r="BV109" i="6" s="1"/>
  <c r="BQ11" i="10"/>
  <c r="AW11" i="10"/>
  <c r="BV11" i="10" s="1"/>
  <c r="BG11" i="10"/>
  <c r="AU11" i="10"/>
  <c r="AO186" i="6"/>
  <c r="AQ186" i="6"/>
  <c r="AX29" i="4"/>
  <c r="BW29" i="4" s="1"/>
  <c r="BR29" i="4"/>
  <c r="BH29" i="4"/>
  <c r="BT108" i="6"/>
  <c r="BJ108" i="6"/>
  <c r="AZ108" i="6"/>
  <c r="BY108" i="6" s="1"/>
  <c r="BG161" i="4"/>
  <c r="AW161" i="4"/>
  <c r="BV161" i="4" s="1"/>
  <c r="BQ161" i="4"/>
  <c r="AU161" i="4"/>
  <c r="AQ113" i="4"/>
  <c r="AO113" i="4"/>
  <c r="BR184" i="4"/>
  <c r="AX184" i="4"/>
  <c r="BW184" i="4" s="1"/>
  <c r="BH184" i="4"/>
  <c r="BT132" i="10"/>
  <c r="BJ132" i="10"/>
  <c r="AZ132" i="10"/>
  <c r="BY132" i="10" s="1"/>
  <c r="BT98" i="8"/>
  <c r="BJ98" i="8"/>
  <c r="AZ98" i="8"/>
  <c r="BY98" i="8" s="1"/>
  <c r="AO98" i="10"/>
  <c r="AQ98" i="10"/>
  <c r="AQ78" i="8"/>
  <c r="AO78" i="8"/>
  <c r="AU44" i="6"/>
  <c r="BQ44" i="6"/>
  <c r="AW44" i="6"/>
  <c r="BV44" i="6" s="1"/>
  <c r="BG44" i="6"/>
  <c r="AX145" i="4"/>
  <c r="BW145" i="4" s="1"/>
  <c r="BH145" i="4"/>
  <c r="BR145" i="4"/>
  <c r="AO160" i="4"/>
  <c r="AQ160" i="4"/>
  <c r="BR158" i="2"/>
  <c r="BH158" i="2"/>
  <c r="AX158" i="2"/>
  <c r="BW158" i="2" s="1"/>
  <c r="BT199" i="10"/>
  <c r="BJ199" i="10"/>
  <c r="AZ199" i="10"/>
  <c r="BY199" i="10" s="1"/>
  <c r="BR113" i="8"/>
  <c r="BH113" i="8"/>
  <c r="AX113" i="8"/>
  <c r="BW113" i="8" s="1"/>
  <c r="AQ65" i="6"/>
  <c r="AO65" i="6"/>
  <c r="AW63" i="2"/>
  <c r="BV63" i="2" s="1"/>
  <c r="BQ63" i="2"/>
  <c r="BG63" i="2"/>
  <c r="AU63" i="2"/>
  <c r="BR46" i="2"/>
  <c r="AX46" i="2"/>
  <c r="BW46" i="2" s="1"/>
  <c r="BH46" i="2"/>
  <c r="AO179" i="10"/>
  <c r="AQ179" i="10"/>
  <c r="BR154" i="10"/>
  <c r="BH154" i="10"/>
  <c r="AX154" i="10"/>
  <c r="BW154" i="10" s="1"/>
  <c r="AW77" i="10"/>
  <c r="BV77" i="10" s="1"/>
  <c r="BQ77" i="10"/>
  <c r="BG77" i="10"/>
  <c r="AU77" i="10"/>
  <c r="BQ59" i="10"/>
  <c r="AW59" i="10"/>
  <c r="BV59" i="10" s="1"/>
  <c r="BG59" i="10"/>
  <c r="AU59" i="10"/>
  <c r="AU60" i="8"/>
  <c r="AW60" i="8"/>
  <c r="BV60" i="8" s="1"/>
  <c r="BQ60" i="8"/>
  <c r="BG60" i="8"/>
  <c r="BR140" i="8"/>
  <c r="BH140" i="8"/>
  <c r="AX140" i="8"/>
  <c r="BW140" i="8" s="1"/>
  <c r="BR163" i="8"/>
  <c r="BH163" i="8"/>
  <c r="AX163" i="8"/>
  <c r="BW163" i="8" s="1"/>
  <c r="BR87" i="4"/>
  <c r="BH87" i="4"/>
  <c r="AX87" i="4"/>
  <c r="BW87" i="4" s="1"/>
  <c r="AX74" i="6"/>
  <c r="BW74" i="6" s="1"/>
  <c r="BH74" i="6"/>
  <c r="BR74" i="6"/>
  <c r="BR98" i="6"/>
  <c r="BH98" i="6"/>
  <c r="AX98" i="6"/>
  <c r="BW98" i="6" s="1"/>
  <c r="AU26" i="2"/>
  <c r="BG26" i="2"/>
  <c r="BQ26" i="2"/>
  <c r="AW26" i="2"/>
  <c r="BV26" i="2" s="1"/>
  <c r="BR43" i="2"/>
  <c r="BH43" i="2"/>
  <c r="AX43" i="2"/>
  <c r="BW43" i="2" s="1"/>
  <c r="BJ197" i="10"/>
  <c r="BT197" i="10"/>
  <c r="AZ197" i="10"/>
  <c r="BY197" i="10" s="1"/>
  <c r="BG86" i="10"/>
  <c r="BQ86" i="10"/>
  <c r="AW86" i="10"/>
  <c r="BV86" i="10" s="1"/>
  <c r="AU86" i="10"/>
  <c r="AO12" i="10"/>
  <c r="AQ12" i="10"/>
  <c r="AQ46" i="8"/>
  <c r="AO46" i="8"/>
  <c r="AW13" i="10"/>
  <c r="BV13" i="10" s="1"/>
  <c r="BQ13" i="10"/>
  <c r="BG13" i="10"/>
  <c r="AU13" i="10"/>
  <c r="AX119" i="6"/>
  <c r="BW119" i="6" s="1"/>
  <c r="BR119" i="6"/>
  <c r="BH119" i="6"/>
  <c r="BR128" i="4"/>
  <c r="BH128" i="4"/>
  <c r="AX128" i="4"/>
  <c r="BW128" i="4" s="1"/>
  <c r="AO144" i="4"/>
  <c r="AQ144" i="4"/>
  <c r="AO78" i="2"/>
  <c r="AQ78" i="2"/>
  <c r="BR120" i="4"/>
  <c r="BH120" i="4"/>
  <c r="AX120" i="4"/>
  <c r="BW120" i="4" s="1"/>
  <c r="AU55" i="4"/>
  <c r="BQ55" i="4"/>
  <c r="AW55" i="4"/>
  <c r="BV55" i="4" s="1"/>
  <c r="BG55" i="4"/>
  <c r="AU196" i="10"/>
  <c r="BQ196" i="10"/>
  <c r="AW196" i="10"/>
  <c r="BV196" i="10" s="1"/>
  <c r="BG196" i="10"/>
  <c r="AQ188" i="10"/>
  <c r="AO188" i="10"/>
  <c r="BR40" i="10"/>
  <c r="AX40" i="10"/>
  <c r="BW40" i="10" s="1"/>
  <c r="BH40" i="10"/>
  <c r="BR146" i="10"/>
  <c r="BH146" i="10"/>
  <c r="AX146" i="10"/>
  <c r="BW146" i="10" s="1"/>
  <c r="AU12" i="8"/>
  <c r="BQ12" i="8"/>
  <c r="BG12" i="8"/>
  <c r="AW12" i="8"/>
  <c r="BV12" i="8" s="1"/>
  <c r="AO56" i="10"/>
  <c r="AQ56" i="10"/>
  <c r="AO168" i="4"/>
  <c r="AQ168" i="4"/>
  <c r="AQ35" i="2"/>
  <c r="AO35" i="2"/>
  <c r="AZ195" i="10"/>
  <c r="BY195" i="10" s="1"/>
  <c r="BT195" i="10"/>
  <c r="BJ195" i="10"/>
  <c r="BQ91" i="10"/>
  <c r="AW91" i="10"/>
  <c r="BV91" i="10" s="1"/>
  <c r="BG91" i="10"/>
  <c r="AU91" i="10"/>
  <c r="AQ152" i="8"/>
  <c r="AO152" i="8"/>
  <c r="AU20" i="8"/>
  <c r="BQ20" i="8"/>
  <c r="BG20" i="8"/>
  <c r="AW20" i="8"/>
  <c r="BV20" i="8" s="1"/>
  <c r="AW158" i="6"/>
  <c r="BV158" i="6" s="1"/>
  <c r="AU158" i="6"/>
  <c r="BG158" i="6"/>
  <c r="BQ158" i="6"/>
  <c r="AW104" i="4"/>
  <c r="BV104" i="4" s="1"/>
  <c r="AU104" i="4"/>
  <c r="BG104" i="4"/>
  <c r="BQ104" i="4"/>
  <c r="AW17" i="6"/>
  <c r="BV17" i="6" s="1"/>
  <c r="AU17" i="6"/>
  <c r="BG17" i="6"/>
  <c r="BQ17" i="6"/>
  <c r="AQ25" i="10"/>
  <c r="AO25" i="10"/>
  <c r="BR57" i="6"/>
  <c r="BH57" i="6"/>
  <c r="AX57" i="6"/>
  <c r="BW57" i="6" s="1"/>
  <c r="AU115" i="4"/>
  <c r="BQ115" i="4"/>
  <c r="AW115" i="4"/>
  <c r="BV115" i="4" s="1"/>
  <c r="BG115" i="4"/>
  <c r="AW15" i="2"/>
  <c r="BV15" i="2" s="1"/>
  <c r="BQ15" i="2"/>
  <c r="BG15" i="2"/>
  <c r="AU15" i="2"/>
  <c r="AU183" i="4"/>
  <c r="BQ183" i="4"/>
  <c r="AW183" i="4"/>
  <c r="BV183" i="4" s="1"/>
  <c r="BG183" i="4"/>
  <c r="AO49" i="6"/>
  <c r="AQ49" i="6"/>
  <c r="AX76" i="2"/>
  <c r="BW76" i="2" s="1"/>
  <c r="BH76" i="2"/>
  <c r="BR76" i="2"/>
  <c r="AW140" i="4"/>
  <c r="BV140" i="4" s="1"/>
  <c r="AU140" i="4"/>
  <c r="BG140" i="4"/>
  <c r="BQ140" i="4"/>
  <c r="BG152" i="10"/>
  <c r="AU152" i="10"/>
  <c r="BQ152" i="10"/>
  <c r="AW152" i="10"/>
  <c r="BV152" i="10" s="1"/>
  <c r="AW49" i="8"/>
  <c r="BV49" i="8" s="1"/>
  <c r="BQ49" i="8"/>
  <c r="BG49" i="8"/>
  <c r="AU49" i="8"/>
  <c r="BJ73" i="8"/>
  <c r="BT73" i="8"/>
  <c r="AZ73" i="8"/>
  <c r="BY73" i="8" s="1"/>
  <c r="AU193" i="6"/>
  <c r="BQ193" i="6"/>
  <c r="AW193" i="6"/>
  <c r="BV193" i="6" s="1"/>
  <c r="BG193" i="6"/>
  <c r="BJ21" i="6"/>
  <c r="AZ21" i="6"/>
  <c r="BY21" i="6" s="1"/>
  <c r="BT21" i="6"/>
  <c r="AX136" i="2"/>
  <c r="BW136" i="2" s="1"/>
  <c r="BR136" i="2"/>
  <c r="BH136" i="2"/>
  <c r="BQ137" i="2"/>
  <c r="BG137" i="2"/>
  <c r="AW137" i="2"/>
  <c r="BV137" i="2" s="1"/>
  <c r="AU137" i="2"/>
  <c r="AZ109" i="10"/>
  <c r="BY109" i="10" s="1"/>
  <c r="BT109" i="10"/>
  <c r="BJ109" i="10"/>
  <c r="AO166" i="10"/>
  <c r="AQ166" i="10"/>
  <c r="BR16" i="10"/>
  <c r="AX16" i="10"/>
  <c r="BW16" i="10" s="1"/>
  <c r="BH16" i="10"/>
  <c r="AO102" i="10"/>
  <c r="AQ102" i="10"/>
  <c r="BH61" i="8"/>
  <c r="AX61" i="8"/>
  <c r="BW61" i="8" s="1"/>
  <c r="BR61" i="8"/>
  <c r="AQ133" i="8"/>
  <c r="AO133" i="8"/>
  <c r="AQ17" i="4"/>
  <c r="AO17" i="4"/>
  <c r="BR112" i="4"/>
  <c r="BH112" i="4"/>
  <c r="AX112" i="4"/>
  <c r="BW112" i="4" s="1"/>
  <c r="BR63" i="4"/>
  <c r="BH63" i="4"/>
  <c r="AX63" i="4"/>
  <c r="BW63" i="4" s="1"/>
  <c r="BJ167" i="2"/>
  <c r="BT167" i="2"/>
  <c r="AZ167" i="2"/>
  <c r="BY167" i="2" s="1"/>
  <c r="BR30" i="2"/>
  <c r="AX30" i="2"/>
  <c r="BW30" i="2" s="1"/>
  <c r="BH30" i="2"/>
  <c r="AQ176" i="2"/>
  <c r="AO176" i="2"/>
  <c r="BJ29" i="8"/>
  <c r="AZ29" i="8"/>
  <c r="BY29" i="8" s="1"/>
  <c r="BT29" i="8"/>
  <c r="AU48" i="10"/>
  <c r="BG48" i="10"/>
  <c r="BQ48" i="10"/>
  <c r="AW48" i="10"/>
  <c r="BV48" i="10" s="1"/>
  <c r="BG145" i="8"/>
  <c r="AU145" i="8"/>
  <c r="BQ145" i="8"/>
  <c r="AW145" i="8"/>
  <c r="BV145" i="8" s="1"/>
  <c r="BT90" i="6"/>
  <c r="BJ90" i="6"/>
  <c r="AZ90" i="6"/>
  <c r="BY90" i="6" s="1"/>
  <c r="AQ54" i="2"/>
  <c r="AO54" i="2"/>
  <c r="BR12" i="4"/>
  <c r="AX12" i="4"/>
  <c r="BW12" i="4" s="1"/>
  <c r="BH12" i="4"/>
  <c r="AW131" i="10"/>
  <c r="BV131" i="10" s="1"/>
  <c r="BQ131" i="10"/>
  <c r="BG131" i="10"/>
  <c r="AU131" i="10"/>
  <c r="BH99" i="8"/>
  <c r="AX99" i="8"/>
  <c r="BW99" i="8" s="1"/>
  <c r="BR99" i="8"/>
  <c r="AQ10" i="8"/>
  <c r="AO10" i="8"/>
  <c r="AQ185" i="10"/>
  <c r="AO185" i="10"/>
  <c r="AQ27" i="8"/>
  <c r="AO27" i="8"/>
  <c r="AO84" i="10"/>
  <c r="AQ84" i="10"/>
  <c r="BT82" i="8"/>
  <c r="BJ82" i="8"/>
  <c r="AZ82" i="8"/>
  <c r="BY82" i="8" s="1"/>
  <c r="BR98" i="10"/>
  <c r="AX98" i="10"/>
  <c r="BW98" i="10" s="1"/>
  <c r="BH98" i="10"/>
  <c r="AW81" i="10"/>
  <c r="BV81" i="10" s="1"/>
  <c r="BG81" i="10"/>
  <c r="AU81" i="10"/>
  <c r="BQ81" i="10"/>
  <c r="AU52" i="8"/>
  <c r="AW52" i="8"/>
  <c r="BV52" i="8" s="1"/>
  <c r="BQ52" i="8"/>
  <c r="BG52" i="8"/>
  <c r="BQ23" i="8"/>
  <c r="AU23" i="8"/>
  <c r="BG23" i="8"/>
  <c r="AW23" i="8"/>
  <c r="BV23" i="8" s="1"/>
  <c r="AU185" i="6"/>
  <c r="BQ185" i="6"/>
  <c r="AW185" i="6"/>
  <c r="BV185" i="6" s="1"/>
  <c r="BG185" i="6"/>
  <c r="BT178" i="4"/>
  <c r="BJ178" i="4"/>
  <c r="AZ178" i="4"/>
  <c r="BY178" i="4" s="1"/>
  <c r="AQ145" i="4"/>
  <c r="AO145" i="4"/>
  <c r="BR160" i="4"/>
  <c r="AX160" i="4"/>
  <c r="BW160" i="4" s="1"/>
  <c r="BH160" i="4"/>
  <c r="AO113" i="8"/>
  <c r="AQ113" i="8"/>
  <c r="BR65" i="6"/>
  <c r="BH65" i="6"/>
  <c r="AX65" i="6"/>
  <c r="BW65" i="6" s="1"/>
  <c r="BG33" i="4"/>
  <c r="AW33" i="4"/>
  <c r="BV33" i="4" s="1"/>
  <c r="BQ33" i="4"/>
  <c r="AU33" i="4"/>
  <c r="BG58" i="6"/>
  <c r="AW58" i="6"/>
  <c r="BV58" i="6" s="1"/>
  <c r="BQ58" i="6"/>
  <c r="AU58" i="6"/>
  <c r="AQ50" i="6"/>
  <c r="AO50" i="6"/>
  <c r="AW147" i="10"/>
  <c r="BV147" i="10" s="1"/>
  <c r="BQ147" i="10"/>
  <c r="BG147" i="10"/>
  <c r="AU147" i="10"/>
  <c r="BR179" i="10"/>
  <c r="AX179" i="10"/>
  <c r="BW179" i="10" s="1"/>
  <c r="BH179" i="10"/>
  <c r="AQ171" i="10"/>
  <c r="AO171" i="10"/>
  <c r="AQ154" i="10"/>
  <c r="AO154" i="10"/>
  <c r="AU142" i="10"/>
  <c r="AW142" i="10"/>
  <c r="BV142" i="10" s="1"/>
  <c r="BQ142" i="10"/>
  <c r="BG142" i="10"/>
  <c r="BQ19" i="10"/>
  <c r="AW19" i="10"/>
  <c r="BV19" i="10" s="1"/>
  <c r="BG19" i="10"/>
  <c r="AU19" i="10"/>
  <c r="AX54" i="8"/>
  <c r="BW54" i="8" s="1"/>
  <c r="BR54" i="8"/>
  <c r="BH54" i="8"/>
  <c r="AU24" i="8"/>
  <c r="BG24" i="8"/>
  <c r="BQ24" i="8"/>
  <c r="AW24" i="8"/>
  <c r="BV24" i="8" s="1"/>
  <c r="AO163" i="8"/>
  <c r="AQ163" i="8"/>
  <c r="BT124" i="6"/>
  <c r="BJ124" i="6"/>
  <c r="AZ124" i="6"/>
  <c r="BY124" i="6" s="1"/>
  <c r="BH162" i="8"/>
  <c r="AX162" i="8"/>
  <c r="BW162" i="8" s="1"/>
  <c r="BR162" i="8"/>
  <c r="AQ28" i="6"/>
  <c r="AO28" i="6"/>
  <c r="AO14" i="8"/>
  <c r="AQ14" i="8"/>
  <c r="AQ74" i="6"/>
  <c r="AO74" i="6"/>
  <c r="AU79" i="4"/>
  <c r="BQ79" i="4"/>
  <c r="BG79" i="4"/>
  <c r="AW79" i="4"/>
  <c r="BV79" i="4" s="1"/>
  <c r="AO98" i="6"/>
  <c r="AQ98" i="6"/>
  <c r="AX72" i="2"/>
  <c r="BW72" i="2" s="1"/>
  <c r="BR72" i="2"/>
  <c r="BH72" i="2"/>
  <c r="AW131" i="2"/>
  <c r="BV131" i="2" s="1"/>
  <c r="BQ131" i="2"/>
  <c r="BG131" i="2"/>
  <c r="AU131" i="2"/>
  <c r="AX96" i="2"/>
  <c r="BW96" i="2" s="1"/>
  <c r="BR96" i="2"/>
  <c r="BH96" i="2"/>
  <c r="AQ43" i="2"/>
  <c r="AO43" i="2"/>
  <c r="AU192" i="10"/>
  <c r="BQ192" i="10"/>
  <c r="AW192" i="10"/>
  <c r="BV192" i="10" s="1"/>
  <c r="BG192" i="10"/>
  <c r="BR12" i="10"/>
  <c r="AX12" i="10"/>
  <c r="BW12" i="10" s="1"/>
  <c r="BH12" i="10"/>
  <c r="AX153" i="8"/>
  <c r="BW153" i="8" s="1"/>
  <c r="BH153" i="8"/>
  <c r="BR153" i="8"/>
  <c r="AW121" i="8"/>
  <c r="BV121" i="8" s="1"/>
  <c r="BQ121" i="8"/>
  <c r="BG121" i="8"/>
  <c r="AU121" i="8"/>
  <c r="BG90" i="8"/>
  <c r="AU90" i="8"/>
  <c r="BQ90" i="8"/>
  <c r="AW90" i="8"/>
  <c r="BV90" i="8" s="1"/>
  <c r="AQ119" i="6"/>
  <c r="AO119" i="6"/>
  <c r="AX191" i="6"/>
  <c r="BW191" i="6" s="1"/>
  <c r="BR191" i="6"/>
  <c r="BH191" i="6"/>
  <c r="BT198" i="8"/>
  <c r="BJ198" i="8"/>
  <c r="AZ198" i="8"/>
  <c r="BY198" i="8" s="1"/>
  <c r="AQ76" i="4"/>
  <c r="AO76" i="4"/>
  <c r="BR144" i="4"/>
  <c r="AX144" i="4"/>
  <c r="BW144" i="4" s="1"/>
  <c r="BH144" i="4"/>
  <c r="BG137" i="4"/>
  <c r="AW137" i="4"/>
  <c r="BV137" i="4" s="1"/>
  <c r="BQ137" i="4"/>
  <c r="AU137" i="4"/>
  <c r="BR78" i="2"/>
  <c r="BH78" i="2"/>
  <c r="AX78" i="2"/>
  <c r="BW78" i="2" s="1"/>
  <c r="BG60" i="2"/>
  <c r="BQ60" i="2"/>
  <c r="AW60" i="2"/>
  <c r="BV60" i="2" s="1"/>
  <c r="AU60" i="2"/>
  <c r="AQ21" i="2"/>
  <c r="AO21" i="2"/>
  <c r="BG160" i="10"/>
  <c r="AU160" i="10"/>
  <c r="AW160" i="10"/>
  <c r="BV160" i="10" s="1"/>
  <c r="BQ160" i="10"/>
  <c r="BR188" i="10"/>
  <c r="BH188" i="10"/>
  <c r="AX188" i="10"/>
  <c r="BW188" i="10" s="1"/>
  <c r="AO44" i="10"/>
  <c r="AQ44" i="10"/>
  <c r="AQ56" i="8"/>
  <c r="AO56" i="8"/>
  <c r="AW188" i="8"/>
  <c r="BV188" i="8" s="1"/>
  <c r="AU188" i="8"/>
  <c r="BQ188" i="8"/>
  <c r="BG188" i="8"/>
  <c r="BR56" i="10"/>
  <c r="BH56" i="10"/>
  <c r="AX56" i="10"/>
  <c r="BW56" i="10" s="1"/>
  <c r="AQ161" i="10"/>
  <c r="AO161" i="10"/>
  <c r="BR84" i="6"/>
  <c r="BH84" i="6"/>
  <c r="AX84" i="6"/>
  <c r="BW84" i="6" s="1"/>
  <c r="BR168" i="4"/>
  <c r="AX168" i="4"/>
  <c r="BW168" i="4" s="1"/>
  <c r="BH168" i="4"/>
  <c r="AU170" i="2"/>
  <c r="BQ170" i="2"/>
  <c r="BG170" i="2"/>
  <c r="AW170" i="2"/>
  <c r="BV170" i="2" s="1"/>
  <c r="AW91" i="2"/>
  <c r="BV91" i="2" s="1"/>
  <c r="BQ91" i="2"/>
  <c r="BG91" i="2"/>
  <c r="AU91" i="2"/>
  <c r="AX104" i="10"/>
  <c r="BW104" i="10" s="1"/>
  <c r="BH104" i="10"/>
  <c r="BR104" i="10"/>
  <c r="BQ51" i="10"/>
  <c r="AU51" i="10"/>
  <c r="BG51" i="10"/>
  <c r="AW51" i="10"/>
  <c r="BV51" i="10" s="1"/>
  <c r="AX156" i="10"/>
  <c r="BW156" i="10" s="1"/>
  <c r="BR156" i="10"/>
  <c r="BH156" i="10"/>
  <c r="BR57" i="10"/>
  <c r="BH57" i="10"/>
  <c r="AX57" i="10"/>
  <c r="BW57" i="10" s="1"/>
  <c r="BR152" i="8"/>
  <c r="BH152" i="8"/>
  <c r="AX152" i="8"/>
  <c r="BW152" i="8" s="1"/>
  <c r="BR108" i="8"/>
  <c r="AX108" i="8"/>
  <c r="BW108" i="8" s="1"/>
  <c r="BH108" i="8"/>
  <c r="AQ111" i="8"/>
  <c r="AO111" i="8"/>
  <c r="AX159" i="6"/>
  <c r="BW159" i="6" s="1"/>
  <c r="BR159" i="6"/>
  <c r="BH159" i="6"/>
  <c r="AO142" i="6"/>
  <c r="AQ142" i="6"/>
  <c r="AX73" i="4"/>
  <c r="BW73" i="4" s="1"/>
  <c r="BR73" i="4"/>
  <c r="BH73" i="4"/>
  <c r="BT188" i="6"/>
  <c r="BJ188" i="6"/>
  <c r="AZ188" i="6"/>
  <c r="BY188" i="6" s="1"/>
  <c r="AO73" i="6"/>
  <c r="AQ73" i="6"/>
  <c r="AO45" i="6"/>
  <c r="AQ45" i="6"/>
  <c r="AU92" i="6"/>
  <c r="BQ92" i="6"/>
  <c r="AW92" i="6"/>
  <c r="BV92" i="6" s="1"/>
  <c r="BG92" i="6"/>
  <c r="AX153" i="4"/>
  <c r="BW153" i="4" s="1"/>
  <c r="BH153" i="4"/>
  <c r="BR153" i="4"/>
  <c r="AO131" i="4"/>
  <c r="AQ131" i="4"/>
  <c r="AU27" i="4"/>
  <c r="BQ27" i="4"/>
  <c r="AW27" i="4"/>
  <c r="BV27" i="4" s="1"/>
  <c r="BG27" i="4"/>
  <c r="AW103" i="2"/>
  <c r="BV103" i="2" s="1"/>
  <c r="BQ103" i="2"/>
  <c r="BG103" i="2"/>
  <c r="AU103" i="2"/>
  <c r="AQ130" i="2"/>
  <c r="AO130" i="2"/>
  <c r="BR49" i="6"/>
  <c r="BH49" i="6"/>
  <c r="AX49" i="6"/>
  <c r="BW49" i="6" s="1"/>
  <c r="AQ128" i="2"/>
  <c r="AO128" i="2"/>
  <c r="AQ76" i="2"/>
  <c r="AO76" i="2"/>
  <c r="BG54" i="10"/>
  <c r="BQ54" i="10"/>
  <c r="AW54" i="10"/>
  <c r="BV54" i="10" s="1"/>
  <c r="AU54" i="10"/>
  <c r="AQ68" i="10"/>
  <c r="AO68" i="10"/>
  <c r="AX102" i="8"/>
  <c r="BW102" i="8" s="1"/>
  <c r="BR102" i="8"/>
  <c r="BH102" i="8"/>
  <c r="AX137" i="8"/>
  <c r="BW137" i="8" s="1"/>
  <c r="BH137" i="8"/>
  <c r="BR137" i="8"/>
  <c r="AW81" i="8"/>
  <c r="BV81" i="8" s="1"/>
  <c r="BQ81" i="8"/>
  <c r="BG81" i="8"/>
  <c r="AU81" i="8"/>
  <c r="AO64" i="6"/>
  <c r="AQ64" i="6"/>
  <c r="AO10" i="4"/>
  <c r="AQ10" i="4"/>
  <c r="BT13" i="2"/>
  <c r="BJ13" i="2"/>
  <c r="AZ13" i="2"/>
  <c r="BY13" i="2" s="1"/>
  <c r="AO134" i="2"/>
  <c r="AQ134" i="2"/>
  <c r="AQ136" i="2"/>
  <c r="AO136" i="2"/>
  <c r="AX16" i="2"/>
  <c r="BW16" i="2" s="1"/>
  <c r="BR16" i="2"/>
  <c r="BH16" i="2"/>
  <c r="BR75" i="2"/>
  <c r="BH75" i="2"/>
  <c r="AX75" i="2"/>
  <c r="BW75" i="2" s="1"/>
  <c r="AX84" i="2"/>
  <c r="BW84" i="2" s="1"/>
  <c r="BH84" i="2"/>
  <c r="BR84" i="2"/>
  <c r="BQ165" i="10"/>
  <c r="AU165" i="10"/>
  <c r="BG165" i="10"/>
  <c r="AW165" i="10"/>
  <c r="BV165" i="10" s="1"/>
  <c r="AQ16" i="10"/>
  <c r="AO16" i="10"/>
  <c r="BR102" i="10"/>
  <c r="BH102" i="10"/>
  <c r="AX102" i="10"/>
  <c r="BW102" i="10" s="1"/>
  <c r="AU199" i="8"/>
  <c r="BQ199" i="8"/>
  <c r="BG199" i="8"/>
  <c r="AW199" i="8"/>
  <c r="BV199" i="8" s="1"/>
  <c r="AZ154" i="8"/>
  <c r="BY154" i="8" s="1"/>
  <c r="BJ154" i="8"/>
  <c r="BT154" i="8"/>
  <c r="AU28" i="8"/>
  <c r="BQ28" i="8"/>
  <c r="BG28" i="8"/>
  <c r="AW28" i="8"/>
  <c r="BV28" i="8" s="1"/>
  <c r="AW21" i="8"/>
  <c r="BV21" i="8" s="1"/>
  <c r="BQ21" i="8"/>
  <c r="BG21" i="8"/>
  <c r="AU21" i="8"/>
  <c r="AU76" i="6"/>
  <c r="BQ76" i="6"/>
  <c r="AW76" i="6"/>
  <c r="BV76" i="6" s="1"/>
  <c r="BG76" i="6"/>
  <c r="BH133" i="8"/>
  <c r="AX133" i="8"/>
  <c r="BW133" i="8" s="1"/>
  <c r="BR133" i="8"/>
  <c r="AX199" i="6"/>
  <c r="BW199" i="6" s="1"/>
  <c r="BR199" i="6"/>
  <c r="BH199" i="6"/>
  <c r="AU105" i="6"/>
  <c r="BQ105" i="6"/>
  <c r="AW105" i="6"/>
  <c r="BV105" i="6" s="1"/>
  <c r="BG105" i="6"/>
  <c r="AQ112" i="4"/>
  <c r="AO112" i="4"/>
  <c r="AX189" i="4"/>
  <c r="BW189" i="4" s="1"/>
  <c r="BR189" i="4"/>
  <c r="BH189" i="4"/>
  <c r="AO150" i="2"/>
  <c r="AQ150" i="2"/>
  <c r="BT66" i="6"/>
  <c r="BJ66" i="6"/>
  <c r="AZ66" i="6"/>
  <c r="BY66" i="6" s="1"/>
  <c r="AW200" i="8"/>
  <c r="BV200" i="8" s="1"/>
  <c r="BQ200" i="8"/>
  <c r="AU200" i="8"/>
  <c r="BG200" i="8"/>
  <c r="BG22" i="10"/>
  <c r="BQ22" i="10"/>
  <c r="AW22" i="10"/>
  <c r="BV22" i="10" s="1"/>
  <c r="AU22" i="10"/>
  <c r="AO92" i="10"/>
  <c r="AQ92" i="10"/>
  <c r="AQ32" i="10"/>
  <c r="AO32" i="10"/>
  <c r="BT94" i="10"/>
  <c r="BJ94" i="10"/>
  <c r="AZ94" i="10"/>
  <c r="BY94" i="10" s="1"/>
  <c r="BT146" i="4"/>
  <c r="BJ146" i="4"/>
  <c r="AZ146" i="4"/>
  <c r="BY146" i="4" s="1"/>
  <c r="AO84" i="4"/>
  <c r="AQ84" i="4"/>
  <c r="BR54" i="2"/>
  <c r="BH54" i="2"/>
  <c r="AX54" i="2"/>
  <c r="BW54" i="2" s="1"/>
  <c r="AO75" i="4"/>
  <c r="AQ75" i="4"/>
  <c r="AX192" i="2"/>
  <c r="BW192" i="2" s="1"/>
  <c r="BR192" i="2"/>
  <c r="BH192" i="2"/>
  <c r="AZ80" i="10"/>
  <c r="BY80" i="10" s="1"/>
  <c r="BT80" i="10"/>
  <c r="BJ80" i="10"/>
  <c r="AW53" i="10"/>
  <c r="BV53" i="10" s="1"/>
  <c r="BQ53" i="10"/>
  <c r="BG53" i="10"/>
  <c r="AU53" i="10"/>
  <c r="AX86" i="8"/>
  <c r="BW86" i="8" s="1"/>
  <c r="BR86" i="8"/>
  <c r="BH86" i="8"/>
  <c r="AU128" i="8"/>
  <c r="BQ128" i="8"/>
  <c r="BG128" i="8"/>
  <c r="AW128" i="8"/>
  <c r="BV128" i="8" s="1"/>
  <c r="BH27" i="8"/>
  <c r="AX27" i="8"/>
  <c r="BW27" i="8" s="1"/>
  <c r="BR27" i="8"/>
  <c r="BR84" i="10"/>
  <c r="BH84" i="10"/>
  <c r="AX84" i="10"/>
  <c r="BW84" i="10" s="1"/>
  <c r="AO70" i="4"/>
  <c r="AQ70" i="4"/>
  <c r="BR116" i="8"/>
  <c r="BH116" i="8"/>
  <c r="AX116" i="8"/>
  <c r="BW116" i="8" s="1"/>
  <c r="BR24" i="10"/>
  <c r="BH24" i="10"/>
  <c r="AX24" i="10"/>
  <c r="BW24" i="10" s="1"/>
  <c r="AQ95" i="6"/>
  <c r="AO95" i="6"/>
  <c r="AO86" i="6"/>
  <c r="AQ86" i="6"/>
  <c r="BR64" i="4"/>
  <c r="AX64" i="4"/>
  <c r="BW64" i="4" s="1"/>
  <c r="BH64" i="4"/>
  <c r="BH189" i="2"/>
  <c r="AX189" i="2"/>
  <c r="BW189" i="2" s="1"/>
  <c r="BR189" i="2"/>
  <c r="AU96" i="10"/>
  <c r="AW96" i="10"/>
  <c r="BV96" i="10" s="1"/>
  <c r="BQ96" i="10"/>
  <c r="BG96" i="10"/>
  <c r="AQ49" i="10"/>
  <c r="AO49" i="10"/>
  <c r="AX96" i="6"/>
  <c r="BW96" i="6" s="1"/>
  <c r="BR96" i="6"/>
  <c r="BH96" i="6"/>
  <c r="AW53" i="8"/>
  <c r="BV53" i="8" s="1"/>
  <c r="AU53" i="8"/>
  <c r="BG53" i="8"/>
  <c r="BQ53" i="8"/>
  <c r="AU51" i="4"/>
  <c r="BQ51" i="4"/>
  <c r="BG51" i="4"/>
  <c r="AW51" i="4"/>
  <c r="BV51" i="4" s="1"/>
  <c r="BT125" i="4"/>
  <c r="BJ125" i="4"/>
  <c r="AZ125" i="4"/>
  <c r="BY125" i="4" s="1"/>
  <c r="AU31" i="4"/>
  <c r="BQ31" i="4"/>
  <c r="AW31" i="4"/>
  <c r="BV31" i="4" s="1"/>
  <c r="BG31" i="4"/>
  <c r="BH86" i="4"/>
  <c r="AX86" i="4"/>
  <c r="BW86" i="4" s="1"/>
  <c r="BR86" i="4"/>
  <c r="BT24" i="2"/>
  <c r="BJ24" i="2"/>
  <c r="AZ24" i="2"/>
  <c r="BY24" i="2" s="1"/>
  <c r="AX28" i="2"/>
  <c r="BW28" i="2" s="1"/>
  <c r="BH28" i="2"/>
  <c r="BR28" i="2"/>
  <c r="AO60" i="10"/>
  <c r="AQ60" i="10"/>
  <c r="BJ89" i="10"/>
  <c r="BT89" i="10"/>
  <c r="AZ89" i="10"/>
  <c r="BY89" i="10" s="1"/>
  <c r="AQ41" i="10"/>
  <c r="AO41" i="10"/>
  <c r="BQ166" i="8"/>
  <c r="AU166" i="8"/>
  <c r="BG166" i="8"/>
  <c r="AW166" i="8"/>
  <c r="BV166" i="8" s="1"/>
  <c r="BR36" i="8"/>
  <c r="BH36" i="8"/>
  <c r="AX36" i="8"/>
  <c r="BW36" i="8" s="1"/>
  <c r="AU145" i="6"/>
  <c r="BQ145" i="6"/>
  <c r="AW145" i="6"/>
  <c r="BV145" i="6" s="1"/>
  <c r="BG145" i="6"/>
  <c r="AO20" i="4"/>
  <c r="AQ20" i="4"/>
  <c r="AO129" i="2"/>
  <c r="AQ129" i="2"/>
  <c r="AQ25" i="4"/>
  <c r="AO25" i="4"/>
  <c r="AO22" i="2"/>
  <c r="AQ22" i="2"/>
  <c r="BG116" i="2"/>
  <c r="BQ116" i="2"/>
  <c r="AW116" i="2"/>
  <c r="BV116" i="2" s="1"/>
  <c r="AU116" i="2"/>
  <c r="AW107" i="2"/>
  <c r="BV107" i="2" s="1"/>
  <c r="BQ107" i="2"/>
  <c r="BG107" i="2"/>
  <c r="AU107" i="2"/>
  <c r="BT189" i="10"/>
  <c r="AZ189" i="10"/>
  <c r="BY189" i="10" s="1"/>
  <c r="BJ189" i="10"/>
  <c r="BT67" i="10"/>
  <c r="BJ67" i="10"/>
  <c r="AZ67" i="10"/>
  <c r="BY67" i="10" s="1"/>
  <c r="AW61" i="10"/>
  <c r="BV61" i="10" s="1"/>
  <c r="BQ61" i="10"/>
  <c r="BG61" i="10"/>
  <c r="AU61" i="10"/>
  <c r="AX42" i="10"/>
  <c r="BW42" i="10" s="1"/>
  <c r="BH42" i="10"/>
  <c r="BR42" i="10"/>
  <c r="AX118" i="8"/>
  <c r="BW118" i="8" s="1"/>
  <c r="BR118" i="8"/>
  <c r="BH118" i="8"/>
  <c r="BQ79" i="10"/>
  <c r="BG79" i="10"/>
  <c r="AW79" i="10"/>
  <c r="BV79" i="10" s="1"/>
  <c r="AU79" i="10"/>
  <c r="BT150" i="8"/>
  <c r="BJ150" i="8"/>
  <c r="AZ150" i="8"/>
  <c r="BY150" i="8" s="1"/>
  <c r="BR139" i="8"/>
  <c r="BH139" i="8"/>
  <c r="AX139" i="8"/>
  <c r="BW139" i="8" s="1"/>
  <c r="BT110" i="4"/>
  <c r="BJ110" i="4"/>
  <c r="AZ110" i="4"/>
  <c r="BY110" i="4" s="1"/>
  <c r="AW53" i="6"/>
  <c r="BV53" i="6" s="1"/>
  <c r="AU53" i="6"/>
  <c r="BG53" i="6"/>
  <c r="BQ53" i="6"/>
  <c r="AQ124" i="4"/>
  <c r="AO124" i="4"/>
  <c r="AZ67" i="4"/>
  <c r="BY67" i="4" s="1"/>
  <c r="BT67" i="4"/>
  <c r="BJ67" i="4"/>
  <c r="AO46" i="10"/>
  <c r="AQ46" i="10"/>
  <c r="AQ85" i="4"/>
  <c r="AO85" i="4"/>
  <c r="AZ114" i="2"/>
  <c r="BY114" i="2" s="1"/>
  <c r="BT114" i="2"/>
  <c r="BJ114" i="2"/>
  <c r="AQ88" i="10"/>
  <c r="AO88" i="10"/>
  <c r="BT197" i="4"/>
  <c r="BJ197" i="4"/>
  <c r="AZ197" i="4"/>
  <c r="BY197" i="4" s="1"/>
  <c r="BT101" i="4"/>
  <c r="BJ101" i="4"/>
  <c r="AZ101" i="4"/>
  <c r="BY101" i="4" s="1"/>
  <c r="BQ104" i="6"/>
  <c r="BG104" i="6"/>
  <c r="AU104" i="6"/>
  <c r="AW104" i="6"/>
  <c r="BV104" i="6" s="1"/>
  <c r="AZ154" i="2"/>
  <c r="BY154" i="2" s="1"/>
  <c r="BT154" i="2"/>
  <c r="BJ154" i="2"/>
  <c r="BG124" i="10"/>
  <c r="BQ124" i="10"/>
  <c r="AU124" i="10"/>
  <c r="AW124" i="10"/>
  <c r="BV124" i="10" s="1"/>
  <c r="BT26" i="8"/>
  <c r="AZ26" i="8"/>
  <c r="BY26" i="8" s="1"/>
  <c r="BJ26" i="8"/>
  <c r="BQ46" i="4"/>
  <c r="BG46" i="4"/>
  <c r="AW46" i="4"/>
  <c r="BV46" i="4" s="1"/>
  <c r="AU46" i="4"/>
  <c r="BT130" i="4"/>
  <c r="AZ130" i="4"/>
  <c r="BY130" i="4" s="1"/>
  <c r="BJ130" i="4"/>
  <c r="BR86" i="2"/>
  <c r="BH86" i="2"/>
  <c r="AX86" i="2"/>
  <c r="BW86" i="2" s="1"/>
  <c r="AU126" i="10"/>
  <c r="AW126" i="10"/>
  <c r="BV126" i="10" s="1"/>
  <c r="BQ126" i="10"/>
  <c r="BG126" i="10"/>
  <c r="AW119" i="10"/>
  <c r="BV119" i="10" s="1"/>
  <c r="BG119" i="10"/>
  <c r="AU119" i="10"/>
  <c r="BQ119" i="10"/>
  <c r="AQ155" i="8"/>
  <c r="AO155" i="8"/>
  <c r="AU80" i="8"/>
  <c r="BQ80" i="8"/>
  <c r="BG80" i="8"/>
  <c r="AW80" i="8"/>
  <c r="BV80" i="8" s="1"/>
  <c r="AO197" i="6"/>
  <c r="AQ197" i="6"/>
  <c r="AW150" i="6"/>
  <c r="BV150" i="6" s="1"/>
  <c r="AU150" i="6"/>
  <c r="BG150" i="6"/>
  <c r="BQ150" i="6"/>
  <c r="AO160" i="8"/>
  <c r="AQ160" i="8"/>
  <c r="AU121" i="6"/>
  <c r="BQ121" i="6"/>
  <c r="AW121" i="6"/>
  <c r="BV121" i="6" s="1"/>
  <c r="BG121" i="6"/>
  <c r="AO50" i="4"/>
  <c r="AQ50" i="4"/>
  <c r="BG38" i="6"/>
  <c r="AW38" i="6"/>
  <c r="BV38" i="6" s="1"/>
  <c r="BQ38" i="6"/>
  <c r="AU38" i="6"/>
  <c r="BR188" i="4"/>
  <c r="BH188" i="4"/>
  <c r="AX188" i="4"/>
  <c r="BW188" i="4" s="1"/>
  <c r="AW196" i="4"/>
  <c r="BV196" i="4" s="1"/>
  <c r="AU196" i="4"/>
  <c r="BG196" i="4"/>
  <c r="BQ196" i="4"/>
  <c r="AX23" i="2"/>
  <c r="BW23" i="2" s="1"/>
  <c r="BR23" i="2"/>
  <c r="BH23" i="2"/>
  <c r="BR27" i="2"/>
  <c r="BH27" i="2"/>
  <c r="AX27" i="2"/>
  <c r="BW27" i="2" s="1"/>
  <c r="AX188" i="2"/>
  <c r="BW188" i="2" s="1"/>
  <c r="BH188" i="2"/>
  <c r="BR188" i="2"/>
  <c r="AW59" i="2"/>
  <c r="BV59" i="2" s="1"/>
  <c r="BQ59" i="2"/>
  <c r="BG59" i="2"/>
  <c r="AU59" i="2"/>
  <c r="AX56" i="2"/>
  <c r="BW56" i="2" s="1"/>
  <c r="BR56" i="2"/>
  <c r="BH56" i="2"/>
  <c r="AQ183" i="10"/>
  <c r="AO183" i="10"/>
  <c r="AX34" i="10"/>
  <c r="BW34" i="10" s="1"/>
  <c r="BH34" i="10"/>
  <c r="BR34" i="10"/>
  <c r="AX147" i="6"/>
  <c r="BW147" i="6" s="1"/>
  <c r="BR147" i="6"/>
  <c r="BH147" i="6"/>
  <c r="BT37" i="2"/>
  <c r="BJ37" i="2"/>
  <c r="AZ37" i="2"/>
  <c r="BY37" i="2" s="1"/>
  <c r="AU72" i="8"/>
  <c r="BQ72" i="8"/>
  <c r="BG72" i="8"/>
  <c r="AW72" i="8"/>
  <c r="BV72" i="8" s="1"/>
  <c r="AQ106" i="8"/>
  <c r="AO106" i="8"/>
  <c r="BR178" i="6"/>
  <c r="BH178" i="6"/>
  <c r="AX178" i="6"/>
  <c r="BW178" i="6" s="1"/>
  <c r="AX115" i="6"/>
  <c r="BW115" i="6" s="1"/>
  <c r="BH115" i="6"/>
  <c r="BR115" i="6"/>
  <c r="AW180" i="4"/>
  <c r="BV180" i="4" s="1"/>
  <c r="AU180" i="4"/>
  <c r="BG180" i="4"/>
  <c r="BQ180" i="4"/>
  <c r="AO162" i="10"/>
  <c r="AQ162" i="10"/>
  <c r="BR170" i="10"/>
  <c r="AX170" i="10"/>
  <c r="BW170" i="10" s="1"/>
  <c r="BH170" i="10"/>
  <c r="AW65" i="10"/>
  <c r="BV65" i="10" s="1"/>
  <c r="BG65" i="10"/>
  <c r="AU65" i="10"/>
  <c r="BQ65" i="10"/>
  <c r="AQ117" i="8"/>
  <c r="AO117" i="8"/>
  <c r="BT55" i="8"/>
  <c r="BJ55" i="8"/>
  <c r="AZ55" i="8"/>
  <c r="BY55" i="8" s="1"/>
  <c r="AX45" i="8"/>
  <c r="BW45" i="8" s="1"/>
  <c r="BR45" i="8"/>
  <c r="BH45" i="8"/>
  <c r="BR114" i="6"/>
  <c r="BH114" i="6"/>
  <c r="AX114" i="6"/>
  <c r="BW114" i="6" s="1"/>
  <c r="AQ193" i="8"/>
  <c r="AO193" i="8"/>
  <c r="AQ183" i="6"/>
  <c r="AO183" i="6"/>
  <c r="AX131" i="6"/>
  <c r="BW131" i="6" s="1"/>
  <c r="BR131" i="6"/>
  <c r="BH131" i="6"/>
  <c r="AO164" i="4"/>
  <c r="AQ164" i="4"/>
  <c r="AW183" i="2"/>
  <c r="BV183" i="2" s="1"/>
  <c r="BQ183" i="2"/>
  <c r="BG183" i="2"/>
  <c r="AU183" i="2"/>
  <c r="AW71" i="2"/>
  <c r="BV71" i="2" s="1"/>
  <c r="BQ71" i="2"/>
  <c r="BG71" i="2"/>
  <c r="AU71" i="2"/>
  <c r="AX152" i="2"/>
  <c r="BW152" i="2" s="1"/>
  <c r="BR152" i="2"/>
  <c r="BH152" i="2"/>
  <c r="BG140" i="2"/>
  <c r="BQ140" i="2"/>
  <c r="AW140" i="2"/>
  <c r="BV140" i="2" s="1"/>
  <c r="AU140" i="2"/>
  <c r="BT69" i="2"/>
  <c r="BJ69" i="2"/>
  <c r="AZ69" i="2"/>
  <c r="BY69" i="2" s="1"/>
  <c r="BJ108" i="4"/>
  <c r="AZ108" i="4"/>
  <c r="BY108" i="4" s="1"/>
  <c r="BT108" i="4"/>
  <c r="AQ80" i="2"/>
  <c r="AO80" i="2"/>
  <c r="BT169" i="8"/>
  <c r="AZ169" i="8"/>
  <c r="BY169" i="8" s="1"/>
  <c r="BJ169" i="8"/>
  <c r="BT34" i="6"/>
  <c r="BJ34" i="6"/>
  <c r="AZ34" i="6"/>
  <c r="BY34" i="6" s="1"/>
  <c r="AQ28" i="10"/>
  <c r="AO28" i="10"/>
  <c r="AU59" i="4"/>
  <c r="BQ59" i="4"/>
  <c r="BG59" i="4"/>
  <c r="AW59" i="4"/>
  <c r="BV59" i="4" s="1"/>
  <c r="BR122" i="10"/>
  <c r="BH122" i="10"/>
  <c r="AX122" i="10"/>
  <c r="BW122" i="10" s="1"/>
  <c r="BT50" i="8"/>
  <c r="BJ50" i="8"/>
  <c r="AZ50" i="8"/>
  <c r="BY50" i="8" s="1"/>
  <c r="BR168" i="8"/>
  <c r="BH168" i="8"/>
  <c r="AX168" i="8"/>
  <c r="BW168" i="8" s="1"/>
  <c r="AQ172" i="10"/>
  <c r="AO172" i="10"/>
  <c r="BG100" i="10"/>
  <c r="AU100" i="10"/>
  <c r="BQ100" i="10"/>
  <c r="AW100" i="10"/>
  <c r="BV100" i="10" s="1"/>
  <c r="AX99" i="10"/>
  <c r="BW99" i="10" s="1"/>
  <c r="BH99" i="10"/>
  <c r="BR99" i="10"/>
  <c r="AX134" i="8"/>
  <c r="BW134" i="8" s="1"/>
  <c r="BR134" i="8"/>
  <c r="BH134" i="8"/>
  <c r="AX70" i="8"/>
  <c r="BW70" i="8" s="1"/>
  <c r="BR70" i="8"/>
  <c r="BH70" i="8"/>
  <c r="BR20" i="10"/>
  <c r="AX20" i="10"/>
  <c r="BW20" i="10" s="1"/>
  <c r="BH20" i="10"/>
  <c r="AU173" i="6"/>
  <c r="BQ173" i="6"/>
  <c r="BG173" i="6"/>
  <c r="AW173" i="6"/>
  <c r="BV173" i="6" s="1"/>
  <c r="AU133" i="6"/>
  <c r="BQ133" i="6"/>
  <c r="AW133" i="6"/>
  <c r="BV133" i="6" s="1"/>
  <c r="BG133" i="6"/>
  <c r="BG171" i="6"/>
  <c r="AW171" i="6"/>
  <c r="BV171" i="6" s="1"/>
  <c r="BQ171" i="6"/>
  <c r="AU171" i="6"/>
  <c r="AQ117" i="4"/>
  <c r="AO117" i="4"/>
  <c r="AU35" i="4"/>
  <c r="BQ35" i="4"/>
  <c r="AW35" i="4"/>
  <c r="BV35" i="4" s="1"/>
  <c r="BG35" i="4"/>
  <c r="BG30" i="6"/>
  <c r="AW30" i="6"/>
  <c r="BV30" i="6" s="1"/>
  <c r="BQ30" i="6"/>
  <c r="AU30" i="6"/>
  <c r="BQ112" i="6"/>
  <c r="BG112" i="6"/>
  <c r="AW112" i="6"/>
  <c r="BV112" i="6" s="1"/>
  <c r="AU112" i="6"/>
  <c r="AU98" i="2"/>
  <c r="BQ98" i="2"/>
  <c r="BG98" i="2"/>
  <c r="AW98" i="2"/>
  <c r="BV98" i="2" s="1"/>
  <c r="BR172" i="4"/>
  <c r="BH172" i="4"/>
  <c r="AX172" i="4"/>
  <c r="BW172" i="4" s="1"/>
  <c r="BR82" i="2"/>
  <c r="BH82" i="2"/>
  <c r="AX82" i="2"/>
  <c r="BW82" i="2" s="1"/>
  <c r="BR85" i="6"/>
  <c r="BH85" i="6"/>
  <c r="AX85" i="6"/>
  <c r="BW85" i="6" s="1"/>
  <c r="BR182" i="2"/>
  <c r="BH182" i="2"/>
  <c r="AX182" i="2"/>
  <c r="BW182" i="2" s="1"/>
  <c r="AO83" i="2"/>
  <c r="AQ83" i="2"/>
  <c r="AQ197" i="8"/>
  <c r="AO197" i="8"/>
  <c r="AX126" i="8"/>
  <c r="BW126" i="8" s="1"/>
  <c r="BR126" i="8"/>
  <c r="BH126" i="8"/>
  <c r="AU68" i="6"/>
  <c r="BQ68" i="6"/>
  <c r="BG68" i="6"/>
  <c r="AW68" i="6"/>
  <c r="BV68" i="6" s="1"/>
  <c r="AX26" i="6"/>
  <c r="BW26" i="6" s="1"/>
  <c r="BR26" i="6"/>
  <c r="BH26" i="6"/>
  <c r="BT70" i="6"/>
  <c r="BJ70" i="6"/>
  <c r="AZ70" i="6"/>
  <c r="BY70" i="6" s="1"/>
  <c r="BR154" i="6"/>
  <c r="BH154" i="6"/>
  <c r="AX154" i="6"/>
  <c r="BW154" i="6" s="1"/>
  <c r="BT66" i="4"/>
  <c r="BJ66" i="4"/>
  <c r="AZ66" i="4"/>
  <c r="BY66" i="4" s="1"/>
  <c r="AQ93" i="4"/>
  <c r="AO93" i="4"/>
  <c r="AQ33" i="10"/>
  <c r="AO33" i="10"/>
  <c r="BQ140" i="6"/>
  <c r="BG140" i="6"/>
  <c r="AW140" i="6"/>
  <c r="BV140" i="6" s="1"/>
  <c r="AU140" i="6"/>
  <c r="AX181" i="4"/>
  <c r="BW181" i="4" s="1"/>
  <c r="BR181" i="4"/>
  <c r="BH181" i="4"/>
  <c r="BH73" i="2"/>
  <c r="BR73" i="2"/>
  <c r="AX73" i="2"/>
  <c r="BW73" i="2" s="1"/>
  <c r="BQ98" i="4"/>
  <c r="BG98" i="4"/>
  <c r="AW98" i="4"/>
  <c r="BV98" i="4" s="1"/>
  <c r="AU98" i="4"/>
  <c r="AW72" i="4"/>
  <c r="BV72" i="4" s="1"/>
  <c r="AU72" i="4"/>
  <c r="BG72" i="4"/>
  <c r="BQ72" i="4"/>
  <c r="BR80" i="6"/>
  <c r="BH80" i="6"/>
  <c r="AX80" i="6"/>
  <c r="BW80" i="6" s="1"/>
  <c r="AW199" i="2"/>
  <c r="BV199" i="2" s="1"/>
  <c r="BQ199" i="2"/>
  <c r="BG199" i="2"/>
  <c r="AU199" i="2"/>
  <c r="AX104" i="2"/>
  <c r="BW104" i="2" s="1"/>
  <c r="BR104" i="2"/>
  <c r="BH104" i="2"/>
  <c r="BT160" i="2"/>
  <c r="BJ160" i="2"/>
  <c r="AZ160" i="2"/>
  <c r="BY160" i="2" s="1"/>
  <c r="BR138" i="10"/>
  <c r="AX138" i="10"/>
  <c r="BW138" i="10" s="1"/>
  <c r="BH138" i="10"/>
  <c r="BR170" i="6"/>
  <c r="BH170" i="6"/>
  <c r="AX170" i="6"/>
  <c r="BW170" i="6" s="1"/>
  <c r="AW93" i="8"/>
  <c r="BV93" i="8" s="1"/>
  <c r="AU93" i="8"/>
  <c r="BQ93" i="8"/>
  <c r="BG93" i="8"/>
  <c r="AW119" i="2"/>
  <c r="BV119" i="2" s="1"/>
  <c r="BQ119" i="2"/>
  <c r="BG119" i="2"/>
  <c r="AU119" i="2"/>
  <c r="AU106" i="2"/>
  <c r="BQ106" i="2"/>
  <c r="BG106" i="2"/>
  <c r="AW106" i="2"/>
  <c r="BV106" i="2" s="1"/>
  <c r="AW184" i="10"/>
  <c r="BV184" i="10" s="1"/>
  <c r="BQ184" i="10"/>
  <c r="BG184" i="10"/>
  <c r="AU184" i="10"/>
  <c r="AX164" i="10"/>
  <c r="BW164" i="10" s="1"/>
  <c r="BR164" i="10"/>
  <c r="BH164" i="10"/>
  <c r="BR28" i="4"/>
  <c r="BH28" i="4"/>
  <c r="AX28" i="4"/>
  <c r="BW28" i="4" s="1"/>
  <c r="AU178" i="2"/>
  <c r="BQ178" i="2"/>
  <c r="BG178" i="2"/>
  <c r="AW178" i="2"/>
  <c r="BV178" i="2" s="1"/>
  <c r="AQ194" i="10"/>
  <c r="AO194" i="10"/>
  <c r="BG120" i="10"/>
  <c r="BQ120" i="10"/>
  <c r="AW120" i="10"/>
  <c r="BV120" i="10" s="1"/>
  <c r="AU120" i="10"/>
  <c r="AU99" i="4"/>
  <c r="BQ99" i="4"/>
  <c r="AW99" i="4"/>
  <c r="BV99" i="4" s="1"/>
  <c r="BG99" i="4"/>
  <c r="BR184" i="8"/>
  <c r="BH184" i="8"/>
  <c r="AX184" i="8"/>
  <c r="BW184" i="8" s="1"/>
  <c r="BG22" i="8"/>
  <c r="AU22" i="8"/>
  <c r="BQ22" i="8"/>
  <c r="AW22" i="8"/>
  <c r="BV22" i="8" s="1"/>
  <c r="AU72" i="6"/>
  <c r="BQ72" i="6"/>
  <c r="AW72" i="6"/>
  <c r="BV72" i="6" s="1"/>
  <c r="BG72" i="6"/>
  <c r="BQ176" i="6"/>
  <c r="BG176" i="6"/>
  <c r="AW176" i="6"/>
  <c r="BV176" i="6" s="1"/>
  <c r="AU176" i="6"/>
  <c r="AQ123" i="4"/>
  <c r="AO123" i="4"/>
  <c r="AU58" i="2"/>
  <c r="BQ58" i="2"/>
  <c r="AW58" i="2"/>
  <c r="BV58" i="2" s="1"/>
  <c r="BG58" i="2"/>
  <c r="AQ106" i="10"/>
  <c r="AO106" i="10"/>
  <c r="AX22" i="6"/>
  <c r="BW22" i="6" s="1"/>
  <c r="BH22" i="6"/>
  <c r="BR22" i="6"/>
  <c r="BQ11" i="4"/>
  <c r="BG11" i="4"/>
  <c r="AU11" i="4"/>
  <c r="AW11" i="4"/>
  <c r="BV11" i="4" s="1"/>
  <c r="BR166" i="2"/>
  <c r="BH166" i="2"/>
  <c r="AX166" i="2"/>
  <c r="BW166" i="2" s="1"/>
  <c r="BQ33" i="2"/>
  <c r="BG33" i="2"/>
  <c r="AW33" i="2"/>
  <c r="BV33" i="2" s="1"/>
  <c r="AU33" i="2"/>
  <c r="AU158" i="10"/>
  <c r="AW158" i="10"/>
  <c r="BV158" i="10" s="1"/>
  <c r="BQ158" i="10"/>
  <c r="BG158" i="10"/>
  <c r="AX32" i="2"/>
  <c r="BW32" i="2" s="1"/>
  <c r="BR32" i="2"/>
  <c r="BH32" i="2"/>
  <c r="AX18" i="10"/>
  <c r="BW18" i="10" s="1"/>
  <c r="BH18" i="10"/>
  <c r="BR18" i="10"/>
  <c r="AO47" i="6"/>
  <c r="AQ47" i="6"/>
  <c r="AQ194" i="2"/>
  <c r="AO194" i="2"/>
  <c r="BG148" i="2"/>
  <c r="BQ148" i="2"/>
  <c r="AW148" i="2"/>
  <c r="BV148" i="2" s="1"/>
  <c r="AU148" i="2"/>
  <c r="AO102" i="2"/>
  <c r="AQ102" i="2"/>
  <c r="BR14" i="2"/>
  <c r="AX14" i="2"/>
  <c r="BW14" i="2" s="1"/>
  <c r="BH14" i="2"/>
  <c r="BQ145" i="10"/>
  <c r="AW145" i="10"/>
  <c r="BV145" i="10" s="1"/>
  <c r="BG145" i="10"/>
  <c r="AU145" i="10"/>
  <c r="BQ97" i="6"/>
  <c r="AU97" i="6"/>
  <c r="AW97" i="6"/>
  <c r="BV97" i="6" s="1"/>
  <c r="BG97" i="6"/>
  <c r="AW60" i="4"/>
  <c r="BV60" i="4" s="1"/>
  <c r="AU60" i="4"/>
  <c r="BG60" i="4"/>
  <c r="BQ60" i="4"/>
  <c r="AX26" i="10"/>
  <c r="BW26" i="10" s="1"/>
  <c r="BH26" i="10"/>
  <c r="BR26" i="10"/>
  <c r="BT43" i="8"/>
  <c r="BJ43" i="8"/>
  <c r="AZ43" i="8"/>
  <c r="BY43" i="8" s="1"/>
  <c r="BH17" i="2"/>
  <c r="BR17" i="2"/>
  <c r="AX17" i="2"/>
  <c r="BW17" i="2" s="1"/>
  <c r="AO118" i="2"/>
  <c r="AQ118" i="2"/>
  <c r="AQ168" i="10"/>
  <c r="AO168" i="10"/>
  <c r="BR156" i="8"/>
  <c r="BH156" i="8"/>
  <c r="AX156" i="8"/>
  <c r="BW156" i="8" s="1"/>
  <c r="AQ82" i="6"/>
  <c r="AO82" i="6"/>
  <c r="AW52" i="4"/>
  <c r="BV52" i="4" s="1"/>
  <c r="AU52" i="4"/>
  <c r="BG52" i="4"/>
  <c r="BQ52" i="4"/>
  <c r="AO152" i="4"/>
  <c r="AQ152" i="4"/>
  <c r="BG52" i="2"/>
  <c r="BQ52" i="2"/>
  <c r="AW52" i="2"/>
  <c r="BV52" i="2" s="1"/>
  <c r="AU52" i="2"/>
  <c r="BJ73" i="10"/>
  <c r="BT73" i="10"/>
  <c r="AZ73" i="10"/>
  <c r="BY73" i="10" s="1"/>
  <c r="BT90" i="4"/>
  <c r="BJ90" i="4"/>
  <c r="AZ90" i="4"/>
  <c r="BY90" i="4" s="1"/>
  <c r="BT134" i="4"/>
  <c r="AZ134" i="4"/>
  <c r="BY134" i="4" s="1"/>
  <c r="BJ134" i="4"/>
  <c r="AW51" i="6" l="1"/>
  <c r="BV51" i="6" s="1"/>
  <c r="BQ51" i="6"/>
  <c r="BG51" i="6"/>
  <c r="AU51" i="6"/>
  <c r="BG166" i="4"/>
  <c r="AW166" i="4"/>
  <c r="BV166" i="4" s="1"/>
  <c r="AU166" i="4"/>
  <c r="BQ166" i="4"/>
  <c r="AW23" i="6"/>
  <c r="BV23" i="6" s="1"/>
  <c r="BG23" i="6"/>
  <c r="AU23" i="6"/>
  <c r="BQ23" i="6"/>
  <c r="BQ61" i="2"/>
  <c r="AW61" i="2"/>
  <c r="BV61" i="2" s="1"/>
  <c r="AU61" i="2"/>
  <c r="BG61" i="2"/>
  <c r="BQ191" i="8"/>
  <c r="AW191" i="8"/>
  <c r="BV191" i="8" s="1"/>
  <c r="AU191" i="8"/>
  <c r="BG191" i="8"/>
  <c r="AW200" i="6"/>
  <c r="BV200" i="6" s="1"/>
  <c r="AU200" i="6"/>
  <c r="BG200" i="6"/>
  <c r="BQ200" i="6"/>
  <c r="AU15" i="6"/>
  <c r="AW15" i="6"/>
  <c r="BV15" i="6" s="1"/>
  <c r="BQ15" i="6"/>
  <c r="BG15" i="6"/>
  <c r="BQ172" i="6"/>
  <c r="BG172" i="6"/>
  <c r="AW172" i="6"/>
  <c r="BV172" i="6" s="1"/>
  <c r="AU172" i="6"/>
  <c r="BQ26" i="4"/>
  <c r="BG26" i="4"/>
  <c r="AU26" i="4"/>
  <c r="AW26" i="4"/>
  <c r="BV26" i="4" s="1"/>
  <c r="BG9" i="2"/>
  <c r="AW9" i="2"/>
  <c r="BV9" i="2" s="1"/>
  <c r="AU9" i="2"/>
  <c r="BQ9" i="2"/>
  <c r="AU170" i="8"/>
  <c r="AW170" i="8"/>
  <c r="BV170" i="8" s="1"/>
  <c r="BQ170" i="8"/>
  <c r="BG170" i="8"/>
  <c r="AU182" i="4"/>
  <c r="BQ182" i="4"/>
  <c r="BG182" i="4"/>
  <c r="AW182" i="4"/>
  <c r="BV182" i="4" s="1"/>
  <c r="AW190" i="4"/>
  <c r="BV190" i="4" s="1"/>
  <c r="AU190" i="4"/>
  <c r="BQ190" i="4"/>
  <c r="BG190" i="4"/>
  <c r="AU115" i="8"/>
  <c r="BQ115" i="8"/>
  <c r="BG115" i="8"/>
  <c r="AW115" i="8"/>
  <c r="BV115" i="8" s="1"/>
  <c r="AZ117" i="10"/>
  <c r="BY117" i="10" s="1"/>
  <c r="BJ117" i="10"/>
  <c r="BT117" i="10"/>
  <c r="BJ35" i="8"/>
  <c r="BT35" i="8"/>
  <c r="AZ35" i="8"/>
  <c r="BY35" i="8" s="1"/>
  <c r="AZ49" i="2"/>
  <c r="BY49" i="2" s="1"/>
  <c r="BT49" i="2"/>
  <c r="BJ49" i="2"/>
  <c r="BQ141" i="2"/>
  <c r="BG141" i="2"/>
  <c r="AW141" i="2"/>
  <c r="BV141" i="2" s="1"/>
  <c r="AU141" i="2"/>
  <c r="AU170" i="4"/>
  <c r="BQ170" i="4"/>
  <c r="BG170" i="4"/>
  <c r="AW170" i="4"/>
  <c r="BV170" i="4" s="1"/>
  <c r="BQ133" i="10"/>
  <c r="BG133" i="10"/>
  <c r="AW133" i="10"/>
  <c r="BV133" i="10" s="1"/>
  <c r="AU133" i="10"/>
  <c r="BJ53" i="2"/>
  <c r="AZ53" i="2"/>
  <c r="BY53" i="2" s="1"/>
  <c r="BT53" i="2"/>
  <c r="BG132" i="6"/>
  <c r="AW132" i="6"/>
  <c r="BV132" i="6" s="1"/>
  <c r="AU132" i="6"/>
  <c r="BQ132" i="6"/>
  <c r="BQ15" i="4"/>
  <c r="BG15" i="4"/>
  <c r="AW15" i="4"/>
  <c r="BV15" i="4" s="1"/>
  <c r="AU15" i="4"/>
  <c r="BQ31" i="10"/>
  <c r="BG31" i="10"/>
  <c r="AW31" i="10"/>
  <c r="BV31" i="10" s="1"/>
  <c r="AU31" i="10"/>
  <c r="AZ71" i="10"/>
  <c r="BY71" i="10" s="1"/>
  <c r="BJ71" i="10"/>
  <c r="BT71" i="10"/>
  <c r="BR53" i="2"/>
  <c r="BH53" i="2"/>
  <c r="AX53" i="2"/>
  <c r="BW53" i="2" s="1"/>
  <c r="BJ176" i="8"/>
  <c r="AZ176" i="8"/>
  <c r="BY176" i="8" s="1"/>
  <c r="BT176" i="8"/>
  <c r="BQ146" i="8"/>
  <c r="BG146" i="8"/>
  <c r="AU146" i="8"/>
  <c r="AW146" i="8"/>
  <c r="BV146" i="8" s="1"/>
  <c r="BG31" i="6"/>
  <c r="AU31" i="6"/>
  <c r="AW31" i="6"/>
  <c r="BV31" i="6" s="1"/>
  <c r="BQ31" i="6"/>
  <c r="BT149" i="2"/>
  <c r="BJ149" i="2"/>
  <c r="AZ149" i="2"/>
  <c r="BY149" i="2" s="1"/>
  <c r="AZ10" i="2"/>
  <c r="BY10" i="2" s="1"/>
  <c r="BT10" i="2"/>
  <c r="BJ10" i="2"/>
  <c r="BJ51" i="2"/>
  <c r="BT51" i="2"/>
  <c r="AZ51" i="2"/>
  <c r="BY51" i="2" s="1"/>
  <c r="AU154" i="4"/>
  <c r="BQ154" i="4"/>
  <c r="BG154" i="4"/>
  <c r="AW154" i="4"/>
  <c r="BV154" i="4" s="1"/>
  <c r="BT178" i="10"/>
  <c r="AZ178" i="10"/>
  <c r="BY178" i="10" s="1"/>
  <c r="BJ178" i="10"/>
  <c r="BQ78" i="4"/>
  <c r="BG78" i="4"/>
  <c r="AU78" i="4"/>
  <c r="AW78" i="4"/>
  <c r="BV78" i="4" s="1"/>
  <c r="BJ153" i="10"/>
  <c r="AZ153" i="10"/>
  <c r="BY153" i="10" s="1"/>
  <c r="BT153" i="10"/>
  <c r="BJ23" i="10"/>
  <c r="AZ23" i="10"/>
  <c r="BY23" i="10" s="1"/>
  <c r="BT23" i="10"/>
  <c r="BT19" i="4"/>
  <c r="BJ19" i="4"/>
  <c r="AZ19" i="4"/>
  <c r="BY19" i="4" s="1"/>
  <c r="BJ165" i="2"/>
  <c r="AZ165" i="2"/>
  <c r="BY165" i="2" s="1"/>
  <c r="BT165" i="2"/>
  <c r="BQ116" i="6"/>
  <c r="BG116" i="6"/>
  <c r="AW116" i="6"/>
  <c r="BV116" i="6" s="1"/>
  <c r="AU116" i="6"/>
  <c r="BJ15" i="10"/>
  <c r="BT15" i="10"/>
  <c r="AZ15" i="10"/>
  <c r="BY15" i="10" s="1"/>
  <c r="BJ95" i="10"/>
  <c r="AZ95" i="10"/>
  <c r="BY95" i="10" s="1"/>
  <c r="BT95" i="10"/>
  <c r="AU15" i="8"/>
  <c r="BQ15" i="8"/>
  <c r="BG15" i="8"/>
  <c r="AW15" i="8"/>
  <c r="BV15" i="8" s="1"/>
  <c r="BJ52" i="4"/>
  <c r="AZ52" i="4"/>
  <c r="BY52" i="4" s="1"/>
  <c r="BT52" i="4"/>
  <c r="AU194" i="2"/>
  <c r="BQ194" i="2"/>
  <c r="BG194" i="2"/>
  <c r="AW194" i="2"/>
  <c r="BV194" i="2" s="1"/>
  <c r="BT22" i="8"/>
  <c r="BJ22" i="8"/>
  <c r="AZ22" i="8"/>
  <c r="BY22" i="8" s="1"/>
  <c r="BJ72" i="4"/>
  <c r="AZ72" i="4"/>
  <c r="BY72" i="4" s="1"/>
  <c r="BT72" i="4"/>
  <c r="BJ183" i="2"/>
  <c r="BT183" i="2"/>
  <c r="AZ183" i="2"/>
  <c r="BY183" i="2" s="1"/>
  <c r="AZ145" i="6"/>
  <c r="BY145" i="6" s="1"/>
  <c r="BJ145" i="6"/>
  <c r="BT145" i="6"/>
  <c r="BG76" i="2"/>
  <c r="BQ76" i="2"/>
  <c r="AW76" i="2"/>
  <c r="BV76" i="2" s="1"/>
  <c r="AU76" i="2"/>
  <c r="AW45" i="6"/>
  <c r="BV45" i="6" s="1"/>
  <c r="AU45" i="6"/>
  <c r="BQ45" i="6"/>
  <c r="BG45" i="6"/>
  <c r="BT60" i="2"/>
  <c r="AZ60" i="2"/>
  <c r="BY60" i="2" s="1"/>
  <c r="BJ60" i="2"/>
  <c r="BG14" i="8"/>
  <c r="AU14" i="8"/>
  <c r="BQ14" i="8"/>
  <c r="AW14" i="8"/>
  <c r="BV14" i="8" s="1"/>
  <c r="AW133" i="8"/>
  <c r="BV133" i="8" s="1"/>
  <c r="AU133" i="8"/>
  <c r="BG133" i="8"/>
  <c r="BQ133" i="8"/>
  <c r="AU56" i="10"/>
  <c r="BG56" i="10"/>
  <c r="BQ56" i="10"/>
  <c r="AW56" i="10"/>
  <c r="BV56" i="10" s="1"/>
  <c r="AU179" i="10"/>
  <c r="BQ179" i="10"/>
  <c r="AW179" i="10"/>
  <c r="BV179" i="10" s="1"/>
  <c r="BG179" i="10"/>
  <c r="AW160" i="4"/>
  <c r="BV160" i="4" s="1"/>
  <c r="AU160" i="4"/>
  <c r="BQ160" i="4"/>
  <c r="BG160" i="4"/>
  <c r="BT127" i="6"/>
  <c r="BJ127" i="6"/>
  <c r="AZ127" i="6"/>
  <c r="BY127" i="6" s="1"/>
  <c r="AZ48" i="8"/>
  <c r="BY48" i="8" s="1"/>
  <c r="BT48" i="8"/>
  <c r="BJ48" i="8"/>
  <c r="AU87" i="4"/>
  <c r="BQ87" i="4"/>
  <c r="AW87" i="4"/>
  <c r="BV87" i="4" s="1"/>
  <c r="BG87" i="4"/>
  <c r="BG188" i="2"/>
  <c r="BQ188" i="2"/>
  <c r="AW188" i="2"/>
  <c r="BV188" i="2" s="1"/>
  <c r="AU188" i="2"/>
  <c r="AZ136" i="8"/>
  <c r="BY136" i="8" s="1"/>
  <c r="BT136" i="8"/>
  <c r="BJ136" i="8"/>
  <c r="BQ67" i="6"/>
  <c r="BG67" i="6"/>
  <c r="AW67" i="6"/>
  <c r="BV67" i="6" s="1"/>
  <c r="AU67" i="6"/>
  <c r="BG156" i="10"/>
  <c r="BQ156" i="10"/>
  <c r="AW156" i="10"/>
  <c r="BV156" i="10" s="1"/>
  <c r="AU156" i="10"/>
  <c r="AZ167" i="8"/>
  <c r="BY167" i="8" s="1"/>
  <c r="BJ167" i="8"/>
  <c r="BT167" i="8"/>
  <c r="AU166" i="2"/>
  <c r="BQ166" i="2"/>
  <c r="BG166" i="2"/>
  <c r="AW166" i="2"/>
  <c r="BV166" i="2" s="1"/>
  <c r="BG62" i="8"/>
  <c r="BQ62" i="8"/>
  <c r="AW62" i="8"/>
  <c r="BV62" i="8" s="1"/>
  <c r="AU62" i="8"/>
  <c r="AU182" i="2"/>
  <c r="BQ182" i="2"/>
  <c r="BG182" i="2"/>
  <c r="AW182" i="2"/>
  <c r="BV182" i="2" s="1"/>
  <c r="BG128" i="10"/>
  <c r="BQ128" i="10"/>
  <c r="AW128" i="10"/>
  <c r="BV128" i="10" s="1"/>
  <c r="AU128" i="10"/>
  <c r="AZ186" i="2"/>
  <c r="BY186" i="2" s="1"/>
  <c r="BT186" i="2"/>
  <c r="BJ186" i="2"/>
  <c r="BG177" i="8"/>
  <c r="AU177" i="8"/>
  <c r="BQ177" i="8"/>
  <c r="AW177" i="8"/>
  <c r="BV177" i="8" s="1"/>
  <c r="BG29" i="4"/>
  <c r="AW29" i="4"/>
  <c r="BV29" i="4" s="1"/>
  <c r="AU29" i="4"/>
  <c r="BQ29" i="4"/>
  <c r="BG164" i="2"/>
  <c r="BQ164" i="2"/>
  <c r="AW164" i="2"/>
  <c r="BV164" i="2" s="1"/>
  <c r="AU164" i="2"/>
  <c r="BT161" i="2"/>
  <c r="BJ161" i="2"/>
  <c r="AZ161" i="2"/>
  <c r="BY161" i="2" s="1"/>
  <c r="BG96" i="2"/>
  <c r="BQ96" i="2"/>
  <c r="AW96" i="2"/>
  <c r="BV96" i="2" s="1"/>
  <c r="AU96" i="2"/>
  <c r="BJ118" i="6"/>
  <c r="AZ118" i="6"/>
  <c r="BY118" i="6" s="1"/>
  <c r="BT118" i="6"/>
  <c r="AW40" i="4"/>
  <c r="BV40" i="4" s="1"/>
  <c r="AU40" i="4"/>
  <c r="BQ40" i="4"/>
  <c r="BG40" i="4"/>
  <c r="AZ171" i="8"/>
  <c r="BY171" i="8" s="1"/>
  <c r="BT171" i="8"/>
  <c r="BJ171" i="8"/>
  <c r="BT182" i="8"/>
  <c r="BJ182" i="8"/>
  <c r="AZ182" i="8"/>
  <c r="BY182" i="8" s="1"/>
  <c r="BJ187" i="2"/>
  <c r="BT187" i="2"/>
  <c r="AZ187" i="2"/>
  <c r="BY187" i="2" s="1"/>
  <c r="BT42" i="8"/>
  <c r="BJ42" i="8"/>
  <c r="AZ42" i="8"/>
  <c r="BY42" i="8" s="1"/>
  <c r="BT39" i="8"/>
  <c r="AZ39" i="8"/>
  <c r="BY39" i="8" s="1"/>
  <c r="BJ39" i="8"/>
  <c r="BG82" i="6"/>
  <c r="AW82" i="6"/>
  <c r="BV82" i="6" s="1"/>
  <c r="AU82" i="6"/>
  <c r="BQ82" i="6"/>
  <c r="AZ158" i="10"/>
  <c r="BY158" i="10" s="1"/>
  <c r="BJ158" i="10"/>
  <c r="BT158" i="10"/>
  <c r="BT33" i="2"/>
  <c r="AZ33" i="2"/>
  <c r="BY33" i="2" s="1"/>
  <c r="BJ33" i="2"/>
  <c r="BT11" i="4"/>
  <c r="BJ11" i="4"/>
  <c r="AZ11" i="4"/>
  <c r="BY11" i="4" s="1"/>
  <c r="AU123" i="4"/>
  <c r="BQ123" i="4"/>
  <c r="AW123" i="4"/>
  <c r="BV123" i="4" s="1"/>
  <c r="BG123" i="4"/>
  <c r="AZ126" i="10"/>
  <c r="BY126" i="10" s="1"/>
  <c r="BT126" i="10"/>
  <c r="BJ126" i="10"/>
  <c r="BG85" i="4"/>
  <c r="AW85" i="4"/>
  <c r="BV85" i="4" s="1"/>
  <c r="BQ85" i="4"/>
  <c r="AU85" i="4"/>
  <c r="AU22" i="2"/>
  <c r="BQ22" i="2"/>
  <c r="BG22" i="2"/>
  <c r="AW22" i="2"/>
  <c r="BV22" i="2" s="1"/>
  <c r="BJ53" i="8"/>
  <c r="BT53" i="8"/>
  <c r="AZ53" i="8"/>
  <c r="BY53" i="8" s="1"/>
  <c r="AW95" i="6"/>
  <c r="BV95" i="6" s="1"/>
  <c r="AU95" i="6"/>
  <c r="BQ95" i="6"/>
  <c r="BG95" i="6"/>
  <c r="AW112" i="4"/>
  <c r="BV112" i="4" s="1"/>
  <c r="AU112" i="4"/>
  <c r="BG112" i="4"/>
  <c r="BQ112" i="4"/>
  <c r="AZ76" i="6"/>
  <c r="BY76" i="6" s="1"/>
  <c r="BJ76" i="6"/>
  <c r="BT76" i="6"/>
  <c r="AZ28" i="8"/>
  <c r="BY28" i="8" s="1"/>
  <c r="BJ28" i="8"/>
  <c r="BT28" i="8"/>
  <c r="AZ170" i="2"/>
  <c r="BY170" i="2" s="1"/>
  <c r="BT170" i="2"/>
  <c r="BJ170" i="2"/>
  <c r="AU56" i="8"/>
  <c r="BQ56" i="8"/>
  <c r="BG56" i="8"/>
  <c r="AW56" i="8"/>
  <c r="BV56" i="8" s="1"/>
  <c r="BG50" i="6"/>
  <c r="AW50" i="6"/>
  <c r="BV50" i="6" s="1"/>
  <c r="AU50" i="6"/>
  <c r="BQ50" i="6"/>
  <c r="BG145" i="4"/>
  <c r="AW145" i="4"/>
  <c r="BV145" i="4" s="1"/>
  <c r="BQ145" i="4"/>
  <c r="AU145" i="4"/>
  <c r="BJ131" i="10"/>
  <c r="AZ131" i="10"/>
  <c r="BY131" i="10" s="1"/>
  <c r="BT131" i="10"/>
  <c r="BJ140" i="4"/>
  <c r="AZ140" i="4"/>
  <c r="BY140" i="4" s="1"/>
  <c r="BT140" i="4"/>
  <c r="AW35" i="2"/>
  <c r="BV35" i="2" s="1"/>
  <c r="BQ35" i="2"/>
  <c r="BG35" i="2"/>
  <c r="AU35" i="2"/>
  <c r="BT59" i="10"/>
  <c r="BJ59" i="10"/>
  <c r="AZ59" i="10"/>
  <c r="BY59" i="10" s="1"/>
  <c r="BJ77" i="10"/>
  <c r="BT77" i="10"/>
  <c r="AZ77" i="10"/>
  <c r="BY77" i="10" s="1"/>
  <c r="AU40" i="10"/>
  <c r="BQ40" i="10"/>
  <c r="BG40" i="10"/>
  <c r="AW40" i="10"/>
  <c r="BV40" i="10" s="1"/>
  <c r="AW120" i="4"/>
  <c r="BV120" i="4" s="1"/>
  <c r="AU120" i="4"/>
  <c r="BQ120" i="4"/>
  <c r="BG120" i="4"/>
  <c r="BT185" i="8"/>
  <c r="BJ185" i="8"/>
  <c r="AZ185" i="8"/>
  <c r="BY185" i="8" s="1"/>
  <c r="BJ13" i="8"/>
  <c r="AZ13" i="8"/>
  <c r="BY13" i="8" s="1"/>
  <c r="BT13" i="8"/>
  <c r="BT121" i="4"/>
  <c r="BJ121" i="4"/>
  <c r="AZ121" i="4"/>
  <c r="BY121" i="4" s="1"/>
  <c r="BG18" i="10"/>
  <c r="BQ18" i="10"/>
  <c r="AW18" i="10"/>
  <c r="BV18" i="10" s="1"/>
  <c r="AU18" i="10"/>
  <c r="AU70" i="2"/>
  <c r="BQ70" i="2"/>
  <c r="BG70" i="2"/>
  <c r="AW70" i="2"/>
  <c r="BV70" i="2" s="1"/>
  <c r="BT168" i="6"/>
  <c r="AZ168" i="6"/>
  <c r="BY168" i="6" s="1"/>
  <c r="BJ168" i="6"/>
  <c r="AZ16" i="4"/>
  <c r="BY16" i="4" s="1"/>
  <c r="BT16" i="4"/>
  <c r="BJ16" i="4"/>
  <c r="BT184" i="6"/>
  <c r="AZ184" i="6"/>
  <c r="BY184" i="6" s="1"/>
  <c r="BJ184" i="6"/>
  <c r="BJ19" i="2"/>
  <c r="BT19" i="2"/>
  <c r="AZ19" i="2"/>
  <c r="BY19" i="2" s="1"/>
  <c r="BJ102" i="6"/>
  <c r="AZ102" i="6"/>
  <c r="BY102" i="6" s="1"/>
  <c r="BT102" i="6"/>
  <c r="BG78" i="6"/>
  <c r="AW78" i="6"/>
  <c r="BV78" i="6" s="1"/>
  <c r="BQ78" i="6"/>
  <c r="AU78" i="6"/>
  <c r="BT62" i="10"/>
  <c r="BJ62" i="10"/>
  <c r="AZ62" i="10"/>
  <c r="BY62" i="10" s="1"/>
  <c r="BG34" i="8"/>
  <c r="AU34" i="8"/>
  <c r="AW34" i="8"/>
  <c r="BV34" i="8" s="1"/>
  <c r="BQ34" i="8"/>
  <c r="AZ12" i="6"/>
  <c r="BY12" i="6" s="1"/>
  <c r="BJ12" i="6"/>
  <c r="BT12" i="6"/>
  <c r="AZ147" i="8"/>
  <c r="BY147" i="8" s="1"/>
  <c r="BT147" i="8"/>
  <c r="BJ147" i="8"/>
  <c r="AZ181" i="6"/>
  <c r="BY181" i="6" s="1"/>
  <c r="BT181" i="6"/>
  <c r="BJ181" i="6"/>
  <c r="AW92" i="4"/>
  <c r="BV92" i="4" s="1"/>
  <c r="AU92" i="4"/>
  <c r="BG92" i="4"/>
  <c r="BQ92" i="4"/>
  <c r="AU195" i="8"/>
  <c r="BQ195" i="8"/>
  <c r="BG195" i="8"/>
  <c r="AW195" i="8"/>
  <c r="BV195" i="8" s="1"/>
  <c r="AZ16" i="8"/>
  <c r="BY16" i="8" s="1"/>
  <c r="BT16" i="8"/>
  <c r="BJ16" i="8"/>
  <c r="BG112" i="2"/>
  <c r="BQ112" i="2"/>
  <c r="AW112" i="2"/>
  <c r="BV112" i="2" s="1"/>
  <c r="AU112" i="2"/>
  <c r="BT20" i="2"/>
  <c r="AZ20" i="2"/>
  <c r="BY20" i="2" s="1"/>
  <c r="BJ20" i="2"/>
  <c r="AZ113" i="6"/>
  <c r="BY113" i="6" s="1"/>
  <c r="BJ113" i="6"/>
  <c r="BT113" i="6"/>
  <c r="BQ99" i="8"/>
  <c r="BG99" i="8"/>
  <c r="AW99" i="8"/>
  <c r="BV99" i="8" s="1"/>
  <c r="AU99" i="8"/>
  <c r="BG62" i="6"/>
  <c r="AW62" i="6"/>
  <c r="BV62" i="6" s="1"/>
  <c r="AU62" i="6"/>
  <c r="BQ62" i="6"/>
  <c r="AW146" i="6"/>
  <c r="BV146" i="6" s="1"/>
  <c r="AU146" i="6"/>
  <c r="BQ146" i="6"/>
  <c r="BG146" i="6"/>
  <c r="AZ34" i="2"/>
  <c r="BY34" i="2" s="1"/>
  <c r="BT34" i="2"/>
  <c r="BJ34" i="2"/>
  <c r="BG126" i="8"/>
  <c r="BQ126" i="8"/>
  <c r="AW126" i="8"/>
  <c r="BV126" i="8" s="1"/>
  <c r="AU126" i="8"/>
  <c r="BG134" i="8"/>
  <c r="BQ134" i="8"/>
  <c r="AW134" i="8"/>
  <c r="BV134" i="8" s="1"/>
  <c r="AU134" i="8"/>
  <c r="AU191" i="4"/>
  <c r="BQ191" i="4"/>
  <c r="AW191" i="4"/>
  <c r="BV191" i="4" s="1"/>
  <c r="BG191" i="4"/>
  <c r="BT74" i="10"/>
  <c r="BJ74" i="10"/>
  <c r="AZ74" i="10"/>
  <c r="BY74" i="10" s="1"/>
  <c r="BQ87" i="10"/>
  <c r="BG87" i="10"/>
  <c r="AW87" i="10"/>
  <c r="BV87" i="10" s="1"/>
  <c r="AU87" i="10"/>
  <c r="BJ151" i="2"/>
  <c r="BT151" i="2"/>
  <c r="AZ151" i="2"/>
  <c r="BY151" i="2" s="1"/>
  <c r="BQ125" i="2"/>
  <c r="BG125" i="2"/>
  <c r="AW125" i="2"/>
  <c r="BV125" i="2" s="1"/>
  <c r="AU125" i="2"/>
  <c r="BT153" i="2"/>
  <c r="BJ153" i="2"/>
  <c r="AZ153" i="2"/>
  <c r="BY153" i="2" s="1"/>
  <c r="BJ99" i="2"/>
  <c r="BT99" i="2"/>
  <c r="AZ99" i="2"/>
  <c r="BY99" i="2" s="1"/>
  <c r="BG36" i="2"/>
  <c r="BQ36" i="2"/>
  <c r="AW36" i="2"/>
  <c r="BV36" i="2" s="1"/>
  <c r="AU36" i="2"/>
  <c r="AZ183" i="8"/>
  <c r="BY183" i="8" s="1"/>
  <c r="BJ183" i="8"/>
  <c r="BT183" i="8"/>
  <c r="AW77" i="8"/>
  <c r="BV77" i="8" s="1"/>
  <c r="AU77" i="8"/>
  <c r="BQ77" i="8"/>
  <c r="BG77" i="8"/>
  <c r="BG64" i="2"/>
  <c r="BQ64" i="2"/>
  <c r="AW64" i="2"/>
  <c r="BV64" i="2" s="1"/>
  <c r="AU64" i="2"/>
  <c r="AU126" i="2"/>
  <c r="BQ126" i="2"/>
  <c r="BG126" i="2"/>
  <c r="AW126" i="2"/>
  <c r="BV126" i="2" s="1"/>
  <c r="AZ48" i="6"/>
  <c r="BY48" i="6" s="1"/>
  <c r="BJ48" i="6"/>
  <c r="BT48" i="6"/>
  <c r="BG10" i="10"/>
  <c r="BQ10" i="10"/>
  <c r="AW10" i="10"/>
  <c r="BV10" i="10" s="1"/>
  <c r="AU10" i="10"/>
  <c r="BT25" i="2"/>
  <c r="AZ25" i="2"/>
  <c r="BY25" i="2" s="1"/>
  <c r="BJ25" i="2"/>
  <c r="AW61" i="8"/>
  <c r="BV61" i="8" s="1"/>
  <c r="AU61" i="8"/>
  <c r="BG61" i="8"/>
  <c r="BQ61" i="8"/>
  <c r="AW179" i="2"/>
  <c r="BV179" i="2" s="1"/>
  <c r="BQ179" i="2"/>
  <c r="BG179" i="2"/>
  <c r="AU179" i="2"/>
  <c r="BT121" i="2"/>
  <c r="BJ121" i="2"/>
  <c r="AZ121" i="2"/>
  <c r="BY121" i="2" s="1"/>
  <c r="BJ192" i="8"/>
  <c r="BT192" i="8"/>
  <c r="AZ192" i="8"/>
  <c r="BY192" i="8" s="1"/>
  <c r="AW93" i="6"/>
  <c r="BV93" i="6" s="1"/>
  <c r="AU93" i="6"/>
  <c r="BQ93" i="6"/>
  <c r="BG93" i="6"/>
  <c r="AU76" i="10"/>
  <c r="BQ76" i="10"/>
  <c r="BG76" i="10"/>
  <c r="AW76" i="10"/>
  <c r="BV76" i="10" s="1"/>
  <c r="AU110" i="2"/>
  <c r="BQ110" i="2"/>
  <c r="BG110" i="2"/>
  <c r="AW110" i="2"/>
  <c r="BV110" i="2" s="1"/>
  <c r="AZ32" i="6"/>
  <c r="BY32" i="6" s="1"/>
  <c r="BT32" i="6"/>
  <c r="BJ32" i="6"/>
  <c r="AZ195" i="4"/>
  <c r="BY195" i="4" s="1"/>
  <c r="BT195" i="4"/>
  <c r="BJ195" i="4"/>
  <c r="BG70" i="8"/>
  <c r="BQ70" i="8"/>
  <c r="AW70" i="8"/>
  <c r="BV70" i="8" s="1"/>
  <c r="AU70" i="8"/>
  <c r="BT156" i="2"/>
  <c r="BJ156" i="2"/>
  <c r="AZ156" i="2"/>
  <c r="BY156" i="2" s="1"/>
  <c r="AZ40" i="8"/>
  <c r="BY40" i="8" s="1"/>
  <c r="BJ40" i="8"/>
  <c r="BT40" i="8"/>
  <c r="BT121" i="10"/>
  <c r="BJ121" i="10"/>
  <c r="AZ121" i="10"/>
  <c r="BY121" i="10" s="1"/>
  <c r="AZ155" i="4"/>
  <c r="BY155" i="4" s="1"/>
  <c r="BT155" i="4"/>
  <c r="BJ155" i="4"/>
  <c r="BT129" i="10"/>
  <c r="BJ129" i="10"/>
  <c r="AZ129" i="10"/>
  <c r="BY129" i="10" s="1"/>
  <c r="BG118" i="8"/>
  <c r="BQ118" i="8"/>
  <c r="AW118" i="8"/>
  <c r="BV118" i="8" s="1"/>
  <c r="AU118" i="8"/>
  <c r="AU116" i="8"/>
  <c r="AW116" i="8"/>
  <c r="BV116" i="8" s="1"/>
  <c r="BG116" i="8"/>
  <c r="BQ116" i="8"/>
  <c r="BT127" i="8"/>
  <c r="BJ127" i="8"/>
  <c r="AZ127" i="8"/>
  <c r="BY127" i="8" s="1"/>
  <c r="AW57" i="10"/>
  <c r="BV57" i="10" s="1"/>
  <c r="BG57" i="10"/>
  <c r="AU57" i="10"/>
  <c r="BQ57" i="10"/>
  <c r="AU142" i="2"/>
  <c r="BQ142" i="2"/>
  <c r="BG142" i="2"/>
  <c r="AW142" i="2"/>
  <c r="BV142" i="2" s="1"/>
  <c r="BT52" i="2"/>
  <c r="AZ52" i="2"/>
  <c r="BY52" i="2" s="1"/>
  <c r="BJ52" i="2"/>
  <c r="BG168" i="10"/>
  <c r="AU168" i="10"/>
  <c r="AW168" i="10"/>
  <c r="BV168" i="10" s="1"/>
  <c r="BQ168" i="10"/>
  <c r="BG197" i="8"/>
  <c r="BQ197" i="8"/>
  <c r="AU197" i="8"/>
  <c r="AW197" i="8"/>
  <c r="BV197" i="8" s="1"/>
  <c r="AW164" i="4"/>
  <c r="BV164" i="4" s="1"/>
  <c r="AU164" i="4"/>
  <c r="BG164" i="4"/>
  <c r="BQ164" i="4"/>
  <c r="AZ121" i="6"/>
  <c r="BY121" i="6" s="1"/>
  <c r="BJ121" i="6"/>
  <c r="BT121" i="6"/>
  <c r="AZ128" i="8"/>
  <c r="BY128" i="8" s="1"/>
  <c r="BT128" i="8"/>
  <c r="BJ128" i="8"/>
  <c r="BT22" i="10"/>
  <c r="BJ22" i="10"/>
  <c r="AZ22" i="10"/>
  <c r="BY22" i="10" s="1"/>
  <c r="AZ92" i="6"/>
  <c r="BY92" i="6" s="1"/>
  <c r="BJ92" i="6"/>
  <c r="BT92" i="6"/>
  <c r="BT90" i="8"/>
  <c r="BJ90" i="8"/>
  <c r="AZ90" i="8"/>
  <c r="BY90" i="8" s="1"/>
  <c r="AZ183" i="4"/>
  <c r="BY183" i="4" s="1"/>
  <c r="BJ183" i="4"/>
  <c r="BT183" i="4"/>
  <c r="BJ17" i="6"/>
  <c r="AZ17" i="6"/>
  <c r="BY17" i="6" s="1"/>
  <c r="BT17" i="6"/>
  <c r="AU12" i="10"/>
  <c r="BQ12" i="10"/>
  <c r="BG12" i="10"/>
  <c r="AW12" i="10"/>
  <c r="BV12" i="10" s="1"/>
  <c r="BT11" i="10"/>
  <c r="BJ11" i="10"/>
  <c r="AZ11" i="10"/>
  <c r="BY11" i="10" s="1"/>
  <c r="AW200" i="4"/>
  <c r="BV200" i="4" s="1"/>
  <c r="AU200" i="4"/>
  <c r="BQ200" i="4"/>
  <c r="BG200" i="4"/>
  <c r="BT190" i="8"/>
  <c r="BJ190" i="8"/>
  <c r="AZ190" i="8"/>
  <c r="BY190" i="8" s="1"/>
  <c r="AU158" i="2"/>
  <c r="BQ158" i="2"/>
  <c r="BG158" i="2"/>
  <c r="AW158" i="2"/>
  <c r="BV158" i="2" s="1"/>
  <c r="AZ120" i="8"/>
  <c r="BY120" i="8" s="1"/>
  <c r="BT120" i="8"/>
  <c r="BJ120" i="8"/>
  <c r="BT50" i="10"/>
  <c r="AZ50" i="10"/>
  <c r="BY50" i="10" s="1"/>
  <c r="BJ50" i="10"/>
  <c r="BG96" i="6"/>
  <c r="BQ96" i="6"/>
  <c r="AW96" i="6"/>
  <c r="BV96" i="6" s="1"/>
  <c r="AU96" i="6"/>
  <c r="AU36" i="10"/>
  <c r="BQ36" i="10"/>
  <c r="BG36" i="10"/>
  <c r="AW36" i="10"/>
  <c r="BV36" i="10" s="1"/>
  <c r="BG137" i="8"/>
  <c r="AU137" i="8"/>
  <c r="BQ137" i="8"/>
  <c r="AW137" i="8"/>
  <c r="BV137" i="8" s="1"/>
  <c r="AZ103" i="4"/>
  <c r="BY103" i="4" s="1"/>
  <c r="BJ103" i="4"/>
  <c r="BT103" i="4"/>
  <c r="AZ76" i="8"/>
  <c r="BY76" i="8" s="1"/>
  <c r="BT76" i="8"/>
  <c r="BJ76" i="8"/>
  <c r="BG149" i="8"/>
  <c r="BQ149" i="8"/>
  <c r="AU149" i="8"/>
  <c r="AW149" i="8"/>
  <c r="BV149" i="8" s="1"/>
  <c r="AU82" i="2"/>
  <c r="BG82" i="2"/>
  <c r="BQ82" i="2"/>
  <c r="AW82" i="2"/>
  <c r="BV82" i="2" s="1"/>
  <c r="BG175" i="6"/>
  <c r="AW175" i="6"/>
  <c r="BV175" i="6" s="1"/>
  <c r="AU175" i="6"/>
  <c r="BQ175" i="6"/>
  <c r="AU122" i="10"/>
  <c r="BQ122" i="10"/>
  <c r="BG122" i="10"/>
  <c r="AW122" i="10"/>
  <c r="BV122" i="10" s="1"/>
  <c r="AW178" i="6"/>
  <c r="BV178" i="6" s="1"/>
  <c r="AU178" i="6"/>
  <c r="BQ178" i="6"/>
  <c r="BG178" i="6"/>
  <c r="BG177" i="4"/>
  <c r="AW177" i="4"/>
  <c r="BV177" i="4" s="1"/>
  <c r="BQ177" i="4"/>
  <c r="AU177" i="4"/>
  <c r="AZ171" i="4"/>
  <c r="BY171" i="4" s="1"/>
  <c r="BT171" i="4"/>
  <c r="BJ171" i="4"/>
  <c r="BG69" i="4"/>
  <c r="AW69" i="4"/>
  <c r="BV69" i="4" s="1"/>
  <c r="AU69" i="4"/>
  <c r="BQ69" i="4"/>
  <c r="AW195" i="2"/>
  <c r="BV195" i="2" s="1"/>
  <c r="BQ195" i="2"/>
  <c r="BG195" i="2"/>
  <c r="AU195" i="2"/>
  <c r="BT158" i="8"/>
  <c r="BJ158" i="8"/>
  <c r="AZ158" i="8"/>
  <c r="BY158" i="8" s="1"/>
  <c r="AW85" i="8"/>
  <c r="BV85" i="8" s="1"/>
  <c r="AU85" i="8"/>
  <c r="BQ85" i="8"/>
  <c r="BG85" i="8"/>
  <c r="BT132" i="2"/>
  <c r="BJ132" i="2"/>
  <c r="AZ132" i="2"/>
  <c r="BY132" i="2" s="1"/>
  <c r="BJ25" i="6"/>
  <c r="AZ25" i="6"/>
  <c r="BY25" i="6" s="1"/>
  <c r="BT25" i="6"/>
  <c r="BG149" i="4"/>
  <c r="AW149" i="4"/>
  <c r="BV149" i="4" s="1"/>
  <c r="AU149" i="4"/>
  <c r="BQ149" i="4"/>
  <c r="BT83" i="10"/>
  <c r="BJ83" i="10"/>
  <c r="AZ83" i="10"/>
  <c r="BY83" i="10" s="1"/>
  <c r="BQ87" i="6"/>
  <c r="BG87" i="6"/>
  <c r="AW87" i="6"/>
  <c r="BV87" i="6" s="1"/>
  <c r="AU87" i="6"/>
  <c r="BJ85" i="10"/>
  <c r="BT85" i="10"/>
  <c r="AZ85" i="10"/>
  <c r="BY85" i="10" s="1"/>
  <c r="AW11" i="2"/>
  <c r="BV11" i="2" s="1"/>
  <c r="BQ11" i="2"/>
  <c r="BG11" i="2"/>
  <c r="AU11" i="2"/>
  <c r="BT19" i="8"/>
  <c r="BJ19" i="8"/>
  <c r="AZ19" i="8"/>
  <c r="BY19" i="8" s="1"/>
  <c r="AZ151" i="4"/>
  <c r="BY151" i="4" s="1"/>
  <c r="BJ151" i="4"/>
  <c r="BT151" i="4"/>
  <c r="AZ187" i="8"/>
  <c r="BY187" i="8" s="1"/>
  <c r="BT187" i="8"/>
  <c r="BJ187" i="8"/>
  <c r="AU146" i="10"/>
  <c r="BQ146" i="10"/>
  <c r="BG146" i="10"/>
  <c r="AW146" i="10"/>
  <c r="BV146" i="10" s="1"/>
  <c r="AU43" i="4"/>
  <c r="BQ43" i="4"/>
  <c r="BG43" i="4"/>
  <c r="AW43" i="4"/>
  <c r="BV43" i="4" s="1"/>
  <c r="BT79" i="8"/>
  <c r="BJ79" i="8"/>
  <c r="AZ79" i="8"/>
  <c r="BY79" i="8" s="1"/>
  <c r="AW164" i="8"/>
  <c r="BV164" i="8" s="1"/>
  <c r="AU164" i="8"/>
  <c r="BQ164" i="8"/>
  <c r="BG164" i="8"/>
  <c r="AU161" i="6"/>
  <c r="BQ161" i="6"/>
  <c r="AW161" i="6"/>
  <c r="BV161" i="6" s="1"/>
  <c r="BG161" i="6"/>
  <c r="AU118" i="2"/>
  <c r="BQ118" i="2"/>
  <c r="BG118" i="2"/>
  <c r="AW118" i="2"/>
  <c r="BV118" i="2" s="1"/>
  <c r="BT97" i="6"/>
  <c r="BJ97" i="6"/>
  <c r="AZ97" i="6"/>
  <c r="BY97" i="6" s="1"/>
  <c r="AU102" i="2"/>
  <c r="BQ102" i="2"/>
  <c r="BG102" i="2"/>
  <c r="AW102" i="2"/>
  <c r="BV102" i="2" s="1"/>
  <c r="AZ58" i="2"/>
  <c r="BY58" i="2" s="1"/>
  <c r="BT58" i="2"/>
  <c r="BJ58" i="2"/>
  <c r="AZ72" i="6"/>
  <c r="BY72" i="6" s="1"/>
  <c r="BJ72" i="6"/>
  <c r="BT72" i="6"/>
  <c r="BJ93" i="8"/>
  <c r="BT93" i="8"/>
  <c r="AZ93" i="8"/>
  <c r="BY93" i="8" s="1"/>
  <c r="AZ133" i="6"/>
  <c r="BY133" i="6" s="1"/>
  <c r="BJ133" i="6"/>
  <c r="BT133" i="6"/>
  <c r="AZ59" i="4"/>
  <c r="BY59" i="4" s="1"/>
  <c r="BT59" i="4"/>
  <c r="BJ59" i="4"/>
  <c r="AW117" i="8"/>
  <c r="BV117" i="8" s="1"/>
  <c r="AU117" i="8"/>
  <c r="BG117" i="8"/>
  <c r="BQ117" i="8"/>
  <c r="AZ72" i="8"/>
  <c r="BY72" i="8" s="1"/>
  <c r="BJ72" i="8"/>
  <c r="BT72" i="8"/>
  <c r="AU60" i="10"/>
  <c r="BQ60" i="10"/>
  <c r="BG60" i="10"/>
  <c r="AW60" i="10"/>
  <c r="BV60" i="10" s="1"/>
  <c r="AW84" i="4"/>
  <c r="BV84" i="4" s="1"/>
  <c r="AU84" i="4"/>
  <c r="BQ84" i="4"/>
  <c r="BG84" i="4"/>
  <c r="AZ105" i="6"/>
  <c r="BY105" i="6" s="1"/>
  <c r="BJ105" i="6"/>
  <c r="BT105" i="6"/>
  <c r="BJ81" i="8"/>
  <c r="BT81" i="8"/>
  <c r="AZ81" i="8"/>
  <c r="BY81" i="8" s="1"/>
  <c r="BT160" i="10"/>
  <c r="BJ160" i="10"/>
  <c r="AZ160" i="10"/>
  <c r="BY160" i="10" s="1"/>
  <c r="AZ79" i="4"/>
  <c r="BY79" i="4" s="1"/>
  <c r="BJ79" i="4"/>
  <c r="BT79" i="4"/>
  <c r="AU154" i="10"/>
  <c r="BG154" i="10"/>
  <c r="AW154" i="10"/>
  <c r="BV154" i="10" s="1"/>
  <c r="BQ154" i="10"/>
  <c r="AW25" i="10"/>
  <c r="BV25" i="10" s="1"/>
  <c r="BQ25" i="10"/>
  <c r="AU25" i="10"/>
  <c r="BG25" i="10"/>
  <c r="AW65" i="6"/>
  <c r="BV65" i="6" s="1"/>
  <c r="AU65" i="6"/>
  <c r="BG65" i="6"/>
  <c r="BQ65" i="6"/>
  <c r="BJ122" i="6"/>
  <c r="AZ122" i="6"/>
  <c r="BY122" i="6" s="1"/>
  <c r="BT122" i="6"/>
  <c r="BT120" i="10"/>
  <c r="AZ120" i="10"/>
  <c r="BY120" i="10" s="1"/>
  <c r="BJ120" i="10"/>
  <c r="AZ106" i="2"/>
  <c r="BY106" i="2" s="1"/>
  <c r="BT106" i="2"/>
  <c r="BJ106" i="2"/>
  <c r="BT98" i="4"/>
  <c r="AZ98" i="4"/>
  <c r="BY98" i="4" s="1"/>
  <c r="BJ98" i="4"/>
  <c r="BG93" i="4"/>
  <c r="AW93" i="4"/>
  <c r="BV93" i="4" s="1"/>
  <c r="AU93" i="4"/>
  <c r="BQ93" i="4"/>
  <c r="BJ196" i="4"/>
  <c r="AZ196" i="4"/>
  <c r="BY196" i="4" s="1"/>
  <c r="BT196" i="4"/>
  <c r="BT46" i="4"/>
  <c r="AZ46" i="4"/>
  <c r="BY46" i="4" s="1"/>
  <c r="BJ46" i="4"/>
  <c r="AZ51" i="4"/>
  <c r="BY51" i="4" s="1"/>
  <c r="BT51" i="4"/>
  <c r="BJ51" i="4"/>
  <c r="BG86" i="6"/>
  <c r="AW86" i="6"/>
  <c r="BV86" i="6" s="1"/>
  <c r="AU86" i="6"/>
  <c r="BQ86" i="6"/>
  <c r="BQ70" i="4"/>
  <c r="BG70" i="4"/>
  <c r="AU70" i="4"/>
  <c r="AW70" i="4"/>
  <c r="BV70" i="4" s="1"/>
  <c r="AU92" i="10"/>
  <c r="BQ92" i="10"/>
  <c r="BG92" i="10"/>
  <c r="AW92" i="10"/>
  <c r="BV92" i="10" s="1"/>
  <c r="BJ21" i="8"/>
  <c r="AZ21" i="8"/>
  <c r="BY21" i="8" s="1"/>
  <c r="BT21" i="8"/>
  <c r="BG136" i="2"/>
  <c r="BQ136" i="2"/>
  <c r="AW136" i="2"/>
  <c r="BV136" i="2" s="1"/>
  <c r="AU136" i="2"/>
  <c r="BG128" i="2"/>
  <c r="BQ128" i="2"/>
  <c r="AW128" i="2"/>
  <c r="BV128" i="2" s="1"/>
  <c r="AU128" i="2"/>
  <c r="AW73" i="6"/>
  <c r="BV73" i="6" s="1"/>
  <c r="AU73" i="6"/>
  <c r="BQ73" i="6"/>
  <c r="BG73" i="6"/>
  <c r="BT51" i="10"/>
  <c r="BJ51" i="10"/>
  <c r="AZ51" i="10"/>
  <c r="BY51" i="10" s="1"/>
  <c r="BJ91" i="2"/>
  <c r="BT91" i="2"/>
  <c r="AZ91" i="2"/>
  <c r="BY91" i="2" s="1"/>
  <c r="BQ161" i="10"/>
  <c r="AW161" i="10"/>
  <c r="BV161" i="10" s="1"/>
  <c r="AU161" i="10"/>
  <c r="BG161" i="10"/>
  <c r="AU44" i="10"/>
  <c r="BQ44" i="10"/>
  <c r="BG44" i="10"/>
  <c r="AW44" i="10"/>
  <c r="BV44" i="10" s="1"/>
  <c r="AW76" i="4"/>
  <c r="BV76" i="4" s="1"/>
  <c r="AU76" i="4"/>
  <c r="BG76" i="4"/>
  <c r="BQ76" i="4"/>
  <c r="AZ192" i="10"/>
  <c r="BY192" i="10" s="1"/>
  <c r="BJ192" i="10"/>
  <c r="BT192" i="10"/>
  <c r="AU163" i="8"/>
  <c r="BQ163" i="8"/>
  <c r="AW163" i="8"/>
  <c r="BV163" i="8" s="1"/>
  <c r="BG163" i="8"/>
  <c r="BT58" i="6"/>
  <c r="BJ58" i="6"/>
  <c r="AZ58" i="6"/>
  <c r="BY58" i="6" s="1"/>
  <c r="BT33" i="4"/>
  <c r="BJ33" i="4"/>
  <c r="AZ33" i="4"/>
  <c r="BY33" i="4" s="1"/>
  <c r="BJ23" i="8"/>
  <c r="BT23" i="8"/>
  <c r="AZ23" i="8"/>
  <c r="BY23" i="8" s="1"/>
  <c r="BT145" i="8"/>
  <c r="AZ145" i="8"/>
  <c r="BY145" i="8" s="1"/>
  <c r="BJ145" i="8"/>
  <c r="AU166" i="10"/>
  <c r="AW166" i="10"/>
  <c r="BV166" i="10" s="1"/>
  <c r="BG166" i="10"/>
  <c r="BQ166" i="10"/>
  <c r="AZ193" i="6"/>
  <c r="BY193" i="6" s="1"/>
  <c r="BJ193" i="6"/>
  <c r="BT193" i="6"/>
  <c r="BJ49" i="8"/>
  <c r="BT49" i="8"/>
  <c r="AZ49" i="8"/>
  <c r="BY49" i="8" s="1"/>
  <c r="BT152" i="10"/>
  <c r="AZ152" i="10"/>
  <c r="BY152" i="10" s="1"/>
  <c r="BJ152" i="10"/>
  <c r="AZ115" i="4"/>
  <c r="BY115" i="4" s="1"/>
  <c r="BJ115" i="4"/>
  <c r="BT115" i="4"/>
  <c r="BJ158" i="6"/>
  <c r="AZ158" i="6"/>
  <c r="BY158" i="6" s="1"/>
  <c r="BT158" i="6"/>
  <c r="BT91" i="10"/>
  <c r="BJ91" i="10"/>
  <c r="AZ91" i="10"/>
  <c r="BY91" i="10" s="1"/>
  <c r="AW188" i="10"/>
  <c r="BV188" i="10" s="1"/>
  <c r="AU188" i="10"/>
  <c r="BG188" i="10"/>
  <c r="BQ188" i="10"/>
  <c r="AZ196" i="10"/>
  <c r="BY196" i="10" s="1"/>
  <c r="BT196" i="10"/>
  <c r="BJ196" i="10"/>
  <c r="BJ13" i="10"/>
  <c r="BT13" i="10"/>
  <c r="AZ13" i="10"/>
  <c r="BY13" i="10" s="1"/>
  <c r="BT86" i="10"/>
  <c r="BJ86" i="10"/>
  <c r="AZ86" i="10"/>
  <c r="BY86" i="10" s="1"/>
  <c r="AZ26" i="2"/>
  <c r="BY26" i="2" s="1"/>
  <c r="BT26" i="2"/>
  <c r="BJ26" i="2"/>
  <c r="BG78" i="8"/>
  <c r="BQ78" i="8"/>
  <c r="AW78" i="8"/>
  <c r="BV78" i="8" s="1"/>
  <c r="AU78" i="8"/>
  <c r="AW186" i="6"/>
  <c r="BV186" i="6" s="1"/>
  <c r="AU186" i="6"/>
  <c r="BQ186" i="6"/>
  <c r="BG186" i="6"/>
  <c r="AU12" i="4"/>
  <c r="BQ12" i="4"/>
  <c r="BG12" i="4"/>
  <c r="AW12" i="4"/>
  <c r="BV12" i="4" s="1"/>
  <c r="AU30" i="2"/>
  <c r="BQ30" i="2"/>
  <c r="BG30" i="2"/>
  <c r="AW30" i="2"/>
  <c r="BV30" i="2" s="1"/>
  <c r="BJ129" i="8"/>
  <c r="BT129" i="8"/>
  <c r="AZ129" i="8"/>
  <c r="BY129" i="8" s="1"/>
  <c r="BJ127" i="10"/>
  <c r="BT127" i="10"/>
  <c r="AZ127" i="10"/>
  <c r="BY127" i="10" s="1"/>
  <c r="BT74" i="4"/>
  <c r="AZ74" i="4"/>
  <c r="BY74" i="4" s="1"/>
  <c r="BJ74" i="4"/>
  <c r="AZ149" i="6"/>
  <c r="BY149" i="6" s="1"/>
  <c r="BT149" i="6"/>
  <c r="BJ149" i="6"/>
  <c r="AU101" i="6"/>
  <c r="BQ101" i="6"/>
  <c r="BG101" i="6"/>
  <c r="AW101" i="6"/>
  <c r="BV101" i="6" s="1"/>
  <c r="AZ163" i="4"/>
  <c r="BY163" i="4" s="1"/>
  <c r="BT163" i="4"/>
  <c r="BJ163" i="4"/>
  <c r="AW99" i="10"/>
  <c r="BV99" i="10" s="1"/>
  <c r="BQ99" i="10"/>
  <c r="BG99" i="10"/>
  <c r="AU99" i="10"/>
  <c r="BT95" i="8"/>
  <c r="BJ95" i="8"/>
  <c r="AZ95" i="8"/>
  <c r="BY95" i="8" s="1"/>
  <c r="BT107" i="6"/>
  <c r="BJ107" i="6"/>
  <c r="AZ107" i="6"/>
  <c r="BY107" i="6" s="1"/>
  <c r="BT152" i="6"/>
  <c r="AZ152" i="6"/>
  <c r="BY152" i="6" s="1"/>
  <c r="BJ152" i="6"/>
  <c r="BG56" i="2"/>
  <c r="AU56" i="2"/>
  <c r="BQ56" i="2"/>
  <c r="AW56" i="2"/>
  <c r="BV56" i="2" s="1"/>
  <c r="AW27" i="2"/>
  <c r="BV27" i="2" s="1"/>
  <c r="BQ27" i="2"/>
  <c r="BG27" i="2"/>
  <c r="AU27" i="2"/>
  <c r="AW33" i="6"/>
  <c r="BV33" i="6" s="1"/>
  <c r="AU33" i="6"/>
  <c r="BG33" i="6"/>
  <c r="BQ33" i="6"/>
  <c r="BG42" i="10"/>
  <c r="BQ42" i="10"/>
  <c r="AW42" i="10"/>
  <c r="BV42" i="10" s="1"/>
  <c r="AU42" i="10"/>
  <c r="AU36" i="8"/>
  <c r="BG36" i="8"/>
  <c r="AW36" i="8"/>
  <c r="BV36" i="8" s="1"/>
  <c r="BQ36" i="8"/>
  <c r="AU24" i="10"/>
  <c r="BQ24" i="10"/>
  <c r="AW24" i="10"/>
  <c r="BV24" i="10" s="1"/>
  <c r="BG24" i="10"/>
  <c r="BJ65" i="8"/>
  <c r="BT65" i="8"/>
  <c r="AZ65" i="8"/>
  <c r="BY65" i="8" s="1"/>
  <c r="BT193" i="4"/>
  <c r="BJ193" i="4"/>
  <c r="AZ193" i="4"/>
  <c r="BY193" i="4" s="1"/>
  <c r="BG102" i="8"/>
  <c r="BQ102" i="8"/>
  <c r="AW102" i="8"/>
  <c r="BV102" i="8" s="1"/>
  <c r="AU102" i="8"/>
  <c r="BT180" i="2"/>
  <c r="BJ180" i="2"/>
  <c r="AZ180" i="2"/>
  <c r="BY180" i="2" s="1"/>
  <c r="BG153" i="4"/>
  <c r="AW153" i="4"/>
  <c r="BV153" i="4" s="1"/>
  <c r="BQ153" i="4"/>
  <c r="AU153" i="4"/>
  <c r="BT46" i="6"/>
  <c r="BJ46" i="6"/>
  <c r="AZ46" i="6"/>
  <c r="BY46" i="6" s="1"/>
  <c r="AU52" i="10"/>
  <c r="BQ52" i="10"/>
  <c r="BG52" i="10"/>
  <c r="AW52" i="10"/>
  <c r="BV52" i="10" s="1"/>
  <c r="BG54" i="8"/>
  <c r="BQ54" i="8"/>
  <c r="AW54" i="8"/>
  <c r="BV54" i="8" s="1"/>
  <c r="AU54" i="8"/>
  <c r="BJ191" i="2"/>
  <c r="BT191" i="2"/>
  <c r="AZ191" i="2"/>
  <c r="BY191" i="2" s="1"/>
  <c r="BJ126" i="6"/>
  <c r="AZ126" i="6"/>
  <c r="BY126" i="6" s="1"/>
  <c r="BT126" i="6"/>
  <c r="BQ17" i="2"/>
  <c r="BG17" i="2"/>
  <c r="AW17" i="2"/>
  <c r="BV17" i="2" s="1"/>
  <c r="AU17" i="2"/>
  <c r="AU14" i="2"/>
  <c r="BQ14" i="2"/>
  <c r="BG14" i="2"/>
  <c r="AW14" i="2"/>
  <c r="BV14" i="2" s="1"/>
  <c r="BT195" i="6"/>
  <c r="BJ195" i="6"/>
  <c r="AZ195" i="6"/>
  <c r="BY195" i="6" s="1"/>
  <c r="BT174" i="10"/>
  <c r="BJ174" i="10"/>
  <c r="AZ174" i="10"/>
  <c r="BY174" i="10" s="1"/>
  <c r="AZ71" i="4"/>
  <c r="BY71" i="4" s="1"/>
  <c r="BT71" i="4"/>
  <c r="BJ71" i="4"/>
  <c r="AZ74" i="2"/>
  <c r="BY74" i="2" s="1"/>
  <c r="BT74" i="2"/>
  <c r="BJ74" i="2"/>
  <c r="AZ96" i="8"/>
  <c r="BY96" i="8" s="1"/>
  <c r="BJ96" i="8"/>
  <c r="BT96" i="8"/>
  <c r="AW154" i="6"/>
  <c r="BV154" i="6" s="1"/>
  <c r="AU154" i="6"/>
  <c r="BQ154" i="6"/>
  <c r="BG154" i="6"/>
  <c r="BG18" i="8"/>
  <c r="BQ18" i="8"/>
  <c r="AW18" i="8"/>
  <c r="BV18" i="8" s="1"/>
  <c r="AU18" i="8"/>
  <c r="AW85" i="6"/>
  <c r="BV85" i="6" s="1"/>
  <c r="AU85" i="6"/>
  <c r="BG85" i="6"/>
  <c r="BQ85" i="6"/>
  <c r="AZ147" i="4"/>
  <c r="BY147" i="4" s="1"/>
  <c r="BT147" i="4"/>
  <c r="BJ147" i="4"/>
  <c r="AZ179" i="4"/>
  <c r="BY179" i="4" s="1"/>
  <c r="BT179" i="4"/>
  <c r="BJ179" i="4"/>
  <c r="BG110" i="8"/>
  <c r="BQ110" i="8"/>
  <c r="AW110" i="8"/>
  <c r="BV110" i="8" s="1"/>
  <c r="AU110" i="8"/>
  <c r="AW168" i="8"/>
  <c r="BV168" i="8" s="1"/>
  <c r="BG168" i="8"/>
  <c r="AU168" i="8"/>
  <c r="BQ168" i="8"/>
  <c r="BT97" i="10"/>
  <c r="BJ97" i="10"/>
  <c r="AZ97" i="10"/>
  <c r="BY97" i="10" s="1"/>
  <c r="BT120" i="6"/>
  <c r="AZ120" i="6"/>
  <c r="BY120" i="6" s="1"/>
  <c r="BJ120" i="6"/>
  <c r="AW114" i="6"/>
  <c r="BV114" i="6" s="1"/>
  <c r="AU114" i="6"/>
  <c r="BG114" i="6"/>
  <c r="BQ114" i="6"/>
  <c r="BG130" i="8"/>
  <c r="AU130" i="8"/>
  <c r="AW130" i="8"/>
  <c r="BV130" i="8" s="1"/>
  <c r="BQ130" i="8"/>
  <c r="AZ175" i="4"/>
  <c r="BY175" i="4" s="1"/>
  <c r="BJ175" i="4"/>
  <c r="BT175" i="4"/>
  <c r="BG144" i="10"/>
  <c r="BQ144" i="10"/>
  <c r="AW144" i="10"/>
  <c r="BV144" i="10" s="1"/>
  <c r="AU144" i="10"/>
  <c r="BT81" i="2"/>
  <c r="AZ81" i="2"/>
  <c r="BY81" i="2" s="1"/>
  <c r="BJ81" i="2"/>
  <c r="BG99" i="6"/>
  <c r="AW99" i="6"/>
  <c r="BV99" i="6" s="1"/>
  <c r="AU99" i="6"/>
  <c r="BQ99" i="6"/>
  <c r="AZ179" i="8"/>
  <c r="BY179" i="8" s="1"/>
  <c r="BT179" i="8"/>
  <c r="BJ179" i="8"/>
  <c r="BT90" i="10"/>
  <c r="BJ90" i="10"/>
  <c r="AZ90" i="10"/>
  <c r="BY90" i="10" s="1"/>
  <c r="BJ115" i="2"/>
  <c r="BT115" i="2"/>
  <c r="AZ115" i="2"/>
  <c r="BY115" i="2" s="1"/>
  <c r="BQ86" i="4"/>
  <c r="BG86" i="4"/>
  <c r="AW86" i="4"/>
  <c r="BV86" i="4" s="1"/>
  <c r="AU86" i="4"/>
  <c r="BQ189" i="2"/>
  <c r="BG189" i="2"/>
  <c r="AW189" i="2"/>
  <c r="BV189" i="2" s="1"/>
  <c r="AU189" i="2"/>
  <c r="AW64" i="4"/>
  <c r="BV64" i="4" s="1"/>
  <c r="AU64" i="4"/>
  <c r="BQ64" i="4"/>
  <c r="BG64" i="4"/>
  <c r="BJ106" i="6"/>
  <c r="AZ106" i="6"/>
  <c r="BY106" i="6" s="1"/>
  <c r="BT106" i="6"/>
  <c r="AZ40" i="6"/>
  <c r="BY40" i="6" s="1"/>
  <c r="BT40" i="6"/>
  <c r="BJ40" i="6"/>
  <c r="BJ81" i="6"/>
  <c r="AZ81" i="6"/>
  <c r="BY81" i="6" s="1"/>
  <c r="BT81" i="6"/>
  <c r="BJ57" i="2"/>
  <c r="AZ57" i="2"/>
  <c r="BY57" i="2" s="1"/>
  <c r="BT57" i="2"/>
  <c r="BT57" i="4"/>
  <c r="BJ57" i="4"/>
  <c r="AZ57" i="4"/>
  <c r="BY57" i="4" s="1"/>
  <c r="AW140" i="8"/>
  <c r="BV140" i="8" s="1"/>
  <c r="AU140" i="8"/>
  <c r="BQ140" i="8"/>
  <c r="BG140" i="8"/>
  <c r="BJ97" i="8"/>
  <c r="BT97" i="8"/>
  <c r="AZ97" i="8"/>
  <c r="BY97" i="8" s="1"/>
  <c r="BJ69" i="6"/>
  <c r="AZ69" i="6"/>
  <c r="BY69" i="6" s="1"/>
  <c r="BT69" i="6"/>
  <c r="BJ138" i="6"/>
  <c r="AZ138" i="6"/>
  <c r="BY138" i="6" s="1"/>
  <c r="BT138" i="6"/>
  <c r="BJ24" i="4"/>
  <c r="AZ24" i="4"/>
  <c r="BY24" i="4" s="1"/>
  <c r="BT24" i="4"/>
  <c r="BT119" i="8"/>
  <c r="BJ119" i="8"/>
  <c r="AZ119" i="8"/>
  <c r="BY119" i="8" s="1"/>
  <c r="BT71" i="8"/>
  <c r="BJ71" i="8"/>
  <c r="AZ71" i="8"/>
  <c r="BY71" i="8" s="1"/>
  <c r="BG34" i="10"/>
  <c r="BQ34" i="10"/>
  <c r="AW34" i="10"/>
  <c r="BV34" i="10" s="1"/>
  <c r="AU34" i="10"/>
  <c r="AW188" i="4"/>
  <c r="BV188" i="4" s="1"/>
  <c r="AU188" i="4"/>
  <c r="BG188" i="4"/>
  <c r="BQ188" i="4"/>
  <c r="AW176" i="4"/>
  <c r="BV176" i="4" s="1"/>
  <c r="AU176" i="4"/>
  <c r="BQ176" i="4"/>
  <c r="BG176" i="4"/>
  <c r="BJ79" i="2"/>
  <c r="BT79" i="2"/>
  <c r="AZ79" i="2"/>
  <c r="BY79" i="2" s="1"/>
  <c r="BG73" i="4"/>
  <c r="AW73" i="4"/>
  <c r="BV73" i="4" s="1"/>
  <c r="AU73" i="4"/>
  <c r="BQ73" i="4"/>
  <c r="BT29" i="2"/>
  <c r="BJ29" i="2"/>
  <c r="AZ29" i="2"/>
  <c r="BY29" i="2" s="1"/>
  <c r="AU190" i="2"/>
  <c r="BQ190" i="2"/>
  <c r="BG190" i="2"/>
  <c r="AW190" i="2"/>
  <c r="BV190" i="2" s="1"/>
  <c r="BT143" i="6"/>
  <c r="BJ143" i="6"/>
  <c r="AZ143" i="6"/>
  <c r="BY143" i="6" s="1"/>
  <c r="AZ165" i="6"/>
  <c r="BY165" i="6" s="1"/>
  <c r="BT165" i="6"/>
  <c r="BJ165" i="6"/>
  <c r="BT58" i="10"/>
  <c r="BJ58" i="10"/>
  <c r="AZ58" i="10"/>
  <c r="BY58" i="10" s="1"/>
  <c r="BJ36" i="4"/>
  <c r="AZ36" i="4"/>
  <c r="BY36" i="4" s="1"/>
  <c r="BT36" i="4"/>
  <c r="BJ25" i="8"/>
  <c r="BT25" i="8"/>
  <c r="AZ25" i="8"/>
  <c r="BY25" i="8" s="1"/>
  <c r="BT97" i="4"/>
  <c r="BJ97" i="4"/>
  <c r="AZ97" i="4"/>
  <c r="BY97" i="4" s="1"/>
  <c r="BT112" i="10"/>
  <c r="BJ112" i="10"/>
  <c r="AZ112" i="10"/>
  <c r="BY112" i="10" s="1"/>
  <c r="BT185" i="2"/>
  <c r="BJ185" i="2"/>
  <c r="AZ185" i="2"/>
  <c r="BY185" i="2" s="1"/>
  <c r="AZ125" i="6"/>
  <c r="BY125" i="6" s="1"/>
  <c r="BT125" i="6"/>
  <c r="BJ125" i="6"/>
  <c r="AW37" i="6"/>
  <c r="BV37" i="6" s="1"/>
  <c r="AU37" i="6"/>
  <c r="BQ37" i="6"/>
  <c r="BG37" i="6"/>
  <c r="BJ45" i="10"/>
  <c r="BT45" i="10"/>
  <c r="AZ45" i="10"/>
  <c r="BY45" i="10" s="1"/>
  <c r="BT137" i="10"/>
  <c r="BJ137" i="10"/>
  <c r="AZ137" i="10"/>
  <c r="BY137" i="10" s="1"/>
  <c r="AZ141" i="6"/>
  <c r="BY141" i="6" s="1"/>
  <c r="BJ141" i="6"/>
  <c r="BT141" i="6"/>
  <c r="BQ101" i="2"/>
  <c r="BG101" i="2"/>
  <c r="AW101" i="2"/>
  <c r="BV101" i="2" s="1"/>
  <c r="AU101" i="2"/>
  <c r="AZ138" i="2"/>
  <c r="BY138" i="2" s="1"/>
  <c r="BT138" i="2"/>
  <c r="BJ138" i="2"/>
  <c r="AZ199" i="4"/>
  <c r="BY199" i="4" s="1"/>
  <c r="BJ199" i="4"/>
  <c r="BT199" i="4"/>
  <c r="BG18" i="4"/>
  <c r="BQ18" i="4"/>
  <c r="AW18" i="4"/>
  <c r="BV18" i="4" s="1"/>
  <c r="AU18" i="4"/>
  <c r="BT179" i="6"/>
  <c r="BJ179" i="6"/>
  <c r="AZ179" i="6"/>
  <c r="BY179" i="6" s="1"/>
  <c r="AZ68" i="8"/>
  <c r="BY68" i="8" s="1"/>
  <c r="BT68" i="8"/>
  <c r="BJ68" i="8"/>
  <c r="BQ114" i="4"/>
  <c r="BG114" i="4"/>
  <c r="AU114" i="4"/>
  <c r="AW114" i="4"/>
  <c r="BV114" i="4" s="1"/>
  <c r="BJ103" i="10"/>
  <c r="BT103" i="10"/>
  <c r="AZ103" i="10"/>
  <c r="BY103" i="10" s="1"/>
  <c r="AZ122" i="2"/>
  <c r="BY122" i="2" s="1"/>
  <c r="BT122" i="2"/>
  <c r="BJ122" i="2"/>
  <c r="BJ143" i="10"/>
  <c r="BT143" i="10"/>
  <c r="AZ143" i="10"/>
  <c r="BY143" i="10" s="1"/>
  <c r="BG94" i="8"/>
  <c r="BQ94" i="8"/>
  <c r="AW94" i="8"/>
  <c r="BV94" i="8" s="1"/>
  <c r="AU94" i="8"/>
  <c r="AU94" i="2"/>
  <c r="BQ94" i="2"/>
  <c r="BG94" i="2"/>
  <c r="AW94" i="2"/>
  <c r="BV94" i="2" s="1"/>
  <c r="BG184" i="2"/>
  <c r="BQ184" i="2"/>
  <c r="AW184" i="2"/>
  <c r="BV184" i="2" s="1"/>
  <c r="AU184" i="2"/>
  <c r="AW57" i="6"/>
  <c r="BV57" i="6" s="1"/>
  <c r="AU57" i="6"/>
  <c r="BG57" i="6"/>
  <c r="BQ57" i="6"/>
  <c r="BJ163" i="2"/>
  <c r="BT163" i="2"/>
  <c r="AZ163" i="2"/>
  <c r="BY163" i="2" s="1"/>
  <c r="AU157" i="6"/>
  <c r="BQ157" i="6"/>
  <c r="BG157" i="6"/>
  <c r="AW157" i="6"/>
  <c r="BV157" i="6" s="1"/>
  <c r="AZ44" i="8"/>
  <c r="BY44" i="8" s="1"/>
  <c r="BJ44" i="8"/>
  <c r="BT44" i="8"/>
  <c r="BG26" i="10"/>
  <c r="BQ26" i="10"/>
  <c r="AW26" i="10"/>
  <c r="BV26" i="10" s="1"/>
  <c r="AU26" i="10"/>
  <c r="AZ36" i="6"/>
  <c r="BY36" i="6" s="1"/>
  <c r="BJ36" i="6"/>
  <c r="BT36" i="6"/>
  <c r="BT192" i="6"/>
  <c r="AZ192" i="6"/>
  <c r="BY192" i="6" s="1"/>
  <c r="BJ192" i="6"/>
  <c r="AU175" i="10"/>
  <c r="BQ175" i="10"/>
  <c r="BG175" i="10"/>
  <c r="AW175" i="10"/>
  <c r="BV175" i="10" s="1"/>
  <c r="BG164" i="10"/>
  <c r="AW164" i="10"/>
  <c r="BV164" i="10" s="1"/>
  <c r="BQ164" i="10"/>
  <c r="AU164" i="10"/>
  <c r="BT197" i="2"/>
  <c r="BJ197" i="2"/>
  <c r="AZ197" i="2"/>
  <c r="BY197" i="2" s="1"/>
  <c r="BG115" i="6"/>
  <c r="AW115" i="6"/>
  <c r="BV115" i="6" s="1"/>
  <c r="AU115" i="6"/>
  <c r="BQ115" i="6"/>
  <c r="BG147" i="6"/>
  <c r="AW147" i="6"/>
  <c r="BV147" i="6" s="1"/>
  <c r="BQ147" i="6"/>
  <c r="AU147" i="6"/>
  <c r="BT27" i="6"/>
  <c r="AZ27" i="6"/>
  <c r="BY27" i="6" s="1"/>
  <c r="BJ27" i="6"/>
  <c r="BJ69" i="8"/>
  <c r="BT69" i="8"/>
  <c r="AZ69" i="8"/>
  <c r="BY69" i="8" s="1"/>
  <c r="BG199" i="6"/>
  <c r="AW199" i="6"/>
  <c r="BV199" i="6" s="1"/>
  <c r="AU199" i="6"/>
  <c r="BQ199" i="6"/>
  <c r="AW75" i="2"/>
  <c r="BV75" i="2" s="1"/>
  <c r="BQ75" i="2"/>
  <c r="BG75" i="2"/>
  <c r="AU75" i="2"/>
  <c r="BJ95" i="2"/>
  <c r="BT95" i="2"/>
  <c r="AZ95" i="2"/>
  <c r="BY95" i="2" s="1"/>
  <c r="AZ42" i="2"/>
  <c r="BY42" i="2" s="1"/>
  <c r="BT42" i="2"/>
  <c r="BJ42" i="2"/>
  <c r="BJ37" i="8"/>
  <c r="BT37" i="8"/>
  <c r="AZ37" i="8"/>
  <c r="BY37" i="8" s="1"/>
  <c r="AW152" i="4"/>
  <c r="BV152" i="4" s="1"/>
  <c r="AU152" i="4"/>
  <c r="BQ152" i="4"/>
  <c r="BG152" i="4"/>
  <c r="BJ184" i="10"/>
  <c r="BT184" i="10"/>
  <c r="AZ184" i="10"/>
  <c r="BY184" i="10" s="1"/>
  <c r="AW83" i="2"/>
  <c r="BV83" i="2" s="1"/>
  <c r="BQ83" i="2"/>
  <c r="BG83" i="2"/>
  <c r="AU83" i="2"/>
  <c r="BG80" i="2"/>
  <c r="AU80" i="2"/>
  <c r="BQ80" i="2"/>
  <c r="AW80" i="2"/>
  <c r="BV80" i="2" s="1"/>
  <c r="BJ71" i="2"/>
  <c r="AZ71" i="2"/>
  <c r="BY71" i="2" s="1"/>
  <c r="BT71" i="2"/>
  <c r="BG183" i="6"/>
  <c r="AW183" i="6"/>
  <c r="BV183" i="6" s="1"/>
  <c r="AU183" i="6"/>
  <c r="BQ183" i="6"/>
  <c r="AW160" i="8"/>
  <c r="BV160" i="8" s="1"/>
  <c r="BQ160" i="8"/>
  <c r="AU160" i="8"/>
  <c r="BG160" i="8"/>
  <c r="BJ150" i="6"/>
  <c r="AZ150" i="6"/>
  <c r="BY150" i="6" s="1"/>
  <c r="BT150" i="6"/>
  <c r="BG25" i="4"/>
  <c r="AW25" i="4"/>
  <c r="BV25" i="4" s="1"/>
  <c r="BQ25" i="4"/>
  <c r="AU25" i="4"/>
  <c r="BJ53" i="10"/>
  <c r="BT53" i="10"/>
  <c r="AZ53" i="10"/>
  <c r="BY53" i="10" s="1"/>
  <c r="AZ199" i="8"/>
  <c r="BY199" i="8" s="1"/>
  <c r="BJ199" i="8"/>
  <c r="BT199" i="8"/>
  <c r="AZ165" i="10"/>
  <c r="BY165" i="10" s="1"/>
  <c r="BJ165" i="10"/>
  <c r="BT165" i="10"/>
  <c r="BG10" i="4"/>
  <c r="BQ10" i="4"/>
  <c r="AW10" i="4"/>
  <c r="BV10" i="4" s="1"/>
  <c r="AU10" i="4"/>
  <c r="AU68" i="10"/>
  <c r="BQ68" i="10"/>
  <c r="BG68" i="10"/>
  <c r="AW68" i="10"/>
  <c r="BV68" i="10" s="1"/>
  <c r="BJ103" i="2"/>
  <c r="BT103" i="2"/>
  <c r="AZ103" i="2"/>
  <c r="BY103" i="2" s="1"/>
  <c r="AU131" i="4"/>
  <c r="BQ131" i="4"/>
  <c r="BG131" i="4"/>
  <c r="AW131" i="4"/>
  <c r="BV131" i="4" s="1"/>
  <c r="AW142" i="6"/>
  <c r="BV142" i="6" s="1"/>
  <c r="AU142" i="6"/>
  <c r="BQ142" i="6"/>
  <c r="BG142" i="6"/>
  <c r="BQ111" i="8"/>
  <c r="AU111" i="8"/>
  <c r="AW111" i="8"/>
  <c r="BV111" i="8" s="1"/>
  <c r="BG111" i="8"/>
  <c r="BJ188" i="8"/>
  <c r="AZ188" i="8"/>
  <c r="BY188" i="8" s="1"/>
  <c r="BT188" i="8"/>
  <c r="AW43" i="2"/>
  <c r="BV43" i="2" s="1"/>
  <c r="BG43" i="2"/>
  <c r="AU43" i="2"/>
  <c r="BQ43" i="2"/>
  <c r="AW98" i="6"/>
  <c r="BV98" i="6" s="1"/>
  <c r="AU98" i="6"/>
  <c r="BG98" i="6"/>
  <c r="BQ98" i="6"/>
  <c r="BT19" i="10"/>
  <c r="BJ19" i="10"/>
  <c r="AZ19" i="10"/>
  <c r="BY19" i="10" s="1"/>
  <c r="AU84" i="10"/>
  <c r="BQ84" i="10"/>
  <c r="BG84" i="10"/>
  <c r="AW84" i="10"/>
  <c r="BV84" i="10" s="1"/>
  <c r="AZ12" i="8"/>
  <c r="BY12" i="8" s="1"/>
  <c r="BT12" i="8"/>
  <c r="BJ12" i="8"/>
  <c r="AZ60" i="8"/>
  <c r="BY60" i="8" s="1"/>
  <c r="BT60" i="8"/>
  <c r="BJ60" i="8"/>
  <c r="BJ63" i="2"/>
  <c r="AZ63" i="2"/>
  <c r="BY63" i="2" s="1"/>
  <c r="BT63" i="2"/>
  <c r="AZ44" i="6"/>
  <c r="BY44" i="6" s="1"/>
  <c r="BJ44" i="6"/>
  <c r="BT44" i="6"/>
  <c r="BT161" i="4"/>
  <c r="BJ161" i="4"/>
  <c r="AZ161" i="4"/>
  <c r="BY161" i="4" s="1"/>
  <c r="AU63" i="4"/>
  <c r="BQ63" i="4"/>
  <c r="AW63" i="4"/>
  <c r="BV63" i="4" s="1"/>
  <c r="BG63" i="4"/>
  <c r="AW194" i="6"/>
  <c r="BV194" i="6" s="1"/>
  <c r="AU194" i="6"/>
  <c r="BQ194" i="6"/>
  <c r="BG194" i="6"/>
  <c r="BT82" i="10"/>
  <c r="AZ82" i="10"/>
  <c r="BY82" i="10" s="1"/>
  <c r="BJ82" i="10"/>
  <c r="AZ83" i="4"/>
  <c r="BY83" i="4" s="1"/>
  <c r="BJ83" i="4"/>
  <c r="BT83" i="4"/>
  <c r="AU46" i="2"/>
  <c r="BQ46" i="2"/>
  <c r="BG46" i="2"/>
  <c r="AW46" i="2"/>
  <c r="BV46" i="2" s="1"/>
  <c r="AW109" i="8"/>
  <c r="BV109" i="8" s="1"/>
  <c r="AU109" i="8"/>
  <c r="BQ109" i="8"/>
  <c r="BG109" i="8"/>
  <c r="AW172" i="4"/>
  <c r="BV172" i="4" s="1"/>
  <c r="AU172" i="4"/>
  <c r="BG172" i="4"/>
  <c r="BQ172" i="4"/>
  <c r="BJ198" i="6"/>
  <c r="AZ198" i="6"/>
  <c r="BY198" i="6" s="1"/>
  <c r="BT198" i="6"/>
  <c r="BG86" i="8"/>
  <c r="BQ86" i="8"/>
  <c r="AW86" i="8"/>
  <c r="BV86" i="8" s="1"/>
  <c r="AU86" i="8"/>
  <c r="BJ148" i="4"/>
  <c r="AZ148" i="4"/>
  <c r="BY148" i="4" s="1"/>
  <c r="BT148" i="4"/>
  <c r="AZ111" i="4"/>
  <c r="BY111" i="4" s="1"/>
  <c r="BT111" i="4"/>
  <c r="BJ111" i="4"/>
  <c r="AZ129" i="6"/>
  <c r="BY129" i="6" s="1"/>
  <c r="BT129" i="6"/>
  <c r="BJ129" i="6"/>
  <c r="AU198" i="2"/>
  <c r="BQ198" i="2"/>
  <c r="BG198" i="2"/>
  <c r="AW198" i="2"/>
  <c r="BV198" i="2" s="1"/>
  <c r="BG153" i="8"/>
  <c r="AU153" i="8"/>
  <c r="BQ153" i="8"/>
  <c r="AW153" i="8"/>
  <c r="BV153" i="8" s="1"/>
  <c r="BG72" i="2"/>
  <c r="BQ72" i="2"/>
  <c r="AW72" i="2"/>
  <c r="BV72" i="2" s="1"/>
  <c r="AU72" i="2"/>
  <c r="BG157" i="4"/>
  <c r="AW157" i="4"/>
  <c r="BV157" i="4" s="1"/>
  <c r="AU157" i="4"/>
  <c r="BQ157" i="4"/>
  <c r="AZ132" i="8"/>
  <c r="BY132" i="8" s="1"/>
  <c r="BT132" i="8"/>
  <c r="BJ132" i="8"/>
  <c r="AU138" i="10"/>
  <c r="BQ138" i="10"/>
  <c r="BG138" i="10"/>
  <c r="AW138" i="10"/>
  <c r="BV138" i="10" s="1"/>
  <c r="AZ177" i="6"/>
  <c r="BY177" i="6" s="1"/>
  <c r="BJ177" i="6"/>
  <c r="BT177" i="6"/>
  <c r="BT185" i="4"/>
  <c r="BJ185" i="4"/>
  <c r="AZ185" i="4"/>
  <c r="BY185" i="4" s="1"/>
  <c r="BG181" i="10"/>
  <c r="BQ181" i="10"/>
  <c r="AW181" i="10"/>
  <c r="BV181" i="10" s="1"/>
  <c r="AU181" i="10"/>
  <c r="AW45" i="8"/>
  <c r="BV45" i="8" s="1"/>
  <c r="AU45" i="8"/>
  <c r="BQ45" i="8"/>
  <c r="BG45" i="8"/>
  <c r="BG148" i="10"/>
  <c r="AU148" i="10"/>
  <c r="BQ148" i="10"/>
  <c r="AW148" i="10"/>
  <c r="BV148" i="10" s="1"/>
  <c r="AW159" i="10"/>
  <c r="BV159" i="10" s="1"/>
  <c r="BG159" i="10"/>
  <c r="BQ159" i="10"/>
  <c r="AU159" i="10"/>
  <c r="BT116" i="10"/>
  <c r="BJ116" i="10"/>
  <c r="AZ116" i="10"/>
  <c r="BY116" i="10" s="1"/>
  <c r="AZ66" i="2"/>
  <c r="BY66" i="2" s="1"/>
  <c r="BT66" i="2"/>
  <c r="BJ66" i="2"/>
  <c r="AZ118" i="10"/>
  <c r="BY118" i="10" s="1"/>
  <c r="BT118" i="10"/>
  <c r="BJ118" i="10"/>
  <c r="BT145" i="2"/>
  <c r="BJ145" i="2"/>
  <c r="AZ145" i="2"/>
  <c r="BY145" i="2" s="1"/>
  <c r="BJ80" i="4"/>
  <c r="AZ80" i="4"/>
  <c r="BY80" i="4" s="1"/>
  <c r="BT80" i="4"/>
  <c r="BT157" i="10"/>
  <c r="BJ157" i="10"/>
  <c r="AZ157" i="10"/>
  <c r="BY157" i="10" s="1"/>
  <c r="BJ186" i="8"/>
  <c r="BT186" i="8"/>
  <c r="AZ186" i="8"/>
  <c r="BY186" i="8" s="1"/>
  <c r="BJ139" i="10"/>
  <c r="AZ139" i="10"/>
  <c r="BY139" i="10" s="1"/>
  <c r="BT139" i="10"/>
  <c r="AW100" i="4"/>
  <c r="BV100" i="4" s="1"/>
  <c r="AU100" i="4"/>
  <c r="BG100" i="4"/>
  <c r="BQ100" i="4"/>
  <c r="BG192" i="2"/>
  <c r="BQ192" i="2"/>
  <c r="AW192" i="2"/>
  <c r="BV192" i="2" s="1"/>
  <c r="AU192" i="2"/>
  <c r="BJ111" i="2"/>
  <c r="BT111" i="2"/>
  <c r="AZ111" i="2"/>
  <c r="BY111" i="2" s="1"/>
  <c r="BT71" i="6"/>
  <c r="AZ71" i="6"/>
  <c r="BY71" i="6" s="1"/>
  <c r="BJ71" i="6"/>
  <c r="AW192" i="4"/>
  <c r="BV192" i="4" s="1"/>
  <c r="AU192" i="4"/>
  <c r="BQ192" i="4"/>
  <c r="BG192" i="4"/>
  <c r="BT103" i="8"/>
  <c r="BJ103" i="8"/>
  <c r="AZ103" i="8"/>
  <c r="BY103" i="8" s="1"/>
  <c r="AZ142" i="8"/>
  <c r="BY142" i="8" s="1"/>
  <c r="BJ142" i="8"/>
  <c r="BT142" i="8"/>
  <c r="BJ32" i="4"/>
  <c r="AZ32" i="4"/>
  <c r="BY32" i="4" s="1"/>
  <c r="BT32" i="4"/>
  <c r="BJ61" i="6"/>
  <c r="AZ61" i="6"/>
  <c r="BY61" i="6" s="1"/>
  <c r="BT61" i="6"/>
  <c r="BJ115" i="10"/>
  <c r="BT115" i="10"/>
  <c r="AZ115" i="10"/>
  <c r="BY115" i="10" s="1"/>
  <c r="AW96" i="4"/>
  <c r="BV96" i="4" s="1"/>
  <c r="AU96" i="4"/>
  <c r="BQ96" i="4"/>
  <c r="BG96" i="4"/>
  <c r="AU150" i="10"/>
  <c r="AW150" i="10"/>
  <c r="BV150" i="10" s="1"/>
  <c r="BG150" i="10"/>
  <c r="BQ150" i="10"/>
  <c r="BG88" i="2"/>
  <c r="BQ88" i="2"/>
  <c r="AW88" i="2"/>
  <c r="BV88" i="2" s="1"/>
  <c r="AU88" i="2"/>
  <c r="AW125" i="8"/>
  <c r="BV125" i="8" s="1"/>
  <c r="AU125" i="8"/>
  <c r="BG125" i="8"/>
  <c r="BQ125" i="8"/>
  <c r="BJ21" i="10"/>
  <c r="BT21" i="10"/>
  <c r="AZ21" i="10"/>
  <c r="BY21" i="10" s="1"/>
  <c r="AZ32" i="8"/>
  <c r="BY32" i="8" s="1"/>
  <c r="BJ32" i="8"/>
  <c r="BT32" i="8"/>
  <c r="BT78" i="10"/>
  <c r="BJ78" i="10"/>
  <c r="AZ78" i="10"/>
  <c r="BY78" i="10" s="1"/>
  <c r="AW89" i="6"/>
  <c r="BV89" i="6" s="1"/>
  <c r="AU89" i="6"/>
  <c r="BG89" i="6"/>
  <c r="BQ89" i="6"/>
  <c r="BJ39" i="2"/>
  <c r="BT39" i="2"/>
  <c r="AZ39" i="2"/>
  <c r="BY39" i="2" s="1"/>
  <c r="AZ119" i="4"/>
  <c r="BY119" i="4" s="1"/>
  <c r="BJ119" i="4"/>
  <c r="BT119" i="4"/>
  <c r="BT89" i="4"/>
  <c r="BJ89" i="4"/>
  <c r="AZ89" i="4"/>
  <c r="BY89" i="4" s="1"/>
  <c r="BJ190" i="6"/>
  <c r="AZ190" i="6"/>
  <c r="BY190" i="6" s="1"/>
  <c r="BT190" i="6"/>
  <c r="AW116" i="4"/>
  <c r="BV116" i="4" s="1"/>
  <c r="AU116" i="4"/>
  <c r="BG116" i="4"/>
  <c r="BQ116" i="4"/>
  <c r="BT169" i="2"/>
  <c r="BJ169" i="2"/>
  <c r="AZ169" i="2"/>
  <c r="BY169" i="2" s="1"/>
  <c r="AU151" i="8"/>
  <c r="BQ151" i="8"/>
  <c r="BG151" i="8"/>
  <c r="AW151" i="8"/>
  <c r="BV151" i="8" s="1"/>
  <c r="AW77" i="6"/>
  <c r="BV77" i="6" s="1"/>
  <c r="AU77" i="6"/>
  <c r="BG77" i="6"/>
  <c r="BQ77" i="6"/>
  <c r="BT105" i="2"/>
  <c r="BJ105" i="2"/>
  <c r="AZ105" i="2"/>
  <c r="BY105" i="2" s="1"/>
  <c r="BJ60" i="4"/>
  <c r="AZ60" i="4"/>
  <c r="BY60" i="4" s="1"/>
  <c r="BT60" i="4"/>
  <c r="AU106" i="10"/>
  <c r="BQ106" i="10"/>
  <c r="BG106" i="10"/>
  <c r="AW106" i="10"/>
  <c r="BV106" i="10" s="1"/>
  <c r="AZ68" i="6"/>
  <c r="BY68" i="6" s="1"/>
  <c r="BT68" i="6"/>
  <c r="BJ68" i="6"/>
  <c r="AZ98" i="2"/>
  <c r="BY98" i="2" s="1"/>
  <c r="BT98" i="2"/>
  <c r="BJ98" i="2"/>
  <c r="AZ173" i="6"/>
  <c r="BY173" i="6" s="1"/>
  <c r="BT173" i="6"/>
  <c r="BJ173" i="6"/>
  <c r="BJ180" i="4"/>
  <c r="AZ180" i="4"/>
  <c r="BY180" i="4" s="1"/>
  <c r="BT180" i="4"/>
  <c r="BG106" i="8"/>
  <c r="AU106" i="8"/>
  <c r="AW106" i="8"/>
  <c r="BV106" i="8" s="1"/>
  <c r="BQ106" i="8"/>
  <c r="BG46" i="10"/>
  <c r="BQ46" i="10"/>
  <c r="AW46" i="10"/>
  <c r="BV46" i="10" s="1"/>
  <c r="AU46" i="10"/>
  <c r="AZ79" i="10"/>
  <c r="BY79" i="10" s="1"/>
  <c r="BT79" i="10"/>
  <c r="BJ79" i="10"/>
  <c r="BJ107" i="2"/>
  <c r="BT107" i="2"/>
  <c r="AZ107" i="2"/>
  <c r="BY107" i="2" s="1"/>
  <c r="BT116" i="2"/>
  <c r="BJ116" i="2"/>
  <c r="AZ116" i="2"/>
  <c r="BY116" i="2" s="1"/>
  <c r="BQ129" i="2"/>
  <c r="BG129" i="2"/>
  <c r="AW129" i="2"/>
  <c r="BV129" i="2" s="1"/>
  <c r="AU129" i="2"/>
  <c r="AW41" i="10"/>
  <c r="BV41" i="10" s="1"/>
  <c r="BQ41" i="10"/>
  <c r="BG41" i="10"/>
  <c r="AU41" i="10"/>
  <c r="AU32" i="10"/>
  <c r="BQ32" i="10"/>
  <c r="BG32" i="10"/>
  <c r="AW32" i="10"/>
  <c r="BV32" i="10" s="1"/>
  <c r="BJ200" i="8"/>
  <c r="AZ200" i="8"/>
  <c r="BY200" i="8" s="1"/>
  <c r="BT200" i="8"/>
  <c r="AU150" i="2"/>
  <c r="BQ150" i="2"/>
  <c r="BG150" i="2"/>
  <c r="AW150" i="2"/>
  <c r="BV150" i="2" s="1"/>
  <c r="BT54" i="10"/>
  <c r="BJ54" i="10"/>
  <c r="AZ54" i="10"/>
  <c r="BY54" i="10" s="1"/>
  <c r="BG119" i="6"/>
  <c r="AW119" i="6"/>
  <c r="BV119" i="6" s="1"/>
  <c r="AU119" i="6"/>
  <c r="BQ119" i="6"/>
  <c r="BJ121" i="8"/>
  <c r="AZ121" i="8"/>
  <c r="BY121" i="8" s="1"/>
  <c r="BT121" i="8"/>
  <c r="BG185" i="10"/>
  <c r="AW185" i="10"/>
  <c r="BV185" i="10" s="1"/>
  <c r="BQ185" i="10"/>
  <c r="AU185" i="10"/>
  <c r="AU102" i="10"/>
  <c r="BQ102" i="10"/>
  <c r="AW102" i="10"/>
  <c r="BV102" i="10" s="1"/>
  <c r="BG102" i="10"/>
  <c r="BT137" i="2"/>
  <c r="BJ137" i="2"/>
  <c r="AZ137" i="2"/>
  <c r="BY137" i="2" s="1"/>
  <c r="AW152" i="8"/>
  <c r="BV152" i="8" s="1"/>
  <c r="BQ152" i="8"/>
  <c r="AU152" i="8"/>
  <c r="BG152" i="8"/>
  <c r="AW144" i="4"/>
  <c r="BV144" i="4" s="1"/>
  <c r="AU144" i="4"/>
  <c r="BQ144" i="4"/>
  <c r="BG144" i="4"/>
  <c r="BG32" i="2"/>
  <c r="AU32" i="2"/>
  <c r="BQ32" i="2"/>
  <c r="AW32" i="2"/>
  <c r="BV32" i="2" s="1"/>
  <c r="BJ180" i="10"/>
  <c r="BT180" i="10"/>
  <c r="AZ180" i="10"/>
  <c r="BY180" i="10" s="1"/>
  <c r="BJ174" i="6"/>
  <c r="AZ174" i="6"/>
  <c r="BY174" i="6" s="1"/>
  <c r="BT174" i="6"/>
  <c r="AU88" i="6"/>
  <c r="BQ88" i="6"/>
  <c r="BG88" i="6"/>
  <c r="AW88" i="6"/>
  <c r="BV88" i="6" s="1"/>
  <c r="BG16" i="2"/>
  <c r="AU16" i="2"/>
  <c r="BQ16" i="2"/>
  <c r="AW16" i="2"/>
  <c r="BV16" i="2" s="1"/>
  <c r="BG159" i="6"/>
  <c r="AW159" i="6"/>
  <c r="BV159" i="6" s="1"/>
  <c r="AU159" i="6"/>
  <c r="BQ159" i="6"/>
  <c r="BJ171" i="2"/>
  <c r="BT171" i="2"/>
  <c r="AZ171" i="2"/>
  <c r="BY171" i="2" s="1"/>
  <c r="BT186" i="10"/>
  <c r="BJ186" i="10"/>
  <c r="AZ186" i="10"/>
  <c r="BY186" i="10" s="1"/>
  <c r="BJ130" i="6"/>
  <c r="AZ130" i="6"/>
  <c r="BY130" i="6" s="1"/>
  <c r="BT130" i="6"/>
  <c r="BT135" i="6"/>
  <c r="BJ135" i="6"/>
  <c r="AZ135" i="6"/>
  <c r="BY135" i="6" s="1"/>
  <c r="AZ60" i="6"/>
  <c r="BY60" i="6" s="1"/>
  <c r="BT60" i="6"/>
  <c r="BJ60" i="6"/>
  <c r="BG173" i="4"/>
  <c r="AW173" i="4"/>
  <c r="BV173" i="4" s="1"/>
  <c r="AU173" i="4"/>
  <c r="BQ173" i="4"/>
  <c r="BJ37" i="10"/>
  <c r="BT37" i="10"/>
  <c r="AZ37" i="10"/>
  <c r="BY37" i="10" s="1"/>
  <c r="AU20" i="10"/>
  <c r="BQ20" i="10"/>
  <c r="BG20" i="10"/>
  <c r="AW20" i="10"/>
  <c r="BV20" i="10" s="1"/>
  <c r="BT77" i="2"/>
  <c r="BJ77" i="2"/>
  <c r="AZ77" i="2"/>
  <c r="BY77" i="2" s="1"/>
  <c r="BG129" i="4"/>
  <c r="AW129" i="4"/>
  <c r="BV129" i="4" s="1"/>
  <c r="AU129" i="4"/>
  <c r="BQ129" i="4"/>
  <c r="AU100" i="8"/>
  <c r="BQ100" i="8"/>
  <c r="BG100" i="8"/>
  <c r="AW100" i="8"/>
  <c r="BV100" i="8" s="1"/>
  <c r="AZ107" i="4"/>
  <c r="BY107" i="4" s="1"/>
  <c r="BJ107" i="4"/>
  <c r="BT107" i="4"/>
  <c r="BJ9" i="6"/>
  <c r="AZ9" i="6"/>
  <c r="BY9" i="6" s="1"/>
  <c r="BT9" i="6"/>
  <c r="AU86" i="2"/>
  <c r="BQ86" i="2"/>
  <c r="BG86" i="2"/>
  <c r="AW86" i="2"/>
  <c r="BV86" i="2" s="1"/>
  <c r="AZ135" i="4"/>
  <c r="BY135" i="4" s="1"/>
  <c r="BJ135" i="4"/>
  <c r="BT135" i="4"/>
  <c r="BT105" i="10"/>
  <c r="BJ105" i="10"/>
  <c r="AZ105" i="10"/>
  <c r="BY105" i="10" s="1"/>
  <c r="BG104" i="2"/>
  <c r="BQ104" i="2"/>
  <c r="AW104" i="2"/>
  <c r="BV104" i="2" s="1"/>
  <c r="AU104" i="2"/>
  <c r="BT44" i="2"/>
  <c r="AZ44" i="2"/>
  <c r="BY44" i="2" s="1"/>
  <c r="BJ44" i="2"/>
  <c r="BG189" i="4"/>
  <c r="AW189" i="4"/>
  <c r="BV189" i="4" s="1"/>
  <c r="AU189" i="4"/>
  <c r="BQ189" i="4"/>
  <c r="BG84" i="2"/>
  <c r="BQ84" i="2"/>
  <c r="AW84" i="2"/>
  <c r="BV84" i="2" s="1"/>
  <c r="AU84" i="2"/>
  <c r="BT200" i="2"/>
  <c r="AZ200" i="2"/>
  <c r="BY200" i="2" s="1"/>
  <c r="BJ200" i="2"/>
  <c r="AW67" i="2"/>
  <c r="BV67" i="2" s="1"/>
  <c r="BQ67" i="2"/>
  <c r="BG67" i="2"/>
  <c r="AU67" i="2"/>
  <c r="BJ55" i="2"/>
  <c r="AZ55" i="2"/>
  <c r="BY55" i="2" s="1"/>
  <c r="BT55" i="2"/>
  <c r="BG163" i="6"/>
  <c r="AW163" i="6"/>
  <c r="BV163" i="6" s="1"/>
  <c r="AU163" i="6"/>
  <c r="BQ163" i="6"/>
  <c r="AW162" i="6"/>
  <c r="BV162" i="6" s="1"/>
  <c r="AU162" i="6"/>
  <c r="BG162" i="6"/>
  <c r="BQ162" i="6"/>
  <c r="BT94" i="6"/>
  <c r="BJ94" i="6"/>
  <c r="AZ94" i="6"/>
  <c r="BY94" i="6" s="1"/>
  <c r="AZ39" i="4"/>
  <c r="BY39" i="4" s="1"/>
  <c r="BJ39" i="4"/>
  <c r="BT39" i="4"/>
  <c r="BG141" i="8"/>
  <c r="AW141" i="8"/>
  <c r="BV141" i="8" s="1"/>
  <c r="AU141" i="8"/>
  <c r="BQ141" i="8"/>
  <c r="AW167" i="10"/>
  <c r="BV167" i="10" s="1"/>
  <c r="BG167" i="10"/>
  <c r="BQ167" i="10"/>
  <c r="AU167" i="10"/>
  <c r="BG100" i="2"/>
  <c r="BQ100" i="2"/>
  <c r="AW100" i="2"/>
  <c r="BV100" i="2" s="1"/>
  <c r="AU100" i="2"/>
  <c r="BQ157" i="2"/>
  <c r="BG157" i="2"/>
  <c r="AW157" i="2"/>
  <c r="BV157" i="2" s="1"/>
  <c r="AU157" i="2"/>
  <c r="BT91" i="6"/>
  <c r="AZ91" i="6"/>
  <c r="BY91" i="6" s="1"/>
  <c r="BJ91" i="6"/>
  <c r="BT145" i="10"/>
  <c r="BJ145" i="10"/>
  <c r="AZ145" i="10"/>
  <c r="BY145" i="10" s="1"/>
  <c r="BT176" i="6"/>
  <c r="AZ176" i="6"/>
  <c r="BY176" i="6" s="1"/>
  <c r="BJ176" i="6"/>
  <c r="BJ199" i="2"/>
  <c r="BT199" i="2"/>
  <c r="AZ199" i="2"/>
  <c r="BY199" i="2" s="1"/>
  <c r="AW33" i="10"/>
  <c r="BV33" i="10" s="1"/>
  <c r="BQ33" i="10"/>
  <c r="BG33" i="10"/>
  <c r="AU33" i="10"/>
  <c r="BT112" i="6"/>
  <c r="AZ112" i="6"/>
  <c r="BY112" i="6" s="1"/>
  <c r="BJ112" i="6"/>
  <c r="BT30" i="6"/>
  <c r="BJ30" i="6"/>
  <c r="AZ30" i="6"/>
  <c r="BY30" i="6" s="1"/>
  <c r="BG117" i="4"/>
  <c r="AW117" i="4"/>
  <c r="BV117" i="4" s="1"/>
  <c r="AU117" i="4"/>
  <c r="BQ117" i="4"/>
  <c r="BT171" i="6"/>
  <c r="BJ171" i="6"/>
  <c r="AZ171" i="6"/>
  <c r="BY171" i="6" s="1"/>
  <c r="BT100" i="10"/>
  <c r="BJ100" i="10"/>
  <c r="AZ100" i="10"/>
  <c r="BY100" i="10" s="1"/>
  <c r="BG193" i="8"/>
  <c r="AU193" i="8"/>
  <c r="BQ193" i="8"/>
  <c r="AW193" i="8"/>
  <c r="BV193" i="8" s="1"/>
  <c r="AU183" i="10"/>
  <c r="BQ183" i="10"/>
  <c r="BG183" i="10"/>
  <c r="AW183" i="10"/>
  <c r="BV183" i="10" s="1"/>
  <c r="BJ59" i="2"/>
  <c r="BT59" i="2"/>
  <c r="AZ59" i="2"/>
  <c r="BY59" i="2" s="1"/>
  <c r="AU197" i="6"/>
  <c r="BQ197" i="6"/>
  <c r="BG197" i="6"/>
  <c r="AW197" i="6"/>
  <c r="BV197" i="6" s="1"/>
  <c r="BT124" i="10"/>
  <c r="BJ124" i="10"/>
  <c r="AZ124" i="10"/>
  <c r="BY124" i="10" s="1"/>
  <c r="BT104" i="6"/>
  <c r="AZ104" i="6"/>
  <c r="BY104" i="6" s="1"/>
  <c r="BJ104" i="6"/>
  <c r="AU88" i="10"/>
  <c r="AW88" i="10"/>
  <c r="BV88" i="10" s="1"/>
  <c r="BG88" i="10"/>
  <c r="BQ88" i="10"/>
  <c r="BJ53" i="6"/>
  <c r="AZ53" i="6"/>
  <c r="BY53" i="6" s="1"/>
  <c r="BT53" i="6"/>
  <c r="AZ166" i="8"/>
  <c r="BY166" i="8" s="1"/>
  <c r="BJ166" i="8"/>
  <c r="BT166" i="8"/>
  <c r="BT148" i="2"/>
  <c r="BJ148" i="2"/>
  <c r="AZ148" i="2"/>
  <c r="BY148" i="2" s="1"/>
  <c r="BQ47" i="6"/>
  <c r="BG47" i="6"/>
  <c r="AW47" i="6"/>
  <c r="BV47" i="6" s="1"/>
  <c r="AU47" i="6"/>
  <c r="AZ99" i="4"/>
  <c r="BY99" i="4" s="1"/>
  <c r="BJ99" i="4"/>
  <c r="BT99" i="4"/>
  <c r="BG194" i="10"/>
  <c r="AU194" i="10"/>
  <c r="BQ194" i="10"/>
  <c r="AW194" i="10"/>
  <c r="BV194" i="10" s="1"/>
  <c r="AZ178" i="2"/>
  <c r="BY178" i="2" s="1"/>
  <c r="BT178" i="2"/>
  <c r="BJ178" i="2"/>
  <c r="BJ119" i="2"/>
  <c r="BT119" i="2"/>
  <c r="AZ119" i="2"/>
  <c r="BY119" i="2" s="1"/>
  <c r="BT140" i="6"/>
  <c r="AZ140" i="6"/>
  <c r="BY140" i="6" s="1"/>
  <c r="BJ140" i="6"/>
  <c r="AZ35" i="4"/>
  <c r="BY35" i="4" s="1"/>
  <c r="BT35" i="4"/>
  <c r="BJ35" i="4"/>
  <c r="BG172" i="10"/>
  <c r="BQ172" i="10"/>
  <c r="AW172" i="10"/>
  <c r="BV172" i="10" s="1"/>
  <c r="AU172" i="10"/>
  <c r="AU28" i="10"/>
  <c r="BQ28" i="10"/>
  <c r="BG28" i="10"/>
  <c r="AW28" i="10"/>
  <c r="BV28" i="10" s="1"/>
  <c r="BT140" i="2"/>
  <c r="BJ140" i="2"/>
  <c r="AZ140" i="2"/>
  <c r="BY140" i="2" s="1"/>
  <c r="BJ65" i="10"/>
  <c r="BT65" i="10"/>
  <c r="AZ65" i="10"/>
  <c r="BY65" i="10" s="1"/>
  <c r="AU162" i="10"/>
  <c r="BG162" i="10"/>
  <c r="BQ162" i="10"/>
  <c r="AW162" i="10"/>
  <c r="BV162" i="10" s="1"/>
  <c r="BT38" i="6"/>
  <c r="BJ38" i="6"/>
  <c r="AZ38" i="6"/>
  <c r="BY38" i="6" s="1"/>
  <c r="BQ50" i="4"/>
  <c r="BG50" i="4"/>
  <c r="AW50" i="4"/>
  <c r="BV50" i="4" s="1"/>
  <c r="AU50" i="4"/>
  <c r="AZ80" i="8"/>
  <c r="BY80" i="8" s="1"/>
  <c r="BJ80" i="8"/>
  <c r="BT80" i="8"/>
  <c r="AU155" i="8"/>
  <c r="BG155" i="8"/>
  <c r="BQ155" i="8"/>
  <c r="AW155" i="8"/>
  <c r="BV155" i="8" s="1"/>
  <c r="BJ119" i="10"/>
  <c r="BT119" i="10"/>
  <c r="AZ119" i="10"/>
  <c r="BY119" i="10" s="1"/>
  <c r="AW124" i="4"/>
  <c r="BV124" i="4" s="1"/>
  <c r="AU124" i="4"/>
  <c r="BG124" i="4"/>
  <c r="BQ124" i="4"/>
  <c r="BJ61" i="10"/>
  <c r="BT61" i="10"/>
  <c r="AZ61" i="10"/>
  <c r="BY61" i="10" s="1"/>
  <c r="AU20" i="4"/>
  <c r="BG20" i="4"/>
  <c r="AW20" i="4"/>
  <c r="BV20" i="4" s="1"/>
  <c r="BQ20" i="4"/>
  <c r="AZ31" i="4"/>
  <c r="BY31" i="4" s="1"/>
  <c r="BJ31" i="4"/>
  <c r="BT31" i="4"/>
  <c r="AW49" i="10"/>
  <c r="BV49" i="10" s="1"/>
  <c r="BG49" i="10"/>
  <c r="AU49" i="10"/>
  <c r="BQ49" i="10"/>
  <c r="AZ96" i="10"/>
  <c r="BY96" i="10" s="1"/>
  <c r="BT96" i="10"/>
  <c r="BJ96" i="10"/>
  <c r="AU75" i="4"/>
  <c r="BQ75" i="4"/>
  <c r="AW75" i="4"/>
  <c r="BV75" i="4" s="1"/>
  <c r="BG75" i="4"/>
  <c r="AU16" i="10"/>
  <c r="BQ16" i="10"/>
  <c r="BG16" i="10"/>
  <c r="AW16" i="10"/>
  <c r="BV16" i="10" s="1"/>
  <c r="AU134" i="2"/>
  <c r="BQ134" i="2"/>
  <c r="BG134" i="2"/>
  <c r="AW134" i="2"/>
  <c r="BV134" i="2" s="1"/>
  <c r="AU64" i="6"/>
  <c r="BQ64" i="6"/>
  <c r="AW64" i="6"/>
  <c r="BV64" i="6" s="1"/>
  <c r="BG64" i="6"/>
  <c r="AU130" i="2"/>
  <c r="BQ130" i="2"/>
  <c r="BG130" i="2"/>
  <c r="AW130" i="2"/>
  <c r="BV130" i="2" s="1"/>
  <c r="AZ27" i="4"/>
  <c r="BY27" i="4" s="1"/>
  <c r="BJ27" i="4"/>
  <c r="BT27" i="4"/>
  <c r="BQ21" i="2"/>
  <c r="BG21" i="2"/>
  <c r="AU21" i="2"/>
  <c r="AW21" i="2"/>
  <c r="BV21" i="2" s="1"/>
  <c r="BT137" i="4"/>
  <c r="BJ137" i="4"/>
  <c r="AZ137" i="4"/>
  <c r="BY137" i="4" s="1"/>
  <c r="BJ131" i="2"/>
  <c r="BT131" i="2"/>
  <c r="AZ131" i="2"/>
  <c r="BY131" i="2" s="1"/>
  <c r="BG74" i="6"/>
  <c r="AW74" i="6"/>
  <c r="BV74" i="6" s="1"/>
  <c r="BQ74" i="6"/>
  <c r="AU74" i="6"/>
  <c r="AU28" i="6"/>
  <c r="BQ28" i="6"/>
  <c r="AW28" i="6"/>
  <c r="BV28" i="6" s="1"/>
  <c r="BG28" i="6"/>
  <c r="AZ24" i="8"/>
  <c r="BY24" i="8" s="1"/>
  <c r="BT24" i="8"/>
  <c r="BJ24" i="8"/>
  <c r="AZ142" i="10"/>
  <c r="BY142" i="10" s="1"/>
  <c r="BT142" i="10"/>
  <c r="BJ142" i="10"/>
  <c r="AW171" i="10"/>
  <c r="BV171" i="10" s="1"/>
  <c r="AU171" i="10"/>
  <c r="BQ171" i="10"/>
  <c r="BG171" i="10"/>
  <c r="BJ147" i="10"/>
  <c r="AZ147" i="10"/>
  <c r="BY147" i="10" s="1"/>
  <c r="BT147" i="10"/>
  <c r="AW113" i="8"/>
  <c r="BV113" i="8" s="1"/>
  <c r="BQ113" i="8"/>
  <c r="BG113" i="8"/>
  <c r="AU113" i="8"/>
  <c r="AZ185" i="6"/>
  <c r="BY185" i="6" s="1"/>
  <c r="BJ185" i="6"/>
  <c r="BT185" i="6"/>
  <c r="AZ52" i="8"/>
  <c r="BY52" i="8" s="1"/>
  <c r="BT52" i="8"/>
  <c r="BJ52" i="8"/>
  <c r="BJ81" i="10"/>
  <c r="BT81" i="10"/>
  <c r="AZ81" i="10"/>
  <c r="BY81" i="10" s="1"/>
  <c r="BQ27" i="8"/>
  <c r="BG27" i="8"/>
  <c r="AU27" i="8"/>
  <c r="AW27" i="8"/>
  <c r="BV27" i="8" s="1"/>
  <c r="BG10" i="8"/>
  <c r="BQ10" i="8"/>
  <c r="AW10" i="8"/>
  <c r="BV10" i="8" s="1"/>
  <c r="AU10" i="8"/>
  <c r="AU54" i="2"/>
  <c r="BQ54" i="2"/>
  <c r="BG54" i="2"/>
  <c r="AW54" i="2"/>
  <c r="BV54" i="2" s="1"/>
  <c r="AZ48" i="10"/>
  <c r="BY48" i="10" s="1"/>
  <c r="BT48" i="10"/>
  <c r="BJ48" i="10"/>
  <c r="BG176" i="2"/>
  <c r="BQ176" i="2"/>
  <c r="AW176" i="2"/>
  <c r="BV176" i="2" s="1"/>
  <c r="AU176" i="2"/>
  <c r="AW17" i="4"/>
  <c r="BV17" i="4" s="1"/>
  <c r="BG17" i="4"/>
  <c r="AU17" i="4"/>
  <c r="BQ17" i="4"/>
  <c r="AW49" i="6"/>
  <c r="BV49" i="6" s="1"/>
  <c r="AU49" i="6"/>
  <c r="BG49" i="6"/>
  <c r="BQ49" i="6"/>
  <c r="BJ15" i="2"/>
  <c r="AZ15" i="2"/>
  <c r="BY15" i="2" s="1"/>
  <c r="BT15" i="2"/>
  <c r="BJ104" i="4"/>
  <c r="AZ104" i="4"/>
  <c r="BY104" i="4" s="1"/>
  <c r="BT104" i="4"/>
  <c r="AZ20" i="8"/>
  <c r="BY20" i="8" s="1"/>
  <c r="BJ20" i="8"/>
  <c r="BT20" i="8"/>
  <c r="AW168" i="4"/>
  <c r="BV168" i="4" s="1"/>
  <c r="AU168" i="4"/>
  <c r="BQ168" i="4"/>
  <c r="BG168" i="4"/>
  <c r="AZ55" i="4"/>
  <c r="BY55" i="4" s="1"/>
  <c r="BJ55" i="4"/>
  <c r="BT55" i="4"/>
  <c r="AU78" i="2"/>
  <c r="BQ78" i="2"/>
  <c r="BG78" i="2"/>
  <c r="AW78" i="2"/>
  <c r="BV78" i="2" s="1"/>
  <c r="BG46" i="8"/>
  <c r="BQ46" i="8"/>
  <c r="AW46" i="8"/>
  <c r="BV46" i="8" s="1"/>
  <c r="AU46" i="8"/>
  <c r="AU98" i="10"/>
  <c r="BQ98" i="10"/>
  <c r="BG98" i="10"/>
  <c r="AW98" i="10"/>
  <c r="BV98" i="10" s="1"/>
  <c r="BG113" i="4"/>
  <c r="AW113" i="4"/>
  <c r="BV113" i="4" s="1"/>
  <c r="AU113" i="4"/>
  <c r="BQ113" i="4"/>
  <c r="AZ109" i="6"/>
  <c r="BY109" i="6" s="1"/>
  <c r="BJ109" i="6"/>
  <c r="BT109" i="6"/>
  <c r="BG14" i="6"/>
  <c r="AW14" i="6"/>
  <c r="BV14" i="6" s="1"/>
  <c r="AU14" i="6"/>
  <c r="BQ14" i="6"/>
  <c r="AU114" i="10"/>
  <c r="BQ114" i="10"/>
  <c r="BG114" i="10"/>
  <c r="AW114" i="10"/>
  <c r="BV114" i="10" s="1"/>
  <c r="AZ143" i="4"/>
  <c r="BY143" i="4" s="1"/>
  <c r="BJ143" i="4"/>
  <c r="BT143" i="4"/>
  <c r="AW111" i="10"/>
  <c r="BV111" i="10" s="1"/>
  <c r="BG111" i="10"/>
  <c r="AU111" i="10"/>
  <c r="BQ111" i="10"/>
  <c r="BJ123" i="10"/>
  <c r="BT123" i="10"/>
  <c r="AZ123" i="10"/>
  <c r="BY123" i="10" s="1"/>
  <c r="AW33" i="8"/>
  <c r="BV33" i="8" s="1"/>
  <c r="BQ33" i="8"/>
  <c r="BG33" i="8"/>
  <c r="AU33" i="8"/>
  <c r="AZ139" i="4"/>
  <c r="BY139" i="4" s="1"/>
  <c r="BT139" i="4"/>
  <c r="BJ139" i="4"/>
  <c r="BJ69" i="10"/>
  <c r="BT69" i="10"/>
  <c r="AZ69" i="10"/>
  <c r="BY69" i="10" s="1"/>
  <c r="AW56" i="4"/>
  <c r="BV56" i="4" s="1"/>
  <c r="AU56" i="4"/>
  <c r="BQ56" i="4"/>
  <c r="BG56" i="4"/>
  <c r="BT38" i="4"/>
  <c r="AZ38" i="4"/>
  <c r="BY38" i="4" s="1"/>
  <c r="BJ38" i="4"/>
  <c r="BT124" i="2"/>
  <c r="BJ124" i="2"/>
  <c r="AZ124" i="2"/>
  <c r="BY124" i="2" s="1"/>
  <c r="AW144" i="8"/>
  <c r="BV144" i="8" s="1"/>
  <c r="BG144" i="8"/>
  <c r="AU144" i="8"/>
  <c r="BQ144" i="8"/>
  <c r="AZ95" i="4"/>
  <c r="BY95" i="4" s="1"/>
  <c r="BJ95" i="4"/>
  <c r="BT95" i="4"/>
  <c r="BT108" i="2"/>
  <c r="BJ108" i="2"/>
  <c r="AZ108" i="2"/>
  <c r="BY108" i="2" s="1"/>
  <c r="AZ127" i="4"/>
  <c r="BY127" i="4" s="1"/>
  <c r="BJ127" i="4"/>
  <c r="BT127" i="4"/>
  <c r="AZ169" i="6"/>
  <c r="BY169" i="6" s="1"/>
  <c r="BJ169" i="6"/>
  <c r="BT169" i="6"/>
  <c r="AZ187" i="4"/>
  <c r="BY187" i="4" s="1"/>
  <c r="BT187" i="4"/>
  <c r="BJ187" i="4"/>
  <c r="BJ13" i="6"/>
  <c r="AZ13" i="6"/>
  <c r="BY13" i="6" s="1"/>
  <c r="BT13" i="6"/>
  <c r="AU200" i="10"/>
  <c r="BQ200" i="10"/>
  <c r="AW200" i="10"/>
  <c r="BV200" i="10" s="1"/>
  <c r="BG200" i="10"/>
  <c r="BQ43" i="6"/>
  <c r="BG43" i="6"/>
  <c r="AW43" i="6"/>
  <c r="BV43" i="6" s="1"/>
  <c r="AU43" i="6"/>
  <c r="AU38" i="2"/>
  <c r="BQ38" i="2"/>
  <c r="BG38" i="2"/>
  <c r="AW38" i="2"/>
  <c r="BV38" i="2" s="1"/>
  <c r="BQ131" i="8"/>
  <c r="BG131" i="8"/>
  <c r="AW131" i="8"/>
  <c r="BV131" i="8" s="1"/>
  <c r="AU131" i="8"/>
  <c r="BT193" i="2"/>
  <c r="BJ193" i="2"/>
  <c r="AZ193" i="2"/>
  <c r="BY193" i="2" s="1"/>
  <c r="AW89" i="8"/>
  <c r="BV89" i="8" s="1"/>
  <c r="BQ89" i="8"/>
  <c r="BG89" i="8"/>
  <c r="AU89" i="8"/>
  <c r="AU174" i="2"/>
  <c r="BQ174" i="2"/>
  <c r="BG174" i="2"/>
  <c r="AW174" i="2"/>
  <c r="BV174" i="2" s="1"/>
  <c r="AZ18" i="2"/>
  <c r="BY18" i="2" s="1"/>
  <c r="BT18" i="2"/>
  <c r="BJ18" i="2"/>
  <c r="BT100" i="6"/>
  <c r="BJ100" i="6"/>
  <c r="AZ100" i="6"/>
  <c r="BY100" i="6" s="1"/>
  <c r="BJ132" i="4"/>
  <c r="AZ132" i="4"/>
  <c r="BY132" i="4" s="1"/>
  <c r="BT132" i="4"/>
  <c r="AW163" i="10"/>
  <c r="BV163" i="10" s="1"/>
  <c r="AU163" i="10"/>
  <c r="BQ163" i="10"/>
  <c r="BG163" i="10"/>
  <c r="AW156" i="8"/>
  <c r="BV156" i="8" s="1"/>
  <c r="AU156" i="8"/>
  <c r="BG156" i="8"/>
  <c r="BQ156" i="8"/>
  <c r="BT97" i="2"/>
  <c r="BJ97" i="2"/>
  <c r="AZ97" i="2"/>
  <c r="BY97" i="2" s="1"/>
  <c r="BJ105" i="8"/>
  <c r="BT105" i="8"/>
  <c r="AZ105" i="8"/>
  <c r="BY105" i="8" s="1"/>
  <c r="BT38" i="10"/>
  <c r="BJ38" i="10"/>
  <c r="AZ38" i="10"/>
  <c r="BY38" i="10" s="1"/>
  <c r="BJ147" i="2"/>
  <c r="BT147" i="2"/>
  <c r="AZ147" i="2"/>
  <c r="BY147" i="2" s="1"/>
  <c r="BJ44" i="4"/>
  <c r="AZ44" i="4"/>
  <c r="BY44" i="4" s="1"/>
  <c r="BT44" i="4"/>
  <c r="AW184" i="8"/>
  <c r="BV184" i="8" s="1"/>
  <c r="BQ184" i="8"/>
  <c r="AU184" i="8"/>
  <c r="BG184" i="8"/>
  <c r="AZ162" i="2"/>
  <c r="BY162" i="2" s="1"/>
  <c r="BT162" i="2"/>
  <c r="BJ162" i="2"/>
  <c r="BT27" i="10"/>
  <c r="BJ27" i="10"/>
  <c r="AZ27" i="10"/>
  <c r="BY27" i="10" s="1"/>
  <c r="BT89" i="2"/>
  <c r="BJ89" i="2"/>
  <c r="AZ89" i="2"/>
  <c r="BY89" i="2" s="1"/>
  <c r="AW28" i="4"/>
  <c r="BV28" i="4" s="1"/>
  <c r="AU28" i="4"/>
  <c r="BG28" i="4"/>
  <c r="BQ28" i="4"/>
  <c r="BJ57" i="8"/>
  <c r="BT57" i="8"/>
  <c r="AZ57" i="8"/>
  <c r="BY57" i="8" s="1"/>
  <c r="AW170" i="6"/>
  <c r="BV170" i="6" s="1"/>
  <c r="AU170" i="6"/>
  <c r="BQ170" i="6"/>
  <c r="BG170" i="6"/>
  <c r="BJ135" i="2"/>
  <c r="BT135" i="2"/>
  <c r="AZ135" i="2"/>
  <c r="BY135" i="2" s="1"/>
  <c r="AU80" i="6"/>
  <c r="BQ80" i="6"/>
  <c r="AW80" i="6"/>
  <c r="BV80" i="6" s="1"/>
  <c r="BG80" i="6"/>
  <c r="BQ73" i="2"/>
  <c r="BG73" i="2"/>
  <c r="AW73" i="2"/>
  <c r="BV73" i="2" s="1"/>
  <c r="AU73" i="2"/>
  <c r="BG42" i="6"/>
  <c r="AW42" i="6"/>
  <c r="BV42" i="6" s="1"/>
  <c r="AU42" i="6"/>
  <c r="BQ42" i="6"/>
  <c r="BT113" i="2"/>
  <c r="BJ113" i="2"/>
  <c r="AZ113" i="2"/>
  <c r="BY113" i="2" s="1"/>
  <c r="BG136" i="10"/>
  <c r="BQ136" i="10"/>
  <c r="AW136" i="10"/>
  <c r="BV136" i="10" s="1"/>
  <c r="AU136" i="10"/>
  <c r="BT122" i="8"/>
  <c r="BJ122" i="8"/>
  <c r="AZ122" i="8"/>
  <c r="BY122" i="8" s="1"/>
  <c r="AZ20" i="6"/>
  <c r="BY20" i="6" s="1"/>
  <c r="BJ20" i="6"/>
  <c r="BT20" i="6"/>
  <c r="BJ101" i="10"/>
  <c r="BT101" i="10"/>
  <c r="AZ101" i="10"/>
  <c r="BY101" i="10" s="1"/>
  <c r="AW23" i="2"/>
  <c r="BV23" i="2" s="1"/>
  <c r="BQ23" i="2"/>
  <c r="BG23" i="2"/>
  <c r="AU23" i="2"/>
  <c r="BJ29" i="10"/>
  <c r="BT29" i="10"/>
  <c r="AZ29" i="10"/>
  <c r="BY29" i="10" s="1"/>
  <c r="BT196" i="2"/>
  <c r="BJ196" i="2"/>
  <c r="AZ196" i="2"/>
  <c r="BY196" i="2" s="1"/>
  <c r="BJ176" i="10"/>
  <c r="BT176" i="10"/>
  <c r="AZ176" i="10"/>
  <c r="BY176" i="10" s="1"/>
  <c r="BT85" i="2"/>
  <c r="BJ85" i="2"/>
  <c r="AZ85" i="2"/>
  <c r="BY85" i="2" s="1"/>
  <c r="BT12" i="2"/>
  <c r="BJ12" i="2"/>
  <c r="AZ12" i="2"/>
  <c r="BY12" i="2" s="1"/>
  <c r="BT68" i="2"/>
  <c r="AZ68" i="2"/>
  <c r="BY68" i="2" s="1"/>
  <c r="BJ68" i="2"/>
  <c r="BG109" i="4"/>
  <c r="AW109" i="4"/>
  <c r="BV109" i="4" s="1"/>
  <c r="BQ109" i="4"/>
  <c r="AU109" i="4"/>
  <c r="AU124" i="8"/>
  <c r="AW124" i="8"/>
  <c r="BV124" i="8" s="1"/>
  <c r="BG124" i="8"/>
  <c r="BQ124" i="8"/>
  <c r="BT172" i="2"/>
  <c r="BJ172" i="2"/>
  <c r="AZ172" i="2"/>
  <c r="BY172" i="2" s="1"/>
  <c r="AW151" i="10"/>
  <c r="BV151" i="10" s="1"/>
  <c r="BG151" i="10"/>
  <c r="AU151" i="10"/>
  <c r="BQ151" i="10"/>
  <c r="BT66" i="8"/>
  <c r="BJ66" i="8"/>
  <c r="AZ66" i="8"/>
  <c r="BY66" i="8" s="1"/>
  <c r="AZ64" i="10"/>
  <c r="BY64" i="10" s="1"/>
  <c r="BT64" i="10"/>
  <c r="BJ64" i="10"/>
  <c r="AU84" i="6"/>
  <c r="BQ84" i="6"/>
  <c r="AW84" i="6"/>
  <c r="BV84" i="6" s="1"/>
  <c r="BG84" i="6"/>
  <c r="BQ162" i="8"/>
  <c r="AW162" i="8"/>
  <c r="BV162" i="8" s="1"/>
  <c r="BG162" i="8"/>
  <c r="AU162" i="8"/>
  <c r="BJ159" i="2"/>
  <c r="BT159" i="2"/>
  <c r="AZ159" i="2"/>
  <c r="BY159" i="2" s="1"/>
  <c r="BJ175" i="2"/>
  <c r="BT175" i="2"/>
  <c r="AZ175" i="2"/>
  <c r="BY175" i="2" s="1"/>
  <c r="AZ137" i="6"/>
  <c r="BY137" i="6" s="1"/>
  <c r="BT137" i="6"/>
  <c r="BJ137" i="6"/>
  <c r="AW128" i="4"/>
  <c r="BV128" i="4" s="1"/>
  <c r="AU128" i="4"/>
  <c r="BG128" i="4"/>
  <c r="BQ128" i="4"/>
  <c r="BT35" i="10"/>
  <c r="BJ35" i="10"/>
  <c r="AZ35" i="10"/>
  <c r="BY35" i="10" s="1"/>
  <c r="BT70" i="10"/>
  <c r="BJ70" i="10"/>
  <c r="AZ70" i="10"/>
  <c r="BY70" i="10" s="1"/>
  <c r="BT11" i="8"/>
  <c r="BJ11" i="8"/>
  <c r="AZ11" i="8"/>
  <c r="BY11" i="8" s="1"/>
  <c r="AU104" i="8"/>
  <c r="BQ104" i="8"/>
  <c r="BG104" i="8"/>
  <c r="AW104" i="8"/>
  <c r="BV104" i="8" s="1"/>
  <c r="BJ17" i="8"/>
  <c r="BT17" i="8"/>
  <c r="AZ17" i="8"/>
  <c r="BY17" i="8" s="1"/>
  <c r="AZ24" i="6"/>
  <c r="BY24" i="6" s="1"/>
  <c r="BJ24" i="6"/>
  <c r="BT24" i="6"/>
  <c r="BT35" i="6"/>
  <c r="AZ35" i="6"/>
  <c r="BY35" i="6" s="1"/>
  <c r="BJ35" i="6"/>
  <c r="AZ91" i="4"/>
  <c r="BY91" i="4" s="1"/>
  <c r="BT91" i="4"/>
  <c r="BJ91" i="4"/>
  <c r="BG152" i="2"/>
  <c r="BQ152" i="2"/>
  <c r="AW152" i="2"/>
  <c r="BV152" i="2" s="1"/>
  <c r="AU152" i="2"/>
  <c r="AU170" i="10"/>
  <c r="BQ170" i="10"/>
  <c r="BG170" i="10"/>
  <c r="AW170" i="10"/>
  <c r="BV170" i="10" s="1"/>
  <c r="AU187" i="10"/>
  <c r="BG187" i="10"/>
  <c r="BQ187" i="10"/>
  <c r="AW187" i="10"/>
  <c r="BV187" i="10" s="1"/>
  <c r="BQ51" i="8"/>
  <c r="BG51" i="8"/>
  <c r="AW51" i="8"/>
  <c r="BV51" i="8" s="1"/>
  <c r="AU51" i="8"/>
  <c r="AW184" i="4"/>
  <c r="BV184" i="4" s="1"/>
  <c r="AU184" i="4"/>
  <c r="BQ184" i="4"/>
  <c r="BG184" i="4"/>
  <c r="BG104" i="10"/>
  <c r="BQ104" i="10"/>
  <c r="AW104" i="10"/>
  <c r="BV104" i="10" s="1"/>
  <c r="AU104" i="10"/>
  <c r="BT92" i="2"/>
  <c r="BJ92" i="2"/>
  <c r="AZ92" i="2"/>
  <c r="BY92" i="2" s="1"/>
  <c r="BT126" i="4"/>
  <c r="AZ126" i="4"/>
  <c r="BY126" i="4" s="1"/>
  <c r="BJ126" i="4"/>
  <c r="AU62" i="2"/>
  <c r="BQ62" i="2"/>
  <c r="BG62" i="2"/>
  <c r="AW62" i="2"/>
  <c r="BV62" i="2" s="1"/>
  <c r="AU23" i="4"/>
  <c r="BQ23" i="4"/>
  <c r="AW23" i="4"/>
  <c r="BV23" i="4" s="1"/>
  <c r="BG23" i="4"/>
  <c r="BT169" i="4"/>
  <c r="BJ169" i="4"/>
  <c r="AZ169" i="4"/>
  <c r="BY169" i="4" s="1"/>
  <c r="AW136" i="4"/>
  <c r="BV136" i="4" s="1"/>
  <c r="AU136" i="4"/>
  <c r="BQ136" i="4"/>
  <c r="BG136" i="4"/>
  <c r="AZ153" i="6"/>
  <c r="BY153" i="6" s="1"/>
  <c r="BJ153" i="6"/>
  <c r="BT153" i="6"/>
  <c r="BT74" i="8"/>
  <c r="BJ74" i="8"/>
  <c r="AZ74" i="8"/>
  <c r="BY74" i="8" s="1"/>
  <c r="AW9" i="4"/>
  <c r="BV9" i="4" s="1"/>
  <c r="BQ9" i="4"/>
  <c r="AU9" i="4"/>
  <c r="BG9" i="4"/>
  <c r="AZ110" i="10"/>
  <c r="BY110" i="10" s="1"/>
  <c r="BT110" i="10"/>
  <c r="BJ110" i="10"/>
  <c r="BJ68" i="4"/>
  <c r="AZ68" i="4"/>
  <c r="BY68" i="4" s="1"/>
  <c r="BT68" i="4"/>
  <c r="BT65" i="4"/>
  <c r="BJ65" i="4"/>
  <c r="AZ65" i="4"/>
  <c r="BY65" i="4" s="1"/>
  <c r="AZ117" i="6"/>
  <c r="BY117" i="6" s="1"/>
  <c r="BJ117" i="6"/>
  <c r="BT117" i="6"/>
  <c r="AZ189" i="6"/>
  <c r="BY189" i="6" s="1"/>
  <c r="BT189" i="6"/>
  <c r="BJ189" i="6"/>
  <c r="AU130" i="10"/>
  <c r="BQ130" i="10"/>
  <c r="BG130" i="10"/>
  <c r="AW130" i="10"/>
  <c r="BV130" i="10" s="1"/>
  <c r="AZ190" i="10"/>
  <c r="BY190" i="10" s="1"/>
  <c r="BT190" i="10"/>
  <c r="BJ190" i="10"/>
  <c r="BG173" i="8"/>
  <c r="BQ173" i="8"/>
  <c r="AU173" i="8"/>
  <c r="AW173" i="8"/>
  <c r="BV173" i="8" s="1"/>
  <c r="BJ31" i="2"/>
  <c r="BT31" i="2"/>
  <c r="AZ31" i="2"/>
  <c r="BY31" i="2" s="1"/>
  <c r="BG139" i="6"/>
  <c r="AW139" i="6"/>
  <c r="BV139" i="6" s="1"/>
  <c r="AU139" i="6"/>
  <c r="BQ139" i="6"/>
  <c r="BT161" i="8"/>
  <c r="BJ161" i="8"/>
  <c r="AZ161" i="8"/>
  <c r="BY161" i="8" s="1"/>
  <c r="BT66" i="10"/>
  <c r="AZ66" i="10"/>
  <c r="BY66" i="10" s="1"/>
  <c r="BJ66" i="10"/>
  <c r="BT187" i="6"/>
  <c r="BJ187" i="6"/>
  <c r="AZ187" i="6"/>
  <c r="BY187" i="6" s="1"/>
  <c r="AZ175" i="8"/>
  <c r="BY175" i="8" s="1"/>
  <c r="BT175" i="8"/>
  <c r="BJ175" i="8"/>
  <c r="BG53" i="4"/>
  <c r="AW53" i="4"/>
  <c r="BV53" i="4" s="1"/>
  <c r="AU53" i="4"/>
  <c r="BQ53" i="4"/>
  <c r="BG30" i="8"/>
  <c r="BQ30" i="8"/>
  <c r="AW30" i="8"/>
  <c r="BV30" i="8" s="1"/>
  <c r="AU30" i="8"/>
  <c r="AW93" i="10"/>
  <c r="BV93" i="10" s="1"/>
  <c r="BQ93" i="10"/>
  <c r="BG93" i="10"/>
  <c r="AU93" i="10"/>
  <c r="AW166" i="6"/>
  <c r="BV166" i="6" s="1"/>
  <c r="AU166" i="6"/>
  <c r="BG166" i="6"/>
  <c r="BQ166" i="6"/>
  <c r="BJ107" i="10"/>
  <c r="BT107" i="10"/>
  <c r="AZ107" i="10"/>
  <c r="BY107" i="10" s="1"/>
  <c r="BG22" i="6"/>
  <c r="AW22" i="6"/>
  <c r="BV22" i="6" s="1"/>
  <c r="BQ22" i="6"/>
  <c r="AU22" i="6"/>
  <c r="BG26" i="6"/>
  <c r="AW26" i="6"/>
  <c r="BV26" i="6" s="1"/>
  <c r="AU26" i="6"/>
  <c r="BQ26" i="6"/>
  <c r="BG131" i="6"/>
  <c r="AW131" i="6"/>
  <c r="BV131" i="6" s="1"/>
  <c r="BQ131" i="6"/>
  <c r="AU131" i="6"/>
  <c r="BT30" i="10"/>
  <c r="BJ30" i="10"/>
  <c r="AZ30" i="10"/>
  <c r="BY30" i="10" s="1"/>
  <c r="AZ16" i="6"/>
  <c r="BY16" i="6" s="1"/>
  <c r="BT16" i="6"/>
  <c r="BJ16" i="6"/>
  <c r="AZ52" i="6"/>
  <c r="BY52" i="6" s="1"/>
  <c r="BT52" i="6"/>
  <c r="BJ52" i="6"/>
  <c r="AU139" i="8"/>
  <c r="BQ139" i="8"/>
  <c r="AW139" i="8"/>
  <c r="BV139" i="8" s="1"/>
  <c r="BG139" i="8"/>
  <c r="BG28" i="2"/>
  <c r="BQ28" i="2"/>
  <c r="AW28" i="2"/>
  <c r="BV28" i="2" s="1"/>
  <c r="AU28" i="2"/>
  <c r="BQ178" i="8"/>
  <c r="AU178" i="8"/>
  <c r="BG178" i="8"/>
  <c r="AW178" i="8"/>
  <c r="BV178" i="8" s="1"/>
  <c r="BJ127" i="2"/>
  <c r="BT127" i="2"/>
  <c r="AZ127" i="2"/>
  <c r="BY127" i="2" s="1"/>
  <c r="AU108" i="8"/>
  <c r="AW108" i="8"/>
  <c r="BV108" i="8" s="1"/>
  <c r="BG108" i="8"/>
  <c r="BQ108" i="8"/>
  <c r="BQ113" i="10"/>
  <c r="AU113" i="10"/>
  <c r="AW113" i="10"/>
  <c r="BV113" i="10" s="1"/>
  <c r="BG113" i="10"/>
  <c r="BG191" i="6"/>
  <c r="AW191" i="6"/>
  <c r="BV191" i="6" s="1"/>
  <c r="AU191" i="6"/>
  <c r="BQ191" i="6"/>
  <c r="AZ72" i="10"/>
  <c r="BY72" i="10" s="1"/>
  <c r="BT72" i="10"/>
  <c r="BJ72" i="10"/>
  <c r="BT177" i="2"/>
  <c r="BJ177" i="2"/>
  <c r="AZ177" i="2"/>
  <c r="BY177" i="2" s="1"/>
  <c r="BT61" i="2" l="1"/>
  <c r="BJ61" i="2"/>
  <c r="AZ61" i="2"/>
  <c r="BY61" i="2" s="1"/>
  <c r="BT166" i="4"/>
  <c r="AZ166" i="4"/>
  <c r="BY166" i="4" s="1"/>
  <c r="BJ166" i="4"/>
  <c r="BT51" i="6"/>
  <c r="AZ51" i="6"/>
  <c r="BY51" i="6" s="1"/>
  <c r="BJ51" i="6"/>
  <c r="BJ23" i="6"/>
  <c r="BT23" i="6"/>
  <c r="AZ23" i="6"/>
  <c r="BY23" i="6" s="1"/>
  <c r="AZ191" i="8"/>
  <c r="BY191" i="8" s="1"/>
  <c r="BT191" i="8"/>
  <c r="BJ191" i="8"/>
  <c r="BT15" i="6"/>
  <c r="BJ15" i="6"/>
  <c r="AZ15" i="6"/>
  <c r="BY15" i="6" s="1"/>
  <c r="BT172" i="6"/>
  <c r="BJ172" i="6"/>
  <c r="AZ172" i="6"/>
  <c r="BY172" i="6" s="1"/>
  <c r="BJ200" i="6"/>
  <c r="BT200" i="6"/>
  <c r="AZ200" i="6"/>
  <c r="BY200" i="6" s="1"/>
  <c r="BJ26" i="4"/>
  <c r="BT26" i="4"/>
  <c r="AZ26" i="4"/>
  <c r="BY26" i="4" s="1"/>
  <c r="BJ31" i="10"/>
  <c r="BT31" i="10"/>
  <c r="AZ31" i="10"/>
  <c r="BY31" i="10" s="1"/>
  <c r="BJ15" i="4"/>
  <c r="BT15" i="4"/>
  <c r="AZ15" i="4"/>
  <c r="BY15" i="4" s="1"/>
  <c r="BT132" i="6"/>
  <c r="AZ132" i="6"/>
  <c r="BY132" i="6" s="1"/>
  <c r="BJ132" i="6"/>
  <c r="AZ9" i="2"/>
  <c r="BY9" i="2" s="1"/>
  <c r="BJ9" i="2"/>
  <c r="BT9" i="2"/>
  <c r="AZ170" i="4"/>
  <c r="BY170" i="4" s="1"/>
  <c r="BT170" i="4"/>
  <c r="BJ170" i="4"/>
  <c r="BT190" i="4"/>
  <c r="AZ190" i="4"/>
  <c r="BY190" i="4" s="1"/>
  <c r="BJ190" i="4"/>
  <c r="AZ133" i="10"/>
  <c r="BY133" i="10" s="1"/>
  <c r="BJ133" i="10"/>
  <c r="BT133" i="10"/>
  <c r="BT141" i="2"/>
  <c r="BJ141" i="2"/>
  <c r="AZ141" i="2"/>
  <c r="BY141" i="2" s="1"/>
  <c r="AZ115" i="8"/>
  <c r="BY115" i="8" s="1"/>
  <c r="BT115" i="8"/>
  <c r="BJ115" i="8"/>
  <c r="BT182" i="4"/>
  <c r="AZ182" i="4"/>
  <c r="BY182" i="4" s="1"/>
  <c r="BJ182" i="4"/>
  <c r="BT170" i="8"/>
  <c r="AZ170" i="8"/>
  <c r="BY170" i="8" s="1"/>
  <c r="BJ170" i="8"/>
  <c r="BT116" i="6"/>
  <c r="BJ116" i="6"/>
  <c r="AZ116" i="6"/>
  <c r="BY116" i="6" s="1"/>
  <c r="BJ15" i="8"/>
  <c r="AZ15" i="8"/>
  <c r="BY15" i="8" s="1"/>
  <c r="BT15" i="8"/>
  <c r="BT78" i="4"/>
  <c r="AZ78" i="4"/>
  <c r="BY78" i="4" s="1"/>
  <c r="BJ78" i="4"/>
  <c r="BT146" i="8"/>
  <c r="AZ146" i="8"/>
  <c r="BY146" i="8" s="1"/>
  <c r="BJ146" i="8"/>
  <c r="AZ154" i="4"/>
  <c r="BY154" i="4" s="1"/>
  <c r="BT154" i="4"/>
  <c r="BJ154" i="4"/>
  <c r="BT31" i="6"/>
  <c r="AZ31" i="6"/>
  <c r="BY31" i="6" s="1"/>
  <c r="BJ31" i="6"/>
  <c r="BT30" i="8"/>
  <c r="AZ30" i="8"/>
  <c r="BY30" i="8" s="1"/>
  <c r="BJ30" i="8"/>
  <c r="AZ162" i="8"/>
  <c r="BY162" i="8" s="1"/>
  <c r="BJ162" i="8"/>
  <c r="BT162" i="8"/>
  <c r="BJ23" i="2"/>
  <c r="AZ23" i="2"/>
  <c r="BY23" i="2" s="1"/>
  <c r="BT23" i="2"/>
  <c r="BJ28" i="4"/>
  <c r="AZ28" i="4"/>
  <c r="BY28" i="4" s="1"/>
  <c r="BT28" i="4"/>
  <c r="BJ184" i="8"/>
  <c r="AZ184" i="8"/>
  <c r="BY184" i="8" s="1"/>
  <c r="BT184" i="8"/>
  <c r="BJ56" i="4"/>
  <c r="AZ56" i="4"/>
  <c r="BY56" i="4" s="1"/>
  <c r="BT56" i="4"/>
  <c r="BT176" i="2"/>
  <c r="BJ176" i="2"/>
  <c r="AZ176" i="2"/>
  <c r="BY176" i="2" s="1"/>
  <c r="AZ183" i="10"/>
  <c r="BY183" i="10" s="1"/>
  <c r="BT183" i="10"/>
  <c r="BJ183" i="10"/>
  <c r="BJ162" i="6"/>
  <c r="AZ162" i="6"/>
  <c r="BY162" i="6" s="1"/>
  <c r="BT162" i="6"/>
  <c r="AZ150" i="10"/>
  <c r="BY150" i="10" s="1"/>
  <c r="BT150" i="10"/>
  <c r="BJ150" i="10"/>
  <c r="BT10" i="4"/>
  <c r="BJ10" i="4"/>
  <c r="AZ10" i="4"/>
  <c r="BY10" i="4" s="1"/>
  <c r="BT101" i="2"/>
  <c r="BJ101" i="2"/>
  <c r="AZ101" i="2"/>
  <c r="BY101" i="2" s="1"/>
  <c r="BJ33" i="6"/>
  <c r="AZ33" i="6"/>
  <c r="BY33" i="6" s="1"/>
  <c r="BT33" i="6"/>
  <c r="BT78" i="8"/>
  <c r="AZ78" i="8"/>
  <c r="BY78" i="8" s="1"/>
  <c r="BJ78" i="8"/>
  <c r="AZ44" i="10"/>
  <c r="BY44" i="10" s="1"/>
  <c r="BJ44" i="10"/>
  <c r="BT44" i="10"/>
  <c r="BT175" i="6"/>
  <c r="BJ175" i="6"/>
  <c r="AZ175" i="6"/>
  <c r="BY175" i="6" s="1"/>
  <c r="BJ61" i="8"/>
  <c r="BT61" i="8"/>
  <c r="AZ61" i="8"/>
  <c r="BY61" i="8" s="1"/>
  <c r="BT10" i="10"/>
  <c r="BJ10" i="10"/>
  <c r="AZ10" i="10"/>
  <c r="BY10" i="10" s="1"/>
  <c r="AZ126" i="2"/>
  <c r="BY126" i="2" s="1"/>
  <c r="BT126" i="2"/>
  <c r="BJ126" i="2"/>
  <c r="BJ146" i="6"/>
  <c r="AZ146" i="6"/>
  <c r="BY146" i="6" s="1"/>
  <c r="BT146" i="6"/>
  <c r="AZ123" i="4"/>
  <c r="BY123" i="4" s="1"/>
  <c r="BT123" i="4"/>
  <c r="BJ123" i="4"/>
  <c r="BT113" i="10"/>
  <c r="BJ113" i="10"/>
  <c r="AZ113" i="10"/>
  <c r="BY113" i="10" s="1"/>
  <c r="BJ93" i="10"/>
  <c r="AZ93" i="10"/>
  <c r="BY93" i="10" s="1"/>
  <c r="BT93" i="10"/>
  <c r="BT139" i="6"/>
  <c r="BJ139" i="6"/>
  <c r="AZ139" i="6"/>
  <c r="BY139" i="6" s="1"/>
  <c r="AZ130" i="10"/>
  <c r="BY130" i="10" s="1"/>
  <c r="BJ130" i="10"/>
  <c r="BT130" i="10"/>
  <c r="AZ187" i="10"/>
  <c r="BY187" i="10" s="1"/>
  <c r="BT187" i="10"/>
  <c r="BJ187" i="10"/>
  <c r="AZ170" i="10"/>
  <c r="BY170" i="10" s="1"/>
  <c r="BJ170" i="10"/>
  <c r="BT170" i="10"/>
  <c r="AZ84" i="6"/>
  <c r="BY84" i="6" s="1"/>
  <c r="BJ84" i="6"/>
  <c r="BT84" i="6"/>
  <c r="BT42" i="6"/>
  <c r="BJ42" i="6"/>
  <c r="AZ42" i="6"/>
  <c r="BY42" i="6" s="1"/>
  <c r="BJ170" i="6"/>
  <c r="AZ170" i="6"/>
  <c r="BY170" i="6" s="1"/>
  <c r="BT170" i="6"/>
  <c r="BJ156" i="8"/>
  <c r="BT156" i="8"/>
  <c r="AZ156" i="8"/>
  <c r="BY156" i="8" s="1"/>
  <c r="AZ38" i="2"/>
  <c r="BY38" i="2" s="1"/>
  <c r="BJ38" i="2"/>
  <c r="BT38" i="2"/>
  <c r="BJ144" i="8"/>
  <c r="BT144" i="8"/>
  <c r="AZ144" i="8"/>
  <c r="BY144" i="8" s="1"/>
  <c r="BT14" i="6"/>
  <c r="BJ14" i="6"/>
  <c r="AZ14" i="6"/>
  <c r="BY14" i="6" s="1"/>
  <c r="AZ98" i="10"/>
  <c r="BY98" i="10" s="1"/>
  <c r="BJ98" i="10"/>
  <c r="BT98" i="10"/>
  <c r="AZ78" i="2"/>
  <c r="BY78" i="2" s="1"/>
  <c r="BT78" i="2"/>
  <c r="BJ78" i="2"/>
  <c r="BJ17" i="4"/>
  <c r="BT17" i="4"/>
  <c r="AZ17" i="4"/>
  <c r="BY17" i="4" s="1"/>
  <c r="BT10" i="8"/>
  <c r="BJ10" i="8"/>
  <c r="AZ10" i="8"/>
  <c r="BY10" i="8" s="1"/>
  <c r="BJ113" i="8"/>
  <c r="BT113" i="8"/>
  <c r="AZ113" i="8"/>
  <c r="BY113" i="8" s="1"/>
  <c r="AZ28" i="6"/>
  <c r="BY28" i="6" s="1"/>
  <c r="BJ28" i="6"/>
  <c r="BT28" i="6"/>
  <c r="BT21" i="2"/>
  <c r="BJ21" i="2"/>
  <c r="AZ21" i="2"/>
  <c r="BY21" i="2" s="1"/>
  <c r="BJ124" i="4"/>
  <c r="AZ124" i="4"/>
  <c r="BY124" i="4" s="1"/>
  <c r="BT124" i="4"/>
  <c r="AZ162" i="10"/>
  <c r="BY162" i="10" s="1"/>
  <c r="BT162" i="10"/>
  <c r="BJ162" i="10"/>
  <c r="BT47" i="6"/>
  <c r="AZ47" i="6"/>
  <c r="BY47" i="6" s="1"/>
  <c r="BJ47" i="6"/>
  <c r="AZ88" i="10"/>
  <c r="BY88" i="10" s="1"/>
  <c r="BT88" i="10"/>
  <c r="BJ88" i="10"/>
  <c r="BT117" i="4"/>
  <c r="BJ117" i="4"/>
  <c r="AZ117" i="4"/>
  <c r="BY117" i="4" s="1"/>
  <c r="BT157" i="2"/>
  <c r="BJ157" i="2"/>
  <c r="AZ157" i="2"/>
  <c r="BY157" i="2" s="1"/>
  <c r="BT189" i="4"/>
  <c r="BJ189" i="4"/>
  <c r="AZ189" i="4"/>
  <c r="BY189" i="4" s="1"/>
  <c r="AZ20" i="10"/>
  <c r="BY20" i="10" s="1"/>
  <c r="BJ20" i="10"/>
  <c r="BT20" i="10"/>
  <c r="BT32" i="2"/>
  <c r="BJ32" i="2"/>
  <c r="AZ32" i="2"/>
  <c r="BY32" i="2" s="1"/>
  <c r="BJ144" i="4"/>
  <c r="AZ144" i="4"/>
  <c r="BY144" i="4" s="1"/>
  <c r="BT144" i="4"/>
  <c r="AZ102" i="10"/>
  <c r="BY102" i="10" s="1"/>
  <c r="BT102" i="10"/>
  <c r="BJ102" i="10"/>
  <c r="BJ41" i="10"/>
  <c r="BT41" i="10"/>
  <c r="AZ41" i="10"/>
  <c r="BY41" i="10" s="1"/>
  <c r="BT129" i="2"/>
  <c r="BJ129" i="2"/>
  <c r="AZ129" i="2"/>
  <c r="BY129" i="2" s="1"/>
  <c r="AZ151" i="8"/>
  <c r="BY151" i="8" s="1"/>
  <c r="BT151" i="8"/>
  <c r="BJ151" i="8"/>
  <c r="BJ125" i="8"/>
  <c r="BT125" i="8"/>
  <c r="AZ125" i="8"/>
  <c r="BY125" i="8" s="1"/>
  <c r="BT192" i="2"/>
  <c r="BJ192" i="2"/>
  <c r="AZ192" i="2"/>
  <c r="BY192" i="2" s="1"/>
  <c r="BT72" i="2"/>
  <c r="BJ72" i="2"/>
  <c r="AZ72" i="2"/>
  <c r="BY72" i="2" s="1"/>
  <c r="BT111" i="8"/>
  <c r="BJ111" i="8"/>
  <c r="AZ111" i="8"/>
  <c r="BY111" i="8" s="1"/>
  <c r="BJ142" i="6"/>
  <c r="AZ142" i="6"/>
  <c r="BY142" i="6" s="1"/>
  <c r="BT142" i="6"/>
  <c r="BJ160" i="8"/>
  <c r="AZ160" i="8"/>
  <c r="BY160" i="8" s="1"/>
  <c r="BT160" i="8"/>
  <c r="BJ75" i="2"/>
  <c r="BT75" i="2"/>
  <c r="AZ75" i="2"/>
  <c r="BY75" i="2" s="1"/>
  <c r="BT147" i="6"/>
  <c r="BJ147" i="6"/>
  <c r="AZ147" i="6"/>
  <c r="BY147" i="6" s="1"/>
  <c r="BT164" i="10"/>
  <c r="BJ164" i="10"/>
  <c r="AZ164" i="10"/>
  <c r="BY164" i="10" s="1"/>
  <c r="AZ157" i="6"/>
  <c r="BY157" i="6" s="1"/>
  <c r="BT157" i="6"/>
  <c r="BJ157" i="6"/>
  <c r="BT184" i="2"/>
  <c r="BJ184" i="2"/>
  <c r="AZ184" i="2"/>
  <c r="BY184" i="2" s="1"/>
  <c r="BT99" i="6"/>
  <c r="BJ99" i="6"/>
  <c r="AZ99" i="6"/>
  <c r="BY99" i="6" s="1"/>
  <c r="BT130" i="8"/>
  <c r="BJ130" i="8"/>
  <c r="AZ130" i="8"/>
  <c r="BY130" i="8" s="1"/>
  <c r="BJ114" i="6"/>
  <c r="AZ114" i="6"/>
  <c r="BY114" i="6" s="1"/>
  <c r="BT114" i="6"/>
  <c r="BT110" i="8"/>
  <c r="AZ110" i="8"/>
  <c r="BY110" i="8" s="1"/>
  <c r="BJ110" i="8"/>
  <c r="AZ14" i="2"/>
  <c r="BY14" i="2" s="1"/>
  <c r="BJ14" i="2"/>
  <c r="BT14" i="2"/>
  <c r="BT54" i="8"/>
  <c r="AZ54" i="8"/>
  <c r="BY54" i="8" s="1"/>
  <c r="BJ54" i="8"/>
  <c r="AZ36" i="8"/>
  <c r="BY36" i="8" s="1"/>
  <c r="BT36" i="8"/>
  <c r="BJ36" i="8"/>
  <c r="BT56" i="2"/>
  <c r="BJ56" i="2"/>
  <c r="AZ56" i="2"/>
  <c r="BY56" i="2" s="1"/>
  <c r="AZ166" i="10"/>
  <c r="BY166" i="10" s="1"/>
  <c r="BJ166" i="10"/>
  <c r="BT166" i="10"/>
  <c r="AZ163" i="8"/>
  <c r="BY163" i="8" s="1"/>
  <c r="BT163" i="8"/>
  <c r="BJ163" i="8"/>
  <c r="BJ76" i="4"/>
  <c r="AZ76" i="4"/>
  <c r="BY76" i="4" s="1"/>
  <c r="BT76" i="4"/>
  <c r="BT128" i="2"/>
  <c r="BJ128" i="2"/>
  <c r="AZ128" i="2"/>
  <c r="BY128" i="2" s="1"/>
  <c r="BJ164" i="8"/>
  <c r="BT164" i="8"/>
  <c r="AZ164" i="8"/>
  <c r="BY164" i="8" s="1"/>
  <c r="BT149" i="4"/>
  <c r="BJ149" i="4"/>
  <c r="AZ149" i="4"/>
  <c r="BY149" i="4" s="1"/>
  <c r="BJ85" i="8"/>
  <c r="BT85" i="8"/>
  <c r="AZ85" i="8"/>
  <c r="BY85" i="8" s="1"/>
  <c r="BJ178" i="6"/>
  <c r="AZ178" i="6"/>
  <c r="BY178" i="6" s="1"/>
  <c r="BT178" i="6"/>
  <c r="BT149" i="8"/>
  <c r="AZ149" i="8"/>
  <c r="BY149" i="8" s="1"/>
  <c r="BJ149" i="8"/>
  <c r="AZ36" i="10"/>
  <c r="BY36" i="10" s="1"/>
  <c r="BJ36" i="10"/>
  <c r="BT36" i="10"/>
  <c r="BT96" i="6"/>
  <c r="AZ96" i="6"/>
  <c r="BY96" i="6" s="1"/>
  <c r="BJ96" i="6"/>
  <c r="AZ12" i="10"/>
  <c r="BY12" i="10" s="1"/>
  <c r="BJ12" i="10"/>
  <c r="BT12" i="10"/>
  <c r="BT118" i="8"/>
  <c r="BJ118" i="8"/>
  <c r="AZ118" i="8"/>
  <c r="BY118" i="8" s="1"/>
  <c r="BT70" i="8"/>
  <c r="AZ70" i="8"/>
  <c r="BY70" i="8" s="1"/>
  <c r="BJ70" i="8"/>
  <c r="AZ110" i="2"/>
  <c r="BY110" i="2" s="1"/>
  <c r="BT110" i="2"/>
  <c r="BJ110" i="2"/>
  <c r="AZ76" i="10"/>
  <c r="BY76" i="10" s="1"/>
  <c r="BT76" i="10"/>
  <c r="BJ76" i="10"/>
  <c r="AZ40" i="10"/>
  <c r="BY40" i="10" s="1"/>
  <c r="BT40" i="10"/>
  <c r="BJ40" i="10"/>
  <c r="AZ166" i="2"/>
  <c r="BY166" i="2" s="1"/>
  <c r="BT166" i="2"/>
  <c r="BJ166" i="2"/>
  <c r="BT191" i="6"/>
  <c r="BJ191" i="6"/>
  <c r="AZ191" i="6"/>
  <c r="BY191" i="6" s="1"/>
  <c r="BJ166" i="6"/>
  <c r="AZ166" i="6"/>
  <c r="BY166" i="6" s="1"/>
  <c r="BT166" i="6"/>
  <c r="BT109" i="4"/>
  <c r="BJ109" i="4"/>
  <c r="AZ109" i="4"/>
  <c r="BY109" i="4" s="1"/>
  <c r="AZ200" i="10"/>
  <c r="BY200" i="10" s="1"/>
  <c r="BJ200" i="10"/>
  <c r="BT200" i="10"/>
  <c r="AZ175" i="10"/>
  <c r="BY175" i="10" s="1"/>
  <c r="BT175" i="10"/>
  <c r="BJ175" i="10"/>
  <c r="BT88" i="2"/>
  <c r="BJ88" i="2"/>
  <c r="AZ88" i="2"/>
  <c r="BY88" i="2" s="1"/>
  <c r="BJ96" i="4"/>
  <c r="AZ96" i="4"/>
  <c r="BY96" i="4" s="1"/>
  <c r="BT96" i="4"/>
  <c r="BJ192" i="4"/>
  <c r="AZ192" i="4"/>
  <c r="BY192" i="4" s="1"/>
  <c r="BT192" i="4"/>
  <c r="BJ159" i="10"/>
  <c r="AZ159" i="10"/>
  <c r="BY159" i="10" s="1"/>
  <c r="BT159" i="10"/>
  <c r="AZ46" i="2"/>
  <c r="BY46" i="2" s="1"/>
  <c r="BJ46" i="2"/>
  <c r="BT46" i="2"/>
  <c r="AZ84" i="10"/>
  <c r="BY84" i="10" s="1"/>
  <c r="BJ84" i="10"/>
  <c r="BT84" i="10"/>
  <c r="BJ43" i="2"/>
  <c r="BT43" i="2"/>
  <c r="AZ43" i="2"/>
  <c r="BY43" i="2" s="1"/>
  <c r="AZ131" i="4"/>
  <c r="BY131" i="4" s="1"/>
  <c r="BJ131" i="4"/>
  <c r="BT131" i="4"/>
  <c r="BT25" i="4"/>
  <c r="BJ25" i="4"/>
  <c r="AZ25" i="4"/>
  <c r="BY25" i="4" s="1"/>
  <c r="BJ83" i="2"/>
  <c r="BT83" i="2"/>
  <c r="AZ83" i="2"/>
  <c r="BY83" i="2" s="1"/>
  <c r="BJ152" i="4"/>
  <c r="AZ152" i="4"/>
  <c r="BY152" i="4" s="1"/>
  <c r="BT152" i="4"/>
  <c r="BT199" i="6"/>
  <c r="BJ199" i="6"/>
  <c r="AZ199" i="6"/>
  <c r="BY199" i="6" s="1"/>
  <c r="BT115" i="6"/>
  <c r="BJ115" i="6"/>
  <c r="AZ115" i="6"/>
  <c r="BY115" i="6" s="1"/>
  <c r="AZ94" i="2"/>
  <c r="BY94" i="2" s="1"/>
  <c r="BT94" i="2"/>
  <c r="BJ94" i="2"/>
  <c r="BT94" i="8"/>
  <c r="AZ94" i="8"/>
  <c r="BY94" i="8" s="1"/>
  <c r="BJ94" i="8"/>
  <c r="BT114" i="4"/>
  <c r="AZ114" i="4"/>
  <c r="BY114" i="4" s="1"/>
  <c r="BJ114" i="4"/>
  <c r="AZ190" i="2"/>
  <c r="BY190" i="2" s="1"/>
  <c r="BT190" i="2"/>
  <c r="BJ190" i="2"/>
  <c r="BJ188" i="4"/>
  <c r="AZ188" i="4"/>
  <c r="BY188" i="4" s="1"/>
  <c r="BT188" i="4"/>
  <c r="BT189" i="2"/>
  <c r="BJ189" i="2"/>
  <c r="AZ189" i="2"/>
  <c r="BY189" i="2" s="1"/>
  <c r="BT18" i="8"/>
  <c r="BJ18" i="8"/>
  <c r="AZ18" i="8"/>
  <c r="BY18" i="8" s="1"/>
  <c r="BT17" i="2"/>
  <c r="AZ17" i="2"/>
  <c r="BY17" i="2" s="1"/>
  <c r="BJ17" i="2"/>
  <c r="BT102" i="8"/>
  <c r="AZ102" i="8"/>
  <c r="BY102" i="8" s="1"/>
  <c r="BJ102" i="8"/>
  <c r="AZ24" i="10"/>
  <c r="BY24" i="10" s="1"/>
  <c r="BT24" i="10"/>
  <c r="BJ24" i="10"/>
  <c r="BT42" i="10"/>
  <c r="BJ42" i="10"/>
  <c r="AZ42" i="10"/>
  <c r="BY42" i="10" s="1"/>
  <c r="AZ101" i="6"/>
  <c r="BY101" i="6" s="1"/>
  <c r="BT101" i="6"/>
  <c r="BJ101" i="6"/>
  <c r="BJ186" i="6"/>
  <c r="AZ186" i="6"/>
  <c r="BY186" i="6" s="1"/>
  <c r="BT186" i="6"/>
  <c r="AZ161" i="10"/>
  <c r="BY161" i="10" s="1"/>
  <c r="BJ161" i="10"/>
  <c r="BT161" i="10"/>
  <c r="AZ92" i="10"/>
  <c r="BY92" i="10" s="1"/>
  <c r="BJ92" i="10"/>
  <c r="BT92" i="10"/>
  <c r="BT93" i="4"/>
  <c r="BJ93" i="4"/>
  <c r="AZ93" i="4"/>
  <c r="BY93" i="4" s="1"/>
  <c r="BJ84" i="4"/>
  <c r="AZ84" i="4"/>
  <c r="BY84" i="4" s="1"/>
  <c r="BT84" i="4"/>
  <c r="BJ117" i="8"/>
  <c r="BT117" i="8"/>
  <c r="AZ117" i="8"/>
  <c r="BY117" i="8" s="1"/>
  <c r="AZ118" i="2"/>
  <c r="BY118" i="2" s="1"/>
  <c r="BT118" i="2"/>
  <c r="BJ118" i="2"/>
  <c r="AZ161" i="6"/>
  <c r="BY161" i="6" s="1"/>
  <c r="BJ161" i="6"/>
  <c r="BT161" i="6"/>
  <c r="BT87" i="6"/>
  <c r="BJ87" i="6"/>
  <c r="AZ87" i="6"/>
  <c r="BY87" i="6" s="1"/>
  <c r="BJ195" i="2"/>
  <c r="BT195" i="2"/>
  <c r="AZ195" i="2"/>
  <c r="BY195" i="2" s="1"/>
  <c r="AZ122" i="10"/>
  <c r="BY122" i="10" s="1"/>
  <c r="BJ122" i="10"/>
  <c r="BT122" i="10"/>
  <c r="AZ82" i="2"/>
  <c r="BY82" i="2" s="1"/>
  <c r="BT82" i="2"/>
  <c r="BJ82" i="2"/>
  <c r="BJ200" i="4"/>
  <c r="AZ200" i="4"/>
  <c r="BY200" i="4" s="1"/>
  <c r="BT200" i="4"/>
  <c r="BT197" i="8"/>
  <c r="AZ197" i="8"/>
  <c r="BY197" i="8" s="1"/>
  <c r="BJ197" i="8"/>
  <c r="AZ142" i="2"/>
  <c r="BY142" i="2" s="1"/>
  <c r="BT142" i="2"/>
  <c r="BJ142" i="2"/>
  <c r="BJ179" i="2"/>
  <c r="BT179" i="2"/>
  <c r="AZ179" i="2"/>
  <c r="BY179" i="2" s="1"/>
  <c r="BJ77" i="8"/>
  <c r="BT77" i="8"/>
  <c r="AZ77" i="8"/>
  <c r="BY77" i="8" s="1"/>
  <c r="BT36" i="2"/>
  <c r="BJ36" i="2"/>
  <c r="AZ36" i="2"/>
  <c r="BY36" i="2" s="1"/>
  <c r="AZ87" i="10"/>
  <c r="BY87" i="10" s="1"/>
  <c r="BJ87" i="10"/>
  <c r="BT87" i="10"/>
  <c r="BT62" i="6"/>
  <c r="BJ62" i="6"/>
  <c r="AZ62" i="6"/>
  <c r="BY62" i="6" s="1"/>
  <c r="BT34" i="8"/>
  <c r="BJ34" i="8"/>
  <c r="AZ34" i="8"/>
  <c r="BY34" i="8" s="1"/>
  <c r="AZ70" i="2"/>
  <c r="BY70" i="2" s="1"/>
  <c r="BJ70" i="2"/>
  <c r="BT70" i="2"/>
  <c r="BT18" i="10"/>
  <c r="AZ18" i="10"/>
  <c r="BY18" i="10" s="1"/>
  <c r="BJ18" i="10"/>
  <c r="BJ35" i="2"/>
  <c r="BT35" i="2"/>
  <c r="AZ35" i="2"/>
  <c r="BY35" i="2" s="1"/>
  <c r="BT82" i="6"/>
  <c r="BJ82" i="6"/>
  <c r="AZ82" i="6"/>
  <c r="BY82" i="6" s="1"/>
  <c r="BT177" i="8"/>
  <c r="BJ177" i="8"/>
  <c r="AZ177" i="8"/>
  <c r="BY177" i="8" s="1"/>
  <c r="BT128" i="10"/>
  <c r="BJ128" i="10"/>
  <c r="AZ128" i="10"/>
  <c r="BY128" i="10" s="1"/>
  <c r="AZ182" i="2"/>
  <c r="BY182" i="2" s="1"/>
  <c r="BT182" i="2"/>
  <c r="BJ182" i="2"/>
  <c r="AZ87" i="4"/>
  <c r="BY87" i="4" s="1"/>
  <c r="BJ87" i="4"/>
  <c r="BT87" i="4"/>
  <c r="BJ133" i="8"/>
  <c r="BT133" i="8"/>
  <c r="AZ133" i="8"/>
  <c r="BY133" i="8" s="1"/>
  <c r="BT76" i="2"/>
  <c r="BJ76" i="2"/>
  <c r="AZ76" i="2"/>
  <c r="BY76" i="2" s="1"/>
  <c r="AZ194" i="2"/>
  <c r="BY194" i="2" s="1"/>
  <c r="BT194" i="2"/>
  <c r="BJ194" i="2"/>
  <c r="BT22" i="6"/>
  <c r="BJ22" i="6"/>
  <c r="AZ22" i="6"/>
  <c r="BY22" i="6" s="1"/>
  <c r="BT53" i="4"/>
  <c r="BJ53" i="4"/>
  <c r="AZ53" i="4"/>
  <c r="BY53" i="4" s="1"/>
  <c r="BJ9" i="4"/>
  <c r="BT9" i="4"/>
  <c r="AZ9" i="4"/>
  <c r="BY9" i="4" s="1"/>
  <c r="BT73" i="2"/>
  <c r="AZ73" i="2"/>
  <c r="BY73" i="2" s="1"/>
  <c r="BJ73" i="2"/>
  <c r="BJ163" i="10"/>
  <c r="BT163" i="10"/>
  <c r="AZ163" i="10"/>
  <c r="BY163" i="10" s="1"/>
  <c r="BJ111" i="10"/>
  <c r="BT111" i="10"/>
  <c r="AZ111" i="10"/>
  <c r="BY111" i="10" s="1"/>
  <c r="AZ54" i="2"/>
  <c r="BY54" i="2" s="1"/>
  <c r="BT54" i="2"/>
  <c r="BJ54" i="2"/>
  <c r="AZ130" i="2"/>
  <c r="BY130" i="2" s="1"/>
  <c r="BT130" i="2"/>
  <c r="BJ130" i="2"/>
  <c r="AZ64" i="6"/>
  <c r="BY64" i="6" s="1"/>
  <c r="BJ64" i="6"/>
  <c r="BT64" i="6"/>
  <c r="AZ75" i="4"/>
  <c r="BY75" i="4" s="1"/>
  <c r="BJ75" i="4"/>
  <c r="BT75" i="4"/>
  <c r="AZ155" i="8"/>
  <c r="BY155" i="8" s="1"/>
  <c r="BT155" i="8"/>
  <c r="BJ155" i="8"/>
  <c r="BT50" i="4"/>
  <c r="BJ50" i="4"/>
  <c r="AZ50" i="4"/>
  <c r="BY50" i="4" s="1"/>
  <c r="BT194" i="10"/>
  <c r="AZ194" i="10"/>
  <c r="BY194" i="10" s="1"/>
  <c r="BJ194" i="10"/>
  <c r="BJ33" i="10"/>
  <c r="BT33" i="10"/>
  <c r="AZ33" i="10"/>
  <c r="BY33" i="10" s="1"/>
  <c r="BT141" i="8"/>
  <c r="BJ141" i="8"/>
  <c r="AZ141" i="8"/>
  <c r="BY141" i="8" s="1"/>
  <c r="BJ67" i="2"/>
  <c r="BT67" i="2"/>
  <c r="AZ67" i="2"/>
  <c r="BY67" i="2" s="1"/>
  <c r="BT84" i="2"/>
  <c r="BJ84" i="2"/>
  <c r="AZ84" i="2"/>
  <c r="BY84" i="2" s="1"/>
  <c r="BT129" i="4"/>
  <c r="BJ129" i="4"/>
  <c r="AZ129" i="4"/>
  <c r="BY129" i="4" s="1"/>
  <c r="BT119" i="6"/>
  <c r="BJ119" i="6"/>
  <c r="AZ119" i="6"/>
  <c r="BY119" i="6" s="1"/>
  <c r="AZ106" i="10"/>
  <c r="BY106" i="10" s="1"/>
  <c r="BJ106" i="10"/>
  <c r="BT106" i="10"/>
  <c r="BT148" i="10"/>
  <c r="BJ148" i="10"/>
  <c r="AZ148" i="10"/>
  <c r="BY148" i="10" s="1"/>
  <c r="BT181" i="10"/>
  <c r="AZ181" i="10"/>
  <c r="BY181" i="10" s="1"/>
  <c r="BJ181" i="10"/>
  <c r="BT86" i="8"/>
  <c r="AZ86" i="8"/>
  <c r="BY86" i="8" s="1"/>
  <c r="BJ86" i="8"/>
  <c r="AZ63" i="4"/>
  <c r="BY63" i="4" s="1"/>
  <c r="BJ63" i="4"/>
  <c r="BT63" i="4"/>
  <c r="BT183" i="6"/>
  <c r="BJ183" i="6"/>
  <c r="AZ183" i="6"/>
  <c r="BY183" i="6" s="1"/>
  <c r="BT80" i="2"/>
  <c r="BJ80" i="2"/>
  <c r="AZ80" i="2"/>
  <c r="BY80" i="2" s="1"/>
  <c r="BJ37" i="6"/>
  <c r="AZ37" i="6"/>
  <c r="BY37" i="6" s="1"/>
  <c r="BT37" i="6"/>
  <c r="BT34" i="10"/>
  <c r="AZ34" i="10"/>
  <c r="BY34" i="10" s="1"/>
  <c r="BJ34" i="10"/>
  <c r="BJ64" i="4"/>
  <c r="AZ64" i="4"/>
  <c r="BY64" i="4" s="1"/>
  <c r="BT64" i="4"/>
  <c r="BT86" i="4"/>
  <c r="AZ86" i="4"/>
  <c r="BY86" i="4" s="1"/>
  <c r="BJ86" i="4"/>
  <c r="BT144" i="10"/>
  <c r="BJ144" i="10"/>
  <c r="AZ144" i="10"/>
  <c r="BY144" i="10" s="1"/>
  <c r="BJ85" i="6"/>
  <c r="AZ85" i="6"/>
  <c r="BY85" i="6" s="1"/>
  <c r="BT85" i="6"/>
  <c r="BJ154" i="6"/>
  <c r="AZ154" i="6"/>
  <c r="BY154" i="6" s="1"/>
  <c r="BT154" i="6"/>
  <c r="BT153" i="4"/>
  <c r="BJ153" i="4"/>
  <c r="AZ153" i="4"/>
  <c r="BY153" i="4" s="1"/>
  <c r="BJ99" i="10"/>
  <c r="BT99" i="10"/>
  <c r="AZ99" i="10"/>
  <c r="BY99" i="10" s="1"/>
  <c r="BJ73" i="6"/>
  <c r="AZ73" i="6"/>
  <c r="BY73" i="6" s="1"/>
  <c r="BT73" i="6"/>
  <c r="BJ25" i="10"/>
  <c r="BT25" i="10"/>
  <c r="AZ25" i="10"/>
  <c r="BY25" i="10" s="1"/>
  <c r="AZ154" i="10"/>
  <c r="BY154" i="10" s="1"/>
  <c r="BT154" i="10"/>
  <c r="BJ154" i="10"/>
  <c r="BJ11" i="2"/>
  <c r="BT11" i="2"/>
  <c r="AZ11" i="2"/>
  <c r="BY11" i="2" s="1"/>
  <c r="BT177" i="4"/>
  <c r="BJ177" i="4"/>
  <c r="AZ177" i="4"/>
  <c r="BY177" i="4" s="1"/>
  <c r="BT137" i="8"/>
  <c r="BJ137" i="8"/>
  <c r="AZ137" i="8"/>
  <c r="BY137" i="8" s="1"/>
  <c r="AZ158" i="2"/>
  <c r="BY158" i="2" s="1"/>
  <c r="BT158" i="2"/>
  <c r="BJ158" i="2"/>
  <c r="BT168" i="10"/>
  <c r="BJ168" i="10"/>
  <c r="AZ168" i="10"/>
  <c r="BY168" i="10" s="1"/>
  <c r="BJ57" i="10"/>
  <c r="BT57" i="10"/>
  <c r="AZ57" i="10"/>
  <c r="BY57" i="10" s="1"/>
  <c r="BT64" i="2"/>
  <c r="BJ64" i="2"/>
  <c r="AZ64" i="2"/>
  <c r="BY64" i="2" s="1"/>
  <c r="BT125" i="2"/>
  <c r="BJ125" i="2"/>
  <c r="AZ125" i="2"/>
  <c r="BY125" i="2" s="1"/>
  <c r="AZ191" i="4"/>
  <c r="BY191" i="4" s="1"/>
  <c r="BJ191" i="4"/>
  <c r="BT191" i="4"/>
  <c r="BT99" i="8"/>
  <c r="AZ99" i="8"/>
  <c r="BY99" i="8" s="1"/>
  <c r="BJ99" i="8"/>
  <c r="AZ195" i="8"/>
  <c r="BY195" i="8" s="1"/>
  <c r="BJ195" i="8"/>
  <c r="BT195" i="8"/>
  <c r="BJ120" i="4"/>
  <c r="AZ120" i="4"/>
  <c r="BY120" i="4" s="1"/>
  <c r="BT120" i="4"/>
  <c r="BT50" i="6"/>
  <c r="BJ50" i="6"/>
  <c r="AZ50" i="6"/>
  <c r="BY50" i="6" s="1"/>
  <c r="BJ112" i="4"/>
  <c r="AZ112" i="4"/>
  <c r="BY112" i="4" s="1"/>
  <c r="BT112" i="4"/>
  <c r="BT85" i="4"/>
  <c r="BJ85" i="4"/>
  <c r="AZ85" i="4"/>
  <c r="BY85" i="4" s="1"/>
  <c r="BJ40" i="4"/>
  <c r="AZ40" i="4"/>
  <c r="BY40" i="4" s="1"/>
  <c r="BT40" i="4"/>
  <c r="BT164" i="2"/>
  <c r="BJ164" i="2"/>
  <c r="AZ164" i="2"/>
  <c r="BY164" i="2" s="1"/>
  <c r="BT29" i="4"/>
  <c r="BJ29" i="4"/>
  <c r="AZ29" i="4"/>
  <c r="BY29" i="4" s="1"/>
  <c r="BT188" i="2"/>
  <c r="BJ188" i="2"/>
  <c r="AZ188" i="2"/>
  <c r="BY188" i="2" s="1"/>
  <c r="BJ160" i="4"/>
  <c r="AZ160" i="4"/>
  <c r="BY160" i="4" s="1"/>
  <c r="BT160" i="4"/>
  <c r="AZ179" i="10"/>
  <c r="BY179" i="10" s="1"/>
  <c r="BT179" i="10"/>
  <c r="BJ179" i="10"/>
  <c r="AZ56" i="10"/>
  <c r="BY56" i="10" s="1"/>
  <c r="BT56" i="10"/>
  <c r="BJ56" i="10"/>
  <c r="BT14" i="8"/>
  <c r="BJ14" i="8"/>
  <c r="AZ14" i="8"/>
  <c r="BY14" i="8" s="1"/>
  <c r="BJ45" i="6"/>
  <c r="AZ45" i="6"/>
  <c r="BY45" i="6" s="1"/>
  <c r="BT45" i="6"/>
  <c r="AZ108" i="8"/>
  <c r="BY108" i="8" s="1"/>
  <c r="BT108" i="8"/>
  <c r="BJ108" i="8"/>
  <c r="AZ139" i="8"/>
  <c r="BY139" i="8" s="1"/>
  <c r="BT139" i="8"/>
  <c r="BJ139" i="8"/>
  <c r="BT131" i="6"/>
  <c r="BJ131" i="6"/>
  <c r="AZ131" i="6"/>
  <c r="BY131" i="6" s="1"/>
  <c r="BT26" i="6"/>
  <c r="BJ26" i="6"/>
  <c r="AZ26" i="6"/>
  <c r="BY26" i="6" s="1"/>
  <c r="BJ136" i="4"/>
  <c r="AZ136" i="4"/>
  <c r="BY136" i="4" s="1"/>
  <c r="BT136" i="4"/>
  <c r="BT104" i="10"/>
  <c r="BJ104" i="10"/>
  <c r="AZ104" i="10"/>
  <c r="BY104" i="10" s="1"/>
  <c r="BT51" i="8"/>
  <c r="AZ51" i="8"/>
  <c r="BY51" i="8" s="1"/>
  <c r="BJ51" i="8"/>
  <c r="BT152" i="2"/>
  <c r="BJ152" i="2"/>
  <c r="AZ152" i="2"/>
  <c r="BY152" i="2" s="1"/>
  <c r="AZ104" i="8"/>
  <c r="BY104" i="8" s="1"/>
  <c r="BJ104" i="8"/>
  <c r="BT104" i="8"/>
  <c r="BT136" i="10"/>
  <c r="BJ136" i="10"/>
  <c r="AZ136" i="10"/>
  <c r="BY136" i="10" s="1"/>
  <c r="AZ174" i="2"/>
  <c r="BY174" i="2" s="1"/>
  <c r="BT174" i="2"/>
  <c r="BJ174" i="2"/>
  <c r="BJ89" i="8"/>
  <c r="AZ89" i="8"/>
  <c r="BY89" i="8" s="1"/>
  <c r="BT89" i="8"/>
  <c r="BT43" i="6"/>
  <c r="AZ43" i="6"/>
  <c r="BY43" i="6" s="1"/>
  <c r="BJ43" i="6"/>
  <c r="BJ168" i="4"/>
  <c r="AZ168" i="4"/>
  <c r="BY168" i="4" s="1"/>
  <c r="BT168" i="4"/>
  <c r="BJ49" i="6"/>
  <c r="AZ49" i="6"/>
  <c r="BY49" i="6" s="1"/>
  <c r="BT49" i="6"/>
  <c r="BT27" i="8"/>
  <c r="BJ27" i="8"/>
  <c r="AZ27" i="8"/>
  <c r="BY27" i="8" s="1"/>
  <c r="BJ171" i="10"/>
  <c r="BT171" i="10"/>
  <c r="AZ171" i="10"/>
  <c r="BY171" i="10" s="1"/>
  <c r="BT74" i="6"/>
  <c r="BJ74" i="6"/>
  <c r="AZ74" i="6"/>
  <c r="BY74" i="6" s="1"/>
  <c r="AZ16" i="10"/>
  <c r="BY16" i="10" s="1"/>
  <c r="BT16" i="10"/>
  <c r="BJ16" i="10"/>
  <c r="BT172" i="10"/>
  <c r="BJ172" i="10"/>
  <c r="AZ172" i="10"/>
  <c r="BY172" i="10" s="1"/>
  <c r="AZ197" i="6"/>
  <c r="BY197" i="6" s="1"/>
  <c r="BT197" i="6"/>
  <c r="BJ197" i="6"/>
  <c r="BT193" i="8"/>
  <c r="AZ193" i="8"/>
  <c r="BY193" i="8" s="1"/>
  <c r="BJ193" i="8"/>
  <c r="BT104" i="2"/>
  <c r="BJ104" i="2"/>
  <c r="AZ104" i="2"/>
  <c r="BY104" i="2" s="1"/>
  <c r="AZ86" i="2"/>
  <c r="BY86" i="2" s="1"/>
  <c r="BT86" i="2"/>
  <c r="BJ86" i="2"/>
  <c r="AZ100" i="8"/>
  <c r="BY100" i="8" s="1"/>
  <c r="BT100" i="8"/>
  <c r="BJ100" i="8"/>
  <c r="BT173" i="4"/>
  <c r="BJ173" i="4"/>
  <c r="AZ173" i="4"/>
  <c r="BY173" i="4" s="1"/>
  <c r="AZ88" i="6"/>
  <c r="BY88" i="6" s="1"/>
  <c r="BT88" i="6"/>
  <c r="BJ88" i="6"/>
  <c r="BJ152" i="8"/>
  <c r="AZ152" i="8"/>
  <c r="BY152" i="8" s="1"/>
  <c r="BT152" i="8"/>
  <c r="BT185" i="10"/>
  <c r="BJ185" i="10"/>
  <c r="AZ185" i="10"/>
  <c r="BY185" i="10" s="1"/>
  <c r="AZ32" i="10"/>
  <c r="BY32" i="10" s="1"/>
  <c r="BT32" i="10"/>
  <c r="BJ32" i="10"/>
  <c r="BT46" i="10"/>
  <c r="BJ46" i="10"/>
  <c r="AZ46" i="10"/>
  <c r="BY46" i="10" s="1"/>
  <c r="BJ116" i="4"/>
  <c r="AZ116" i="4"/>
  <c r="BY116" i="4" s="1"/>
  <c r="BT116" i="4"/>
  <c r="AZ178" i="8"/>
  <c r="BY178" i="8" s="1"/>
  <c r="BJ178" i="8"/>
  <c r="BT178" i="8"/>
  <c r="BT28" i="2"/>
  <c r="BJ28" i="2"/>
  <c r="AZ28" i="2"/>
  <c r="BY28" i="2" s="1"/>
  <c r="BT173" i="8"/>
  <c r="AZ173" i="8"/>
  <c r="BY173" i="8" s="1"/>
  <c r="BJ173" i="8"/>
  <c r="AZ23" i="4"/>
  <c r="BY23" i="4" s="1"/>
  <c r="BJ23" i="4"/>
  <c r="BT23" i="4"/>
  <c r="AZ62" i="2"/>
  <c r="BY62" i="2" s="1"/>
  <c r="BJ62" i="2"/>
  <c r="BT62" i="2"/>
  <c r="BJ184" i="4"/>
  <c r="AZ184" i="4"/>
  <c r="BY184" i="4" s="1"/>
  <c r="BT184" i="4"/>
  <c r="BJ128" i="4"/>
  <c r="AZ128" i="4"/>
  <c r="BY128" i="4" s="1"/>
  <c r="BT128" i="4"/>
  <c r="BJ151" i="10"/>
  <c r="BT151" i="10"/>
  <c r="AZ151" i="10"/>
  <c r="BY151" i="10" s="1"/>
  <c r="AZ124" i="8"/>
  <c r="BY124" i="8" s="1"/>
  <c r="BT124" i="8"/>
  <c r="BJ124" i="8"/>
  <c r="AZ80" i="6"/>
  <c r="BY80" i="6" s="1"/>
  <c r="BJ80" i="6"/>
  <c r="BT80" i="6"/>
  <c r="BT131" i="8"/>
  <c r="AZ131" i="8"/>
  <c r="BY131" i="8" s="1"/>
  <c r="BJ131" i="8"/>
  <c r="BJ33" i="8"/>
  <c r="AZ33" i="8"/>
  <c r="BY33" i="8" s="1"/>
  <c r="BT33" i="8"/>
  <c r="AZ114" i="10"/>
  <c r="BY114" i="10" s="1"/>
  <c r="BJ114" i="10"/>
  <c r="BT114" i="10"/>
  <c r="BT113" i="4"/>
  <c r="BJ113" i="4"/>
  <c r="AZ113" i="4"/>
  <c r="BY113" i="4" s="1"/>
  <c r="BT46" i="8"/>
  <c r="AZ46" i="8"/>
  <c r="BY46" i="8" s="1"/>
  <c r="BJ46" i="8"/>
  <c r="AZ134" i="2"/>
  <c r="BY134" i="2" s="1"/>
  <c r="BT134" i="2"/>
  <c r="BJ134" i="2"/>
  <c r="BJ49" i="10"/>
  <c r="BT49" i="10"/>
  <c r="AZ49" i="10"/>
  <c r="BY49" i="10" s="1"/>
  <c r="BJ20" i="4"/>
  <c r="AZ20" i="4"/>
  <c r="BY20" i="4" s="1"/>
  <c r="BT20" i="4"/>
  <c r="AZ28" i="10"/>
  <c r="BY28" i="10" s="1"/>
  <c r="BJ28" i="10"/>
  <c r="BT28" i="10"/>
  <c r="BT100" i="2"/>
  <c r="BJ100" i="2"/>
  <c r="AZ100" i="2"/>
  <c r="BY100" i="2" s="1"/>
  <c r="BJ167" i="10"/>
  <c r="AZ167" i="10"/>
  <c r="BY167" i="10" s="1"/>
  <c r="BT167" i="10"/>
  <c r="BT163" i="6"/>
  <c r="BJ163" i="6"/>
  <c r="AZ163" i="6"/>
  <c r="BY163" i="6" s="1"/>
  <c r="BT159" i="6"/>
  <c r="BJ159" i="6"/>
  <c r="AZ159" i="6"/>
  <c r="BY159" i="6" s="1"/>
  <c r="BT16" i="2"/>
  <c r="BJ16" i="2"/>
  <c r="AZ16" i="2"/>
  <c r="BY16" i="2" s="1"/>
  <c r="AZ150" i="2"/>
  <c r="BY150" i="2" s="1"/>
  <c r="BT150" i="2"/>
  <c r="BJ150" i="2"/>
  <c r="BT106" i="8"/>
  <c r="BJ106" i="8"/>
  <c r="AZ106" i="8"/>
  <c r="BY106" i="8" s="1"/>
  <c r="BJ77" i="6"/>
  <c r="AZ77" i="6"/>
  <c r="BY77" i="6" s="1"/>
  <c r="BT77" i="6"/>
  <c r="BJ89" i="6"/>
  <c r="AZ89" i="6"/>
  <c r="BY89" i="6" s="1"/>
  <c r="BT89" i="6"/>
  <c r="BJ100" i="4"/>
  <c r="AZ100" i="4"/>
  <c r="BY100" i="4" s="1"/>
  <c r="BT100" i="4"/>
  <c r="BJ45" i="8"/>
  <c r="AZ45" i="8"/>
  <c r="BY45" i="8" s="1"/>
  <c r="BT45" i="8"/>
  <c r="AZ138" i="10"/>
  <c r="BY138" i="10" s="1"/>
  <c r="BJ138" i="10"/>
  <c r="BT138" i="10"/>
  <c r="BT157" i="4"/>
  <c r="BJ157" i="4"/>
  <c r="AZ157" i="4"/>
  <c r="BY157" i="4" s="1"/>
  <c r="BT153" i="8"/>
  <c r="BJ153" i="8"/>
  <c r="AZ153" i="8"/>
  <c r="BY153" i="8" s="1"/>
  <c r="AZ198" i="2"/>
  <c r="BY198" i="2" s="1"/>
  <c r="BT198" i="2"/>
  <c r="BJ198" i="2"/>
  <c r="BJ172" i="4"/>
  <c r="AZ172" i="4"/>
  <c r="BY172" i="4" s="1"/>
  <c r="BT172" i="4"/>
  <c r="BJ109" i="8"/>
  <c r="BT109" i="8"/>
  <c r="AZ109" i="8"/>
  <c r="BY109" i="8" s="1"/>
  <c r="BJ194" i="6"/>
  <c r="AZ194" i="6"/>
  <c r="BY194" i="6" s="1"/>
  <c r="BT194" i="6"/>
  <c r="BJ98" i="6"/>
  <c r="AZ98" i="6"/>
  <c r="BY98" i="6" s="1"/>
  <c r="BT98" i="6"/>
  <c r="AZ68" i="10"/>
  <c r="BY68" i="10" s="1"/>
  <c r="BJ68" i="10"/>
  <c r="BT68" i="10"/>
  <c r="BT26" i="10"/>
  <c r="AZ26" i="10"/>
  <c r="BY26" i="10" s="1"/>
  <c r="BJ26" i="10"/>
  <c r="BJ57" i="6"/>
  <c r="AZ57" i="6"/>
  <c r="BY57" i="6" s="1"/>
  <c r="BT57" i="6"/>
  <c r="BT18" i="4"/>
  <c r="AZ18" i="4"/>
  <c r="BY18" i="4" s="1"/>
  <c r="BJ18" i="4"/>
  <c r="BT73" i="4"/>
  <c r="BJ73" i="4"/>
  <c r="AZ73" i="4"/>
  <c r="BY73" i="4" s="1"/>
  <c r="BJ176" i="4"/>
  <c r="AZ176" i="4"/>
  <c r="BY176" i="4" s="1"/>
  <c r="BT176" i="4"/>
  <c r="BJ140" i="8"/>
  <c r="BT140" i="8"/>
  <c r="AZ140" i="8"/>
  <c r="BY140" i="8" s="1"/>
  <c r="BJ168" i="8"/>
  <c r="BT168" i="8"/>
  <c r="AZ168" i="8"/>
  <c r="BY168" i="8" s="1"/>
  <c r="AZ52" i="10"/>
  <c r="BY52" i="10" s="1"/>
  <c r="BJ52" i="10"/>
  <c r="BT52" i="10"/>
  <c r="BJ27" i="2"/>
  <c r="BT27" i="2"/>
  <c r="AZ27" i="2"/>
  <c r="BY27" i="2" s="1"/>
  <c r="AZ30" i="2"/>
  <c r="BY30" i="2" s="1"/>
  <c r="BT30" i="2"/>
  <c r="BJ30" i="2"/>
  <c r="AZ12" i="4"/>
  <c r="BY12" i="4" s="1"/>
  <c r="BJ12" i="4"/>
  <c r="BT12" i="4"/>
  <c r="BJ188" i="10"/>
  <c r="BT188" i="10"/>
  <c r="AZ188" i="10"/>
  <c r="BY188" i="10" s="1"/>
  <c r="BT136" i="2"/>
  <c r="BJ136" i="2"/>
  <c r="AZ136" i="2"/>
  <c r="BY136" i="2" s="1"/>
  <c r="BT70" i="4"/>
  <c r="BJ70" i="4"/>
  <c r="AZ70" i="4"/>
  <c r="BY70" i="4" s="1"/>
  <c r="BT86" i="6"/>
  <c r="BJ86" i="6"/>
  <c r="AZ86" i="6"/>
  <c r="BY86" i="6" s="1"/>
  <c r="BJ65" i="6"/>
  <c r="AZ65" i="6"/>
  <c r="BY65" i="6" s="1"/>
  <c r="BT65" i="6"/>
  <c r="AZ60" i="10"/>
  <c r="BY60" i="10" s="1"/>
  <c r="BJ60" i="10"/>
  <c r="BT60" i="10"/>
  <c r="AZ102" i="2"/>
  <c r="BY102" i="2" s="1"/>
  <c r="BT102" i="2"/>
  <c r="BJ102" i="2"/>
  <c r="AZ43" i="4"/>
  <c r="BY43" i="4" s="1"/>
  <c r="BT43" i="4"/>
  <c r="BJ43" i="4"/>
  <c r="AZ146" i="10"/>
  <c r="BY146" i="10" s="1"/>
  <c r="BT146" i="10"/>
  <c r="BJ146" i="10"/>
  <c r="BT69" i="4"/>
  <c r="BJ69" i="4"/>
  <c r="AZ69" i="4"/>
  <c r="BY69" i="4" s="1"/>
  <c r="BJ164" i="4"/>
  <c r="AZ164" i="4"/>
  <c r="BY164" i="4" s="1"/>
  <c r="BT164" i="4"/>
  <c r="AZ116" i="8"/>
  <c r="BY116" i="8" s="1"/>
  <c r="BT116" i="8"/>
  <c r="BJ116" i="8"/>
  <c r="BJ93" i="6"/>
  <c r="AZ93" i="6"/>
  <c r="BY93" i="6" s="1"/>
  <c r="BT93" i="6"/>
  <c r="BT134" i="8"/>
  <c r="AZ134" i="8"/>
  <c r="BY134" i="8" s="1"/>
  <c r="BJ134" i="8"/>
  <c r="BT126" i="8"/>
  <c r="BJ126" i="8"/>
  <c r="AZ126" i="8"/>
  <c r="BY126" i="8" s="1"/>
  <c r="BT112" i="2"/>
  <c r="BJ112" i="2"/>
  <c r="AZ112" i="2"/>
  <c r="BY112" i="2" s="1"/>
  <c r="BJ92" i="4"/>
  <c r="AZ92" i="4"/>
  <c r="BY92" i="4" s="1"/>
  <c r="BT92" i="4"/>
  <c r="BT78" i="6"/>
  <c r="BJ78" i="6"/>
  <c r="AZ78" i="6"/>
  <c r="BY78" i="6" s="1"/>
  <c r="BT145" i="4"/>
  <c r="BJ145" i="4"/>
  <c r="AZ145" i="4"/>
  <c r="BY145" i="4" s="1"/>
  <c r="AZ56" i="8"/>
  <c r="BY56" i="8" s="1"/>
  <c r="BJ56" i="8"/>
  <c r="BT56" i="8"/>
  <c r="BJ95" i="6"/>
  <c r="BT95" i="6"/>
  <c r="AZ95" i="6"/>
  <c r="BY95" i="6" s="1"/>
  <c r="AZ22" i="2"/>
  <c r="BY22" i="2" s="1"/>
  <c r="BT22" i="2"/>
  <c r="BJ22" i="2"/>
  <c r="BT96" i="2"/>
  <c r="BJ96" i="2"/>
  <c r="AZ96" i="2"/>
  <c r="BY96" i="2" s="1"/>
  <c r="BT62" i="8"/>
  <c r="AZ62" i="8"/>
  <c r="BY62" i="8" s="1"/>
  <c r="BJ62" i="8"/>
  <c r="BT156" i="10"/>
  <c r="AZ156" i="10"/>
  <c r="BY156" i="10" s="1"/>
  <c r="BJ156" i="10"/>
  <c r="BT67" i="6"/>
  <c r="BJ67" i="6"/>
  <c r="AZ67" i="6"/>
  <c r="BY67" i="6" s="1"/>
  <c r="O182" i="3" l="1"/>
  <c r="G182" i="3"/>
  <c r="P182" i="3" s="1"/>
  <c r="O61" i="3"/>
  <c r="G61" i="3"/>
  <c r="P61" i="3" s="1"/>
  <c r="O38" i="3"/>
  <c r="G38" i="3"/>
  <c r="P38" i="3" s="1"/>
  <c r="O140" i="3"/>
  <c r="G140" i="3"/>
  <c r="P140" i="3" s="1"/>
  <c r="O67" i="3"/>
  <c r="G67" i="3"/>
  <c r="P67" i="3" s="1"/>
  <c r="O172" i="3"/>
  <c r="G172" i="3"/>
  <c r="P172" i="3" s="1"/>
  <c r="O27" i="3"/>
  <c r="G27" i="3"/>
  <c r="P27" i="3" s="1"/>
  <c r="O136" i="3"/>
  <c r="G136" i="3"/>
  <c r="P136" i="3" s="1"/>
  <c r="O51" i="3"/>
  <c r="G51" i="3"/>
  <c r="P51" i="3" s="1"/>
  <c r="O44" i="3"/>
  <c r="G44" i="3"/>
  <c r="P44" i="3" s="1"/>
  <c r="O174" i="3"/>
  <c r="G174" i="3"/>
  <c r="P174" i="3" s="1"/>
  <c r="O135" i="3"/>
  <c r="G135" i="3"/>
  <c r="P135" i="3" s="1"/>
  <c r="O69" i="3"/>
  <c r="G69" i="3"/>
  <c r="P69" i="3" s="1"/>
  <c r="O22" i="3"/>
  <c r="G22" i="3"/>
  <c r="P22" i="3" s="1"/>
  <c r="O168" i="3"/>
  <c r="G168" i="3"/>
  <c r="P168" i="3" s="1"/>
  <c r="O89" i="3"/>
  <c r="G89" i="3"/>
  <c r="P89" i="3" s="1"/>
  <c r="T69" i="3"/>
  <c r="T44" i="3"/>
  <c r="T27" i="3"/>
  <c r="T22" i="3"/>
  <c r="T140" i="3"/>
  <c r="T136" i="3"/>
  <c r="T61" i="3"/>
  <c r="T182" i="3"/>
  <c r="T168" i="3"/>
  <c r="T135" i="3"/>
  <c r="T38" i="3"/>
  <c r="T174" i="3"/>
  <c r="T51" i="3"/>
  <c r="T172" i="3"/>
  <c r="T89" i="3"/>
  <c r="T67" i="3"/>
  <c r="O143" i="3" l="1"/>
  <c r="G143" i="3"/>
  <c r="P143" i="3" s="1"/>
  <c r="O37" i="3"/>
  <c r="G37" i="3"/>
  <c r="P37" i="3" s="1"/>
  <c r="O57" i="3"/>
  <c r="G57" i="3"/>
  <c r="P57" i="3" s="1"/>
  <c r="O157" i="3"/>
  <c r="G157" i="3"/>
  <c r="P157" i="3" s="1"/>
  <c r="O186" i="3"/>
  <c r="G186" i="3"/>
  <c r="P186" i="3" s="1"/>
  <c r="O104" i="3"/>
  <c r="G104" i="3"/>
  <c r="P104" i="3" s="1"/>
  <c r="O184" i="3"/>
  <c r="G184" i="3"/>
  <c r="P184" i="3" s="1"/>
  <c r="O100" i="3"/>
  <c r="G100" i="3"/>
  <c r="P100" i="3" s="1"/>
  <c r="O65" i="3"/>
  <c r="G65" i="3"/>
  <c r="P65" i="3" s="1"/>
  <c r="O103" i="3"/>
  <c r="G103" i="3"/>
  <c r="P103" i="3" s="1"/>
  <c r="O35" i="3"/>
  <c r="G35" i="3"/>
  <c r="P35" i="3" s="1"/>
  <c r="O188" i="3"/>
  <c r="G188" i="3"/>
  <c r="P188" i="3" s="1"/>
  <c r="O29" i="3"/>
  <c r="G29" i="3"/>
  <c r="P29" i="3" s="1"/>
  <c r="O97" i="3"/>
  <c r="G97" i="3"/>
  <c r="P97" i="3" s="1"/>
  <c r="O39" i="3"/>
  <c r="G39" i="3"/>
  <c r="P39" i="3" s="1"/>
  <c r="O94" i="3"/>
  <c r="G94" i="3"/>
  <c r="P94" i="3" s="1"/>
  <c r="O90" i="3"/>
  <c r="G90" i="3"/>
  <c r="P90" i="3" s="1"/>
  <c r="O74" i="3"/>
  <c r="G74" i="3"/>
  <c r="P74" i="3" s="1"/>
  <c r="O11" i="3"/>
  <c r="G11" i="3"/>
  <c r="P11" i="3" s="1"/>
  <c r="O134" i="3"/>
  <c r="G134" i="3"/>
  <c r="P134" i="3" s="1"/>
  <c r="O54" i="3"/>
  <c r="G54" i="3"/>
  <c r="P54" i="3" s="1"/>
  <c r="O122" i="3"/>
  <c r="G122" i="3"/>
  <c r="P122" i="3" s="1"/>
  <c r="O18" i="3"/>
  <c r="G18" i="3"/>
  <c r="P18" i="3" s="1"/>
  <c r="O116" i="3"/>
  <c r="G116" i="3"/>
  <c r="P116" i="3" s="1"/>
  <c r="O43" i="3"/>
  <c r="G43" i="3"/>
  <c r="P43" i="3" s="1"/>
  <c r="O96" i="3"/>
  <c r="G96" i="3"/>
  <c r="P96" i="3" s="1"/>
  <c r="O111" i="3"/>
  <c r="G111" i="3"/>
  <c r="P111" i="3" s="1"/>
  <c r="O92" i="3"/>
  <c r="G92" i="3"/>
  <c r="P92" i="3" s="1"/>
  <c r="O62" i="3"/>
  <c r="G62" i="3"/>
  <c r="P62" i="3" s="1"/>
  <c r="O167" i="3"/>
  <c r="G167" i="3"/>
  <c r="P167" i="3" s="1"/>
  <c r="O166" i="3"/>
  <c r="G166" i="3"/>
  <c r="P166" i="3" s="1"/>
  <c r="O150" i="3"/>
  <c r="G150" i="3"/>
  <c r="P150" i="3" s="1"/>
  <c r="O173" i="3"/>
  <c r="G173" i="3"/>
  <c r="P173" i="3" s="1"/>
  <c r="O49" i="3"/>
  <c r="G49" i="3"/>
  <c r="P49" i="3" s="1"/>
  <c r="O17" i="3"/>
  <c r="G17" i="3"/>
  <c r="P17" i="3" s="1"/>
  <c r="O145" i="3"/>
  <c r="G145" i="3"/>
  <c r="P145" i="3" s="1"/>
  <c r="O86" i="3"/>
  <c r="G86" i="3"/>
  <c r="P86" i="3" s="1"/>
  <c r="O139" i="3"/>
  <c r="G139" i="3"/>
  <c r="P139" i="3" s="1"/>
  <c r="O199" i="3"/>
  <c r="G199" i="3"/>
  <c r="P199" i="3" s="1"/>
  <c r="O125" i="3"/>
  <c r="G125" i="3"/>
  <c r="P125" i="3" s="1"/>
  <c r="O20" i="3"/>
  <c r="G20" i="3"/>
  <c r="P20" i="3" s="1"/>
  <c r="O198" i="3"/>
  <c r="G198" i="3"/>
  <c r="P198" i="3" s="1"/>
  <c r="O112" i="3"/>
  <c r="G112" i="3"/>
  <c r="P112" i="3" s="1"/>
  <c r="O64" i="3"/>
  <c r="G64" i="3"/>
  <c r="P64" i="3" s="1"/>
  <c r="O163" i="3"/>
  <c r="G163" i="3"/>
  <c r="P163" i="3" s="1"/>
  <c r="O93" i="3"/>
  <c r="G93" i="3"/>
  <c r="P93" i="3" s="1"/>
  <c r="O78" i="3"/>
  <c r="G78" i="3"/>
  <c r="P78" i="3" s="1"/>
  <c r="O33" i="3"/>
  <c r="G33" i="3"/>
  <c r="P33" i="3" s="1"/>
  <c r="O88" i="3"/>
  <c r="G88" i="3"/>
  <c r="P88" i="3" s="1"/>
  <c r="O159" i="3"/>
  <c r="G159" i="3"/>
  <c r="P159" i="3" s="1"/>
  <c r="O59" i="3"/>
  <c r="G59" i="3"/>
  <c r="P59" i="3" s="1"/>
  <c r="O106" i="3"/>
  <c r="G106" i="3"/>
  <c r="P106" i="3" s="1"/>
  <c r="O180" i="3"/>
  <c r="G180" i="3"/>
  <c r="P180" i="3" s="1"/>
  <c r="O133" i="3"/>
  <c r="G133" i="3"/>
  <c r="P133" i="3" s="1"/>
  <c r="O102" i="3"/>
  <c r="G102" i="3"/>
  <c r="P102" i="3" s="1"/>
  <c r="O130" i="3"/>
  <c r="G130" i="3"/>
  <c r="P130" i="3" s="1"/>
  <c r="O55" i="3"/>
  <c r="G55" i="3"/>
  <c r="P55" i="3" s="1"/>
  <c r="O26" i="3"/>
  <c r="G26" i="3"/>
  <c r="P26" i="3" s="1"/>
  <c r="O52" i="3"/>
  <c r="G52" i="3"/>
  <c r="P52" i="3" s="1"/>
  <c r="O123" i="3"/>
  <c r="G123" i="3"/>
  <c r="P123" i="3" s="1"/>
  <c r="O80" i="3"/>
  <c r="G80" i="3"/>
  <c r="P80" i="3" s="1"/>
  <c r="O181" i="3"/>
  <c r="G181" i="3"/>
  <c r="P181" i="3" s="1"/>
  <c r="O118" i="3"/>
  <c r="G118" i="3"/>
  <c r="P118" i="3" s="1"/>
  <c r="O46" i="3"/>
  <c r="G46" i="3"/>
  <c r="P46" i="3" s="1"/>
  <c r="O175" i="3"/>
  <c r="G175" i="3"/>
  <c r="P175" i="3" s="1"/>
  <c r="O126" i="3"/>
  <c r="G126" i="3"/>
  <c r="P126" i="3" s="1"/>
  <c r="O179" i="3"/>
  <c r="G179" i="3"/>
  <c r="P179" i="3" s="1"/>
  <c r="O161" i="3"/>
  <c r="G161" i="3"/>
  <c r="P161" i="3" s="1"/>
  <c r="O75" i="3"/>
  <c r="G75" i="3"/>
  <c r="P75" i="3" s="1"/>
  <c r="O107" i="3"/>
  <c r="G107" i="3"/>
  <c r="P107" i="3" s="1"/>
  <c r="O72" i="3"/>
  <c r="G72" i="3"/>
  <c r="P72" i="3" s="1"/>
  <c r="O25" i="3"/>
  <c r="G25" i="3"/>
  <c r="P25" i="3" s="1"/>
  <c r="O23" i="3"/>
  <c r="G23" i="3"/>
  <c r="P23" i="3" s="1"/>
  <c r="O152" i="3"/>
  <c r="G152" i="3"/>
  <c r="P152" i="3" s="1"/>
  <c r="O121" i="3"/>
  <c r="G121" i="3"/>
  <c r="P121" i="3" s="1"/>
  <c r="O115" i="3"/>
  <c r="G115" i="3"/>
  <c r="P115" i="3" s="1"/>
  <c r="O113" i="3"/>
  <c r="G113" i="3"/>
  <c r="P113" i="3" s="1"/>
  <c r="O40" i="3"/>
  <c r="G40" i="3"/>
  <c r="P40" i="3" s="1"/>
  <c r="O177" i="3"/>
  <c r="G177" i="3"/>
  <c r="P177" i="3" s="1"/>
  <c r="O194" i="3"/>
  <c r="G194" i="3"/>
  <c r="P194" i="3" s="1"/>
  <c r="O34" i="3"/>
  <c r="G34" i="3"/>
  <c r="P34" i="3" s="1"/>
  <c r="O160" i="3"/>
  <c r="G160" i="3"/>
  <c r="P160" i="3" s="1"/>
  <c r="O32" i="3"/>
  <c r="G32" i="3"/>
  <c r="P32" i="3" s="1"/>
  <c r="O76" i="3"/>
  <c r="G76" i="3"/>
  <c r="P76" i="3" s="1"/>
  <c r="O13" i="3"/>
  <c r="G13" i="3"/>
  <c r="P13" i="3" s="1"/>
  <c r="O197" i="3"/>
  <c r="G197" i="3"/>
  <c r="P197" i="3" s="1"/>
  <c r="O73" i="3"/>
  <c r="G73" i="3"/>
  <c r="P73" i="3" s="1"/>
  <c r="O105" i="3"/>
  <c r="G105" i="3"/>
  <c r="P105" i="3" s="1"/>
  <c r="O158" i="3"/>
  <c r="G158" i="3"/>
  <c r="P158" i="3" s="1"/>
  <c r="O128" i="3"/>
  <c r="G128" i="3"/>
  <c r="P128" i="3" s="1"/>
  <c r="O53" i="3"/>
  <c r="G53" i="3"/>
  <c r="P53" i="3" s="1"/>
  <c r="O24" i="3"/>
  <c r="G24" i="3"/>
  <c r="P24" i="3" s="1"/>
  <c r="O153" i="3"/>
  <c r="G153" i="3"/>
  <c r="P153" i="3" s="1"/>
  <c r="O81" i="3"/>
  <c r="G81" i="3"/>
  <c r="P81" i="3" s="1"/>
  <c r="O21" i="3"/>
  <c r="G21" i="3"/>
  <c r="P21" i="3" s="1"/>
  <c r="O117" i="3"/>
  <c r="G117" i="3"/>
  <c r="P117" i="3" s="1"/>
  <c r="O47" i="3"/>
  <c r="G47" i="3"/>
  <c r="P47" i="3" s="1"/>
  <c r="O147" i="3"/>
  <c r="G147" i="3"/>
  <c r="P147" i="3" s="1"/>
  <c r="O45" i="3"/>
  <c r="G45" i="3"/>
  <c r="P45" i="3" s="1"/>
  <c r="O171" i="3"/>
  <c r="G171" i="3"/>
  <c r="P171" i="3" s="1"/>
  <c r="O144" i="3"/>
  <c r="G144" i="3"/>
  <c r="P144" i="3" s="1"/>
  <c r="O63" i="3"/>
  <c r="G63" i="3"/>
  <c r="P63" i="3" s="1"/>
  <c r="O95" i="3"/>
  <c r="G95" i="3"/>
  <c r="P95" i="3" s="1"/>
  <c r="O193" i="3"/>
  <c r="G193" i="3"/>
  <c r="P193" i="3" s="1"/>
  <c r="O91" i="3"/>
  <c r="G91" i="3"/>
  <c r="P91" i="3" s="1"/>
  <c r="O176" i="3"/>
  <c r="G176" i="3"/>
  <c r="P176" i="3" s="1"/>
  <c r="O28" i="3"/>
  <c r="G28" i="3"/>
  <c r="P28" i="3" s="1"/>
  <c r="O137" i="3"/>
  <c r="G137" i="3"/>
  <c r="P137" i="3" s="1"/>
  <c r="O189" i="3"/>
  <c r="G189" i="3"/>
  <c r="P189" i="3" s="1"/>
  <c r="O164" i="3"/>
  <c r="G164" i="3"/>
  <c r="P164" i="3" s="1"/>
  <c r="O68" i="3"/>
  <c r="G68" i="3"/>
  <c r="P68" i="3" s="1"/>
  <c r="O84" i="3"/>
  <c r="G84" i="3"/>
  <c r="P84" i="3" s="1"/>
  <c r="O129" i="3"/>
  <c r="G129" i="3"/>
  <c r="P129" i="3" s="1"/>
  <c r="O83" i="3"/>
  <c r="G83" i="3"/>
  <c r="P83" i="3" s="1"/>
  <c r="O10" i="3"/>
  <c r="G10" i="3"/>
  <c r="P10" i="3" s="1"/>
  <c r="O146" i="3"/>
  <c r="G146" i="3"/>
  <c r="P146" i="3" s="1"/>
  <c r="O120" i="3"/>
  <c r="G120" i="3"/>
  <c r="P120" i="3" s="1"/>
  <c r="O119" i="3"/>
  <c r="G119" i="3"/>
  <c r="P119" i="3" s="1"/>
  <c r="O48" i="3"/>
  <c r="G48" i="3"/>
  <c r="P48" i="3" s="1"/>
  <c r="O191" i="3"/>
  <c r="G191" i="3"/>
  <c r="P191" i="3" s="1"/>
  <c r="O114" i="3"/>
  <c r="G114" i="3"/>
  <c r="P114" i="3" s="1"/>
  <c r="O42" i="3"/>
  <c r="G42" i="3"/>
  <c r="P42" i="3" s="1"/>
  <c r="O16" i="3"/>
  <c r="G16" i="3"/>
  <c r="P16" i="3" s="1"/>
  <c r="O190" i="3"/>
  <c r="G190" i="3"/>
  <c r="P190" i="3" s="1"/>
  <c r="O200" i="3"/>
  <c r="G200" i="3"/>
  <c r="P200" i="3" s="1"/>
  <c r="O77" i="3"/>
  <c r="G77" i="3"/>
  <c r="P77" i="3" s="1"/>
  <c r="O30" i="3"/>
  <c r="G30" i="3"/>
  <c r="P30" i="3" s="1"/>
  <c r="O131" i="3"/>
  <c r="G131" i="3"/>
  <c r="P131" i="3" s="1"/>
  <c r="O50" i="3"/>
  <c r="G50" i="3"/>
  <c r="P50" i="3" s="1"/>
  <c r="O195" i="3"/>
  <c r="G195" i="3"/>
  <c r="P195" i="3" s="1"/>
  <c r="O142" i="3"/>
  <c r="G142" i="3"/>
  <c r="P142" i="3" s="1"/>
  <c r="O170" i="3"/>
  <c r="G170" i="3"/>
  <c r="P170" i="3" s="1"/>
  <c r="O15" i="3"/>
  <c r="G15" i="3"/>
  <c r="P15" i="3" s="1"/>
  <c r="O87" i="3"/>
  <c r="G87" i="3"/>
  <c r="P87" i="3" s="1"/>
  <c r="O85" i="3"/>
  <c r="G85" i="3"/>
  <c r="P85" i="3" s="1"/>
  <c r="O132" i="3"/>
  <c r="G132" i="3"/>
  <c r="P132" i="3" s="1"/>
  <c r="O12" i="3"/>
  <c r="G12" i="3"/>
  <c r="P12" i="3" s="1"/>
  <c r="O155" i="3"/>
  <c r="G155" i="3"/>
  <c r="P155" i="3" s="1"/>
  <c r="O154" i="3"/>
  <c r="G154" i="3"/>
  <c r="P154" i="3" s="1"/>
  <c r="O82" i="3"/>
  <c r="G82" i="3"/>
  <c r="P82" i="3" s="1"/>
  <c r="O192" i="3"/>
  <c r="G192" i="3"/>
  <c r="P192" i="3" s="1"/>
  <c r="O183" i="3"/>
  <c r="G183" i="3"/>
  <c r="P183" i="3" s="1"/>
  <c r="O19" i="3"/>
  <c r="G19" i="3"/>
  <c r="P19" i="3" s="1"/>
  <c r="O56" i="3"/>
  <c r="G56" i="3"/>
  <c r="P56" i="3" s="1"/>
  <c r="O178" i="3"/>
  <c r="G178" i="3"/>
  <c r="P178" i="3" s="1"/>
  <c r="O109" i="3"/>
  <c r="G109" i="3"/>
  <c r="P109" i="3" s="1"/>
  <c r="O127" i="3"/>
  <c r="G127" i="3"/>
  <c r="P127" i="3" s="1"/>
  <c r="O124" i="3"/>
  <c r="G124" i="3"/>
  <c r="P124" i="3" s="1"/>
  <c r="O66" i="3"/>
  <c r="G66" i="3"/>
  <c r="P66" i="3" s="1"/>
  <c r="O79" i="3"/>
  <c r="G79" i="3"/>
  <c r="P79" i="3" s="1"/>
  <c r="O141" i="3"/>
  <c r="G141" i="3"/>
  <c r="P141" i="3" s="1"/>
  <c r="O110" i="3"/>
  <c r="G110" i="3"/>
  <c r="P110" i="3" s="1"/>
  <c r="O60" i="3"/>
  <c r="G60" i="3"/>
  <c r="P60" i="3" s="1"/>
  <c r="O58" i="3"/>
  <c r="G58" i="3"/>
  <c r="P58" i="3" s="1"/>
  <c r="O31" i="3"/>
  <c r="G31" i="3"/>
  <c r="P31" i="3" s="1"/>
  <c r="O196" i="3"/>
  <c r="G196" i="3"/>
  <c r="P196" i="3" s="1"/>
  <c r="O165" i="3"/>
  <c r="G165" i="3"/>
  <c r="P165" i="3" s="1"/>
  <c r="O151" i="3"/>
  <c r="G151" i="3"/>
  <c r="P151" i="3" s="1"/>
  <c r="O99" i="3"/>
  <c r="G99" i="3"/>
  <c r="P99" i="3" s="1"/>
  <c r="O9" i="3"/>
  <c r="G9" i="3"/>
  <c r="P9" i="3" s="1"/>
  <c r="O41" i="3"/>
  <c r="G41" i="3"/>
  <c r="P41" i="3" s="1"/>
  <c r="O36" i="3"/>
  <c r="G36" i="3"/>
  <c r="P36" i="3" s="1"/>
  <c r="O14" i="3"/>
  <c r="G14" i="3"/>
  <c r="P14" i="3" s="1"/>
  <c r="O138" i="3"/>
  <c r="G138" i="3"/>
  <c r="P138" i="3" s="1"/>
  <c r="O108" i="3"/>
  <c r="G108" i="3"/>
  <c r="P108" i="3" s="1"/>
  <c r="O71" i="3"/>
  <c r="G71" i="3"/>
  <c r="P71" i="3" s="1"/>
  <c r="O70" i="3"/>
  <c r="G70" i="3"/>
  <c r="P70" i="3" s="1"/>
  <c r="O156" i="3"/>
  <c r="G156" i="3"/>
  <c r="P156" i="3" s="1"/>
  <c r="O101" i="3"/>
  <c r="G101" i="3"/>
  <c r="P101" i="3" s="1"/>
  <c r="O149" i="3"/>
  <c r="G149" i="3"/>
  <c r="P149" i="3" s="1"/>
  <c r="O148" i="3"/>
  <c r="G148" i="3"/>
  <c r="P148" i="3" s="1"/>
  <c r="O98" i="3"/>
  <c r="G98" i="3"/>
  <c r="P98" i="3" s="1"/>
  <c r="O162" i="3"/>
  <c r="G162" i="3"/>
  <c r="P162" i="3" s="1"/>
  <c r="G169" i="3"/>
  <c r="P169" i="3" s="1"/>
  <c r="O169" i="3"/>
  <c r="O185" i="3"/>
  <c r="G185" i="3"/>
  <c r="P185" i="3" s="1"/>
  <c r="T90" i="3"/>
  <c r="T35" i="3"/>
  <c r="T18" i="3"/>
  <c r="T76" i="3"/>
  <c r="T193" i="3"/>
  <c r="T108" i="3"/>
  <c r="T102" i="3"/>
  <c r="T197" i="3"/>
  <c r="T105" i="3"/>
  <c r="T32" i="3"/>
  <c r="T98" i="3"/>
  <c r="T194" i="3"/>
  <c r="T161" i="3"/>
  <c r="T16" i="3"/>
  <c r="T48" i="3"/>
  <c r="T107" i="3"/>
  <c r="T150" i="3"/>
  <c r="T50" i="3"/>
  <c r="T181" i="3"/>
  <c r="T70" i="3"/>
  <c r="T94" i="3"/>
  <c r="T130" i="3"/>
  <c r="T17" i="3"/>
  <c r="T59" i="3"/>
  <c r="T175" i="3"/>
  <c r="T103" i="3"/>
  <c r="T183" i="3"/>
  <c r="T146" i="3"/>
  <c r="T26" i="3"/>
  <c r="T45" i="3"/>
  <c r="T121" i="3"/>
  <c r="T20" i="3"/>
  <c r="T153" i="3"/>
  <c r="T91" i="3"/>
  <c r="T144" i="3"/>
  <c r="T173" i="3"/>
  <c r="T9" i="3"/>
  <c r="T127" i="3"/>
  <c r="T163" i="3"/>
  <c r="T148" i="3"/>
  <c r="T196" i="3"/>
  <c r="T165" i="3"/>
  <c r="T54" i="3"/>
  <c r="T63" i="3"/>
  <c r="T34" i="3"/>
  <c r="T142" i="3"/>
  <c r="T160" i="3"/>
  <c r="T138" i="3"/>
  <c r="T66" i="3"/>
  <c r="T15" i="3"/>
  <c r="T199" i="3"/>
  <c r="T10" i="3"/>
  <c r="T28" i="3"/>
  <c r="T36" i="3"/>
  <c r="T147" i="3"/>
  <c r="T126" i="3"/>
  <c r="T73" i="3"/>
  <c r="T188" i="3"/>
  <c r="T14" i="3"/>
  <c r="T41" i="3"/>
  <c r="T19" i="3"/>
  <c r="T101" i="3"/>
  <c r="T30" i="3"/>
  <c r="T55" i="3"/>
  <c r="T159" i="3"/>
  <c r="T167" i="3"/>
  <c r="T43" i="3"/>
  <c r="T116" i="3"/>
  <c r="T47" i="3"/>
  <c r="T157" i="3"/>
  <c r="T92" i="3"/>
  <c r="T112" i="3"/>
  <c r="T123" i="3"/>
  <c r="T178" i="3"/>
  <c r="T111" i="3"/>
  <c r="T133" i="3"/>
  <c r="T176" i="3"/>
  <c r="T65" i="3"/>
  <c r="T100" i="3"/>
  <c r="T156" i="3"/>
  <c r="T180" i="3"/>
  <c r="T52" i="3"/>
  <c r="T118" i="3"/>
  <c r="T185" i="3"/>
  <c r="T93" i="3"/>
  <c r="T110" i="3"/>
  <c r="T113" i="3"/>
  <c r="T195" i="3"/>
  <c r="T154" i="3"/>
  <c r="T96" i="3"/>
  <c r="T56" i="3"/>
  <c r="T131" i="3"/>
  <c r="T149" i="3"/>
  <c r="T106" i="3"/>
  <c r="T198" i="3"/>
  <c r="T158" i="3"/>
  <c r="T137" i="3"/>
  <c r="T23" i="3"/>
  <c r="T155" i="3"/>
  <c r="T164" i="3"/>
  <c r="T29" i="3"/>
  <c r="T192" i="3"/>
  <c r="T86" i="3"/>
  <c r="T152" i="3"/>
  <c r="T169" i="3"/>
  <c r="T95" i="3"/>
  <c r="T75" i="3"/>
  <c r="T145" i="3"/>
  <c r="T24" i="3"/>
  <c r="T191" i="3"/>
  <c r="T124" i="3"/>
  <c r="T62" i="3"/>
  <c r="T104" i="3"/>
  <c r="T139" i="3"/>
  <c r="T39" i="3"/>
  <c r="T151" i="3"/>
  <c r="T162" i="3"/>
  <c r="T87" i="3"/>
  <c r="T53" i="3"/>
  <c r="T179" i="3"/>
  <c r="T114" i="3"/>
  <c r="T57" i="3"/>
  <c r="T74" i="3"/>
  <c r="T177" i="3"/>
  <c r="T141" i="3"/>
  <c r="T84" i="3"/>
  <c r="T83" i="3"/>
  <c r="T129" i="3"/>
  <c r="T81" i="3"/>
  <c r="T72" i="3"/>
  <c r="T99" i="3"/>
  <c r="T186" i="3"/>
  <c r="T97" i="3"/>
  <c r="T134" i="3"/>
  <c r="T128" i="3"/>
  <c r="T120" i="3"/>
  <c r="T189" i="3"/>
  <c r="T64" i="3"/>
  <c r="T33" i="3"/>
  <c r="T21" i="3"/>
  <c r="T12" i="3"/>
  <c r="T109" i="3"/>
  <c r="T132" i="3"/>
  <c r="T71" i="3"/>
  <c r="T46" i="3"/>
  <c r="T31" i="3"/>
  <c r="T184" i="3"/>
  <c r="T200" i="3"/>
  <c r="T190" i="3"/>
  <c r="T125" i="3"/>
  <c r="T88" i="3"/>
  <c r="T60" i="3"/>
  <c r="T42" i="3"/>
  <c r="T115" i="3"/>
  <c r="T25" i="3"/>
  <c r="T13" i="3"/>
  <c r="T122" i="3"/>
  <c r="T82" i="3"/>
  <c r="T170" i="3"/>
  <c r="T117" i="3"/>
  <c r="T58" i="3"/>
  <c r="T11" i="3"/>
  <c r="T37" i="3"/>
  <c r="T68" i="3"/>
  <c r="T166" i="3"/>
  <c r="T171" i="3"/>
  <c r="T143" i="3"/>
  <c r="T49" i="3"/>
  <c r="T79" i="3"/>
  <c r="T40" i="3"/>
  <c r="T119" i="3"/>
  <c r="T77" i="3"/>
  <c r="T80" i="3"/>
  <c r="T78" i="3"/>
  <c r="T85" i="3"/>
  <c r="O187" i="3" l="1"/>
  <c r="G187" i="3"/>
  <c r="P187" i="3" s="1"/>
  <c r="R32" i="3"/>
  <c r="R55" i="3"/>
  <c r="R38" i="3"/>
  <c r="R22" i="3"/>
  <c r="R28" i="3"/>
  <c r="R139" i="3"/>
  <c r="R68" i="3"/>
  <c r="R57" i="3"/>
  <c r="R142" i="3"/>
  <c r="R115" i="3"/>
  <c r="R35" i="3"/>
  <c r="R132" i="3"/>
  <c r="R83" i="3"/>
  <c r="R62" i="3"/>
  <c r="R17" i="3"/>
  <c r="R29" i="3"/>
  <c r="R143" i="3"/>
  <c r="R186" i="3"/>
  <c r="R11" i="3"/>
  <c r="R167" i="3"/>
  <c r="R165" i="3"/>
  <c r="R54" i="3"/>
  <c r="R51" i="3"/>
  <c r="R46" i="3"/>
  <c r="R192" i="3"/>
  <c r="R133" i="3"/>
  <c r="R123" i="3"/>
  <c r="R194" i="3"/>
  <c r="R145" i="3"/>
  <c r="R79" i="3"/>
  <c r="R104" i="3"/>
  <c r="R168" i="3"/>
  <c r="R193" i="3"/>
  <c r="R67" i="3"/>
  <c r="R36" i="3"/>
  <c r="V36" i="3" s="1"/>
  <c r="R50" i="3"/>
  <c r="R147" i="3"/>
  <c r="R174" i="3"/>
  <c r="R160" i="3"/>
  <c r="R70" i="3"/>
  <c r="R164" i="3"/>
  <c r="R31" i="3"/>
  <c r="R95" i="3"/>
  <c r="R117" i="3"/>
  <c r="R37" i="3"/>
  <c r="R108" i="3"/>
  <c r="R15" i="3"/>
  <c r="R93" i="3"/>
  <c r="R53" i="3"/>
  <c r="R84" i="3"/>
  <c r="R65" i="3"/>
  <c r="R66" i="3"/>
  <c r="R26" i="3"/>
  <c r="R10" i="3"/>
  <c r="R116" i="3"/>
  <c r="R140" i="3"/>
  <c r="R172" i="3"/>
  <c r="R157" i="3"/>
  <c r="R148" i="3"/>
  <c r="R24" i="3"/>
  <c r="R122" i="3"/>
  <c r="R176" i="3"/>
  <c r="R171" i="3"/>
  <c r="R73" i="3"/>
  <c r="R18" i="3"/>
  <c r="R33" i="3"/>
  <c r="R184" i="3"/>
  <c r="R158" i="3"/>
  <c r="R134" i="3"/>
  <c r="R180" i="3"/>
  <c r="R126" i="3"/>
  <c r="R185" i="3"/>
  <c r="R47" i="3"/>
  <c r="R9" i="3"/>
  <c r="R163" i="3"/>
  <c r="R75" i="3"/>
  <c r="R151" i="3"/>
  <c r="R91" i="3"/>
  <c r="R124" i="3"/>
  <c r="R110" i="3"/>
  <c r="R14" i="3"/>
  <c r="R96" i="3"/>
  <c r="R150" i="3"/>
  <c r="R40" i="3"/>
  <c r="R90" i="3"/>
  <c r="R107" i="3"/>
  <c r="R76" i="3"/>
  <c r="R43" i="3"/>
  <c r="R125" i="3"/>
  <c r="R72" i="3"/>
  <c r="R112" i="3"/>
  <c r="R200" i="3"/>
  <c r="R77" i="3"/>
  <c r="R120" i="3"/>
  <c r="R197" i="3"/>
  <c r="R181" i="3"/>
  <c r="R188" i="3"/>
  <c r="R162" i="3"/>
  <c r="R25" i="3"/>
  <c r="R138" i="3"/>
  <c r="R99" i="3"/>
  <c r="R21" i="3"/>
  <c r="R129" i="3"/>
  <c r="R153" i="3"/>
  <c r="R102" i="3"/>
  <c r="R175" i="3"/>
  <c r="R166" i="3"/>
  <c r="R16" i="3"/>
  <c r="R119" i="3"/>
  <c r="R97" i="3"/>
  <c r="R27" i="3"/>
  <c r="R61" i="3"/>
  <c r="R58" i="3"/>
  <c r="R45" i="3"/>
  <c r="R130" i="3"/>
  <c r="R71" i="3"/>
  <c r="R111" i="3"/>
  <c r="T187" i="3"/>
  <c r="R106" i="3"/>
  <c r="R141" i="3"/>
  <c r="R182" i="3"/>
  <c r="R103" i="3"/>
  <c r="R48" i="3"/>
  <c r="R155" i="3"/>
  <c r="R109" i="3"/>
  <c r="R23" i="3"/>
  <c r="R161" i="3"/>
  <c r="R13" i="3"/>
  <c r="R154" i="3"/>
  <c r="R199" i="3"/>
  <c r="R85" i="3"/>
  <c r="R88" i="3"/>
  <c r="R59" i="3"/>
  <c r="R183" i="3"/>
  <c r="R179" i="3"/>
  <c r="R42" i="3"/>
  <c r="R144" i="3"/>
  <c r="R100" i="3"/>
  <c r="R114" i="3"/>
  <c r="R156" i="3"/>
  <c r="R92" i="3"/>
  <c r="R195" i="3"/>
  <c r="R101" i="3"/>
  <c r="R159" i="3"/>
  <c r="R81" i="3"/>
  <c r="R169" i="3"/>
  <c r="R187" i="3"/>
  <c r="R52" i="3"/>
  <c r="R69" i="3"/>
  <c r="R189" i="3"/>
  <c r="R170" i="3"/>
  <c r="R64" i="3"/>
  <c r="R12" i="3"/>
  <c r="R94" i="3"/>
  <c r="R137" i="3"/>
  <c r="R198" i="3"/>
  <c r="R190" i="3"/>
  <c r="R60" i="3"/>
  <c r="R178" i="3"/>
  <c r="R20" i="3"/>
  <c r="R39" i="3"/>
  <c r="R63" i="3"/>
  <c r="R89" i="3"/>
  <c r="R118" i="3"/>
  <c r="R191" i="3"/>
  <c r="R173" i="3"/>
  <c r="R177" i="3"/>
  <c r="R128" i="3"/>
  <c r="R49" i="3"/>
  <c r="R113" i="3"/>
  <c r="R152" i="3"/>
  <c r="R131" i="3"/>
  <c r="R44" i="3"/>
  <c r="R136" i="3"/>
  <c r="R19" i="3"/>
  <c r="R56" i="3"/>
  <c r="R78" i="3"/>
  <c r="R80" i="3"/>
  <c r="R98" i="3"/>
  <c r="R82" i="3"/>
  <c r="R105" i="3"/>
  <c r="R146" i="3"/>
  <c r="R149" i="3"/>
  <c r="R127" i="3"/>
  <c r="R121" i="3"/>
  <c r="R74" i="3"/>
  <c r="R196" i="3"/>
  <c r="R135" i="3"/>
  <c r="R41" i="3"/>
  <c r="R87" i="3"/>
  <c r="R30" i="3"/>
  <c r="R34" i="3"/>
  <c r="R86" i="3"/>
  <c r="U36" i="3" l="1"/>
  <c r="Q200" i="3"/>
  <c r="S200" i="3" s="1"/>
  <c r="Q198" i="3"/>
  <c r="S198" i="3" s="1"/>
  <c r="Q196" i="3"/>
  <c r="S196" i="3" s="1"/>
  <c r="Q194" i="3"/>
  <c r="S194" i="3" s="1"/>
  <c r="Q192" i="3"/>
  <c r="S192" i="3" s="1"/>
  <c r="Q190" i="3"/>
  <c r="S190" i="3" s="1"/>
  <c r="Q188" i="3"/>
  <c r="S188" i="3" s="1"/>
  <c r="Q186" i="3"/>
  <c r="S186" i="3" s="1"/>
  <c r="Q184" i="3"/>
  <c r="S184" i="3" s="1"/>
  <c r="Q182" i="3"/>
  <c r="S182" i="3" s="1"/>
  <c r="Q180" i="3"/>
  <c r="S180" i="3" s="1"/>
  <c r="Q178" i="3"/>
  <c r="S178" i="3" s="1"/>
  <c r="Q176" i="3"/>
  <c r="S176" i="3" s="1"/>
  <c r="Q174" i="3"/>
  <c r="S174" i="3" s="1"/>
  <c r="Q172" i="3"/>
  <c r="S172" i="3" s="1"/>
  <c r="Q170" i="3"/>
  <c r="S170" i="3" s="1"/>
  <c r="Q168" i="3"/>
  <c r="S168" i="3" s="1"/>
  <c r="Q166" i="3"/>
  <c r="S166" i="3" s="1"/>
  <c r="Q164" i="3"/>
  <c r="S164" i="3" s="1"/>
  <c r="Q162" i="3"/>
  <c r="S162" i="3" s="1"/>
  <c r="Q160" i="3"/>
  <c r="S160" i="3" s="1"/>
  <c r="Q158" i="3"/>
  <c r="S158" i="3" s="1"/>
  <c r="Q156" i="3"/>
  <c r="S156" i="3" s="1"/>
  <c r="Q154" i="3"/>
  <c r="S154" i="3" s="1"/>
  <c r="Q152" i="3"/>
  <c r="S152" i="3" s="1"/>
  <c r="Q150" i="3"/>
  <c r="S150" i="3" s="1"/>
  <c r="Q148" i="3"/>
  <c r="S148" i="3" s="1"/>
  <c r="Q146" i="3"/>
  <c r="S146" i="3" s="1"/>
  <c r="Q144" i="3"/>
  <c r="S144" i="3" s="1"/>
  <c r="Q142" i="3"/>
  <c r="S142" i="3" s="1"/>
  <c r="Q140" i="3"/>
  <c r="S140" i="3" s="1"/>
  <c r="Q138" i="3"/>
  <c r="S138" i="3" s="1"/>
  <c r="Q136" i="3"/>
  <c r="S136" i="3" s="1"/>
  <c r="Q134" i="3"/>
  <c r="S134" i="3" s="1"/>
  <c r="Q132" i="3"/>
  <c r="S132" i="3" s="1"/>
  <c r="Q130" i="3"/>
  <c r="S130" i="3" s="1"/>
  <c r="Q128" i="3"/>
  <c r="S128" i="3" s="1"/>
  <c r="Q126" i="3"/>
  <c r="S126" i="3" s="1"/>
  <c r="Q124" i="3"/>
  <c r="S124" i="3" s="1"/>
  <c r="Q122" i="3"/>
  <c r="S122" i="3" s="1"/>
  <c r="Q120" i="3"/>
  <c r="S120" i="3" s="1"/>
  <c r="Q118" i="3"/>
  <c r="S118" i="3" s="1"/>
  <c r="Q116" i="3"/>
  <c r="S116" i="3" s="1"/>
  <c r="Q114" i="3"/>
  <c r="S114" i="3" s="1"/>
  <c r="Q112" i="3"/>
  <c r="S112" i="3" s="1"/>
  <c r="Q110" i="3"/>
  <c r="S110" i="3" s="1"/>
  <c r="Q108" i="3"/>
  <c r="S108" i="3" s="1"/>
  <c r="Q106" i="3"/>
  <c r="S106" i="3" s="1"/>
  <c r="Q104" i="3"/>
  <c r="S104" i="3" s="1"/>
  <c r="Q102" i="3"/>
  <c r="S102" i="3" s="1"/>
  <c r="Q100" i="3"/>
  <c r="S100" i="3" s="1"/>
  <c r="Q98" i="3"/>
  <c r="S98" i="3" s="1"/>
  <c r="Q197" i="3"/>
  <c r="S197" i="3" s="1"/>
  <c r="Q193" i="3"/>
  <c r="S193" i="3" s="1"/>
  <c r="Q189" i="3"/>
  <c r="S189" i="3" s="1"/>
  <c r="Q185" i="3"/>
  <c r="S185" i="3" s="1"/>
  <c r="Q181" i="3"/>
  <c r="S181" i="3" s="1"/>
  <c r="Q177" i="3"/>
  <c r="S177" i="3" s="1"/>
  <c r="Q173" i="3"/>
  <c r="S173" i="3" s="1"/>
  <c r="Q169" i="3"/>
  <c r="S169" i="3" s="1"/>
  <c r="Q165" i="3"/>
  <c r="S165" i="3" s="1"/>
  <c r="Q161" i="3"/>
  <c r="S161" i="3" s="1"/>
  <c r="Q157" i="3"/>
  <c r="S157" i="3" s="1"/>
  <c r="Q153" i="3"/>
  <c r="S153" i="3" s="1"/>
  <c r="Q149" i="3"/>
  <c r="S149" i="3" s="1"/>
  <c r="Q145" i="3"/>
  <c r="S145" i="3" s="1"/>
  <c r="Q141" i="3"/>
  <c r="S141" i="3" s="1"/>
  <c r="Q137" i="3"/>
  <c r="S137" i="3" s="1"/>
  <c r="Q133" i="3"/>
  <c r="S133" i="3" s="1"/>
  <c r="Q129" i="3"/>
  <c r="S129" i="3" s="1"/>
  <c r="Q125" i="3"/>
  <c r="S125" i="3" s="1"/>
  <c r="Q121" i="3"/>
  <c r="S121" i="3" s="1"/>
  <c r="Q117" i="3"/>
  <c r="S117" i="3" s="1"/>
  <c r="Q113" i="3"/>
  <c r="S113" i="3" s="1"/>
  <c r="Q109" i="3"/>
  <c r="S109" i="3" s="1"/>
  <c r="Q105" i="3"/>
  <c r="S105" i="3" s="1"/>
  <c r="Q101" i="3"/>
  <c r="S101" i="3" s="1"/>
  <c r="Q195" i="3"/>
  <c r="S195" i="3" s="1"/>
  <c r="Q179" i="3"/>
  <c r="S179" i="3" s="1"/>
  <c r="Q163" i="3"/>
  <c r="S163" i="3" s="1"/>
  <c r="Q147" i="3"/>
  <c r="S147" i="3" s="1"/>
  <c r="Q131" i="3"/>
  <c r="S131" i="3" s="1"/>
  <c r="Q115" i="3"/>
  <c r="S115" i="3" s="1"/>
  <c r="Q99" i="3"/>
  <c r="S99" i="3" s="1"/>
  <c r="Q96" i="3"/>
  <c r="S96" i="3" s="1"/>
  <c r="Q91" i="3"/>
  <c r="S91" i="3" s="1"/>
  <c r="Q88" i="3"/>
  <c r="S88" i="3" s="1"/>
  <c r="Q83" i="3"/>
  <c r="S83" i="3" s="1"/>
  <c r="Q80" i="3"/>
  <c r="S80" i="3" s="1"/>
  <c r="Q75" i="3"/>
  <c r="S75" i="3" s="1"/>
  <c r="Q72" i="3"/>
  <c r="S72" i="3" s="1"/>
  <c r="Q67" i="3"/>
  <c r="S67" i="3" s="1"/>
  <c r="Q64" i="3"/>
  <c r="S64" i="3" s="1"/>
  <c r="Q59" i="3"/>
  <c r="S59" i="3" s="1"/>
  <c r="Q56" i="3"/>
  <c r="S56" i="3" s="1"/>
  <c r="Q51" i="3"/>
  <c r="S51" i="3" s="1"/>
  <c r="Q48" i="3"/>
  <c r="S48" i="3" s="1"/>
  <c r="Q43" i="3"/>
  <c r="S43" i="3" s="1"/>
  <c r="Q40" i="3"/>
  <c r="S40" i="3" s="1"/>
  <c r="Q35" i="3"/>
  <c r="S35" i="3" s="1"/>
  <c r="Q199" i="3"/>
  <c r="S199" i="3" s="1"/>
  <c r="Q191" i="3"/>
  <c r="S191" i="3" s="1"/>
  <c r="Q175" i="3"/>
  <c r="S175" i="3" s="1"/>
  <c r="Q159" i="3"/>
  <c r="S159" i="3" s="1"/>
  <c r="Q143" i="3"/>
  <c r="S143" i="3" s="1"/>
  <c r="Q127" i="3"/>
  <c r="S127" i="3" s="1"/>
  <c r="Q111" i="3"/>
  <c r="S111" i="3" s="1"/>
  <c r="Q97" i="3"/>
  <c r="S97" i="3" s="1"/>
  <c r="Q94" i="3"/>
  <c r="S94" i="3" s="1"/>
  <c r="Q89" i="3"/>
  <c r="S89" i="3" s="1"/>
  <c r="Q86" i="3"/>
  <c r="S86" i="3" s="1"/>
  <c r="Q81" i="3"/>
  <c r="S81" i="3" s="1"/>
  <c r="Q78" i="3"/>
  <c r="S78" i="3" s="1"/>
  <c r="Q73" i="3"/>
  <c r="S73" i="3" s="1"/>
  <c r="Q70" i="3"/>
  <c r="S70" i="3" s="1"/>
  <c r="Q65" i="3"/>
  <c r="S65" i="3" s="1"/>
  <c r="Q62" i="3"/>
  <c r="S62" i="3" s="1"/>
  <c r="Q57" i="3"/>
  <c r="S57" i="3" s="1"/>
  <c r="Q54" i="3"/>
  <c r="S54" i="3" s="1"/>
  <c r="Q49" i="3"/>
  <c r="S49" i="3" s="1"/>
  <c r="Q46" i="3"/>
  <c r="S46" i="3" s="1"/>
  <c r="Q41" i="3"/>
  <c r="S41" i="3" s="1"/>
  <c r="Q38" i="3"/>
  <c r="S38" i="3" s="1"/>
  <c r="Q33" i="3"/>
  <c r="S33" i="3" s="1"/>
  <c r="Q30" i="3"/>
  <c r="S30" i="3" s="1"/>
  <c r="Q25" i="3"/>
  <c r="S25" i="3" s="1"/>
  <c r="Q22" i="3"/>
  <c r="S22" i="3" s="1"/>
  <c r="Q17" i="3"/>
  <c r="S17" i="3" s="1"/>
  <c r="Q14" i="3"/>
  <c r="S14" i="3" s="1"/>
  <c r="Q9" i="3"/>
  <c r="S9" i="3" s="1"/>
  <c r="Q171" i="3"/>
  <c r="S171" i="3" s="1"/>
  <c r="Q167" i="3"/>
  <c r="S167" i="3" s="1"/>
  <c r="Q139" i="3"/>
  <c r="S139" i="3" s="1"/>
  <c r="Q135" i="3"/>
  <c r="S135" i="3" s="1"/>
  <c r="Q107" i="3"/>
  <c r="S107" i="3" s="1"/>
  <c r="Q103" i="3"/>
  <c r="S103" i="3" s="1"/>
  <c r="Q90" i="3"/>
  <c r="S90" i="3" s="1"/>
  <c r="Q84" i="3"/>
  <c r="S84" i="3" s="1"/>
  <c r="Q76" i="3"/>
  <c r="S76" i="3" s="1"/>
  <c r="Q68" i="3"/>
  <c r="S68" i="3" s="1"/>
  <c r="Q60" i="3"/>
  <c r="S60" i="3" s="1"/>
  <c r="Q52" i="3"/>
  <c r="S52" i="3" s="1"/>
  <c r="Q44" i="3"/>
  <c r="S44" i="3" s="1"/>
  <c r="Q36" i="3"/>
  <c r="S36" i="3" s="1"/>
  <c r="Q32" i="3"/>
  <c r="S32" i="3" s="1"/>
  <c r="Q29" i="3"/>
  <c r="S29" i="3" s="1"/>
  <c r="Q18" i="3"/>
  <c r="S18" i="3" s="1"/>
  <c r="Q11" i="3"/>
  <c r="S11" i="3" s="1"/>
  <c r="Q93" i="3"/>
  <c r="S93" i="3" s="1"/>
  <c r="Q85" i="3"/>
  <c r="S85" i="3" s="1"/>
  <c r="Q79" i="3"/>
  <c r="S79" i="3" s="1"/>
  <c r="Q77" i="3"/>
  <c r="S77" i="3" s="1"/>
  <c r="Q71" i="3"/>
  <c r="S71" i="3" s="1"/>
  <c r="Q69" i="3"/>
  <c r="S69" i="3" s="1"/>
  <c r="Q63" i="3"/>
  <c r="S63" i="3" s="1"/>
  <c r="Q61" i="3"/>
  <c r="S61" i="3" s="1"/>
  <c r="Q55" i="3"/>
  <c r="S55" i="3" s="1"/>
  <c r="Q53" i="3"/>
  <c r="S53" i="3" s="1"/>
  <c r="Q47" i="3"/>
  <c r="S47" i="3" s="1"/>
  <c r="Q45" i="3"/>
  <c r="S45" i="3" s="1"/>
  <c r="Q39" i="3"/>
  <c r="S39" i="3" s="1"/>
  <c r="Q37" i="3"/>
  <c r="S37" i="3" s="1"/>
  <c r="Q31" i="3"/>
  <c r="S31" i="3" s="1"/>
  <c r="Q28" i="3"/>
  <c r="S28" i="3" s="1"/>
  <c r="Q24" i="3"/>
  <c r="S24" i="3" s="1"/>
  <c r="Q21" i="3"/>
  <c r="S21" i="3" s="1"/>
  <c r="Q10" i="3"/>
  <c r="S10" i="3" s="1"/>
  <c r="Q187" i="3"/>
  <c r="S187" i="3" s="1"/>
  <c r="Q183" i="3"/>
  <c r="S183" i="3" s="1"/>
  <c r="Q155" i="3"/>
  <c r="S155" i="3" s="1"/>
  <c r="Q151" i="3"/>
  <c r="S151" i="3" s="1"/>
  <c r="Q123" i="3"/>
  <c r="S123" i="3" s="1"/>
  <c r="Q119" i="3"/>
  <c r="S119" i="3" s="1"/>
  <c r="Q92" i="3"/>
  <c r="S92" i="3" s="1"/>
  <c r="Q27" i="3"/>
  <c r="S27" i="3" s="1"/>
  <c r="Q23" i="3"/>
  <c r="S23" i="3" s="1"/>
  <c r="Q20" i="3"/>
  <c r="S20" i="3" s="1"/>
  <c r="Q16" i="3"/>
  <c r="S16" i="3" s="1"/>
  <c r="Q13" i="3"/>
  <c r="S13" i="3" s="1"/>
  <c r="Q58" i="3"/>
  <c r="S58" i="3" s="1"/>
  <c r="Q74" i="3"/>
  <c r="S74" i="3" s="1"/>
  <c r="Q42" i="3"/>
  <c r="S42" i="3" s="1"/>
  <c r="Q87" i="3"/>
  <c r="S87" i="3" s="1"/>
  <c r="Q66" i="3"/>
  <c r="S66" i="3" s="1"/>
  <c r="Q34" i="3"/>
  <c r="S34" i="3" s="1"/>
  <c r="Q19" i="3"/>
  <c r="S19" i="3" s="1"/>
  <c r="Q12" i="3"/>
  <c r="S12" i="3" s="1"/>
  <c r="Q95" i="3"/>
  <c r="S95" i="3" s="1"/>
  <c r="Q26" i="3"/>
  <c r="S26" i="3" s="1"/>
  <c r="Q82" i="3"/>
  <c r="S82" i="3" s="1"/>
  <c r="Q15" i="3"/>
  <c r="S15" i="3" s="1"/>
  <c r="Q50" i="3"/>
  <c r="S50" i="3" s="1"/>
  <c r="X36" i="3" l="1"/>
  <c r="W36" i="3"/>
  <c r="Y36" i="3" l="1"/>
  <c r="Z36" i="3"/>
  <c r="AA36" i="3" s="1"/>
  <c r="AC36" i="3" l="1"/>
  <c r="AB36" i="3"/>
  <c r="AH36" i="3"/>
  <c r="AI36" i="3" l="1"/>
  <c r="AD36" i="3"/>
  <c r="R88" i="9"/>
  <c r="R139" i="1"/>
  <c r="R22" i="7"/>
  <c r="V23" i="3"/>
  <c r="R112" i="1"/>
  <c r="R165" i="1"/>
  <c r="R147" i="1"/>
  <c r="R64" i="5"/>
  <c r="R24" i="5"/>
  <c r="R180" i="1"/>
  <c r="R30" i="9"/>
  <c r="R17" i="9"/>
  <c r="R134" i="1"/>
  <c r="R114" i="7"/>
  <c r="R120" i="1"/>
  <c r="R175" i="1"/>
  <c r="R101" i="9"/>
  <c r="R42" i="7"/>
  <c r="R61" i="9"/>
  <c r="V192" i="3"/>
  <c r="R49" i="1"/>
  <c r="R89" i="1"/>
  <c r="R140" i="1"/>
  <c r="R27" i="1"/>
  <c r="R165" i="7"/>
  <c r="V198" i="3"/>
  <c r="R102" i="5"/>
  <c r="R56" i="1"/>
  <c r="R198" i="9"/>
  <c r="R82" i="5"/>
  <c r="R156" i="7"/>
  <c r="V176" i="3"/>
  <c r="R141" i="5"/>
  <c r="R124" i="1"/>
  <c r="V161" i="3"/>
  <c r="R20" i="7"/>
  <c r="V103" i="3"/>
  <c r="R98" i="9"/>
  <c r="R75" i="5"/>
  <c r="R129" i="7"/>
  <c r="R46" i="7"/>
  <c r="R61" i="1"/>
  <c r="R168" i="5"/>
  <c r="R151" i="7"/>
  <c r="R174" i="7"/>
  <c r="V127" i="3"/>
  <c r="R60" i="5"/>
  <c r="V59" i="3"/>
  <c r="R143" i="5"/>
  <c r="R46" i="9"/>
  <c r="R25" i="7"/>
  <c r="R31" i="5"/>
  <c r="R69" i="7"/>
  <c r="R39" i="7"/>
  <c r="R110" i="5"/>
  <c r="R182" i="9"/>
  <c r="R41" i="7"/>
  <c r="V98" i="3"/>
  <c r="R31" i="7"/>
  <c r="R196" i="1"/>
  <c r="R52" i="1"/>
  <c r="R146" i="7"/>
  <c r="R87" i="9"/>
  <c r="R45" i="9"/>
  <c r="R108" i="5"/>
  <c r="R188" i="7"/>
  <c r="V110" i="3"/>
  <c r="R128" i="1"/>
  <c r="R171" i="7"/>
  <c r="V114" i="3"/>
  <c r="R65" i="1"/>
  <c r="R162" i="7"/>
  <c r="R184" i="9"/>
  <c r="R168" i="9"/>
  <c r="V87" i="3"/>
  <c r="R40" i="1"/>
  <c r="R85" i="9"/>
  <c r="V79" i="3"/>
  <c r="R74" i="5"/>
  <c r="R47" i="5"/>
  <c r="R55" i="1"/>
  <c r="R12" i="7"/>
  <c r="R26" i="7"/>
  <c r="R59" i="9"/>
  <c r="V22" i="7"/>
  <c r="R193" i="9"/>
  <c r="R51" i="1"/>
  <c r="V149" i="3"/>
  <c r="V131" i="3"/>
  <c r="R158" i="9"/>
  <c r="R68" i="1"/>
  <c r="V42" i="3"/>
  <c r="R94" i="7"/>
  <c r="R137" i="1"/>
  <c r="V57" i="3"/>
  <c r="R132" i="5"/>
  <c r="R78" i="7"/>
  <c r="R191" i="1"/>
  <c r="R153" i="5"/>
  <c r="V11" i="3"/>
  <c r="R13" i="7"/>
  <c r="R26" i="1"/>
  <c r="V85" i="3"/>
  <c r="R198" i="5"/>
  <c r="R165" i="9"/>
  <c r="R133" i="1"/>
  <c r="R152" i="1"/>
  <c r="R38" i="5"/>
  <c r="R63" i="5"/>
  <c r="R121" i="7"/>
  <c r="V52" i="3"/>
  <c r="R58" i="5"/>
  <c r="R198" i="7"/>
  <c r="R75" i="1"/>
  <c r="R197" i="9"/>
  <c r="R194" i="7"/>
  <c r="R44" i="7"/>
  <c r="R150" i="5"/>
  <c r="R18" i="5"/>
  <c r="R124" i="7"/>
  <c r="R72" i="1"/>
  <c r="R41" i="9"/>
  <c r="V14" i="3"/>
  <c r="R166" i="1"/>
  <c r="R118" i="1"/>
  <c r="R10" i="1"/>
  <c r="R143" i="1"/>
  <c r="V96" i="3"/>
  <c r="V183" i="3"/>
  <c r="V163" i="3"/>
  <c r="R10" i="7"/>
  <c r="V61" i="3"/>
  <c r="V136" i="3"/>
  <c r="R53" i="1"/>
  <c r="R99" i="1"/>
  <c r="V109" i="3"/>
  <c r="R66" i="1"/>
  <c r="V138" i="3"/>
  <c r="V112" i="3"/>
  <c r="R118" i="9"/>
  <c r="V141" i="3"/>
  <c r="R84" i="9"/>
  <c r="R15" i="1"/>
  <c r="R115" i="1"/>
  <c r="V46" i="3"/>
  <c r="R68" i="9"/>
  <c r="V28" i="3"/>
  <c r="R27" i="5"/>
  <c r="R114" i="9"/>
  <c r="R15" i="5"/>
  <c r="R94" i="1"/>
  <c r="R69" i="5"/>
  <c r="R103" i="5"/>
  <c r="R65" i="5"/>
  <c r="R128" i="7"/>
  <c r="R142" i="1"/>
  <c r="R79" i="1"/>
  <c r="V157" i="3"/>
  <c r="R156" i="5"/>
  <c r="V35" i="3"/>
  <c r="R60" i="9"/>
  <c r="R42" i="1"/>
  <c r="R39" i="9"/>
  <c r="V153" i="3"/>
  <c r="R85" i="1"/>
  <c r="R135" i="1"/>
  <c r="V106" i="3"/>
  <c r="R104" i="1"/>
  <c r="R19" i="1"/>
  <c r="R119" i="9"/>
  <c r="R118" i="5"/>
  <c r="V193" i="3"/>
  <c r="V53" i="3"/>
  <c r="R17" i="7"/>
  <c r="R122" i="1"/>
  <c r="R18" i="7"/>
  <c r="R148" i="1"/>
  <c r="R33" i="5"/>
  <c r="R69" i="9"/>
  <c r="R83" i="7"/>
  <c r="R48" i="7"/>
  <c r="V100" i="3"/>
  <c r="V118" i="9"/>
  <c r="V12" i="3"/>
  <c r="R126" i="1"/>
  <c r="R41" i="1"/>
  <c r="R12" i="1"/>
  <c r="R133" i="5"/>
  <c r="R191" i="9"/>
  <c r="R120" i="7"/>
  <c r="R100" i="5"/>
  <c r="R153" i="7"/>
  <c r="R79" i="5"/>
  <c r="V188" i="3"/>
  <c r="V102" i="3"/>
  <c r="V72" i="1"/>
  <c r="R85" i="7"/>
  <c r="V9" i="3"/>
  <c r="V70" i="3"/>
  <c r="R129" i="5"/>
  <c r="R51" i="5"/>
  <c r="R15" i="9"/>
  <c r="R184" i="1"/>
  <c r="V190" i="3"/>
  <c r="R78" i="9"/>
  <c r="V144" i="3"/>
  <c r="R91" i="1"/>
  <c r="V134" i="1"/>
  <c r="R62" i="7"/>
  <c r="R83" i="5"/>
  <c r="R77" i="9"/>
  <c r="R71" i="9"/>
  <c r="R157" i="1"/>
  <c r="R195" i="1"/>
  <c r="R95" i="7"/>
  <c r="V17" i="3"/>
  <c r="V63" i="3"/>
  <c r="R187" i="1"/>
  <c r="R57" i="9"/>
  <c r="R84" i="7"/>
  <c r="R54" i="5"/>
  <c r="R38" i="7"/>
  <c r="R158" i="7"/>
  <c r="R154" i="1"/>
  <c r="R150" i="9"/>
  <c r="R131" i="5"/>
  <c r="R134" i="5"/>
  <c r="V126" i="3"/>
  <c r="R81" i="5"/>
  <c r="V120" i="1"/>
  <c r="R37" i="1"/>
  <c r="R90" i="1"/>
  <c r="R138" i="5"/>
  <c r="R113" i="1"/>
  <c r="R59" i="7"/>
  <c r="V30" i="3"/>
  <c r="R145" i="9"/>
  <c r="R36" i="1"/>
  <c r="V152" i="3"/>
  <c r="R129" i="9"/>
  <c r="V137" i="3"/>
  <c r="R133" i="9"/>
  <c r="R117" i="1"/>
  <c r="R127" i="5"/>
  <c r="R123" i="1"/>
  <c r="R194" i="9"/>
  <c r="R11" i="5"/>
  <c r="V29" i="3"/>
  <c r="R76" i="1"/>
  <c r="V132" i="3"/>
  <c r="R12" i="5"/>
  <c r="R38" i="9"/>
  <c r="R149" i="7"/>
  <c r="R106" i="1"/>
  <c r="R168" i="1"/>
  <c r="R34" i="9"/>
  <c r="R137" i="9"/>
  <c r="R122" i="5"/>
  <c r="R27" i="7"/>
  <c r="R75" i="9"/>
  <c r="R47" i="7"/>
  <c r="R44" i="1"/>
  <c r="R20" i="5"/>
  <c r="R114" i="1"/>
  <c r="V93" i="3"/>
  <c r="R187" i="5"/>
  <c r="R66" i="5"/>
  <c r="R13" i="1"/>
  <c r="R112" i="5"/>
  <c r="V134" i="3"/>
  <c r="R168" i="7"/>
  <c r="R169" i="5"/>
  <c r="R155" i="1"/>
  <c r="R164" i="5"/>
  <c r="R156" i="9"/>
  <c r="R193" i="7"/>
  <c r="R39" i="5"/>
  <c r="R200" i="1"/>
  <c r="R93" i="1"/>
  <c r="R160" i="1"/>
  <c r="R185" i="5"/>
  <c r="R70" i="5"/>
  <c r="V174" i="3"/>
  <c r="V181" i="3"/>
  <c r="R163" i="7"/>
  <c r="V135" i="3"/>
  <c r="R95" i="5"/>
  <c r="R171" i="5"/>
  <c r="R53" i="9"/>
  <c r="V27" i="3"/>
  <c r="R16" i="1"/>
  <c r="R36" i="9"/>
  <c r="R192" i="1"/>
  <c r="R136" i="7"/>
  <c r="R175" i="7"/>
  <c r="V83" i="3"/>
  <c r="V170" i="3"/>
  <c r="R80" i="5"/>
  <c r="R167" i="9"/>
  <c r="V40" i="3"/>
  <c r="R76" i="5"/>
  <c r="R143" i="9"/>
  <c r="R30" i="1"/>
  <c r="V31" i="7"/>
  <c r="R199" i="7"/>
  <c r="R145" i="5"/>
  <c r="R19" i="7"/>
  <c r="R24" i="1"/>
  <c r="R124" i="5"/>
  <c r="R184" i="5"/>
  <c r="R146" i="5"/>
  <c r="R163" i="5"/>
  <c r="R125" i="7"/>
  <c r="R148" i="7"/>
  <c r="R144" i="1"/>
  <c r="R141" i="7"/>
  <c r="V146" i="5"/>
  <c r="R90" i="5"/>
  <c r="R167" i="7"/>
  <c r="R142" i="9"/>
  <c r="V16" i="3"/>
  <c r="V124" i="3"/>
  <c r="R199" i="9"/>
  <c r="R170" i="9"/>
  <c r="R107" i="5"/>
  <c r="R84" i="5"/>
  <c r="V139" i="1"/>
  <c r="R89" i="7"/>
  <c r="R113" i="9"/>
  <c r="R197" i="1"/>
  <c r="R36" i="7"/>
  <c r="R23" i="7"/>
  <c r="R116" i="1"/>
  <c r="V196" i="3"/>
  <c r="R180" i="7"/>
  <c r="R164" i="1"/>
  <c r="R141" i="9"/>
  <c r="R120" i="5"/>
  <c r="R175" i="9"/>
  <c r="R33" i="7"/>
  <c r="R159" i="1"/>
  <c r="R178" i="1"/>
  <c r="R118" i="7"/>
  <c r="R171" i="9"/>
  <c r="R103" i="9"/>
  <c r="V125" i="3"/>
  <c r="R32" i="7"/>
  <c r="R42" i="9"/>
  <c r="V178" i="3"/>
  <c r="V195" i="3"/>
  <c r="V42" i="7"/>
  <c r="V48" i="3"/>
  <c r="R81" i="1"/>
  <c r="R9" i="1"/>
  <c r="R96" i="1"/>
  <c r="R134" i="7"/>
  <c r="V151" i="3"/>
  <c r="R63" i="1"/>
  <c r="V56" i="3"/>
  <c r="R63" i="7"/>
  <c r="R155" i="5"/>
  <c r="V57" i="9"/>
  <c r="R149" i="9"/>
  <c r="V112" i="1"/>
  <c r="R152" i="9"/>
  <c r="R104" i="5"/>
  <c r="R170" i="7"/>
  <c r="R169" i="9"/>
  <c r="R23" i="1"/>
  <c r="R102" i="9"/>
  <c r="R181" i="9"/>
  <c r="V72" i="3"/>
  <c r="R177" i="9"/>
  <c r="R102" i="7"/>
  <c r="V10" i="3"/>
  <c r="V172" i="3"/>
  <c r="R104" i="7"/>
  <c r="R105" i="9"/>
  <c r="R88" i="1"/>
  <c r="R158" i="5"/>
  <c r="V160" i="3"/>
  <c r="R141" i="1"/>
  <c r="R32" i="9"/>
  <c r="R101" i="7"/>
  <c r="V55" i="3"/>
  <c r="R99" i="9"/>
  <c r="V120" i="3"/>
  <c r="R76" i="9"/>
  <c r="R37" i="9"/>
  <c r="R179" i="9"/>
  <c r="V169" i="3"/>
  <c r="R190" i="5"/>
  <c r="R123" i="9"/>
  <c r="R77" i="7"/>
  <c r="R109" i="7"/>
  <c r="R108" i="9"/>
  <c r="R196" i="9"/>
  <c r="R81" i="7"/>
  <c r="R157" i="9"/>
  <c r="R192" i="9"/>
  <c r="R136" i="9"/>
  <c r="R105" i="7"/>
  <c r="R161" i="9"/>
  <c r="R185" i="7"/>
  <c r="R84" i="1"/>
  <c r="V156" i="3"/>
  <c r="R152" i="5"/>
  <c r="R176" i="9"/>
  <c r="R19" i="9"/>
  <c r="R87" i="5"/>
  <c r="V107" i="3"/>
  <c r="V147" i="3"/>
  <c r="R176" i="7"/>
  <c r="R90" i="7"/>
  <c r="R18" i="1"/>
  <c r="R92" i="7"/>
  <c r="R155" i="7"/>
  <c r="R18" i="9"/>
  <c r="R29" i="1"/>
  <c r="R130" i="7"/>
  <c r="R106" i="9"/>
  <c r="R173" i="1"/>
  <c r="R21" i="7"/>
  <c r="R160" i="5"/>
  <c r="R105" i="5"/>
  <c r="R26" i="9"/>
  <c r="V117" i="3"/>
  <c r="R199" i="1"/>
  <c r="R185" i="1"/>
  <c r="R107" i="9"/>
  <c r="R159" i="5"/>
  <c r="R156" i="1"/>
  <c r="R23" i="9"/>
  <c r="R15" i="7"/>
  <c r="R73" i="5"/>
  <c r="R51" i="9"/>
  <c r="R45" i="7"/>
  <c r="R30" i="5"/>
  <c r="V162" i="7"/>
  <c r="V159" i="3"/>
  <c r="R11" i="1"/>
  <c r="V66" i="3"/>
  <c r="R166" i="7"/>
  <c r="R116" i="9"/>
  <c r="V115" i="3"/>
  <c r="R71" i="5"/>
  <c r="R179" i="7"/>
  <c r="R76" i="7"/>
  <c r="R14" i="9"/>
  <c r="R137" i="5"/>
  <c r="R73" i="7"/>
  <c r="V167" i="7"/>
  <c r="R122" i="7"/>
  <c r="R42" i="5"/>
  <c r="R52" i="5"/>
  <c r="R119" i="7"/>
  <c r="R177" i="7"/>
  <c r="R100" i="7"/>
  <c r="R191" i="5"/>
  <c r="R35" i="5"/>
  <c r="R190" i="7"/>
  <c r="R37" i="7"/>
  <c r="R49" i="5"/>
  <c r="V119" i="9"/>
  <c r="R77" i="5"/>
  <c r="R114" i="5"/>
  <c r="R17" i="5"/>
  <c r="R152" i="7"/>
  <c r="R181" i="7"/>
  <c r="R105" i="1"/>
  <c r="R44" i="5"/>
  <c r="R178" i="9"/>
  <c r="R162" i="1"/>
  <c r="R180" i="5"/>
  <c r="R151" i="9"/>
  <c r="R49" i="7"/>
  <c r="R100" i="1"/>
  <c r="R9" i="9"/>
  <c r="R183" i="1"/>
  <c r="V118" i="5"/>
  <c r="R55" i="9"/>
  <c r="R77" i="1"/>
  <c r="V76" i="3"/>
  <c r="R80" i="9"/>
  <c r="R109" i="5"/>
  <c r="R33" i="9"/>
  <c r="R80" i="1"/>
  <c r="R154" i="5"/>
  <c r="R113" i="7"/>
  <c r="V33" i="3"/>
  <c r="R144" i="7"/>
  <c r="V25" i="3"/>
  <c r="V143" i="3"/>
  <c r="R71" i="1"/>
  <c r="R16" i="7"/>
  <c r="R59" i="1"/>
  <c r="R183" i="5"/>
  <c r="R131" i="1"/>
  <c r="R14" i="7"/>
  <c r="R184" i="7"/>
  <c r="R39" i="1"/>
  <c r="R96" i="9"/>
  <c r="R21" i="9"/>
  <c r="R29" i="7"/>
  <c r="V162" i="3"/>
  <c r="R130" i="9"/>
  <c r="R99" i="7"/>
  <c r="R186" i="1"/>
  <c r="V154" i="3"/>
  <c r="R197" i="7"/>
  <c r="R182" i="5"/>
  <c r="R20" i="1"/>
  <c r="R14" i="1"/>
  <c r="R101" i="5"/>
  <c r="R110" i="9"/>
  <c r="R159" i="9"/>
  <c r="V97" i="3"/>
  <c r="R136" i="1"/>
  <c r="V31" i="3"/>
  <c r="R171" i="1"/>
  <c r="R192" i="5"/>
  <c r="R22" i="5"/>
  <c r="R12" i="9"/>
  <c r="R86" i="9"/>
  <c r="R67" i="7"/>
  <c r="V167" i="3"/>
  <c r="V81" i="3"/>
  <c r="R195" i="5"/>
  <c r="R165" i="5"/>
  <c r="R55" i="7"/>
  <c r="V45" i="3"/>
  <c r="R140" i="7"/>
  <c r="R134" i="9"/>
  <c r="R43" i="1"/>
  <c r="R43" i="9"/>
  <c r="R28" i="9"/>
  <c r="R46" i="1"/>
  <c r="R188" i="5"/>
  <c r="R100" i="9"/>
  <c r="R161" i="7"/>
  <c r="R40" i="7"/>
  <c r="R58" i="1"/>
  <c r="R79" i="9"/>
  <c r="R160" i="7"/>
  <c r="R139" i="5"/>
  <c r="V71" i="3"/>
  <c r="V171" i="3"/>
  <c r="R60" i="1"/>
  <c r="R116" i="5"/>
  <c r="R181" i="1"/>
  <c r="R200" i="7"/>
  <c r="R29" i="9"/>
  <c r="R188" i="9"/>
  <c r="V123" i="3"/>
  <c r="R183" i="9"/>
  <c r="R169" i="1"/>
  <c r="R167" i="5"/>
  <c r="V128" i="3"/>
  <c r="V10" i="7"/>
  <c r="R164" i="7"/>
  <c r="R16" i="9"/>
  <c r="V65" i="5"/>
  <c r="R78" i="1"/>
  <c r="R29" i="5"/>
  <c r="R157" i="7"/>
  <c r="V174" i="7"/>
  <c r="V37" i="3"/>
  <c r="R17" i="1"/>
  <c r="V142" i="3"/>
  <c r="R62" i="5"/>
  <c r="V179" i="9"/>
  <c r="V173" i="3"/>
  <c r="R198" i="1"/>
  <c r="V118" i="3"/>
  <c r="R145" i="1"/>
  <c r="R98" i="5"/>
  <c r="V145" i="1"/>
  <c r="R94" i="5"/>
  <c r="R25" i="1"/>
  <c r="R153" i="9"/>
  <c r="R27" i="9"/>
  <c r="R34" i="7"/>
  <c r="R64" i="1"/>
  <c r="R43" i="5"/>
  <c r="R149" i="5"/>
  <c r="V185" i="3"/>
  <c r="V158" i="3"/>
  <c r="V54" i="3"/>
  <c r="R178" i="5"/>
  <c r="V73" i="3"/>
  <c r="R144" i="9"/>
  <c r="R112" i="7"/>
  <c r="R58" i="7"/>
  <c r="V90" i="3"/>
  <c r="R116" i="7"/>
  <c r="R38" i="1"/>
  <c r="R37" i="5"/>
  <c r="V133" i="3"/>
  <c r="R58" i="9"/>
  <c r="R173" i="9"/>
  <c r="V150" i="3"/>
  <c r="R72" i="5"/>
  <c r="V26" i="3"/>
  <c r="R115" i="9"/>
  <c r="R135" i="5"/>
  <c r="R10" i="5"/>
  <c r="V38" i="3"/>
  <c r="R145" i="7"/>
  <c r="R138" i="7"/>
  <c r="R70" i="7"/>
  <c r="V32" i="3"/>
  <c r="R119" i="5"/>
  <c r="R20" i="9"/>
  <c r="R172" i="1"/>
  <c r="R91" i="7"/>
  <c r="V180" i="3"/>
  <c r="R89" i="5"/>
  <c r="R48" i="1"/>
  <c r="R53" i="5"/>
  <c r="R52" i="9"/>
  <c r="R21" i="1"/>
  <c r="R62" i="9"/>
  <c r="R192" i="7"/>
  <c r="R119" i="1"/>
  <c r="R112" i="9"/>
  <c r="R155" i="9"/>
  <c r="V105" i="3"/>
  <c r="V187" i="3"/>
  <c r="R190" i="9"/>
  <c r="R180" i="9"/>
  <c r="R93" i="7"/>
  <c r="R139" i="9"/>
  <c r="R61" i="5"/>
  <c r="R170" i="5"/>
  <c r="R195" i="9"/>
  <c r="R140" i="5"/>
  <c r="R103" i="1"/>
  <c r="R147" i="5"/>
  <c r="R122" i="9"/>
  <c r="R132" i="1"/>
  <c r="R117" i="7"/>
  <c r="R86" i="5"/>
  <c r="R65" i="9"/>
  <c r="R117" i="5"/>
  <c r="R131" i="9"/>
  <c r="R87" i="7"/>
  <c r="R157" i="5"/>
  <c r="R93" i="9"/>
  <c r="V108" i="3"/>
  <c r="R99" i="5"/>
  <c r="V101" i="3"/>
  <c r="R63" i="9"/>
  <c r="V21" i="3"/>
  <c r="V44" i="3"/>
  <c r="R149" i="1"/>
  <c r="R50" i="9"/>
  <c r="R169" i="7"/>
  <c r="R117" i="9"/>
  <c r="V164" i="3"/>
  <c r="R66" i="7"/>
  <c r="R185" i="9"/>
  <c r="V41" i="3"/>
  <c r="R91" i="9"/>
  <c r="V165" i="3"/>
  <c r="R187" i="7"/>
  <c r="R60" i="7"/>
  <c r="V24" i="3"/>
  <c r="R11" i="7"/>
  <c r="R83" i="9"/>
  <c r="R59" i="5"/>
  <c r="R121" i="5"/>
  <c r="R36" i="5"/>
  <c r="R138" i="1"/>
  <c r="R111" i="7"/>
  <c r="R176" i="5"/>
  <c r="R66" i="9"/>
  <c r="R91" i="5"/>
  <c r="R182" i="1"/>
  <c r="R31" i="1"/>
  <c r="R64" i="7"/>
  <c r="R132" i="9"/>
  <c r="R161" i="1"/>
  <c r="V78" i="3"/>
  <c r="R47" i="9"/>
  <c r="V200" i="3"/>
  <c r="R173" i="5"/>
  <c r="R19" i="5"/>
  <c r="V20" i="3"/>
  <c r="R33" i="1"/>
  <c r="V66" i="1"/>
  <c r="R167" i="1"/>
  <c r="V84" i="9"/>
  <c r="R41" i="5"/>
  <c r="R56" i="7"/>
  <c r="R68" i="7"/>
  <c r="R196" i="7"/>
  <c r="R74" i="9"/>
  <c r="R40" i="5"/>
  <c r="V64" i="3"/>
  <c r="R199" i="5"/>
  <c r="R190" i="1"/>
  <c r="V69" i="3"/>
  <c r="R23" i="5"/>
  <c r="R44" i="9"/>
  <c r="V121" i="3"/>
  <c r="R174" i="9"/>
  <c r="V140" i="3"/>
  <c r="R166" i="9"/>
  <c r="R125" i="9"/>
  <c r="R9" i="5"/>
  <c r="R13" i="5"/>
  <c r="V65" i="3"/>
  <c r="R28" i="7"/>
  <c r="V95" i="3"/>
  <c r="R170" i="1"/>
  <c r="V177" i="3"/>
  <c r="R14" i="5"/>
  <c r="R95" i="1"/>
  <c r="V13" i="3"/>
  <c r="V166" i="3"/>
  <c r="R93" i="5"/>
  <c r="R51" i="7"/>
  <c r="R70" i="9"/>
  <c r="R151" i="5"/>
  <c r="R57" i="1"/>
  <c r="R52" i="7"/>
  <c r="R113" i="5"/>
  <c r="R161" i="5"/>
  <c r="R175" i="5"/>
  <c r="R70" i="1"/>
  <c r="R172" i="7"/>
  <c r="R150" i="1"/>
  <c r="R126" i="7"/>
  <c r="R174" i="1"/>
  <c r="V91" i="3"/>
  <c r="R74" i="1"/>
  <c r="R24" i="7"/>
  <c r="R40" i="9"/>
  <c r="V77" i="3"/>
  <c r="R131" i="7"/>
  <c r="V89" i="3"/>
  <c r="R146" i="1"/>
  <c r="R106" i="7"/>
  <c r="R50" i="5"/>
  <c r="R162" i="9"/>
  <c r="R186" i="5"/>
  <c r="R115" i="5"/>
  <c r="R102" i="1"/>
  <c r="R186" i="7"/>
  <c r="V18" i="3"/>
  <c r="R148" i="5"/>
  <c r="V47" i="3"/>
  <c r="R45" i="5"/>
  <c r="R130" i="5"/>
  <c r="V58" i="3"/>
  <c r="V191" i="3"/>
  <c r="V51" i="3"/>
  <c r="R85" i="5"/>
  <c r="R193" i="5"/>
  <c r="R28" i="5"/>
  <c r="R95" i="9"/>
  <c r="R68" i="5"/>
  <c r="R50" i="1"/>
  <c r="R88" i="5"/>
  <c r="R81" i="9"/>
  <c r="R108" i="7"/>
  <c r="R142" i="5"/>
  <c r="V189" i="3"/>
  <c r="V111" i="3"/>
  <c r="V124" i="1"/>
  <c r="R97" i="9"/>
  <c r="R154" i="7"/>
  <c r="R163" i="1"/>
  <c r="R176" i="1"/>
  <c r="R97" i="1"/>
  <c r="R109" i="1"/>
  <c r="V155" i="3"/>
  <c r="R98" i="1"/>
  <c r="R110" i="1"/>
  <c r="V22" i="3"/>
  <c r="R73" i="1"/>
  <c r="R61" i="7"/>
  <c r="R143" i="7"/>
  <c r="R35" i="1"/>
  <c r="V186" i="3"/>
  <c r="R187" i="9"/>
  <c r="R111" i="9"/>
  <c r="V86" i="3"/>
  <c r="R194" i="5"/>
  <c r="V139" i="3"/>
  <c r="R151" i="1"/>
  <c r="R82" i="9"/>
  <c r="R92" i="5"/>
  <c r="R64" i="9"/>
  <c r="R67" i="9"/>
  <c r="R107" i="1"/>
  <c r="R71" i="7"/>
  <c r="R98" i="7"/>
  <c r="R200" i="9"/>
  <c r="R121" i="9"/>
  <c r="V182" i="3"/>
  <c r="R189" i="9"/>
  <c r="R146" i="9"/>
  <c r="R164" i="9"/>
  <c r="V168" i="3"/>
  <c r="R55" i="5"/>
  <c r="V92" i="3"/>
  <c r="R82" i="7"/>
  <c r="R54" i="1"/>
  <c r="R67" i="1"/>
  <c r="V84" i="3"/>
  <c r="R126" i="5"/>
  <c r="R191" i="7"/>
  <c r="V145" i="3"/>
  <c r="R128" i="5"/>
  <c r="R78" i="5"/>
  <c r="R139" i="7"/>
  <c r="R129" i="1"/>
  <c r="R189" i="7"/>
  <c r="R11" i="9"/>
  <c r="R127" i="9"/>
  <c r="V199" i="3"/>
  <c r="V82" i="3"/>
  <c r="V88" i="3"/>
  <c r="V67" i="3"/>
  <c r="R47" i="1"/>
  <c r="R153" i="1"/>
  <c r="R154" i="9"/>
  <c r="R101" i="1"/>
  <c r="R133" i="7"/>
  <c r="R136" i="5"/>
  <c r="R138" i="9"/>
  <c r="R179" i="1"/>
  <c r="R94" i="9"/>
  <c r="V190" i="7"/>
  <c r="R92" i="1"/>
  <c r="R54" i="9"/>
  <c r="R30" i="7"/>
  <c r="R130" i="1"/>
  <c r="R26" i="5"/>
  <c r="R22" i="1"/>
  <c r="V175" i="3"/>
  <c r="R135" i="7"/>
  <c r="R87" i="1"/>
  <c r="V99" i="3"/>
  <c r="R132" i="7"/>
  <c r="V19" i="3"/>
  <c r="R125" i="1"/>
  <c r="V13" i="1"/>
  <c r="R57" i="5"/>
  <c r="R150" i="7"/>
  <c r="V80" i="3"/>
  <c r="R193" i="1"/>
  <c r="R13" i="9"/>
  <c r="R32" i="5"/>
  <c r="R127" i="1"/>
  <c r="V15" i="9"/>
  <c r="V15" i="3"/>
  <c r="V161" i="7"/>
  <c r="R48" i="9"/>
  <c r="R147" i="9"/>
  <c r="V179" i="3"/>
  <c r="R46" i="5"/>
  <c r="R159" i="7"/>
  <c r="R181" i="5"/>
  <c r="R160" i="9"/>
  <c r="R111" i="1"/>
  <c r="R35" i="7"/>
  <c r="R172" i="9"/>
  <c r="R90" i="9"/>
  <c r="R50" i="7"/>
  <c r="R75" i="7"/>
  <c r="R10" i="9"/>
  <c r="V34" i="3"/>
  <c r="V186" i="5"/>
  <c r="R127" i="7"/>
  <c r="R189" i="1"/>
  <c r="R177" i="5"/>
  <c r="V104" i="3"/>
  <c r="R97" i="7"/>
  <c r="R32" i="1"/>
  <c r="R92" i="9"/>
  <c r="V75" i="3"/>
  <c r="V94" i="3"/>
  <c r="R34" i="1"/>
  <c r="R140" i="9"/>
  <c r="R178" i="7"/>
  <c r="V43" i="3"/>
  <c r="R96" i="7"/>
  <c r="R65" i="7"/>
  <c r="R74" i="7"/>
  <c r="V49" i="3"/>
  <c r="R111" i="5"/>
  <c r="R194" i="1"/>
  <c r="R45" i="1"/>
  <c r="R67" i="5"/>
  <c r="R57" i="7"/>
  <c r="V50" i="3"/>
  <c r="V62" i="3"/>
  <c r="R121" i="1"/>
  <c r="V194" i="3"/>
  <c r="R189" i="5"/>
  <c r="R72" i="7"/>
  <c r="R108" i="1"/>
  <c r="R86" i="1"/>
  <c r="R56" i="9"/>
  <c r="R31" i="9"/>
  <c r="R62" i="1"/>
  <c r="R128" i="9"/>
  <c r="R28" i="1"/>
  <c r="V113" i="3"/>
  <c r="V39" i="3"/>
  <c r="R16" i="5"/>
  <c r="R24" i="9"/>
  <c r="R173" i="7"/>
  <c r="R137" i="7"/>
  <c r="R86" i="7"/>
  <c r="R54" i="7"/>
  <c r="R115" i="7"/>
  <c r="V197" i="3"/>
  <c r="V119" i="3"/>
  <c r="V74" i="3"/>
  <c r="R107" i="7"/>
  <c r="R182" i="7"/>
  <c r="R82" i="1"/>
  <c r="R200" i="5"/>
  <c r="V68" i="3"/>
  <c r="R162" i="5"/>
  <c r="R158" i="1"/>
  <c r="R103" i="7"/>
  <c r="R179" i="5"/>
  <c r="V129" i="3"/>
  <c r="R53" i="7"/>
  <c r="R186" i="9"/>
  <c r="R144" i="5"/>
  <c r="R48" i="5"/>
  <c r="R88" i="7"/>
  <c r="V178" i="7"/>
  <c r="R110" i="7"/>
  <c r="V148" i="3"/>
  <c r="R174" i="5"/>
  <c r="R147" i="7"/>
  <c r="R123" i="7"/>
  <c r="R49" i="9"/>
  <c r="V130" i="3"/>
  <c r="V176" i="5"/>
  <c r="R166" i="5"/>
  <c r="R43" i="7"/>
  <c r="R125" i="5"/>
  <c r="V148" i="5"/>
  <c r="R25" i="9"/>
  <c r="R177" i="1"/>
  <c r="V122" i="3"/>
  <c r="R106" i="5"/>
  <c r="R69" i="1"/>
  <c r="R196" i="5"/>
  <c r="R72" i="9"/>
  <c r="R120" i="9"/>
  <c r="R188" i="1"/>
  <c r="R25" i="5"/>
  <c r="R172" i="5"/>
  <c r="R73" i="9"/>
  <c r="R104" i="9"/>
  <c r="R142" i="7"/>
  <c r="R163" i="9"/>
  <c r="R89" i="9"/>
  <c r="R96" i="5"/>
  <c r="R197" i="5"/>
  <c r="R183" i="7"/>
  <c r="V60" i="3"/>
  <c r="R124" i="9"/>
  <c r="R80" i="7"/>
  <c r="V151" i="9"/>
  <c r="R123" i="5"/>
  <c r="R148" i="9"/>
  <c r="R22" i="9"/>
  <c r="R135" i="9"/>
  <c r="R109" i="9"/>
  <c r="R195" i="7"/>
  <c r="R97" i="5"/>
  <c r="V116" i="3"/>
  <c r="R56" i="5"/>
  <c r="V34" i="1"/>
  <c r="R79" i="7"/>
  <c r="R83" i="1"/>
  <c r="V102" i="1"/>
  <c r="V63" i="1"/>
  <c r="V188" i="1"/>
  <c r="V120" i="5"/>
  <c r="V181" i="7"/>
  <c r="V141" i="9"/>
  <c r="V41" i="5"/>
  <c r="V45" i="7"/>
  <c r="V133" i="5"/>
  <c r="V172" i="5"/>
  <c r="V12" i="9"/>
  <c r="V119" i="1"/>
  <c r="V176" i="9"/>
  <c r="V192" i="1"/>
  <c r="V193" i="7"/>
  <c r="V103" i="1"/>
  <c r="V52" i="5"/>
  <c r="V53" i="9"/>
  <c r="V183" i="5"/>
  <c r="V121" i="1"/>
  <c r="V122" i="5"/>
  <c r="V146" i="1"/>
  <c r="V156" i="5"/>
  <c r="V116" i="5"/>
  <c r="V111" i="9"/>
  <c r="V177" i="9"/>
  <c r="V143" i="5"/>
  <c r="V55" i="7"/>
  <c r="V193" i="1"/>
  <c r="V99" i="7"/>
  <c r="V56" i="7"/>
  <c r="V85" i="7"/>
  <c r="V31" i="5"/>
  <c r="V128" i="7"/>
  <c r="V157" i="9"/>
  <c r="V64" i="7"/>
  <c r="V91" i="7"/>
  <c r="V43" i="9"/>
  <c r="V114" i="7"/>
  <c r="V19" i="9"/>
  <c r="V92" i="7"/>
  <c r="V10" i="1"/>
  <c r="V138" i="9"/>
  <c r="V161" i="1"/>
  <c r="V135" i="1"/>
  <c r="V163" i="5"/>
  <c r="V14" i="7"/>
  <c r="V184" i="9"/>
  <c r="V20" i="1"/>
  <c r="V53" i="5"/>
  <c r="V129" i="7"/>
  <c r="V120" i="9"/>
  <c r="V35" i="5"/>
  <c r="V92" i="1"/>
  <c r="V136" i="1"/>
  <c r="V89" i="7"/>
  <c r="V44" i="9"/>
  <c r="V72" i="7"/>
  <c r="V12" i="5"/>
  <c r="V193" i="5"/>
  <c r="V84" i="1"/>
  <c r="V176" i="1"/>
  <c r="V119" i="7"/>
  <c r="V28" i="5"/>
  <c r="V61" i="9"/>
  <c r="V62" i="7"/>
  <c r="V19" i="1"/>
  <c r="V76" i="9"/>
  <c r="V109" i="9"/>
  <c r="V21" i="7"/>
  <c r="V30" i="7"/>
  <c r="V124" i="7"/>
  <c r="V58" i="9"/>
  <c r="V77" i="1"/>
  <c r="V199" i="5"/>
  <c r="V22" i="9"/>
  <c r="V42" i="5"/>
  <c r="V103" i="7"/>
  <c r="V152" i="9"/>
  <c r="V125" i="7"/>
  <c r="V158" i="9"/>
  <c r="V60" i="9"/>
  <c r="V27" i="9"/>
  <c r="V86" i="1"/>
  <c r="V191" i="1"/>
  <c r="V172" i="1"/>
  <c r="V91" i="9"/>
  <c r="V98" i="5"/>
  <c r="V85" i="5"/>
  <c r="V169" i="5"/>
  <c r="V25" i="9"/>
  <c r="V175" i="1"/>
  <c r="V97" i="7"/>
  <c r="V88" i="9"/>
  <c r="V75" i="7"/>
  <c r="V170" i="5"/>
  <c r="V137" i="5"/>
  <c r="V96" i="5"/>
  <c r="V156" i="9"/>
  <c r="V80" i="5"/>
  <c r="V131" i="1"/>
  <c r="V100" i="9"/>
  <c r="V12" i="7"/>
  <c r="V158" i="5"/>
  <c r="V189" i="7"/>
  <c r="V116" i="7"/>
  <c r="V117" i="1"/>
  <c r="V154" i="9"/>
  <c r="V110" i="5"/>
  <c r="V54" i="9"/>
  <c r="V52" i="1"/>
  <c r="V199" i="7"/>
  <c r="V130" i="7"/>
  <c r="V64" i="5"/>
  <c r="V19" i="7"/>
  <c r="V101" i="9"/>
  <c r="V28" i="9"/>
  <c r="V196" i="5"/>
  <c r="V58" i="7"/>
  <c r="V29" i="7"/>
  <c r="V135" i="7"/>
  <c r="V173" i="1"/>
  <c r="V152" i="7"/>
  <c r="V20" i="9"/>
  <c r="V94" i="9"/>
  <c r="V137" i="1"/>
  <c r="V102" i="7"/>
  <c r="V170" i="9"/>
  <c r="V181" i="5"/>
  <c r="V93" i="9"/>
  <c r="V185" i="7"/>
  <c r="V182" i="1"/>
  <c r="V151" i="1"/>
  <c r="V61" i="1"/>
  <c r="V15" i="1"/>
  <c r="V132" i="1"/>
  <c r="V71" i="7"/>
  <c r="V41" i="7"/>
  <c r="V133" i="9"/>
  <c r="V11" i="9"/>
  <c r="V126" i="1"/>
  <c r="V163" i="9"/>
  <c r="V160" i="9"/>
  <c r="V92" i="9"/>
  <c r="V84" i="5"/>
  <c r="V196" i="9"/>
  <c r="V190" i="9"/>
  <c r="R35" i="9"/>
  <c r="V86" i="7"/>
  <c r="V28" i="1"/>
  <c r="V137" i="9"/>
  <c r="V138" i="7"/>
  <c r="V150" i="1"/>
  <c r="V165" i="5"/>
  <c r="V74" i="5"/>
  <c r="V134" i="7"/>
  <c r="V66" i="7"/>
  <c r="V44" i="1"/>
  <c r="V94" i="7"/>
  <c r="V25" i="7"/>
  <c r="V161" i="5"/>
  <c r="V14" i="1"/>
  <c r="V182" i="9"/>
  <c r="V147" i="5"/>
  <c r="V164" i="7"/>
  <c r="V129" i="5"/>
  <c r="V149" i="1"/>
  <c r="V133" i="1"/>
  <c r="V36" i="9"/>
  <c r="V82" i="7"/>
  <c r="V90" i="7"/>
  <c r="V157" i="1"/>
  <c r="V141" i="1"/>
  <c r="V130" i="1"/>
  <c r="V91" i="5"/>
  <c r="V32" i="5"/>
  <c r="V194" i="7"/>
  <c r="V51" i="7"/>
  <c r="V133" i="7"/>
  <c r="V140" i="5"/>
  <c r="V158" i="7"/>
  <c r="V181" i="1"/>
  <c r="V152" i="5"/>
  <c r="V167" i="9"/>
  <c r="V105" i="7"/>
  <c r="V177" i="7"/>
  <c r="V155" i="9"/>
  <c r="V190" i="1"/>
  <c r="V74" i="1"/>
  <c r="V32" i="7"/>
  <c r="V71" i="9"/>
  <c r="V49" i="5"/>
  <c r="V153" i="7"/>
  <c r="V35" i="7"/>
  <c r="V61" i="7"/>
  <c r="V112" i="7"/>
  <c r="V49" i="7"/>
  <c r="V197" i="5"/>
  <c r="V160" i="7"/>
  <c r="V36" i="1"/>
  <c r="V128" i="5"/>
  <c r="V192" i="9"/>
  <c r="V188" i="5"/>
  <c r="V77" i="5"/>
  <c r="V11" i="1"/>
  <c r="V200" i="7"/>
  <c r="V56" i="1"/>
  <c r="V17" i="9"/>
  <c r="V38" i="5"/>
  <c r="V171" i="5"/>
  <c r="V91" i="1"/>
  <c r="V139" i="5"/>
  <c r="V77" i="9"/>
  <c r="V72" i="9"/>
  <c r="V37" i="5"/>
  <c r="V20" i="7"/>
  <c r="V14" i="9"/>
  <c r="V43" i="1"/>
  <c r="V159" i="7"/>
  <c r="V43" i="5"/>
  <c r="V69" i="7"/>
  <c r="V81" i="7"/>
  <c r="V115" i="9"/>
  <c r="V115" i="1"/>
  <c r="V24" i="9"/>
  <c r="V182" i="5"/>
  <c r="V50" i="5"/>
  <c r="V196" i="7"/>
  <c r="V184" i="3"/>
  <c r="V144" i="1"/>
  <c r="V31" i="9"/>
  <c r="V29" i="1"/>
  <c r="R126" i="9"/>
  <c r="V107" i="9"/>
  <c r="V40" i="1"/>
  <c r="V75" i="1"/>
  <c r="V146" i="3"/>
  <c r="V181" i="9"/>
  <c r="V117" i="7"/>
  <c r="V15" i="7"/>
  <c r="V195" i="5"/>
  <c r="V126" i="9"/>
  <c r="V67" i="1"/>
  <c r="V24" i="7"/>
  <c r="V165" i="1"/>
  <c r="V106" i="9"/>
  <c r="V95" i="5"/>
  <c r="V60" i="5"/>
  <c r="V63" i="7"/>
  <c r="V183" i="7"/>
  <c r="V76" i="1"/>
  <c r="V185" i="5"/>
  <c r="V187" i="5"/>
  <c r="V146" i="7"/>
  <c r="V90" i="5"/>
  <c r="V101" i="1"/>
  <c r="V56" i="9"/>
  <c r="V97" i="9"/>
  <c r="V165" i="9"/>
  <c r="V145" i="9"/>
  <c r="V151" i="5"/>
  <c r="V104" i="1"/>
  <c r="V167" i="5"/>
  <c r="V21" i="9"/>
  <c r="V127" i="1"/>
  <c r="V116" i="9"/>
  <c r="V172" i="7"/>
  <c r="V59" i="1"/>
  <c r="V156" i="7"/>
  <c r="V142" i="7"/>
  <c r="V83" i="9"/>
  <c r="V142" i="1"/>
  <c r="V117" i="5"/>
  <c r="V168" i="7"/>
  <c r="V52" i="9"/>
  <c r="V56" i="5"/>
  <c r="V197" i="1"/>
  <c r="V31" i="1"/>
  <c r="V160" i="5"/>
  <c r="V57" i="5"/>
  <c r="V196" i="1"/>
  <c r="V92" i="5"/>
  <c r="V75" i="9"/>
  <c r="V106" i="7"/>
  <c r="V191" i="5"/>
  <c r="V24" i="1"/>
  <c r="V94" i="5"/>
  <c r="V111" i="1"/>
  <c r="V127" i="9"/>
  <c r="V187" i="7"/>
  <c r="V101" i="7"/>
  <c r="V17" i="5"/>
  <c r="V13" i="7"/>
  <c r="V161" i="9"/>
  <c r="V73" i="5"/>
  <c r="V87" i="1"/>
  <c r="V192" i="7"/>
  <c r="V131" i="9"/>
  <c r="V108" i="7"/>
  <c r="V169" i="9"/>
  <c r="V109" i="7"/>
  <c r="V42" i="1"/>
  <c r="V59" i="5"/>
  <c r="V22" i="1"/>
  <c r="V18" i="7"/>
  <c r="V121" i="5"/>
  <c r="V36" i="5"/>
  <c r="V34" i="7"/>
  <c r="V81" i="9"/>
  <c r="V93" i="5"/>
  <c r="V58" i="5"/>
  <c r="V178" i="5"/>
  <c r="V11" i="5"/>
  <c r="V184" i="1"/>
  <c r="V25" i="5"/>
  <c r="R34" i="5"/>
  <c r="V26" i="1"/>
  <c r="V157" i="5"/>
  <c r="V162" i="5"/>
  <c r="V37" i="9"/>
  <c r="V47" i="5"/>
  <c r="V101" i="5"/>
  <c r="V188" i="9"/>
  <c r="V9" i="9"/>
  <c r="V65" i="1"/>
  <c r="V113" i="9"/>
  <c r="V197" i="7"/>
  <c r="V143" i="9"/>
  <c r="V76" i="5"/>
  <c r="V72" i="5"/>
  <c r="V155" i="7"/>
  <c r="V175" i="7"/>
  <c r="V145" i="7"/>
  <c r="V186" i="1"/>
  <c r="V63" i="5"/>
  <c r="V158" i="1"/>
  <c r="V162" i="9"/>
  <c r="V10" i="9"/>
  <c r="V191" i="9"/>
  <c r="V100" i="5"/>
  <c r="V57" i="1"/>
  <c r="V23" i="7"/>
  <c r="V30" i="1"/>
  <c r="V177" i="1"/>
  <c r="V118" i="7"/>
  <c r="V166" i="1"/>
  <c r="V65" i="7"/>
  <c r="V135" i="9"/>
  <c r="V54" i="7"/>
  <c r="V148" i="9"/>
  <c r="V103" i="5"/>
  <c r="V139" i="7"/>
  <c r="V79" i="5"/>
  <c r="V115" i="5"/>
  <c r="V33" i="1"/>
  <c r="V149" i="5"/>
  <c r="V69" i="9"/>
  <c r="V180" i="5"/>
  <c r="V144" i="5"/>
  <c r="V183" i="1"/>
  <c r="V131" i="7"/>
  <c r="V114" i="1"/>
  <c r="V164" i="5"/>
  <c r="V45" i="9"/>
  <c r="V40" i="5"/>
  <c r="V125" i="5"/>
  <c r="V46" i="7"/>
  <c r="V18" i="1"/>
  <c r="V30" i="5"/>
  <c r="V9" i="1"/>
  <c r="V129" i="1"/>
  <c r="V20" i="5"/>
  <c r="V96" i="9"/>
  <c r="V61" i="5"/>
  <c r="V12" i="1"/>
  <c r="V79" i="9"/>
  <c r="V23" i="9"/>
  <c r="V198" i="7"/>
  <c r="V107" i="1"/>
  <c r="V102" i="5"/>
  <c r="V117" i="9"/>
  <c r="V148" i="7"/>
  <c r="V104" i="5"/>
  <c r="V154" i="5"/>
  <c r="V90" i="9"/>
  <c r="V84" i="7"/>
  <c r="V175" i="9"/>
  <c r="V132" i="9"/>
  <c r="V171" i="9"/>
  <c r="V27" i="5"/>
  <c r="V168" i="9"/>
  <c r="V106" i="1"/>
  <c r="V83" i="5"/>
  <c r="V199" i="1"/>
  <c r="V83" i="1"/>
  <c r="V27" i="7"/>
  <c r="V26" i="5"/>
  <c r="V127" i="7"/>
  <c r="V95" i="1"/>
  <c r="V47" i="9"/>
  <c r="V78" i="5"/>
  <c r="V93" i="1"/>
  <c r="V51" i="1"/>
  <c r="V152" i="1"/>
  <c r="V165" i="7"/>
  <c r="V67" i="9"/>
  <c r="V130" i="5"/>
  <c r="V100" i="1"/>
  <c r="V150" i="5"/>
  <c r="V157" i="7"/>
  <c r="V73" i="1"/>
  <c r="V50" i="7"/>
  <c r="V71" i="5"/>
  <c r="V131" i="5"/>
  <c r="V89" i="1"/>
  <c r="V174" i="5"/>
  <c r="V64" i="1"/>
  <c r="V183" i="9"/>
  <c r="V169" i="1"/>
  <c r="V192" i="5"/>
  <c r="V71" i="1"/>
  <c r="V43" i="7"/>
  <c r="V77" i="7"/>
  <c r="V139" i="9"/>
  <c r="V167" i="1"/>
  <c r="V46" i="5"/>
  <c r="V163" i="7"/>
  <c r="V55" i="1"/>
  <c r="V174" i="9"/>
  <c r="V185" i="1"/>
  <c r="V147" i="7"/>
  <c r="V110" i="1"/>
  <c r="V82" i="1"/>
  <c r="V47" i="1"/>
  <c r="V26" i="9"/>
  <c r="V48" i="5"/>
  <c r="V174" i="1"/>
  <c r="V38" i="9"/>
  <c r="V60" i="7"/>
  <c r="V46" i="1"/>
  <c r="V148" i="1"/>
  <c r="V32" i="9"/>
  <c r="V86" i="9"/>
  <c r="V24" i="5"/>
  <c r="V126" i="5"/>
  <c r="V45" i="5"/>
  <c r="V162" i="1"/>
  <c r="V16" i="7"/>
  <c r="V108" i="5"/>
  <c r="V35" i="1"/>
  <c r="V93" i="7"/>
  <c r="V48" i="9"/>
  <c r="V53" i="7"/>
  <c r="V44" i="7"/>
  <c r="V99" i="1"/>
  <c r="V187" i="1"/>
  <c r="V78" i="7"/>
  <c r="V68" i="5"/>
  <c r="V68" i="7"/>
  <c r="V46" i="9"/>
  <c r="V180" i="1"/>
  <c r="V186" i="9"/>
  <c r="V70" i="5"/>
  <c r="V33" i="9"/>
  <c r="V67" i="7"/>
  <c r="V190" i="5"/>
  <c r="V109" i="1"/>
  <c r="V41" i="1"/>
  <c r="V42" i="9"/>
  <c r="V70" i="7"/>
  <c r="V81" i="1"/>
  <c r="V180" i="7"/>
  <c r="V68" i="9"/>
  <c r="V34" i="5"/>
  <c r="V194" i="5"/>
  <c r="V13" i="5"/>
  <c r="V95" i="7"/>
  <c r="V10" i="5"/>
  <c r="V16" i="5"/>
  <c r="V118" i="1"/>
  <c r="V88" i="7"/>
  <c r="V69" i="1"/>
  <c r="V159" i="1"/>
  <c r="V104" i="9"/>
  <c r="V194" i="9"/>
  <c r="V39" i="7"/>
  <c r="V87" i="9"/>
  <c r="V150" i="7"/>
  <c r="V39" i="5"/>
  <c r="V51" i="5"/>
  <c r="V65" i="9"/>
  <c r="V143" i="1"/>
  <c r="V98" i="1"/>
  <c r="V39" i="9"/>
  <c r="V134" i="9"/>
  <c r="V186" i="7"/>
  <c r="V142" i="5"/>
  <c r="V22" i="5"/>
  <c r="V155" i="5"/>
  <c r="V55" i="9"/>
  <c r="V26" i="7"/>
  <c r="V41" i="9"/>
  <c r="V170" i="1"/>
  <c r="V9" i="5"/>
  <c r="V140" i="9"/>
  <c r="R21" i="5"/>
  <c r="V44" i="5"/>
  <c r="V155" i="1"/>
  <c r="V30" i="9"/>
  <c r="V54" i="1"/>
  <c r="V83" i="7"/>
  <c r="V98" i="9"/>
  <c r="V132" i="7"/>
  <c r="V144" i="7"/>
  <c r="V175" i="5"/>
  <c r="V113" i="5"/>
  <c r="V168" i="1"/>
  <c r="V114" i="5"/>
  <c r="V180" i="9"/>
  <c r="V97" i="1"/>
  <c r="V144" i="9"/>
  <c r="V198" i="9"/>
  <c r="V87" i="5"/>
  <c r="V154" i="7"/>
  <c r="V82" i="5"/>
  <c r="V70" i="9"/>
  <c r="V99" i="9"/>
  <c r="V122" i="9"/>
  <c r="V159" i="5"/>
  <c r="V124" i="9"/>
  <c r="V107" i="5"/>
  <c r="V199" i="9"/>
  <c r="V15" i="5"/>
  <c r="V140" i="7"/>
  <c r="V58" i="1"/>
  <c r="V105" i="1"/>
  <c r="V153" i="5"/>
  <c r="V135" i="5"/>
  <c r="V149" i="9"/>
  <c r="V45" i="1"/>
  <c r="V166" i="7"/>
  <c r="V125" i="1"/>
  <c r="V34" i="9"/>
  <c r="V86" i="5"/>
  <c r="V59" i="7"/>
  <c r="V88" i="5"/>
  <c r="V113" i="7"/>
  <c r="V129" i="9"/>
  <c r="V169" i="7"/>
  <c r="V80" i="7"/>
  <c r="V75" i="5"/>
  <c r="V142" i="9"/>
  <c r="V141" i="7"/>
  <c r="V110" i="9"/>
  <c r="V191" i="7"/>
  <c r="V184" i="7"/>
  <c r="V63" i="9"/>
  <c r="V29" i="9"/>
  <c r="V73" i="7"/>
  <c r="V99" i="5"/>
  <c r="V143" i="7"/>
  <c r="V54" i="5"/>
  <c r="V121" i="9"/>
  <c r="V16" i="1"/>
  <c r="V179" i="7"/>
  <c r="V120" i="7"/>
  <c r="V200" i="9"/>
  <c r="V18" i="5"/>
  <c r="V193" i="9"/>
  <c r="V119" i="5"/>
  <c r="V51" i="9"/>
  <c r="V195" i="7"/>
  <c r="V85" i="9"/>
  <c r="V200" i="5"/>
  <c r="V171" i="1"/>
  <c r="V189" i="9"/>
  <c r="V178" i="1"/>
  <c r="V136" i="7"/>
  <c r="V173" i="7"/>
  <c r="V105" i="5"/>
  <c r="V66" i="5"/>
  <c r="V76" i="7"/>
  <c r="V106" i="5"/>
  <c r="V73" i="9"/>
  <c r="V103" i="9"/>
  <c r="V80" i="9"/>
  <c r="V177" i="5"/>
  <c r="V81" i="5"/>
  <c r="V50" i="1"/>
  <c r="V113" i="1"/>
  <c r="V159" i="9"/>
  <c r="V89" i="5"/>
  <c r="V187" i="9"/>
  <c r="V23" i="5"/>
  <c r="V36" i="7"/>
  <c r="V35" i="9"/>
  <c r="V150" i="9"/>
  <c r="V17" i="7"/>
  <c r="V138" i="1"/>
  <c r="V13" i="9"/>
  <c r="V23" i="1"/>
  <c r="V102" i="9"/>
  <c r="V69" i="5"/>
  <c r="V55" i="5"/>
  <c r="V19" i="5"/>
  <c r="V153" i="1"/>
  <c r="V176" i="7"/>
  <c r="V90" i="1"/>
  <c r="V173" i="9"/>
  <c r="V67" i="5"/>
  <c r="V48" i="1"/>
  <c r="V16" i="9"/>
  <c r="V114" i="9"/>
  <c r="V127" i="5"/>
  <c r="V195" i="9"/>
  <c r="V52" i="7"/>
  <c r="V37" i="7"/>
  <c r="V198" i="5"/>
  <c r="V48" i="7"/>
  <c r="V87" i="7"/>
  <c r="V47" i="7"/>
  <c r="V112" i="5"/>
  <c r="V179" i="1"/>
  <c r="V147" i="1"/>
  <c r="V89" i="9"/>
  <c r="V179" i="5"/>
  <c r="V38" i="7"/>
  <c r="V140" i="1"/>
  <c r="V28" i="7"/>
  <c r="V111" i="5"/>
  <c r="V79" i="7"/>
  <c r="V78" i="1"/>
  <c r="V62" i="1"/>
  <c r="V29" i="5"/>
  <c r="V173" i="5"/>
  <c r="V107" i="7"/>
  <c r="V33" i="7"/>
  <c r="V136" i="9"/>
  <c r="V122" i="7"/>
  <c r="V137" i="7"/>
  <c r="V17" i="1"/>
  <c r="V32" i="1"/>
  <c r="V197" i="9"/>
  <c r="V108" i="9"/>
  <c r="V122" i="1"/>
  <c r="V66" i="9"/>
  <c r="V40" i="7"/>
  <c r="V80" i="1"/>
  <c r="V185" i="9"/>
  <c r="V188" i="7"/>
  <c r="V154" i="1"/>
  <c r="V200" i="1"/>
  <c r="V33" i="5"/>
  <c r="V53" i="1"/>
  <c r="V98" i="7"/>
  <c r="V198" i="1"/>
  <c r="V166" i="5"/>
  <c r="V134" i="5"/>
  <c r="V123" i="1"/>
  <c r="V82" i="9"/>
  <c r="V25" i="1"/>
  <c r="V38" i="1"/>
  <c r="V109" i="5"/>
  <c r="V138" i="5"/>
  <c r="V100" i="7"/>
  <c r="V171" i="7"/>
  <c r="V79" i="1"/>
  <c r="V178" i="9"/>
  <c r="V141" i="5"/>
  <c r="V126" i="7"/>
  <c r="V121" i="7"/>
  <c r="V151" i="7"/>
  <c r="V59" i="9"/>
  <c r="V166" i="9"/>
  <c r="R9" i="7"/>
  <c r="V132" i="5"/>
  <c r="V68" i="1"/>
  <c r="V49" i="1"/>
  <c r="V94" i="1"/>
  <c r="V164" i="9"/>
  <c r="V189" i="5"/>
  <c r="V37" i="1"/>
  <c r="V85" i="1"/>
  <c r="V97" i="5"/>
  <c r="V145" i="5"/>
  <c r="V70" i="1"/>
  <c r="V18" i="9"/>
  <c r="V123" i="5"/>
  <c r="V168" i="5"/>
  <c r="V74" i="7"/>
  <c r="V160" i="1"/>
  <c r="V123" i="9"/>
  <c r="V128" i="1"/>
  <c r="V49" i="9"/>
  <c r="V110" i="7"/>
  <c r="V195" i="1"/>
  <c r="V130" i="9"/>
  <c r="V21" i="5"/>
  <c r="V124" i="5"/>
  <c r="V50" i="9"/>
  <c r="V27" i="1"/>
  <c r="V62" i="9"/>
  <c r="V189" i="1"/>
  <c r="V147" i="9"/>
  <c r="V39" i="1"/>
  <c r="V116" i="1"/>
  <c r="V153" i="9"/>
  <c r="V128" i="9"/>
  <c r="V11" i="7"/>
  <c r="V156" i="1"/>
  <c r="V74" i="9"/>
  <c r="V96" i="1"/>
  <c r="V78" i="9"/>
  <c r="V149" i="7"/>
  <c r="V184" i="5"/>
  <c r="V164" i="1"/>
  <c r="V170" i="7"/>
  <c r="V104" i="7"/>
  <c r="V105" i="9"/>
  <c r="V88" i="1"/>
  <c r="V60" i="1"/>
  <c r="V62" i="5"/>
  <c r="V21" i="1"/>
  <c r="V112" i="9"/>
  <c r="V111" i="7"/>
  <c r="V125" i="9"/>
  <c r="V14" i="5"/>
  <c r="V40" i="9"/>
  <c r="V95" i="9"/>
  <c r="V163" i="1"/>
  <c r="V64" i="9"/>
  <c r="V146" i="9"/>
  <c r="V136" i="5"/>
  <c r="V172" i="9"/>
  <c r="V96" i="7"/>
  <c r="V194" i="1"/>
  <c r="V57" i="7"/>
  <c r="V108" i="1"/>
  <c r="V115" i="7"/>
  <c r="V182" i="7"/>
  <c r="V123" i="7"/>
  <c r="V9" i="7"/>
  <c r="U9" i="7" l="1"/>
  <c r="U123" i="7"/>
  <c r="U182" i="7"/>
  <c r="U115" i="7"/>
  <c r="U108" i="1"/>
  <c r="U57" i="7"/>
  <c r="U194" i="1"/>
  <c r="U96" i="7"/>
  <c r="U172" i="9"/>
  <c r="U136" i="5"/>
  <c r="U146" i="9"/>
  <c r="U64" i="9"/>
  <c r="U163" i="1"/>
  <c r="U95" i="9"/>
  <c r="U40" i="9"/>
  <c r="U14" i="5"/>
  <c r="U125" i="9"/>
  <c r="U111" i="7"/>
  <c r="U112" i="9"/>
  <c r="U21" i="1"/>
  <c r="U62" i="5"/>
  <c r="U60" i="1"/>
  <c r="U88" i="1"/>
  <c r="U105" i="9"/>
  <c r="U104" i="7"/>
  <c r="U170" i="7"/>
  <c r="U164" i="1"/>
  <c r="U184" i="5"/>
  <c r="U149" i="7"/>
  <c r="U78" i="9"/>
  <c r="U96" i="1"/>
  <c r="U74" i="9"/>
  <c r="U156" i="1"/>
  <c r="U11" i="7"/>
  <c r="U128" i="9"/>
  <c r="U153" i="9"/>
  <c r="U116" i="1"/>
  <c r="U39" i="1"/>
  <c r="U147" i="9"/>
  <c r="U189" i="1"/>
  <c r="U62" i="9"/>
  <c r="U27" i="1"/>
  <c r="U50" i="9"/>
  <c r="U124" i="5"/>
  <c r="U21" i="5"/>
  <c r="U130" i="9"/>
  <c r="U195" i="1"/>
  <c r="U110" i="7"/>
  <c r="U49" i="9"/>
  <c r="U128" i="1"/>
  <c r="U123" i="9"/>
  <c r="U160" i="1"/>
  <c r="U74" i="7"/>
  <c r="U168" i="5"/>
  <c r="U123" i="5"/>
  <c r="U18" i="9"/>
  <c r="U70" i="1"/>
  <c r="U145" i="5"/>
  <c r="U97" i="5"/>
  <c r="U85" i="1"/>
  <c r="U37" i="1"/>
  <c r="U189" i="5"/>
  <c r="U164" i="9"/>
  <c r="U94" i="1"/>
  <c r="U49" i="1"/>
  <c r="U68" i="1"/>
  <c r="U132" i="5"/>
  <c r="Q9" i="7"/>
  <c r="S9" i="7" s="1"/>
  <c r="U166" i="9"/>
  <c r="U59" i="9"/>
  <c r="U151" i="7"/>
  <c r="U121" i="7"/>
  <c r="U126" i="7"/>
  <c r="U141" i="5"/>
  <c r="U178" i="9"/>
  <c r="U79" i="1"/>
  <c r="U171" i="7"/>
  <c r="U100" i="7"/>
  <c r="U138" i="5"/>
  <c r="U109" i="5"/>
  <c r="U38" i="1"/>
  <c r="U25" i="1"/>
  <c r="U82" i="9"/>
  <c r="U123" i="1"/>
  <c r="U134" i="5"/>
  <c r="U166" i="5"/>
  <c r="U198" i="1"/>
  <c r="U98" i="7"/>
  <c r="U53" i="1"/>
  <c r="U33" i="5"/>
  <c r="U200" i="1"/>
  <c r="U154" i="1"/>
  <c r="U188" i="7"/>
  <c r="U185" i="9"/>
  <c r="U80" i="1"/>
  <c r="U40" i="7"/>
  <c r="U66" i="9"/>
  <c r="U122" i="1"/>
  <c r="U108" i="9"/>
  <c r="U197" i="9"/>
  <c r="U32" i="1"/>
  <c r="U17" i="1"/>
  <c r="U137" i="7"/>
  <c r="U122" i="7"/>
  <c r="U136" i="9"/>
  <c r="U33" i="7"/>
  <c r="U107" i="7"/>
  <c r="U173" i="5"/>
  <c r="U29" i="5"/>
  <c r="U62" i="1"/>
  <c r="U78" i="1"/>
  <c r="U79" i="7"/>
  <c r="U111" i="5"/>
  <c r="U28" i="7"/>
  <c r="U140" i="1"/>
  <c r="U38" i="7"/>
  <c r="U179" i="5"/>
  <c r="U89" i="9"/>
  <c r="U147" i="1"/>
  <c r="U179" i="1"/>
  <c r="U112" i="5"/>
  <c r="U47" i="7"/>
  <c r="U87" i="7"/>
  <c r="U48" i="7"/>
  <c r="U198" i="5"/>
  <c r="U37" i="7"/>
  <c r="U52" i="7"/>
  <c r="U195" i="9"/>
  <c r="U127" i="5"/>
  <c r="U114" i="9"/>
  <c r="U16" i="9"/>
  <c r="U48" i="1"/>
  <c r="U67" i="5"/>
  <c r="U173" i="9"/>
  <c r="U90" i="1"/>
  <c r="U176" i="7"/>
  <c r="U153" i="1"/>
  <c r="U19" i="5"/>
  <c r="U55" i="5"/>
  <c r="U69" i="5"/>
  <c r="U102" i="9"/>
  <c r="U23" i="1"/>
  <c r="U13" i="9"/>
  <c r="U138" i="1"/>
  <c r="U17" i="7"/>
  <c r="U150" i="9"/>
  <c r="U35" i="9"/>
  <c r="U36" i="7"/>
  <c r="U23" i="5"/>
  <c r="U187" i="9"/>
  <c r="U89" i="5"/>
  <c r="U159" i="9"/>
  <c r="U113" i="1"/>
  <c r="U50" i="1"/>
  <c r="U81" i="5"/>
  <c r="U177" i="5"/>
  <c r="U80" i="9"/>
  <c r="U103" i="9"/>
  <c r="U73" i="9"/>
  <c r="U106" i="5"/>
  <c r="U76" i="7"/>
  <c r="U66" i="5"/>
  <c r="U105" i="5"/>
  <c r="U173" i="7"/>
  <c r="U136" i="7"/>
  <c r="U178" i="1"/>
  <c r="U189" i="9"/>
  <c r="U171" i="1"/>
  <c r="U200" i="5"/>
  <c r="U85" i="9"/>
  <c r="U195" i="7"/>
  <c r="U51" i="9"/>
  <c r="U119" i="5"/>
  <c r="U193" i="9"/>
  <c r="U18" i="5"/>
  <c r="U200" i="9"/>
  <c r="U120" i="7"/>
  <c r="U179" i="7"/>
  <c r="U16" i="1"/>
  <c r="U121" i="9"/>
  <c r="U54" i="5"/>
  <c r="U143" i="7"/>
  <c r="U99" i="5"/>
  <c r="U73" i="7"/>
  <c r="U29" i="9"/>
  <c r="U63" i="9"/>
  <c r="U184" i="7"/>
  <c r="U191" i="7"/>
  <c r="U110" i="9"/>
  <c r="U141" i="7"/>
  <c r="U142" i="9"/>
  <c r="U75" i="5"/>
  <c r="U80" i="7"/>
  <c r="U169" i="7"/>
  <c r="U129" i="9"/>
  <c r="U113" i="7"/>
  <c r="U88" i="5"/>
  <c r="U59" i="7"/>
  <c r="U86" i="5"/>
  <c r="U34" i="9"/>
  <c r="U125" i="1"/>
  <c r="U166" i="7"/>
  <c r="U45" i="1"/>
  <c r="U149" i="9"/>
  <c r="U135" i="5"/>
  <c r="U153" i="5"/>
  <c r="U105" i="1"/>
  <c r="U58" i="1"/>
  <c r="U140" i="7"/>
  <c r="U15" i="5"/>
  <c r="U199" i="9"/>
  <c r="U107" i="5"/>
  <c r="U124" i="9"/>
  <c r="U159" i="5"/>
  <c r="U122" i="9"/>
  <c r="U99" i="9"/>
  <c r="U70" i="9"/>
  <c r="U82" i="5"/>
  <c r="U154" i="7"/>
  <c r="U87" i="5"/>
  <c r="U198" i="9"/>
  <c r="U144" i="9"/>
  <c r="U97" i="1"/>
  <c r="U180" i="9"/>
  <c r="U114" i="5"/>
  <c r="U168" i="1"/>
  <c r="U113" i="5"/>
  <c r="U175" i="5"/>
  <c r="U144" i="7"/>
  <c r="U132" i="7"/>
  <c r="U98" i="9"/>
  <c r="U83" i="7"/>
  <c r="U54" i="1"/>
  <c r="U30" i="9"/>
  <c r="U155" i="1"/>
  <c r="U44" i="5"/>
  <c r="Q21" i="5"/>
  <c r="S21" i="5" s="1"/>
  <c r="U140" i="9"/>
  <c r="U9" i="5"/>
  <c r="U170" i="1"/>
  <c r="U41" i="9"/>
  <c r="U26" i="7"/>
  <c r="U55" i="9"/>
  <c r="U155" i="5"/>
  <c r="U22" i="5"/>
  <c r="U142" i="5"/>
  <c r="U186" i="7"/>
  <c r="U134" i="9"/>
  <c r="U39" i="9"/>
  <c r="U98" i="1"/>
  <c r="U143" i="1"/>
  <c r="U65" i="9"/>
  <c r="U51" i="5"/>
  <c r="U39" i="5"/>
  <c r="U150" i="7"/>
  <c r="U87" i="9"/>
  <c r="U39" i="7"/>
  <c r="U194" i="9"/>
  <c r="U104" i="9"/>
  <c r="U159" i="1"/>
  <c r="U69" i="1"/>
  <c r="U88" i="7"/>
  <c r="U118" i="1"/>
  <c r="U16" i="5"/>
  <c r="U10" i="5"/>
  <c r="U95" i="7"/>
  <c r="U13" i="5"/>
  <c r="U194" i="5"/>
  <c r="U34" i="5"/>
  <c r="U68" i="9"/>
  <c r="U180" i="7"/>
  <c r="U81" i="1"/>
  <c r="U70" i="7"/>
  <c r="U42" i="9"/>
  <c r="U41" i="1"/>
  <c r="U109" i="1"/>
  <c r="U190" i="5"/>
  <c r="U67" i="7"/>
  <c r="U33" i="9"/>
  <c r="U70" i="5"/>
  <c r="U186" i="9"/>
  <c r="U180" i="1"/>
  <c r="U46" i="9"/>
  <c r="U68" i="7"/>
  <c r="U68" i="5"/>
  <c r="U78" i="7"/>
  <c r="U187" i="1"/>
  <c r="U99" i="1"/>
  <c r="U44" i="7"/>
  <c r="U53" i="7"/>
  <c r="U48" i="9"/>
  <c r="U93" i="7"/>
  <c r="U35" i="1"/>
  <c r="U108" i="5"/>
  <c r="U16" i="7"/>
  <c r="U162" i="1"/>
  <c r="U45" i="5"/>
  <c r="U126" i="5"/>
  <c r="U24" i="5"/>
  <c r="U86" i="9"/>
  <c r="U32" i="9"/>
  <c r="U148" i="1"/>
  <c r="U46" i="1"/>
  <c r="U60" i="7"/>
  <c r="U38" i="9"/>
  <c r="U174" i="1"/>
  <c r="U48" i="5"/>
  <c r="U26" i="9"/>
  <c r="U47" i="1"/>
  <c r="U82" i="1"/>
  <c r="U110" i="1"/>
  <c r="U147" i="7"/>
  <c r="U185" i="1"/>
  <c r="U174" i="9"/>
  <c r="U55" i="1"/>
  <c r="U163" i="7"/>
  <c r="U46" i="5"/>
  <c r="U167" i="1"/>
  <c r="U139" i="9"/>
  <c r="U77" i="7"/>
  <c r="U43" i="7"/>
  <c r="U71" i="1"/>
  <c r="U192" i="5"/>
  <c r="U169" i="1"/>
  <c r="U183" i="9"/>
  <c r="U64" i="1"/>
  <c r="U174" i="5"/>
  <c r="U89" i="1"/>
  <c r="U131" i="5"/>
  <c r="U71" i="5"/>
  <c r="U50" i="7"/>
  <c r="U73" i="1"/>
  <c r="U157" i="7"/>
  <c r="U150" i="5"/>
  <c r="U100" i="1"/>
  <c r="U130" i="5"/>
  <c r="U67" i="9"/>
  <c r="U165" i="7"/>
  <c r="U152" i="1"/>
  <c r="U51" i="1"/>
  <c r="U93" i="1"/>
  <c r="U78" i="5"/>
  <c r="U47" i="9"/>
  <c r="U95" i="1"/>
  <c r="U127" i="7"/>
  <c r="U26" i="5"/>
  <c r="U27" i="7"/>
  <c r="U83" i="1"/>
  <c r="U199" i="1"/>
  <c r="U83" i="5"/>
  <c r="U106" i="1"/>
  <c r="U168" i="9"/>
  <c r="U27" i="5"/>
  <c r="U171" i="9"/>
  <c r="U132" i="9"/>
  <c r="U175" i="9"/>
  <c r="U84" i="7"/>
  <c r="U90" i="9"/>
  <c r="U154" i="5"/>
  <c r="U104" i="5"/>
  <c r="U148" i="7"/>
  <c r="U117" i="9"/>
  <c r="U102" i="5"/>
  <c r="U107" i="1"/>
  <c r="U198" i="7"/>
  <c r="U23" i="9"/>
  <c r="U79" i="9"/>
  <c r="U12" i="1"/>
  <c r="U61" i="5"/>
  <c r="U96" i="9"/>
  <c r="U20" i="5"/>
  <c r="U129" i="1"/>
  <c r="U9" i="1"/>
  <c r="U30" i="5"/>
  <c r="U18" i="1"/>
  <c r="U46" i="7"/>
  <c r="U125" i="5"/>
  <c r="U40" i="5"/>
  <c r="U45" i="9"/>
  <c r="U164" i="5"/>
  <c r="U114" i="1"/>
  <c r="U131" i="7"/>
  <c r="U183" i="1"/>
  <c r="U144" i="5"/>
  <c r="U180" i="5"/>
  <c r="U69" i="9"/>
  <c r="U149" i="5"/>
  <c r="U33" i="1"/>
  <c r="U115" i="5"/>
  <c r="U79" i="5"/>
  <c r="U139" i="7"/>
  <c r="U103" i="5"/>
  <c r="U148" i="9"/>
  <c r="U54" i="7"/>
  <c r="U135" i="9"/>
  <c r="U65" i="7"/>
  <c r="U166" i="1"/>
  <c r="U118" i="7"/>
  <c r="U177" i="1"/>
  <c r="U30" i="1"/>
  <c r="U23" i="7"/>
  <c r="U57" i="1"/>
  <c r="U100" i="5"/>
  <c r="U191" i="9"/>
  <c r="U10" i="9"/>
  <c r="U162" i="9"/>
  <c r="U158" i="1"/>
  <c r="U63" i="5"/>
  <c r="U186" i="1"/>
  <c r="U145" i="7"/>
  <c r="U175" i="7"/>
  <c r="U155" i="7"/>
  <c r="U72" i="5"/>
  <c r="U76" i="5"/>
  <c r="U143" i="9"/>
  <c r="U197" i="7"/>
  <c r="U113" i="9"/>
  <c r="U65" i="1"/>
  <c r="U9" i="9"/>
  <c r="U188" i="9"/>
  <c r="U101" i="5"/>
  <c r="U47" i="5"/>
  <c r="U37" i="9"/>
  <c r="U162" i="5"/>
  <c r="U157" i="5"/>
  <c r="U26" i="1"/>
  <c r="Q34" i="5"/>
  <c r="S34" i="5" s="1"/>
  <c r="U25" i="5"/>
  <c r="U184" i="1"/>
  <c r="U11" i="5"/>
  <c r="U178" i="5"/>
  <c r="U58" i="5"/>
  <c r="U93" i="5"/>
  <c r="U81" i="9"/>
  <c r="U34" i="7"/>
  <c r="U36" i="5"/>
  <c r="U121" i="5"/>
  <c r="U18" i="7"/>
  <c r="U22" i="1"/>
  <c r="U59" i="5"/>
  <c r="U42" i="1"/>
  <c r="U109" i="7"/>
  <c r="U169" i="9"/>
  <c r="U108" i="7"/>
  <c r="U131" i="9"/>
  <c r="U192" i="7"/>
  <c r="U87" i="1"/>
  <c r="U73" i="5"/>
  <c r="U161" i="9"/>
  <c r="U13" i="7"/>
  <c r="U17" i="5"/>
  <c r="U101" i="7"/>
  <c r="U187" i="7"/>
  <c r="U127" i="9"/>
  <c r="U111" i="1"/>
  <c r="U94" i="5"/>
  <c r="U24" i="1"/>
  <c r="U191" i="5"/>
  <c r="U106" i="7"/>
  <c r="U75" i="9"/>
  <c r="U92" i="5"/>
  <c r="U196" i="1"/>
  <c r="U57" i="5"/>
  <c r="U160" i="5"/>
  <c r="U31" i="1"/>
  <c r="U197" i="1"/>
  <c r="U56" i="5"/>
  <c r="U52" i="9"/>
  <c r="U168" i="7"/>
  <c r="U117" i="5"/>
  <c r="U142" i="1"/>
  <c r="U83" i="9"/>
  <c r="U142" i="7"/>
  <c r="U156" i="7"/>
  <c r="U59" i="1"/>
  <c r="U172" i="7"/>
  <c r="U116" i="9"/>
  <c r="U127" i="1"/>
  <c r="U21" i="9"/>
  <c r="U167" i="5"/>
  <c r="U104" i="1"/>
  <c r="U151" i="5"/>
  <c r="U145" i="9"/>
  <c r="U165" i="9"/>
  <c r="U97" i="9"/>
  <c r="U56" i="9"/>
  <c r="U101" i="1"/>
  <c r="U90" i="5"/>
  <c r="U146" i="7"/>
  <c r="U187" i="5"/>
  <c r="U185" i="5"/>
  <c r="U76" i="1"/>
  <c r="U183" i="7"/>
  <c r="U63" i="7"/>
  <c r="U60" i="5"/>
  <c r="U95" i="5"/>
  <c r="U106" i="9"/>
  <c r="U165" i="1"/>
  <c r="U24" i="7"/>
  <c r="U67" i="1"/>
  <c r="U126" i="9"/>
  <c r="U195" i="5"/>
  <c r="U15" i="7"/>
  <c r="U117" i="7"/>
  <c r="U181" i="9"/>
  <c r="U146" i="3"/>
  <c r="U75" i="1"/>
  <c r="U40" i="1"/>
  <c r="U107" i="9"/>
  <c r="Q126" i="9"/>
  <c r="S126" i="9" s="1"/>
  <c r="U29" i="1"/>
  <c r="U31" i="9"/>
  <c r="U144" i="1"/>
  <c r="U184" i="3"/>
  <c r="U196" i="7"/>
  <c r="U50" i="5"/>
  <c r="U182" i="5"/>
  <c r="U24" i="9"/>
  <c r="U115" i="1"/>
  <c r="U115" i="9"/>
  <c r="U81" i="7"/>
  <c r="U69" i="7"/>
  <c r="U43" i="5"/>
  <c r="U159" i="7"/>
  <c r="U43" i="1"/>
  <c r="U14" i="9"/>
  <c r="U20" i="7"/>
  <c r="U37" i="5"/>
  <c r="U72" i="9"/>
  <c r="U77" i="9"/>
  <c r="U139" i="5"/>
  <c r="U91" i="1"/>
  <c r="U171" i="5"/>
  <c r="U38" i="5"/>
  <c r="U17" i="9"/>
  <c r="U56" i="1"/>
  <c r="U200" i="7"/>
  <c r="U11" i="1"/>
  <c r="U77" i="5"/>
  <c r="U188" i="5"/>
  <c r="U192" i="9"/>
  <c r="U128" i="5"/>
  <c r="U36" i="1"/>
  <c r="U160" i="7"/>
  <c r="U197" i="5"/>
  <c r="U49" i="7"/>
  <c r="U112" i="7"/>
  <c r="U61" i="7"/>
  <c r="U35" i="7"/>
  <c r="U153" i="7"/>
  <c r="U49" i="5"/>
  <c r="U71" i="9"/>
  <c r="U32" i="7"/>
  <c r="U74" i="1"/>
  <c r="U190" i="1"/>
  <c r="U155" i="9"/>
  <c r="U177" i="7"/>
  <c r="U105" i="7"/>
  <c r="U167" i="9"/>
  <c r="U152" i="5"/>
  <c r="U181" i="1"/>
  <c r="U158" i="7"/>
  <c r="U140" i="5"/>
  <c r="U133" i="7"/>
  <c r="U51" i="7"/>
  <c r="U194" i="7"/>
  <c r="U32" i="5"/>
  <c r="U91" i="5"/>
  <c r="U130" i="1"/>
  <c r="U141" i="1"/>
  <c r="U157" i="1"/>
  <c r="U90" i="7"/>
  <c r="U82" i="7"/>
  <c r="U36" i="9"/>
  <c r="U133" i="1"/>
  <c r="U149" i="1"/>
  <c r="U129" i="5"/>
  <c r="U164" i="7"/>
  <c r="U147" i="5"/>
  <c r="U182" i="9"/>
  <c r="U14" i="1"/>
  <c r="U161" i="5"/>
  <c r="U25" i="7"/>
  <c r="U94" i="7"/>
  <c r="U44" i="1"/>
  <c r="U66" i="7"/>
  <c r="U134" i="7"/>
  <c r="U74" i="5"/>
  <c r="U165" i="5"/>
  <c r="U150" i="1"/>
  <c r="U138" i="7"/>
  <c r="U137" i="9"/>
  <c r="U28" i="1"/>
  <c r="U86" i="7"/>
  <c r="Q35" i="9"/>
  <c r="S35" i="9" s="1"/>
  <c r="U190" i="9"/>
  <c r="U196" i="9"/>
  <c r="U84" i="5"/>
  <c r="U92" i="9"/>
  <c r="U160" i="9"/>
  <c r="U163" i="9"/>
  <c r="U126" i="1"/>
  <c r="U11" i="9"/>
  <c r="U133" i="9"/>
  <c r="U41" i="7"/>
  <c r="U71" i="7"/>
  <c r="U132" i="1"/>
  <c r="U15" i="1"/>
  <c r="U61" i="1"/>
  <c r="U151" i="1"/>
  <c r="U182" i="1"/>
  <c r="U185" i="7"/>
  <c r="U93" i="9"/>
  <c r="U181" i="5"/>
  <c r="U170" i="9"/>
  <c r="U102" i="7"/>
  <c r="U137" i="1"/>
  <c r="U94" i="9"/>
  <c r="U20" i="9"/>
  <c r="U152" i="7"/>
  <c r="U173" i="1"/>
  <c r="U135" i="7"/>
  <c r="U29" i="7"/>
  <c r="U58" i="7"/>
  <c r="U196" i="5"/>
  <c r="U28" i="9"/>
  <c r="U101" i="9"/>
  <c r="U19" i="7"/>
  <c r="U64" i="5"/>
  <c r="U130" i="7"/>
  <c r="U199" i="7"/>
  <c r="U52" i="1"/>
  <c r="U54" i="9"/>
  <c r="U110" i="5"/>
  <c r="U154" i="9"/>
  <c r="U117" i="1"/>
  <c r="U116" i="7"/>
  <c r="U189" i="7"/>
  <c r="U158" i="5"/>
  <c r="U12" i="7"/>
  <c r="U100" i="9"/>
  <c r="U131" i="1"/>
  <c r="U80" i="5"/>
  <c r="U156" i="9"/>
  <c r="U96" i="5"/>
  <c r="U137" i="5"/>
  <c r="U170" i="5"/>
  <c r="U75" i="7"/>
  <c r="U88" i="9"/>
  <c r="U97" i="7"/>
  <c r="U175" i="1"/>
  <c r="U25" i="9"/>
  <c r="U169" i="5"/>
  <c r="U85" i="5"/>
  <c r="U98" i="5"/>
  <c r="U91" i="9"/>
  <c r="U172" i="1"/>
  <c r="U191" i="1"/>
  <c r="U86" i="1"/>
  <c r="U27" i="9"/>
  <c r="U60" i="9"/>
  <c r="U158" i="9"/>
  <c r="U125" i="7"/>
  <c r="U152" i="9"/>
  <c r="U103" i="7"/>
  <c r="U42" i="5"/>
  <c r="U22" i="9"/>
  <c r="U199" i="5"/>
  <c r="U77" i="1"/>
  <c r="U58" i="9"/>
  <c r="U124" i="7"/>
  <c r="U30" i="7"/>
  <c r="U21" i="7"/>
  <c r="U109" i="9"/>
  <c r="U76" i="9"/>
  <c r="U19" i="1"/>
  <c r="U62" i="7"/>
  <c r="U61" i="9"/>
  <c r="U28" i="5"/>
  <c r="U119" i="7"/>
  <c r="U176" i="1"/>
  <c r="U84" i="1"/>
  <c r="U193" i="5"/>
  <c r="U12" i="5"/>
  <c r="U72" i="7"/>
  <c r="U44" i="9"/>
  <c r="U89" i="7"/>
  <c r="U136" i="1"/>
  <c r="U92" i="1"/>
  <c r="U35" i="5"/>
  <c r="U120" i="9"/>
  <c r="U129" i="7"/>
  <c r="U53" i="5"/>
  <c r="U20" i="1"/>
  <c r="U184" i="9"/>
  <c r="U14" i="7"/>
  <c r="U163" i="5"/>
  <c r="U135" i="1"/>
  <c r="U161" i="1"/>
  <c r="U138" i="9"/>
  <c r="U10" i="1"/>
  <c r="U92" i="7"/>
  <c r="U19" i="9"/>
  <c r="U114" i="7"/>
  <c r="U43" i="9"/>
  <c r="U91" i="7"/>
  <c r="U64" i="7"/>
  <c r="U157" i="9"/>
  <c r="U128" i="7"/>
  <c r="U31" i="5"/>
  <c r="U85" i="7"/>
  <c r="U56" i="7"/>
  <c r="U99" i="7"/>
  <c r="U193" i="1"/>
  <c r="U55" i="7"/>
  <c r="U143" i="5"/>
  <c r="U177" i="9"/>
  <c r="U111" i="9"/>
  <c r="U116" i="5"/>
  <c r="U156" i="5"/>
  <c r="U146" i="1"/>
  <c r="U122" i="5"/>
  <c r="U121" i="1"/>
  <c r="U183" i="5"/>
  <c r="U53" i="9"/>
  <c r="U52" i="5"/>
  <c r="U103" i="1"/>
  <c r="U193" i="7"/>
  <c r="U192" i="1"/>
  <c r="U176" i="9"/>
  <c r="U119" i="1"/>
  <c r="U12" i="9"/>
  <c r="U172" i="5"/>
  <c r="U133" i="5"/>
  <c r="U45" i="7"/>
  <c r="U41" i="5"/>
  <c r="U141" i="9"/>
  <c r="U181" i="7"/>
  <c r="U120" i="5"/>
  <c r="U188" i="1"/>
  <c r="U63" i="1"/>
  <c r="U102" i="1"/>
  <c r="Q83" i="1"/>
  <c r="S83" i="1" s="1"/>
  <c r="Q79" i="7"/>
  <c r="S79" i="7" s="1"/>
  <c r="U34" i="1"/>
  <c r="Q56" i="5"/>
  <c r="S56" i="5" s="1"/>
  <c r="U116" i="3"/>
  <c r="Q97" i="5"/>
  <c r="S97" i="5" s="1"/>
  <c r="Q195" i="7"/>
  <c r="S195" i="7" s="1"/>
  <c r="Q109" i="9"/>
  <c r="S109" i="9" s="1"/>
  <c r="Q135" i="9"/>
  <c r="S135" i="9" s="1"/>
  <c r="Q22" i="9"/>
  <c r="S22" i="9" s="1"/>
  <c r="Q148" i="9"/>
  <c r="S148" i="9" s="1"/>
  <c r="Q123" i="5"/>
  <c r="S123" i="5" s="1"/>
  <c r="U151" i="9"/>
  <c r="Q80" i="7"/>
  <c r="S80" i="7" s="1"/>
  <c r="Q124" i="9"/>
  <c r="S124" i="9" s="1"/>
  <c r="U60" i="3"/>
  <c r="Q183" i="7"/>
  <c r="S183" i="7" s="1"/>
  <c r="Q197" i="5"/>
  <c r="S197" i="5" s="1"/>
  <c r="Q96" i="5"/>
  <c r="S96" i="5" s="1"/>
  <c r="Q89" i="9"/>
  <c r="S89" i="9" s="1"/>
  <c r="Q163" i="9"/>
  <c r="S163" i="9" s="1"/>
  <c r="Q142" i="7"/>
  <c r="S142" i="7" s="1"/>
  <c r="Q104" i="9"/>
  <c r="S104" i="9" s="1"/>
  <c r="Q73" i="9"/>
  <c r="S73" i="9" s="1"/>
  <c r="Q172" i="5"/>
  <c r="S172" i="5" s="1"/>
  <c r="Q25" i="5"/>
  <c r="S25" i="5" s="1"/>
  <c r="Q188" i="1"/>
  <c r="S188" i="1" s="1"/>
  <c r="Q120" i="9"/>
  <c r="S120" i="9" s="1"/>
  <c r="Q72" i="9"/>
  <c r="S72" i="9" s="1"/>
  <c r="Q196" i="5"/>
  <c r="S196" i="5" s="1"/>
  <c r="Q69" i="1"/>
  <c r="S69" i="1" s="1"/>
  <c r="Q106" i="5"/>
  <c r="S106" i="5" s="1"/>
  <c r="U122" i="3"/>
  <c r="Q177" i="1"/>
  <c r="S177" i="1" s="1"/>
  <c r="Q25" i="9"/>
  <c r="S25" i="9" s="1"/>
  <c r="U148" i="5"/>
  <c r="Q125" i="5"/>
  <c r="S125" i="5" s="1"/>
  <c r="Q43" i="7"/>
  <c r="S43" i="7" s="1"/>
  <c r="Q166" i="5"/>
  <c r="S166" i="5" s="1"/>
  <c r="U176" i="5"/>
  <c r="U130" i="3"/>
  <c r="Q49" i="9"/>
  <c r="S49" i="9" s="1"/>
  <c r="Q123" i="7"/>
  <c r="S123" i="7" s="1"/>
  <c r="Q147" i="7"/>
  <c r="S147" i="7" s="1"/>
  <c r="Q174" i="5"/>
  <c r="S174" i="5" s="1"/>
  <c r="U148" i="3"/>
  <c r="Q110" i="7"/>
  <c r="S110" i="7" s="1"/>
  <c r="U178" i="7"/>
  <c r="Q88" i="7"/>
  <c r="S88" i="7" s="1"/>
  <c r="Q48" i="5"/>
  <c r="S48" i="5" s="1"/>
  <c r="Q144" i="5"/>
  <c r="S144" i="5" s="1"/>
  <c r="Q186" i="9"/>
  <c r="S186" i="9" s="1"/>
  <c r="Q53" i="7"/>
  <c r="S53" i="7" s="1"/>
  <c r="U129" i="3"/>
  <c r="Q179" i="5"/>
  <c r="S179" i="5" s="1"/>
  <c r="Q103" i="7"/>
  <c r="S103" i="7" s="1"/>
  <c r="Q158" i="1"/>
  <c r="S158" i="1" s="1"/>
  <c r="Q162" i="5"/>
  <c r="S162" i="5" s="1"/>
  <c r="U68" i="3"/>
  <c r="Q200" i="5"/>
  <c r="S200" i="5" s="1"/>
  <c r="Q82" i="1"/>
  <c r="S82" i="1" s="1"/>
  <c r="Q182" i="7"/>
  <c r="S182" i="7" s="1"/>
  <c r="Q107" i="7"/>
  <c r="S107" i="7" s="1"/>
  <c r="U74" i="3"/>
  <c r="U119" i="3"/>
  <c r="U197" i="3"/>
  <c r="Q115" i="7"/>
  <c r="S115" i="7" s="1"/>
  <c r="Q54" i="7"/>
  <c r="S54" i="7" s="1"/>
  <c r="Q86" i="7"/>
  <c r="S86" i="7" s="1"/>
  <c r="Q137" i="7"/>
  <c r="S137" i="7" s="1"/>
  <c r="Q173" i="7"/>
  <c r="S173" i="7" s="1"/>
  <c r="Q24" i="9"/>
  <c r="S24" i="9" s="1"/>
  <c r="Q16" i="5"/>
  <c r="S16" i="5" s="1"/>
  <c r="U39" i="3"/>
  <c r="U113" i="3"/>
  <c r="Q28" i="1"/>
  <c r="S28" i="1" s="1"/>
  <c r="Q128" i="9"/>
  <c r="S128" i="9" s="1"/>
  <c r="Q62" i="1"/>
  <c r="S62" i="1" s="1"/>
  <c r="Q31" i="9"/>
  <c r="S31" i="9" s="1"/>
  <c r="Q56" i="9"/>
  <c r="S56" i="9" s="1"/>
  <c r="Q86" i="1"/>
  <c r="S86" i="1" s="1"/>
  <c r="Q108" i="1"/>
  <c r="S108" i="1" s="1"/>
  <c r="Q72" i="7"/>
  <c r="S72" i="7" s="1"/>
  <c r="Q189" i="5"/>
  <c r="S189" i="5" s="1"/>
  <c r="U194" i="3"/>
  <c r="Q121" i="1"/>
  <c r="S121" i="1" s="1"/>
  <c r="U62" i="3"/>
  <c r="U50" i="3"/>
  <c r="Q57" i="7"/>
  <c r="S57" i="7" s="1"/>
  <c r="Q67" i="5"/>
  <c r="S67" i="5" s="1"/>
  <c r="Q45" i="1"/>
  <c r="S45" i="1" s="1"/>
  <c r="Q194" i="1"/>
  <c r="S194" i="1" s="1"/>
  <c r="Q111" i="5"/>
  <c r="S111" i="5" s="1"/>
  <c r="U49" i="3"/>
  <c r="Q74" i="7"/>
  <c r="S74" i="7" s="1"/>
  <c r="Q65" i="7"/>
  <c r="S65" i="7" s="1"/>
  <c r="Q96" i="7"/>
  <c r="S96" i="7" s="1"/>
  <c r="U43" i="3"/>
  <c r="Q178" i="7"/>
  <c r="S178" i="7" s="1"/>
  <c r="Q140" i="9"/>
  <c r="S140" i="9" s="1"/>
  <c r="Q34" i="1"/>
  <c r="S34" i="1" s="1"/>
  <c r="U94" i="3"/>
  <c r="U75" i="3"/>
  <c r="Q92" i="9"/>
  <c r="S92" i="9" s="1"/>
  <c r="Q32" i="1"/>
  <c r="S32" i="1" s="1"/>
  <c r="Q97" i="7"/>
  <c r="S97" i="7" s="1"/>
  <c r="U104" i="3"/>
  <c r="Q177" i="5"/>
  <c r="S177" i="5" s="1"/>
  <c r="Q189" i="1"/>
  <c r="S189" i="1" s="1"/>
  <c r="Q127" i="7"/>
  <c r="S127" i="7" s="1"/>
  <c r="U186" i="5"/>
  <c r="U34" i="3"/>
  <c r="Q10" i="9"/>
  <c r="S10" i="9" s="1"/>
  <c r="Q75" i="7"/>
  <c r="S75" i="7" s="1"/>
  <c r="Q50" i="7"/>
  <c r="S50" i="7" s="1"/>
  <c r="Q90" i="9"/>
  <c r="S90" i="9" s="1"/>
  <c r="Q172" i="9"/>
  <c r="S172" i="9" s="1"/>
  <c r="Q35" i="7"/>
  <c r="S35" i="7" s="1"/>
  <c r="Q111" i="1"/>
  <c r="S111" i="1" s="1"/>
  <c r="Q160" i="9"/>
  <c r="S160" i="9" s="1"/>
  <c r="Q181" i="5"/>
  <c r="S181" i="5" s="1"/>
  <c r="Q159" i="7"/>
  <c r="S159" i="7" s="1"/>
  <c r="Q46" i="5"/>
  <c r="S46" i="5" s="1"/>
  <c r="U179" i="3"/>
  <c r="Q147" i="9"/>
  <c r="S147" i="9" s="1"/>
  <c r="Q48" i="9"/>
  <c r="S48" i="9" s="1"/>
  <c r="U161" i="7"/>
  <c r="U15" i="3"/>
  <c r="U15" i="9"/>
  <c r="Q127" i="1"/>
  <c r="S127" i="1" s="1"/>
  <c r="Q32" i="5"/>
  <c r="S32" i="5" s="1"/>
  <c r="Q13" i="9"/>
  <c r="S13" i="9" s="1"/>
  <c r="Q193" i="1"/>
  <c r="S193" i="1" s="1"/>
  <c r="U80" i="3"/>
  <c r="Q150" i="7"/>
  <c r="S150" i="7" s="1"/>
  <c r="Q57" i="5"/>
  <c r="S57" i="5" s="1"/>
  <c r="U13" i="1"/>
  <c r="Q125" i="1"/>
  <c r="S125" i="1" s="1"/>
  <c r="U19" i="3"/>
  <c r="Q132" i="7"/>
  <c r="S132" i="7" s="1"/>
  <c r="U99" i="3"/>
  <c r="Q87" i="1"/>
  <c r="S87" i="1" s="1"/>
  <c r="Q135" i="7"/>
  <c r="S135" i="7" s="1"/>
  <c r="U175" i="3"/>
  <c r="Q22" i="1"/>
  <c r="S22" i="1" s="1"/>
  <c r="Q26" i="5"/>
  <c r="S26" i="5" s="1"/>
  <c r="Q130" i="1"/>
  <c r="S130" i="1" s="1"/>
  <c r="Q30" i="7"/>
  <c r="S30" i="7" s="1"/>
  <c r="Q54" i="9"/>
  <c r="S54" i="9" s="1"/>
  <c r="Q92" i="1"/>
  <c r="S92" i="1" s="1"/>
  <c r="U190" i="7"/>
  <c r="Q94" i="9"/>
  <c r="S94" i="9" s="1"/>
  <c r="Q179" i="1"/>
  <c r="S179" i="1" s="1"/>
  <c r="Q138" i="9"/>
  <c r="S138" i="9" s="1"/>
  <c r="Q136" i="5"/>
  <c r="S136" i="5" s="1"/>
  <c r="Q133" i="7"/>
  <c r="S133" i="7" s="1"/>
  <c r="Q101" i="1"/>
  <c r="S101" i="1" s="1"/>
  <c r="Q154" i="9"/>
  <c r="S154" i="9" s="1"/>
  <c r="Q153" i="1"/>
  <c r="S153" i="1" s="1"/>
  <c r="Q47" i="1"/>
  <c r="S47" i="1" s="1"/>
  <c r="U67" i="3"/>
  <c r="U88" i="3"/>
  <c r="U82" i="3"/>
  <c r="U199" i="3"/>
  <c r="Q127" i="9"/>
  <c r="S127" i="9" s="1"/>
  <c r="Q11" i="9"/>
  <c r="S11" i="9" s="1"/>
  <c r="Q189" i="7"/>
  <c r="S189" i="7" s="1"/>
  <c r="Q129" i="1"/>
  <c r="S129" i="1" s="1"/>
  <c r="Q139" i="7"/>
  <c r="S139" i="7" s="1"/>
  <c r="Q78" i="5"/>
  <c r="S78" i="5" s="1"/>
  <c r="Q128" i="5"/>
  <c r="S128" i="5" s="1"/>
  <c r="U145" i="3"/>
  <c r="Q191" i="7"/>
  <c r="S191" i="7" s="1"/>
  <c r="Q126" i="5"/>
  <c r="S126" i="5" s="1"/>
  <c r="U84" i="3"/>
  <c r="Q67" i="1"/>
  <c r="S67" i="1" s="1"/>
  <c r="Q54" i="1"/>
  <c r="S54" i="1" s="1"/>
  <c r="Q82" i="7"/>
  <c r="S82" i="7" s="1"/>
  <c r="U92" i="3"/>
  <c r="Q55" i="5"/>
  <c r="S55" i="5" s="1"/>
  <c r="U168" i="3"/>
  <c r="Q164" i="9"/>
  <c r="S164" i="9" s="1"/>
  <c r="Q146" i="9"/>
  <c r="S146" i="9" s="1"/>
  <c r="Q189" i="9"/>
  <c r="S189" i="9" s="1"/>
  <c r="U182" i="3"/>
  <c r="Q121" i="9"/>
  <c r="S121" i="9" s="1"/>
  <c r="Q200" i="9"/>
  <c r="S200" i="9" s="1"/>
  <c r="Q98" i="7"/>
  <c r="S98" i="7" s="1"/>
  <c r="Q71" i="7"/>
  <c r="S71" i="7" s="1"/>
  <c r="Q107" i="1"/>
  <c r="S107" i="1" s="1"/>
  <c r="Q67" i="9"/>
  <c r="S67" i="9" s="1"/>
  <c r="Q64" i="9"/>
  <c r="S64" i="9" s="1"/>
  <c r="Q92" i="5"/>
  <c r="S92" i="5" s="1"/>
  <c r="Q82" i="9"/>
  <c r="S82" i="9" s="1"/>
  <c r="Q151" i="1"/>
  <c r="S151" i="1" s="1"/>
  <c r="U139" i="3"/>
  <c r="Q194" i="5"/>
  <c r="S194" i="5" s="1"/>
  <c r="U86" i="3"/>
  <c r="Q111" i="9"/>
  <c r="S111" i="9" s="1"/>
  <c r="Q187" i="9"/>
  <c r="S187" i="9" s="1"/>
  <c r="U186" i="3"/>
  <c r="Q35" i="1"/>
  <c r="S35" i="1" s="1"/>
  <c r="Q143" i="7"/>
  <c r="S143" i="7" s="1"/>
  <c r="Q61" i="7"/>
  <c r="S61" i="7" s="1"/>
  <c r="Q73" i="1"/>
  <c r="S73" i="1" s="1"/>
  <c r="U22" i="3"/>
  <c r="Q110" i="1"/>
  <c r="S110" i="1" s="1"/>
  <c r="Q98" i="1"/>
  <c r="S98" i="1" s="1"/>
  <c r="U155" i="3"/>
  <c r="Q109" i="1"/>
  <c r="S109" i="1" s="1"/>
  <c r="Q97" i="1"/>
  <c r="S97" i="1" s="1"/>
  <c r="Q176" i="1"/>
  <c r="S176" i="1" s="1"/>
  <c r="Q163" i="1"/>
  <c r="S163" i="1" s="1"/>
  <c r="Q154" i="7"/>
  <c r="S154" i="7" s="1"/>
  <c r="Q97" i="9"/>
  <c r="S97" i="9" s="1"/>
  <c r="U124" i="1"/>
  <c r="U111" i="3"/>
  <c r="U189" i="3"/>
  <c r="Q142" i="5"/>
  <c r="S142" i="5" s="1"/>
  <c r="Q108" i="7"/>
  <c r="S108" i="7" s="1"/>
  <c r="Q81" i="9"/>
  <c r="S81" i="9" s="1"/>
  <c r="Q88" i="5"/>
  <c r="S88" i="5" s="1"/>
  <c r="Q50" i="1"/>
  <c r="S50" i="1" s="1"/>
  <c r="Q68" i="5"/>
  <c r="S68" i="5" s="1"/>
  <c r="Q95" i="9"/>
  <c r="S95" i="9" s="1"/>
  <c r="Q28" i="5"/>
  <c r="S28" i="5" s="1"/>
  <c r="Q193" i="5"/>
  <c r="S193" i="5" s="1"/>
  <c r="Q85" i="5"/>
  <c r="S85" i="5" s="1"/>
  <c r="U51" i="3"/>
  <c r="U191" i="3"/>
  <c r="U58" i="3"/>
  <c r="Q130" i="5"/>
  <c r="S130" i="5" s="1"/>
  <c r="Q45" i="5"/>
  <c r="S45" i="5" s="1"/>
  <c r="U47" i="3"/>
  <c r="Q148" i="5"/>
  <c r="S148" i="5" s="1"/>
  <c r="U18" i="3"/>
  <c r="Q186" i="7"/>
  <c r="S186" i="7" s="1"/>
  <c r="Q102" i="1"/>
  <c r="S102" i="1" s="1"/>
  <c r="Q115" i="5"/>
  <c r="S115" i="5" s="1"/>
  <c r="Q186" i="5"/>
  <c r="S186" i="5" s="1"/>
  <c r="Q162" i="9"/>
  <c r="S162" i="9" s="1"/>
  <c r="Q50" i="5"/>
  <c r="S50" i="5" s="1"/>
  <c r="Q106" i="7"/>
  <c r="S106" i="7" s="1"/>
  <c r="Q146" i="1"/>
  <c r="S146" i="1" s="1"/>
  <c r="U89" i="3"/>
  <c r="Q131" i="7"/>
  <c r="S131" i="7" s="1"/>
  <c r="U77" i="3"/>
  <c r="Q40" i="9"/>
  <c r="S40" i="9" s="1"/>
  <c r="Q24" i="7"/>
  <c r="S24" i="7" s="1"/>
  <c r="Q74" i="1"/>
  <c r="S74" i="1" s="1"/>
  <c r="U91" i="3"/>
  <c r="Q174" i="1"/>
  <c r="S174" i="1" s="1"/>
  <c r="Q126" i="7"/>
  <c r="S126" i="7" s="1"/>
  <c r="Q150" i="1"/>
  <c r="S150" i="1" s="1"/>
  <c r="Q172" i="7"/>
  <c r="S172" i="7" s="1"/>
  <c r="Q70" i="1"/>
  <c r="S70" i="1" s="1"/>
  <c r="Q175" i="5"/>
  <c r="S175" i="5" s="1"/>
  <c r="Q161" i="5"/>
  <c r="S161" i="5" s="1"/>
  <c r="Q113" i="5"/>
  <c r="S113" i="5" s="1"/>
  <c r="Q52" i="7"/>
  <c r="S52" i="7" s="1"/>
  <c r="Q57" i="1"/>
  <c r="S57" i="1" s="1"/>
  <c r="Q151" i="5"/>
  <c r="S151" i="5" s="1"/>
  <c r="Q70" i="9"/>
  <c r="S70" i="9" s="1"/>
  <c r="Q51" i="7"/>
  <c r="S51" i="7" s="1"/>
  <c r="Q93" i="5"/>
  <c r="S93" i="5" s="1"/>
  <c r="U166" i="3"/>
  <c r="U13" i="3"/>
  <c r="Q95" i="1"/>
  <c r="S95" i="1" s="1"/>
  <c r="Q14" i="5"/>
  <c r="S14" i="5" s="1"/>
  <c r="U177" i="3"/>
  <c r="Q170" i="1"/>
  <c r="S170" i="1" s="1"/>
  <c r="U95" i="3"/>
  <c r="Q28" i="7"/>
  <c r="S28" i="7" s="1"/>
  <c r="U65" i="3"/>
  <c r="Q13" i="5"/>
  <c r="S13" i="5" s="1"/>
  <c r="Q9" i="5"/>
  <c r="S9" i="5" s="1"/>
  <c r="Q125" i="9"/>
  <c r="S125" i="9" s="1"/>
  <c r="Q166" i="9"/>
  <c r="S166" i="9" s="1"/>
  <c r="U140" i="3"/>
  <c r="Q174" i="9"/>
  <c r="S174" i="9" s="1"/>
  <c r="U121" i="3"/>
  <c r="Q44" i="9"/>
  <c r="S44" i="9" s="1"/>
  <c r="Q23" i="5"/>
  <c r="S23" i="5" s="1"/>
  <c r="U69" i="3"/>
  <c r="Q190" i="1"/>
  <c r="S190" i="1" s="1"/>
  <c r="Q199" i="5"/>
  <c r="S199" i="5" s="1"/>
  <c r="U64" i="3"/>
  <c r="Q40" i="5"/>
  <c r="S40" i="5" s="1"/>
  <c r="Q74" i="9"/>
  <c r="S74" i="9" s="1"/>
  <c r="Q196" i="7"/>
  <c r="S196" i="7" s="1"/>
  <c r="Q68" i="7"/>
  <c r="S68" i="7" s="1"/>
  <c r="Q56" i="7"/>
  <c r="S56" i="7" s="1"/>
  <c r="Q41" i="5"/>
  <c r="S41" i="5" s="1"/>
  <c r="U84" i="9"/>
  <c r="Q167" i="1"/>
  <c r="S167" i="1" s="1"/>
  <c r="U66" i="1"/>
  <c r="Q33" i="1"/>
  <c r="S33" i="1" s="1"/>
  <c r="U20" i="3"/>
  <c r="Q19" i="5"/>
  <c r="S19" i="5" s="1"/>
  <c r="Q173" i="5"/>
  <c r="S173" i="5" s="1"/>
  <c r="U200" i="3"/>
  <c r="Q47" i="9"/>
  <c r="S47" i="9" s="1"/>
  <c r="U78" i="3"/>
  <c r="Q161" i="1"/>
  <c r="S161" i="1" s="1"/>
  <c r="Q132" i="9"/>
  <c r="S132" i="9" s="1"/>
  <c r="Q64" i="7"/>
  <c r="S64" i="7" s="1"/>
  <c r="Q31" i="1"/>
  <c r="S31" i="1" s="1"/>
  <c r="Q182" i="1"/>
  <c r="S182" i="1" s="1"/>
  <c r="Q91" i="5"/>
  <c r="S91" i="5" s="1"/>
  <c r="Q66" i="9"/>
  <c r="S66" i="9" s="1"/>
  <c r="Q176" i="5"/>
  <c r="S176" i="5" s="1"/>
  <c r="Q111" i="7"/>
  <c r="S111" i="7" s="1"/>
  <c r="Q138" i="1"/>
  <c r="S138" i="1" s="1"/>
  <c r="Q36" i="5"/>
  <c r="S36" i="5" s="1"/>
  <c r="Q121" i="5"/>
  <c r="S121" i="5" s="1"/>
  <c r="Q59" i="5"/>
  <c r="S59" i="5" s="1"/>
  <c r="Q83" i="9"/>
  <c r="S83" i="9" s="1"/>
  <c r="Q11" i="7"/>
  <c r="S11" i="7" s="1"/>
  <c r="U24" i="3"/>
  <c r="Q60" i="7"/>
  <c r="S60" i="7" s="1"/>
  <c r="Q187" i="7"/>
  <c r="S187" i="7" s="1"/>
  <c r="U165" i="3"/>
  <c r="Q91" i="9"/>
  <c r="S91" i="9" s="1"/>
  <c r="U41" i="3"/>
  <c r="Q185" i="9"/>
  <c r="S185" i="9" s="1"/>
  <c r="Q66" i="7"/>
  <c r="S66" i="7" s="1"/>
  <c r="U164" i="3"/>
  <c r="Q117" i="9"/>
  <c r="S117" i="9" s="1"/>
  <c r="Q169" i="7"/>
  <c r="S169" i="7" s="1"/>
  <c r="Q50" i="9"/>
  <c r="S50" i="9" s="1"/>
  <c r="Q149" i="1"/>
  <c r="S149" i="1" s="1"/>
  <c r="U44" i="3"/>
  <c r="U21" i="3"/>
  <c r="Q63" i="9"/>
  <c r="S63" i="9" s="1"/>
  <c r="U101" i="3"/>
  <c r="Q99" i="5"/>
  <c r="S99" i="5" s="1"/>
  <c r="U108" i="3"/>
  <c r="Q93" i="9"/>
  <c r="S93" i="9" s="1"/>
  <c r="Q157" i="5"/>
  <c r="S157" i="5" s="1"/>
  <c r="Q87" i="7"/>
  <c r="S87" i="7" s="1"/>
  <c r="Q131" i="9"/>
  <c r="S131" i="9" s="1"/>
  <c r="Q117" i="5"/>
  <c r="S117" i="5" s="1"/>
  <c r="Q65" i="9"/>
  <c r="S65" i="9" s="1"/>
  <c r="Q86" i="5"/>
  <c r="S86" i="5" s="1"/>
  <c r="Q117" i="7"/>
  <c r="S117" i="7" s="1"/>
  <c r="Q132" i="1"/>
  <c r="S132" i="1" s="1"/>
  <c r="Q122" i="9"/>
  <c r="S122" i="9" s="1"/>
  <c r="Q147" i="5"/>
  <c r="S147" i="5" s="1"/>
  <c r="Q103" i="1"/>
  <c r="S103" i="1" s="1"/>
  <c r="Q140" i="5"/>
  <c r="S140" i="5" s="1"/>
  <c r="Q195" i="9"/>
  <c r="S195" i="9" s="1"/>
  <c r="Q170" i="5"/>
  <c r="S170" i="5" s="1"/>
  <c r="Q61" i="5"/>
  <c r="S61" i="5" s="1"/>
  <c r="Q139" i="9"/>
  <c r="S139" i="9" s="1"/>
  <c r="Q93" i="7"/>
  <c r="S93" i="7" s="1"/>
  <c r="Q180" i="9"/>
  <c r="S180" i="9" s="1"/>
  <c r="Q190" i="9"/>
  <c r="S190" i="9" s="1"/>
  <c r="U187" i="3"/>
  <c r="U105" i="3"/>
  <c r="Q155" i="9"/>
  <c r="S155" i="9" s="1"/>
  <c r="Q112" i="9"/>
  <c r="S112" i="9" s="1"/>
  <c r="Q119" i="1"/>
  <c r="S119" i="1" s="1"/>
  <c r="Q192" i="7"/>
  <c r="S192" i="7" s="1"/>
  <c r="Q62" i="9"/>
  <c r="S62" i="9" s="1"/>
  <c r="Q21" i="1"/>
  <c r="S21" i="1" s="1"/>
  <c r="Q52" i="9"/>
  <c r="S52" i="9" s="1"/>
  <c r="Q53" i="5"/>
  <c r="S53" i="5" s="1"/>
  <c r="Q48" i="1"/>
  <c r="S48" i="1" s="1"/>
  <c r="Q89" i="5"/>
  <c r="S89" i="5" s="1"/>
  <c r="U180" i="3"/>
  <c r="Q91" i="7"/>
  <c r="S91" i="7" s="1"/>
  <c r="Q172" i="1"/>
  <c r="S172" i="1" s="1"/>
  <c r="Q20" i="9"/>
  <c r="S20" i="9" s="1"/>
  <c r="Q119" i="5"/>
  <c r="S119" i="5" s="1"/>
  <c r="U32" i="3"/>
  <c r="Q70" i="7"/>
  <c r="S70" i="7" s="1"/>
  <c r="Q138" i="7"/>
  <c r="S138" i="7" s="1"/>
  <c r="Q145" i="7"/>
  <c r="S145" i="7" s="1"/>
  <c r="U38" i="3"/>
  <c r="Q10" i="5"/>
  <c r="S10" i="5" s="1"/>
  <c r="Q135" i="5"/>
  <c r="S135" i="5" s="1"/>
  <c r="Q115" i="9"/>
  <c r="S115" i="9" s="1"/>
  <c r="U26" i="3"/>
  <c r="Q72" i="5"/>
  <c r="S72" i="5" s="1"/>
  <c r="U150" i="3"/>
  <c r="Q173" i="9"/>
  <c r="S173" i="9" s="1"/>
  <c r="Q58" i="9"/>
  <c r="S58" i="9" s="1"/>
  <c r="U133" i="3"/>
  <c r="Q37" i="5"/>
  <c r="S37" i="5" s="1"/>
  <c r="Q38" i="1"/>
  <c r="S38" i="1" s="1"/>
  <c r="Q116" i="7"/>
  <c r="S116" i="7" s="1"/>
  <c r="U90" i="3"/>
  <c r="Q58" i="7"/>
  <c r="S58" i="7" s="1"/>
  <c r="Q112" i="7"/>
  <c r="S112" i="7" s="1"/>
  <c r="Q144" i="9"/>
  <c r="S144" i="9" s="1"/>
  <c r="U73" i="3"/>
  <c r="Q178" i="5"/>
  <c r="S178" i="5" s="1"/>
  <c r="U54" i="3"/>
  <c r="U158" i="3"/>
  <c r="U185" i="3"/>
  <c r="Q149" i="5"/>
  <c r="S149" i="5" s="1"/>
  <c r="Q43" i="5"/>
  <c r="S43" i="5" s="1"/>
  <c r="Q64" i="1"/>
  <c r="S64" i="1" s="1"/>
  <c r="Q34" i="7"/>
  <c r="S34" i="7" s="1"/>
  <c r="Q27" i="9"/>
  <c r="S27" i="9" s="1"/>
  <c r="Q153" i="9"/>
  <c r="S153" i="9" s="1"/>
  <c r="Q25" i="1"/>
  <c r="S25" i="1" s="1"/>
  <c r="Q94" i="5"/>
  <c r="S94" i="5" s="1"/>
  <c r="U145" i="1"/>
  <c r="Q98" i="5"/>
  <c r="S98" i="5" s="1"/>
  <c r="Q145" i="1"/>
  <c r="S145" i="1" s="1"/>
  <c r="U118" i="3"/>
  <c r="Q198" i="1"/>
  <c r="S198" i="1" s="1"/>
  <c r="U173" i="3"/>
  <c r="U179" i="9"/>
  <c r="Q62" i="5"/>
  <c r="S62" i="5" s="1"/>
  <c r="U142" i="3"/>
  <c r="Q17" i="1"/>
  <c r="S17" i="1" s="1"/>
  <c r="U37" i="3"/>
  <c r="U174" i="7"/>
  <c r="Q157" i="7"/>
  <c r="S157" i="7" s="1"/>
  <c r="Q29" i="5"/>
  <c r="S29" i="5" s="1"/>
  <c r="Q78" i="1"/>
  <c r="S78" i="1" s="1"/>
  <c r="U65" i="5"/>
  <c r="Q16" i="9"/>
  <c r="S16" i="9" s="1"/>
  <c r="Q164" i="7"/>
  <c r="S164" i="7" s="1"/>
  <c r="U10" i="7"/>
  <c r="U128" i="3"/>
  <c r="Q167" i="5"/>
  <c r="S167" i="5" s="1"/>
  <c r="Q169" i="1"/>
  <c r="S169" i="1" s="1"/>
  <c r="Q183" i="9"/>
  <c r="S183" i="9" s="1"/>
  <c r="U123" i="3"/>
  <c r="Q188" i="9"/>
  <c r="S188" i="9" s="1"/>
  <c r="Q29" i="9"/>
  <c r="S29" i="9" s="1"/>
  <c r="Q200" i="7"/>
  <c r="S200" i="7" s="1"/>
  <c r="Q181" i="1"/>
  <c r="S181" i="1" s="1"/>
  <c r="Q116" i="5"/>
  <c r="S116" i="5" s="1"/>
  <c r="Q60" i="1"/>
  <c r="S60" i="1" s="1"/>
  <c r="U171" i="3"/>
  <c r="U71" i="3"/>
  <c r="Q139" i="5"/>
  <c r="S139" i="5" s="1"/>
  <c r="Q160" i="7"/>
  <c r="S160" i="7" s="1"/>
  <c r="Q79" i="9"/>
  <c r="S79" i="9" s="1"/>
  <c r="Q58" i="1"/>
  <c r="S58" i="1" s="1"/>
  <c r="Q40" i="7"/>
  <c r="S40" i="7" s="1"/>
  <c r="Q161" i="7"/>
  <c r="S161" i="7" s="1"/>
  <c r="Q100" i="9"/>
  <c r="S100" i="9" s="1"/>
  <c r="Q188" i="5"/>
  <c r="S188" i="5" s="1"/>
  <c r="Q46" i="1"/>
  <c r="S46" i="1" s="1"/>
  <c r="Q28" i="9"/>
  <c r="S28" i="9" s="1"/>
  <c r="Q43" i="9"/>
  <c r="S43" i="9" s="1"/>
  <c r="Q43" i="1"/>
  <c r="S43" i="1" s="1"/>
  <c r="Q134" i="9"/>
  <c r="S134" i="9" s="1"/>
  <c r="Q140" i="7"/>
  <c r="S140" i="7" s="1"/>
  <c r="U45" i="3"/>
  <c r="Q55" i="7"/>
  <c r="S55" i="7" s="1"/>
  <c r="Q165" i="5"/>
  <c r="S165" i="5" s="1"/>
  <c r="Q195" i="5"/>
  <c r="S195" i="5" s="1"/>
  <c r="U81" i="3"/>
  <c r="U167" i="3"/>
  <c r="Q67" i="7"/>
  <c r="S67" i="7" s="1"/>
  <c r="Q86" i="9"/>
  <c r="S86" i="9" s="1"/>
  <c r="Q12" i="9"/>
  <c r="S12" i="9" s="1"/>
  <c r="Q22" i="5"/>
  <c r="S22" i="5" s="1"/>
  <c r="Q192" i="5"/>
  <c r="S192" i="5" s="1"/>
  <c r="Q171" i="1"/>
  <c r="S171" i="1" s="1"/>
  <c r="U31" i="3"/>
  <c r="Q136" i="1"/>
  <c r="S136" i="1" s="1"/>
  <c r="U97" i="3"/>
  <c r="Q159" i="9"/>
  <c r="S159" i="9" s="1"/>
  <c r="Q110" i="9"/>
  <c r="S110" i="9" s="1"/>
  <c r="Q101" i="5"/>
  <c r="S101" i="5" s="1"/>
  <c r="Q14" i="1"/>
  <c r="S14" i="1" s="1"/>
  <c r="Q20" i="1"/>
  <c r="S20" i="1" s="1"/>
  <c r="Q182" i="5"/>
  <c r="S182" i="5" s="1"/>
  <c r="Q197" i="7"/>
  <c r="S197" i="7" s="1"/>
  <c r="U154" i="3"/>
  <c r="Q186" i="1"/>
  <c r="S186" i="1" s="1"/>
  <c r="Q99" i="7"/>
  <c r="S99" i="7" s="1"/>
  <c r="Q130" i="9"/>
  <c r="S130" i="9" s="1"/>
  <c r="U162" i="3"/>
  <c r="Q29" i="7"/>
  <c r="S29" i="7" s="1"/>
  <c r="Q21" i="9"/>
  <c r="S21" i="9" s="1"/>
  <c r="Q96" i="9"/>
  <c r="S96" i="9" s="1"/>
  <c r="Q39" i="1"/>
  <c r="S39" i="1" s="1"/>
  <c r="Q184" i="7"/>
  <c r="S184" i="7" s="1"/>
  <c r="Q14" i="7"/>
  <c r="S14" i="7" s="1"/>
  <c r="Q131" i="1"/>
  <c r="S131" i="1" s="1"/>
  <c r="Q183" i="5"/>
  <c r="S183" i="5" s="1"/>
  <c r="Q59" i="1"/>
  <c r="S59" i="1" s="1"/>
  <c r="Q16" i="7"/>
  <c r="S16" i="7" s="1"/>
  <c r="Q71" i="1"/>
  <c r="S71" i="1" s="1"/>
  <c r="U143" i="3"/>
  <c r="U25" i="3"/>
  <c r="Q144" i="7"/>
  <c r="S144" i="7" s="1"/>
  <c r="U33" i="3"/>
  <c r="Q113" i="7"/>
  <c r="S113" i="7" s="1"/>
  <c r="Q154" i="5"/>
  <c r="S154" i="5" s="1"/>
  <c r="Q80" i="1"/>
  <c r="S80" i="1" s="1"/>
  <c r="Q33" i="9"/>
  <c r="S33" i="9" s="1"/>
  <c r="Q109" i="5"/>
  <c r="S109" i="5" s="1"/>
  <c r="Q80" i="9"/>
  <c r="S80" i="9" s="1"/>
  <c r="U76" i="3"/>
  <c r="Q77" i="1"/>
  <c r="S77" i="1" s="1"/>
  <c r="Q55" i="9"/>
  <c r="S55" i="9" s="1"/>
  <c r="U118" i="5"/>
  <c r="Q183" i="1"/>
  <c r="S183" i="1" s="1"/>
  <c r="Q9" i="9"/>
  <c r="S9" i="9" s="1"/>
  <c r="Q100" i="1"/>
  <c r="S100" i="1" s="1"/>
  <c r="Q49" i="7"/>
  <c r="S49" i="7" s="1"/>
  <c r="Q151" i="9"/>
  <c r="S151" i="9" s="1"/>
  <c r="Q180" i="5"/>
  <c r="S180" i="5" s="1"/>
  <c r="Q162" i="1"/>
  <c r="S162" i="1" s="1"/>
  <c r="Q178" i="9"/>
  <c r="S178" i="9" s="1"/>
  <c r="Q44" i="5"/>
  <c r="S44" i="5" s="1"/>
  <c r="Q105" i="1"/>
  <c r="S105" i="1" s="1"/>
  <c r="Q181" i="7"/>
  <c r="S181" i="7" s="1"/>
  <c r="Q152" i="7"/>
  <c r="S152" i="7" s="1"/>
  <c r="Q17" i="5"/>
  <c r="S17" i="5" s="1"/>
  <c r="Q114" i="5"/>
  <c r="S114" i="5" s="1"/>
  <c r="Q77" i="5"/>
  <c r="S77" i="5" s="1"/>
  <c r="U119" i="9"/>
  <c r="Q49" i="5"/>
  <c r="S49" i="5" s="1"/>
  <c r="Q37" i="7"/>
  <c r="S37" i="7" s="1"/>
  <c r="Q190" i="7"/>
  <c r="S190" i="7" s="1"/>
  <c r="Q35" i="5"/>
  <c r="S35" i="5" s="1"/>
  <c r="Q191" i="5"/>
  <c r="S191" i="5" s="1"/>
  <c r="Q100" i="7"/>
  <c r="S100" i="7" s="1"/>
  <c r="Q177" i="7"/>
  <c r="S177" i="7" s="1"/>
  <c r="Q119" i="7"/>
  <c r="S119" i="7" s="1"/>
  <c r="Q52" i="5"/>
  <c r="S52" i="5" s="1"/>
  <c r="Q42" i="5"/>
  <c r="S42" i="5" s="1"/>
  <c r="Q122" i="7"/>
  <c r="S122" i="7" s="1"/>
  <c r="U167" i="7"/>
  <c r="Q73" i="7"/>
  <c r="S73" i="7" s="1"/>
  <c r="Q137" i="5"/>
  <c r="S137" i="5" s="1"/>
  <c r="Q14" i="9"/>
  <c r="S14" i="9" s="1"/>
  <c r="Q76" i="7"/>
  <c r="S76" i="7" s="1"/>
  <c r="Q179" i="7"/>
  <c r="S179" i="7" s="1"/>
  <c r="Q71" i="5"/>
  <c r="S71" i="5" s="1"/>
  <c r="U115" i="3"/>
  <c r="Q116" i="9"/>
  <c r="S116" i="9" s="1"/>
  <c r="Q166" i="7"/>
  <c r="S166" i="7" s="1"/>
  <c r="U66" i="3"/>
  <c r="Q11" i="1"/>
  <c r="S11" i="1" s="1"/>
  <c r="U159" i="3"/>
  <c r="U162" i="7"/>
  <c r="Q30" i="5"/>
  <c r="S30" i="5" s="1"/>
  <c r="Q45" i="7"/>
  <c r="S45" i="7" s="1"/>
  <c r="Q51" i="9"/>
  <c r="S51" i="9" s="1"/>
  <c r="Q73" i="5"/>
  <c r="S73" i="5" s="1"/>
  <c r="Q15" i="7"/>
  <c r="S15" i="7" s="1"/>
  <c r="Q23" i="9"/>
  <c r="S23" i="9" s="1"/>
  <c r="Q156" i="1"/>
  <c r="S156" i="1" s="1"/>
  <c r="Q159" i="5"/>
  <c r="S159" i="5" s="1"/>
  <c r="Q107" i="9"/>
  <c r="S107" i="9" s="1"/>
  <c r="Q185" i="1"/>
  <c r="S185" i="1" s="1"/>
  <c r="Q199" i="1"/>
  <c r="S199" i="1" s="1"/>
  <c r="U117" i="3"/>
  <c r="Q26" i="9"/>
  <c r="S26" i="9" s="1"/>
  <c r="Q105" i="5"/>
  <c r="S105" i="5" s="1"/>
  <c r="Q160" i="5"/>
  <c r="S160" i="5" s="1"/>
  <c r="Q21" i="7"/>
  <c r="S21" i="7" s="1"/>
  <c r="Q173" i="1"/>
  <c r="S173" i="1" s="1"/>
  <c r="Q106" i="9"/>
  <c r="S106" i="9" s="1"/>
  <c r="Q130" i="7"/>
  <c r="S130" i="7" s="1"/>
  <c r="Q29" i="1"/>
  <c r="S29" i="1" s="1"/>
  <c r="Q18" i="9"/>
  <c r="S18" i="9" s="1"/>
  <c r="Q155" i="7"/>
  <c r="S155" i="7" s="1"/>
  <c r="Q92" i="7"/>
  <c r="S92" i="7" s="1"/>
  <c r="Q18" i="1"/>
  <c r="S18" i="1" s="1"/>
  <c r="Q90" i="7"/>
  <c r="S90" i="7" s="1"/>
  <c r="Q176" i="7"/>
  <c r="S176" i="7" s="1"/>
  <c r="U147" i="3"/>
  <c r="U107" i="3"/>
  <c r="Q87" i="5"/>
  <c r="S87" i="5" s="1"/>
  <c r="Q19" i="9"/>
  <c r="S19" i="9" s="1"/>
  <c r="Q176" i="9"/>
  <c r="S176" i="9" s="1"/>
  <c r="Q152" i="5"/>
  <c r="S152" i="5" s="1"/>
  <c r="U156" i="3"/>
  <c r="Q84" i="1"/>
  <c r="S84" i="1" s="1"/>
  <c r="Q185" i="7"/>
  <c r="S185" i="7" s="1"/>
  <c r="Q161" i="9"/>
  <c r="S161" i="9" s="1"/>
  <c r="Q105" i="7"/>
  <c r="S105" i="7" s="1"/>
  <c r="Q136" i="9"/>
  <c r="S136" i="9" s="1"/>
  <c r="Q192" i="9"/>
  <c r="S192" i="9" s="1"/>
  <c r="Q157" i="9"/>
  <c r="S157" i="9" s="1"/>
  <c r="Q81" i="7"/>
  <c r="S81" i="7" s="1"/>
  <c r="Q196" i="9"/>
  <c r="S196" i="9" s="1"/>
  <c r="Q108" i="9"/>
  <c r="S108" i="9" s="1"/>
  <c r="Q109" i="7"/>
  <c r="S109" i="7" s="1"/>
  <c r="Q77" i="7"/>
  <c r="S77" i="7" s="1"/>
  <c r="Q123" i="9"/>
  <c r="S123" i="9" s="1"/>
  <c r="Q190" i="5"/>
  <c r="S190" i="5" s="1"/>
  <c r="U169" i="3"/>
  <c r="Q179" i="9"/>
  <c r="S179" i="9" s="1"/>
  <c r="Q37" i="9"/>
  <c r="S37" i="9" s="1"/>
  <c r="Q76" i="9"/>
  <c r="S76" i="9" s="1"/>
  <c r="U120" i="3"/>
  <c r="Q99" i="9"/>
  <c r="S99" i="9" s="1"/>
  <c r="U55" i="3"/>
  <c r="Q101" i="7"/>
  <c r="S101" i="7" s="1"/>
  <c r="Q32" i="9"/>
  <c r="S32" i="9" s="1"/>
  <c r="Q141" i="1"/>
  <c r="S141" i="1" s="1"/>
  <c r="U160" i="3"/>
  <c r="Q158" i="5"/>
  <c r="S158" i="5" s="1"/>
  <c r="Q88" i="1"/>
  <c r="S88" i="1" s="1"/>
  <c r="Q105" i="9"/>
  <c r="S105" i="9" s="1"/>
  <c r="Q104" i="7"/>
  <c r="S104" i="7" s="1"/>
  <c r="U172" i="3"/>
  <c r="U10" i="3"/>
  <c r="Q102" i="7"/>
  <c r="S102" i="7" s="1"/>
  <c r="Q177" i="9"/>
  <c r="S177" i="9" s="1"/>
  <c r="U72" i="3"/>
  <c r="Q181" i="9"/>
  <c r="S181" i="9" s="1"/>
  <c r="Q102" i="9"/>
  <c r="S102" i="9" s="1"/>
  <c r="Q23" i="1"/>
  <c r="S23" i="1" s="1"/>
  <c r="Q169" i="9"/>
  <c r="S169" i="9" s="1"/>
  <c r="Q170" i="7"/>
  <c r="S170" i="7" s="1"/>
  <c r="Q104" i="5"/>
  <c r="S104" i="5" s="1"/>
  <c r="Q152" i="9"/>
  <c r="S152" i="9" s="1"/>
  <c r="U112" i="1"/>
  <c r="Q149" i="9"/>
  <c r="S149" i="9" s="1"/>
  <c r="U57" i="9"/>
  <c r="Q155" i="5"/>
  <c r="S155" i="5" s="1"/>
  <c r="Q63" i="7"/>
  <c r="S63" i="7" s="1"/>
  <c r="U56" i="3"/>
  <c r="Q63" i="1"/>
  <c r="S63" i="1" s="1"/>
  <c r="U151" i="3"/>
  <c r="Q134" i="7"/>
  <c r="S134" i="7" s="1"/>
  <c r="Q96" i="1"/>
  <c r="S96" i="1" s="1"/>
  <c r="Q9" i="1"/>
  <c r="S9" i="1" s="1"/>
  <c r="Q81" i="1"/>
  <c r="S81" i="1" s="1"/>
  <c r="U48" i="3"/>
  <c r="W48" i="3" s="1"/>
  <c r="U42" i="7"/>
  <c r="U195" i="3"/>
  <c r="U178" i="3"/>
  <c r="Q42" i="9"/>
  <c r="S42" i="9" s="1"/>
  <c r="Q32" i="7"/>
  <c r="S32" i="7" s="1"/>
  <c r="U125" i="3"/>
  <c r="Q103" i="9"/>
  <c r="S103" i="9" s="1"/>
  <c r="Q171" i="9"/>
  <c r="S171" i="9" s="1"/>
  <c r="Q118" i="7"/>
  <c r="S118" i="7" s="1"/>
  <c r="Q178" i="1"/>
  <c r="S178" i="1" s="1"/>
  <c r="Q159" i="1"/>
  <c r="S159" i="1" s="1"/>
  <c r="Q33" i="7"/>
  <c r="S33" i="7" s="1"/>
  <c r="Q175" i="9"/>
  <c r="S175" i="9" s="1"/>
  <c r="Q120" i="5"/>
  <c r="S120" i="5" s="1"/>
  <c r="Q141" i="9"/>
  <c r="S141" i="9" s="1"/>
  <c r="Q164" i="1"/>
  <c r="S164" i="1" s="1"/>
  <c r="Q180" i="7"/>
  <c r="S180" i="7" s="1"/>
  <c r="U196" i="3"/>
  <c r="Q116" i="1"/>
  <c r="S116" i="1" s="1"/>
  <c r="Q23" i="7"/>
  <c r="S23" i="7" s="1"/>
  <c r="Q36" i="7"/>
  <c r="S36" i="7" s="1"/>
  <c r="Q197" i="1"/>
  <c r="S197" i="1" s="1"/>
  <c r="Q113" i="9"/>
  <c r="S113" i="9" s="1"/>
  <c r="Q89" i="7"/>
  <c r="S89" i="7" s="1"/>
  <c r="U139" i="1"/>
  <c r="Q84" i="5"/>
  <c r="S84" i="5" s="1"/>
  <c r="Q107" i="5"/>
  <c r="S107" i="5" s="1"/>
  <c r="Q170" i="9"/>
  <c r="S170" i="9" s="1"/>
  <c r="Q199" i="9"/>
  <c r="S199" i="9" s="1"/>
  <c r="U124" i="3"/>
  <c r="U16" i="3"/>
  <c r="Q142" i="9"/>
  <c r="S142" i="9" s="1"/>
  <c r="Q167" i="7"/>
  <c r="S167" i="7" s="1"/>
  <c r="Q90" i="5"/>
  <c r="S90" i="5" s="1"/>
  <c r="U146" i="5"/>
  <c r="Q141" i="7"/>
  <c r="S141" i="7" s="1"/>
  <c r="Q144" i="1"/>
  <c r="S144" i="1" s="1"/>
  <c r="Q148" i="7"/>
  <c r="S148" i="7" s="1"/>
  <c r="Q125" i="7"/>
  <c r="S125" i="7" s="1"/>
  <c r="Q163" i="5"/>
  <c r="S163" i="5" s="1"/>
  <c r="Q146" i="5"/>
  <c r="S146" i="5" s="1"/>
  <c r="Q184" i="5"/>
  <c r="S184" i="5" s="1"/>
  <c r="Q124" i="5"/>
  <c r="S124" i="5" s="1"/>
  <c r="Q24" i="1"/>
  <c r="S24" i="1" s="1"/>
  <c r="Q19" i="7"/>
  <c r="S19" i="7" s="1"/>
  <c r="Q145" i="5"/>
  <c r="S145" i="5" s="1"/>
  <c r="Q199" i="7"/>
  <c r="S199" i="7" s="1"/>
  <c r="U31" i="7"/>
  <c r="W31" i="7" s="1"/>
  <c r="Q30" i="1"/>
  <c r="S30" i="1" s="1"/>
  <c r="Q143" i="9"/>
  <c r="S143" i="9" s="1"/>
  <c r="Q76" i="5"/>
  <c r="S76" i="5" s="1"/>
  <c r="U40" i="3"/>
  <c r="Q167" i="9"/>
  <c r="S167" i="9" s="1"/>
  <c r="Q80" i="5"/>
  <c r="S80" i="5" s="1"/>
  <c r="U170" i="3"/>
  <c r="U83" i="3"/>
  <c r="W83" i="3" s="1"/>
  <c r="Q175" i="7"/>
  <c r="S175" i="7" s="1"/>
  <c r="Q136" i="7"/>
  <c r="S136" i="7" s="1"/>
  <c r="Q192" i="1"/>
  <c r="S192" i="1" s="1"/>
  <c r="Q36" i="9"/>
  <c r="S36" i="9" s="1"/>
  <c r="Q16" i="1"/>
  <c r="S16" i="1" s="1"/>
  <c r="U27" i="3"/>
  <c r="Q53" i="9"/>
  <c r="S53" i="9" s="1"/>
  <c r="Q171" i="5"/>
  <c r="S171" i="5" s="1"/>
  <c r="Q95" i="5"/>
  <c r="S95" i="5" s="1"/>
  <c r="U135" i="3"/>
  <c r="Q163" i="7"/>
  <c r="S163" i="7" s="1"/>
  <c r="U181" i="3"/>
  <c r="U174" i="3"/>
  <c r="Q70" i="5"/>
  <c r="S70" i="5" s="1"/>
  <c r="Q185" i="5"/>
  <c r="S185" i="5" s="1"/>
  <c r="Q160" i="1"/>
  <c r="S160" i="1" s="1"/>
  <c r="Q93" i="1"/>
  <c r="S93" i="1" s="1"/>
  <c r="Q200" i="1"/>
  <c r="S200" i="1" s="1"/>
  <c r="Q39" i="5"/>
  <c r="S39" i="5" s="1"/>
  <c r="Q193" i="7"/>
  <c r="S193" i="7" s="1"/>
  <c r="Q156" i="9"/>
  <c r="S156" i="9" s="1"/>
  <c r="Q164" i="5"/>
  <c r="S164" i="5" s="1"/>
  <c r="Q155" i="1"/>
  <c r="S155" i="1" s="1"/>
  <c r="Q169" i="5"/>
  <c r="S169" i="5" s="1"/>
  <c r="Q168" i="7"/>
  <c r="S168" i="7" s="1"/>
  <c r="U134" i="3"/>
  <c r="Q112" i="5"/>
  <c r="S112" i="5" s="1"/>
  <c r="Q13" i="1"/>
  <c r="S13" i="1" s="1"/>
  <c r="Q66" i="5"/>
  <c r="S66" i="5" s="1"/>
  <c r="Q187" i="5"/>
  <c r="S187" i="5" s="1"/>
  <c r="U93" i="3"/>
  <c r="Q114" i="1"/>
  <c r="S114" i="1" s="1"/>
  <c r="Q20" i="5"/>
  <c r="S20" i="5" s="1"/>
  <c r="Q44" i="1"/>
  <c r="S44" i="1" s="1"/>
  <c r="Q47" i="7"/>
  <c r="S47" i="7" s="1"/>
  <c r="Q75" i="9"/>
  <c r="S75" i="9" s="1"/>
  <c r="Q27" i="7"/>
  <c r="S27" i="7" s="1"/>
  <c r="Q122" i="5"/>
  <c r="S122" i="5" s="1"/>
  <c r="Q137" i="9"/>
  <c r="S137" i="9" s="1"/>
  <c r="Q34" i="9"/>
  <c r="S34" i="9" s="1"/>
  <c r="Q168" i="1"/>
  <c r="S168" i="1" s="1"/>
  <c r="Q106" i="1"/>
  <c r="S106" i="1" s="1"/>
  <c r="Q149" i="7"/>
  <c r="S149" i="7" s="1"/>
  <c r="Q38" i="9"/>
  <c r="S38" i="9" s="1"/>
  <c r="Q12" i="5"/>
  <c r="S12" i="5" s="1"/>
  <c r="U132" i="3"/>
  <c r="Q76" i="1"/>
  <c r="S76" i="1" s="1"/>
  <c r="U29" i="3"/>
  <c r="W29" i="3" s="1"/>
  <c r="Q11" i="5"/>
  <c r="S11" i="5" s="1"/>
  <c r="Q194" i="9"/>
  <c r="S194" i="9" s="1"/>
  <c r="Q123" i="1"/>
  <c r="S123" i="1" s="1"/>
  <c r="Q127" i="5"/>
  <c r="S127" i="5" s="1"/>
  <c r="Q117" i="1"/>
  <c r="S117" i="1" s="1"/>
  <c r="Q133" i="9"/>
  <c r="S133" i="9" s="1"/>
  <c r="U137" i="3"/>
  <c r="Q129" i="9"/>
  <c r="S129" i="9" s="1"/>
  <c r="U152" i="3"/>
  <c r="Q36" i="1"/>
  <c r="S36" i="1" s="1"/>
  <c r="Q145" i="9"/>
  <c r="S145" i="9" s="1"/>
  <c r="U30" i="3"/>
  <c r="Q59" i="7"/>
  <c r="S59" i="7" s="1"/>
  <c r="Q113" i="1"/>
  <c r="S113" i="1" s="1"/>
  <c r="Q138" i="5"/>
  <c r="S138" i="5" s="1"/>
  <c r="Q90" i="1"/>
  <c r="S90" i="1" s="1"/>
  <c r="Q37" i="1"/>
  <c r="S37" i="1" s="1"/>
  <c r="U120" i="1"/>
  <c r="Q81" i="5"/>
  <c r="S81" i="5" s="1"/>
  <c r="U126" i="3"/>
  <c r="Q134" i="5"/>
  <c r="S134" i="5" s="1"/>
  <c r="Q131" i="5"/>
  <c r="S131" i="5" s="1"/>
  <c r="Q150" i="9"/>
  <c r="S150" i="9" s="1"/>
  <c r="Q154" i="1"/>
  <c r="S154" i="1" s="1"/>
  <c r="Q158" i="7"/>
  <c r="S158" i="7" s="1"/>
  <c r="Q38" i="7"/>
  <c r="S38" i="7" s="1"/>
  <c r="Q54" i="5"/>
  <c r="S54" i="5" s="1"/>
  <c r="Q84" i="7"/>
  <c r="S84" i="7" s="1"/>
  <c r="Q57" i="9"/>
  <c r="S57" i="9" s="1"/>
  <c r="Q187" i="1"/>
  <c r="S187" i="1" s="1"/>
  <c r="U63" i="3"/>
  <c r="U17" i="3"/>
  <c r="Q95" i="7"/>
  <c r="S95" i="7" s="1"/>
  <c r="Q195" i="1"/>
  <c r="S195" i="1" s="1"/>
  <c r="Q157" i="1"/>
  <c r="S157" i="1" s="1"/>
  <c r="Q71" i="9"/>
  <c r="S71" i="9" s="1"/>
  <c r="Q77" i="9"/>
  <c r="S77" i="9" s="1"/>
  <c r="Q83" i="5"/>
  <c r="S83" i="5" s="1"/>
  <c r="Q62" i="7"/>
  <c r="S62" i="7" s="1"/>
  <c r="U134" i="1"/>
  <c r="Q91" i="1"/>
  <c r="S91" i="1" s="1"/>
  <c r="U144" i="3"/>
  <c r="Q78" i="9"/>
  <c r="S78" i="9" s="1"/>
  <c r="U190" i="3"/>
  <c r="Q184" i="1"/>
  <c r="S184" i="1" s="1"/>
  <c r="Q15" i="9"/>
  <c r="S15" i="9" s="1"/>
  <c r="Q51" i="5"/>
  <c r="S51" i="5" s="1"/>
  <c r="Q129" i="5"/>
  <c r="S129" i="5" s="1"/>
  <c r="U70" i="3"/>
  <c r="U9" i="3"/>
  <c r="Q85" i="7"/>
  <c r="S85" i="7" s="1"/>
  <c r="U72" i="1"/>
  <c r="U102" i="3"/>
  <c r="U188" i="3"/>
  <c r="Q79" i="5"/>
  <c r="S79" i="5" s="1"/>
  <c r="Q153" i="7"/>
  <c r="S153" i="7" s="1"/>
  <c r="Q100" i="5"/>
  <c r="S100" i="5" s="1"/>
  <c r="Q120" i="7"/>
  <c r="S120" i="7" s="1"/>
  <c r="Q191" i="9"/>
  <c r="S191" i="9" s="1"/>
  <c r="Q133" i="5"/>
  <c r="S133" i="5" s="1"/>
  <c r="Q12" i="1"/>
  <c r="S12" i="1" s="1"/>
  <c r="Q41" i="1"/>
  <c r="S41" i="1" s="1"/>
  <c r="Q126" i="1"/>
  <c r="S126" i="1" s="1"/>
  <c r="U12" i="3"/>
  <c r="U118" i="9"/>
  <c r="U100" i="3"/>
  <c r="Q48" i="7"/>
  <c r="S48" i="7" s="1"/>
  <c r="Q83" i="7"/>
  <c r="S83" i="7" s="1"/>
  <c r="Q69" i="9"/>
  <c r="S69" i="9" s="1"/>
  <c r="Q33" i="5"/>
  <c r="S33" i="5" s="1"/>
  <c r="Q148" i="1"/>
  <c r="S148" i="1" s="1"/>
  <c r="Q18" i="7"/>
  <c r="S18" i="7" s="1"/>
  <c r="Q122" i="1"/>
  <c r="S122" i="1" s="1"/>
  <c r="Q17" i="7"/>
  <c r="S17" i="7" s="1"/>
  <c r="U53" i="3"/>
  <c r="U193" i="3"/>
  <c r="Q118" i="5"/>
  <c r="S118" i="5" s="1"/>
  <c r="Q119" i="9"/>
  <c r="S119" i="9" s="1"/>
  <c r="Q19" i="1"/>
  <c r="S19" i="1" s="1"/>
  <c r="Q104" i="1"/>
  <c r="S104" i="1" s="1"/>
  <c r="U106" i="3"/>
  <c r="Q135" i="1"/>
  <c r="S135" i="1" s="1"/>
  <c r="Q85" i="1"/>
  <c r="S85" i="1" s="1"/>
  <c r="U153" i="3"/>
  <c r="Q39" i="9"/>
  <c r="S39" i="9" s="1"/>
  <c r="Q42" i="1"/>
  <c r="S42" i="1" s="1"/>
  <c r="Q60" i="9"/>
  <c r="S60" i="9" s="1"/>
  <c r="U35" i="3"/>
  <c r="Q156" i="5"/>
  <c r="S156" i="5" s="1"/>
  <c r="U157" i="3"/>
  <c r="Q79" i="1"/>
  <c r="S79" i="1" s="1"/>
  <c r="Q142" i="1"/>
  <c r="S142" i="1" s="1"/>
  <c r="Q128" i="7"/>
  <c r="S128" i="7" s="1"/>
  <c r="Q65" i="5"/>
  <c r="S65" i="5" s="1"/>
  <c r="Q103" i="5"/>
  <c r="S103" i="5" s="1"/>
  <c r="Q69" i="5"/>
  <c r="S69" i="5" s="1"/>
  <c r="Q94" i="1"/>
  <c r="S94" i="1" s="1"/>
  <c r="Q15" i="5"/>
  <c r="S15" i="5" s="1"/>
  <c r="Q114" i="9"/>
  <c r="S114" i="9" s="1"/>
  <c r="Q27" i="5"/>
  <c r="S27" i="5" s="1"/>
  <c r="U28" i="3"/>
  <c r="Q68" i="9"/>
  <c r="S68" i="9" s="1"/>
  <c r="U46" i="3"/>
  <c r="Q115" i="1"/>
  <c r="S115" i="1" s="1"/>
  <c r="Q15" i="1"/>
  <c r="S15" i="1" s="1"/>
  <c r="Q84" i="9"/>
  <c r="S84" i="9" s="1"/>
  <c r="U141" i="3"/>
  <c r="Q118" i="9"/>
  <c r="S118" i="9" s="1"/>
  <c r="U112" i="3"/>
  <c r="U138" i="3"/>
  <c r="Q66" i="1"/>
  <c r="S66" i="1" s="1"/>
  <c r="U109" i="3"/>
  <c r="Q99" i="1"/>
  <c r="S99" i="1" s="1"/>
  <c r="Q53" i="1"/>
  <c r="S53" i="1" s="1"/>
  <c r="U136" i="3"/>
  <c r="U61" i="3"/>
  <c r="Q10" i="7"/>
  <c r="S10" i="7" s="1"/>
  <c r="U163" i="3"/>
  <c r="U183" i="3"/>
  <c r="U96" i="3"/>
  <c r="Q143" i="1"/>
  <c r="S143" i="1" s="1"/>
  <c r="Q10" i="1"/>
  <c r="S10" i="1" s="1"/>
  <c r="Q118" i="1"/>
  <c r="S118" i="1" s="1"/>
  <c r="Q166" i="1"/>
  <c r="S166" i="1" s="1"/>
  <c r="U14" i="3"/>
  <c r="Q41" i="9"/>
  <c r="S41" i="9" s="1"/>
  <c r="Q72" i="1"/>
  <c r="S72" i="1" s="1"/>
  <c r="Q124" i="7"/>
  <c r="S124" i="7" s="1"/>
  <c r="Q18" i="5"/>
  <c r="S18" i="5" s="1"/>
  <c r="Q150" i="5"/>
  <c r="S150" i="5" s="1"/>
  <c r="Q44" i="7"/>
  <c r="S44" i="7" s="1"/>
  <c r="Q194" i="7"/>
  <c r="S194" i="7" s="1"/>
  <c r="Q197" i="9"/>
  <c r="S197" i="9" s="1"/>
  <c r="Q75" i="1"/>
  <c r="S75" i="1" s="1"/>
  <c r="Q198" i="7"/>
  <c r="S198" i="7" s="1"/>
  <c r="Q58" i="5"/>
  <c r="S58" i="5" s="1"/>
  <c r="U52" i="3"/>
  <c r="Q121" i="7"/>
  <c r="S121" i="7" s="1"/>
  <c r="Q63" i="5"/>
  <c r="S63" i="5" s="1"/>
  <c r="Q38" i="5"/>
  <c r="S38" i="5" s="1"/>
  <c r="Q152" i="1"/>
  <c r="S152" i="1" s="1"/>
  <c r="Q133" i="1"/>
  <c r="S133" i="1" s="1"/>
  <c r="Q165" i="9"/>
  <c r="S165" i="9" s="1"/>
  <c r="Q198" i="5"/>
  <c r="S198" i="5" s="1"/>
  <c r="U85" i="3"/>
  <c r="Q26" i="1"/>
  <c r="S26" i="1" s="1"/>
  <c r="Q13" i="7"/>
  <c r="S13" i="7" s="1"/>
  <c r="U11" i="3"/>
  <c r="Q153" i="5"/>
  <c r="S153" i="5" s="1"/>
  <c r="Q191" i="1"/>
  <c r="S191" i="1" s="1"/>
  <c r="Q78" i="7"/>
  <c r="S78" i="7" s="1"/>
  <c r="Q132" i="5"/>
  <c r="S132" i="5" s="1"/>
  <c r="U57" i="3"/>
  <c r="Q137" i="1"/>
  <c r="S137" i="1" s="1"/>
  <c r="Q94" i="7"/>
  <c r="S94" i="7" s="1"/>
  <c r="U42" i="3"/>
  <c r="Q68" i="1"/>
  <c r="S68" i="1" s="1"/>
  <c r="Q158" i="9"/>
  <c r="S158" i="9" s="1"/>
  <c r="U131" i="3"/>
  <c r="U149" i="3"/>
  <c r="Q51" i="1"/>
  <c r="S51" i="1" s="1"/>
  <c r="Q193" i="9"/>
  <c r="S193" i="9" s="1"/>
  <c r="U22" i="7"/>
  <c r="Q59" i="9"/>
  <c r="S59" i="9" s="1"/>
  <c r="Q26" i="7"/>
  <c r="S26" i="7" s="1"/>
  <c r="Q12" i="7"/>
  <c r="S12" i="7" s="1"/>
  <c r="Q55" i="1"/>
  <c r="S55" i="1" s="1"/>
  <c r="Q47" i="5"/>
  <c r="S47" i="5" s="1"/>
  <c r="Q74" i="5"/>
  <c r="S74" i="5" s="1"/>
  <c r="U79" i="3"/>
  <c r="Q85" i="9"/>
  <c r="S85" i="9" s="1"/>
  <c r="Q40" i="1"/>
  <c r="S40" i="1" s="1"/>
  <c r="U87" i="3"/>
  <c r="Q168" i="9"/>
  <c r="S168" i="9" s="1"/>
  <c r="Q184" i="9"/>
  <c r="S184" i="9" s="1"/>
  <c r="Q162" i="7"/>
  <c r="S162" i="7" s="1"/>
  <c r="Q65" i="1"/>
  <c r="S65" i="1" s="1"/>
  <c r="U114" i="3"/>
  <c r="Q171" i="7"/>
  <c r="S171" i="7" s="1"/>
  <c r="Q128" i="1"/>
  <c r="S128" i="1" s="1"/>
  <c r="U110" i="3"/>
  <c r="Q188" i="7"/>
  <c r="S188" i="7" s="1"/>
  <c r="Q108" i="5"/>
  <c r="S108" i="5" s="1"/>
  <c r="Q45" i="9"/>
  <c r="S45" i="9" s="1"/>
  <c r="Q87" i="9"/>
  <c r="S87" i="9" s="1"/>
  <c r="Q146" i="7"/>
  <c r="S146" i="7" s="1"/>
  <c r="Q52" i="1"/>
  <c r="S52" i="1" s="1"/>
  <c r="Q196" i="1"/>
  <c r="S196" i="1" s="1"/>
  <c r="Q31" i="7"/>
  <c r="S31" i="7" s="1"/>
  <c r="U98" i="3"/>
  <c r="Q41" i="7"/>
  <c r="S41" i="7" s="1"/>
  <c r="Q182" i="9"/>
  <c r="S182" i="9" s="1"/>
  <c r="Q110" i="5"/>
  <c r="S110" i="5" s="1"/>
  <c r="Q39" i="7"/>
  <c r="S39" i="7" s="1"/>
  <c r="Q69" i="7"/>
  <c r="S69" i="7" s="1"/>
  <c r="Q31" i="5"/>
  <c r="S31" i="5" s="1"/>
  <c r="Q25" i="7"/>
  <c r="S25" i="7" s="1"/>
  <c r="Q46" i="9"/>
  <c r="S46" i="9" s="1"/>
  <c r="Q143" i="5"/>
  <c r="S143" i="5" s="1"/>
  <c r="U59" i="3"/>
  <c r="Q60" i="5"/>
  <c r="S60" i="5" s="1"/>
  <c r="U127" i="3"/>
  <c r="Q174" i="7"/>
  <c r="S174" i="7" s="1"/>
  <c r="Q151" i="7"/>
  <c r="S151" i="7" s="1"/>
  <c r="Q168" i="5"/>
  <c r="S168" i="5" s="1"/>
  <c r="Q61" i="1"/>
  <c r="S61" i="1" s="1"/>
  <c r="Q46" i="7"/>
  <c r="S46" i="7" s="1"/>
  <c r="Q129" i="7"/>
  <c r="S129" i="7" s="1"/>
  <c r="Q75" i="5"/>
  <c r="S75" i="5" s="1"/>
  <c r="Q98" i="9"/>
  <c r="S98" i="9" s="1"/>
  <c r="U103" i="3"/>
  <c r="Q20" i="7"/>
  <c r="S20" i="7" s="1"/>
  <c r="U161" i="3"/>
  <c r="Q124" i="1"/>
  <c r="S124" i="1" s="1"/>
  <c r="Q141" i="5"/>
  <c r="S141" i="5" s="1"/>
  <c r="U176" i="3"/>
  <c r="Q156" i="7"/>
  <c r="S156" i="7" s="1"/>
  <c r="Q82" i="5"/>
  <c r="S82" i="5" s="1"/>
  <c r="Q198" i="9"/>
  <c r="S198" i="9" s="1"/>
  <c r="Q56" i="1"/>
  <c r="S56" i="1" s="1"/>
  <c r="Q102" i="5"/>
  <c r="S102" i="5" s="1"/>
  <c r="U198" i="3"/>
  <c r="Q165" i="7"/>
  <c r="S165" i="7" s="1"/>
  <c r="Q27" i="1"/>
  <c r="S27" i="1" s="1"/>
  <c r="Q140" i="1"/>
  <c r="S140" i="1" s="1"/>
  <c r="Q89" i="1"/>
  <c r="S89" i="1" s="1"/>
  <c r="Q49" i="1"/>
  <c r="S49" i="1" s="1"/>
  <c r="U192" i="3"/>
  <c r="Q61" i="9"/>
  <c r="S61" i="9" s="1"/>
  <c r="Q42" i="7"/>
  <c r="S42" i="7" s="1"/>
  <c r="Q101" i="9"/>
  <c r="S101" i="9" s="1"/>
  <c r="Q175" i="1"/>
  <c r="S175" i="1" s="1"/>
  <c r="Q120" i="1"/>
  <c r="S120" i="1" s="1"/>
  <c r="Q114" i="7"/>
  <c r="S114" i="7" s="1"/>
  <c r="Q134" i="1"/>
  <c r="S134" i="1" s="1"/>
  <c r="Q17" i="9"/>
  <c r="S17" i="9" s="1"/>
  <c r="Q30" i="9"/>
  <c r="S30" i="9" s="1"/>
  <c r="Q180" i="1"/>
  <c r="S180" i="1" s="1"/>
  <c r="Q24" i="5"/>
  <c r="S24" i="5" s="1"/>
  <c r="Q64" i="5"/>
  <c r="S64" i="5" s="1"/>
  <c r="Q147" i="1"/>
  <c r="S147" i="1" s="1"/>
  <c r="Q165" i="1"/>
  <c r="S165" i="1" s="1"/>
  <c r="Q112" i="1"/>
  <c r="S112" i="1" s="1"/>
  <c r="U23" i="3"/>
  <c r="Q22" i="7"/>
  <c r="S22" i="7" s="1"/>
  <c r="Q139" i="1"/>
  <c r="S139" i="1" s="1"/>
  <c r="Q88" i="9"/>
  <c r="S88" i="9" s="1"/>
  <c r="W91" i="3"/>
  <c r="X91" i="3"/>
  <c r="X137" i="3"/>
  <c r="W137" i="3"/>
  <c r="W77" i="3"/>
  <c r="X77" i="3"/>
  <c r="X89" i="3"/>
  <c r="W89" i="3"/>
  <c r="X29" i="3"/>
  <c r="X132" i="3"/>
  <c r="W132" i="3"/>
  <c r="X18" i="3"/>
  <c r="W18" i="3"/>
  <c r="X47" i="3"/>
  <c r="W47" i="3"/>
  <c r="X58" i="3"/>
  <c r="W58" i="3"/>
  <c r="X191" i="3"/>
  <c r="W191" i="3"/>
  <c r="X51" i="3"/>
  <c r="W51" i="3"/>
  <c r="X93" i="3"/>
  <c r="W93" i="3"/>
  <c r="X134" i="3"/>
  <c r="W134" i="3"/>
  <c r="X189" i="3"/>
  <c r="W189" i="3"/>
  <c r="X111" i="3"/>
  <c r="W111" i="3"/>
  <c r="X124" i="1"/>
  <c r="W124" i="1"/>
  <c r="W155" i="3"/>
  <c r="X155" i="3"/>
  <c r="X174" i="3"/>
  <c r="W174" i="3"/>
  <c r="W181" i="3"/>
  <c r="X181" i="3"/>
  <c r="X22" i="3"/>
  <c r="W22" i="3"/>
  <c r="X135" i="3"/>
  <c r="W135" i="3"/>
  <c r="X186" i="3"/>
  <c r="W186" i="3"/>
  <c r="X27" i="3"/>
  <c r="W27" i="3"/>
  <c r="X86" i="3"/>
  <c r="W86" i="3"/>
  <c r="X139" i="3"/>
  <c r="W139" i="3"/>
  <c r="X170" i="3"/>
  <c r="W170" i="3"/>
  <c r="W40" i="3"/>
  <c r="X40" i="3"/>
  <c r="X31" i="7"/>
  <c r="X182" i="3"/>
  <c r="W182" i="3"/>
  <c r="X108" i="1"/>
  <c r="W108" i="1"/>
  <c r="X168" i="3"/>
  <c r="W168" i="3"/>
  <c r="X92" i="3"/>
  <c r="W92" i="3"/>
  <c r="X96" i="7"/>
  <c r="W96" i="7"/>
  <c r="X146" i="5"/>
  <c r="W146" i="5"/>
  <c r="X84" i="3"/>
  <c r="W84" i="3"/>
  <c r="W145" i="3"/>
  <c r="X145" i="3"/>
  <c r="W16" i="3"/>
  <c r="X16" i="3"/>
  <c r="X124" i="3"/>
  <c r="W124" i="3"/>
  <c r="X139" i="1"/>
  <c r="W139" i="1"/>
  <c r="X199" i="3"/>
  <c r="W199" i="3"/>
  <c r="W82" i="3"/>
  <c r="X82" i="3"/>
  <c r="W88" i="3"/>
  <c r="X88" i="3"/>
  <c r="X67" i="3"/>
  <c r="W67" i="3"/>
  <c r="X196" i="3"/>
  <c r="W196" i="3"/>
  <c r="X190" i="7"/>
  <c r="W190" i="7"/>
  <c r="X125" i="3"/>
  <c r="W125" i="3"/>
  <c r="X175" i="3"/>
  <c r="W175" i="3"/>
  <c r="X178" i="3"/>
  <c r="W178" i="3"/>
  <c r="W195" i="3"/>
  <c r="X195" i="3"/>
  <c r="W42" i="7"/>
  <c r="X42" i="7"/>
  <c r="X99" i="3"/>
  <c r="W99" i="3"/>
  <c r="X48" i="3"/>
  <c r="X19" i="3"/>
  <c r="W19" i="3"/>
  <c r="X13" i="1"/>
  <c r="W13" i="1"/>
  <c r="X151" i="3"/>
  <c r="W151" i="3"/>
  <c r="X80" i="3"/>
  <c r="W80" i="3"/>
  <c r="X56" i="3"/>
  <c r="W56" i="3"/>
  <c r="W57" i="9"/>
  <c r="X57" i="9"/>
  <c r="X15" i="9"/>
  <c r="W15" i="9"/>
  <c r="W112" i="1"/>
  <c r="X112" i="1"/>
  <c r="X15" i="3"/>
  <c r="W15" i="3"/>
  <c r="W14" i="5"/>
  <c r="X14" i="5"/>
  <c r="X161" i="7"/>
  <c r="W161" i="7"/>
  <c r="X63" i="1"/>
  <c r="W63" i="1"/>
  <c r="X131" i="5"/>
  <c r="W131" i="5"/>
  <c r="W188" i="1"/>
  <c r="X188" i="1"/>
  <c r="X89" i="1"/>
  <c r="W89" i="1"/>
  <c r="X120" i="5"/>
  <c r="W120" i="5"/>
  <c r="X174" i="5"/>
  <c r="W174" i="5"/>
  <c r="X181" i="7"/>
  <c r="W181" i="7"/>
  <c r="X64" i="1"/>
  <c r="W64" i="1"/>
  <c r="X141" i="9"/>
  <c r="W141" i="9"/>
  <c r="W183" i="9"/>
  <c r="X183" i="9"/>
  <c r="X41" i="5"/>
  <c r="W41" i="5"/>
  <c r="X169" i="1"/>
  <c r="W169" i="1"/>
  <c r="W45" i="7"/>
  <c r="X45" i="7"/>
  <c r="X192" i="5"/>
  <c r="W192" i="5"/>
  <c r="W133" i="5"/>
  <c r="X133" i="5"/>
  <c r="X71" i="1"/>
  <c r="W71" i="1"/>
  <c r="X172" i="5"/>
  <c r="W172" i="5"/>
  <c r="X43" i="7"/>
  <c r="W43" i="7"/>
  <c r="W12" i="9"/>
  <c r="X12" i="9"/>
  <c r="X77" i="7"/>
  <c r="W77" i="7"/>
  <c r="W119" i="1"/>
  <c r="X119" i="1"/>
  <c r="W139" i="9"/>
  <c r="X139" i="9"/>
  <c r="W176" i="9"/>
  <c r="X176" i="9"/>
  <c r="X167" i="1"/>
  <c r="W167" i="1"/>
  <c r="X192" i="1"/>
  <c r="W192" i="1"/>
  <c r="W46" i="5"/>
  <c r="X46" i="5"/>
  <c r="W193" i="7"/>
  <c r="X193" i="7"/>
  <c r="X163" i="7"/>
  <c r="W163" i="7"/>
  <c r="X103" i="1"/>
  <c r="W103" i="1"/>
  <c r="W55" i="1"/>
  <c r="X55" i="1"/>
  <c r="W52" i="5"/>
  <c r="X52" i="5"/>
  <c r="W174" i="9"/>
  <c r="X174" i="9"/>
  <c r="W53" i="9"/>
  <c r="X53" i="9"/>
  <c r="W185" i="1"/>
  <c r="X185" i="1"/>
  <c r="W183" i="5"/>
  <c r="X183" i="5"/>
  <c r="X147" i="7"/>
  <c r="W147" i="7"/>
  <c r="W121" i="1"/>
  <c r="X121" i="1"/>
  <c r="W110" i="1"/>
  <c r="X110" i="1"/>
  <c r="W122" i="5"/>
  <c r="X122" i="5"/>
  <c r="X82" i="1"/>
  <c r="W82" i="1"/>
  <c r="X146" i="1"/>
  <c r="W146" i="1"/>
  <c r="W47" i="1"/>
  <c r="X47" i="1"/>
  <c r="W156" i="5"/>
  <c r="X156" i="5"/>
  <c r="W26" i="9"/>
  <c r="X26" i="9"/>
  <c r="X116" i="5"/>
  <c r="W116" i="5"/>
  <c r="W48" i="5"/>
  <c r="X48" i="5"/>
  <c r="X111" i="9"/>
  <c r="W111" i="9"/>
  <c r="X174" i="1"/>
  <c r="W174" i="1"/>
  <c r="X177" i="9"/>
  <c r="W177" i="9"/>
  <c r="X38" i="9"/>
  <c r="W38" i="9"/>
  <c r="X143" i="5"/>
  <c r="W143" i="5"/>
  <c r="X60" i="7"/>
  <c r="W60" i="7"/>
  <c r="X55" i="7"/>
  <c r="W55" i="7"/>
  <c r="X46" i="1"/>
  <c r="W46" i="1"/>
  <c r="W193" i="1"/>
  <c r="X193" i="1"/>
  <c r="X148" i="1"/>
  <c r="W148" i="1"/>
  <c r="X99" i="7"/>
  <c r="W99" i="7"/>
  <c r="W32" i="9"/>
  <c r="X32" i="9"/>
  <c r="X56" i="7"/>
  <c r="W56" i="7"/>
  <c r="W86" i="9"/>
  <c r="X86" i="9"/>
  <c r="X85" i="7"/>
  <c r="W85" i="7"/>
  <c r="X24" i="5"/>
  <c r="W24" i="5"/>
  <c r="X31" i="5"/>
  <c r="W31" i="5"/>
  <c r="X126" i="5"/>
  <c r="W126" i="5"/>
  <c r="W128" i="7"/>
  <c r="X128" i="7"/>
  <c r="W45" i="5"/>
  <c r="X45" i="5"/>
  <c r="W157" i="9"/>
  <c r="X157" i="9"/>
  <c r="X162" i="1"/>
  <c r="W162" i="1"/>
  <c r="W64" i="7"/>
  <c r="X64" i="7"/>
  <c r="X16" i="7"/>
  <c r="W16" i="7"/>
  <c r="X91" i="7"/>
  <c r="W91" i="7"/>
  <c r="X108" i="5"/>
  <c r="W108" i="5"/>
  <c r="W43" i="9"/>
  <c r="X43" i="9"/>
  <c r="W35" i="1"/>
  <c r="X35" i="1"/>
  <c r="X114" i="7"/>
  <c r="W114" i="7"/>
  <c r="X93" i="7"/>
  <c r="W93" i="7"/>
  <c r="X19" i="9"/>
  <c r="W19" i="9"/>
  <c r="X48" i="9"/>
  <c r="W48" i="9"/>
  <c r="W92" i="7"/>
  <c r="X92" i="7"/>
  <c r="X53" i="7"/>
  <c r="W53" i="7"/>
  <c r="W10" i="1"/>
  <c r="X10" i="1"/>
  <c r="X44" i="7"/>
  <c r="W44" i="7"/>
  <c r="X138" i="9"/>
  <c r="W138" i="9"/>
  <c r="X99" i="1"/>
  <c r="W99" i="1"/>
  <c r="W161" i="1"/>
  <c r="X161" i="1"/>
  <c r="X187" i="1"/>
  <c r="W187" i="1"/>
  <c r="W135" i="1"/>
  <c r="X135" i="1"/>
  <c r="X78" i="7"/>
  <c r="W78" i="7"/>
  <c r="X163" i="5"/>
  <c r="W163" i="5"/>
  <c r="W68" i="5"/>
  <c r="X68" i="5"/>
  <c r="X14" i="7"/>
  <c r="W14" i="7"/>
  <c r="X68" i="7"/>
  <c r="W68" i="7"/>
  <c r="X184" i="9"/>
  <c r="W184" i="9"/>
  <c r="X46" i="9"/>
  <c r="W46" i="9"/>
  <c r="W20" i="1"/>
  <c r="X20" i="1"/>
  <c r="W180" i="1"/>
  <c r="X180" i="1"/>
  <c r="X53" i="5"/>
  <c r="W53" i="5"/>
  <c r="X186" i="9"/>
  <c r="W186" i="9"/>
  <c r="X129" i="7"/>
  <c r="W129" i="7"/>
  <c r="W70" i="5"/>
  <c r="X70" i="5"/>
  <c r="W120" i="9"/>
  <c r="X120" i="9"/>
  <c r="X33" i="9"/>
  <c r="W33" i="9"/>
  <c r="X35" i="5"/>
  <c r="W35" i="5"/>
  <c r="X67" i="7"/>
  <c r="W67" i="7"/>
  <c r="X92" i="1"/>
  <c r="W92" i="1"/>
  <c r="X190" i="5"/>
  <c r="W190" i="5"/>
  <c r="W136" i="1"/>
  <c r="X136" i="1"/>
  <c r="X109" i="1"/>
  <c r="W109" i="1"/>
  <c r="W89" i="7"/>
  <c r="X89" i="7"/>
  <c r="W41" i="1"/>
  <c r="X41" i="1"/>
  <c r="W44" i="9"/>
  <c r="X44" i="9"/>
  <c r="X42" i="9"/>
  <c r="W42" i="9"/>
  <c r="X72" i="7"/>
  <c r="W72" i="7"/>
  <c r="X70" i="7"/>
  <c r="W70" i="7"/>
  <c r="X12" i="5"/>
  <c r="W12" i="5"/>
  <c r="X81" i="1"/>
  <c r="W81" i="1"/>
  <c r="X193" i="5"/>
  <c r="W193" i="5"/>
  <c r="X180" i="7"/>
  <c r="W180" i="7"/>
  <c r="X84" i="1"/>
  <c r="W84" i="1"/>
  <c r="X68" i="9"/>
  <c r="W68" i="9"/>
  <c r="X176" i="1"/>
  <c r="W176" i="1"/>
  <c r="X34" i="5"/>
  <c r="W34" i="5"/>
  <c r="X119" i="7"/>
  <c r="W119" i="7"/>
  <c r="X194" i="5"/>
  <c r="W194" i="5"/>
  <c r="W28" i="5"/>
  <c r="X28" i="5"/>
  <c r="W13" i="5"/>
  <c r="X13" i="5"/>
  <c r="X61" i="9"/>
  <c r="W61" i="9"/>
  <c r="W95" i="7"/>
  <c r="X95" i="7"/>
  <c r="X62" i="7"/>
  <c r="W62" i="7"/>
  <c r="W10" i="5"/>
  <c r="X10" i="5"/>
  <c r="X19" i="1"/>
  <c r="W19" i="1"/>
  <c r="X16" i="5"/>
  <c r="W16" i="5"/>
  <c r="X76" i="9"/>
  <c r="W76" i="9"/>
  <c r="W118" i="1"/>
  <c r="X118" i="1"/>
  <c r="W109" i="9"/>
  <c r="X109" i="9"/>
  <c r="X88" i="7"/>
  <c r="W88" i="7"/>
  <c r="W21" i="7"/>
  <c r="X21" i="7"/>
  <c r="W69" i="1"/>
  <c r="X69" i="1"/>
  <c r="W30" i="7"/>
  <c r="X30" i="7"/>
  <c r="X159" i="1"/>
  <c r="W159" i="1"/>
  <c r="W124" i="7"/>
  <c r="X124" i="7"/>
  <c r="X104" i="9"/>
  <c r="W104" i="9"/>
  <c r="X58" i="9"/>
  <c r="W58" i="9"/>
  <c r="X194" i="9"/>
  <c r="W194" i="9"/>
  <c r="W77" i="1"/>
  <c r="X77" i="1"/>
  <c r="X39" i="7"/>
  <c r="W39" i="7"/>
  <c r="W199" i="5"/>
  <c r="X199" i="5"/>
  <c r="X87" i="9"/>
  <c r="W87" i="9"/>
  <c r="X22" i="9"/>
  <c r="W22" i="9"/>
  <c r="X150" i="7"/>
  <c r="W150" i="7"/>
  <c r="X42" i="5"/>
  <c r="W42" i="5"/>
  <c r="X39" i="5"/>
  <c r="W39" i="5"/>
  <c r="W103" i="7"/>
  <c r="X103" i="7"/>
  <c r="X51" i="5"/>
  <c r="W51" i="5"/>
  <c r="W152" i="9"/>
  <c r="X152" i="9"/>
  <c r="X65" i="9"/>
  <c r="W65" i="9"/>
  <c r="X125" i="7"/>
  <c r="W125" i="7"/>
  <c r="X143" i="1"/>
  <c r="W143" i="1"/>
  <c r="W158" i="9"/>
  <c r="X158" i="9"/>
  <c r="X98" i="1"/>
  <c r="W98" i="1"/>
  <c r="X60" i="9"/>
  <c r="W60" i="9"/>
  <c r="X39" i="9"/>
  <c r="W39" i="9"/>
  <c r="X27" i="9"/>
  <c r="W27" i="9"/>
  <c r="W134" i="9"/>
  <c r="X134" i="9"/>
  <c r="X86" i="1"/>
  <c r="W86" i="1"/>
  <c r="X161" i="9"/>
  <c r="W161" i="9"/>
  <c r="W191" i="1"/>
  <c r="X191" i="1"/>
  <c r="W25" i="9"/>
  <c r="X25" i="9"/>
  <c r="X172" i="1"/>
  <c r="W172" i="1"/>
  <c r="W49" i="5"/>
  <c r="X49" i="5"/>
  <c r="W91" i="9"/>
  <c r="X91" i="9"/>
  <c r="W127" i="7"/>
  <c r="X127" i="7"/>
  <c r="W98" i="5"/>
  <c r="X98" i="5"/>
  <c r="W124" i="5"/>
  <c r="X124" i="5"/>
  <c r="W85" i="5"/>
  <c r="X85" i="5"/>
  <c r="W186" i="7"/>
  <c r="X186" i="7"/>
  <c r="W169" i="5"/>
  <c r="X169" i="5"/>
  <c r="W95" i="1"/>
  <c r="X95" i="1"/>
  <c r="X179" i="3"/>
  <c r="W179" i="3"/>
  <c r="W72" i="3"/>
  <c r="X72" i="3"/>
  <c r="X10" i="3"/>
  <c r="W10" i="3"/>
  <c r="W172" i="3"/>
  <c r="X172" i="3"/>
  <c r="W34" i="3"/>
  <c r="X34" i="3"/>
  <c r="X186" i="5"/>
  <c r="W186" i="5"/>
  <c r="X160" i="3"/>
  <c r="W160" i="3"/>
  <c r="X104" i="3"/>
  <c r="W104" i="3"/>
  <c r="W55" i="3"/>
  <c r="X55" i="3"/>
  <c r="X120" i="3"/>
  <c r="W120" i="3"/>
  <c r="X75" i="3"/>
  <c r="W75" i="3"/>
  <c r="X94" i="3"/>
  <c r="W94" i="3"/>
  <c r="W169" i="3"/>
  <c r="X169" i="3"/>
  <c r="X43" i="3"/>
  <c r="W43" i="3"/>
  <c r="W49" i="3"/>
  <c r="X49" i="3"/>
  <c r="W50" i="3"/>
  <c r="X50" i="3"/>
  <c r="W62" i="3"/>
  <c r="X62" i="3"/>
  <c r="X156" i="3"/>
  <c r="W156" i="3"/>
  <c r="W194" i="3"/>
  <c r="X194" i="3"/>
  <c r="W107" i="3"/>
  <c r="X107" i="3"/>
  <c r="X147" i="3"/>
  <c r="W147" i="3"/>
  <c r="X113" i="3"/>
  <c r="W113" i="3"/>
  <c r="X39" i="3"/>
  <c r="W39" i="3"/>
  <c r="W197" i="3"/>
  <c r="X197" i="3"/>
  <c r="W119" i="3"/>
  <c r="X119" i="3"/>
  <c r="X117" i="3"/>
  <c r="W117" i="3"/>
  <c r="X74" i="3"/>
  <c r="W74" i="3"/>
  <c r="W68" i="3"/>
  <c r="X68" i="3"/>
  <c r="X129" i="3"/>
  <c r="W129" i="3"/>
  <c r="X162" i="7"/>
  <c r="W162" i="7"/>
  <c r="X159" i="3"/>
  <c r="W159" i="3"/>
  <c r="X66" i="3"/>
  <c r="W66" i="3"/>
  <c r="W178" i="7"/>
  <c r="X178" i="7"/>
  <c r="W95" i="9"/>
  <c r="X95" i="9"/>
  <c r="X148" i="3"/>
  <c r="W148" i="3"/>
  <c r="W115" i="3"/>
  <c r="X115" i="3"/>
  <c r="X130" i="3"/>
  <c r="W130" i="3"/>
  <c r="X176" i="5"/>
  <c r="W176" i="5"/>
  <c r="X167" i="7"/>
  <c r="W167" i="7"/>
  <c r="W148" i="5"/>
  <c r="X148" i="5"/>
  <c r="W122" i="3"/>
  <c r="X122" i="3"/>
  <c r="X119" i="9"/>
  <c r="W119" i="9"/>
  <c r="W115" i="7"/>
  <c r="X115" i="7"/>
  <c r="W194" i="1"/>
  <c r="X194" i="1"/>
  <c r="X60" i="3"/>
  <c r="W60" i="3"/>
  <c r="W151" i="9"/>
  <c r="X151" i="9"/>
  <c r="X118" i="5"/>
  <c r="W118" i="5"/>
  <c r="X76" i="3"/>
  <c r="W76" i="3"/>
  <c r="X116" i="3"/>
  <c r="W116" i="3"/>
  <c r="X34" i="1"/>
  <c r="W34" i="1"/>
  <c r="W102" i="1"/>
  <c r="X102" i="1"/>
  <c r="X12" i="7"/>
  <c r="W12" i="7"/>
  <c r="X155" i="1"/>
  <c r="W155" i="1"/>
  <c r="X158" i="5"/>
  <c r="W158" i="5"/>
  <c r="W30" i="9"/>
  <c r="X30" i="9"/>
  <c r="X189" i="7"/>
  <c r="W189" i="7"/>
  <c r="X54" i="1"/>
  <c r="W54" i="1"/>
  <c r="X116" i="7"/>
  <c r="W116" i="7"/>
  <c r="X83" i="7"/>
  <c r="W83" i="7"/>
  <c r="W117" i="1"/>
  <c r="X117" i="1"/>
  <c r="X98" i="9"/>
  <c r="W98" i="9"/>
  <c r="X154" i="9"/>
  <c r="W154" i="9"/>
  <c r="X132" i="7"/>
  <c r="W132" i="7"/>
  <c r="X110" i="5"/>
  <c r="W110" i="5"/>
  <c r="W144" i="7"/>
  <c r="X144" i="7"/>
  <c r="W54" i="9"/>
  <c r="X54" i="9"/>
  <c r="X175" i="5"/>
  <c r="W175" i="5"/>
  <c r="X52" i="1"/>
  <c r="W52" i="1"/>
  <c r="X113" i="5"/>
  <c r="W113" i="5"/>
  <c r="X199" i="7"/>
  <c r="W199" i="7"/>
  <c r="X168" i="1"/>
  <c r="W168" i="1"/>
  <c r="X130" i="7"/>
  <c r="W130" i="7"/>
  <c r="W114" i="5"/>
  <c r="X114" i="5"/>
  <c r="W64" i="5"/>
  <c r="X64" i="5"/>
  <c r="W180" i="9"/>
  <c r="X180" i="9"/>
  <c r="W19" i="7"/>
  <c r="X19" i="7"/>
  <c r="X97" i="1"/>
  <c r="W97" i="1"/>
  <c r="W101" i="9"/>
  <c r="X101" i="9"/>
  <c r="W144" i="9"/>
  <c r="X144" i="9"/>
  <c r="W28" i="9"/>
  <c r="X28" i="9"/>
  <c r="X198" i="9"/>
  <c r="W198" i="9"/>
  <c r="W196" i="5"/>
  <c r="X196" i="5"/>
  <c r="X87" i="5"/>
  <c r="W87" i="5"/>
  <c r="X58" i="7"/>
  <c r="W58" i="7"/>
  <c r="X154" i="7"/>
  <c r="W154" i="7"/>
  <c r="W29" i="7"/>
  <c r="X29" i="7"/>
  <c r="X82" i="5"/>
  <c r="W82" i="5"/>
  <c r="X135" i="7"/>
  <c r="W135" i="7"/>
  <c r="W70" i="9"/>
  <c r="X70" i="9"/>
  <c r="X173" i="1"/>
  <c r="W173" i="1"/>
  <c r="X99" i="9"/>
  <c r="W99" i="9"/>
  <c r="X152" i="7"/>
  <c r="W152" i="7"/>
  <c r="W122" i="9"/>
  <c r="X122" i="9"/>
  <c r="X20" i="9"/>
  <c r="W20" i="9"/>
  <c r="X159" i="5"/>
  <c r="W159" i="5"/>
  <c r="W94" i="9"/>
  <c r="X94" i="9"/>
  <c r="X124" i="9"/>
  <c r="W124" i="9"/>
  <c r="W137" i="1"/>
  <c r="X137" i="1"/>
  <c r="X107" i="5"/>
  <c r="W107" i="5"/>
  <c r="X102" i="7"/>
  <c r="W102" i="7"/>
  <c r="X199" i="9"/>
  <c r="W199" i="9"/>
  <c r="W170" i="9"/>
  <c r="X170" i="9"/>
  <c r="X15" i="5"/>
  <c r="W15" i="5"/>
  <c r="W181" i="5"/>
  <c r="X181" i="5"/>
  <c r="W140" i="7"/>
  <c r="X140" i="7"/>
  <c r="W93" i="9"/>
  <c r="X93" i="9"/>
  <c r="X58" i="1"/>
  <c r="W58" i="1"/>
  <c r="W185" i="7"/>
  <c r="X185" i="7"/>
  <c r="W105" i="1"/>
  <c r="X105" i="1"/>
  <c r="X182" i="1"/>
  <c r="W182" i="1"/>
  <c r="X153" i="5"/>
  <c r="W153" i="5"/>
  <c r="X151" i="1"/>
  <c r="W151" i="1"/>
  <c r="X135" i="5"/>
  <c r="W135" i="5"/>
  <c r="X61" i="1"/>
  <c r="W61" i="1"/>
  <c r="X149" i="9"/>
  <c r="W149" i="9"/>
  <c r="X15" i="1"/>
  <c r="W15" i="1"/>
  <c r="X45" i="1"/>
  <c r="W45" i="1"/>
  <c r="X132" i="1"/>
  <c r="W132" i="1"/>
  <c r="W166" i="7"/>
  <c r="X166" i="7"/>
  <c r="X71" i="7"/>
  <c r="W71" i="7"/>
  <c r="W125" i="1"/>
  <c r="X125" i="1"/>
  <c r="X41" i="7"/>
  <c r="W41" i="7"/>
  <c r="W34" i="9"/>
  <c r="X34" i="9"/>
  <c r="W133" i="9"/>
  <c r="X133" i="9"/>
  <c r="W86" i="5"/>
  <c r="X86" i="5"/>
  <c r="X11" i="9"/>
  <c r="W11" i="9"/>
  <c r="X59" i="7"/>
  <c r="W59" i="7"/>
  <c r="W126" i="1"/>
  <c r="X126" i="1"/>
  <c r="X88" i="5"/>
  <c r="W88" i="5"/>
  <c r="W163" i="9"/>
  <c r="X163" i="9"/>
  <c r="W113" i="7"/>
  <c r="X113" i="7"/>
  <c r="X160" i="9"/>
  <c r="W160" i="9"/>
  <c r="X129" i="9"/>
  <c r="W129" i="9"/>
  <c r="W92" i="9"/>
  <c r="X92" i="9"/>
  <c r="W169" i="7"/>
  <c r="X169" i="7"/>
  <c r="X84" i="5"/>
  <c r="W84" i="5"/>
  <c r="X80" i="7"/>
  <c r="W80" i="7"/>
  <c r="W196" i="9"/>
  <c r="X196" i="9"/>
  <c r="W75" i="5"/>
  <c r="X75" i="5"/>
  <c r="X190" i="9"/>
  <c r="W190" i="9"/>
  <c r="W142" i="9"/>
  <c r="X142" i="9"/>
  <c r="W141" i="7"/>
  <c r="X141" i="7"/>
  <c r="X86" i="7"/>
  <c r="W86" i="7"/>
  <c r="W110" i="9"/>
  <c r="X110" i="9"/>
  <c r="W28" i="1"/>
  <c r="X28" i="1"/>
  <c r="X191" i="7"/>
  <c r="W191" i="7"/>
  <c r="X137" i="9"/>
  <c r="W137" i="9"/>
  <c r="W184" i="7"/>
  <c r="X184" i="7"/>
  <c r="W138" i="7"/>
  <c r="X138" i="7"/>
  <c r="W63" i="9"/>
  <c r="X63" i="9"/>
  <c r="X150" i="1"/>
  <c r="W150" i="1"/>
  <c r="W29" i="9"/>
  <c r="X29" i="9"/>
  <c r="W165" i="5"/>
  <c r="X165" i="5"/>
  <c r="X73" i="7"/>
  <c r="W73" i="7"/>
  <c r="X74" i="5"/>
  <c r="W74" i="5"/>
  <c r="W99" i="5"/>
  <c r="X99" i="5"/>
  <c r="W134" i="7"/>
  <c r="X134" i="7"/>
  <c r="W143" i="7"/>
  <c r="X143" i="7"/>
  <c r="X66" i="7"/>
  <c r="W66" i="7"/>
  <c r="W54" i="5"/>
  <c r="X54" i="5"/>
  <c r="X44" i="1"/>
  <c r="W44" i="1"/>
  <c r="X121" i="9"/>
  <c r="W121" i="9"/>
  <c r="W94" i="7"/>
  <c r="X94" i="7"/>
  <c r="W16" i="1"/>
  <c r="X16" i="1"/>
  <c r="X25" i="7"/>
  <c r="W25" i="7"/>
  <c r="X179" i="7"/>
  <c r="W179" i="7"/>
  <c r="W161" i="5"/>
  <c r="X161" i="5"/>
  <c r="X120" i="7"/>
  <c r="W120" i="7"/>
  <c r="X14" i="1"/>
  <c r="W14" i="1"/>
  <c r="X200" i="9"/>
  <c r="W200" i="9"/>
  <c r="X182" i="9"/>
  <c r="W182" i="9"/>
  <c r="X18" i="5"/>
  <c r="W18" i="5"/>
  <c r="W147" i="5"/>
  <c r="X147" i="5"/>
  <c r="X193" i="9"/>
  <c r="W193" i="9"/>
  <c r="X164" i="7"/>
  <c r="W164" i="7"/>
  <c r="X119" i="5"/>
  <c r="W119" i="5"/>
  <c r="X129" i="5"/>
  <c r="W129" i="5"/>
  <c r="X51" i="9"/>
  <c r="W51" i="9"/>
  <c r="W149" i="1"/>
  <c r="X149" i="1"/>
  <c r="X195" i="7"/>
  <c r="W195" i="7"/>
  <c r="X133" i="1"/>
  <c r="W133" i="1"/>
  <c r="W85" i="9"/>
  <c r="X85" i="9"/>
  <c r="X36" i="9"/>
  <c r="W36" i="9"/>
  <c r="W200" i="5"/>
  <c r="X200" i="5"/>
  <c r="W82" i="7"/>
  <c r="X82" i="7"/>
  <c r="X171" i="1"/>
  <c r="W171" i="1"/>
  <c r="X90" i="7"/>
  <c r="W90" i="7"/>
  <c r="X189" i="9"/>
  <c r="W189" i="9"/>
  <c r="X157" i="1"/>
  <c r="W157" i="1"/>
  <c r="W178" i="1"/>
  <c r="X178" i="1"/>
  <c r="X141" i="1"/>
  <c r="W141" i="1"/>
  <c r="W136" i="7"/>
  <c r="X136" i="7"/>
  <c r="X130" i="1"/>
  <c r="W130" i="1"/>
  <c r="W173" i="7"/>
  <c r="X173" i="7"/>
  <c r="W91" i="5"/>
  <c r="X91" i="5"/>
  <c r="X105" i="5"/>
  <c r="W105" i="5"/>
  <c r="X32" i="5"/>
  <c r="W32" i="5"/>
  <c r="W66" i="5"/>
  <c r="X66" i="5"/>
  <c r="W194" i="7"/>
  <c r="X194" i="7"/>
  <c r="X76" i="7"/>
  <c r="W76" i="7"/>
  <c r="W51" i="7"/>
  <c r="X51" i="7"/>
  <c r="X106" i="5"/>
  <c r="W106" i="5"/>
  <c r="W133" i="7"/>
  <c r="X133" i="7"/>
  <c r="W73" i="9"/>
  <c r="X73" i="9"/>
  <c r="X140" i="5"/>
  <c r="W140" i="5"/>
  <c r="X103" i="9"/>
  <c r="W103" i="9"/>
  <c r="X158" i="7"/>
  <c r="W158" i="7"/>
  <c r="X80" i="9"/>
  <c r="W80" i="9"/>
  <c r="W181" i="1"/>
  <c r="X181" i="1"/>
  <c r="W177" i="5"/>
  <c r="X177" i="5"/>
  <c r="X152" i="5"/>
  <c r="W152" i="5"/>
  <c r="X81" i="5"/>
  <c r="W81" i="5"/>
  <c r="W167" i="9"/>
  <c r="X167" i="9"/>
  <c r="W50" i="1"/>
  <c r="X50" i="1"/>
  <c r="X105" i="7"/>
  <c r="W105" i="7"/>
  <c r="X113" i="1"/>
  <c r="W113" i="1"/>
  <c r="X177" i="7"/>
  <c r="W177" i="7"/>
  <c r="X159" i="9"/>
  <c r="W159" i="9"/>
  <c r="X155" i="9"/>
  <c r="W155" i="9"/>
  <c r="X89" i="5"/>
  <c r="W89" i="5"/>
  <c r="W190" i="1"/>
  <c r="X190" i="1"/>
  <c r="W187" i="9"/>
  <c r="X187" i="9"/>
  <c r="W74" i="1"/>
  <c r="X74" i="1"/>
  <c r="X23" i="5"/>
  <c r="W23" i="5"/>
  <c r="W32" i="7"/>
  <c r="X32" i="7"/>
  <c r="W36" i="7"/>
  <c r="X36" i="7"/>
  <c r="X71" i="9"/>
  <c r="W71" i="9"/>
  <c r="X35" i="9"/>
  <c r="W35" i="9"/>
  <c r="X33" i="3"/>
  <c r="W33" i="3"/>
  <c r="X25" i="3"/>
  <c r="W25" i="3"/>
  <c r="W23" i="3"/>
  <c r="X23" i="3"/>
  <c r="X143" i="3"/>
  <c r="W143" i="3"/>
  <c r="W162" i="3"/>
  <c r="X162" i="3"/>
  <c r="X192" i="3"/>
  <c r="W192" i="3"/>
  <c r="X154" i="3"/>
  <c r="W154" i="3"/>
  <c r="W198" i="3"/>
  <c r="X198" i="3"/>
  <c r="X97" i="3"/>
  <c r="W97" i="3"/>
  <c r="X31" i="3"/>
  <c r="W31" i="3"/>
  <c r="X176" i="3"/>
  <c r="W176" i="3"/>
  <c r="X161" i="3"/>
  <c r="W161" i="3"/>
  <c r="X103" i="3"/>
  <c r="W103" i="3"/>
  <c r="X167" i="3"/>
  <c r="W167" i="3"/>
  <c r="X81" i="3"/>
  <c r="W81" i="3"/>
  <c r="X45" i="3"/>
  <c r="W45" i="3"/>
  <c r="X127" i="3"/>
  <c r="W127" i="3"/>
  <c r="X59" i="3"/>
  <c r="W59" i="3"/>
  <c r="X71" i="3"/>
  <c r="W71" i="3"/>
  <c r="X98" i="3"/>
  <c r="W98" i="3"/>
  <c r="X171" i="3"/>
  <c r="W171" i="3"/>
  <c r="W123" i="3"/>
  <c r="X123" i="3"/>
  <c r="W110" i="3"/>
  <c r="X110" i="3"/>
  <c r="X128" i="3"/>
  <c r="W128" i="3"/>
  <c r="X114" i="3"/>
  <c r="W114" i="3"/>
  <c r="X10" i="7"/>
  <c r="W10" i="7"/>
  <c r="X65" i="5"/>
  <c r="W65" i="5"/>
  <c r="X105" i="9"/>
  <c r="W105" i="9"/>
  <c r="W87" i="3"/>
  <c r="X87" i="3"/>
  <c r="X149" i="7"/>
  <c r="W149" i="7"/>
  <c r="W174" i="7"/>
  <c r="X174" i="7"/>
  <c r="X37" i="3"/>
  <c r="W37" i="3"/>
  <c r="X112" i="9"/>
  <c r="W112" i="9"/>
  <c r="X79" i="3"/>
  <c r="W79" i="3"/>
  <c r="X142" i="3"/>
  <c r="W142" i="3"/>
  <c r="W179" i="9"/>
  <c r="X179" i="9"/>
  <c r="X173" i="3"/>
  <c r="W173" i="3"/>
  <c r="X163" i="1"/>
  <c r="W163" i="1"/>
  <c r="X22" i="7"/>
  <c r="W22" i="7"/>
  <c r="X118" i="3"/>
  <c r="W118" i="3"/>
  <c r="X149" i="3"/>
  <c r="W149" i="3"/>
  <c r="W145" i="1"/>
  <c r="X145" i="1"/>
  <c r="W146" i="9"/>
  <c r="X146" i="9"/>
  <c r="X131" i="3"/>
  <c r="W131" i="3"/>
  <c r="X57" i="7"/>
  <c r="W57" i="7"/>
  <c r="X88" i="1"/>
  <c r="W88" i="1"/>
  <c r="X42" i="3"/>
  <c r="W42" i="3"/>
  <c r="X104" i="7"/>
  <c r="W104" i="7"/>
  <c r="X57" i="3"/>
  <c r="W57" i="3"/>
  <c r="X185" i="3"/>
  <c r="W185" i="3"/>
  <c r="X158" i="3"/>
  <c r="W158" i="3"/>
  <c r="X54" i="3"/>
  <c r="W54" i="3"/>
  <c r="X73" i="3"/>
  <c r="W73" i="3"/>
  <c r="W78" i="9"/>
  <c r="X78" i="9"/>
  <c r="X11" i="3"/>
  <c r="W11" i="3"/>
  <c r="X111" i="7"/>
  <c r="W111" i="7"/>
  <c r="X85" i="3"/>
  <c r="W85" i="3"/>
  <c r="W90" i="3"/>
  <c r="X90" i="3"/>
  <c r="W62" i="5"/>
  <c r="X62" i="5"/>
  <c r="X170" i="7"/>
  <c r="W170" i="7"/>
  <c r="X133" i="3"/>
  <c r="W133" i="3"/>
  <c r="W64" i="9"/>
  <c r="X64" i="9"/>
  <c r="W150" i="3"/>
  <c r="X150" i="3"/>
  <c r="X52" i="3"/>
  <c r="W52" i="3"/>
  <c r="X26" i="3"/>
  <c r="W26" i="3"/>
  <c r="X38" i="3"/>
  <c r="W38" i="3"/>
  <c r="X60" i="1"/>
  <c r="W60" i="1"/>
  <c r="X11" i="1"/>
  <c r="W11" i="1"/>
  <c r="X150" i="9"/>
  <c r="W150" i="9"/>
  <c r="W200" i="7"/>
  <c r="X200" i="7"/>
  <c r="W175" i="1"/>
  <c r="X175" i="1"/>
  <c r="W56" i="1"/>
  <c r="X56" i="1"/>
  <c r="W50" i="9"/>
  <c r="X50" i="9"/>
  <c r="X17" i="9"/>
  <c r="W17" i="9"/>
  <c r="W153" i="7"/>
  <c r="X153" i="7"/>
  <c r="W38" i="5"/>
  <c r="X38" i="5"/>
  <c r="X73" i="5"/>
  <c r="W73" i="5"/>
  <c r="X171" i="5"/>
  <c r="W171" i="5"/>
  <c r="X47" i="9"/>
  <c r="W47" i="9"/>
  <c r="X91" i="1"/>
  <c r="W91" i="1"/>
  <c r="X142" i="5"/>
  <c r="W142" i="5"/>
  <c r="X139" i="5"/>
  <c r="W139" i="5"/>
  <c r="W87" i="1"/>
  <c r="X87" i="1"/>
  <c r="X77" i="9"/>
  <c r="W77" i="9"/>
  <c r="W17" i="7"/>
  <c r="X17" i="7"/>
  <c r="W72" i="9"/>
  <c r="X72" i="9"/>
  <c r="W78" i="5"/>
  <c r="X78" i="5"/>
  <c r="W37" i="5"/>
  <c r="X37" i="5"/>
  <c r="X22" i="5"/>
  <c r="W22" i="5"/>
  <c r="W20" i="7"/>
  <c r="X20" i="7"/>
  <c r="X27" i="1"/>
  <c r="W27" i="1"/>
  <c r="X14" i="9"/>
  <c r="W14" i="9"/>
  <c r="X192" i="7"/>
  <c r="W192" i="7"/>
  <c r="X43" i="1"/>
  <c r="W43" i="1"/>
  <c r="X93" i="1"/>
  <c r="W93" i="1"/>
  <c r="X159" i="7"/>
  <c r="W159" i="7"/>
  <c r="W138" i="1"/>
  <c r="X138" i="1"/>
  <c r="X43" i="5"/>
  <c r="W43" i="5"/>
  <c r="W155" i="5"/>
  <c r="X155" i="5"/>
  <c r="X69" i="7"/>
  <c r="W69" i="7"/>
  <c r="X35" i="7"/>
  <c r="W35" i="7"/>
  <c r="X81" i="7"/>
  <c r="W81" i="7"/>
  <c r="X97" i="7"/>
  <c r="W97" i="7"/>
  <c r="X115" i="9"/>
  <c r="W115" i="9"/>
  <c r="X131" i="9"/>
  <c r="W131" i="9"/>
  <c r="W115" i="1"/>
  <c r="X115" i="1"/>
  <c r="X62" i="9"/>
  <c r="W62" i="9"/>
  <c r="X24" i="9"/>
  <c r="W24" i="9"/>
  <c r="W51" i="1"/>
  <c r="X51" i="1"/>
  <c r="X182" i="5"/>
  <c r="W182" i="5"/>
  <c r="W13" i="9"/>
  <c r="X13" i="9"/>
  <c r="X50" i="5"/>
  <c r="W50" i="5"/>
  <c r="X55" i="9"/>
  <c r="W55" i="9"/>
  <c r="X196" i="7"/>
  <c r="W196" i="7"/>
  <c r="X108" i="7"/>
  <c r="W108" i="7"/>
  <c r="X184" i="3"/>
  <c r="W184" i="3"/>
  <c r="W61" i="7"/>
  <c r="X61" i="7"/>
  <c r="X144" i="1"/>
  <c r="W144" i="1"/>
  <c r="X189" i="1"/>
  <c r="W189" i="1"/>
  <c r="X31" i="9"/>
  <c r="W31" i="9"/>
  <c r="X88" i="9"/>
  <c r="W88" i="9"/>
  <c r="W29" i="1"/>
  <c r="X29" i="1"/>
  <c r="X152" i="1"/>
  <c r="W152" i="1"/>
  <c r="X23" i="1"/>
  <c r="W23" i="1"/>
  <c r="X107" i="9"/>
  <c r="W107" i="9"/>
  <c r="X169" i="9"/>
  <c r="W169" i="9"/>
  <c r="W40" i="1"/>
  <c r="X40" i="1"/>
  <c r="X26" i="7"/>
  <c r="W26" i="7"/>
  <c r="X75" i="1"/>
  <c r="W75" i="1"/>
  <c r="W112" i="7"/>
  <c r="X112" i="7"/>
  <c r="X146" i="3"/>
  <c r="W146" i="3"/>
  <c r="X147" i="9"/>
  <c r="W147" i="9"/>
  <c r="W181" i="9"/>
  <c r="X181" i="9"/>
  <c r="X165" i="7"/>
  <c r="W165" i="7"/>
  <c r="X117" i="7"/>
  <c r="W117" i="7"/>
  <c r="X75" i="7"/>
  <c r="W75" i="7"/>
  <c r="X15" i="7"/>
  <c r="W15" i="7"/>
  <c r="W102" i="9"/>
  <c r="X102" i="9"/>
  <c r="X195" i="5"/>
  <c r="W195" i="5"/>
  <c r="W109" i="7"/>
  <c r="X109" i="7"/>
  <c r="X126" i="9"/>
  <c r="W126" i="9"/>
  <c r="X49" i="7"/>
  <c r="W49" i="7"/>
  <c r="W67" i="1"/>
  <c r="X67" i="1"/>
  <c r="X41" i="9"/>
  <c r="W41" i="9"/>
  <c r="W24" i="7"/>
  <c r="X24" i="7"/>
  <c r="X39" i="1"/>
  <c r="W39" i="1"/>
  <c r="X165" i="1"/>
  <c r="W165" i="1"/>
  <c r="X67" i="9"/>
  <c r="W67" i="9"/>
  <c r="W106" i="9"/>
  <c r="X106" i="9"/>
  <c r="X170" i="5"/>
  <c r="W170" i="5"/>
  <c r="X95" i="5"/>
  <c r="W95" i="5"/>
  <c r="X69" i="5"/>
  <c r="W69" i="5"/>
  <c r="W60" i="5"/>
  <c r="X60" i="5"/>
  <c r="X42" i="1"/>
  <c r="W42" i="1"/>
  <c r="X63" i="7"/>
  <c r="W63" i="7"/>
  <c r="W197" i="5"/>
  <c r="X197" i="5"/>
  <c r="X183" i="7"/>
  <c r="W183" i="7"/>
  <c r="X170" i="1"/>
  <c r="W170" i="1"/>
  <c r="W76" i="1"/>
  <c r="X76" i="1"/>
  <c r="X116" i="1"/>
  <c r="W116" i="1"/>
  <c r="X185" i="5"/>
  <c r="W185" i="5"/>
  <c r="W130" i="5"/>
  <c r="X130" i="5"/>
  <c r="W187" i="5"/>
  <c r="X187" i="5"/>
  <c r="X137" i="5"/>
  <c r="W137" i="5"/>
  <c r="X146" i="7"/>
  <c r="W146" i="7"/>
  <c r="X55" i="5"/>
  <c r="W55" i="5"/>
  <c r="X90" i="5"/>
  <c r="W90" i="5"/>
  <c r="X160" i="7"/>
  <c r="W160" i="7"/>
  <c r="X101" i="1"/>
  <c r="W101" i="1"/>
  <c r="W59" i="5"/>
  <c r="X59" i="5"/>
  <c r="W56" i="9"/>
  <c r="X56" i="9"/>
  <c r="W153" i="9"/>
  <c r="X153" i="9"/>
  <c r="W97" i="9"/>
  <c r="X97" i="9"/>
  <c r="W96" i="5"/>
  <c r="X96" i="5"/>
  <c r="W165" i="9"/>
  <c r="X165" i="9"/>
  <c r="W100" i="1"/>
  <c r="X100" i="1"/>
  <c r="X145" i="9"/>
  <c r="W145" i="9"/>
  <c r="X9" i="5"/>
  <c r="W9" i="5"/>
  <c r="X151" i="5"/>
  <c r="W151" i="5"/>
  <c r="X36" i="1"/>
  <c r="W36" i="1"/>
  <c r="W104" i="1"/>
  <c r="X104" i="1"/>
  <c r="X19" i="5"/>
  <c r="W19" i="5"/>
  <c r="X167" i="5"/>
  <c r="W167" i="5"/>
  <c r="X22" i="1"/>
  <c r="W22" i="1"/>
  <c r="X21" i="9"/>
  <c r="W21" i="9"/>
  <c r="W128" i="9"/>
  <c r="X128" i="9"/>
  <c r="X127" i="1"/>
  <c r="W127" i="1"/>
  <c r="W156" i="9"/>
  <c r="X156" i="9"/>
  <c r="W116" i="9"/>
  <c r="X116" i="9"/>
  <c r="W150" i="5"/>
  <c r="X150" i="5"/>
  <c r="W172" i="7"/>
  <c r="X172" i="7"/>
  <c r="W128" i="5"/>
  <c r="X128" i="5"/>
  <c r="W59" i="1"/>
  <c r="X59" i="1"/>
  <c r="W153" i="1"/>
  <c r="X153" i="1"/>
  <c r="X156" i="7"/>
  <c r="W156" i="7"/>
  <c r="W140" i="9"/>
  <c r="X140" i="9"/>
  <c r="W142" i="7"/>
  <c r="X142" i="7"/>
  <c r="W18" i="7"/>
  <c r="X18" i="7"/>
  <c r="X83" i="9"/>
  <c r="W83" i="9"/>
  <c r="X11" i="7"/>
  <c r="W11" i="7"/>
  <c r="W142" i="1"/>
  <c r="X142" i="1"/>
  <c r="W80" i="5"/>
  <c r="X80" i="5"/>
  <c r="W117" i="5"/>
  <c r="X117" i="5"/>
  <c r="W157" i="7"/>
  <c r="X157" i="7"/>
  <c r="W168" i="7"/>
  <c r="X168" i="7"/>
  <c r="W192" i="9"/>
  <c r="X192" i="9"/>
  <c r="W52" i="9"/>
  <c r="X52" i="9"/>
  <c r="X176" i="7"/>
  <c r="W176" i="7"/>
  <c r="X56" i="5"/>
  <c r="W56" i="5"/>
  <c r="X121" i="5"/>
  <c r="W121" i="5"/>
  <c r="X197" i="1"/>
  <c r="W197" i="1"/>
  <c r="W156" i="1"/>
  <c r="X156" i="1"/>
  <c r="X31" i="1"/>
  <c r="W31" i="1"/>
  <c r="X160" i="5"/>
  <c r="W160" i="5"/>
  <c r="W131" i="1"/>
  <c r="X131" i="1"/>
  <c r="W57" i="5"/>
  <c r="X57" i="5"/>
  <c r="W73" i="1"/>
  <c r="X73" i="1"/>
  <c r="W196" i="1"/>
  <c r="X196" i="1"/>
  <c r="W188" i="5"/>
  <c r="X188" i="5"/>
  <c r="W92" i="5"/>
  <c r="X92" i="5"/>
  <c r="W90" i="1"/>
  <c r="X90" i="1"/>
  <c r="X75" i="9"/>
  <c r="W75" i="9"/>
  <c r="W36" i="5"/>
  <c r="X36" i="5"/>
  <c r="X106" i="7"/>
  <c r="W106" i="7"/>
  <c r="X74" i="9"/>
  <c r="W74" i="9"/>
  <c r="X191" i="5"/>
  <c r="W191" i="5"/>
  <c r="X100" i="9"/>
  <c r="W100" i="9"/>
  <c r="W24" i="1"/>
  <c r="X24" i="1"/>
  <c r="X50" i="7"/>
  <c r="W50" i="7"/>
  <c r="X94" i="5"/>
  <c r="W94" i="5"/>
  <c r="W77" i="5"/>
  <c r="X77" i="5"/>
  <c r="W111" i="1"/>
  <c r="X111" i="1"/>
  <c r="W44" i="5"/>
  <c r="X44" i="5"/>
  <c r="X127" i="9"/>
  <c r="W127" i="9"/>
  <c r="W173" i="9"/>
  <c r="X173" i="9"/>
  <c r="X187" i="7"/>
  <c r="W187" i="7"/>
  <c r="X34" i="7"/>
  <c r="W34" i="7"/>
  <c r="X101" i="7"/>
  <c r="W101" i="7"/>
  <c r="W96" i="1"/>
  <c r="X96" i="1"/>
  <c r="X17" i="5"/>
  <c r="W17" i="5"/>
  <c r="W71" i="5"/>
  <c r="X71" i="5"/>
  <c r="X13" i="7"/>
  <c r="W13" i="7"/>
  <c r="W9" i="7"/>
  <c r="X9" i="7"/>
  <c r="X32" i="3"/>
  <c r="W32" i="3"/>
  <c r="X14" i="3"/>
  <c r="W14" i="3"/>
  <c r="W180" i="3"/>
  <c r="X180" i="3"/>
  <c r="X96" i="3"/>
  <c r="W96" i="3"/>
  <c r="X183" i="3"/>
  <c r="W183" i="3"/>
  <c r="W163" i="3"/>
  <c r="X163" i="3"/>
  <c r="X61" i="3"/>
  <c r="W61" i="3"/>
  <c r="X136" i="3"/>
  <c r="W136" i="3"/>
  <c r="X105" i="3"/>
  <c r="W105" i="3"/>
  <c r="X187" i="3"/>
  <c r="W187" i="3"/>
  <c r="W109" i="3"/>
  <c r="X109" i="3"/>
  <c r="X138" i="3"/>
  <c r="W138" i="3"/>
  <c r="X112" i="3"/>
  <c r="W112" i="3"/>
  <c r="W141" i="3"/>
  <c r="X141" i="3"/>
  <c r="W46" i="3"/>
  <c r="X46" i="3"/>
  <c r="W28" i="3"/>
  <c r="X28" i="3"/>
  <c r="X108" i="3"/>
  <c r="W108" i="3"/>
  <c r="X157" i="3"/>
  <c r="W157" i="3"/>
  <c r="W101" i="3"/>
  <c r="X101" i="3"/>
  <c r="X172" i="9"/>
  <c r="W172" i="9"/>
  <c r="X35" i="3"/>
  <c r="W35" i="3"/>
  <c r="X21" i="3"/>
  <c r="W21" i="3"/>
  <c r="X44" i="3"/>
  <c r="W44" i="3"/>
  <c r="X153" i="3"/>
  <c r="W153" i="3"/>
  <c r="X106" i="3"/>
  <c r="W106" i="3"/>
  <c r="X164" i="3"/>
  <c r="W164" i="3"/>
  <c r="X41" i="3"/>
  <c r="W41" i="3"/>
  <c r="W193" i="3"/>
  <c r="X193" i="3"/>
  <c r="X165" i="3"/>
  <c r="W165" i="3"/>
  <c r="X53" i="3"/>
  <c r="W53" i="3"/>
  <c r="W24" i="3"/>
  <c r="X24" i="3"/>
  <c r="X100" i="3"/>
  <c r="W100" i="3"/>
  <c r="X118" i="9"/>
  <c r="W118" i="9"/>
  <c r="W182" i="7"/>
  <c r="X182" i="7"/>
  <c r="X12" i="3"/>
  <c r="W12" i="3"/>
  <c r="X78" i="3"/>
  <c r="W78" i="3"/>
  <c r="X200" i="3"/>
  <c r="W200" i="3"/>
  <c r="W188" i="3"/>
  <c r="X188" i="3"/>
  <c r="X102" i="3"/>
  <c r="W102" i="3"/>
  <c r="X20" i="3"/>
  <c r="W20" i="3"/>
  <c r="X72" i="1"/>
  <c r="W72" i="1"/>
  <c r="X66" i="1"/>
  <c r="W66" i="1"/>
  <c r="X9" i="3"/>
  <c r="W9" i="3"/>
  <c r="X70" i="3"/>
  <c r="W70" i="3"/>
  <c r="W84" i="9"/>
  <c r="X84" i="9"/>
  <c r="W190" i="3"/>
  <c r="X190" i="3"/>
  <c r="X144" i="3"/>
  <c r="W144" i="3"/>
  <c r="X64" i="3"/>
  <c r="W64" i="3"/>
  <c r="X134" i="1"/>
  <c r="W134" i="1"/>
  <c r="W69" i="3"/>
  <c r="X69" i="3"/>
  <c r="X184" i="5"/>
  <c r="W184" i="5"/>
  <c r="X121" i="3"/>
  <c r="W121" i="3"/>
  <c r="W140" i="3"/>
  <c r="X140" i="3"/>
  <c r="X17" i="3"/>
  <c r="W17" i="3"/>
  <c r="W63" i="3"/>
  <c r="X63" i="3"/>
  <c r="X65" i="3"/>
  <c r="W65" i="3"/>
  <c r="W95" i="3"/>
  <c r="X95" i="3"/>
  <c r="W177" i="3"/>
  <c r="X177" i="3"/>
  <c r="W13" i="3"/>
  <c r="X13" i="3"/>
  <c r="W40" i="9"/>
  <c r="X40" i="9"/>
  <c r="X166" i="3"/>
  <c r="W166" i="3"/>
  <c r="X126" i="3"/>
  <c r="W126" i="3"/>
  <c r="X164" i="1"/>
  <c r="W164" i="1"/>
  <c r="W136" i="5"/>
  <c r="X136" i="5"/>
  <c r="W120" i="1"/>
  <c r="X120" i="1"/>
  <c r="W21" i="1"/>
  <c r="X21" i="1"/>
  <c r="W123" i="7"/>
  <c r="X123" i="7"/>
  <c r="X30" i="3"/>
  <c r="W30" i="3"/>
  <c r="X152" i="3"/>
  <c r="W152" i="3"/>
  <c r="X125" i="9"/>
  <c r="W125" i="9"/>
  <c r="X81" i="9"/>
  <c r="W81" i="9"/>
  <c r="X67" i="5"/>
  <c r="W67" i="5"/>
  <c r="W93" i="5"/>
  <c r="X93" i="5"/>
  <c r="X48" i="1"/>
  <c r="W48" i="1"/>
  <c r="X58" i="5"/>
  <c r="W58" i="5"/>
  <c r="X16" i="9"/>
  <c r="W16" i="9"/>
  <c r="X178" i="5"/>
  <c r="W178" i="5"/>
  <c r="X114" i="9"/>
  <c r="W114" i="9"/>
  <c r="X11" i="5"/>
  <c r="W11" i="5"/>
  <c r="X127" i="5"/>
  <c r="W127" i="5"/>
  <c r="W184" i="1"/>
  <c r="X184" i="1"/>
  <c r="X195" i="9"/>
  <c r="W195" i="9"/>
  <c r="X25" i="5"/>
  <c r="W25" i="5"/>
  <c r="W52" i="7"/>
  <c r="X52" i="7"/>
  <c r="X37" i="7"/>
  <c r="W37" i="7"/>
  <c r="W26" i="1"/>
  <c r="X26" i="1"/>
  <c r="W198" i="5"/>
  <c r="X198" i="5"/>
  <c r="W157" i="5"/>
  <c r="X157" i="5"/>
  <c r="W48" i="7"/>
  <c r="X48" i="7"/>
  <c r="X162" i="5"/>
  <c r="W162" i="5"/>
  <c r="W87" i="7"/>
  <c r="X87" i="7"/>
  <c r="W37" i="9"/>
  <c r="X37" i="9"/>
  <c r="W47" i="7"/>
  <c r="X47" i="7"/>
  <c r="X47" i="5"/>
  <c r="W47" i="5"/>
  <c r="W112" i="5"/>
  <c r="X112" i="5"/>
  <c r="X101" i="5"/>
  <c r="W101" i="5"/>
  <c r="X179" i="1"/>
  <c r="W179" i="1"/>
  <c r="X188" i="9"/>
  <c r="W188" i="9"/>
  <c r="X147" i="1"/>
  <c r="W147" i="1"/>
  <c r="W9" i="9"/>
  <c r="X9" i="9"/>
  <c r="W89" i="9"/>
  <c r="X89" i="9"/>
  <c r="W65" i="1"/>
  <c r="X65" i="1"/>
  <c r="W179" i="5"/>
  <c r="X179" i="5"/>
  <c r="W113" i="9"/>
  <c r="X113" i="9"/>
  <c r="X38" i="7"/>
  <c r="W38" i="7"/>
  <c r="X197" i="7"/>
  <c r="W197" i="7"/>
  <c r="X140" i="1"/>
  <c r="W140" i="1"/>
  <c r="X143" i="9"/>
  <c r="W143" i="9"/>
  <c r="X28" i="7"/>
  <c r="W28" i="7"/>
  <c r="X76" i="5"/>
  <c r="W76" i="5"/>
  <c r="X111" i="5"/>
  <c r="W111" i="5"/>
  <c r="W72" i="5"/>
  <c r="X72" i="5"/>
  <c r="W79" i="7"/>
  <c r="X79" i="7"/>
  <c r="X155" i="7"/>
  <c r="W155" i="7"/>
  <c r="W78" i="1"/>
  <c r="X78" i="1"/>
  <c r="X175" i="7"/>
  <c r="W175" i="7"/>
  <c r="X62" i="1"/>
  <c r="W62" i="1"/>
  <c r="W145" i="7"/>
  <c r="X145" i="7"/>
  <c r="W29" i="5"/>
  <c r="X29" i="5"/>
  <c r="X186" i="1"/>
  <c r="W186" i="1"/>
  <c r="W173" i="5"/>
  <c r="X173" i="5"/>
  <c r="W63" i="5"/>
  <c r="X63" i="5"/>
  <c r="W107" i="7"/>
  <c r="X107" i="7"/>
  <c r="X158" i="1"/>
  <c r="W158" i="1"/>
  <c r="X33" i="7"/>
  <c r="W33" i="7"/>
  <c r="W162" i="9"/>
  <c r="X162" i="9"/>
  <c r="X136" i="9"/>
  <c r="W136" i="9"/>
  <c r="X10" i="9"/>
  <c r="W10" i="9"/>
  <c r="X122" i="7"/>
  <c r="W122" i="7"/>
  <c r="X191" i="9"/>
  <c r="W191" i="9"/>
  <c r="X137" i="7"/>
  <c r="W137" i="7"/>
  <c r="X100" i="5"/>
  <c r="W100" i="5"/>
  <c r="X17" i="1"/>
  <c r="W17" i="1"/>
  <c r="W57" i="1"/>
  <c r="X57" i="1"/>
  <c r="W32" i="1"/>
  <c r="X32" i="1"/>
  <c r="X23" i="7"/>
  <c r="W23" i="7"/>
  <c r="W197" i="9"/>
  <c r="X197" i="9"/>
  <c r="X30" i="1"/>
  <c r="W30" i="1"/>
  <c r="W108" i="9"/>
  <c r="X108" i="9"/>
  <c r="W177" i="1"/>
  <c r="X177" i="1"/>
  <c r="W122" i="1"/>
  <c r="X122" i="1"/>
  <c r="W118" i="7"/>
  <c r="X118" i="7"/>
  <c r="X66" i="9"/>
  <c r="W66" i="9"/>
  <c r="W166" i="1"/>
  <c r="X166" i="1"/>
  <c r="W40" i="7"/>
  <c r="X40" i="7"/>
  <c r="X65" i="7"/>
  <c r="W65" i="7"/>
  <c r="X80" i="1"/>
  <c r="W80" i="1"/>
  <c r="X135" i="9"/>
  <c r="W135" i="9"/>
  <c r="W185" i="9"/>
  <c r="X185" i="9"/>
  <c r="X54" i="7"/>
  <c r="W54" i="7"/>
  <c r="X188" i="7"/>
  <c r="W188" i="7"/>
  <c r="X148" i="9"/>
  <c r="W148" i="9"/>
  <c r="W154" i="1"/>
  <c r="X154" i="1"/>
  <c r="W103" i="5"/>
  <c r="X103" i="5"/>
  <c r="W200" i="1"/>
  <c r="X200" i="1"/>
  <c r="W139" i="7"/>
  <c r="X139" i="7"/>
  <c r="X33" i="5"/>
  <c r="W33" i="5"/>
  <c r="X79" i="5"/>
  <c r="W79" i="5"/>
  <c r="X53" i="1"/>
  <c r="W53" i="1"/>
  <c r="W115" i="5"/>
  <c r="X115" i="5"/>
  <c r="X98" i="7"/>
  <c r="W98" i="7"/>
  <c r="X33" i="1"/>
  <c r="W33" i="1"/>
  <c r="W198" i="1"/>
  <c r="X198" i="1"/>
  <c r="X149" i="5"/>
  <c r="W149" i="5"/>
  <c r="X166" i="5"/>
  <c r="W166" i="5"/>
  <c r="W69" i="9"/>
  <c r="X69" i="9"/>
  <c r="X134" i="5"/>
  <c r="W134" i="5"/>
  <c r="X180" i="5"/>
  <c r="W180" i="5"/>
  <c r="W123" i="1"/>
  <c r="X123" i="1"/>
  <c r="X144" i="5"/>
  <c r="W144" i="5"/>
  <c r="X82" i="9"/>
  <c r="W82" i="9"/>
  <c r="X183" i="1"/>
  <c r="W183" i="1"/>
  <c r="X25" i="1"/>
  <c r="W25" i="1"/>
  <c r="X131" i="7"/>
  <c r="W131" i="7"/>
  <c r="X38" i="1"/>
  <c r="W38" i="1"/>
  <c r="X114" i="1"/>
  <c r="W114" i="1"/>
  <c r="X109" i="5"/>
  <c r="W109" i="5"/>
  <c r="W164" i="5"/>
  <c r="X164" i="5"/>
  <c r="X138" i="5"/>
  <c r="W138" i="5"/>
  <c r="X45" i="9"/>
  <c r="W45" i="9"/>
  <c r="W100" i="7"/>
  <c r="X100" i="7"/>
  <c r="X40" i="5"/>
  <c r="W40" i="5"/>
  <c r="W171" i="7"/>
  <c r="X171" i="7"/>
  <c r="W125" i="5"/>
  <c r="X125" i="5"/>
  <c r="X79" i="1"/>
  <c r="W79" i="1"/>
  <c r="W46" i="7"/>
  <c r="X46" i="7"/>
  <c r="X178" i="9"/>
  <c r="W178" i="9"/>
  <c r="W18" i="1"/>
  <c r="X18" i="1"/>
  <c r="W141" i="5"/>
  <c r="X141" i="5"/>
  <c r="X30" i="5"/>
  <c r="W30" i="5"/>
  <c r="W126" i="7"/>
  <c r="X126" i="7"/>
  <c r="X9" i="1"/>
  <c r="W9" i="1"/>
  <c r="X121" i="7"/>
  <c r="W121" i="7"/>
  <c r="X129" i="1"/>
  <c r="W129" i="1"/>
  <c r="W151" i="7"/>
  <c r="X151" i="7"/>
  <c r="X20" i="5"/>
  <c r="W20" i="5"/>
  <c r="X59" i="9"/>
  <c r="W59" i="9"/>
  <c r="X96" i="9"/>
  <c r="W96" i="9"/>
  <c r="W166" i="9"/>
  <c r="X166" i="9"/>
  <c r="X61" i="5"/>
  <c r="W61" i="5"/>
  <c r="W12" i="1"/>
  <c r="X12" i="1"/>
  <c r="X132" i="5"/>
  <c r="W132" i="5"/>
  <c r="X79" i="9"/>
  <c r="W79" i="9"/>
  <c r="W68" i="1"/>
  <c r="X68" i="1"/>
  <c r="X23" i="9"/>
  <c r="W23" i="9"/>
  <c r="X49" i="1"/>
  <c r="W49" i="1"/>
  <c r="W198" i="7"/>
  <c r="X198" i="7"/>
  <c r="W94" i="1"/>
  <c r="X94" i="1"/>
  <c r="W107" i="1"/>
  <c r="X107" i="1"/>
  <c r="X164" i="9"/>
  <c r="W164" i="9"/>
  <c r="X102" i="5"/>
  <c r="W102" i="5"/>
  <c r="X189" i="5"/>
  <c r="W189" i="5"/>
  <c r="W117" i="9"/>
  <c r="X117" i="9"/>
  <c r="X37" i="1"/>
  <c r="W37" i="1"/>
  <c r="X148" i="7"/>
  <c r="W148" i="7"/>
  <c r="X85" i="1"/>
  <c r="W85" i="1"/>
  <c r="X104" i="5"/>
  <c r="W104" i="5"/>
  <c r="W97" i="5"/>
  <c r="X97" i="5"/>
  <c r="X154" i="5"/>
  <c r="W154" i="5"/>
  <c r="X145" i="5"/>
  <c r="W145" i="5"/>
  <c r="X90" i="9"/>
  <c r="W90" i="9"/>
  <c r="X70" i="1"/>
  <c r="W70" i="1"/>
  <c r="W84" i="7"/>
  <c r="X84" i="7"/>
  <c r="X18" i="9"/>
  <c r="W18" i="9"/>
  <c r="X175" i="9"/>
  <c r="W175" i="9"/>
  <c r="W123" i="5"/>
  <c r="X123" i="5"/>
  <c r="X132" i="9"/>
  <c r="W132" i="9"/>
  <c r="W168" i="5"/>
  <c r="X168" i="5"/>
  <c r="W171" i="9"/>
  <c r="X171" i="9"/>
  <c r="X74" i="7"/>
  <c r="W74" i="7"/>
  <c r="W27" i="5"/>
  <c r="X27" i="5"/>
  <c r="W160" i="1"/>
  <c r="X160" i="1"/>
  <c r="W168" i="9"/>
  <c r="X168" i="9"/>
  <c r="X123" i="9"/>
  <c r="W123" i="9"/>
  <c r="W106" i="1"/>
  <c r="X106" i="1"/>
  <c r="W128" i="1"/>
  <c r="X128" i="1"/>
  <c r="X83" i="5"/>
  <c r="W83" i="5"/>
  <c r="W49" i="9"/>
  <c r="X49" i="9"/>
  <c r="X199" i="1"/>
  <c r="W199" i="1"/>
  <c r="W110" i="7"/>
  <c r="X110" i="7"/>
  <c r="W83" i="1"/>
  <c r="X83" i="1"/>
  <c r="X195" i="1"/>
  <c r="W195" i="1"/>
  <c r="W27" i="7"/>
  <c r="X27" i="7"/>
  <c r="X130" i="9"/>
  <c r="W130" i="9"/>
  <c r="W26" i="5"/>
  <c r="X26" i="5"/>
  <c r="W21" i="5"/>
  <c r="X21" i="5"/>
  <c r="X83" i="3" l="1"/>
  <c r="Z26" i="5"/>
  <c r="AA26" i="5" s="1"/>
  <c r="Y26" i="5"/>
  <c r="Y27" i="7"/>
  <c r="Z27" i="7"/>
  <c r="AA27" i="7" s="1"/>
  <c r="Z83" i="1"/>
  <c r="AA83" i="1" s="1"/>
  <c r="Y83" i="1"/>
  <c r="Z106" i="1"/>
  <c r="AA106" i="1" s="1"/>
  <c r="Y106" i="1"/>
  <c r="Z168" i="9"/>
  <c r="AA168" i="9" s="1"/>
  <c r="Y168" i="9"/>
  <c r="Z27" i="5"/>
  <c r="AA27" i="5" s="1"/>
  <c r="Y27" i="5"/>
  <c r="Z171" i="9"/>
  <c r="AA171" i="9" s="1"/>
  <c r="Y171" i="9"/>
  <c r="Z84" i="7"/>
  <c r="AA84" i="7" s="1"/>
  <c r="Y84" i="7"/>
  <c r="Y117" i="9"/>
  <c r="Z117" i="9"/>
  <c r="AA117" i="9" s="1"/>
  <c r="Y107" i="1"/>
  <c r="Z107" i="1"/>
  <c r="AA107" i="1" s="1"/>
  <c r="Z198" i="7"/>
  <c r="AA198" i="7" s="1"/>
  <c r="Y198" i="7"/>
  <c r="Z12" i="1"/>
  <c r="AA12" i="1" s="1"/>
  <c r="Y12" i="1"/>
  <c r="Y166" i="9"/>
  <c r="Z166" i="9"/>
  <c r="AA166" i="9" s="1"/>
  <c r="Z151" i="7"/>
  <c r="AA151" i="7" s="1"/>
  <c r="Y151" i="7"/>
  <c r="Z126" i="7"/>
  <c r="AA126" i="7" s="1"/>
  <c r="Y126" i="7"/>
  <c r="Y141" i="5"/>
  <c r="Z141" i="5"/>
  <c r="AA141" i="5" s="1"/>
  <c r="Y171" i="7"/>
  <c r="Z171" i="7"/>
  <c r="AA171" i="7" s="1"/>
  <c r="Z100" i="7"/>
  <c r="AA100" i="7" s="1"/>
  <c r="Y100" i="7"/>
  <c r="Y123" i="1"/>
  <c r="Z123" i="1"/>
  <c r="AA123" i="1" s="1"/>
  <c r="Z198" i="1"/>
  <c r="AA198" i="1" s="1"/>
  <c r="Y198" i="1"/>
  <c r="Y200" i="1"/>
  <c r="Z200" i="1"/>
  <c r="AA200" i="1" s="1"/>
  <c r="Z154" i="1"/>
  <c r="AA154" i="1" s="1"/>
  <c r="Y154" i="1"/>
  <c r="Y185" i="9"/>
  <c r="Z185" i="9"/>
  <c r="AA185" i="9" s="1"/>
  <c r="Y40" i="7"/>
  <c r="Z40" i="7"/>
  <c r="AA40" i="7" s="1"/>
  <c r="Z122" i="1"/>
  <c r="AA122" i="1" s="1"/>
  <c r="Y122" i="1"/>
  <c r="Y108" i="9"/>
  <c r="Z108" i="9"/>
  <c r="AA108" i="9" s="1"/>
  <c r="Y197" i="9"/>
  <c r="Z197" i="9"/>
  <c r="AA197" i="9" s="1"/>
  <c r="Y32" i="1"/>
  <c r="Z32" i="1"/>
  <c r="AA32" i="1" s="1"/>
  <c r="Z107" i="7"/>
  <c r="AA107" i="7" s="1"/>
  <c r="Y107" i="7"/>
  <c r="Y173" i="5"/>
  <c r="Z173" i="5"/>
  <c r="AA173" i="5" s="1"/>
  <c r="Y29" i="5"/>
  <c r="Z29" i="5"/>
  <c r="AA29" i="5" s="1"/>
  <c r="Z78" i="1"/>
  <c r="AA78" i="1" s="1"/>
  <c r="Y78" i="1"/>
  <c r="Y79" i="7"/>
  <c r="Z79" i="7"/>
  <c r="AA79" i="7" s="1"/>
  <c r="Z179" i="5"/>
  <c r="AA179" i="5" s="1"/>
  <c r="Y179" i="5"/>
  <c r="Z89" i="9"/>
  <c r="AA89" i="9" s="1"/>
  <c r="Y89" i="9"/>
  <c r="Z112" i="5"/>
  <c r="AA112" i="5" s="1"/>
  <c r="Y112" i="5"/>
  <c r="Y47" i="7"/>
  <c r="Z47" i="7"/>
  <c r="AA47" i="7" s="1"/>
  <c r="Z87" i="7"/>
  <c r="AA87" i="7" s="1"/>
  <c r="Y87" i="7"/>
  <c r="Y48" i="7"/>
  <c r="Z48" i="7"/>
  <c r="AA48" i="7" s="1"/>
  <c r="Z198" i="5"/>
  <c r="AA198" i="5" s="1"/>
  <c r="Y198" i="5"/>
  <c r="Z184" i="1"/>
  <c r="AA184" i="1" s="1"/>
  <c r="Y184" i="1"/>
  <c r="Z93" i="5"/>
  <c r="AA93" i="5" s="1"/>
  <c r="Y93" i="5"/>
  <c r="Y123" i="7"/>
  <c r="Z123" i="7"/>
  <c r="AA123" i="7" s="1"/>
  <c r="Z120" i="1"/>
  <c r="AA120" i="1" s="1"/>
  <c r="Y120" i="1"/>
  <c r="Z13" i="3"/>
  <c r="AA13" i="3" s="1"/>
  <c r="Y13" i="3"/>
  <c r="Y95" i="3"/>
  <c r="Z95" i="3"/>
  <c r="AA95" i="3" s="1"/>
  <c r="Y63" i="3"/>
  <c r="Z63" i="3"/>
  <c r="AA63" i="3" s="1"/>
  <c r="Z140" i="3"/>
  <c r="AA140" i="3" s="1"/>
  <c r="Y140" i="3"/>
  <c r="Z84" i="9"/>
  <c r="AA84" i="9" s="1"/>
  <c r="Y84" i="9"/>
  <c r="Y24" i="3"/>
  <c r="Z24" i="3"/>
  <c r="AA24" i="3" s="1"/>
  <c r="Z101" i="3"/>
  <c r="AA101" i="3" s="1"/>
  <c r="Y101" i="3"/>
  <c r="Z46" i="3"/>
  <c r="AA46" i="3" s="1"/>
  <c r="Y46" i="3"/>
  <c r="Z109" i="3"/>
  <c r="AA109" i="3" s="1"/>
  <c r="Y109" i="3"/>
  <c r="Y180" i="3"/>
  <c r="Z180" i="3"/>
  <c r="AA180" i="3" s="1"/>
  <c r="Z111" i="1"/>
  <c r="AA111" i="1" s="1"/>
  <c r="Y111" i="1"/>
  <c r="Y24" i="1"/>
  <c r="Z24" i="1"/>
  <c r="AA24" i="1" s="1"/>
  <c r="Y92" i="5"/>
  <c r="Z92" i="5"/>
  <c r="AA92" i="5" s="1"/>
  <c r="Z196" i="1"/>
  <c r="AA196" i="1" s="1"/>
  <c r="Y196" i="1"/>
  <c r="Y57" i="5"/>
  <c r="Z57" i="5"/>
  <c r="AA57" i="5" s="1"/>
  <c r="Y156" i="1"/>
  <c r="Z156" i="1"/>
  <c r="AA156" i="1" s="1"/>
  <c r="Z192" i="9"/>
  <c r="AA192" i="9" s="1"/>
  <c r="Y192" i="9"/>
  <c r="Z157" i="7"/>
  <c r="AA157" i="7" s="1"/>
  <c r="Y157" i="7"/>
  <c r="Y80" i="5"/>
  <c r="Z80" i="5"/>
  <c r="AA80" i="5" s="1"/>
  <c r="Z18" i="7"/>
  <c r="AA18" i="7" s="1"/>
  <c r="Y18" i="7"/>
  <c r="Y140" i="9"/>
  <c r="Z140" i="9"/>
  <c r="AA140" i="9" s="1"/>
  <c r="Y153" i="1"/>
  <c r="Z153" i="1"/>
  <c r="AA153" i="1" s="1"/>
  <c r="Z128" i="5"/>
  <c r="AA128" i="5" s="1"/>
  <c r="Y128" i="5"/>
  <c r="Y150" i="5"/>
  <c r="Z150" i="5"/>
  <c r="AA150" i="5" s="1"/>
  <c r="Y156" i="9"/>
  <c r="Z156" i="9"/>
  <c r="AA156" i="9" s="1"/>
  <c r="Z128" i="9"/>
  <c r="AA128" i="9" s="1"/>
  <c r="Y128" i="9"/>
  <c r="Z100" i="1"/>
  <c r="AA100" i="1" s="1"/>
  <c r="Y100" i="1"/>
  <c r="Y96" i="5"/>
  <c r="Z96" i="5"/>
  <c r="AA96" i="5" s="1"/>
  <c r="Y153" i="9"/>
  <c r="Z153" i="9"/>
  <c r="AA153" i="9" s="1"/>
  <c r="Z59" i="5"/>
  <c r="AA59" i="5" s="1"/>
  <c r="Y59" i="5"/>
  <c r="Z130" i="5"/>
  <c r="AA130" i="5" s="1"/>
  <c r="Y130" i="5"/>
  <c r="Z197" i="5"/>
  <c r="AA197" i="5" s="1"/>
  <c r="Y197" i="5"/>
  <c r="Z109" i="7"/>
  <c r="AA109" i="7" s="1"/>
  <c r="Y109" i="7"/>
  <c r="Z102" i="9"/>
  <c r="AA102" i="9" s="1"/>
  <c r="Y102" i="9"/>
  <c r="Z112" i="7"/>
  <c r="AA112" i="7" s="1"/>
  <c r="Y112" i="7"/>
  <c r="Z29" i="1"/>
  <c r="AA29" i="1" s="1"/>
  <c r="Y29" i="1"/>
  <c r="Z115" i="1"/>
  <c r="AA115" i="1" s="1"/>
  <c r="Y115" i="1"/>
  <c r="Y20" i="7"/>
  <c r="Z20" i="7"/>
  <c r="AA20" i="7" s="1"/>
  <c r="Z37" i="5"/>
  <c r="AA37" i="5" s="1"/>
  <c r="Y37" i="5"/>
  <c r="Y72" i="9"/>
  <c r="Z72" i="9"/>
  <c r="AA72" i="9" s="1"/>
  <c r="Z38" i="5"/>
  <c r="AA38" i="5" s="1"/>
  <c r="Y38" i="5"/>
  <c r="Y56" i="1"/>
  <c r="Z56" i="1"/>
  <c r="AA56" i="1" s="1"/>
  <c r="Z200" i="7"/>
  <c r="AA200" i="7" s="1"/>
  <c r="Y200" i="7"/>
  <c r="Y64" i="9"/>
  <c r="Z64" i="9"/>
  <c r="AA64" i="9" s="1"/>
  <c r="Y90" i="3"/>
  <c r="Z90" i="3"/>
  <c r="AA90" i="3" s="1"/>
  <c r="Z78" i="9"/>
  <c r="AA78" i="9" s="1"/>
  <c r="Y78" i="9"/>
  <c r="Z145" i="1"/>
  <c r="AA145" i="1" s="1"/>
  <c r="Y145" i="1"/>
  <c r="Y179" i="9"/>
  <c r="Z179" i="9"/>
  <c r="AA179" i="9" s="1"/>
  <c r="Z123" i="3"/>
  <c r="AA123" i="3" s="1"/>
  <c r="Y123" i="3"/>
  <c r="Z198" i="3"/>
  <c r="AA198" i="3" s="1"/>
  <c r="Y198" i="3"/>
  <c r="Z36" i="7"/>
  <c r="AA36" i="7" s="1"/>
  <c r="Y36" i="7"/>
  <c r="Y187" i="9"/>
  <c r="Z187" i="9"/>
  <c r="AA187" i="9" s="1"/>
  <c r="Y50" i="1"/>
  <c r="Z50" i="1"/>
  <c r="AA50" i="1" s="1"/>
  <c r="Y177" i="5"/>
  <c r="Z177" i="5"/>
  <c r="AA177" i="5" s="1"/>
  <c r="Z73" i="9"/>
  <c r="AA73" i="9" s="1"/>
  <c r="Y73" i="9"/>
  <c r="Z66" i="5"/>
  <c r="AA66" i="5" s="1"/>
  <c r="Y66" i="5"/>
  <c r="Z173" i="7"/>
  <c r="AA173" i="7" s="1"/>
  <c r="Y173" i="7"/>
  <c r="Z136" i="7"/>
  <c r="AA136" i="7" s="1"/>
  <c r="Y136" i="7"/>
  <c r="Z178" i="1"/>
  <c r="AA178" i="1" s="1"/>
  <c r="Y178" i="1"/>
  <c r="Y200" i="5"/>
  <c r="Z200" i="5"/>
  <c r="AA200" i="5" s="1"/>
  <c r="Z85" i="9"/>
  <c r="AA85" i="9" s="1"/>
  <c r="Y85" i="9"/>
  <c r="Z16" i="1"/>
  <c r="AA16" i="1" s="1"/>
  <c r="Y16" i="1"/>
  <c r="Z54" i="5"/>
  <c r="AA54" i="5" s="1"/>
  <c r="Y54" i="5"/>
  <c r="Z143" i="7"/>
  <c r="AA143" i="7" s="1"/>
  <c r="Y143" i="7"/>
  <c r="Z99" i="5"/>
  <c r="AA99" i="5" s="1"/>
  <c r="Y99" i="5"/>
  <c r="Y29" i="9"/>
  <c r="Z29" i="9"/>
  <c r="AA29" i="9" s="1"/>
  <c r="Z63" i="9"/>
  <c r="AA63" i="9" s="1"/>
  <c r="Y63" i="9"/>
  <c r="Y184" i="7"/>
  <c r="Z184" i="7"/>
  <c r="AA184" i="7" s="1"/>
  <c r="Z110" i="9"/>
  <c r="AA110" i="9" s="1"/>
  <c r="Y110" i="9"/>
  <c r="Y141" i="7"/>
  <c r="Z141" i="7"/>
  <c r="AA141" i="7" s="1"/>
  <c r="Z196" i="9"/>
  <c r="AA196" i="9" s="1"/>
  <c r="Y196" i="9"/>
  <c r="Y92" i="9"/>
  <c r="Z92" i="9"/>
  <c r="AA92" i="9" s="1"/>
  <c r="Z163" i="9"/>
  <c r="AA163" i="9" s="1"/>
  <c r="Y163" i="9"/>
  <c r="Z126" i="1"/>
  <c r="AA126" i="1" s="1"/>
  <c r="Y126" i="1"/>
  <c r="Y133" i="9"/>
  <c r="Z133" i="9"/>
  <c r="AA133" i="9" s="1"/>
  <c r="Z185" i="7"/>
  <c r="AA185" i="7" s="1"/>
  <c r="Y185" i="7"/>
  <c r="Z93" i="9"/>
  <c r="AA93" i="9" s="1"/>
  <c r="Y93" i="9"/>
  <c r="Y181" i="5"/>
  <c r="Z181" i="5"/>
  <c r="AA181" i="5" s="1"/>
  <c r="Z170" i="9"/>
  <c r="AA170" i="9" s="1"/>
  <c r="Y170" i="9"/>
  <c r="Z137" i="1"/>
  <c r="AA137" i="1" s="1"/>
  <c r="Y137" i="1"/>
  <c r="Z94" i="9"/>
  <c r="AA94" i="9" s="1"/>
  <c r="Y94" i="9"/>
  <c r="Y29" i="7"/>
  <c r="Z29" i="7"/>
  <c r="AA29" i="7" s="1"/>
  <c r="Y196" i="5"/>
  <c r="Z196" i="5"/>
  <c r="AA196" i="5" s="1"/>
  <c r="Y28" i="9"/>
  <c r="Z28" i="9"/>
  <c r="AA28" i="9" s="1"/>
  <c r="Z101" i="9"/>
  <c r="AA101" i="9" s="1"/>
  <c r="Y101" i="9"/>
  <c r="Z19" i="7"/>
  <c r="AA19" i="7" s="1"/>
  <c r="Y19" i="7"/>
  <c r="Y64" i="5"/>
  <c r="Z64" i="5"/>
  <c r="AA64" i="5" s="1"/>
  <c r="Y54" i="9"/>
  <c r="Z54" i="9"/>
  <c r="AA54" i="9" s="1"/>
  <c r="Z117" i="1"/>
  <c r="AA117" i="1" s="1"/>
  <c r="Y117" i="1"/>
  <c r="Z151" i="9"/>
  <c r="AA151" i="9" s="1"/>
  <c r="Y151" i="9"/>
  <c r="Y194" i="1"/>
  <c r="Z194" i="1"/>
  <c r="AA194" i="1" s="1"/>
  <c r="Z148" i="5"/>
  <c r="AA148" i="5" s="1"/>
  <c r="Y148" i="5"/>
  <c r="Z115" i="3"/>
  <c r="AA115" i="3" s="1"/>
  <c r="Y115" i="3"/>
  <c r="Y95" i="9"/>
  <c r="Z95" i="9"/>
  <c r="AA95" i="9" s="1"/>
  <c r="Z68" i="3"/>
  <c r="AA68" i="3" s="1"/>
  <c r="Y68" i="3"/>
  <c r="Y197" i="3"/>
  <c r="Z197" i="3"/>
  <c r="AA197" i="3" s="1"/>
  <c r="Y107" i="3"/>
  <c r="Z107" i="3"/>
  <c r="AA107" i="3" s="1"/>
  <c r="Y50" i="3"/>
  <c r="Z50" i="3"/>
  <c r="AA50" i="3" s="1"/>
  <c r="Z172" i="3"/>
  <c r="AA172" i="3" s="1"/>
  <c r="Y172" i="3"/>
  <c r="Z72" i="3"/>
  <c r="AA72" i="3" s="1"/>
  <c r="Y72" i="3"/>
  <c r="Z95" i="1"/>
  <c r="AA95" i="1" s="1"/>
  <c r="Y95" i="1"/>
  <c r="Y186" i="7"/>
  <c r="Z186" i="7"/>
  <c r="AA186" i="7" s="1"/>
  <c r="Z124" i="5"/>
  <c r="AA124" i="5" s="1"/>
  <c r="Y124" i="5"/>
  <c r="Z127" i="7"/>
  <c r="AA127" i="7" s="1"/>
  <c r="Y127" i="7"/>
  <c r="Z49" i="5"/>
  <c r="AA49" i="5" s="1"/>
  <c r="Y49" i="5"/>
  <c r="Y25" i="9"/>
  <c r="Z25" i="9"/>
  <c r="AA25" i="9" s="1"/>
  <c r="Y134" i="9"/>
  <c r="Z134" i="9"/>
  <c r="AA134" i="9" s="1"/>
  <c r="Z69" i="1"/>
  <c r="AA69" i="1" s="1"/>
  <c r="Y69" i="1"/>
  <c r="Z118" i="1"/>
  <c r="AA118" i="1" s="1"/>
  <c r="Y118" i="1"/>
  <c r="Y10" i="5"/>
  <c r="Z10" i="5"/>
  <c r="AA10" i="5" s="1"/>
  <c r="Z95" i="7"/>
  <c r="AA95" i="7" s="1"/>
  <c r="Y95" i="7"/>
  <c r="Y13" i="5"/>
  <c r="Z13" i="5"/>
  <c r="AA13" i="5" s="1"/>
  <c r="Z41" i="1"/>
  <c r="AA41" i="1" s="1"/>
  <c r="Y41" i="1"/>
  <c r="Y70" i="5"/>
  <c r="Z70" i="5"/>
  <c r="AA70" i="5" s="1"/>
  <c r="Y180" i="1"/>
  <c r="Z180" i="1"/>
  <c r="AA180" i="1" s="1"/>
  <c r="Y68" i="5"/>
  <c r="Z68" i="5"/>
  <c r="AA68" i="5" s="1"/>
  <c r="Z35" i="1"/>
  <c r="AA35" i="1" s="1"/>
  <c r="Y35" i="1"/>
  <c r="Z45" i="5"/>
  <c r="AA45" i="5" s="1"/>
  <c r="Y45" i="5"/>
  <c r="Y86" i="9"/>
  <c r="Z86" i="9"/>
  <c r="AA86" i="9" s="1"/>
  <c r="Z32" i="9"/>
  <c r="AA32" i="9" s="1"/>
  <c r="Y32" i="9"/>
  <c r="Y48" i="5"/>
  <c r="Z48" i="5"/>
  <c r="AA48" i="5" s="1"/>
  <c r="Z26" i="9"/>
  <c r="AA26" i="9" s="1"/>
  <c r="Y26" i="9"/>
  <c r="Z47" i="1"/>
  <c r="AA47" i="1" s="1"/>
  <c r="Y47" i="1"/>
  <c r="Z110" i="1"/>
  <c r="AA110" i="1" s="1"/>
  <c r="Y110" i="1"/>
  <c r="Z185" i="1"/>
  <c r="AA185" i="1" s="1"/>
  <c r="Y185" i="1"/>
  <c r="Z174" i="9"/>
  <c r="AA174" i="9" s="1"/>
  <c r="Y174" i="9"/>
  <c r="Y55" i="1"/>
  <c r="Z55" i="1"/>
  <c r="AA55" i="1" s="1"/>
  <c r="Z46" i="5"/>
  <c r="AA46" i="5" s="1"/>
  <c r="Y46" i="5"/>
  <c r="Y139" i="9"/>
  <c r="Z139" i="9"/>
  <c r="AA139" i="9" s="1"/>
  <c r="Z183" i="9"/>
  <c r="AA183" i="9" s="1"/>
  <c r="Y183" i="9"/>
  <c r="Z195" i="3"/>
  <c r="AA195" i="3" s="1"/>
  <c r="Y195" i="3"/>
  <c r="Y82" i="3"/>
  <c r="Z82" i="3"/>
  <c r="AA82" i="3" s="1"/>
  <c r="Y16" i="3"/>
  <c r="Z16" i="3"/>
  <c r="AA16" i="3" s="1"/>
  <c r="Y40" i="3"/>
  <c r="Z40" i="3"/>
  <c r="AA40" i="3" s="1"/>
  <c r="Z83" i="3"/>
  <c r="AA83" i="3" s="1"/>
  <c r="Y83" i="3"/>
  <c r="Y199" i="1"/>
  <c r="Z199" i="1"/>
  <c r="AA199" i="1" s="1"/>
  <c r="Z83" i="5"/>
  <c r="AA83" i="5" s="1"/>
  <c r="Y83" i="5"/>
  <c r="Z132" i="9"/>
  <c r="AA132" i="9" s="1"/>
  <c r="Y132" i="9"/>
  <c r="Y175" i="9"/>
  <c r="Z175" i="9"/>
  <c r="AA175" i="9" s="1"/>
  <c r="Z90" i="9"/>
  <c r="AA90" i="9" s="1"/>
  <c r="Y90" i="9"/>
  <c r="Z154" i="5"/>
  <c r="AA154" i="5" s="1"/>
  <c r="Y154" i="5"/>
  <c r="Y104" i="5"/>
  <c r="Z104" i="5"/>
  <c r="AA104" i="5" s="1"/>
  <c r="Z148" i="7"/>
  <c r="AA148" i="7" s="1"/>
  <c r="Y148" i="7"/>
  <c r="Y102" i="5"/>
  <c r="Z102" i="5"/>
  <c r="AA102" i="5" s="1"/>
  <c r="Z23" i="9"/>
  <c r="AA23" i="9" s="1"/>
  <c r="Y23" i="9"/>
  <c r="Y79" i="9"/>
  <c r="Z79" i="9"/>
  <c r="AA79" i="9" s="1"/>
  <c r="Z59" i="9"/>
  <c r="AA59" i="9" s="1"/>
  <c r="Y59" i="9"/>
  <c r="Z121" i="7"/>
  <c r="AA121" i="7" s="1"/>
  <c r="Y121" i="7"/>
  <c r="Z178" i="9"/>
  <c r="AA178" i="9" s="1"/>
  <c r="Y178" i="9"/>
  <c r="Y79" i="1"/>
  <c r="Z79" i="1"/>
  <c r="AA79" i="1" s="1"/>
  <c r="Y138" i="5"/>
  <c r="Z138" i="5"/>
  <c r="AA138" i="5" s="1"/>
  <c r="Y109" i="5"/>
  <c r="Z109" i="5"/>
  <c r="AA109" i="5" s="1"/>
  <c r="Z38" i="1"/>
  <c r="AA38" i="1" s="1"/>
  <c r="Y38" i="1"/>
  <c r="Y25" i="1"/>
  <c r="Z25" i="1"/>
  <c r="AA25" i="1" s="1"/>
  <c r="Z82" i="9"/>
  <c r="AA82" i="9" s="1"/>
  <c r="Y82" i="9"/>
  <c r="Z134" i="5"/>
  <c r="AA134" i="5" s="1"/>
  <c r="Y134" i="5"/>
  <c r="Z166" i="5"/>
  <c r="AA166" i="5" s="1"/>
  <c r="Y166" i="5"/>
  <c r="Z98" i="7"/>
  <c r="AA98" i="7" s="1"/>
  <c r="Y98" i="7"/>
  <c r="Z53" i="1"/>
  <c r="AA53" i="1" s="1"/>
  <c r="Y53" i="1"/>
  <c r="Z33" i="5"/>
  <c r="AA33" i="5" s="1"/>
  <c r="Y33" i="5"/>
  <c r="Z188" i="7"/>
  <c r="AA188" i="7" s="1"/>
  <c r="Y188" i="7"/>
  <c r="Z80" i="1"/>
  <c r="AA80" i="1" s="1"/>
  <c r="Y80" i="1"/>
  <c r="Z66" i="9"/>
  <c r="AA66" i="9" s="1"/>
  <c r="Y66" i="9"/>
  <c r="Y17" i="1"/>
  <c r="Z17" i="1"/>
  <c r="AA17" i="1" s="1"/>
  <c r="Z137" i="7"/>
  <c r="AA137" i="7" s="1"/>
  <c r="Y137" i="7"/>
  <c r="Z122" i="7"/>
  <c r="AA122" i="7" s="1"/>
  <c r="Y122" i="7"/>
  <c r="Z136" i="9"/>
  <c r="AA136" i="9" s="1"/>
  <c r="Y136" i="9"/>
  <c r="Z33" i="7"/>
  <c r="AA33" i="7" s="1"/>
  <c r="Y33" i="7"/>
  <c r="Y62" i="1"/>
  <c r="Z62" i="1"/>
  <c r="AA62" i="1" s="1"/>
  <c r="Z111" i="5"/>
  <c r="AA111" i="5" s="1"/>
  <c r="Y111" i="5"/>
  <c r="Y28" i="7"/>
  <c r="Z28" i="7"/>
  <c r="AA28" i="7" s="1"/>
  <c r="Y140" i="1"/>
  <c r="Z140" i="1"/>
  <c r="AA140" i="1" s="1"/>
  <c r="Y38" i="7"/>
  <c r="Z38" i="7"/>
  <c r="AA38" i="7" s="1"/>
  <c r="Z147" i="1"/>
  <c r="AA147" i="1" s="1"/>
  <c r="Y147" i="1"/>
  <c r="Y179" i="1"/>
  <c r="Z179" i="1"/>
  <c r="AA179" i="1" s="1"/>
  <c r="Y37" i="7"/>
  <c r="Z37" i="7"/>
  <c r="AA37" i="7" s="1"/>
  <c r="Z25" i="5"/>
  <c r="AA25" i="5" s="1"/>
  <c r="Y25" i="5"/>
  <c r="Z11" i="5"/>
  <c r="AA11" i="5" s="1"/>
  <c r="Y11" i="5"/>
  <c r="Z178" i="5"/>
  <c r="AA178" i="5" s="1"/>
  <c r="Y178" i="5"/>
  <c r="Z58" i="5"/>
  <c r="AA58" i="5" s="1"/>
  <c r="Y58" i="5"/>
  <c r="Z81" i="9"/>
  <c r="AA81" i="9" s="1"/>
  <c r="Y81" i="9"/>
  <c r="Z152" i="3"/>
  <c r="AA152" i="3" s="1"/>
  <c r="Y152" i="3"/>
  <c r="Z164" i="1"/>
  <c r="AA164" i="1" s="1"/>
  <c r="Y164" i="1"/>
  <c r="Y166" i="3"/>
  <c r="Z166" i="3"/>
  <c r="AA166" i="3" s="1"/>
  <c r="Z184" i="5"/>
  <c r="AA184" i="5" s="1"/>
  <c r="Y184" i="5"/>
  <c r="Y134" i="1"/>
  <c r="Z134" i="1"/>
  <c r="AA134" i="1" s="1"/>
  <c r="Y144" i="3"/>
  <c r="Z144" i="3"/>
  <c r="AA144" i="3" s="1"/>
  <c r="Y9" i="3"/>
  <c r="Z9" i="3"/>
  <c r="AA9" i="3" s="1"/>
  <c r="Y72" i="1"/>
  <c r="Z72" i="1"/>
  <c r="AA72" i="1" s="1"/>
  <c r="Z102" i="3"/>
  <c r="AA102" i="3" s="1"/>
  <c r="Y102" i="3"/>
  <c r="Y200" i="3"/>
  <c r="Z200" i="3"/>
  <c r="AA200" i="3" s="1"/>
  <c r="Y12" i="3"/>
  <c r="Z12" i="3"/>
  <c r="AA12" i="3" s="1"/>
  <c r="Z118" i="9"/>
  <c r="AA118" i="9" s="1"/>
  <c r="Y118" i="9"/>
  <c r="Y165" i="3"/>
  <c r="Z165" i="3"/>
  <c r="AA165" i="3" s="1"/>
  <c r="Z41" i="3"/>
  <c r="AA41" i="3" s="1"/>
  <c r="Y41" i="3"/>
  <c r="Y106" i="3"/>
  <c r="Z106" i="3"/>
  <c r="AA106" i="3" s="1"/>
  <c r="Z44" i="3"/>
  <c r="AA44" i="3" s="1"/>
  <c r="Y44" i="3"/>
  <c r="Z35" i="3"/>
  <c r="AA35" i="3" s="1"/>
  <c r="Y35" i="3"/>
  <c r="Y108" i="3"/>
  <c r="Z108" i="3"/>
  <c r="AA108" i="3" s="1"/>
  <c r="Z112" i="3"/>
  <c r="AA112" i="3" s="1"/>
  <c r="Y112" i="3"/>
  <c r="Y105" i="3"/>
  <c r="Z105" i="3"/>
  <c r="AA105" i="3" s="1"/>
  <c r="Z61" i="3"/>
  <c r="AA61" i="3" s="1"/>
  <c r="Y61" i="3"/>
  <c r="Z183" i="3"/>
  <c r="AA183" i="3" s="1"/>
  <c r="Y183" i="3"/>
  <c r="Z32" i="3"/>
  <c r="AA32" i="3" s="1"/>
  <c r="Y32" i="3"/>
  <c r="Z13" i="7"/>
  <c r="AA13" i="7" s="1"/>
  <c r="Y13" i="7"/>
  <c r="Z17" i="5"/>
  <c r="AA17" i="5" s="1"/>
  <c r="Y17" i="5"/>
  <c r="Y101" i="7"/>
  <c r="Z101" i="7"/>
  <c r="AA101" i="7" s="1"/>
  <c r="Y187" i="7"/>
  <c r="Z187" i="7"/>
  <c r="AA187" i="7" s="1"/>
  <c r="Y127" i="9"/>
  <c r="Z127" i="9"/>
  <c r="AA127" i="9" s="1"/>
  <c r="Y94" i="5"/>
  <c r="Z94" i="5"/>
  <c r="AA94" i="5" s="1"/>
  <c r="Z191" i="5"/>
  <c r="AA191" i="5" s="1"/>
  <c r="Y191" i="5"/>
  <c r="Z106" i="7"/>
  <c r="AA106" i="7" s="1"/>
  <c r="Y106" i="7"/>
  <c r="Z75" i="9"/>
  <c r="AA75" i="9" s="1"/>
  <c r="Y75" i="9"/>
  <c r="Z160" i="5"/>
  <c r="AA160" i="5" s="1"/>
  <c r="Y160" i="5"/>
  <c r="Z121" i="5"/>
  <c r="AA121" i="5" s="1"/>
  <c r="Y121" i="5"/>
  <c r="Y176" i="7"/>
  <c r="Z176" i="7"/>
  <c r="AA176" i="7" s="1"/>
  <c r="Z11" i="7"/>
  <c r="AA11" i="7" s="1"/>
  <c r="Y11" i="7"/>
  <c r="Y22" i="1"/>
  <c r="Z22" i="1"/>
  <c r="AA22" i="1" s="1"/>
  <c r="Z19" i="5"/>
  <c r="AA19" i="5" s="1"/>
  <c r="Y19" i="5"/>
  <c r="Z36" i="1"/>
  <c r="AA36" i="1" s="1"/>
  <c r="Y36" i="1"/>
  <c r="Y9" i="5"/>
  <c r="Z9" i="5"/>
  <c r="AA9" i="5" s="1"/>
  <c r="Z160" i="7"/>
  <c r="AA160" i="7" s="1"/>
  <c r="Y160" i="7"/>
  <c r="Y55" i="5"/>
  <c r="Z55" i="5"/>
  <c r="AA55" i="5" s="1"/>
  <c r="Y137" i="5"/>
  <c r="Z137" i="5"/>
  <c r="AA137" i="5" s="1"/>
  <c r="Z116" i="1"/>
  <c r="AA116" i="1" s="1"/>
  <c r="Y116" i="1"/>
  <c r="Z170" i="1"/>
  <c r="AA170" i="1" s="1"/>
  <c r="Y170" i="1"/>
  <c r="Y42" i="1"/>
  <c r="Z42" i="1"/>
  <c r="AA42" i="1" s="1"/>
  <c r="Y69" i="5"/>
  <c r="Z69" i="5"/>
  <c r="AA69" i="5" s="1"/>
  <c r="Z170" i="5"/>
  <c r="AA170" i="5" s="1"/>
  <c r="Y170" i="5"/>
  <c r="Z67" i="9"/>
  <c r="AA67" i="9" s="1"/>
  <c r="Y67" i="9"/>
  <c r="Y39" i="1"/>
  <c r="Z39" i="1"/>
  <c r="AA39" i="1" s="1"/>
  <c r="Z41" i="9"/>
  <c r="AA41" i="9" s="1"/>
  <c r="Y41" i="9"/>
  <c r="Y49" i="7"/>
  <c r="Z49" i="7"/>
  <c r="AA49" i="7" s="1"/>
  <c r="Z75" i="7"/>
  <c r="AA75" i="7" s="1"/>
  <c r="Y75" i="7"/>
  <c r="Z165" i="7"/>
  <c r="AA165" i="7" s="1"/>
  <c r="Y165" i="7"/>
  <c r="Z147" i="9"/>
  <c r="AA147" i="9" s="1"/>
  <c r="Y147" i="9"/>
  <c r="Z26" i="7"/>
  <c r="AA26" i="7" s="1"/>
  <c r="Y26" i="7"/>
  <c r="Y169" i="9"/>
  <c r="Z169" i="9"/>
  <c r="AA169" i="9" s="1"/>
  <c r="Z23" i="1"/>
  <c r="AA23" i="1" s="1"/>
  <c r="Y23" i="1"/>
  <c r="Z31" i="9"/>
  <c r="AA31" i="9" s="1"/>
  <c r="Y31" i="9"/>
  <c r="Y144" i="1"/>
  <c r="Z144" i="1"/>
  <c r="AA144" i="1" s="1"/>
  <c r="Z184" i="3"/>
  <c r="AA184" i="3" s="1"/>
  <c r="Y184" i="3"/>
  <c r="Z196" i="7"/>
  <c r="AA196" i="7" s="1"/>
  <c r="Y196" i="7"/>
  <c r="Y50" i="5"/>
  <c r="Z50" i="5"/>
  <c r="AA50" i="5" s="1"/>
  <c r="Y182" i="5"/>
  <c r="Z182" i="5"/>
  <c r="AA182" i="5" s="1"/>
  <c r="Z24" i="9"/>
  <c r="AA24" i="9" s="1"/>
  <c r="Y24" i="9"/>
  <c r="Z115" i="9"/>
  <c r="AA115" i="9" s="1"/>
  <c r="Y115" i="9"/>
  <c r="Z81" i="7"/>
  <c r="AA81" i="7" s="1"/>
  <c r="Y81" i="7"/>
  <c r="Y69" i="7"/>
  <c r="Z69" i="7"/>
  <c r="AA69" i="7" s="1"/>
  <c r="Z43" i="5"/>
  <c r="AA43" i="5" s="1"/>
  <c r="Y43" i="5"/>
  <c r="Z159" i="7"/>
  <c r="AA159" i="7" s="1"/>
  <c r="Y159" i="7"/>
  <c r="Y43" i="1"/>
  <c r="Z43" i="1"/>
  <c r="AA43" i="1" s="1"/>
  <c r="Z14" i="9"/>
  <c r="AA14" i="9" s="1"/>
  <c r="Y14" i="9"/>
  <c r="Y77" i="9"/>
  <c r="Z77" i="9"/>
  <c r="AA77" i="9" s="1"/>
  <c r="Z139" i="5"/>
  <c r="AA139" i="5" s="1"/>
  <c r="Y139" i="5"/>
  <c r="Z91" i="1"/>
  <c r="AA91" i="1" s="1"/>
  <c r="Y91" i="1"/>
  <c r="Z171" i="5"/>
  <c r="AA171" i="5" s="1"/>
  <c r="Y171" i="5"/>
  <c r="Y17" i="9"/>
  <c r="Z17" i="9"/>
  <c r="AA17" i="9" s="1"/>
  <c r="Y11" i="1"/>
  <c r="Z11" i="1"/>
  <c r="AA11" i="1" s="1"/>
  <c r="Y38" i="3"/>
  <c r="Z38" i="3"/>
  <c r="AA38" i="3" s="1"/>
  <c r="Y52" i="3"/>
  <c r="Z52" i="3"/>
  <c r="AA52" i="3" s="1"/>
  <c r="Y170" i="7"/>
  <c r="Z170" i="7"/>
  <c r="AA170" i="7" s="1"/>
  <c r="Z111" i="7"/>
  <c r="AA111" i="7" s="1"/>
  <c r="Y111" i="7"/>
  <c r="Z54" i="3"/>
  <c r="AA54" i="3" s="1"/>
  <c r="Y54" i="3"/>
  <c r="Z185" i="3"/>
  <c r="AA185" i="3" s="1"/>
  <c r="Y185" i="3"/>
  <c r="Y104" i="7"/>
  <c r="Z104" i="7"/>
  <c r="AA104" i="7" s="1"/>
  <c r="Z88" i="1"/>
  <c r="AA88" i="1" s="1"/>
  <c r="Y88" i="1"/>
  <c r="Y131" i="3"/>
  <c r="Z131" i="3"/>
  <c r="AA131" i="3" s="1"/>
  <c r="Y118" i="3"/>
  <c r="Z118" i="3"/>
  <c r="AA118" i="3" s="1"/>
  <c r="Y163" i="1"/>
  <c r="Z163" i="1"/>
  <c r="AA163" i="1" s="1"/>
  <c r="Y79" i="3"/>
  <c r="Z79" i="3"/>
  <c r="AA79" i="3" s="1"/>
  <c r="Z37" i="3"/>
  <c r="AA37" i="3" s="1"/>
  <c r="Y37" i="3"/>
  <c r="Z149" i="7"/>
  <c r="AA149" i="7" s="1"/>
  <c r="Y149" i="7"/>
  <c r="Z105" i="9"/>
  <c r="AA105" i="9" s="1"/>
  <c r="Y105" i="9"/>
  <c r="Z10" i="7"/>
  <c r="AA10" i="7" s="1"/>
  <c r="Y10" i="7"/>
  <c r="Y128" i="3"/>
  <c r="Z128" i="3"/>
  <c r="AA128" i="3" s="1"/>
  <c r="Z98" i="3"/>
  <c r="AA98" i="3" s="1"/>
  <c r="Y98" i="3"/>
  <c r="Z59" i="3"/>
  <c r="AA59" i="3" s="1"/>
  <c r="Y59" i="3"/>
  <c r="Y45" i="3"/>
  <c r="Z45" i="3"/>
  <c r="AA45" i="3" s="1"/>
  <c r="Z167" i="3"/>
  <c r="AA167" i="3" s="1"/>
  <c r="Y167" i="3"/>
  <c r="Z161" i="3"/>
  <c r="AA161" i="3" s="1"/>
  <c r="Y161" i="3"/>
  <c r="Y31" i="3"/>
  <c r="Z31" i="3"/>
  <c r="AA31" i="3" s="1"/>
  <c r="Y192" i="3"/>
  <c r="Z192" i="3"/>
  <c r="AA192" i="3" s="1"/>
  <c r="Y143" i="3"/>
  <c r="Z143" i="3"/>
  <c r="AA143" i="3" s="1"/>
  <c r="Z25" i="3"/>
  <c r="AA25" i="3" s="1"/>
  <c r="Y25" i="3"/>
  <c r="Y35" i="9"/>
  <c r="Z35" i="9"/>
  <c r="AA35" i="9" s="1"/>
  <c r="Z23" i="5"/>
  <c r="AA23" i="5" s="1"/>
  <c r="Y23" i="5"/>
  <c r="Y89" i="5"/>
  <c r="Z89" i="5"/>
  <c r="AA89" i="5" s="1"/>
  <c r="Z159" i="9"/>
  <c r="AA159" i="9" s="1"/>
  <c r="Y159" i="9"/>
  <c r="Z113" i="1"/>
  <c r="AA113" i="1" s="1"/>
  <c r="Y113" i="1"/>
  <c r="Y81" i="5"/>
  <c r="Z81" i="5"/>
  <c r="AA81" i="5" s="1"/>
  <c r="Y80" i="9"/>
  <c r="Z80" i="9"/>
  <c r="AA80" i="9" s="1"/>
  <c r="Z103" i="9"/>
  <c r="AA103" i="9" s="1"/>
  <c r="Y103" i="9"/>
  <c r="Z106" i="5"/>
  <c r="AA106" i="5" s="1"/>
  <c r="Y106" i="5"/>
  <c r="Y76" i="7"/>
  <c r="Z76" i="7"/>
  <c r="AA76" i="7" s="1"/>
  <c r="Z105" i="5"/>
  <c r="AA105" i="5" s="1"/>
  <c r="Y105" i="5"/>
  <c r="Y189" i="9"/>
  <c r="Z189" i="9"/>
  <c r="AA189" i="9" s="1"/>
  <c r="Z171" i="1"/>
  <c r="AA171" i="1" s="1"/>
  <c r="Y171" i="1"/>
  <c r="Z195" i="7"/>
  <c r="AA195" i="7" s="1"/>
  <c r="Y195" i="7"/>
  <c r="Y51" i="9"/>
  <c r="Z51" i="9"/>
  <c r="AA51" i="9" s="1"/>
  <c r="Y119" i="5"/>
  <c r="Z119" i="5"/>
  <c r="AA119" i="5" s="1"/>
  <c r="Z193" i="9"/>
  <c r="AA193" i="9" s="1"/>
  <c r="Y193" i="9"/>
  <c r="Y18" i="5"/>
  <c r="Z18" i="5"/>
  <c r="AA18" i="5" s="1"/>
  <c r="Z200" i="9"/>
  <c r="AA200" i="9" s="1"/>
  <c r="Y200" i="9"/>
  <c r="Y120" i="7"/>
  <c r="Z120" i="7"/>
  <c r="AA120" i="7" s="1"/>
  <c r="Y179" i="7"/>
  <c r="Z179" i="7"/>
  <c r="AA179" i="7" s="1"/>
  <c r="Y121" i="9"/>
  <c r="Z121" i="9"/>
  <c r="AA121" i="9" s="1"/>
  <c r="Z73" i="7"/>
  <c r="AA73" i="7" s="1"/>
  <c r="Y73" i="7"/>
  <c r="Z191" i="7"/>
  <c r="AA191" i="7" s="1"/>
  <c r="Y191" i="7"/>
  <c r="Z190" i="9"/>
  <c r="AA190" i="9" s="1"/>
  <c r="Y190" i="9"/>
  <c r="Y84" i="5"/>
  <c r="Z84" i="5"/>
  <c r="AA84" i="5" s="1"/>
  <c r="Y160" i="9"/>
  <c r="Z160" i="9"/>
  <c r="AA160" i="9" s="1"/>
  <c r="Y11" i="9"/>
  <c r="Z11" i="9"/>
  <c r="AA11" i="9" s="1"/>
  <c r="Z41" i="7"/>
  <c r="AA41" i="7" s="1"/>
  <c r="Y41" i="7"/>
  <c r="Y71" i="7"/>
  <c r="Z71" i="7"/>
  <c r="AA71" i="7" s="1"/>
  <c r="Y132" i="1"/>
  <c r="Z132" i="1"/>
  <c r="AA132" i="1" s="1"/>
  <c r="Y15" i="1"/>
  <c r="Z15" i="1"/>
  <c r="AA15" i="1" s="1"/>
  <c r="Z61" i="1"/>
  <c r="AA61" i="1" s="1"/>
  <c r="Y61" i="1"/>
  <c r="Y151" i="1"/>
  <c r="Z151" i="1"/>
  <c r="AA151" i="1" s="1"/>
  <c r="Z182" i="1"/>
  <c r="AA182" i="1" s="1"/>
  <c r="Y182" i="1"/>
  <c r="Y102" i="7"/>
  <c r="Z102" i="7"/>
  <c r="AA102" i="7" s="1"/>
  <c r="Y20" i="9"/>
  <c r="Z20" i="9"/>
  <c r="AA20" i="9" s="1"/>
  <c r="Z152" i="7"/>
  <c r="AA152" i="7" s="1"/>
  <c r="Y152" i="7"/>
  <c r="Z173" i="1"/>
  <c r="AA173" i="1" s="1"/>
  <c r="Y173" i="1"/>
  <c r="Z135" i="7"/>
  <c r="AA135" i="7" s="1"/>
  <c r="Y135" i="7"/>
  <c r="Z58" i="7"/>
  <c r="AA58" i="7" s="1"/>
  <c r="Y58" i="7"/>
  <c r="Z130" i="7"/>
  <c r="AA130" i="7" s="1"/>
  <c r="Y130" i="7"/>
  <c r="Z199" i="7"/>
  <c r="AA199" i="7" s="1"/>
  <c r="Y199" i="7"/>
  <c r="Z52" i="1"/>
  <c r="AA52" i="1" s="1"/>
  <c r="Y52" i="1"/>
  <c r="Y110" i="5"/>
  <c r="Z110" i="5"/>
  <c r="AA110" i="5" s="1"/>
  <c r="Y154" i="9"/>
  <c r="Z154" i="9"/>
  <c r="AA154" i="9" s="1"/>
  <c r="Z116" i="7"/>
  <c r="AA116" i="7" s="1"/>
  <c r="Y116" i="7"/>
  <c r="Z189" i="7"/>
  <c r="AA189" i="7" s="1"/>
  <c r="Y189" i="7"/>
  <c r="Z158" i="5"/>
  <c r="AA158" i="5" s="1"/>
  <c r="Y158" i="5"/>
  <c r="Z12" i="7"/>
  <c r="AA12" i="7" s="1"/>
  <c r="Y12" i="7"/>
  <c r="Y34" i="1"/>
  <c r="Z34" i="1"/>
  <c r="AA34" i="1" s="1"/>
  <c r="Z76" i="3"/>
  <c r="AA76" i="3" s="1"/>
  <c r="Y76" i="3"/>
  <c r="Z119" i="9"/>
  <c r="AA119" i="9" s="1"/>
  <c r="Y119" i="9"/>
  <c r="Z176" i="5"/>
  <c r="AA176" i="5" s="1"/>
  <c r="Y176" i="5"/>
  <c r="Z66" i="3"/>
  <c r="AA66" i="3" s="1"/>
  <c r="Y66" i="3"/>
  <c r="Y162" i="7"/>
  <c r="Z162" i="7"/>
  <c r="AA162" i="7" s="1"/>
  <c r="Z117" i="3"/>
  <c r="AA117" i="3" s="1"/>
  <c r="Y117" i="3"/>
  <c r="Y113" i="3"/>
  <c r="Z113" i="3"/>
  <c r="AA113" i="3" s="1"/>
  <c r="Y156" i="3"/>
  <c r="Z156" i="3"/>
  <c r="AA156" i="3" s="1"/>
  <c r="Y43" i="3"/>
  <c r="Z43" i="3"/>
  <c r="AA43" i="3" s="1"/>
  <c r="Y94" i="3"/>
  <c r="Z94" i="3"/>
  <c r="AA94" i="3" s="1"/>
  <c r="Y120" i="3"/>
  <c r="Z120" i="3"/>
  <c r="AA120" i="3" s="1"/>
  <c r="Y104" i="3"/>
  <c r="Z104" i="3"/>
  <c r="AA104" i="3" s="1"/>
  <c r="Z186" i="5"/>
  <c r="AA186" i="5" s="1"/>
  <c r="Y186" i="5"/>
  <c r="Y161" i="9"/>
  <c r="Z161" i="9"/>
  <c r="AA161" i="9" s="1"/>
  <c r="Z39" i="9"/>
  <c r="AA39" i="9" s="1"/>
  <c r="Y39" i="9"/>
  <c r="Z98" i="1"/>
  <c r="AA98" i="1" s="1"/>
  <c r="Y98" i="1"/>
  <c r="Z143" i="1"/>
  <c r="AA143" i="1" s="1"/>
  <c r="Y143" i="1"/>
  <c r="Z65" i="9"/>
  <c r="AA65" i="9" s="1"/>
  <c r="Y65" i="9"/>
  <c r="Z51" i="5"/>
  <c r="AA51" i="5" s="1"/>
  <c r="Y51" i="5"/>
  <c r="Z39" i="5"/>
  <c r="AA39" i="5" s="1"/>
  <c r="Y39" i="5"/>
  <c r="Y150" i="7"/>
  <c r="Z150" i="7"/>
  <c r="AA150" i="7" s="1"/>
  <c r="Y87" i="9"/>
  <c r="Z87" i="9"/>
  <c r="AA87" i="9" s="1"/>
  <c r="Z39" i="7"/>
  <c r="AA39" i="7" s="1"/>
  <c r="Y39" i="7"/>
  <c r="Z194" i="9"/>
  <c r="AA194" i="9" s="1"/>
  <c r="Y194" i="9"/>
  <c r="Z104" i="9"/>
  <c r="AA104" i="9" s="1"/>
  <c r="Y104" i="9"/>
  <c r="Z159" i="1"/>
  <c r="AA159" i="1" s="1"/>
  <c r="Y159" i="1"/>
  <c r="Z88" i="7"/>
  <c r="AA88" i="7" s="1"/>
  <c r="Y88" i="7"/>
  <c r="Z16" i="5"/>
  <c r="AA16" i="5" s="1"/>
  <c r="Y16" i="5"/>
  <c r="Z194" i="5"/>
  <c r="AA194" i="5" s="1"/>
  <c r="Y194" i="5"/>
  <c r="Z34" i="5"/>
  <c r="AA34" i="5" s="1"/>
  <c r="Y34" i="5"/>
  <c r="Y68" i="9"/>
  <c r="Z68" i="9"/>
  <c r="AA68" i="9" s="1"/>
  <c r="Z180" i="7"/>
  <c r="AA180" i="7" s="1"/>
  <c r="Y180" i="7"/>
  <c r="Y81" i="1"/>
  <c r="Z81" i="1"/>
  <c r="AA81" i="1" s="1"/>
  <c r="Z70" i="7"/>
  <c r="AA70" i="7" s="1"/>
  <c r="Y70" i="7"/>
  <c r="Y42" i="9"/>
  <c r="Z42" i="9"/>
  <c r="AA42" i="9" s="1"/>
  <c r="Z109" i="1"/>
  <c r="AA109" i="1" s="1"/>
  <c r="Y109" i="1"/>
  <c r="Y190" i="5"/>
  <c r="Z190" i="5"/>
  <c r="AA190" i="5" s="1"/>
  <c r="Z67" i="7"/>
  <c r="AA67" i="7" s="1"/>
  <c r="Y67" i="7"/>
  <c r="Z33" i="9"/>
  <c r="AA33" i="9" s="1"/>
  <c r="Y33" i="9"/>
  <c r="Y186" i="9"/>
  <c r="Z186" i="9"/>
  <c r="AA186" i="9" s="1"/>
  <c r="Z46" i="9"/>
  <c r="AA46" i="9" s="1"/>
  <c r="Y46" i="9"/>
  <c r="Z68" i="7"/>
  <c r="AA68" i="7" s="1"/>
  <c r="Y68" i="7"/>
  <c r="Z78" i="7"/>
  <c r="AA78" i="7" s="1"/>
  <c r="Y78" i="7"/>
  <c r="Y187" i="1"/>
  <c r="Z187" i="1"/>
  <c r="AA187" i="1" s="1"/>
  <c r="Z99" i="1"/>
  <c r="AA99" i="1" s="1"/>
  <c r="Y99" i="1"/>
  <c r="Z44" i="7"/>
  <c r="AA44" i="7" s="1"/>
  <c r="Y44" i="7"/>
  <c r="Z53" i="7"/>
  <c r="AA53" i="7" s="1"/>
  <c r="Y53" i="7"/>
  <c r="Z48" i="9"/>
  <c r="AA48" i="9" s="1"/>
  <c r="Y48" i="9"/>
  <c r="Y93" i="7"/>
  <c r="Z93" i="7"/>
  <c r="AA93" i="7" s="1"/>
  <c r="Z108" i="5"/>
  <c r="AA108" i="5" s="1"/>
  <c r="Y108" i="5"/>
  <c r="Z16" i="7"/>
  <c r="AA16" i="7" s="1"/>
  <c r="Y16" i="7"/>
  <c r="Y162" i="1"/>
  <c r="Z162" i="1"/>
  <c r="AA162" i="1" s="1"/>
  <c r="Y126" i="5"/>
  <c r="Z126" i="5"/>
  <c r="AA126" i="5" s="1"/>
  <c r="Z24" i="5"/>
  <c r="AA24" i="5" s="1"/>
  <c r="Y24" i="5"/>
  <c r="Y148" i="1"/>
  <c r="Z148" i="1"/>
  <c r="AA148" i="1" s="1"/>
  <c r="Y46" i="1"/>
  <c r="Z46" i="1"/>
  <c r="AA46" i="1" s="1"/>
  <c r="Z60" i="7"/>
  <c r="AA60" i="7" s="1"/>
  <c r="Y60" i="7"/>
  <c r="Y38" i="9"/>
  <c r="Z38" i="9"/>
  <c r="AA38" i="9" s="1"/>
  <c r="Z174" i="1"/>
  <c r="AA174" i="1" s="1"/>
  <c r="Y174" i="1"/>
  <c r="Y82" i="1"/>
  <c r="Z82" i="1"/>
  <c r="AA82" i="1" s="1"/>
  <c r="Y147" i="7"/>
  <c r="Z147" i="7"/>
  <c r="AA147" i="7" s="1"/>
  <c r="Y163" i="7"/>
  <c r="Z163" i="7"/>
  <c r="AA163" i="7" s="1"/>
  <c r="Y167" i="1"/>
  <c r="Z167" i="1"/>
  <c r="AA167" i="1" s="1"/>
  <c r="Y77" i="7"/>
  <c r="Z77" i="7"/>
  <c r="AA77" i="7" s="1"/>
  <c r="Z43" i="7"/>
  <c r="AA43" i="7" s="1"/>
  <c r="Y43" i="7"/>
  <c r="Z71" i="1"/>
  <c r="AA71" i="1" s="1"/>
  <c r="Y71" i="1"/>
  <c r="Z192" i="5"/>
  <c r="AA192" i="5" s="1"/>
  <c r="Y192" i="5"/>
  <c r="Y169" i="1"/>
  <c r="Z169" i="1"/>
  <c r="AA169" i="1" s="1"/>
  <c r="Y64" i="1"/>
  <c r="Z64" i="1"/>
  <c r="AA64" i="1" s="1"/>
  <c r="Y174" i="5"/>
  <c r="Z174" i="5"/>
  <c r="AA174" i="5" s="1"/>
  <c r="Z89" i="1"/>
  <c r="AA89" i="1" s="1"/>
  <c r="Y89" i="1"/>
  <c r="Z131" i="5"/>
  <c r="AA131" i="5" s="1"/>
  <c r="Y131" i="5"/>
  <c r="Y161" i="7"/>
  <c r="Z161" i="7"/>
  <c r="AA161" i="7" s="1"/>
  <c r="Y15" i="3"/>
  <c r="Z15" i="3"/>
  <c r="AA15" i="3" s="1"/>
  <c r="Y15" i="9"/>
  <c r="Z15" i="9"/>
  <c r="AA15" i="9" s="1"/>
  <c r="Y56" i="3"/>
  <c r="Z56" i="3"/>
  <c r="AA56" i="3" s="1"/>
  <c r="Z151" i="3"/>
  <c r="AA151" i="3" s="1"/>
  <c r="Y151" i="3"/>
  <c r="Y19" i="3"/>
  <c r="Z19" i="3"/>
  <c r="AA19" i="3" s="1"/>
  <c r="Z99" i="3"/>
  <c r="AA99" i="3" s="1"/>
  <c r="Y99" i="3"/>
  <c r="Z175" i="3"/>
  <c r="AA175" i="3" s="1"/>
  <c r="Y175" i="3"/>
  <c r="Z190" i="7"/>
  <c r="AA190" i="7" s="1"/>
  <c r="Y190" i="7"/>
  <c r="Y67" i="3"/>
  <c r="Z67" i="3"/>
  <c r="AA67" i="3" s="1"/>
  <c r="Y139" i="1"/>
  <c r="Z139" i="1"/>
  <c r="AA139" i="1" s="1"/>
  <c r="Z84" i="3"/>
  <c r="AA84" i="3" s="1"/>
  <c r="Y84" i="3"/>
  <c r="Z96" i="7"/>
  <c r="AA96" i="7" s="1"/>
  <c r="Y96" i="7"/>
  <c r="Y168" i="3"/>
  <c r="Z168" i="3"/>
  <c r="AA168" i="3" s="1"/>
  <c r="Z182" i="3"/>
  <c r="AA182" i="3" s="1"/>
  <c r="Y182" i="3"/>
  <c r="Z86" i="3"/>
  <c r="AA86" i="3" s="1"/>
  <c r="Y86" i="3"/>
  <c r="Z186" i="3"/>
  <c r="AA186" i="3" s="1"/>
  <c r="Y186" i="3"/>
  <c r="Y22" i="3"/>
  <c r="Z22" i="3"/>
  <c r="AA22" i="3" s="1"/>
  <c r="Y174" i="3"/>
  <c r="Z174" i="3"/>
  <c r="AA174" i="3" s="1"/>
  <c r="Z124" i="1"/>
  <c r="AA124" i="1" s="1"/>
  <c r="Y124" i="1"/>
  <c r="Z189" i="3"/>
  <c r="AA189" i="3" s="1"/>
  <c r="Y189" i="3"/>
  <c r="Z93" i="3"/>
  <c r="AA93" i="3" s="1"/>
  <c r="Y93" i="3"/>
  <c r="Z191" i="3"/>
  <c r="AA191" i="3" s="1"/>
  <c r="Y191" i="3"/>
  <c r="Y47" i="3"/>
  <c r="Z47" i="3"/>
  <c r="AA47" i="3" s="1"/>
  <c r="Y132" i="3"/>
  <c r="Z132" i="3"/>
  <c r="AA132" i="3" s="1"/>
  <c r="Y89" i="3"/>
  <c r="Z89" i="3"/>
  <c r="AA89" i="3" s="1"/>
  <c r="Z137" i="3"/>
  <c r="AA137" i="3" s="1"/>
  <c r="Y137" i="3"/>
  <c r="Y21" i="5"/>
  <c r="Z21" i="5"/>
  <c r="AA21" i="5" s="1"/>
  <c r="Z110" i="7"/>
  <c r="AA110" i="7" s="1"/>
  <c r="Y110" i="7"/>
  <c r="Y49" i="9"/>
  <c r="Z49" i="9"/>
  <c r="AA49" i="9" s="1"/>
  <c r="Z128" i="1"/>
  <c r="AA128" i="1" s="1"/>
  <c r="Y128" i="1"/>
  <c r="Y160" i="1"/>
  <c r="Z160" i="1"/>
  <c r="AA160" i="1" s="1"/>
  <c r="Z168" i="5"/>
  <c r="AA168" i="5" s="1"/>
  <c r="Y168" i="5"/>
  <c r="Z123" i="5"/>
  <c r="AA123" i="5" s="1"/>
  <c r="Y123" i="5"/>
  <c r="Y97" i="5"/>
  <c r="Z97" i="5"/>
  <c r="AA97" i="5" s="1"/>
  <c r="Z94" i="1"/>
  <c r="AA94" i="1" s="1"/>
  <c r="Y94" i="1"/>
  <c r="Z68" i="1"/>
  <c r="AA68" i="1" s="1"/>
  <c r="Y68" i="1"/>
  <c r="Y18" i="1"/>
  <c r="Z18" i="1"/>
  <c r="AA18" i="1" s="1"/>
  <c r="Z46" i="7"/>
  <c r="AA46" i="7" s="1"/>
  <c r="Y46" i="7"/>
  <c r="Y125" i="5"/>
  <c r="Z125" i="5"/>
  <c r="AA125" i="5" s="1"/>
  <c r="Y164" i="5"/>
  <c r="Z164" i="5"/>
  <c r="AA164" i="5" s="1"/>
  <c r="Y69" i="9"/>
  <c r="Z69" i="9"/>
  <c r="AA69" i="9" s="1"/>
  <c r="Z115" i="5"/>
  <c r="AA115" i="5" s="1"/>
  <c r="Y115" i="5"/>
  <c r="Y139" i="7"/>
  <c r="Z139" i="7"/>
  <c r="AA139" i="7" s="1"/>
  <c r="Z103" i="5"/>
  <c r="AA103" i="5" s="1"/>
  <c r="Y103" i="5"/>
  <c r="Y166" i="1"/>
  <c r="Z166" i="1"/>
  <c r="AA166" i="1" s="1"/>
  <c r="Z118" i="7"/>
  <c r="AA118" i="7" s="1"/>
  <c r="Y118" i="7"/>
  <c r="Y177" i="1"/>
  <c r="Z177" i="1"/>
  <c r="AA177" i="1" s="1"/>
  <c r="Z57" i="1"/>
  <c r="AA57" i="1" s="1"/>
  <c r="Y57" i="1"/>
  <c r="Z162" i="9"/>
  <c r="AA162" i="9" s="1"/>
  <c r="Y162" i="9"/>
  <c r="Y63" i="5"/>
  <c r="Z63" i="5"/>
  <c r="AA63" i="5" s="1"/>
  <c r="Z145" i="7"/>
  <c r="AA145" i="7" s="1"/>
  <c r="Y145" i="7"/>
  <c r="Z72" i="5"/>
  <c r="AA72" i="5" s="1"/>
  <c r="Y72" i="5"/>
  <c r="Z113" i="9"/>
  <c r="AA113" i="9" s="1"/>
  <c r="Y113" i="9"/>
  <c r="Y65" i="1"/>
  <c r="Z65" i="1"/>
  <c r="AA65" i="1" s="1"/>
  <c r="Y9" i="9"/>
  <c r="Z9" i="9"/>
  <c r="AA9" i="9" s="1"/>
  <c r="Z37" i="9"/>
  <c r="AA37" i="9" s="1"/>
  <c r="Y37" i="9"/>
  <c r="Y157" i="5"/>
  <c r="Z157" i="5"/>
  <c r="AA157" i="5" s="1"/>
  <c r="Y26" i="1"/>
  <c r="Z26" i="1"/>
  <c r="AA26" i="1" s="1"/>
  <c r="Z52" i="7"/>
  <c r="AA52" i="7" s="1"/>
  <c r="Y52" i="7"/>
  <c r="Z21" i="1"/>
  <c r="AA21" i="1" s="1"/>
  <c r="Y21" i="1"/>
  <c r="Z136" i="5"/>
  <c r="AA136" i="5" s="1"/>
  <c r="Y136" i="5"/>
  <c r="Z40" i="9"/>
  <c r="AA40" i="9" s="1"/>
  <c r="Y40" i="9"/>
  <c r="Y177" i="3"/>
  <c r="Z177" i="3"/>
  <c r="AA177" i="3" s="1"/>
  <c r="Y69" i="3"/>
  <c r="Z69" i="3"/>
  <c r="AA69" i="3" s="1"/>
  <c r="Y190" i="3"/>
  <c r="Z190" i="3"/>
  <c r="AA190" i="3" s="1"/>
  <c r="Y188" i="3"/>
  <c r="Z188" i="3"/>
  <c r="AA188" i="3" s="1"/>
  <c r="Z182" i="7"/>
  <c r="AA182" i="7" s="1"/>
  <c r="Y182" i="7"/>
  <c r="Z193" i="3"/>
  <c r="AA193" i="3" s="1"/>
  <c r="Y193" i="3"/>
  <c r="Z28" i="3"/>
  <c r="AA28" i="3" s="1"/>
  <c r="Y28" i="3"/>
  <c r="Z141" i="3"/>
  <c r="AA141" i="3" s="1"/>
  <c r="Y141" i="3"/>
  <c r="Y163" i="3"/>
  <c r="Z163" i="3"/>
  <c r="AA163" i="3" s="1"/>
  <c r="Z9" i="7"/>
  <c r="AA9" i="7" s="1"/>
  <c r="Y9" i="7"/>
  <c r="Y71" i="5"/>
  <c r="Z71" i="5"/>
  <c r="AA71" i="5" s="1"/>
  <c r="Z96" i="1"/>
  <c r="AA96" i="1" s="1"/>
  <c r="Y96" i="1"/>
  <c r="Y173" i="9"/>
  <c r="Z173" i="9"/>
  <c r="AA173" i="9" s="1"/>
  <c r="Y44" i="5"/>
  <c r="Z44" i="5"/>
  <c r="AA44" i="5" s="1"/>
  <c r="Y77" i="5"/>
  <c r="Z77" i="5"/>
  <c r="AA77" i="5" s="1"/>
  <c r="Z36" i="5"/>
  <c r="AA36" i="5" s="1"/>
  <c r="Y36" i="5"/>
  <c r="Z90" i="1"/>
  <c r="AA90" i="1" s="1"/>
  <c r="Y90" i="1"/>
  <c r="Z188" i="5"/>
  <c r="AA188" i="5" s="1"/>
  <c r="Y188" i="5"/>
  <c r="Y73" i="1"/>
  <c r="Z73" i="1"/>
  <c r="AA73" i="1" s="1"/>
  <c r="Z131" i="1"/>
  <c r="AA131" i="1" s="1"/>
  <c r="Y131" i="1"/>
  <c r="Z52" i="9"/>
  <c r="AA52" i="9" s="1"/>
  <c r="Y52" i="9"/>
  <c r="Z168" i="7"/>
  <c r="AA168" i="7" s="1"/>
  <c r="Y168" i="7"/>
  <c r="Z117" i="5"/>
  <c r="AA117" i="5" s="1"/>
  <c r="Y117" i="5"/>
  <c r="Y142" i="1"/>
  <c r="Z142" i="1"/>
  <c r="AA142" i="1" s="1"/>
  <c r="Y142" i="7"/>
  <c r="Z142" i="7"/>
  <c r="AA142" i="7" s="1"/>
  <c r="Z59" i="1"/>
  <c r="AA59" i="1" s="1"/>
  <c r="Y59" i="1"/>
  <c r="Z172" i="7"/>
  <c r="AA172" i="7" s="1"/>
  <c r="Y172" i="7"/>
  <c r="Y116" i="9"/>
  <c r="Z116" i="9"/>
  <c r="AA116" i="9" s="1"/>
  <c r="Y104" i="1"/>
  <c r="Z104" i="1"/>
  <c r="AA104" i="1" s="1"/>
  <c r="Z165" i="9"/>
  <c r="AA165" i="9" s="1"/>
  <c r="Y165" i="9"/>
  <c r="Y97" i="9"/>
  <c r="Z97" i="9"/>
  <c r="AA97" i="9" s="1"/>
  <c r="Z56" i="9"/>
  <c r="AA56" i="9" s="1"/>
  <c r="Y56" i="9"/>
  <c r="Z187" i="5"/>
  <c r="AA187" i="5" s="1"/>
  <c r="Y187" i="5"/>
  <c r="Z76" i="1"/>
  <c r="AA76" i="1" s="1"/>
  <c r="Y76" i="1"/>
  <c r="Z60" i="5"/>
  <c r="AA60" i="5" s="1"/>
  <c r="Y60" i="5"/>
  <c r="Y106" i="9"/>
  <c r="Z106" i="9"/>
  <c r="AA106" i="9" s="1"/>
  <c r="Y24" i="7"/>
  <c r="Z24" i="7"/>
  <c r="AA24" i="7" s="1"/>
  <c r="Z67" i="1"/>
  <c r="AA67" i="1" s="1"/>
  <c r="Y67" i="1"/>
  <c r="Y181" i="9"/>
  <c r="Z181" i="9"/>
  <c r="AA181" i="9" s="1"/>
  <c r="Y40" i="1"/>
  <c r="Z40" i="1"/>
  <c r="AA40" i="1" s="1"/>
  <c r="Z61" i="7"/>
  <c r="AA61" i="7" s="1"/>
  <c r="Y61" i="7"/>
  <c r="Z13" i="9"/>
  <c r="AA13" i="9" s="1"/>
  <c r="Y13" i="9"/>
  <c r="Z51" i="1"/>
  <c r="AA51" i="1" s="1"/>
  <c r="Y51" i="1"/>
  <c r="Y155" i="5"/>
  <c r="Z155" i="5"/>
  <c r="AA155" i="5" s="1"/>
  <c r="Z138" i="1"/>
  <c r="AA138" i="1" s="1"/>
  <c r="Y138" i="1"/>
  <c r="Y78" i="5"/>
  <c r="Z78" i="5"/>
  <c r="AA78" i="5" s="1"/>
  <c r="Y17" i="7"/>
  <c r="Z17" i="7"/>
  <c r="AA17" i="7" s="1"/>
  <c r="Z87" i="1"/>
  <c r="AA87" i="1" s="1"/>
  <c r="Y87" i="1"/>
  <c r="Z153" i="7"/>
  <c r="AA153" i="7" s="1"/>
  <c r="Y153" i="7"/>
  <c r="Y50" i="9"/>
  <c r="Z50" i="9"/>
  <c r="AA50" i="9" s="1"/>
  <c r="Y175" i="1"/>
  <c r="Z175" i="1"/>
  <c r="AA175" i="1" s="1"/>
  <c r="Y150" i="3"/>
  <c r="Z150" i="3"/>
  <c r="AA150" i="3" s="1"/>
  <c r="Y62" i="5"/>
  <c r="Z62" i="5"/>
  <c r="AA62" i="5" s="1"/>
  <c r="Y146" i="9"/>
  <c r="Z146" i="9"/>
  <c r="AA146" i="9" s="1"/>
  <c r="Z174" i="7"/>
  <c r="AA174" i="7" s="1"/>
  <c r="Y174" i="7"/>
  <c r="Y87" i="3"/>
  <c r="Z87" i="3"/>
  <c r="AA87" i="3" s="1"/>
  <c r="Y110" i="3"/>
  <c r="Z110" i="3"/>
  <c r="AA110" i="3" s="1"/>
  <c r="Y162" i="3"/>
  <c r="Z162" i="3"/>
  <c r="AA162" i="3" s="1"/>
  <c r="Y23" i="3"/>
  <c r="Z23" i="3"/>
  <c r="AA23" i="3" s="1"/>
  <c r="Y32" i="7"/>
  <c r="Z32" i="7"/>
  <c r="AA32" i="7" s="1"/>
  <c r="Z74" i="1"/>
  <c r="AA74" i="1" s="1"/>
  <c r="Y74" i="1"/>
  <c r="Y190" i="1"/>
  <c r="Z190" i="1"/>
  <c r="AA190" i="1" s="1"/>
  <c r="Y167" i="9"/>
  <c r="Z167" i="9"/>
  <c r="AA167" i="9" s="1"/>
  <c r="Z181" i="1"/>
  <c r="AA181" i="1" s="1"/>
  <c r="Y181" i="1"/>
  <c r="Z133" i="7"/>
  <c r="AA133" i="7" s="1"/>
  <c r="Y133" i="7"/>
  <c r="Y51" i="7"/>
  <c r="Z51" i="7"/>
  <c r="AA51" i="7" s="1"/>
  <c r="Y194" i="7"/>
  <c r="Z194" i="7"/>
  <c r="AA194" i="7" s="1"/>
  <c r="Y91" i="5"/>
  <c r="Z91" i="5"/>
  <c r="AA91" i="5" s="1"/>
  <c r="Y82" i="7"/>
  <c r="Z82" i="7"/>
  <c r="AA82" i="7" s="1"/>
  <c r="Z149" i="1"/>
  <c r="AA149" i="1" s="1"/>
  <c r="Y149" i="1"/>
  <c r="Z147" i="5"/>
  <c r="AA147" i="5" s="1"/>
  <c r="Y147" i="5"/>
  <c r="Z161" i="5"/>
  <c r="AA161" i="5" s="1"/>
  <c r="Y161" i="5"/>
  <c r="Z94" i="7"/>
  <c r="AA94" i="7" s="1"/>
  <c r="Y94" i="7"/>
  <c r="Y134" i="7"/>
  <c r="Z134" i="7"/>
  <c r="AA134" i="7" s="1"/>
  <c r="Y165" i="5"/>
  <c r="Z165" i="5"/>
  <c r="AA165" i="5" s="1"/>
  <c r="Z138" i="7"/>
  <c r="AA138" i="7" s="1"/>
  <c r="Y138" i="7"/>
  <c r="Z28" i="1"/>
  <c r="AA28" i="1" s="1"/>
  <c r="Y28" i="1"/>
  <c r="Z142" i="9"/>
  <c r="AA142" i="9" s="1"/>
  <c r="Y142" i="9"/>
  <c r="Z75" i="5"/>
  <c r="AA75" i="5" s="1"/>
  <c r="Y75" i="5"/>
  <c r="Z169" i="7"/>
  <c r="AA169" i="7" s="1"/>
  <c r="Y169" i="7"/>
  <c r="Y113" i="7"/>
  <c r="Z113" i="7"/>
  <c r="AA113" i="7" s="1"/>
  <c r="Y86" i="5"/>
  <c r="Z86" i="5"/>
  <c r="AA86" i="5" s="1"/>
  <c r="Z34" i="9"/>
  <c r="AA34" i="9" s="1"/>
  <c r="Y34" i="9"/>
  <c r="Z125" i="1"/>
  <c r="AA125" i="1" s="1"/>
  <c r="Y125" i="1"/>
  <c r="Y166" i="7"/>
  <c r="Z166" i="7"/>
  <c r="AA166" i="7" s="1"/>
  <c r="Y105" i="1"/>
  <c r="Z105" i="1"/>
  <c r="AA105" i="1" s="1"/>
  <c r="Z140" i="7"/>
  <c r="AA140" i="7" s="1"/>
  <c r="Y140" i="7"/>
  <c r="Z122" i="9"/>
  <c r="AA122" i="9" s="1"/>
  <c r="Y122" i="9"/>
  <c r="Z70" i="9"/>
  <c r="AA70" i="9" s="1"/>
  <c r="Y70" i="9"/>
  <c r="Z144" i="9"/>
  <c r="AA144" i="9" s="1"/>
  <c r="Y144" i="9"/>
  <c r="Y180" i="9"/>
  <c r="Z180" i="9"/>
  <c r="AA180" i="9" s="1"/>
  <c r="Y114" i="5"/>
  <c r="Z114" i="5"/>
  <c r="AA114" i="5" s="1"/>
  <c r="Z144" i="7"/>
  <c r="AA144" i="7" s="1"/>
  <c r="Y144" i="7"/>
  <c r="Y30" i="9"/>
  <c r="Z30" i="9"/>
  <c r="AA30" i="9" s="1"/>
  <c r="Y102" i="1"/>
  <c r="Z102" i="1"/>
  <c r="AA102" i="1" s="1"/>
  <c r="Y115" i="7"/>
  <c r="Z115" i="7"/>
  <c r="AA115" i="7" s="1"/>
  <c r="Y122" i="3"/>
  <c r="Z122" i="3"/>
  <c r="AA122" i="3" s="1"/>
  <c r="Z178" i="7"/>
  <c r="AA178" i="7" s="1"/>
  <c r="Y178" i="7"/>
  <c r="Z119" i="3"/>
  <c r="AA119" i="3" s="1"/>
  <c r="Y119" i="3"/>
  <c r="Y194" i="3"/>
  <c r="Z194" i="3"/>
  <c r="AA194" i="3" s="1"/>
  <c r="Y62" i="3"/>
  <c r="Z62" i="3"/>
  <c r="AA62" i="3" s="1"/>
  <c r="Y49" i="3"/>
  <c r="Z49" i="3"/>
  <c r="AA49" i="3" s="1"/>
  <c r="Y169" i="3"/>
  <c r="Z169" i="3"/>
  <c r="AA169" i="3" s="1"/>
  <c r="Z55" i="3"/>
  <c r="AA55" i="3" s="1"/>
  <c r="Y55" i="3"/>
  <c r="Z34" i="3"/>
  <c r="AA34" i="3" s="1"/>
  <c r="Y34" i="3"/>
  <c r="Y169" i="5"/>
  <c r="Z169" i="5"/>
  <c r="AA169" i="5" s="1"/>
  <c r="Y85" i="5"/>
  <c r="Z85" i="5"/>
  <c r="AA85" i="5" s="1"/>
  <c r="Y98" i="5"/>
  <c r="Z98" i="5"/>
  <c r="AA98" i="5" s="1"/>
  <c r="Z91" i="9"/>
  <c r="AA91" i="9" s="1"/>
  <c r="Y91" i="9"/>
  <c r="Z191" i="1"/>
  <c r="AA191" i="1" s="1"/>
  <c r="Y191" i="1"/>
  <c r="Y158" i="9"/>
  <c r="Z158" i="9"/>
  <c r="AA158" i="9" s="1"/>
  <c r="Z152" i="9"/>
  <c r="AA152" i="9" s="1"/>
  <c r="Y152" i="9"/>
  <c r="Z103" i="7"/>
  <c r="AA103" i="7" s="1"/>
  <c r="Y103" i="7"/>
  <c r="Z199" i="5"/>
  <c r="AA199" i="5" s="1"/>
  <c r="Y199" i="5"/>
  <c r="Y77" i="1"/>
  <c r="Z77" i="1"/>
  <c r="AA77" i="1" s="1"/>
  <c r="Y124" i="7"/>
  <c r="Z124" i="7"/>
  <c r="AA124" i="7" s="1"/>
  <c r="Z30" i="7"/>
  <c r="AA30" i="7" s="1"/>
  <c r="Y30" i="7"/>
  <c r="Z21" i="7"/>
  <c r="AA21" i="7" s="1"/>
  <c r="Y21" i="7"/>
  <c r="Y109" i="9"/>
  <c r="Z109" i="9"/>
  <c r="AA109" i="9" s="1"/>
  <c r="Y28" i="5"/>
  <c r="Z28" i="5"/>
  <c r="AA28" i="5" s="1"/>
  <c r="Y44" i="9"/>
  <c r="Z44" i="9"/>
  <c r="AA44" i="9" s="1"/>
  <c r="Y89" i="7"/>
  <c r="Z89" i="7"/>
  <c r="AA89" i="7" s="1"/>
  <c r="Y136" i="1"/>
  <c r="Z136" i="1"/>
  <c r="AA136" i="1" s="1"/>
  <c r="Z120" i="9"/>
  <c r="AA120" i="9" s="1"/>
  <c r="Y120" i="9"/>
  <c r="Z20" i="1"/>
  <c r="AA20" i="1" s="1"/>
  <c r="Y20" i="1"/>
  <c r="Y135" i="1"/>
  <c r="Z135" i="1"/>
  <c r="AA135" i="1" s="1"/>
  <c r="Y161" i="1"/>
  <c r="Z161" i="1"/>
  <c r="AA161" i="1" s="1"/>
  <c r="Z10" i="1"/>
  <c r="AA10" i="1" s="1"/>
  <c r="Y10" i="1"/>
  <c r="Z92" i="7"/>
  <c r="AA92" i="7" s="1"/>
  <c r="Y92" i="7"/>
  <c r="Y43" i="9"/>
  <c r="Z43" i="9"/>
  <c r="AA43" i="9" s="1"/>
  <c r="Z64" i="7"/>
  <c r="AA64" i="7" s="1"/>
  <c r="Y64" i="7"/>
  <c r="Y157" i="9"/>
  <c r="Z157" i="9"/>
  <c r="AA157" i="9" s="1"/>
  <c r="Y128" i="7"/>
  <c r="Z128" i="7"/>
  <c r="AA128" i="7" s="1"/>
  <c r="Y193" i="1"/>
  <c r="Z193" i="1"/>
  <c r="AA193" i="1" s="1"/>
  <c r="Z156" i="5"/>
  <c r="AA156" i="5" s="1"/>
  <c r="Y156" i="5"/>
  <c r="Y122" i="5"/>
  <c r="Z122" i="5"/>
  <c r="AA122" i="5" s="1"/>
  <c r="Y121" i="1"/>
  <c r="Z121" i="1"/>
  <c r="AA121" i="1" s="1"/>
  <c r="Z183" i="5"/>
  <c r="AA183" i="5" s="1"/>
  <c r="Y183" i="5"/>
  <c r="Z53" i="9"/>
  <c r="AA53" i="9" s="1"/>
  <c r="Y53" i="9"/>
  <c r="Y52" i="5"/>
  <c r="Z52" i="5"/>
  <c r="AA52" i="5" s="1"/>
  <c r="Z193" i="7"/>
  <c r="AA193" i="7" s="1"/>
  <c r="Y193" i="7"/>
  <c r="Y176" i="9"/>
  <c r="Z176" i="9"/>
  <c r="AA176" i="9" s="1"/>
  <c r="Z119" i="1"/>
  <c r="AA119" i="1" s="1"/>
  <c r="Y119" i="1"/>
  <c r="Z12" i="9"/>
  <c r="AA12" i="9" s="1"/>
  <c r="Y12" i="9"/>
  <c r="Z133" i="5"/>
  <c r="AA133" i="5" s="1"/>
  <c r="Y133" i="5"/>
  <c r="Z45" i="7"/>
  <c r="AA45" i="7" s="1"/>
  <c r="Y45" i="7"/>
  <c r="Z188" i="1"/>
  <c r="AA188" i="1" s="1"/>
  <c r="Y188" i="1"/>
  <c r="Z14" i="5"/>
  <c r="AA14" i="5" s="1"/>
  <c r="Y14" i="5"/>
  <c r="Z112" i="1"/>
  <c r="AA112" i="1" s="1"/>
  <c r="Y112" i="1"/>
  <c r="Y57" i="9"/>
  <c r="Z57" i="9"/>
  <c r="AA57" i="9" s="1"/>
  <c r="Z42" i="7"/>
  <c r="AA42" i="7" s="1"/>
  <c r="Y42" i="7"/>
  <c r="Y88" i="3"/>
  <c r="Z88" i="3"/>
  <c r="AA88" i="3" s="1"/>
  <c r="Z145" i="3"/>
  <c r="AA145" i="3" s="1"/>
  <c r="Y145" i="3"/>
  <c r="Z181" i="3"/>
  <c r="AA181" i="3" s="1"/>
  <c r="Y181" i="3"/>
  <c r="Y155" i="3"/>
  <c r="Z155" i="3"/>
  <c r="AA155" i="3" s="1"/>
  <c r="Y77" i="3"/>
  <c r="Z77" i="3"/>
  <c r="AA77" i="3" s="1"/>
  <c r="Y91" i="3"/>
  <c r="Z91" i="3"/>
  <c r="AA91" i="3" s="1"/>
  <c r="Y130" i="9"/>
  <c r="Z130" i="9"/>
  <c r="AA130" i="9" s="1"/>
  <c r="Z195" i="1"/>
  <c r="AA195" i="1" s="1"/>
  <c r="Y195" i="1"/>
  <c r="Y123" i="9"/>
  <c r="Z123" i="9"/>
  <c r="AA123" i="9" s="1"/>
  <c r="Y74" i="7"/>
  <c r="Z74" i="7"/>
  <c r="AA74" i="7" s="1"/>
  <c r="Y18" i="9"/>
  <c r="Z18" i="9"/>
  <c r="AA18" i="9" s="1"/>
  <c r="Y70" i="1"/>
  <c r="Z70" i="1"/>
  <c r="AA70" i="1" s="1"/>
  <c r="Z145" i="5"/>
  <c r="AA145" i="5" s="1"/>
  <c r="Y145" i="5"/>
  <c r="Z85" i="1"/>
  <c r="AA85" i="1" s="1"/>
  <c r="Y85" i="1"/>
  <c r="Z37" i="1"/>
  <c r="AA37" i="1" s="1"/>
  <c r="Y37" i="1"/>
  <c r="Y189" i="5"/>
  <c r="Z189" i="5"/>
  <c r="AA189" i="5" s="1"/>
  <c r="Z164" i="9"/>
  <c r="AA164" i="9" s="1"/>
  <c r="Y164" i="9"/>
  <c r="Y49" i="1"/>
  <c r="Z49" i="1"/>
  <c r="AA49" i="1" s="1"/>
  <c r="Z132" i="5"/>
  <c r="AA132" i="5" s="1"/>
  <c r="Y132" i="5"/>
  <c r="Y61" i="5"/>
  <c r="Z61" i="5"/>
  <c r="AA61" i="5" s="1"/>
  <c r="Z96" i="9"/>
  <c r="AA96" i="9" s="1"/>
  <c r="Y96" i="9"/>
  <c r="Y20" i="5"/>
  <c r="Z20" i="5"/>
  <c r="AA20" i="5" s="1"/>
  <c r="Z129" i="1"/>
  <c r="AA129" i="1" s="1"/>
  <c r="Y129" i="1"/>
  <c r="Z9" i="1"/>
  <c r="AA9" i="1" s="1"/>
  <c r="Y9" i="1"/>
  <c r="Z30" i="5"/>
  <c r="AA30" i="5" s="1"/>
  <c r="Y30" i="5"/>
  <c r="Z40" i="5"/>
  <c r="AA40" i="5" s="1"/>
  <c r="Y40" i="5"/>
  <c r="Z45" i="9"/>
  <c r="AA45" i="9" s="1"/>
  <c r="Y45" i="9"/>
  <c r="Y114" i="1"/>
  <c r="Z114" i="1"/>
  <c r="AA114" i="1" s="1"/>
  <c r="Z131" i="7"/>
  <c r="AA131" i="7" s="1"/>
  <c r="Y131" i="7"/>
  <c r="Y183" i="1"/>
  <c r="Z183" i="1"/>
  <c r="AA183" i="1" s="1"/>
  <c r="Z144" i="5"/>
  <c r="AA144" i="5" s="1"/>
  <c r="Y144" i="5"/>
  <c r="Z180" i="5"/>
  <c r="AA180" i="5" s="1"/>
  <c r="Y180" i="5"/>
  <c r="Z149" i="5"/>
  <c r="AA149" i="5" s="1"/>
  <c r="Y149" i="5"/>
  <c r="Z33" i="1"/>
  <c r="AA33" i="1" s="1"/>
  <c r="Y33" i="1"/>
  <c r="Z79" i="5"/>
  <c r="AA79" i="5" s="1"/>
  <c r="Y79" i="5"/>
  <c r="Y148" i="9"/>
  <c r="Z148" i="9"/>
  <c r="AA148" i="9" s="1"/>
  <c r="Z54" i="7"/>
  <c r="AA54" i="7" s="1"/>
  <c r="Y54" i="7"/>
  <c r="Y135" i="9"/>
  <c r="Z135" i="9"/>
  <c r="AA135" i="9" s="1"/>
  <c r="Z65" i="7"/>
  <c r="AA65" i="7" s="1"/>
  <c r="Y65" i="7"/>
  <c r="Z30" i="1"/>
  <c r="AA30" i="1" s="1"/>
  <c r="Y30" i="1"/>
  <c r="Z23" i="7"/>
  <c r="AA23" i="7" s="1"/>
  <c r="Y23" i="7"/>
  <c r="Z100" i="5"/>
  <c r="AA100" i="5" s="1"/>
  <c r="Y100" i="5"/>
  <c r="Z191" i="9"/>
  <c r="AA191" i="9" s="1"/>
  <c r="Y191" i="9"/>
  <c r="Z10" i="9"/>
  <c r="AA10" i="9" s="1"/>
  <c r="Y10" i="9"/>
  <c r="Y158" i="1"/>
  <c r="Z158" i="1"/>
  <c r="AA158" i="1" s="1"/>
  <c r="Z186" i="1"/>
  <c r="AA186" i="1" s="1"/>
  <c r="Y186" i="1"/>
  <c r="Y175" i="7"/>
  <c r="Z175" i="7"/>
  <c r="AA175" i="7" s="1"/>
  <c r="Z155" i="7"/>
  <c r="AA155" i="7" s="1"/>
  <c r="Y155" i="7"/>
  <c r="Z76" i="5"/>
  <c r="AA76" i="5" s="1"/>
  <c r="Y76" i="5"/>
  <c r="Z143" i="9"/>
  <c r="AA143" i="9" s="1"/>
  <c r="Y143" i="9"/>
  <c r="Y197" i="7"/>
  <c r="Z197" i="7"/>
  <c r="AA197" i="7" s="1"/>
  <c r="Z188" i="9"/>
  <c r="AA188" i="9" s="1"/>
  <c r="Y188" i="9"/>
  <c r="Z101" i="5"/>
  <c r="AA101" i="5" s="1"/>
  <c r="Y101" i="5"/>
  <c r="Z47" i="5"/>
  <c r="AA47" i="5" s="1"/>
  <c r="Y47" i="5"/>
  <c r="Y162" i="5"/>
  <c r="Z162" i="5"/>
  <c r="AA162" i="5" s="1"/>
  <c r="Y195" i="9"/>
  <c r="Z195" i="9"/>
  <c r="AA195" i="9" s="1"/>
  <c r="Z127" i="5"/>
  <c r="AA127" i="5" s="1"/>
  <c r="Y127" i="5"/>
  <c r="Z114" i="9"/>
  <c r="AA114" i="9" s="1"/>
  <c r="Y114" i="9"/>
  <c r="Y16" i="9"/>
  <c r="Z16" i="9"/>
  <c r="AA16" i="9" s="1"/>
  <c r="Y48" i="1"/>
  <c r="Z48" i="1"/>
  <c r="AA48" i="1" s="1"/>
  <c r="Y67" i="5"/>
  <c r="Z67" i="5"/>
  <c r="AA67" i="5" s="1"/>
  <c r="Z125" i="9"/>
  <c r="AA125" i="9" s="1"/>
  <c r="Y125" i="9"/>
  <c r="Y30" i="3"/>
  <c r="Z30" i="3"/>
  <c r="AA30" i="3" s="1"/>
  <c r="Y126" i="3"/>
  <c r="Z126" i="3"/>
  <c r="AA126" i="3" s="1"/>
  <c r="Y65" i="3"/>
  <c r="Z65" i="3"/>
  <c r="AA65" i="3" s="1"/>
  <c r="Y17" i="3"/>
  <c r="Z17" i="3"/>
  <c r="AA17" i="3" s="1"/>
  <c r="Y121" i="3"/>
  <c r="Z121" i="3"/>
  <c r="AA121" i="3" s="1"/>
  <c r="Y64" i="3"/>
  <c r="Z64" i="3"/>
  <c r="AA64" i="3" s="1"/>
  <c r="Y70" i="3"/>
  <c r="Z70" i="3"/>
  <c r="AA70" i="3" s="1"/>
  <c r="Z66" i="1"/>
  <c r="AA66" i="1" s="1"/>
  <c r="Y66" i="1"/>
  <c r="Z20" i="3"/>
  <c r="AA20" i="3" s="1"/>
  <c r="Y20" i="3"/>
  <c r="Y78" i="3"/>
  <c r="Z78" i="3"/>
  <c r="AA78" i="3" s="1"/>
  <c r="Y100" i="3"/>
  <c r="Z100" i="3"/>
  <c r="AA100" i="3" s="1"/>
  <c r="Y53" i="3"/>
  <c r="Z53" i="3"/>
  <c r="AA53" i="3" s="1"/>
  <c r="Y164" i="3"/>
  <c r="Z164" i="3"/>
  <c r="AA164" i="3" s="1"/>
  <c r="Y153" i="3"/>
  <c r="Z153" i="3"/>
  <c r="AA153" i="3" s="1"/>
  <c r="Y21" i="3"/>
  <c r="Z21" i="3"/>
  <c r="AA21" i="3" s="1"/>
  <c r="Y172" i="9"/>
  <c r="Z172" i="9"/>
  <c r="AA172" i="9" s="1"/>
  <c r="Y157" i="3"/>
  <c r="Z157" i="3"/>
  <c r="AA157" i="3" s="1"/>
  <c r="Y138" i="3"/>
  <c r="Z138" i="3"/>
  <c r="AA138" i="3" s="1"/>
  <c r="Y187" i="3"/>
  <c r="Z187" i="3"/>
  <c r="AA187" i="3" s="1"/>
  <c r="Y136" i="3"/>
  <c r="Z136" i="3"/>
  <c r="AA136" i="3" s="1"/>
  <c r="Y96" i="3"/>
  <c r="Z96" i="3"/>
  <c r="AA96" i="3" s="1"/>
  <c r="Z14" i="3"/>
  <c r="AA14" i="3" s="1"/>
  <c r="Y14" i="3"/>
  <c r="Z34" i="7"/>
  <c r="AA34" i="7" s="1"/>
  <c r="Y34" i="7"/>
  <c r="Z50" i="7"/>
  <c r="AA50" i="7" s="1"/>
  <c r="Y50" i="7"/>
  <c r="Y100" i="9"/>
  <c r="Z100" i="9"/>
  <c r="AA100" i="9" s="1"/>
  <c r="Y74" i="9"/>
  <c r="Z74" i="9"/>
  <c r="AA74" i="9" s="1"/>
  <c r="Z31" i="1"/>
  <c r="AA31" i="1" s="1"/>
  <c r="Y31" i="1"/>
  <c r="Z197" i="1"/>
  <c r="AA197" i="1" s="1"/>
  <c r="Y197" i="1"/>
  <c r="Y56" i="5"/>
  <c r="Z56" i="5"/>
  <c r="AA56" i="5" s="1"/>
  <c r="Y83" i="9"/>
  <c r="Z83" i="9"/>
  <c r="AA83" i="9" s="1"/>
  <c r="Z156" i="7"/>
  <c r="AA156" i="7" s="1"/>
  <c r="Y156" i="7"/>
  <c r="Y127" i="1"/>
  <c r="Z127" i="1"/>
  <c r="AA127" i="1" s="1"/>
  <c r="Z21" i="9"/>
  <c r="AA21" i="9" s="1"/>
  <c r="Y21" i="9"/>
  <c r="Z167" i="5"/>
  <c r="AA167" i="5" s="1"/>
  <c r="Y167" i="5"/>
  <c r="Z151" i="5"/>
  <c r="AA151" i="5" s="1"/>
  <c r="Y151" i="5"/>
  <c r="Y145" i="9"/>
  <c r="Z145" i="9"/>
  <c r="AA145" i="9" s="1"/>
  <c r="Z101" i="1"/>
  <c r="AA101" i="1" s="1"/>
  <c r="Y101" i="1"/>
  <c r="Z90" i="5"/>
  <c r="AA90" i="5" s="1"/>
  <c r="Y90" i="5"/>
  <c r="Z146" i="7"/>
  <c r="AA146" i="7" s="1"/>
  <c r="Y146" i="7"/>
  <c r="Y185" i="5"/>
  <c r="Z185" i="5"/>
  <c r="AA185" i="5" s="1"/>
  <c r="Z183" i="7"/>
  <c r="AA183" i="7" s="1"/>
  <c r="Y183" i="7"/>
  <c r="Z63" i="7"/>
  <c r="AA63" i="7" s="1"/>
  <c r="Y63" i="7"/>
  <c r="Z95" i="5"/>
  <c r="AA95" i="5" s="1"/>
  <c r="Y95" i="5"/>
  <c r="Y165" i="1"/>
  <c r="Z165" i="1"/>
  <c r="AA165" i="1" s="1"/>
  <c r="Z126" i="9"/>
  <c r="AA126" i="9" s="1"/>
  <c r="Y126" i="9"/>
  <c r="Z195" i="5"/>
  <c r="AA195" i="5" s="1"/>
  <c r="Y195" i="5"/>
  <c r="Z15" i="7"/>
  <c r="AA15" i="7" s="1"/>
  <c r="Y15" i="7"/>
  <c r="Y117" i="7"/>
  <c r="Z117" i="7"/>
  <c r="AA117" i="7" s="1"/>
  <c r="Z146" i="3"/>
  <c r="AA146" i="3" s="1"/>
  <c r="Y146" i="3"/>
  <c r="Y75" i="1"/>
  <c r="Z75" i="1"/>
  <c r="AA75" i="1" s="1"/>
  <c r="Z107" i="9"/>
  <c r="AA107" i="9" s="1"/>
  <c r="Y107" i="9"/>
  <c r="Y152" i="1"/>
  <c r="Z152" i="1"/>
  <c r="AA152" i="1" s="1"/>
  <c r="Y88" i="9"/>
  <c r="Z88" i="9"/>
  <c r="AA88" i="9" s="1"/>
  <c r="Y189" i="1"/>
  <c r="Z189" i="1"/>
  <c r="AA189" i="1" s="1"/>
  <c r="Z108" i="7"/>
  <c r="AA108" i="7" s="1"/>
  <c r="Y108" i="7"/>
  <c r="Z55" i="9"/>
  <c r="AA55" i="9" s="1"/>
  <c r="Y55" i="9"/>
  <c r="Y62" i="9"/>
  <c r="Z62" i="9"/>
  <c r="AA62" i="9" s="1"/>
  <c r="Y131" i="9"/>
  <c r="Z131" i="9"/>
  <c r="AA131" i="9" s="1"/>
  <c r="Z97" i="7"/>
  <c r="AA97" i="7" s="1"/>
  <c r="Y97" i="7"/>
  <c r="Y35" i="7"/>
  <c r="Z35" i="7"/>
  <c r="AA35" i="7" s="1"/>
  <c r="Z93" i="1"/>
  <c r="AA93" i="1" s="1"/>
  <c r="Y93" i="1"/>
  <c r="Z192" i="7"/>
  <c r="AA192" i="7" s="1"/>
  <c r="Y192" i="7"/>
  <c r="Y27" i="1"/>
  <c r="Z27" i="1"/>
  <c r="AA27" i="1" s="1"/>
  <c r="Z22" i="5"/>
  <c r="AA22" i="5" s="1"/>
  <c r="Y22" i="5"/>
  <c r="Z142" i="5"/>
  <c r="AA142" i="5" s="1"/>
  <c r="Y142" i="5"/>
  <c r="Z47" i="9"/>
  <c r="AA47" i="9" s="1"/>
  <c r="Y47" i="9"/>
  <c r="Z73" i="5"/>
  <c r="AA73" i="5" s="1"/>
  <c r="Y73" i="5"/>
  <c r="Y150" i="9"/>
  <c r="Z150" i="9"/>
  <c r="AA150" i="9" s="1"/>
  <c r="Z60" i="1"/>
  <c r="AA60" i="1" s="1"/>
  <c r="Y60" i="1"/>
  <c r="Y26" i="3"/>
  <c r="Z26" i="3"/>
  <c r="AA26" i="3" s="1"/>
  <c r="Z133" i="3"/>
  <c r="AA133" i="3" s="1"/>
  <c r="Y133" i="3"/>
  <c r="Y85" i="3"/>
  <c r="Z85" i="3"/>
  <c r="AA85" i="3" s="1"/>
  <c r="Z11" i="3"/>
  <c r="AA11" i="3" s="1"/>
  <c r="Y11" i="3"/>
  <c r="Y73" i="3"/>
  <c r="Z73" i="3"/>
  <c r="AA73" i="3" s="1"/>
  <c r="Y158" i="3"/>
  <c r="Z158" i="3"/>
  <c r="AA158" i="3" s="1"/>
  <c r="Z57" i="3"/>
  <c r="AA57" i="3" s="1"/>
  <c r="Y57" i="3"/>
  <c r="Z42" i="3"/>
  <c r="AA42" i="3" s="1"/>
  <c r="Y42" i="3"/>
  <c r="Z57" i="7"/>
  <c r="AA57" i="7" s="1"/>
  <c r="Y57" i="7"/>
  <c r="Z149" i="3"/>
  <c r="AA149" i="3" s="1"/>
  <c r="Y149" i="3"/>
  <c r="Z22" i="7"/>
  <c r="AA22" i="7" s="1"/>
  <c r="Y22" i="7"/>
  <c r="Z173" i="3"/>
  <c r="AA173" i="3" s="1"/>
  <c r="Y173" i="3"/>
  <c r="Y142" i="3"/>
  <c r="Z142" i="3"/>
  <c r="AA142" i="3" s="1"/>
  <c r="Y112" i="9"/>
  <c r="Z112" i="9"/>
  <c r="AA112" i="9" s="1"/>
  <c r="Y65" i="5"/>
  <c r="Z65" i="5"/>
  <c r="AA65" i="5" s="1"/>
  <c r="Z114" i="3"/>
  <c r="AA114" i="3" s="1"/>
  <c r="Y114" i="3"/>
  <c r="Z171" i="3"/>
  <c r="AA171" i="3" s="1"/>
  <c r="Y171" i="3"/>
  <c r="Y71" i="3"/>
  <c r="Z71" i="3"/>
  <c r="AA71" i="3" s="1"/>
  <c r="Z127" i="3"/>
  <c r="AA127" i="3" s="1"/>
  <c r="Y127" i="3"/>
  <c r="Y81" i="3"/>
  <c r="Z81" i="3"/>
  <c r="AA81" i="3" s="1"/>
  <c r="Y103" i="3"/>
  <c r="Z103" i="3"/>
  <c r="AA103" i="3" s="1"/>
  <c r="Y176" i="3"/>
  <c r="Z176" i="3"/>
  <c r="AA176" i="3" s="1"/>
  <c r="Y97" i="3"/>
  <c r="Z97" i="3"/>
  <c r="AA97" i="3" s="1"/>
  <c r="Z154" i="3"/>
  <c r="AA154" i="3" s="1"/>
  <c r="Y154" i="3"/>
  <c r="Z33" i="3"/>
  <c r="AA33" i="3" s="1"/>
  <c r="Y33" i="3"/>
  <c r="Z71" i="9"/>
  <c r="AA71" i="9" s="1"/>
  <c r="Y71" i="9"/>
  <c r="Z155" i="9"/>
  <c r="AA155" i="9" s="1"/>
  <c r="Y155" i="9"/>
  <c r="Z177" i="7"/>
  <c r="AA177" i="7" s="1"/>
  <c r="Y177" i="7"/>
  <c r="Z105" i="7"/>
  <c r="AA105" i="7" s="1"/>
  <c r="Y105" i="7"/>
  <c r="Y152" i="5"/>
  <c r="Z152" i="5"/>
  <c r="AA152" i="5" s="1"/>
  <c r="Z158" i="7"/>
  <c r="AA158" i="7" s="1"/>
  <c r="Y158" i="7"/>
  <c r="Z140" i="5"/>
  <c r="AA140" i="5" s="1"/>
  <c r="Y140" i="5"/>
  <c r="Y32" i="5"/>
  <c r="Z32" i="5"/>
  <c r="AA32" i="5" s="1"/>
  <c r="Z130" i="1"/>
  <c r="AA130" i="1" s="1"/>
  <c r="Y130" i="1"/>
  <c r="Y141" i="1"/>
  <c r="Z141" i="1"/>
  <c r="AA141" i="1" s="1"/>
  <c r="Y157" i="1"/>
  <c r="Z157" i="1"/>
  <c r="AA157" i="1" s="1"/>
  <c r="Z90" i="7"/>
  <c r="AA90" i="7" s="1"/>
  <c r="Y90" i="7"/>
  <c r="Z36" i="9"/>
  <c r="AA36" i="9" s="1"/>
  <c r="Y36" i="9"/>
  <c r="Z133" i="1"/>
  <c r="AA133" i="1" s="1"/>
  <c r="Y133" i="1"/>
  <c r="Y129" i="5"/>
  <c r="Z129" i="5"/>
  <c r="AA129" i="5" s="1"/>
  <c r="Z164" i="7"/>
  <c r="AA164" i="7" s="1"/>
  <c r="Y164" i="7"/>
  <c r="Z182" i="9"/>
  <c r="AA182" i="9" s="1"/>
  <c r="Y182" i="9"/>
  <c r="Y14" i="1"/>
  <c r="Z14" i="1"/>
  <c r="AA14" i="1" s="1"/>
  <c r="Y25" i="7"/>
  <c r="Z25" i="7"/>
  <c r="AA25" i="7" s="1"/>
  <c r="Y44" i="1"/>
  <c r="Z44" i="1"/>
  <c r="AA44" i="1" s="1"/>
  <c r="Y66" i="7"/>
  <c r="Z66" i="7"/>
  <c r="AA66" i="7" s="1"/>
  <c r="Z74" i="5"/>
  <c r="AA74" i="5" s="1"/>
  <c r="Y74" i="5"/>
  <c r="Z150" i="1"/>
  <c r="AA150" i="1" s="1"/>
  <c r="Y150" i="1"/>
  <c r="Y137" i="9"/>
  <c r="Z137" i="9"/>
  <c r="AA137" i="9" s="1"/>
  <c r="Y86" i="7"/>
  <c r="Z86" i="7"/>
  <c r="AA86" i="7" s="1"/>
  <c r="Z80" i="7"/>
  <c r="AA80" i="7" s="1"/>
  <c r="Y80" i="7"/>
  <c r="Z129" i="9"/>
  <c r="AA129" i="9" s="1"/>
  <c r="Y129" i="9"/>
  <c r="Y88" i="5"/>
  <c r="Z88" i="5"/>
  <c r="AA88" i="5" s="1"/>
  <c r="Y59" i="7"/>
  <c r="Z59" i="7"/>
  <c r="AA59" i="7" s="1"/>
  <c r="Z45" i="1"/>
  <c r="AA45" i="1" s="1"/>
  <c r="Y45" i="1"/>
  <c r="Y149" i="9"/>
  <c r="Z149" i="9"/>
  <c r="AA149" i="9" s="1"/>
  <c r="Y135" i="5"/>
  <c r="Z135" i="5"/>
  <c r="AA135" i="5" s="1"/>
  <c r="Z153" i="5"/>
  <c r="AA153" i="5" s="1"/>
  <c r="Y153" i="5"/>
  <c r="Z58" i="1"/>
  <c r="AA58" i="1" s="1"/>
  <c r="Y58" i="1"/>
  <c r="Z15" i="5"/>
  <c r="AA15" i="5" s="1"/>
  <c r="Y15" i="5"/>
  <c r="Z199" i="9"/>
  <c r="AA199" i="9" s="1"/>
  <c r="Y199" i="9"/>
  <c r="Z107" i="5"/>
  <c r="AA107" i="5" s="1"/>
  <c r="Y107" i="5"/>
  <c r="Y124" i="9"/>
  <c r="Z124" i="9"/>
  <c r="AA124" i="9" s="1"/>
  <c r="Z159" i="5"/>
  <c r="AA159" i="5" s="1"/>
  <c r="Y159" i="5"/>
  <c r="Z99" i="9"/>
  <c r="AA99" i="9" s="1"/>
  <c r="Y99" i="9"/>
  <c r="Y82" i="5"/>
  <c r="Z82" i="5"/>
  <c r="AA82" i="5" s="1"/>
  <c r="Z154" i="7"/>
  <c r="AA154" i="7" s="1"/>
  <c r="Y154" i="7"/>
  <c r="Y87" i="5"/>
  <c r="Z87" i="5"/>
  <c r="AA87" i="5" s="1"/>
  <c r="Y198" i="9"/>
  <c r="Z198" i="9"/>
  <c r="AA198" i="9" s="1"/>
  <c r="Z97" i="1"/>
  <c r="AA97" i="1" s="1"/>
  <c r="Y97" i="1"/>
  <c r="Z168" i="1"/>
  <c r="AA168" i="1" s="1"/>
  <c r="Y168" i="1"/>
  <c r="Z113" i="5"/>
  <c r="AA113" i="5" s="1"/>
  <c r="Y113" i="5"/>
  <c r="Z175" i="5"/>
  <c r="AA175" i="5" s="1"/>
  <c r="Y175" i="5"/>
  <c r="Z132" i="7"/>
  <c r="AA132" i="7" s="1"/>
  <c r="Y132" i="7"/>
  <c r="Y98" i="9"/>
  <c r="Z98" i="9"/>
  <c r="AA98" i="9" s="1"/>
  <c r="Y83" i="7"/>
  <c r="Z83" i="7"/>
  <c r="AA83" i="7" s="1"/>
  <c r="Z54" i="1"/>
  <c r="AA54" i="1" s="1"/>
  <c r="Y54" i="1"/>
  <c r="Y155" i="1"/>
  <c r="Z155" i="1"/>
  <c r="AA155" i="1" s="1"/>
  <c r="Z116" i="3"/>
  <c r="AA116" i="3" s="1"/>
  <c r="Y116" i="3"/>
  <c r="Z118" i="5"/>
  <c r="AA118" i="5" s="1"/>
  <c r="Y118" i="5"/>
  <c r="Y60" i="3"/>
  <c r="Z60" i="3"/>
  <c r="AA60" i="3" s="1"/>
  <c r="Z167" i="7"/>
  <c r="AA167" i="7" s="1"/>
  <c r="Y167" i="7"/>
  <c r="Y130" i="3"/>
  <c r="Z130" i="3"/>
  <c r="AA130" i="3" s="1"/>
  <c r="Z148" i="3"/>
  <c r="AA148" i="3" s="1"/>
  <c r="Y148" i="3"/>
  <c r="Y159" i="3"/>
  <c r="Z159" i="3"/>
  <c r="AA159" i="3" s="1"/>
  <c r="Y129" i="3"/>
  <c r="Z129" i="3"/>
  <c r="AA129" i="3" s="1"/>
  <c r="Y74" i="3"/>
  <c r="Z74" i="3"/>
  <c r="AA74" i="3" s="1"/>
  <c r="Y39" i="3"/>
  <c r="Z39" i="3"/>
  <c r="AA39" i="3" s="1"/>
  <c r="Z147" i="3"/>
  <c r="AA147" i="3" s="1"/>
  <c r="Y147" i="3"/>
  <c r="Y75" i="3"/>
  <c r="Z75" i="3"/>
  <c r="AA75" i="3" s="1"/>
  <c r="Z160" i="3"/>
  <c r="AA160" i="3" s="1"/>
  <c r="Y160" i="3"/>
  <c r="Z10" i="3"/>
  <c r="AA10" i="3" s="1"/>
  <c r="Y10" i="3"/>
  <c r="Y179" i="3"/>
  <c r="Z179" i="3"/>
  <c r="AA179" i="3" s="1"/>
  <c r="Z172" i="1"/>
  <c r="AA172" i="1" s="1"/>
  <c r="Y172" i="1"/>
  <c r="Z86" i="1"/>
  <c r="AA86" i="1" s="1"/>
  <c r="Y86" i="1"/>
  <c r="Z27" i="9"/>
  <c r="AA27" i="9" s="1"/>
  <c r="Y27" i="9"/>
  <c r="Y60" i="9"/>
  <c r="Z60" i="9"/>
  <c r="AA60" i="9" s="1"/>
  <c r="Z125" i="7"/>
  <c r="AA125" i="7" s="1"/>
  <c r="Y125" i="7"/>
  <c r="Y42" i="5"/>
  <c r="Z42" i="5"/>
  <c r="AA42" i="5" s="1"/>
  <c r="Z22" i="9"/>
  <c r="AA22" i="9" s="1"/>
  <c r="Y22" i="9"/>
  <c r="Y58" i="9"/>
  <c r="Z58" i="9"/>
  <c r="AA58" i="9" s="1"/>
  <c r="Z76" i="9"/>
  <c r="AA76" i="9" s="1"/>
  <c r="Y76" i="9"/>
  <c r="Z19" i="1"/>
  <c r="AA19" i="1" s="1"/>
  <c r="Y19" i="1"/>
  <c r="Z62" i="7"/>
  <c r="AA62" i="7" s="1"/>
  <c r="Y62" i="7"/>
  <c r="Z61" i="9"/>
  <c r="AA61" i="9" s="1"/>
  <c r="Y61" i="9"/>
  <c r="Z119" i="7"/>
  <c r="AA119" i="7" s="1"/>
  <c r="Y119" i="7"/>
  <c r="Y176" i="1"/>
  <c r="Z176" i="1"/>
  <c r="AA176" i="1" s="1"/>
  <c r="Y84" i="1"/>
  <c r="Z84" i="1"/>
  <c r="AA84" i="1" s="1"/>
  <c r="Y193" i="5"/>
  <c r="Z193" i="5"/>
  <c r="AA193" i="5" s="1"/>
  <c r="Z12" i="5"/>
  <c r="AA12" i="5" s="1"/>
  <c r="Y12" i="5"/>
  <c r="Z72" i="7"/>
  <c r="AA72" i="7" s="1"/>
  <c r="Y72" i="7"/>
  <c r="Y92" i="1"/>
  <c r="Z92" i="1"/>
  <c r="AA92" i="1" s="1"/>
  <c r="Z35" i="5"/>
  <c r="AA35" i="5" s="1"/>
  <c r="Y35" i="5"/>
  <c r="Z129" i="7"/>
  <c r="AA129" i="7" s="1"/>
  <c r="Y129" i="7"/>
  <c r="Z53" i="5"/>
  <c r="AA53" i="5" s="1"/>
  <c r="Y53" i="5"/>
  <c r="Z184" i="9"/>
  <c r="AA184" i="9" s="1"/>
  <c r="Y184" i="9"/>
  <c r="Y14" i="7"/>
  <c r="Z14" i="7"/>
  <c r="AA14" i="7" s="1"/>
  <c r="Z163" i="5"/>
  <c r="AA163" i="5" s="1"/>
  <c r="Y163" i="5"/>
  <c r="Z138" i="9"/>
  <c r="AA138" i="9" s="1"/>
  <c r="Y138" i="9"/>
  <c r="Y19" i="9"/>
  <c r="Z19" i="9"/>
  <c r="AA19" i="9" s="1"/>
  <c r="Z114" i="7"/>
  <c r="AA114" i="7" s="1"/>
  <c r="Y114" i="7"/>
  <c r="Y91" i="7"/>
  <c r="Z91" i="7"/>
  <c r="AA91" i="7" s="1"/>
  <c r="Z31" i="5"/>
  <c r="AA31" i="5" s="1"/>
  <c r="Y31" i="5"/>
  <c r="Y85" i="7"/>
  <c r="Z85" i="7"/>
  <c r="AA85" i="7" s="1"/>
  <c r="Y56" i="7"/>
  <c r="Z56" i="7"/>
  <c r="AA56" i="7" s="1"/>
  <c r="Y99" i="7"/>
  <c r="Z99" i="7"/>
  <c r="AA99" i="7" s="1"/>
  <c r="Y55" i="7"/>
  <c r="Z55" i="7"/>
  <c r="AA55" i="7" s="1"/>
  <c r="Z143" i="5"/>
  <c r="AA143" i="5" s="1"/>
  <c r="Y143" i="5"/>
  <c r="Z177" i="9"/>
  <c r="AA177" i="9" s="1"/>
  <c r="Y177" i="9"/>
  <c r="Z111" i="9"/>
  <c r="AA111" i="9" s="1"/>
  <c r="Y111" i="9"/>
  <c r="Y116" i="5"/>
  <c r="Z116" i="5"/>
  <c r="AA116" i="5" s="1"/>
  <c r="Z146" i="1"/>
  <c r="AA146" i="1" s="1"/>
  <c r="Y146" i="1"/>
  <c r="Y103" i="1"/>
  <c r="Z103" i="1"/>
  <c r="AA103" i="1" s="1"/>
  <c r="Z192" i="1"/>
  <c r="AA192" i="1" s="1"/>
  <c r="Y192" i="1"/>
  <c r="Y172" i="5"/>
  <c r="Z172" i="5"/>
  <c r="AA172" i="5" s="1"/>
  <c r="Z41" i="5"/>
  <c r="AA41" i="5" s="1"/>
  <c r="Y41" i="5"/>
  <c r="Y141" i="9"/>
  <c r="Z141" i="9"/>
  <c r="AA141" i="9" s="1"/>
  <c r="Z181" i="7"/>
  <c r="AA181" i="7" s="1"/>
  <c r="Y181" i="7"/>
  <c r="Z120" i="5"/>
  <c r="AA120" i="5" s="1"/>
  <c r="Y120" i="5"/>
  <c r="Z63" i="1"/>
  <c r="AA63" i="1" s="1"/>
  <c r="Y63" i="1"/>
  <c r="Z80" i="3"/>
  <c r="AA80" i="3" s="1"/>
  <c r="Y80" i="3"/>
  <c r="Z13" i="1"/>
  <c r="AA13" i="1" s="1"/>
  <c r="Y13" i="1"/>
  <c r="Y48" i="3"/>
  <c r="Z48" i="3"/>
  <c r="AA48" i="3" s="1"/>
  <c r="Z178" i="3"/>
  <c r="AA178" i="3" s="1"/>
  <c r="Y178" i="3"/>
  <c r="Z125" i="3"/>
  <c r="AA125" i="3" s="1"/>
  <c r="Y125" i="3"/>
  <c r="Z196" i="3"/>
  <c r="AA196" i="3" s="1"/>
  <c r="Y196" i="3"/>
  <c r="Y199" i="3"/>
  <c r="Z199" i="3"/>
  <c r="AA199" i="3" s="1"/>
  <c r="Z124" i="3"/>
  <c r="AA124" i="3" s="1"/>
  <c r="Y124" i="3"/>
  <c r="Z146" i="5"/>
  <c r="AA146" i="5" s="1"/>
  <c r="Y146" i="5"/>
  <c r="Y92" i="3"/>
  <c r="Z92" i="3"/>
  <c r="AA92" i="3" s="1"/>
  <c r="Y108" i="1"/>
  <c r="Z108" i="1"/>
  <c r="AA108" i="1" s="1"/>
  <c r="Z31" i="7"/>
  <c r="AA31" i="7" s="1"/>
  <c r="Y31" i="7"/>
  <c r="Y170" i="3"/>
  <c r="Z170" i="3"/>
  <c r="AA170" i="3" s="1"/>
  <c r="Z139" i="3"/>
  <c r="AA139" i="3" s="1"/>
  <c r="Y139" i="3"/>
  <c r="Z27" i="3"/>
  <c r="AA27" i="3" s="1"/>
  <c r="Y27" i="3"/>
  <c r="Z135" i="3"/>
  <c r="AA135" i="3" s="1"/>
  <c r="Y135" i="3"/>
  <c r="Y111" i="3"/>
  <c r="Z111" i="3"/>
  <c r="AA111" i="3" s="1"/>
  <c r="Z134" i="3"/>
  <c r="AA134" i="3" s="1"/>
  <c r="Y134" i="3"/>
  <c r="Z51" i="3"/>
  <c r="AA51" i="3" s="1"/>
  <c r="Y51" i="3"/>
  <c r="Y58" i="3"/>
  <c r="Z58" i="3"/>
  <c r="AA58" i="3" s="1"/>
  <c r="Y18" i="3"/>
  <c r="Z18" i="3"/>
  <c r="AA18" i="3" s="1"/>
  <c r="Y29" i="3"/>
  <c r="Z29" i="3"/>
  <c r="AA29" i="3" s="1"/>
  <c r="AB111" i="3" l="1"/>
  <c r="AC111" i="3"/>
  <c r="AH111" i="3"/>
  <c r="AH170" i="3"/>
  <c r="AB170" i="3"/>
  <c r="AC170" i="3"/>
  <c r="AC199" i="3"/>
  <c r="AH199" i="3"/>
  <c r="AB199" i="3"/>
  <c r="AC172" i="5"/>
  <c r="AB172" i="5"/>
  <c r="AH172" i="5"/>
  <c r="AB116" i="5"/>
  <c r="AH116" i="5"/>
  <c r="AC116" i="5"/>
  <c r="AH55" i="7"/>
  <c r="AB55" i="7"/>
  <c r="AC55" i="7"/>
  <c r="AC14" i="7"/>
  <c r="AH14" i="7"/>
  <c r="AB14" i="7"/>
  <c r="AH176" i="1"/>
  <c r="AB176" i="1"/>
  <c r="AC176" i="1"/>
  <c r="AB42" i="5"/>
  <c r="AC42" i="5"/>
  <c r="AH42" i="5"/>
  <c r="AB60" i="9"/>
  <c r="AH60" i="9"/>
  <c r="AC60" i="9"/>
  <c r="AB74" i="3"/>
  <c r="AH74" i="3"/>
  <c r="AC74" i="3"/>
  <c r="AH159" i="3"/>
  <c r="AB159" i="3"/>
  <c r="AC159" i="3"/>
  <c r="AC130" i="3"/>
  <c r="AB130" i="3"/>
  <c r="AH130" i="3"/>
  <c r="AC60" i="3"/>
  <c r="AH60" i="3"/>
  <c r="AB60" i="3"/>
  <c r="AB98" i="9"/>
  <c r="AH98" i="9"/>
  <c r="AC98" i="9"/>
  <c r="AB198" i="9"/>
  <c r="AC198" i="9"/>
  <c r="AH198" i="9"/>
  <c r="AH124" i="9"/>
  <c r="AB124" i="9"/>
  <c r="AC124" i="9"/>
  <c r="AC135" i="5"/>
  <c r="AH135" i="5"/>
  <c r="AB135" i="5"/>
  <c r="AC88" i="5"/>
  <c r="AB88" i="5"/>
  <c r="AH88" i="5"/>
  <c r="AC137" i="9"/>
  <c r="AH137" i="9"/>
  <c r="AB137" i="9"/>
  <c r="AC44" i="1"/>
  <c r="AB44" i="1"/>
  <c r="AH44" i="1"/>
  <c r="AC14" i="1"/>
  <c r="AB14" i="1"/>
  <c r="AH14" i="1"/>
  <c r="AH141" i="1"/>
  <c r="AB141" i="1"/>
  <c r="AC141" i="1"/>
  <c r="AC32" i="5"/>
  <c r="AB32" i="5"/>
  <c r="AH32" i="5"/>
  <c r="AH97" i="3"/>
  <c r="AB97" i="3"/>
  <c r="AC97" i="3"/>
  <c r="AB103" i="3"/>
  <c r="AC103" i="3"/>
  <c r="AH103" i="3"/>
  <c r="AB65" i="5"/>
  <c r="AC65" i="5"/>
  <c r="AH65" i="5"/>
  <c r="AH142" i="3"/>
  <c r="AB142" i="3"/>
  <c r="AC142" i="3"/>
  <c r="AB73" i="3"/>
  <c r="AC73" i="3"/>
  <c r="AH73" i="3"/>
  <c r="AH85" i="3"/>
  <c r="AC85" i="3"/>
  <c r="AB85" i="3"/>
  <c r="AB26" i="3"/>
  <c r="AH26" i="3"/>
  <c r="AC26" i="3"/>
  <c r="AB150" i="9"/>
  <c r="AC150" i="9"/>
  <c r="AH150" i="9"/>
  <c r="AH35" i="7"/>
  <c r="AC35" i="7"/>
  <c r="AB35" i="7"/>
  <c r="AB131" i="9"/>
  <c r="AH131" i="9"/>
  <c r="AC131" i="9"/>
  <c r="AC189" i="1"/>
  <c r="AH189" i="1"/>
  <c r="AB189" i="1"/>
  <c r="AC152" i="1"/>
  <c r="AB152" i="1"/>
  <c r="AH152" i="1"/>
  <c r="AB75" i="1"/>
  <c r="AH75" i="1"/>
  <c r="AC75" i="1"/>
  <c r="AC117" i="7"/>
  <c r="AH117" i="7"/>
  <c r="AB117" i="7"/>
  <c r="AB165" i="1"/>
  <c r="AH165" i="1"/>
  <c r="AC165" i="1"/>
  <c r="AB185" i="5"/>
  <c r="AH185" i="5"/>
  <c r="AC185" i="5"/>
  <c r="AB145" i="9"/>
  <c r="AH145" i="9"/>
  <c r="AC145" i="9"/>
  <c r="AC127" i="1"/>
  <c r="AB127" i="1"/>
  <c r="AH127" i="1"/>
  <c r="AB83" i="9"/>
  <c r="AC83" i="9"/>
  <c r="AH83" i="9"/>
  <c r="AC74" i="9"/>
  <c r="AH74" i="9"/>
  <c r="AB74" i="9"/>
  <c r="AH136" i="3"/>
  <c r="AB136" i="3"/>
  <c r="AC136" i="3"/>
  <c r="AC138" i="3"/>
  <c r="AH138" i="3"/>
  <c r="AB138" i="3"/>
  <c r="AB172" i="9"/>
  <c r="AC172" i="9"/>
  <c r="AH172" i="9"/>
  <c r="AB153" i="3"/>
  <c r="AH153" i="3"/>
  <c r="AC153" i="3"/>
  <c r="AC53" i="3"/>
  <c r="AB53" i="3"/>
  <c r="AH53" i="3"/>
  <c r="AH78" i="3"/>
  <c r="AB78" i="3"/>
  <c r="AC78" i="3"/>
  <c r="AC64" i="3"/>
  <c r="AB64" i="3"/>
  <c r="AH64" i="3"/>
  <c r="AB17" i="3"/>
  <c r="AH17" i="3"/>
  <c r="AC17" i="3"/>
  <c r="AH126" i="3"/>
  <c r="AC126" i="3"/>
  <c r="AB126" i="3"/>
  <c r="AH48" i="1"/>
  <c r="AC48" i="1"/>
  <c r="AB48" i="1"/>
  <c r="AB195" i="9"/>
  <c r="AH195" i="9"/>
  <c r="AC195" i="9"/>
  <c r="AH135" i="9"/>
  <c r="AC135" i="9"/>
  <c r="AB135" i="9"/>
  <c r="AB148" i="9"/>
  <c r="AH148" i="9"/>
  <c r="AC148" i="9"/>
  <c r="AH183" i="1"/>
  <c r="AC183" i="1"/>
  <c r="AB183" i="1"/>
  <c r="AC114" i="1"/>
  <c r="AH114" i="1"/>
  <c r="AB114" i="1"/>
  <c r="AC20" i="5"/>
  <c r="AH20" i="5"/>
  <c r="AB20" i="5"/>
  <c r="AH61" i="5"/>
  <c r="AC61" i="5"/>
  <c r="AB61" i="5"/>
  <c r="AC49" i="1"/>
  <c r="AB49" i="1"/>
  <c r="AH49" i="1"/>
  <c r="AH189" i="5"/>
  <c r="AB189" i="5"/>
  <c r="AC189" i="5"/>
  <c r="AH70" i="1"/>
  <c r="AB70" i="1"/>
  <c r="AC70" i="1"/>
  <c r="AH74" i="7"/>
  <c r="AC74" i="7"/>
  <c r="AB74" i="7"/>
  <c r="AC91" i="3"/>
  <c r="AH91" i="3"/>
  <c r="AB91" i="3"/>
  <c r="AC155" i="3"/>
  <c r="AH155" i="3"/>
  <c r="AB155" i="3"/>
  <c r="AB121" i="1"/>
  <c r="AC121" i="1"/>
  <c r="AH121" i="1"/>
  <c r="AB128" i="7"/>
  <c r="AH128" i="7"/>
  <c r="AC128" i="7"/>
  <c r="AH161" i="1"/>
  <c r="AB161" i="1"/>
  <c r="AC161" i="1"/>
  <c r="AH136" i="1"/>
  <c r="AB136" i="1"/>
  <c r="AC136" i="1"/>
  <c r="AH44" i="9"/>
  <c r="AC44" i="9"/>
  <c r="AB44" i="9"/>
  <c r="AC109" i="9"/>
  <c r="AH109" i="9"/>
  <c r="AB109" i="9"/>
  <c r="AH77" i="1"/>
  <c r="AB77" i="1"/>
  <c r="AC77" i="1"/>
  <c r="AH158" i="9"/>
  <c r="AB158" i="9"/>
  <c r="AC158" i="9"/>
  <c r="AB85" i="5"/>
  <c r="AC85" i="5"/>
  <c r="AH85" i="5"/>
  <c r="AC169" i="3"/>
  <c r="AH169" i="3"/>
  <c r="AB169" i="3"/>
  <c r="AH62" i="3"/>
  <c r="AC62" i="3"/>
  <c r="AB62" i="3"/>
  <c r="AB122" i="3"/>
  <c r="AC122" i="3"/>
  <c r="AH122" i="3"/>
  <c r="AC102" i="1"/>
  <c r="AB102" i="1"/>
  <c r="AH102" i="1"/>
  <c r="AB180" i="9"/>
  <c r="AH180" i="9"/>
  <c r="AC180" i="9"/>
  <c r="AH166" i="7"/>
  <c r="AB166" i="7"/>
  <c r="AC166" i="7"/>
  <c r="AH113" i="7"/>
  <c r="AC113" i="7"/>
  <c r="AB113" i="7"/>
  <c r="AB165" i="5"/>
  <c r="AH165" i="5"/>
  <c r="AC165" i="5"/>
  <c r="AH82" i="7"/>
  <c r="AB82" i="7"/>
  <c r="AC82" i="7"/>
  <c r="AC194" i="7"/>
  <c r="AH194" i="7"/>
  <c r="AB194" i="7"/>
  <c r="AH167" i="9"/>
  <c r="AB167" i="9"/>
  <c r="AC167" i="9"/>
  <c r="AC23" i="3"/>
  <c r="AH23" i="3"/>
  <c r="AB23" i="3"/>
  <c r="AH110" i="3"/>
  <c r="AC110" i="3"/>
  <c r="AB110" i="3"/>
  <c r="AH62" i="5"/>
  <c r="AB62" i="5"/>
  <c r="AC62" i="5"/>
  <c r="AB175" i="1"/>
  <c r="AC175" i="1"/>
  <c r="AH175" i="1"/>
  <c r="AC17" i="7"/>
  <c r="AB17" i="7"/>
  <c r="AH17" i="7"/>
  <c r="AB181" i="9"/>
  <c r="AH181" i="9"/>
  <c r="AC181" i="9"/>
  <c r="AC24" i="7"/>
  <c r="AH24" i="7"/>
  <c r="AB24" i="7"/>
  <c r="AC97" i="9"/>
  <c r="AH97" i="9"/>
  <c r="AB97" i="9"/>
  <c r="AB104" i="1"/>
  <c r="AC104" i="1"/>
  <c r="AH104" i="1"/>
  <c r="AC142" i="7"/>
  <c r="AB142" i="7"/>
  <c r="AH142" i="7"/>
  <c r="AH73" i="1"/>
  <c r="AB73" i="1"/>
  <c r="AC73" i="1"/>
  <c r="AC77" i="5"/>
  <c r="AH77" i="5"/>
  <c r="AB77" i="5"/>
  <c r="AH173" i="9"/>
  <c r="AB173" i="9"/>
  <c r="AC173" i="9"/>
  <c r="AB71" i="5"/>
  <c r="AH71" i="5"/>
  <c r="AC71" i="5"/>
  <c r="AB163" i="3"/>
  <c r="AC163" i="3"/>
  <c r="AH163" i="3"/>
  <c r="AB190" i="3"/>
  <c r="AH190" i="3"/>
  <c r="AC190" i="3"/>
  <c r="AB177" i="3"/>
  <c r="AC177" i="3"/>
  <c r="AH177" i="3"/>
  <c r="AC157" i="5"/>
  <c r="AH157" i="5"/>
  <c r="AB157" i="5"/>
  <c r="AB9" i="9"/>
  <c r="AH9" i="9"/>
  <c r="AC9" i="9"/>
  <c r="AB177" i="1"/>
  <c r="AC177" i="1"/>
  <c r="AH177" i="1"/>
  <c r="AC166" i="1"/>
  <c r="AB166" i="1"/>
  <c r="AH166" i="1"/>
  <c r="AH139" i="7"/>
  <c r="AB139" i="7"/>
  <c r="AC139" i="7"/>
  <c r="AH69" i="9"/>
  <c r="AC69" i="9"/>
  <c r="AB69" i="9"/>
  <c r="AB125" i="5"/>
  <c r="AC125" i="5"/>
  <c r="AH125" i="5"/>
  <c r="AB18" i="1"/>
  <c r="AH18" i="1"/>
  <c r="AC18" i="1"/>
  <c r="AH160" i="1"/>
  <c r="AB160" i="1"/>
  <c r="AC160" i="1"/>
  <c r="AB49" i="9"/>
  <c r="AH49" i="9"/>
  <c r="AC49" i="9"/>
  <c r="AB21" i="5"/>
  <c r="AC21" i="5"/>
  <c r="AH21" i="5"/>
  <c r="AC89" i="3"/>
  <c r="AH89" i="3"/>
  <c r="AB89" i="3"/>
  <c r="AB47" i="3"/>
  <c r="AC47" i="3"/>
  <c r="AH47" i="3"/>
  <c r="AH22" i="3"/>
  <c r="AB22" i="3"/>
  <c r="AC22" i="3"/>
  <c r="AC168" i="3"/>
  <c r="AH168" i="3"/>
  <c r="AB168" i="3"/>
  <c r="AB67" i="3"/>
  <c r="AC67" i="3"/>
  <c r="AH67" i="3"/>
  <c r="AC19" i="3"/>
  <c r="AB19" i="3"/>
  <c r="AH19" i="3"/>
  <c r="AH56" i="3"/>
  <c r="AC56" i="3"/>
  <c r="AB56" i="3"/>
  <c r="AC15" i="3"/>
  <c r="AB15" i="3"/>
  <c r="AH15" i="3"/>
  <c r="AH174" i="5"/>
  <c r="AB174" i="5"/>
  <c r="AC174" i="5"/>
  <c r="AB169" i="1"/>
  <c r="AC169" i="1"/>
  <c r="AH169" i="1"/>
  <c r="AH77" i="7"/>
  <c r="AC77" i="7"/>
  <c r="AB77" i="7"/>
  <c r="AH163" i="7"/>
  <c r="AC163" i="7"/>
  <c r="AB163" i="7"/>
  <c r="AB82" i="1"/>
  <c r="AC82" i="1"/>
  <c r="AH82" i="1"/>
  <c r="AC38" i="9"/>
  <c r="AB38" i="9"/>
  <c r="AH38" i="9"/>
  <c r="AB46" i="1"/>
  <c r="AC46" i="1"/>
  <c r="AH46" i="1"/>
  <c r="AH162" i="1"/>
  <c r="AB162" i="1"/>
  <c r="AC162" i="1"/>
  <c r="AH187" i="1"/>
  <c r="AC187" i="1"/>
  <c r="AB187" i="1"/>
  <c r="AB186" i="9"/>
  <c r="AH186" i="9"/>
  <c r="AC186" i="9"/>
  <c r="AH87" i="9"/>
  <c r="AB87" i="9"/>
  <c r="AC87" i="9"/>
  <c r="AC161" i="9"/>
  <c r="AB161" i="9"/>
  <c r="AH161" i="9"/>
  <c r="AH104" i="3"/>
  <c r="AC104" i="3"/>
  <c r="AB104" i="3"/>
  <c r="AB94" i="3"/>
  <c r="AC94" i="3"/>
  <c r="AH94" i="3"/>
  <c r="AH156" i="3"/>
  <c r="AC156" i="3"/>
  <c r="AB156" i="3"/>
  <c r="AB34" i="1"/>
  <c r="AH34" i="1"/>
  <c r="AC34" i="1"/>
  <c r="AC110" i="5"/>
  <c r="AH110" i="5"/>
  <c r="AB110" i="5"/>
  <c r="AB20" i="9"/>
  <c r="AC20" i="9"/>
  <c r="AH20" i="9"/>
  <c r="AC132" i="1"/>
  <c r="AB132" i="1"/>
  <c r="AH132" i="1"/>
  <c r="AC160" i="9"/>
  <c r="AH160" i="9"/>
  <c r="AB160" i="9"/>
  <c r="AH179" i="7"/>
  <c r="AC179" i="7"/>
  <c r="AB179" i="7"/>
  <c r="AB51" i="9"/>
  <c r="AH51" i="9"/>
  <c r="AC51" i="9"/>
  <c r="AC80" i="9"/>
  <c r="AB80" i="9"/>
  <c r="AH80" i="9"/>
  <c r="AC89" i="5"/>
  <c r="AH89" i="5"/>
  <c r="AB89" i="5"/>
  <c r="AH35" i="9"/>
  <c r="AB35" i="9"/>
  <c r="AC35" i="9"/>
  <c r="AC143" i="3"/>
  <c r="AH143" i="3"/>
  <c r="AB143" i="3"/>
  <c r="AB31" i="3"/>
  <c r="AH31" i="3"/>
  <c r="AC31" i="3"/>
  <c r="AB128" i="3"/>
  <c r="AH128" i="3"/>
  <c r="AC128" i="3"/>
  <c r="AC163" i="1"/>
  <c r="AH163" i="1"/>
  <c r="AB163" i="1"/>
  <c r="AB131" i="3"/>
  <c r="AC131" i="3"/>
  <c r="AH131" i="3"/>
  <c r="AC104" i="7"/>
  <c r="AB104" i="7"/>
  <c r="AH104" i="7"/>
  <c r="AH170" i="7"/>
  <c r="AB170" i="7"/>
  <c r="AC170" i="7"/>
  <c r="AC38" i="3"/>
  <c r="AH38" i="3"/>
  <c r="AB38" i="3"/>
  <c r="AC17" i="9"/>
  <c r="AH17" i="9"/>
  <c r="AB17" i="9"/>
  <c r="AC77" i="9"/>
  <c r="AH77" i="9"/>
  <c r="AB77" i="9"/>
  <c r="AH43" i="1"/>
  <c r="AB43" i="1"/>
  <c r="AC43" i="1"/>
  <c r="AH50" i="5"/>
  <c r="AB50" i="5"/>
  <c r="AC50" i="5"/>
  <c r="AB169" i="9"/>
  <c r="AC169" i="9"/>
  <c r="AH169" i="9"/>
  <c r="AB69" i="5"/>
  <c r="AC69" i="5"/>
  <c r="AH69" i="5"/>
  <c r="AH137" i="5"/>
  <c r="AB137" i="5"/>
  <c r="AC137" i="5"/>
  <c r="AH22" i="1"/>
  <c r="AC22" i="1"/>
  <c r="AB22" i="1"/>
  <c r="AB176" i="7"/>
  <c r="AH176" i="7"/>
  <c r="AC176" i="7"/>
  <c r="AH94" i="5"/>
  <c r="AC94" i="5"/>
  <c r="AB94" i="5"/>
  <c r="AB187" i="7"/>
  <c r="AH187" i="7"/>
  <c r="AC187" i="7"/>
  <c r="AH106" i="3"/>
  <c r="AB106" i="3"/>
  <c r="AC106" i="3"/>
  <c r="AC165" i="3"/>
  <c r="AB165" i="3"/>
  <c r="AH165" i="3"/>
  <c r="AB12" i="3"/>
  <c r="AC12" i="3"/>
  <c r="AH12" i="3"/>
  <c r="AC9" i="3"/>
  <c r="AH9" i="3"/>
  <c r="AB9" i="3"/>
  <c r="AH134" i="1"/>
  <c r="AC134" i="1"/>
  <c r="AB134" i="1"/>
  <c r="AH166" i="3"/>
  <c r="AB166" i="3"/>
  <c r="AC166" i="3"/>
  <c r="AH37" i="7"/>
  <c r="AC37" i="7"/>
  <c r="AB37" i="7"/>
  <c r="AH140" i="1"/>
  <c r="AC140" i="1"/>
  <c r="AB140" i="1"/>
  <c r="AH17" i="1"/>
  <c r="AB17" i="1"/>
  <c r="AC17" i="1"/>
  <c r="AH25" i="1"/>
  <c r="AC25" i="1"/>
  <c r="AB25" i="1"/>
  <c r="AH109" i="5"/>
  <c r="AB109" i="5"/>
  <c r="AC109" i="5"/>
  <c r="AC79" i="1"/>
  <c r="AB79" i="1"/>
  <c r="AH79" i="1"/>
  <c r="AC79" i="9"/>
  <c r="AB79" i="9"/>
  <c r="AH79" i="9"/>
  <c r="AB102" i="5"/>
  <c r="AH102" i="5"/>
  <c r="AC102" i="5"/>
  <c r="AH104" i="5"/>
  <c r="AC104" i="5"/>
  <c r="AB104" i="5"/>
  <c r="AH199" i="1"/>
  <c r="AB199" i="1"/>
  <c r="AC199" i="1"/>
  <c r="AB40" i="3"/>
  <c r="AH40" i="3"/>
  <c r="AC40" i="3"/>
  <c r="AB82" i="3"/>
  <c r="AH82" i="3"/>
  <c r="AC82" i="3"/>
  <c r="AH68" i="5"/>
  <c r="AB68" i="5"/>
  <c r="AC68" i="5"/>
  <c r="AH70" i="5"/>
  <c r="AB70" i="5"/>
  <c r="AC70" i="5"/>
  <c r="AB13" i="5"/>
  <c r="AC13" i="5"/>
  <c r="AH13" i="5"/>
  <c r="AH10" i="5"/>
  <c r="AB10" i="5"/>
  <c r="AC10" i="5"/>
  <c r="AC25" i="9"/>
  <c r="AB25" i="9"/>
  <c r="AH25" i="9"/>
  <c r="AC186" i="7"/>
  <c r="AH186" i="7"/>
  <c r="AB186" i="7"/>
  <c r="AH50" i="3"/>
  <c r="AB50" i="3"/>
  <c r="AC50" i="3"/>
  <c r="AH197" i="3"/>
  <c r="AB197" i="3"/>
  <c r="AC197" i="3"/>
  <c r="AH95" i="9"/>
  <c r="AC95" i="9"/>
  <c r="AB95" i="9"/>
  <c r="AC54" i="9"/>
  <c r="AH54" i="9"/>
  <c r="AB54" i="9"/>
  <c r="AH28" i="9"/>
  <c r="AC28" i="9"/>
  <c r="AB28" i="9"/>
  <c r="AB29" i="7"/>
  <c r="AH29" i="7"/>
  <c r="AC29" i="7"/>
  <c r="AC181" i="5"/>
  <c r="AH181" i="5"/>
  <c r="AB181" i="5"/>
  <c r="AB92" i="9"/>
  <c r="AH92" i="9"/>
  <c r="AC92" i="9"/>
  <c r="AH141" i="7"/>
  <c r="AB141" i="7"/>
  <c r="AC141" i="7"/>
  <c r="AH184" i="7"/>
  <c r="AB184" i="7"/>
  <c r="AC184" i="7"/>
  <c r="AH29" i="9"/>
  <c r="AC29" i="9"/>
  <c r="AB29" i="9"/>
  <c r="AB200" i="5"/>
  <c r="AC200" i="5"/>
  <c r="AH200" i="5"/>
  <c r="AC177" i="5"/>
  <c r="AH177" i="5"/>
  <c r="AB177" i="5"/>
  <c r="AH187" i="9"/>
  <c r="AB187" i="9"/>
  <c r="AC187" i="9"/>
  <c r="AH179" i="9"/>
  <c r="AB179" i="9"/>
  <c r="AC179" i="9"/>
  <c r="AC64" i="9"/>
  <c r="AB64" i="9"/>
  <c r="AH64" i="9"/>
  <c r="AH56" i="1"/>
  <c r="AC56" i="1"/>
  <c r="AB56" i="1"/>
  <c r="AB72" i="9"/>
  <c r="AH72" i="9"/>
  <c r="AC72" i="9"/>
  <c r="AH20" i="7"/>
  <c r="AC20" i="7"/>
  <c r="AB20" i="7"/>
  <c r="AB96" i="5"/>
  <c r="AC96" i="5"/>
  <c r="AH96" i="5"/>
  <c r="AC150" i="5"/>
  <c r="AH150" i="5"/>
  <c r="AB150" i="5"/>
  <c r="AB153" i="1"/>
  <c r="AH153" i="1"/>
  <c r="AC153" i="1"/>
  <c r="AC156" i="1"/>
  <c r="AH156" i="1"/>
  <c r="AB156" i="1"/>
  <c r="AH24" i="1"/>
  <c r="AC24" i="1"/>
  <c r="AB24" i="1"/>
  <c r="AB180" i="3"/>
  <c r="AC180" i="3"/>
  <c r="AH180" i="3"/>
  <c r="AC24" i="3"/>
  <c r="AB24" i="3"/>
  <c r="AH24" i="3"/>
  <c r="AB95" i="3"/>
  <c r="AH95" i="3"/>
  <c r="AC95" i="3"/>
  <c r="AC173" i="5"/>
  <c r="AH173" i="5"/>
  <c r="AB173" i="5"/>
  <c r="AC32" i="1"/>
  <c r="AH32" i="1"/>
  <c r="AB32" i="1"/>
  <c r="AH108" i="9"/>
  <c r="AC108" i="9"/>
  <c r="AB108" i="9"/>
  <c r="AC40" i="7"/>
  <c r="AH40" i="7"/>
  <c r="AB40" i="7"/>
  <c r="AH141" i="5"/>
  <c r="AB141" i="5"/>
  <c r="AC141" i="5"/>
  <c r="AB107" i="1"/>
  <c r="AH107" i="1"/>
  <c r="AC107" i="1"/>
  <c r="AB27" i="7"/>
  <c r="AC27" i="7"/>
  <c r="AH27" i="7"/>
  <c r="AC18" i="3"/>
  <c r="AB18" i="3"/>
  <c r="AH18" i="3"/>
  <c r="AC108" i="1"/>
  <c r="AH108" i="1"/>
  <c r="AB108" i="1"/>
  <c r="AC48" i="3"/>
  <c r="AB48" i="3"/>
  <c r="AH48" i="3"/>
  <c r="AB141" i="9"/>
  <c r="AC141" i="9"/>
  <c r="AH141" i="9"/>
  <c r="AH103" i="1"/>
  <c r="AB103" i="1"/>
  <c r="AC103" i="1"/>
  <c r="AH56" i="7"/>
  <c r="AB56" i="7"/>
  <c r="AC56" i="7"/>
  <c r="AC193" i="5"/>
  <c r="AH193" i="5"/>
  <c r="AB193" i="5"/>
  <c r="AC58" i="9"/>
  <c r="AH58" i="9"/>
  <c r="AB58" i="9"/>
  <c r="AB179" i="3"/>
  <c r="AC179" i="3"/>
  <c r="AH179" i="3"/>
  <c r="AC51" i="3"/>
  <c r="AB51" i="3"/>
  <c r="AH51" i="3"/>
  <c r="AC27" i="3"/>
  <c r="AH27" i="3"/>
  <c r="AB27" i="3"/>
  <c r="AC146" i="5"/>
  <c r="AH146" i="5"/>
  <c r="AB146" i="5"/>
  <c r="AH125" i="3"/>
  <c r="AB125" i="3"/>
  <c r="AC125" i="3"/>
  <c r="AB80" i="3"/>
  <c r="AH80" i="3"/>
  <c r="AC80" i="3"/>
  <c r="AH120" i="5"/>
  <c r="AB120" i="5"/>
  <c r="AC120" i="5"/>
  <c r="AB177" i="9"/>
  <c r="AC177" i="9"/>
  <c r="AH177" i="9"/>
  <c r="AB31" i="5"/>
  <c r="AC31" i="5"/>
  <c r="AH31" i="5"/>
  <c r="AB114" i="7"/>
  <c r="AC114" i="7"/>
  <c r="AH114" i="7"/>
  <c r="AB138" i="9"/>
  <c r="AC138" i="9"/>
  <c r="AH138" i="9"/>
  <c r="AB53" i="5"/>
  <c r="AC53" i="5"/>
  <c r="AH53" i="5"/>
  <c r="AH35" i="5"/>
  <c r="AC35" i="5"/>
  <c r="AB35" i="5"/>
  <c r="AC72" i="7"/>
  <c r="AB72" i="7"/>
  <c r="AH72" i="7"/>
  <c r="AB61" i="9"/>
  <c r="AC61" i="9"/>
  <c r="AH61" i="9"/>
  <c r="AC19" i="1"/>
  <c r="AB19" i="1"/>
  <c r="AH19" i="1"/>
  <c r="AB86" i="1"/>
  <c r="AH86" i="1"/>
  <c r="AC86" i="1"/>
  <c r="AH160" i="3"/>
  <c r="AC160" i="3"/>
  <c r="AB160" i="3"/>
  <c r="AB147" i="3"/>
  <c r="AC147" i="3"/>
  <c r="AH147" i="3"/>
  <c r="AC116" i="3"/>
  <c r="AB116" i="3"/>
  <c r="AH116" i="3"/>
  <c r="AB54" i="1"/>
  <c r="AC54" i="1"/>
  <c r="AH54" i="1"/>
  <c r="AB175" i="5"/>
  <c r="AH175" i="5"/>
  <c r="AC175" i="5"/>
  <c r="AC168" i="1"/>
  <c r="AB168" i="1"/>
  <c r="AH168" i="1"/>
  <c r="AC154" i="7"/>
  <c r="AH154" i="7"/>
  <c r="AB154" i="7"/>
  <c r="AH99" i="9"/>
  <c r="AB99" i="9"/>
  <c r="AC99" i="9"/>
  <c r="AH199" i="9"/>
  <c r="AB199" i="9"/>
  <c r="AC199" i="9"/>
  <c r="AB58" i="1"/>
  <c r="AH58" i="1"/>
  <c r="AC58" i="1"/>
  <c r="AB45" i="1"/>
  <c r="AC45" i="1"/>
  <c r="AH45" i="1"/>
  <c r="AC80" i="7"/>
  <c r="AH80" i="7"/>
  <c r="AB80" i="7"/>
  <c r="AB74" i="5"/>
  <c r="AH74" i="5"/>
  <c r="AC74" i="5"/>
  <c r="AH164" i="7"/>
  <c r="AC164" i="7"/>
  <c r="AB164" i="7"/>
  <c r="AH133" i="1"/>
  <c r="AB133" i="1"/>
  <c r="AC133" i="1"/>
  <c r="AC90" i="7"/>
  <c r="AH90" i="7"/>
  <c r="AB90" i="7"/>
  <c r="AH158" i="7"/>
  <c r="AC158" i="7"/>
  <c r="AB158" i="7"/>
  <c r="AB105" i="7"/>
  <c r="AC105" i="7"/>
  <c r="AH105" i="7"/>
  <c r="AB155" i="9"/>
  <c r="AC155" i="9"/>
  <c r="AH155" i="9"/>
  <c r="AB33" i="3"/>
  <c r="AC33" i="3"/>
  <c r="AH33" i="3"/>
  <c r="AB127" i="3"/>
  <c r="AC127" i="3"/>
  <c r="AH127" i="3"/>
  <c r="AB171" i="3"/>
  <c r="AC171" i="3"/>
  <c r="AH171" i="3"/>
  <c r="AH22" i="7"/>
  <c r="AB22" i="7"/>
  <c r="AC22" i="7"/>
  <c r="AH57" i="7"/>
  <c r="AB57" i="7"/>
  <c r="AC57" i="7"/>
  <c r="AC57" i="3"/>
  <c r="AH57" i="3"/>
  <c r="AB57" i="3"/>
  <c r="AH47" i="9"/>
  <c r="AB47" i="9"/>
  <c r="AC47" i="9"/>
  <c r="AC22" i="5"/>
  <c r="AH22" i="5"/>
  <c r="AB22" i="5"/>
  <c r="AH192" i="7"/>
  <c r="AB192" i="7"/>
  <c r="AC192" i="7"/>
  <c r="AH55" i="9"/>
  <c r="AB55" i="9"/>
  <c r="AC55" i="9"/>
  <c r="AH195" i="5"/>
  <c r="AC195" i="5"/>
  <c r="AB195" i="5"/>
  <c r="AH63" i="7"/>
  <c r="AB63" i="7"/>
  <c r="AC63" i="7"/>
  <c r="AB90" i="5"/>
  <c r="AH90" i="5"/>
  <c r="AC90" i="5"/>
  <c r="AC167" i="5"/>
  <c r="AB167" i="5"/>
  <c r="AH167" i="5"/>
  <c r="AH197" i="1"/>
  <c r="AB197" i="1"/>
  <c r="AC197" i="1"/>
  <c r="AC50" i="7"/>
  <c r="AB50" i="7"/>
  <c r="AH50" i="7"/>
  <c r="AH14" i="3"/>
  <c r="AC14" i="3"/>
  <c r="AB14" i="3"/>
  <c r="AC66" i="1"/>
  <c r="AB66" i="1"/>
  <c r="AH66" i="1"/>
  <c r="AC125" i="9"/>
  <c r="AH125" i="9"/>
  <c r="AB125" i="9"/>
  <c r="AH114" i="9"/>
  <c r="AC114" i="9"/>
  <c r="AB114" i="9"/>
  <c r="AH47" i="5"/>
  <c r="AC47" i="5"/>
  <c r="AB47" i="5"/>
  <c r="AB188" i="9"/>
  <c r="AC188" i="9"/>
  <c r="AH188" i="9"/>
  <c r="AB143" i="9"/>
  <c r="AC143" i="9"/>
  <c r="AH143" i="9"/>
  <c r="AB155" i="7"/>
  <c r="AH155" i="7"/>
  <c r="AC155" i="7"/>
  <c r="AC186" i="1"/>
  <c r="AH186" i="1"/>
  <c r="AB186" i="1"/>
  <c r="AH10" i="9"/>
  <c r="AB10" i="9"/>
  <c r="AC10" i="9"/>
  <c r="AC100" i="5"/>
  <c r="AB100" i="5"/>
  <c r="AH100" i="5"/>
  <c r="AC30" i="1"/>
  <c r="AB30" i="1"/>
  <c r="AH30" i="1"/>
  <c r="AH33" i="1"/>
  <c r="AB33" i="1"/>
  <c r="AC33" i="1"/>
  <c r="AC180" i="5"/>
  <c r="AH180" i="5"/>
  <c r="AB180" i="5"/>
  <c r="AB40" i="5"/>
  <c r="AH40" i="5"/>
  <c r="AC40" i="5"/>
  <c r="AB9" i="1"/>
  <c r="AC9" i="1"/>
  <c r="AH9" i="1"/>
  <c r="AB85" i="1"/>
  <c r="AC85" i="1"/>
  <c r="AH85" i="1"/>
  <c r="AB195" i="1"/>
  <c r="AH195" i="1"/>
  <c r="AC195" i="1"/>
  <c r="AC145" i="3"/>
  <c r="AB145" i="3"/>
  <c r="AH145" i="3"/>
  <c r="AB42" i="7"/>
  <c r="AC42" i="7"/>
  <c r="AH42" i="7"/>
  <c r="AB112" i="1"/>
  <c r="AH112" i="1"/>
  <c r="AC112" i="1"/>
  <c r="AC188" i="1"/>
  <c r="AB188" i="1"/>
  <c r="AH188" i="1"/>
  <c r="AC133" i="5"/>
  <c r="AB133" i="5"/>
  <c r="AH133" i="5"/>
  <c r="AB119" i="1"/>
  <c r="AC119" i="1"/>
  <c r="AH119" i="1"/>
  <c r="AC193" i="7"/>
  <c r="AH193" i="7"/>
  <c r="AB193" i="7"/>
  <c r="AB53" i="9"/>
  <c r="AC53" i="9"/>
  <c r="AH53" i="9"/>
  <c r="AH156" i="5"/>
  <c r="AC156" i="5"/>
  <c r="AB156" i="5"/>
  <c r="AC64" i="7"/>
  <c r="AH64" i="7"/>
  <c r="AB64" i="7"/>
  <c r="AC92" i="7"/>
  <c r="AB92" i="7"/>
  <c r="AH92" i="7"/>
  <c r="AH20" i="1"/>
  <c r="AC20" i="1"/>
  <c r="AB20" i="1"/>
  <c r="AH30" i="7"/>
  <c r="AB30" i="7"/>
  <c r="AC30" i="7"/>
  <c r="AH103" i="7"/>
  <c r="AC103" i="7"/>
  <c r="AB103" i="7"/>
  <c r="AH91" i="9"/>
  <c r="AB91" i="9"/>
  <c r="AC91" i="9"/>
  <c r="AB34" i="3"/>
  <c r="AH34" i="3"/>
  <c r="AC34" i="3"/>
  <c r="AC119" i="3"/>
  <c r="AH119" i="3"/>
  <c r="AB119" i="3"/>
  <c r="AB144" i="7"/>
  <c r="AC144" i="7"/>
  <c r="AH144" i="7"/>
  <c r="AH70" i="9"/>
  <c r="AB70" i="9"/>
  <c r="AC70" i="9"/>
  <c r="AH140" i="7"/>
  <c r="AB140" i="7"/>
  <c r="AC140" i="7"/>
  <c r="AB34" i="9"/>
  <c r="AH34" i="9"/>
  <c r="AC34" i="9"/>
  <c r="AC75" i="5"/>
  <c r="AH75" i="5"/>
  <c r="AB75" i="5"/>
  <c r="AH28" i="1"/>
  <c r="AB28" i="1"/>
  <c r="AC28" i="1"/>
  <c r="AB94" i="7"/>
  <c r="AC94" i="7"/>
  <c r="AH94" i="7"/>
  <c r="AH147" i="5"/>
  <c r="AB147" i="5"/>
  <c r="AC147" i="5"/>
  <c r="AC133" i="7"/>
  <c r="AH133" i="7"/>
  <c r="AB133" i="7"/>
  <c r="AB74" i="1"/>
  <c r="AH74" i="1"/>
  <c r="AC74" i="1"/>
  <c r="AC174" i="7"/>
  <c r="AH174" i="7"/>
  <c r="AB174" i="7"/>
  <c r="AH153" i="7"/>
  <c r="AB153" i="7"/>
  <c r="AC153" i="7"/>
  <c r="AH138" i="1"/>
  <c r="AC138" i="1"/>
  <c r="AB138" i="1"/>
  <c r="AB51" i="1"/>
  <c r="AH51" i="1"/>
  <c r="AC51" i="1"/>
  <c r="AC61" i="7"/>
  <c r="AB61" i="7"/>
  <c r="AH61" i="7"/>
  <c r="AH60" i="5"/>
  <c r="AB60" i="5"/>
  <c r="AC60" i="5"/>
  <c r="AB187" i="5"/>
  <c r="AC187" i="5"/>
  <c r="AH187" i="5"/>
  <c r="AC172" i="7"/>
  <c r="AB172" i="7"/>
  <c r="AH172" i="7"/>
  <c r="AB117" i="5"/>
  <c r="AC117" i="5"/>
  <c r="AH117" i="5"/>
  <c r="AH52" i="9"/>
  <c r="AB52" i="9"/>
  <c r="AC52" i="9"/>
  <c r="AH90" i="1"/>
  <c r="AB90" i="1"/>
  <c r="AC90" i="1"/>
  <c r="AB28" i="3"/>
  <c r="AC28" i="3"/>
  <c r="AH28" i="3"/>
  <c r="AC182" i="7"/>
  <c r="AB182" i="7"/>
  <c r="AH182" i="7"/>
  <c r="AH136" i="5"/>
  <c r="AC136" i="5"/>
  <c r="AB136" i="5"/>
  <c r="AC52" i="7"/>
  <c r="AB52" i="7"/>
  <c r="AH52" i="7"/>
  <c r="AH113" i="9"/>
  <c r="AC113" i="9"/>
  <c r="AB113" i="9"/>
  <c r="AB145" i="7"/>
  <c r="AH145" i="7"/>
  <c r="AC145" i="7"/>
  <c r="AH162" i="9"/>
  <c r="AB162" i="9"/>
  <c r="AC162" i="9"/>
  <c r="AC94" i="1"/>
  <c r="AB94" i="1"/>
  <c r="AH94" i="1"/>
  <c r="AB123" i="5"/>
  <c r="AH123" i="5"/>
  <c r="AC123" i="5"/>
  <c r="AB93" i="3"/>
  <c r="AH93" i="3"/>
  <c r="AC93" i="3"/>
  <c r="AC124" i="1"/>
  <c r="AH124" i="1"/>
  <c r="AB124" i="1"/>
  <c r="AC86" i="3"/>
  <c r="AH86" i="3"/>
  <c r="AB86" i="3"/>
  <c r="AH84" i="3"/>
  <c r="AB84" i="3"/>
  <c r="AC84" i="3"/>
  <c r="AB175" i="3"/>
  <c r="AC175" i="3"/>
  <c r="AH175" i="3"/>
  <c r="AB131" i="5"/>
  <c r="AH131" i="5"/>
  <c r="AC131" i="5"/>
  <c r="AC71" i="1"/>
  <c r="AB71" i="1"/>
  <c r="AH71" i="1"/>
  <c r="AC24" i="5"/>
  <c r="AH24" i="5"/>
  <c r="AB24" i="5"/>
  <c r="AC108" i="5"/>
  <c r="AH108" i="5"/>
  <c r="AB108" i="5"/>
  <c r="AH48" i="9"/>
  <c r="AB48" i="9"/>
  <c r="AC48" i="9"/>
  <c r="AB44" i="7"/>
  <c r="AC44" i="7"/>
  <c r="AH44" i="7"/>
  <c r="AB68" i="7"/>
  <c r="AH68" i="7"/>
  <c r="AC68" i="7"/>
  <c r="AC67" i="7"/>
  <c r="AH67" i="7"/>
  <c r="AB67" i="7"/>
  <c r="AH109" i="1"/>
  <c r="AC109" i="1"/>
  <c r="AB109" i="1"/>
  <c r="AH70" i="7"/>
  <c r="AB70" i="7"/>
  <c r="AC70" i="7"/>
  <c r="AH180" i="7"/>
  <c r="AC180" i="7"/>
  <c r="AB180" i="7"/>
  <c r="AB34" i="5"/>
  <c r="AC34" i="5"/>
  <c r="AH34" i="5"/>
  <c r="AB16" i="5"/>
  <c r="AH16" i="5"/>
  <c r="AC16" i="5"/>
  <c r="AB159" i="1"/>
  <c r="AC159" i="1"/>
  <c r="AH159" i="1"/>
  <c r="AB194" i="9"/>
  <c r="AC194" i="9"/>
  <c r="AH194" i="9"/>
  <c r="AH39" i="5"/>
  <c r="AB39" i="5"/>
  <c r="AC39" i="5"/>
  <c r="AH65" i="9"/>
  <c r="AB65" i="9"/>
  <c r="AC65" i="9"/>
  <c r="AB98" i="1"/>
  <c r="AC98" i="1"/>
  <c r="AH98" i="1"/>
  <c r="AB117" i="3"/>
  <c r="AC117" i="3"/>
  <c r="AH117" i="3"/>
  <c r="AC66" i="3"/>
  <c r="AH66" i="3"/>
  <c r="AB66" i="3"/>
  <c r="AB119" i="9"/>
  <c r="AC119" i="9"/>
  <c r="AH119" i="9"/>
  <c r="AH158" i="5"/>
  <c r="AC158" i="5"/>
  <c r="AB158" i="5"/>
  <c r="AH116" i="7"/>
  <c r="AB116" i="7"/>
  <c r="AC116" i="7"/>
  <c r="AH199" i="7"/>
  <c r="AC199" i="7"/>
  <c r="AB199" i="7"/>
  <c r="AC58" i="7"/>
  <c r="AH58" i="7"/>
  <c r="AB58" i="7"/>
  <c r="AC173" i="1"/>
  <c r="AB173" i="1"/>
  <c r="AH173" i="1"/>
  <c r="AB182" i="1"/>
  <c r="AH182" i="1"/>
  <c r="AC182" i="1"/>
  <c r="AB61" i="1"/>
  <c r="AH61" i="1"/>
  <c r="AC61" i="1"/>
  <c r="AH41" i="7"/>
  <c r="AB41" i="7"/>
  <c r="AC41" i="7"/>
  <c r="AC190" i="9"/>
  <c r="AH190" i="9"/>
  <c r="AB190" i="9"/>
  <c r="AH73" i="7"/>
  <c r="AB73" i="7"/>
  <c r="AC73" i="7"/>
  <c r="AC200" i="9"/>
  <c r="AB200" i="9"/>
  <c r="AH200" i="9"/>
  <c r="AH193" i="9"/>
  <c r="AB193" i="9"/>
  <c r="AC193" i="9"/>
  <c r="AC171" i="1"/>
  <c r="AH171" i="1"/>
  <c r="AB171" i="1"/>
  <c r="AB105" i="5"/>
  <c r="AC105" i="5"/>
  <c r="AH105" i="5"/>
  <c r="AH106" i="5"/>
  <c r="AB106" i="5"/>
  <c r="AC106" i="5"/>
  <c r="AH113" i="1"/>
  <c r="AC113" i="1"/>
  <c r="AB113" i="1"/>
  <c r="AB167" i="3"/>
  <c r="AC167" i="3"/>
  <c r="AH167" i="3"/>
  <c r="AH59" i="3"/>
  <c r="AB59" i="3"/>
  <c r="AC59" i="3"/>
  <c r="AC105" i="9"/>
  <c r="AH105" i="9"/>
  <c r="AB105" i="9"/>
  <c r="AH37" i="3"/>
  <c r="AB37" i="3"/>
  <c r="AC37" i="3"/>
  <c r="AH54" i="3"/>
  <c r="AC54" i="3"/>
  <c r="AB54" i="3"/>
  <c r="AB91" i="1"/>
  <c r="AC91" i="1"/>
  <c r="AH91" i="1"/>
  <c r="AC43" i="5"/>
  <c r="AH43" i="5"/>
  <c r="AB43" i="5"/>
  <c r="AC81" i="7"/>
  <c r="AH81" i="7"/>
  <c r="AB81" i="7"/>
  <c r="AH24" i="9"/>
  <c r="AB24" i="9"/>
  <c r="AC24" i="9"/>
  <c r="AB184" i="3"/>
  <c r="AC184" i="3"/>
  <c r="AH184" i="3"/>
  <c r="AC31" i="9"/>
  <c r="AH31" i="9"/>
  <c r="AB31" i="9"/>
  <c r="AH147" i="9"/>
  <c r="AB147" i="9"/>
  <c r="AC147" i="9"/>
  <c r="AB75" i="7"/>
  <c r="AC75" i="7"/>
  <c r="AH75" i="7"/>
  <c r="AC41" i="9"/>
  <c r="AH41" i="9"/>
  <c r="AB41" i="9"/>
  <c r="AB67" i="9"/>
  <c r="AH67" i="9"/>
  <c r="AC67" i="9"/>
  <c r="AH170" i="1"/>
  <c r="AB170" i="1"/>
  <c r="AC170" i="1"/>
  <c r="AB160" i="7"/>
  <c r="AH160" i="7"/>
  <c r="AC160" i="7"/>
  <c r="AC36" i="1"/>
  <c r="AH36" i="1"/>
  <c r="AB36" i="1"/>
  <c r="AC160" i="5"/>
  <c r="AB160" i="5"/>
  <c r="AH160" i="5"/>
  <c r="AH106" i="7"/>
  <c r="AC106" i="7"/>
  <c r="AB106" i="7"/>
  <c r="AC17" i="5"/>
  <c r="AH17" i="5"/>
  <c r="AB17" i="5"/>
  <c r="AH32" i="3"/>
  <c r="AB32" i="3"/>
  <c r="AC32" i="3"/>
  <c r="AC61" i="3"/>
  <c r="AB61" i="3"/>
  <c r="AH61" i="3"/>
  <c r="AH112" i="3"/>
  <c r="AC112" i="3"/>
  <c r="AB112" i="3"/>
  <c r="AH35" i="3"/>
  <c r="AC35" i="3"/>
  <c r="AB35" i="3"/>
  <c r="AC102" i="3"/>
  <c r="AB102" i="3"/>
  <c r="AH102" i="3"/>
  <c r="AC152" i="3"/>
  <c r="AB152" i="3"/>
  <c r="AH152" i="3"/>
  <c r="AH58" i="5"/>
  <c r="AB58" i="5"/>
  <c r="AC58" i="5"/>
  <c r="AC11" i="5"/>
  <c r="AH11" i="5"/>
  <c r="AB11" i="5"/>
  <c r="AC147" i="1"/>
  <c r="AH147" i="1"/>
  <c r="AB147" i="1"/>
  <c r="AB111" i="5"/>
  <c r="AH111" i="5"/>
  <c r="AC111" i="5"/>
  <c r="AH33" i="7"/>
  <c r="AC33" i="7"/>
  <c r="AB33" i="7"/>
  <c r="AB122" i="7"/>
  <c r="AC122" i="7"/>
  <c r="AH122" i="7"/>
  <c r="AB80" i="1"/>
  <c r="AC80" i="1"/>
  <c r="AH80" i="1"/>
  <c r="AC33" i="5"/>
  <c r="AH33" i="5"/>
  <c r="AB33" i="5"/>
  <c r="AH98" i="7"/>
  <c r="AB98" i="7"/>
  <c r="AC98" i="7"/>
  <c r="AB134" i="5"/>
  <c r="AH134" i="5"/>
  <c r="AC134" i="5"/>
  <c r="AH121" i="7"/>
  <c r="AC121" i="7"/>
  <c r="AB121" i="7"/>
  <c r="AH90" i="9"/>
  <c r="AB90" i="9"/>
  <c r="AC90" i="9"/>
  <c r="AB132" i="9"/>
  <c r="AH132" i="9"/>
  <c r="AC132" i="9"/>
  <c r="AB183" i="9"/>
  <c r="AC183" i="9"/>
  <c r="AH183" i="9"/>
  <c r="AH46" i="5"/>
  <c r="AC46" i="5"/>
  <c r="AB46" i="5"/>
  <c r="AC174" i="9"/>
  <c r="AH174" i="9"/>
  <c r="AB174" i="9"/>
  <c r="AC110" i="1"/>
  <c r="AH110" i="1"/>
  <c r="AB110" i="1"/>
  <c r="AH26" i="9"/>
  <c r="AB26" i="9"/>
  <c r="AC26" i="9"/>
  <c r="AB32" i="9"/>
  <c r="AH32" i="9"/>
  <c r="AC32" i="9"/>
  <c r="AC45" i="5"/>
  <c r="AB45" i="5"/>
  <c r="AH45" i="5"/>
  <c r="AH69" i="1"/>
  <c r="AC69" i="1"/>
  <c r="AB69" i="1"/>
  <c r="AC127" i="7"/>
  <c r="AH127" i="7"/>
  <c r="AB127" i="7"/>
  <c r="AB72" i="3"/>
  <c r="AC72" i="3"/>
  <c r="AH72" i="3"/>
  <c r="AH148" i="5"/>
  <c r="AC148" i="5"/>
  <c r="AB148" i="5"/>
  <c r="AH151" i="9"/>
  <c r="AC151" i="9"/>
  <c r="AB151" i="9"/>
  <c r="AC19" i="7"/>
  <c r="AB19" i="7"/>
  <c r="AH19" i="7"/>
  <c r="AC137" i="1"/>
  <c r="AB137" i="1"/>
  <c r="AH137" i="1"/>
  <c r="AC185" i="7"/>
  <c r="AB185" i="7"/>
  <c r="AH185" i="7"/>
  <c r="AC126" i="1"/>
  <c r="AB126" i="1"/>
  <c r="AH126" i="1"/>
  <c r="AB143" i="7"/>
  <c r="AH143" i="7"/>
  <c r="AC143" i="7"/>
  <c r="AC16" i="1"/>
  <c r="AB16" i="1"/>
  <c r="AH16" i="1"/>
  <c r="AB136" i="7"/>
  <c r="AH136" i="7"/>
  <c r="AC136" i="7"/>
  <c r="AB66" i="5"/>
  <c r="AC66" i="5"/>
  <c r="AH66" i="5"/>
  <c r="AC198" i="3"/>
  <c r="AH198" i="3"/>
  <c r="AB198" i="3"/>
  <c r="AH78" i="9"/>
  <c r="AC78" i="9"/>
  <c r="AB78" i="9"/>
  <c r="AB29" i="1"/>
  <c r="AC29" i="1"/>
  <c r="AH29" i="1"/>
  <c r="AB102" i="9"/>
  <c r="AH102" i="9"/>
  <c r="AC102" i="9"/>
  <c r="AB197" i="5"/>
  <c r="AC197" i="5"/>
  <c r="AH197" i="5"/>
  <c r="AH59" i="5"/>
  <c r="AC59" i="5"/>
  <c r="AB59" i="5"/>
  <c r="AC128" i="9"/>
  <c r="AB128" i="9"/>
  <c r="AH128" i="9"/>
  <c r="AH18" i="7"/>
  <c r="AC18" i="7"/>
  <c r="AB18" i="7"/>
  <c r="AB157" i="7"/>
  <c r="AH157" i="7"/>
  <c r="AC157" i="7"/>
  <c r="AB196" i="1"/>
  <c r="AH196" i="1"/>
  <c r="AC196" i="1"/>
  <c r="AB46" i="3"/>
  <c r="AH46" i="3"/>
  <c r="AC46" i="3"/>
  <c r="AC140" i="3"/>
  <c r="AH140" i="3"/>
  <c r="AB140" i="3"/>
  <c r="AC120" i="1"/>
  <c r="AH120" i="1"/>
  <c r="AB120" i="1"/>
  <c r="AH93" i="5"/>
  <c r="AB93" i="5"/>
  <c r="AC93" i="5"/>
  <c r="AB198" i="5"/>
  <c r="AH198" i="5"/>
  <c r="AC198" i="5"/>
  <c r="AC87" i="7"/>
  <c r="AB87" i="7"/>
  <c r="AH87" i="7"/>
  <c r="AC112" i="5"/>
  <c r="AH112" i="5"/>
  <c r="AB112" i="5"/>
  <c r="AC179" i="5"/>
  <c r="AB179" i="5"/>
  <c r="AH179" i="5"/>
  <c r="AC78" i="1"/>
  <c r="AH78" i="1"/>
  <c r="AB78" i="1"/>
  <c r="AB154" i="1"/>
  <c r="AH154" i="1"/>
  <c r="AC154" i="1"/>
  <c r="AH198" i="1"/>
  <c r="AC198" i="1"/>
  <c r="AB198" i="1"/>
  <c r="AB100" i="7"/>
  <c r="AH100" i="7"/>
  <c r="AC100" i="7"/>
  <c r="AC151" i="7"/>
  <c r="AH151" i="7"/>
  <c r="AB151" i="7"/>
  <c r="AB12" i="1"/>
  <c r="AH12" i="1"/>
  <c r="AC12" i="1"/>
  <c r="AC84" i="7"/>
  <c r="AH84" i="7"/>
  <c r="AB84" i="7"/>
  <c r="AH27" i="5"/>
  <c r="AC27" i="5"/>
  <c r="AB27" i="5"/>
  <c r="AC106" i="1"/>
  <c r="AH106" i="1"/>
  <c r="AB106" i="1"/>
  <c r="AB29" i="3"/>
  <c r="AH29" i="3"/>
  <c r="AC29" i="3"/>
  <c r="AH85" i="7"/>
  <c r="AC85" i="7"/>
  <c r="AB85" i="7"/>
  <c r="AC19" i="9"/>
  <c r="AB19" i="9"/>
  <c r="AH19" i="9"/>
  <c r="AB84" i="1"/>
  <c r="AC84" i="1"/>
  <c r="AH84" i="1"/>
  <c r="AC75" i="3"/>
  <c r="AH75" i="3"/>
  <c r="AB75" i="3"/>
  <c r="AH39" i="3"/>
  <c r="AC39" i="3"/>
  <c r="AB39" i="3"/>
  <c r="AH129" i="3"/>
  <c r="AB129" i="3"/>
  <c r="AC129" i="3"/>
  <c r="AC155" i="1"/>
  <c r="AB155" i="1"/>
  <c r="AH155" i="1"/>
  <c r="AH83" i="7"/>
  <c r="AC83" i="7"/>
  <c r="AB83" i="7"/>
  <c r="AH87" i="5"/>
  <c r="AC87" i="5"/>
  <c r="AB87" i="5"/>
  <c r="AH82" i="5"/>
  <c r="AB82" i="5"/>
  <c r="AC82" i="5"/>
  <c r="AC149" i="9"/>
  <c r="AB149" i="9"/>
  <c r="AH149" i="9"/>
  <c r="AH59" i="7"/>
  <c r="AB59" i="7"/>
  <c r="AC59" i="7"/>
  <c r="AH86" i="7"/>
  <c r="AC86" i="7"/>
  <c r="AB86" i="7"/>
  <c r="AB66" i="7"/>
  <c r="AC66" i="7"/>
  <c r="AH66" i="7"/>
  <c r="AH25" i="7"/>
  <c r="AB25" i="7"/>
  <c r="AC25" i="7"/>
  <c r="AB129" i="5"/>
  <c r="AC129" i="5"/>
  <c r="AH129" i="5"/>
  <c r="AH157" i="1"/>
  <c r="AC157" i="1"/>
  <c r="AB157" i="1"/>
  <c r="AB152" i="5"/>
  <c r="AH152" i="5"/>
  <c r="AC152" i="5"/>
  <c r="AH176" i="3"/>
  <c r="AC176" i="3"/>
  <c r="AB176" i="3"/>
  <c r="AC81" i="3"/>
  <c r="AB81" i="3"/>
  <c r="AH81" i="3"/>
  <c r="AH71" i="3"/>
  <c r="AB71" i="3"/>
  <c r="AC71" i="3"/>
  <c r="AH112" i="9"/>
  <c r="AB112" i="9"/>
  <c r="AC112" i="9"/>
  <c r="AB158" i="3"/>
  <c r="AC158" i="3"/>
  <c r="AH158" i="3"/>
  <c r="AC27" i="1"/>
  <c r="AH27" i="1"/>
  <c r="AB27" i="1"/>
  <c r="AH62" i="9"/>
  <c r="AB62" i="9"/>
  <c r="AC62" i="9"/>
  <c r="AB88" i="9"/>
  <c r="AH88" i="9"/>
  <c r="AC88" i="9"/>
  <c r="AH56" i="5"/>
  <c r="AB56" i="5"/>
  <c r="AC56" i="5"/>
  <c r="AC100" i="9"/>
  <c r="AB100" i="9"/>
  <c r="AH100" i="9"/>
  <c r="AB96" i="3"/>
  <c r="AC96" i="3"/>
  <c r="AH96" i="3"/>
  <c r="AC187" i="3"/>
  <c r="AH187" i="3"/>
  <c r="AB187" i="3"/>
  <c r="AC157" i="3"/>
  <c r="AB157" i="3"/>
  <c r="AH157" i="3"/>
  <c r="AB21" i="3"/>
  <c r="AC21" i="3"/>
  <c r="AH21" i="3"/>
  <c r="AC164" i="3"/>
  <c r="AH164" i="3"/>
  <c r="AB164" i="3"/>
  <c r="AH100" i="3"/>
  <c r="AB100" i="3"/>
  <c r="AC100" i="3"/>
  <c r="AC70" i="3"/>
  <c r="AH70" i="3"/>
  <c r="AB70" i="3"/>
  <c r="AB121" i="3"/>
  <c r="AH121" i="3"/>
  <c r="AC121" i="3"/>
  <c r="AH65" i="3"/>
  <c r="AB65" i="3"/>
  <c r="AC65" i="3"/>
  <c r="AC30" i="3"/>
  <c r="AH30" i="3"/>
  <c r="AB30" i="3"/>
  <c r="AH67" i="5"/>
  <c r="AC67" i="5"/>
  <c r="AB67" i="5"/>
  <c r="AB16" i="9"/>
  <c r="AH16" i="9"/>
  <c r="AC16" i="9"/>
  <c r="AB162" i="5"/>
  <c r="AC162" i="5"/>
  <c r="AH162" i="5"/>
  <c r="AB197" i="7"/>
  <c r="AH197" i="7"/>
  <c r="AC197" i="7"/>
  <c r="AC175" i="7"/>
  <c r="AH175" i="7"/>
  <c r="AB175" i="7"/>
  <c r="AH158" i="1"/>
  <c r="AC158" i="1"/>
  <c r="AB158" i="1"/>
  <c r="AB18" i="9"/>
  <c r="AH18" i="9"/>
  <c r="AC18" i="9"/>
  <c r="AH123" i="9"/>
  <c r="AC123" i="9"/>
  <c r="AB123" i="9"/>
  <c r="AC130" i="9"/>
  <c r="AH130" i="9"/>
  <c r="AB130" i="9"/>
  <c r="AB77" i="3"/>
  <c r="AC77" i="3"/>
  <c r="AH77" i="3"/>
  <c r="AH88" i="3"/>
  <c r="AC88" i="3"/>
  <c r="AB88" i="3"/>
  <c r="AH57" i="9"/>
  <c r="AC57" i="9"/>
  <c r="AB57" i="9"/>
  <c r="AB176" i="9"/>
  <c r="AC176" i="9"/>
  <c r="AH176" i="9"/>
  <c r="AH52" i="5"/>
  <c r="AC52" i="5"/>
  <c r="AB52" i="5"/>
  <c r="AB122" i="5"/>
  <c r="AH122" i="5"/>
  <c r="AC122" i="5"/>
  <c r="AH193" i="1"/>
  <c r="AC193" i="1"/>
  <c r="AB193" i="1"/>
  <c r="AH157" i="9"/>
  <c r="AC157" i="9"/>
  <c r="AB157" i="9"/>
  <c r="AC43" i="9"/>
  <c r="AB43" i="9"/>
  <c r="AH43" i="9"/>
  <c r="AH135" i="1"/>
  <c r="AC135" i="1"/>
  <c r="AB135" i="1"/>
  <c r="AB89" i="7"/>
  <c r="AH89" i="7"/>
  <c r="AC89" i="7"/>
  <c r="AH28" i="5"/>
  <c r="AC28" i="5"/>
  <c r="AB28" i="5"/>
  <c r="AH124" i="7"/>
  <c r="AB124" i="7"/>
  <c r="AC124" i="7"/>
  <c r="AC98" i="5"/>
  <c r="AH98" i="5"/>
  <c r="AB98" i="5"/>
  <c r="AH169" i="5"/>
  <c r="AB169" i="5"/>
  <c r="AC169" i="5"/>
  <c r="AH49" i="3"/>
  <c r="AB49" i="3"/>
  <c r="AC49" i="3"/>
  <c r="AC194" i="3"/>
  <c r="AH194" i="3"/>
  <c r="AB194" i="3"/>
  <c r="AB115" i="7"/>
  <c r="AC115" i="7"/>
  <c r="AH115" i="7"/>
  <c r="AB30" i="9"/>
  <c r="AC30" i="9"/>
  <c r="AH30" i="9"/>
  <c r="AC114" i="5"/>
  <c r="AH114" i="5"/>
  <c r="AB114" i="5"/>
  <c r="AC105" i="1"/>
  <c r="AH105" i="1"/>
  <c r="AB105" i="1"/>
  <c r="AC86" i="5"/>
  <c r="AB86" i="5"/>
  <c r="AH86" i="5"/>
  <c r="AC134" i="7"/>
  <c r="AB134" i="7"/>
  <c r="AH134" i="7"/>
  <c r="AC91" i="5"/>
  <c r="AB91" i="5"/>
  <c r="AH91" i="5"/>
  <c r="AH51" i="7"/>
  <c r="AC51" i="7"/>
  <c r="AB51" i="7"/>
  <c r="AC190" i="1"/>
  <c r="AH190" i="1"/>
  <c r="AB190" i="1"/>
  <c r="AC32" i="7"/>
  <c r="AB32" i="7"/>
  <c r="AH32" i="7"/>
  <c r="AB162" i="3"/>
  <c r="AH162" i="3"/>
  <c r="AC162" i="3"/>
  <c r="AH87" i="3"/>
  <c r="AC87" i="3"/>
  <c r="AB87" i="3"/>
  <c r="AH146" i="9"/>
  <c r="AB146" i="9"/>
  <c r="AC146" i="9"/>
  <c r="AH150" i="3"/>
  <c r="AC150" i="3"/>
  <c r="AB150" i="3"/>
  <c r="AB50" i="9"/>
  <c r="AH50" i="9"/>
  <c r="AC50" i="9"/>
  <c r="AH78" i="5"/>
  <c r="AC78" i="5"/>
  <c r="AB78" i="5"/>
  <c r="AH155" i="5"/>
  <c r="AB155" i="5"/>
  <c r="AC155" i="5"/>
  <c r="AH40" i="1"/>
  <c r="AB40" i="1"/>
  <c r="AC40" i="1"/>
  <c r="AB106" i="9"/>
  <c r="AC106" i="9"/>
  <c r="AH106" i="9"/>
  <c r="AC116" i="9"/>
  <c r="AB116" i="9"/>
  <c r="AH116" i="9"/>
  <c r="AC142" i="1"/>
  <c r="AH142" i="1"/>
  <c r="AB142" i="1"/>
  <c r="AH44" i="5"/>
  <c r="AC44" i="5"/>
  <c r="AB44" i="5"/>
  <c r="AB188" i="3"/>
  <c r="AH188" i="3"/>
  <c r="AC188" i="3"/>
  <c r="AC69" i="3"/>
  <c r="AB69" i="3"/>
  <c r="AH69" i="3"/>
  <c r="AC26" i="1"/>
  <c r="AH26" i="1"/>
  <c r="AB26" i="1"/>
  <c r="AB65" i="1"/>
  <c r="AH65" i="1"/>
  <c r="AC65" i="1"/>
  <c r="AH63" i="5"/>
  <c r="AC63" i="5"/>
  <c r="AB63" i="5"/>
  <c r="AC164" i="5"/>
  <c r="AH164" i="5"/>
  <c r="AB164" i="5"/>
  <c r="AC97" i="5"/>
  <c r="AH97" i="5"/>
  <c r="AB97" i="5"/>
  <c r="AB132" i="3"/>
  <c r="AH132" i="3"/>
  <c r="AC132" i="3"/>
  <c r="AB174" i="3"/>
  <c r="AC174" i="3"/>
  <c r="AH174" i="3"/>
  <c r="AC139" i="1"/>
  <c r="AB139" i="1"/>
  <c r="AH139" i="1"/>
  <c r="AH15" i="9"/>
  <c r="AB15" i="9"/>
  <c r="AC15" i="9"/>
  <c r="AB161" i="7"/>
  <c r="AH161" i="7"/>
  <c r="AC161" i="7"/>
  <c r="AB64" i="1"/>
  <c r="AH64" i="1"/>
  <c r="AC64" i="1"/>
  <c r="AC167" i="1"/>
  <c r="AH167" i="1"/>
  <c r="AB167" i="1"/>
  <c r="AH147" i="7"/>
  <c r="AC147" i="7"/>
  <c r="AB147" i="7"/>
  <c r="AB148" i="1"/>
  <c r="AC148" i="1"/>
  <c r="AH148" i="1"/>
  <c r="AB126" i="5"/>
  <c r="AH126" i="5"/>
  <c r="AC126" i="5"/>
  <c r="AH93" i="7"/>
  <c r="AC93" i="7"/>
  <c r="AB93" i="7"/>
  <c r="AH190" i="5"/>
  <c r="AC190" i="5"/>
  <c r="AB190" i="5"/>
  <c r="AB42" i="9"/>
  <c r="AH42" i="9"/>
  <c r="AC42" i="9"/>
  <c r="AC81" i="1"/>
  <c r="AB81" i="1"/>
  <c r="AH81" i="1"/>
  <c r="AH68" i="9"/>
  <c r="AC68" i="9"/>
  <c r="AB68" i="9"/>
  <c r="AC150" i="7"/>
  <c r="AH150" i="7"/>
  <c r="AB150" i="7"/>
  <c r="AC120" i="3"/>
  <c r="AH120" i="3"/>
  <c r="AB120" i="3"/>
  <c r="AB43" i="3"/>
  <c r="AH43" i="3"/>
  <c r="AC43" i="3"/>
  <c r="AH113" i="3"/>
  <c r="AB113" i="3"/>
  <c r="AC113" i="3"/>
  <c r="AH162" i="7"/>
  <c r="AB162" i="7"/>
  <c r="AC162" i="7"/>
  <c r="AC154" i="9"/>
  <c r="AH154" i="9"/>
  <c r="AB154" i="9"/>
  <c r="AH102" i="7"/>
  <c r="AB102" i="7"/>
  <c r="AC102" i="7"/>
  <c r="AB151" i="1"/>
  <c r="AC151" i="1"/>
  <c r="AH151" i="1"/>
  <c r="AB15" i="1"/>
  <c r="AH15" i="1"/>
  <c r="AC15" i="1"/>
  <c r="AB71" i="7"/>
  <c r="AC71" i="7"/>
  <c r="AH71" i="7"/>
  <c r="AH11" i="9"/>
  <c r="AB11" i="9"/>
  <c r="AC11" i="9"/>
  <c r="AB84" i="5"/>
  <c r="AH84" i="5"/>
  <c r="AC84" i="5"/>
  <c r="AB121" i="9"/>
  <c r="AH121" i="9"/>
  <c r="AC121" i="9"/>
  <c r="AB120" i="7"/>
  <c r="AH120" i="7"/>
  <c r="AC120" i="7"/>
  <c r="AH18" i="5"/>
  <c r="AB18" i="5"/>
  <c r="AC18" i="5"/>
  <c r="AB119" i="5"/>
  <c r="AH119" i="5"/>
  <c r="AC119" i="5"/>
  <c r="AB189" i="9"/>
  <c r="AH189" i="9"/>
  <c r="AC189" i="9"/>
  <c r="AB76" i="7"/>
  <c r="AC76" i="7"/>
  <c r="AH76" i="7"/>
  <c r="AH81" i="5"/>
  <c r="AB81" i="5"/>
  <c r="AC81" i="5"/>
  <c r="AC192" i="3"/>
  <c r="AB192" i="3"/>
  <c r="AH192" i="3"/>
  <c r="AH45" i="3"/>
  <c r="AC45" i="3"/>
  <c r="AB45" i="3"/>
  <c r="AB79" i="3"/>
  <c r="AH79" i="3"/>
  <c r="AC79" i="3"/>
  <c r="AC118" i="3"/>
  <c r="AB118" i="3"/>
  <c r="AH118" i="3"/>
  <c r="AH52" i="3"/>
  <c r="AB52" i="3"/>
  <c r="AC52" i="3"/>
  <c r="AH11" i="1"/>
  <c r="AB11" i="1"/>
  <c r="AC11" i="1"/>
  <c r="AC69" i="7"/>
  <c r="AH69" i="7"/>
  <c r="AB69" i="7"/>
  <c r="AC182" i="5"/>
  <c r="AH182" i="5"/>
  <c r="AB182" i="5"/>
  <c r="AC144" i="1"/>
  <c r="AB144" i="1"/>
  <c r="AH144" i="1"/>
  <c r="AB49" i="7"/>
  <c r="AC49" i="7"/>
  <c r="AH49" i="7"/>
  <c r="AH39" i="1"/>
  <c r="AC39" i="1"/>
  <c r="AB39" i="1"/>
  <c r="AC42" i="1"/>
  <c r="AB42" i="1"/>
  <c r="AH42" i="1"/>
  <c r="AB55" i="5"/>
  <c r="AH55" i="5"/>
  <c r="AC55" i="5"/>
  <c r="AH9" i="5"/>
  <c r="AB9" i="5"/>
  <c r="AC9" i="5"/>
  <c r="AB127" i="9"/>
  <c r="AC127" i="9"/>
  <c r="AH127" i="9"/>
  <c r="AB101" i="7"/>
  <c r="AC101" i="7"/>
  <c r="AH101" i="7"/>
  <c r="AH105" i="3"/>
  <c r="AB105" i="3"/>
  <c r="AC105" i="3"/>
  <c r="AH108" i="3"/>
  <c r="AB108" i="3"/>
  <c r="AC108" i="3"/>
  <c r="AC200" i="3"/>
  <c r="AB200" i="3"/>
  <c r="AH200" i="3"/>
  <c r="AC72" i="1"/>
  <c r="AB72" i="1"/>
  <c r="AH72" i="1"/>
  <c r="AC144" i="3"/>
  <c r="AB144" i="3"/>
  <c r="AH144" i="3"/>
  <c r="AH179" i="1"/>
  <c r="AB179" i="1"/>
  <c r="AC179" i="1"/>
  <c r="AB38" i="7"/>
  <c r="AH38" i="7"/>
  <c r="AC38" i="7"/>
  <c r="AB28" i="7"/>
  <c r="AH28" i="7"/>
  <c r="AC28" i="7"/>
  <c r="AB62" i="1"/>
  <c r="AH62" i="1"/>
  <c r="AC62" i="1"/>
  <c r="AH138" i="5"/>
  <c r="AB138" i="5"/>
  <c r="AC138" i="5"/>
  <c r="AB175" i="9"/>
  <c r="AC175" i="9"/>
  <c r="AH175" i="9"/>
  <c r="AB16" i="3"/>
  <c r="AC16" i="3"/>
  <c r="AH16" i="3"/>
  <c r="AB139" i="9"/>
  <c r="AC139" i="9"/>
  <c r="AH139" i="9"/>
  <c r="AC55" i="1"/>
  <c r="AH55" i="1"/>
  <c r="AB55" i="1"/>
  <c r="AH48" i="5"/>
  <c r="AC48" i="5"/>
  <c r="AB48" i="5"/>
  <c r="AB86" i="9"/>
  <c r="AC86" i="9"/>
  <c r="AH86" i="9"/>
  <c r="AC180" i="1"/>
  <c r="AH180" i="1"/>
  <c r="AB180" i="1"/>
  <c r="AB134" i="9"/>
  <c r="AH134" i="9"/>
  <c r="AC134" i="9"/>
  <c r="AH107" i="3"/>
  <c r="AB107" i="3"/>
  <c r="AC107" i="3"/>
  <c r="AH194" i="1"/>
  <c r="AB194" i="1"/>
  <c r="AC194" i="1"/>
  <c r="AB64" i="5"/>
  <c r="AH64" i="5"/>
  <c r="AC64" i="5"/>
  <c r="AC196" i="5"/>
  <c r="AB196" i="5"/>
  <c r="AH196" i="5"/>
  <c r="AH133" i="9"/>
  <c r="AC133" i="9"/>
  <c r="AB133" i="9"/>
  <c r="AH50" i="1"/>
  <c r="AC50" i="1"/>
  <c r="AB50" i="1"/>
  <c r="AH90" i="3"/>
  <c r="AC90" i="3"/>
  <c r="AB90" i="3"/>
  <c r="AH153" i="9"/>
  <c r="AC153" i="9"/>
  <c r="AB153" i="9"/>
  <c r="AC156" i="9"/>
  <c r="AB156" i="9"/>
  <c r="AH156" i="9"/>
  <c r="AH140" i="9"/>
  <c r="AC140" i="9"/>
  <c r="AB140" i="9"/>
  <c r="AB80" i="5"/>
  <c r="AH80" i="5"/>
  <c r="AC80" i="5"/>
  <c r="AH57" i="5"/>
  <c r="AB57" i="5"/>
  <c r="AC57" i="5"/>
  <c r="AB92" i="5"/>
  <c r="AH92" i="5"/>
  <c r="AC92" i="5"/>
  <c r="AH63" i="3"/>
  <c r="AC63" i="3"/>
  <c r="AB63" i="3"/>
  <c r="AC123" i="7"/>
  <c r="AB123" i="7"/>
  <c r="AH123" i="7"/>
  <c r="AC48" i="7"/>
  <c r="AH48" i="7"/>
  <c r="AB48" i="7"/>
  <c r="AB47" i="7"/>
  <c r="AC47" i="7"/>
  <c r="AH47" i="7"/>
  <c r="AH79" i="7"/>
  <c r="AB79" i="7"/>
  <c r="AC79" i="7"/>
  <c r="AC29" i="5"/>
  <c r="AH29" i="5"/>
  <c r="AB29" i="5"/>
  <c r="AB197" i="9"/>
  <c r="AH197" i="9"/>
  <c r="AC197" i="9"/>
  <c r="AH185" i="9"/>
  <c r="AB185" i="9"/>
  <c r="AC185" i="9"/>
  <c r="AH200" i="1"/>
  <c r="AB200" i="1"/>
  <c r="AC200" i="1"/>
  <c r="AB123" i="1"/>
  <c r="AH123" i="1"/>
  <c r="AC123" i="1"/>
  <c r="AH171" i="7"/>
  <c r="AC171" i="7"/>
  <c r="AB171" i="7"/>
  <c r="AC166" i="9"/>
  <c r="AB166" i="9"/>
  <c r="AH166" i="9"/>
  <c r="AH117" i="9"/>
  <c r="AC117" i="9"/>
  <c r="AB117" i="9"/>
  <c r="AB58" i="3"/>
  <c r="AH58" i="3"/>
  <c r="AC58" i="3"/>
  <c r="AC92" i="3"/>
  <c r="AH92" i="3"/>
  <c r="AB92" i="3"/>
  <c r="AB99" i="7"/>
  <c r="AH99" i="7"/>
  <c r="AC99" i="7"/>
  <c r="AH91" i="7"/>
  <c r="AB91" i="7"/>
  <c r="AC91" i="7"/>
  <c r="AH92" i="1"/>
  <c r="AB92" i="1"/>
  <c r="AC92" i="1"/>
  <c r="AH134" i="3"/>
  <c r="AC134" i="3"/>
  <c r="AB134" i="3"/>
  <c r="AC135" i="3"/>
  <c r="AB135" i="3"/>
  <c r="AH135" i="3"/>
  <c r="AH139" i="3"/>
  <c r="AB139" i="3"/>
  <c r="AC139" i="3"/>
  <c r="AH31" i="7"/>
  <c r="AC31" i="7"/>
  <c r="AB31" i="7"/>
  <c r="AB124" i="3"/>
  <c r="AC124" i="3"/>
  <c r="AH124" i="3"/>
  <c r="AB196" i="3"/>
  <c r="AH196" i="3"/>
  <c r="AC196" i="3"/>
  <c r="AB178" i="3"/>
  <c r="AH178" i="3"/>
  <c r="AC178" i="3"/>
  <c r="AC13" i="1"/>
  <c r="AB13" i="1"/>
  <c r="AH13" i="1"/>
  <c r="AB63" i="1"/>
  <c r="AH63" i="1"/>
  <c r="AC63" i="1"/>
  <c r="AB181" i="7"/>
  <c r="AH181" i="7"/>
  <c r="AC181" i="7"/>
  <c r="AB41" i="5"/>
  <c r="AC41" i="5"/>
  <c r="AH41" i="5"/>
  <c r="AH192" i="1"/>
  <c r="AB192" i="1"/>
  <c r="AC192" i="1"/>
  <c r="AB146" i="1"/>
  <c r="AC146" i="1"/>
  <c r="AH146" i="1"/>
  <c r="AC111" i="9"/>
  <c r="AH111" i="9"/>
  <c r="AB111" i="9"/>
  <c r="AC143" i="5"/>
  <c r="AH143" i="5"/>
  <c r="AB143" i="5"/>
  <c r="AB163" i="5"/>
  <c r="AH163" i="5"/>
  <c r="AC163" i="5"/>
  <c r="AC184" i="9"/>
  <c r="AB184" i="9"/>
  <c r="AH184" i="9"/>
  <c r="AB129" i="7"/>
  <c r="AC129" i="7"/>
  <c r="AH129" i="7"/>
  <c r="AB12" i="5"/>
  <c r="AC12" i="5"/>
  <c r="AH12" i="5"/>
  <c r="AB119" i="7"/>
  <c r="AC119" i="7"/>
  <c r="AH119" i="7"/>
  <c r="AB62" i="7"/>
  <c r="AH62" i="7"/>
  <c r="AC62" i="7"/>
  <c r="AC76" i="9"/>
  <c r="AB76" i="9"/>
  <c r="AH76" i="9"/>
  <c r="AH22" i="9"/>
  <c r="AB22" i="9"/>
  <c r="AC22" i="9"/>
  <c r="AH125" i="7"/>
  <c r="AC125" i="7"/>
  <c r="AB125" i="7"/>
  <c r="AB27" i="9"/>
  <c r="AC27" i="9"/>
  <c r="AH27" i="9"/>
  <c r="AH172" i="1"/>
  <c r="AB172" i="1"/>
  <c r="AC172" i="1"/>
  <c r="AH10" i="3"/>
  <c r="AB10" i="3"/>
  <c r="AC10" i="3"/>
  <c r="AH148" i="3"/>
  <c r="AB148" i="3"/>
  <c r="AC148" i="3"/>
  <c r="AB167" i="7"/>
  <c r="AC167" i="7"/>
  <c r="AH167" i="7"/>
  <c r="AB118" i="5"/>
  <c r="AH118" i="5"/>
  <c r="AC118" i="5"/>
  <c r="AC132" i="7"/>
  <c r="AB132" i="7"/>
  <c r="AH132" i="7"/>
  <c r="AH113" i="5"/>
  <c r="AB113" i="5"/>
  <c r="AC113" i="5"/>
  <c r="AB97" i="1"/>
  <c r="AC97" i="1"/>
  <c r="AH97" i="1"/>
  <c r="AC159" i="5"/>
  <c r="AH159" i="5"/>
  <c r="AB159" i="5"/>
  <c r="AH107" i="5"/>
  <c r="AC107" i="5"/>
  <c r="AB107" i="5"/>
  <c r="AC15" i="5"/>
  <c r="AH15" i="5"/>
  <c r="AB15" i="5"/>
  <c r="AH153" i="5"/>
  <c r="AC153" i="5"/>
  <c r="AB153" i="5"/>
  <c r="AH129" i="9"/>
  <c r="AC129" i="9"/>
  <c r="AB129" i="9"/>
  <c r="AB150" i="1"/>
  <c r="AH150" i="1"/>
  <c r="AC150" i="1"/>
  <c r="AH182" i="9"/>
  <c r="AC182" i="9"/>
  <c r="AB182" i="9"/>
  <c r="AC36" i="9"/>
  <c r="AB36" i="9"/>
  <c r="AH36" i="9"/>
  <c r="AB130" i="1"/>
  <c r="AH130" i="1"/>
  <c r="AC130" i="1"/>
  <c r="AH140" i="5"/>
  <c r="AB140" i="5"/>
  <c r="AC140" i="5"/>
  <c r="AH177" i="7"/>
  <c r="AC177" i="7"/>
  <c r="AB177" i="7"/>
  <c r="AB71" i="9"/>
  <c r="AH71" i="9"/>
  <c r="AC71" i="9"/>
  <c r="AH154" i="3"/>
  <c r="AC154" i="3"/>
  <c r="AB154" i="3"/>
  <c r="AB114" i="3"/>
  <c r="AH114" i="3"/>
  <c r="AC114" i="3"/>
  <c r="AH173" i="3"/>
  <c r="AB173" i="3"/>
  <c r="AC173" i="3"/>
  <c r="AH149" i="3"/>
  <c r="AC149" i="3"/>
  <c r="AB149" i="3"/>
  <c r="AC42" i="3"/>
  <c r="AH42" i="3"/>
  <c r="AB42" i="3"/>
  <c r="AB11" i="3"/>
  <c r="AC11" i="3"/>
  <c r="AH11" i="3"/>
  <c r="AC133" i="3"/>
  <c r="AB133" i="3"/>
  <c r="AH133" i="3"/>
  <c r="AB60" i="1"/>
  <c r="AH60" i="1"/>
  <c r="AC60" i="1"/>
  <c r="AC73" i="5"/>
  <c r="AH73" i="5"/>
  <c r="AB73" i="5"/>
  <c r="AH142" i="5"/>
  <c r="AC142" i="5"/>
  <c r="AB142" i="5"/>
  <c r="AH93" i="1"/>
  <c r="AB93" i="1"/>
  <c r="AC93" i="1"/>
  <c r="AB97" i="7"/>
  <c r="AC97" i="7"/>
  <c r="AH97" i="7"/>
  <c r="AH108" i="7"/>
  <c r="AC108" i="7"/>
  <c r="AB108" i="7"/>
  <c r="AH107" i="9"/>
  <c r="AB107" i="9"/>
  <c r="AC107" i="9"/>
  <c r="AB146" i="3"/>
  <c r="AH146" i="3"/>
  <c r="AC146" i="3"/>
  <c r="AC15" i="7"/>
  <c r="AB15" i="7"/>
  <c r="AH15" i="7"/>
  <c r="AC126" i="9"/>
  <c r="AB126" i="9"/>
  <c r="AH126" i="9"/>
  <c r="AB95" i="5"/>
  <c r="AC95" i="5"/>
  <c r="AH95" i="5"/>
  <c r="AB183" i="7"/>
  <c r="AC183" i="7"/>
  <c r="AH183" i="7"/>
  <c r="AH146" i="7"/>
  <c r="AB146" i="7"/>
  <c r="AC146" i="7"/>
  <c r="AC101" i="1"/>
  <c r="AB101" i="1"/>
  <c r="AH101" i="1"/>
  <c r="AB151" i="5"/>
  <c r="AH151" i="5"/>
  <c r="AC151" i="5"/>
  <c r="AB21" i="9"/>
  <c r="AC21" i="9"/>
  <c r="AH21" i="9"/>
  <c r="AC156" i="7"/>
  <c r="AH156" i="7"/>
  <c r="AB156" i="7"/>
  <c r="AC31" i="1"/>
  <c r="AB31" i="1"/>
  <c r="AH31" i="1"/>
  <c r="AH34" i="7"/>
  <c r="AC34" i="7"/>
  <c r="AB34" i="7"/>
  <c r="AB20" i="3"/>
  <c r="AC20" i="3"/>
  <c r="AH20" i="3"/>
  <c r="AB127" i="5"/>
  <c r="AH127" i="5"/>
  <c r="AC127" i="5"/>
  <c r="AH101" i="5"/>
  <c r="AC101" i="5"/>
  <c r="AB101" i="5"/>
  <c r="AC76" i="5"/>
  <c r="AB76" i="5"/>
  <c r="AH76" i="5"/>
  <c r="AB191" i="9"/>
  <c r="AH191" i="9"/>
  <c r="AC191" i="9"/>
  <c r="AC23" i="7"/>
  <c r="AH23" i="7"/>
  <c r="AB23" i="7"/>
  <c r="AB65" i="7"/>
  <c r="AC65" i="7"/>
  <c r="AH65" i="7"/>
  <c r="AH54" i="7"/>
  <c r="AB54" i="7"/>
  <c r="AC54" i="7"/>
  <c r="AC79" i="5"/>
  <c r="AB79" i="5"/>
  <c r="AH79" i="5"/>
  <c r="AH149" i="5"/>
  <c r="AB149" i="5"/>
  <c r="AC149" i="5"/>
  <c r="AC144" i="5"/>
  <c r="AH144" i="5"/>
  <c r="AB144" i="5"/>
  <c r="AH131" i="7"/>
  <c r="AC131" i="7"/>
  <c r="AB131" i="7"/>
  <c r="AH45" i="9"/>
  <c r="AC45" i="9"/>
  <c r="AB45" i="9"/>
  <c r="AC30" i="5"/>
  <c r="AH30" i="5"/>
  <c r="AB30" i="5"/>
  <c r="AH129" i="1"/>
  <c r="AB129" i="1"/>
  <c r="AC129" i="1"/>
  <c r="AB96" i="9"/>
  <c r="AH96" i="9"/>
  <c r="AC96" i="9"/>
  <c r="AH132" i="5"/>
  <c r="AC132" i="5"/>
  <c r="AB132" i="5"/>
  <c r="AB164" i="9"/>
  <c r="AH164" i="9"/>
  <c r="AC164" i="9"/>
  <c r="AB37" i="1"/>
  <c r="AC37" i="1"/>
  <c r="AH37" i="1"/>
  <c r="AC145" i="5"/>
  <c r="AH145" i="5"/>
  <c r="AB145" i="5"/>
  <c r="AB181" i="3"/>
  <c r="AC181" i="3"/>
  <c r="AH181" i="3"/>
  <c r="AB14" i="5"/>
  <c r="AH14" i="5"/>
  <c r="AC14" i="5"/>
  <c r="AH45" i="7"/>
  <c r="AB45" i="7"/>
  <c r="AC45" i="7"/>
  <c r="AB12" i="9"/>
  <c r="AC12" i="9"/>
  <c r="AH12" i="9"/>
  <c r="AH183" i="5"/>
  <c r="AB183" i="5"/>
  <c r="AC183" i="5"/>
  <c r="AB10" i="1"/>
  <c r="AH10" i="1"/>
  <c r="AC10" i="1"/>
  <c r="AC120" i="9"/>
  <c r="AB120" i="9"/>
  <c r="AH120" i="9"/>
  <c r="AH21" i="7"/>
  <c r="AB21" i="7"/>
  <c r="AC21" i="7"/>
  <c r="AH199" i="5"/>
  <c r="AB199" i="5"/>
  <c r="AC199" i="5"/>
  <c r="AH152" i="9"/>
  <c r="AB152" i="9"/>
  <c r="AC152" i="9"/>
  <c r="AH191" i="1"/>
  <c r="AB191" i="1"/>
  <c r="AC191" i="1"/>
  <c r="AC55" i="3"/>
  <c r="AB55" i="3"/>
  <c r="AH55" i="3"/>
  <c r="AC178" i="7"/>
  <c r="AH178" i="7"/>
  <c r="AB178" i="7"/>
  <c r="AC144" i="9"/>
  <c r="AH144" i="9"/>
  <c r="AB144" i="9"/>
  <c r="AH122" i="9"/>
  <c r="AB122" i="9"/>
  <c r="AC122" i="9"/>
  <c r="AB125" i="1"/>
  <c r="AC125" i="1"/>
  <c r="AH125" i="1"/>
  <c r="AB169" i="7"/>
  <c r="AC169" i="7"/>
  <c r="AH169" i="7"/>
  <c r="AB142" i="9"/>
  <c r="AC142" i="9"/>
  <c r="AH142" i="9"/>
  <c r="AB138" i="7"/>
  <c r="AH138" i="7"/>
  <c r="AC138" i="7"/>
  <c r="AB161" i="5"/>
  <c r="AH161" i="5"/>
  <c r="AC161" i="5"/>
  <c r="AH149" i="1"/>
  <c r="AB149" i="1"/>
  <c r="AC149" i="1"/>
  <c r="AC181" i="1"/>
  <c r="AB181" i="1"/>
  <c r="AH181" i="1"/>
  <c r="AH87" i="1"/>
  <c r="AC87" i="1"/>
  <c r="AB87" i="1"/>
  <c r="AB13" i="9"/>
  <c r="AH13" i="9"/>
  <c r="AC13" i="9"/>
  <c r="AH67" i="1"/>
  <c r="AB67" i="1"/>
  <c r="AC67" i="1"/>
  <c r="AH76" i="1"/>
  <c r="AB76" i="1"/>
  <c r="AC76" i="1"/>
  <c r="AB56" i="9"/>
  <c r="AC56" i="9"/>
  <c r="AH56" i="9"/>
  <c r="AH165" i="9"/>
  <c r="AC165" i="9"/>
  <c r="AB165" i="9"/>
  <c r="AB59" i="1"/>
  <c r="AH59" i="1"/>
  <c r="AC59" i="1"/>
  <c r="AC168" i="7"/>
  <c r="AB168" i="7"/>
  <c r="AH168" i="7"/>
  <c r="AC131" i="1"/>
  <c r="AB131" i="1"/>
  <c r="AH131" i="1"/>
  <c r="AB188" i="5"/>
  <c r="AH188" i="5"/>
  <c r="AC188" i="5"/>
  <c r="AC36" i="5"/>
  <c r="AH36" i="5"/>
  <c r="AB36" i="5"/>
  <c r="AH96" i="1"/>
  <c r="AB96" i="1"/>
  <c r="AC96" i="1"/>
  <c r="AH9" i="7"/>
  <c r="AC9" i="7"/>
  <c r="AB9" i="7"/>
  <c r="AH141" i="3"/>
  <c r="AB141" i="3"/>
  <c r="AC141" i="3"/>
  <c r="AC193" i="3"/>
  <c r="AH193" i="3"/>
  <c r="AB193" i="3"/>
  <c r="AH40" i="9"/>
  <c r="AB40" i="9"/>
  <c r="AC40" i="9"/>
  <c r="AC21" i="1"/>
  <c r="AB21" i="1"/>
  <c r="AH21" i="1"/>
  <c r="AH37" i="9"/>
  <c r="AB37" i="9"/>
  <c r="AC37" i="9"/>
  <c r="AH72" i="5"/>
  <c r="AC72" i="5"/>
  <c r="AB72" i="5"/>
  <c r="AH57" i="1"/>
  <c r="AB57" i="1"/>
  <c r="AC57" i="1"/>
  <c r="AB118" i="7"/>
  <c r="AC118" i="7"/>
  <c r="AH118" i="7"/>
  <c r="AC103" i="5"/>
  <c r="AB103" i="5"/>
  <c r="AH103" i="5"/>
  <c r="AH115" i="5"/>
  <c r="AC115" i="5"/>
  <c r="AB115" i="5"/>
  <c r="AC46" i="7"/>
  <c r="AB46" i="7"/>
  <c r="AH46" i="7"/>
  <c r="AH68" i="1"/>
  <c r="AB68" i="1"/>
  <c r="AC68" i="1"/>
  <c r="AH168" i="5"/>
  <c r="AC168" i="5"/>
  <c r="AB168" i="5"/>
  <c r="AH128" i="1"/>
  <c r="AC128" i="1"/>
  <c r="AB128" i="1"/>
  <c r="AB110" i="7"/>
  <c r="AC110" i="7"/>
  <c r="AH110" i="7"/>
  <c r="AC137" i="3"/>
  <c r="AH137" i="3"/>
  <c r="AB137" i="3"/>
  <c r="AC191" i="3"/>
  <c r="AH191" i="3"/>
  <c r="AB191" i="3"/>
  <c r="AH189" i="3"/>
  <c r="AB189" i="3"/>
  <c r="AC189" i="3"/>
  <c r="AH186" i="3"/>
  <c r="AC186" i="3"/>
  <c r="AB186" i="3"/>
  <c r="AB182" i="3"/>
  <c r="AH182" i="3"/>
  <c r="AC182" i="3"/>
  <c r="AC96" i="7"/>
  <c r="AH96" i="7"/>
  <c r="AB96" i="7"/>
  <c r="AC190" i="7"/>
  <c r="AH190" i="7"/>
  <c r="AB190" i="7"/>
  <c r="AC99" i="3"/>
  <c r="AB99" i="3"/>
  <c r="AH99" i="3"/>
  <c r="AB151" i="3"/>
  <c r="AH151" i="3"/>
  <c r="AC151" i="3"/>
  <c r="AH89" i="1"/>
  <c r="AC89" i="1"/>
  <c r="AB89" i="1"/>
  <c r="AC192" i="5"/>
  <c r="AH192" i="5"/>
  <c r="AB192" i="5"/>
  <c r="AB43" i="7"/>
  <c r="AC43" i="7"/>
  <c r="AH43" i="7"/>
  <c r="AH174" i="1"/>
  <c r="AB174" i="1"/>
  <c r="AC174" i="1"/>
  <c r="AC60" i="7"/>
  <c r="AB60" i="7"/>
  <c r="AH60" i="7"/>
  <c r="AB16" i="7"/>
  <c r="AC16" i="7"/>
  <c r="AH16" i="7"/>
  <c r="AH53" i="7"/>
  <c r="AC53" i="7"/>
  <c r="AB53" i="7"/>
  <c r="AB99" i="1"/>
  <c r="AH99" i="1"/>
  <c r="AC99" i="1"/>
  <c r="AB78" i="7"/>
  <c r="AC78" i="7"/>
  <c r="AH78" i="7"/>
  <c r="AB46" i="9"/>
  <c r="AC46" i="9"/>
  <c r="AH46" i="9"/>
  <c r="AH33" i="9"/>
  <c r="AC33" i="9"/>
  <c r="AB33" i="9"/>
  <c r="AH194" i="5"/>
  <c r="AB194" i="5"/>
  <c r="AC194" i="5"/>
  <c r="AB88" i="7"/>
  <c r="AC88" i="7"/>
  <c r="AH88" i="7"/>
  <c r="AH104" i="9"/>
  <c r="AC104" i="9"/>
  <c r="AB104" i="9"/>
  <c r="AH39" i="7"/>
  <c r="AB39" i="7"/>
  <c r="AC39" i="7"/>
  <c r="AH51" i="5"/>
  <c r="AC51" i="5"/>
  <c r="AB51" i="5"/>
  <c r="AC143" i="1"/>
  <c r="AB143" i="1"/>
  <c r="AH143" i="1"/>
  <c r="AH39" i="9"/>
  <c r="AC39" i="9"/>
  <c r="AB39" i="9"/>
  <c r="AH186" i="5"/>
  <c r="AB186" i="5"/>
  <c r="AC186" i="5"/>
  <c r="AB176" i="5"/>
  <c r="AH176" i="5"/>
  <c r="AC176" i="5"/>
  <c r="AB76" i="3"/>
  <c r="AC76" i="3"/>
  <c r="AH76" i="3"/>
  <c r="AB12" i="7"/>
  <c r="AH12" i="7"/>
  <c r="AC12" i="7"/>
  <c r="AC189" i="7"/>
  <c r="AB189" i="7"/>
  <c r="AH189" i="7"/>
  <c r="AB52" i="1"/>
  <c r="AH52" i="1"/>
  <c r="AC52" i="1"/>
  <c r="AH130" i="7"/>
  <c r="AB130" i="7"/>
  <c r="AC130" i="7"/>
  <c r="AC135" i="7"/>
  <c r="AH135" i="7"/>
  <c r="AB135" i="7"/>
  <c r="AC152" i="7"/>
  <c r="AB152" i="7"/>
  <c r="AH152" i="7"/>
  <c r="AC191" i="7"/>
  <c r="AH191" i="7"/>
  <c r="AB191" i="7"/>
  <c r="AH195" i="7"/>
  <c r="AC195" i="7"/>
  <c r="AB195" i="7"/>
  <c r="AH103" i="9"/>
  <c r="AC103" i="9"/>
  <c r="AB103" i="9"/>
  <c r="AC159" i="9"/>
  <c r="AB159" i="9"/>
  <c r="AH159" i="9"/>
  <c r="AH23" i="5"/>
  <c r="AC23" i="5"/>
  <c r="AB23" i="5"/>
  <c r="AH25" i="3"/>
  <c r="AB25" i="3"/>
  <c r="AC25" i="3"/>
  <c r="AB161" i="3"/>
  <c r="AC161" i="3"/>
  <c r="AH161" i="3"/>
  <c r="AH98" i="3"/>
  <c r="AC98" i="3"/>
  <c r="AB98" i="3"/>
  <c r="AC10" i="7"/>
  <c r="AB10" i="7"/>
  <c r="AH10" i="7"/>
  <c r="AB149" i="7"/>
  <c r="AH149" i="7"/>
  <c r="AC149" i="7"/>
  <c r="AC88" i="1"/>
  <c r="AB88" i="1"/>
  <c r="AH88" i="1"/>
  <c r="AB185" i="3"/>
  <c r="AC185" i="3"/>
  <c r="AH185" i="3"/>
  <c r="AB111" i="7"/>
  <c r="AC111" i="7"/>
  <c r="AH111" i="7"/>
  <c r="AB171" i="5"/>
  <c r="AC171" i="5"/>
  <c r="AH171" i="5"/>
  <c r="AH139" i="5"/>
  <c r="AB139" i="5"/>
  <c r="AC139" i="5"/>
  <c r="AC14" i="9"/>
  <c r="AB14" i="9"/>
  <c r="AH14" i="9"/>
  <c r="AH159" i="7"/>
  <c r="AB159" i="7"/>
  <c r="AC159" i="7"/>
  <c r="AB115" i="9"/>
  <c r="AH115" i="9"/>
  <c r="AC115" i="9"/>
  <c r="AC196" i="7"/>
  <c r="AB196" i="7"/>
  <c r="AH196" i="7"/>
  <c r="AH23" i="1"/>
  <c r="AC23" i="1"/>
  <c r="AB23" i="1"/>
  <c r="AC26" i="7"/>
  <c r="AH26" i="7"/>
  <c r="AB26" i="7"/>
  <c r="AC165" i="7"/>
  <c r="AH165" i="7"/>
  <c r="AB165" i="7"/>
  <c r="AB170" i="5"/>
  <c r="AH170" i="5"/>
  <c r="AC170" i="5"/>
  <c r="AC116" i="1"/>
  <c r="AH116" i="1"/>
  <c r="AB116" i="1"/>
  <c r="AC19" i="5"/>
  <c r="AB19" i="5"/>
  <c r="AH19" i="5"/>
  <c r="AC11" i="7"/>
  <c r="AH11" i="7"/>
  <c r="AB11" i="7"/>
  <c r="AH121" i="5"/>
  <c r="AC121" i="5"/>
  <c r="AB121" i="5"/>
  <c r="AC75" i="9"/>
  <c r="AB75" i="9"/>
  <c r="AH75" i="9"/>
  <c r="AC191" i="5"/>
  <c r="AH191" i="5"/>
  <c r="AB191" i="5"/>
  <c r="AC13" i="7"/>
  <c r="AH13" i="7"/>
  <c r="AB13" i="7"/>
  <c r="AH183" i="3"/>
  <c r="AB183" i="3"/>
  <c r="AC183" i="3"/>
  <c r="AB44" i="3"/>
  <c r="AH44" i="3"/>
  <c r="AC44" i="3"/>
  <c r="AB41" i="3"/>
  <c r="AH41" i="3"/>
  <c r="AC41" i="3"/>
  <c r="AB118" i="9"/>
  <c r="AC118" i="9"/>
  <c r="AH118" i="9"/>
  <c r="AC184" i="5"/>
  <c r="AH184" i="5"/>
  <c r="AB184" i="5"/>
  <c r="AB164" i="1"/>
  <c r="AC164" i="1"/>
  <c r="AH164" i="1"/>
  <c r="AB81" i="9"/>
  <c r="AC81" i="9"/>
  <c r="AH81" i="9"/>
  <c r="AB178" i="5"/>
  <c r="AC178" i="5"/>
  <c r="AH178" i="5"/>
  <c r="AC25" i="5"/>
  <c r="AH25" i="5"/>
  <c r="AB25" i="5"/>
  <c r="AH136" i="9"/>
  <c r="AC136" i="9"/>
  <c r="AB136" i="9"/>
  <c r="AH137" i="7"/>
  <c r="AB137" i="7"/>
  <c r="AC137" i="7"/>
  <c r="AC66" i="9"/>
  <c r="AB66" i="9"/>
  <c r="AH66" i="9"/>
  <c r="AC188" i="7"/>
  <c r="AB188" i="7"/>
  <c r="AH188" i="7"/>
  <c r="AB53" i="1"/>
  <c r="AH53" i="1"/>
  <c r="AC53" i="1"/>
  <c r="AC166" i="5"/>
  <c r="AH166" i="5"/>
  <c r="AB166" i="5"/>
  <c r="AB82" i="9"/>
  <c r="AC82" i="9"/>
  <c r="AH82" i="9"/>
  <c r="AH38" i="1"/>
  <c r="AC38" i="1"/>
  <c r="AB38" i="1"/>
  <c r="AH178" i="9"/>
  <c r="AB178" i="9"/>
  <c r="AC178" i="9"/>
  <c r="AB59" i="9"/>
  <c r="AH59" i="9"/>
  <c r="AC59" i="9"/>
  <c r="AC23" i="9"/>
  <c r="AH23" i="9"/>
  <c r="AB23" i="9"/>
  <c r="AB148" i="7"/>
  <c r="AH148" i="7"/>
  <c r="AC148" i="7"/>
  <c r="AC154" i="5"/>
  <c r="AH154" i="5"/>
  <c r="AB154" i="5"/>
  <c r="AB83" i="5"/>
  <c r="AC83" i="5"/>
  <c r="AH83" i="5"/>
  <c r="AC83" i="3"/>
  <c r="AB83" i="3"/>
  <c r="AH83" i="3"/>
  <c r="AC195" i="3"/>
  <c r="AB195" i="3"/>
  <c r="AH195" i="3"/>
  <c r="AC185" i="1"/>
  <c r="AH185" i="1"/>
  <c r="AB185" i="1"/>
  <c r="AC47" i="1"/>
  <c r="AB47" i="1"/>
  <c r="AH47" i="1"/>
  <c r="AH35" i="1"/>
  <c r="AB35" i="1"/>
  <c r="AC35" i="1"/>
  <c r="AH41" i="1"/>
  <c r="AC41" i="1"/>
  <c r="AB41" i="1"/>
  <c r="AB95" i="7"/>
  <c r="AC95" i="7"/>
  <c r="AH95" i="7"/>
  <c r="AH118" i="1"/>
  <c r="AC118" i="1"/>
  <c r="AB118" i="1"/>
  <c r="AC49" i="5"/>
  <c r="AH49" i="5"/>
  <c r="AB49" i="5"/>
  <c r="AB124" i="5"/>
  <c r="AC124" i="5"/>
  <c r="AH124" i="5"/>
  <c r="AH95" i="1"/>
  <c r="AC95" i="1"/>
  <c r="AB95" i="1"/>
  <c r="AH172" i="3"/>
  <c r="AB172" i="3"/>
  <c r="AC172" i="3"/>
  <c r="AC68" i="3"/>
  <c r="AH68" i="3"/>
  <c r="AB68" i="3"/>
  <c r="AB115" i="3"/>
  <c r="AC115" i="3"/>
  <c r="AH115" i="3"/>
  <c r="AB117" i="1"/>
  <c r="AH117" i="1"/>
  <c r="AC117" i="1"/>
  <c r="AC101" i="9"/>
  <c r="AB101" i="9"/>
  <c r="AH101" i="9"/>
  <c r="AB94" i="9"/>
  <c r="AH94" i="9"/>
  <c r="AC94" i="9"/>
  <c r="AH170" i="9"/>
  <c r="AB170" i="9"/>
  <c r="AC170" i="9"/>
  <c r="AB93" i="9"/>
  <c r="AC93" i="9"/>
  <c r="AH93" i="9"/>
  <c r="AH163" i="9"/>
  <c r="AC163" i="9"/>
  <c r="AB163" i="9"/>
  <c r="AC196" i="9"/>
  <c r="AB196" i="9"/>
  <c r="AH196" i="9"/>
  <c r="AH110" i="9"/>
  <c r="AB110" i="9"/>
  <c r="AC110" i="9"/>
  <c r="AC63" i="9"/>
  <c r="AB63" i="9"/>
  <c r="AH63" i="9"/>
  <c r="AH99" i="5"/>
  <c r="AB99" i="5"/>
  <c r="AC99" i="5"/>
  <c r="AC54" i="5"/>
  <c r="AH54" i="5"/>
  <c r="AB54" i="5"/>
  <c r="AB85" i="9"/>
  <c r="AH85" i="9"/>
  <c r="AC85" i="9"/>
  <c r="AC178" i="1"/>
  <c r="AB178" i="1"/>
  <c r="AH178" i="1"/>
  <c r="AH173" i="7"/>
  <c r="AB173" i="7"/>
  <c r="AC173" i="7"/>
  <c r="AH73" i="9"/>
  <c r="AB73" i="9"/>
  <c r="AC73" i="9"/>
  <c r="AC36" i="7"/>
  <c r="AH36" i="7"/>
  <c r="AB36" i="7"/>
  <c r="AB123" i="3"/>
  <c r="AC123" i="3"/>
  <c r="AH123" i="3"/>
  <c r="AC145" i="1"/>
  <c r="AH145" i="1"/>
  <c r="AB145" i="1"/>
  <c r="AC200" i="7"/>
  <c r="AB200" i="7"/>
  <c r="AH200" i="7"/>
  <c r="AH38" i="5"/>
  <c r="AB38" i="5"/>
  <c r="AC38" i="5"/>
  <c r="AB37" i="5"/>
  <c r="AC37" i="5"/>
  <c r="AH37" i="5"/>
  <c r="AB115" i="1"/>
  <c r="AH115" i="1"/>
  <c r="AC115" i="1"/>
  <c r="AH112" i="7"/>
  <c r="AC112" i="7"/>
  <c r="AB112" i="7"/>
  <c r="AC109" i="7"/>
  <c r="AB109" i="7"/>
  <c r="AH109" i="7"/>
  <c r="AB130" i="5"/>
  <c r="AC130" i="5"/>
  <c r="AH130" i="5"/>
  <c r="AB100" i="1"/>
  <c r="AH100" i="1"/>
  <c r="AC100" i="1"/>
  <c r="AB128" i="5"/>
  <c r="AH128" i="5"/>
  <c r="AC128" i="5"/>
  <c r="AH192" i="9"/>
  <c r="AB192" i="9"/>
  <c r="AC192" i="9"/>
  <c r="AH111" i="1"/>
  <c r="AC111" i="1"/>
  <c r="AB111" i="1"/>
  <c r="AB109" i="3"/>
  <c r="AC109" i="3"/>
  <c r="AH109" i="3"/>
  <c r="AB101" i="3"/>
  <c r="AH101" i="3"/>
  <c r="AC101" i="3"/>
  <c r="AC84" i="9"/>
  <c r="AB84" i="9"/>
  <c r="AH84" i="9"/>
  <c r="AB13" i="3"/>
  <c r="AH13" i="3"/>
  <c r="AC13" i="3"/>
  <c r="AC184" i="1"/>
  <c r="AB184" i="1"/>
  <c r="AH184" i="1"/>
  <c r="AC89" i="9"/>
  <c r="AH89" i="9"/>
  <c r="AB89" i="9"/>
  <c r="AC107" i="7"/>
  <c r="AB107" i="7"/>
  <c r="AH107" i="7"/>
  <c r="AH122" i="1"/>
  <c r="AC122" i="1"/>
  <c r="AB122" i="1"/>
  <c r="AH126" i="7"/>
  <c r="AC126" i="7"/>
  <c r="AB126" i="7"/>
  <c r="AC198" i="7"/>
  <c r="AH198" i="7"/>
  <c r="AB198" i="7"/>
  <c r="AC171" i="9"/>
  <c r="AB171" i="9"/>
  <c r="AH171" i="9"/>
  <c r="AH168" i="9"/>
  <c r="AB168" i="9"/>
  <c r="AC168" i="9"/>
  <c r="AH83" i="1"/>
  <c r="AB83" i="1"/>
  <c r="AC83" i="1"/>
  <c r="AH26" i="5"/>
  <c r="AB26" i="5"/>
  <c r="AC26" i="5"/>
  <c r="AI100" i="1" l="1"/>
  <c r="AD100" i="1"/>
  <c r="AI115" i="1"/>
  <c r="AD115" i="1"/>
  <c r="AD200" i="7"/>
  <c r="AI200" i="7"/>
  <c r="AD36" i="7"/>
  <c r="AI36" i="7"/>
  <c r="AD196" i="9"/>
  <c r="AI196" i="9"/>
  <c r="AI41" i="1"/>
  <c r="AD41" i="1"/>
  <c r="AI35" i="1"/>
  <c r="AD35" i="1"/>
  <c r="AD83" i="3"/>
  <c r="AI83" i="3"/>
  <c r="AD83" i="5"/>
  <c r="AI83" i="5"/>
  <c r="AI59" i="9"/>
  <c r="AD59" i="9"/>
  <c r="AD38" i="1"/>
  <c r="AI38" i="1"/>
  <c r="AD66" i="9"/>
  <c r="AI66" i="9"/>
  <c r="AD25" i="5"/>
  <c r="AI25" i="5"/>
  <c r="AI81" i="9"/>
  <c r="AD81" i="9"/>
  <c r="AD184" i="5"/>
  <c r="AI184" i="5"/>
  <c r="AI41" i="3"/>
  <c r="AD41" i="3"/>
  <c r="AI121" i="5"/>
  <c r="AD121" i="5"/>
  <c r="AD111" i="7"/>
  <c r="AI111" i="7"/>
  <c r="AD25" i="3"/>
  <c r="AI25" i="3"/>
  <c r="AI103" i="9"/>
  <c r="AD103" i="9"/>
  <c r="AD135" i="7"/>
  <c r="AI135" i="7"/>
  <c r="AD130" i="7"/>
  <c r="AI130" i="7"/>
  <c r="AI52" i="1"/>
  <c r="AD52" i="1"/>
  <c r="AI176" i="5"/>
  <c r="AD176" i="5"/>
  <c r="AD39" i="9"/>
  <c r="AI39" i="9"/>
  <c r="AD143" i="1"/>
  <c r="AI143" i="1"/>
  <c r="AD104" i="9"/>
  <c r="AI104" i="9"/>
  <c r="AD99" i="1"/>
  <c r="AI99" i="1"/>
  <c r="AD60" i="7"/>
  <c r="AI60" i="7"/>
  <c r="AI192" i="5"/>
  <c r="AD192" i="5"/>
  <c r="AD151" i="3"/>
  <c r="AI151" i="3"/>
  <c r="AD190" i="7"/>
  <c r="AI190" i="7"/>
  <c r="AD182" i="3"/>
  <c r="AI182" i="3"/>
  <c r="AI128" i="1"/>
  <c r="AD128" i="1"/>
  <c r="AI115" i="5"/>
  <c r="AD115" i="5"/>
  <c r="AI103" i="5"/>
  <c r="AD103" i="5"/>
  <c r="AD118" i="7"/>
  <c r="AI118" i="7"/>
  <c r="AD72" i="5"/>
  <c r="AI72" i="5"/>
  <c r="AD37" i="9"/>
  <c r="AI37" i="9"/>
  <c r="AI193" i="3"/>
  <c r="AD193" i="3"/>
  <c r="AD141" i="3"/>
  <c r="AI141" i="3"/>
  <c r="AI36" i="5"/>
  <c r="AD36" i="5"/>
  <c r="AD56" i="9"/>
  <c r="AI56" i="9"/>
  <c r="AD138" i="7"/>
  <c r="AI138" i="7"/>
  <c r="AD178" i="7"/>
  <c r="AI178" i="7"/>
  <c r="AD55" i="3"/>
  <c r="AI55" i="3"/>
  <c r="AD21" i="7"/>
  <c r="AI21" i="7"/>
  <c r="AI37" i="1"/>
  <c r="AD37" i="1"/>
  <c r="AD132" i="5"/>
  <c r="AI132" i="5"/>
  <c r="AI45" i="9"/>
  <c r="AD45" i="9"/>
  <c r="AD54" i="7"/>
  <c r="AI54" i="7"/>
  <c r="AI65" i="7"/>
  <c r="AD65" i="7"/>
  <c r="AD76" i="5"/>
  <c r="AI76" i="5"/>
  <c r="AD107" i="9"/>
  <c r="AI107" i="9"/>
  <c r="AI177" i="7"/>
  <c r="AD177" i="7"/>
  <c r="AD140" i="5"/>
  <c r="AI140" i="5"/>
  <c r="AI130" i="1"/>
  <c r="AD130" i="1"/>
  <c r="AD182" i="9"/>
  <c r="AI182" i="9"/>
  <c r="AD15" i="5"/>
  <c r="AI15" i="5"/>
  <c r="AI132" i="7"/>
  <c r="AD132" i="7"/>
  <c r="AI118" i="5"/>
  <c r="AD118" i="5"/>
  <c r="AI10" i="3"/>
  <c r="AD10" i="3"/>
  <c r="AI125" i="7"/>
  <c r="AD125" i="7"/>
  <c r="AI22" i="9"/>
  <c r="AD22" i="9"/>
  <c r="AD129" i="7"/>
  <c r="AI129" i="7"/>
  <c r="AD181" i="7"/>
  <c r="AI181" i="7"/>
  <c r="AI196" i="3"/>
  <c r="AD196" i="3"/>
  <c r="AI31" i="7"/>
  <c r="AD31" i="7"/>
  <c r="AI139" i="3"/>
  <c r="AD139" i="3"/>
  <c r="AD91" i="7"/>
  <c r="AI91" i="7"/>
  <c r="AD99" i="7"/>
  <c r="AI99" i="7"/>
  <c r="AI200" i="1"/>
  <c r="AD200" i="1"/>
  <c r="AD29" i="5"/>
  <c r="AI29" i="5"/>
  <c r="AI79" i="7"/>
  <c r="AD79" i="7"/>
  <c r="AI47" i="7"/>
  <c r="AD47" i="7"/>
  <c r="AI92" i="5"/>
  <c r="AD92" i="5"/>
  <c r="AD90" i="3"/>
  <c r="AI90" i="3"/>
  <c r="AI194" i="1"/>
  <c r="AD194" i="1"/>
  <c r="AI180" i="1"/>
  <c r="AD180" i="1"/>
  <c r="AI175" i="9"/>
  <c r="AD175" i="9"/>
  <c r="AD38" i="7"/>
  <c r="AI38" i="7"/>
  <c r="AI72" i="1"/>
  <c r="AD72" i="1"/>
  <c r="AI127" i="9"/>
  <c r="AD127" i="9"/>
  <c r="AI42" i="1"/>
  <c r="AD42" i="1"/>
  <c r="AD118" i="3"/>
  <c r="AI118" i="3"/>
  <c r="AI79" i="3"/>
  <c r="AD79" i="3"/>
  <c r="AI81" i="5"/>
  <c r="AD81" i="5"/>
  <c r="AD76" i="7"/>
  <c r="AI76" i="7"/>
  <c r="AD18" i="5"/>
  <c r="AI18" i="5"/>
  <c r="AI120" i="7"/>
  <c r="AD120" i="7"/>
  <c r="AI11" i="9"/>
  <c r="AD11" i="9"/>
  <c r="AI71" i="7"/>
  <c r="AD71" i="7"/>
  <c r="AI102" i="7"/>
  <c r="AD102" i="7"/>
  <c r="AD68" i="9"/>
  <c r="AI68" i="9"/>
  <c r="AD81" i="1"/>
  <c r="AI81" i="1"/>
  <c r="AD42" i="9"/>
  <c r="AI42" i="9"/>
  <c r="AD93" i="7"/>
  <c r="AI93" i="7"/>
  <c r="AD148" i="1"/>
  <c r="AI148" i="1"/>
  <c r="AI167" i="1"/>
  <c r="AD167" i="1"/>
  <c r="AI161" i="7"/>
  <c r="AD161" i="7"/>
  <c r="AD132" i="3"/>
  <c r="AI132" i="3"/>
  <c r="AD164" i="5"/>
  <c r="AI164" i="5"/>
  <c r="AD65" i="1"/>
  <c r="AI65" i="1"/>
  <c r="AD78" i="5"/>
  <c r="AI78" i="5"/>
  <c r="AD87" i="3"/>
  <c r="AI87" i="3"/>
  <c r="AI51" i="7"/>
  <c r="AD51" i="7"/>
  <c r="AD91" i="5"/>
  <c r="AI91" i="5"/>
  <c r="AI105" i="1"/>
  <c r="AD105" i="1"/>
  <c r="AI30" i="9"/>
  <c r="AD30" i="9"/>
  <c r="AD194" i="3"/>
  <c r="AI194" i="3"/>
  <c r="AI49" i="3"/>
  <c r="AD49" i="3"/>
  <c r="AD89" i="7"/>
  <c r="AI89" i="7"/>
  <c r="AD52" i="5"/>
  <c r="AI52" i="5"/>
  <c r="AD158" i="1"/>
  <c r="AI158" i="1"/>
  <c r="AD197" i="7"/>
  <c r="AI197" i="7"/>
  <c r="AD157" i="3"/>
  <c r="AI157" i="3"/>
  <c r="AD56" i="5"/>
  <c r="AI56" i="5"/>
  <c r="AD88" i="9"/>
  <c r="AI88" i="9"/>
  <c r="AD27" i="1"/>
  <c r="AI27" i="1"/>
  <c r="AD152" i="5"/>
  <c r="AI152" i="5"/>
  <c r="AI25" i="7"/>
  <c r="AD25" i="7"/>
  <c r="AD66" i="7"/>
  <c r="AI66" i="7"/>
  <c r="AD149" i="9"/>
  <c r="AI149" i="9"/>
  <c r="AD83" i="7"/>
  <c r="AI83" i="7"/>
  <c r="AI155" i="1"/>
  <c r="AD155" i="1"/>
  <c r="AD75" i="3"/>
  <c r="AI75" i="3"/>
  <c r="AD100" i="7"/>
  <c r="AI100" i="7"/>
  <c r="AD140" i="3"/>
  <c r="AI140" i="3"/>
  <c r="AI196" i="1"/>
  <c r="AD196" i="1"/>
  <c r="AD18" i="7"/>
  <c r="AI18" i="7"/>
  <c r="AD128" i="9"/>
  <c r="AI128" i="9"/>
  <c r="AI185" i="7"/>
  <c r="AD185" i="7"/>
  <c r="AI151" i="9"/>
  <c r="AD151" i="9"/>
  <c r="AI72" i="3"/>
  <c r="AD72" i="3"/>
  <c r="AI69" i="1"/>
  <c r="AD69" i="1"/>
  <c r="AI45" i="5"/>
  <c r="AD45" i="5"/>
  <c r="AI32" i="9"/>
  <c r="AD32" i="9"/>
  <c r="AD110" i="1"/>
  <c r="AI110" i="1"/>
  <c r="AD90" i="9"/>
  <c r="AI90" i="9"/>
  <c r="AI80" i="1"/>
  <c r="AD80" i="1"/>
  <c r="AD33" i="7"/>
  <c r="AI33" i="7"/>
  <c r="AD152" i="3"/>
  <c r="AI152" i="3"/>
  <c r="AI112" i="3"/>
  <c r="AD112" i="3"/>
  <c r="AI61" i="3"/>
  <c r="AD61" i="3"/>
  <c r="AI106" i="7"/>
  <c r="AD106" i="7"/>
  <c r="AD160" i="5"/>
  <c r="AI160" i="5"/>
  <c r="AD184" i="3"/>
  <c r="AI184" i="3"/>
  <c r="AI81" i="7"/>
  <c r="AD81" i="7"/>
  <c r="AI91" i="1"/>
  <c r="AD91" i="1"/>
  <c r="AD113" i="1"/>
  <c r="AI113" i="1"/>
  <c r="AI106" i="5"/>
  <c r="AD106" i="5"/>
  <c r="AI105" i="5"/>
  <c r="AD105" i="5"/>
  <c r="AI200" i="9"/>
  <c r="AD200" i="9"/>
  <c r="AD182" i="1"/>
  <c r="AI182" i="1"/>
  <c r="AD58" i="7"/>
  <c r="AI58" i="7"/>
  <c r="AD117" i="3"/>
  <c r="AI117" i="3"/>
  <c r="AD39" i="5"/>
  <c r="AI39" i="5"/>
  <c r="AD194" i="9"/>
  <c r="AI194" i="9"/>
  <c r="AD109" i="1"/>
  <c r="AI109" i="1"/>
  <c r="AD68" i="7"/>
  <c r="AI68" i="7"/>
  <c r="AI124" i="1"/>
  <c r="AD124" i="1"/>
  <c r="AD123" i="5"/>
  <c r="AI123" i="5"/>
  <c r="AD136" i="5"/>
  <c r="AI136" i="5"/>
  <c r="AD182" i="7"/>
  <c r="AI182" i="7"/>
  <c r="AD28" i="3"/>
  <c r="AI28" i="3"/>
  <c r="AD61" i="7"/>
  <c r="AI61" i="7"/>
  <c r="AD51" i="1"/>
  <c r="AI51" i="1"/>
  <c r="AD74" i="1"/>
  <c r="AI74" i="1"/>
  <c r="AI140" i="7"/>
  <c r="AD140" i="7"/>
  <c r="AD119" i="3"/>
  <c r="AI119" i="3"/>
  <c r="AD156" i="5"/>
  <c r="AI156" i="5"/>
  <c r="AD188" i="1"/>
  <c r="AI188" i="1"/>
  <c r="AI112" i="1"/>
  <c r="AD112" i="1"/>
  <c r="AI85" i="1"/>
  <c r="AD85" i="1"/>
  <c r="AD10" i="9"/>
  <c r="AI10" i="9"/>
  <c r="AI125" i="9"/>
  <c r="AD125" i="9"/>
  <c r="AD66" i="1"/>
  <c r="AI66" i="1"/>
  <c r="AI167" i="5"/>
  <c r="AD167" i="5"/>
  <c r="AI90" i="5"/>
  <c r="AD90" i="5"/>
  <c r="AI195" i="5"/>
  <c r="AD195" i="5"/>
  <c r="AI55" i="9"/>
  <c r="AD55" i="9"/>
  <c r="AI33" i="3"/>
  <c r="AD33" i="3"/>
  <c r="AI164" i="7"/>
  <c r="AD164" i="7"/>
  <c r="AD199" i="9"/>
  <c r="AI199" i="9"/>
  <c r="AD54" i="1"/>
  <c r="AI54" i="1"/>
  <c r="AI86" i="1"/>
  <c r="AD86" i="1"/>
  <c r="AD72" i="7"/>
  <c r="AI72" i="7"/>
  <c r="AI31" i="5"/>
  <c r="AD31" i="5"/>
  <c r="AD27" i="3"/>
  <c r="AI27" i="3"/>
  <c r="AI51" i="3"/>
  <c r="AD51" i="3"/>
  <c r="AI179" i="3"/>
  <c r="AD179" i="3"/>
  <c r="AI193" i="5"/>
  <c r="AD193" i="5"/>
  <c r="AD56" i="7"/>
  <c r="AI56" i="7"/>
  <c r="AD141" i="5"/>
  <c r="AI141" i="5"/>
  <c r="AI32" i="1"/>
  <c r="AD32" i="1"/>
  <c r="AI95" i="3"/>
  <c r="AD95" i="3"/>
  <c r="AI150" i="5"/>
  <c r="AD150" i="5"/>
  <c r="AI56" i="1"/>
  <c r="AD56" i="1"/>
  <c r="AD64" i="9"/>
  <c r="AI64" i="9"/>
  <c r="AI177" i="5"/>
  <c r="AD177" i="5"/>
  <c r="AD28" i="9"/>
  <c r="AI28" i="9"/>
  <c r="AI70" i="5"/>
  <c r="AD70" i="5"/>
  <c r="AI199" i="1"/>
  <c r="AD199" i="1"/>
  <c r="AD79" i="1"/>
  <c r="AI79" i="1"/>
  <c r="AI134" i="1"/>
  <c r="AD134" i="1"/>
  <c r="AI12" i="3"/>
  <c r="AD12" i="3"/>
  <c r="AD22" i="1"/>
  <c r="AI22" i="1"/>
  <c r="AI137" i="5"/>
  <c r="AD137" i="5"/>
  <c r="AI69" i="5"/>
  <c r="AD69" i="5"/>
  <c r="AI43" i="1"/>
  <c r="AD43" i="1"/>
  <c r="AI38" i="3"/>
  <c r="AD38" i="3"/>
  <c r="AI170" i="7"/>
  <c r="AD170" i="7"/>
  <c r="AD163" i="1"/>
  <c r="AI163" i="1"/>
  <c r="AI31" i="3"/>
  <c r="AD31" i="3"/>
  <c r="AD179" i="7"/>
  <c r="AI179" i="7"/>
  <c r="AD110" i="5"/>
  <c r="AI110" i="5"/>
  <c r="AD104" i="3"/>
  <c r="AI104" i="3"/>
  <c r="AD161" i="9"/>
  <c r="AI161" i="9"/>
  <c r="AI187" i="1"/>
  <c r="AD187" i="1"/>
  <c r="AI162" i="1"/>
  <c r="AD162" i="1"/>
  <c r="AI46" i="1"/>
  <c r="AD46" i="1"/>
  <c r="AI15" i="3"/>
  <c r="AD15" i="3"/>
  <c r="AD89" i="3"/>
  <c r="AI89" i="3"/>
  <c r="AD49" i="9"/>
  <c r="AI49" i="9"/>
  <c r="AI9" i="9"/>
  <c r="AD9" i="9"/>
  <c r="AI163" i="3"/>
  <c r="AD163" i="3"/>
  <c r="AI23" i="3"/>
  <c r="AD23" i="3"/>
  <c r="AI167" i="9"/>
  <c r="AD167" i="9"/>
  <c r="AI158" i="9"/>
  <c r="AD158" i="9"/>
  <c r="AI44" i="9"/>
  <c r="AD44" i="9"/>
  <c r="AI136" i="1"/>
  <c r="AD136" i="1"/>
  <c r="AD189" i="5"/>
  <c r="AI189" i="5"/>
  <c r="AI20" i="5"/>
  <c r="AD20" i="5"/>
  <c r="AI135" i="9"/>
  <c r="AD135" i="9"/>
  <c r="AD64" i="3"/>
  <c r="AI64" i="3"/>
  <c r="AI74" i="9"/>
  <c r="AD74" i="9"/>
  <c r="AD131" i="9"/>
  <c r="AI131" i="9"/>
  <c r="AD103" i="3"/>
  <c r="AI103" i="3"/>
  <c r="AD141" i="1"/>
  <c r="AI141" i="1"/>
  <c r="AI137" i="9"/>
  <c r="AD137" i="9"/>
  <c r="AD88" i="5"/>
  <c r="AI88" i="5"/>
  <c r="AD60" i="9"/>
  <c r="AI60" i="9"/>
  <c r="AD26" i="5"/>
  <c r="AI26" i="5"/>
  <c r="AD109" i="3"/>
  <c r="AI109" i="3"/>
  <c r="AI73" i="9"/>
  <c r="AD73" i="9"/>
  <c r="AD171" i="9"/>
  <c r="AI171" i="9"/>
  <c r="AD122" i="1"/>
  <c r="AI122" i="1"/>
  <c r="AD107" i="7"/>
  <c r="AI107" i="7"/>
  <c r="AI84" i="9"/>
  <c r="AD84" i="9"/>
  <c r="AI101" i="3"/>
  <c r="AD101" i="3"/>
  <c r="AI111" i="1"/>
  <c r="AD111" i="1"/>
  <c r="AD192" i="9"/>
  <c r="AI192" i="9"/>
  <c r="AD128" i="5"/>
  <c r="AI128" i="5"/>
  <c r="AD109" i="7"/>
  <c r="AI109" i="7"/>
  <c r="AD38" i="5"/>
  <c r="AI38" i="5"/>
  <c r="AI110" i="9"/>
  <c r="AD110" i="9"/>
  <c r="AD170" i="9"/>
  <c r="AI170" i="9"/>
  <c r="AD94" i="9"/>
  <c r="AI94" i="9"/>
  <c r="AD95" i="1"/>
  <c r="AI95" i="1"/>
  <c r="AD185" i="1"/>
  <c r="AI185" i="1"/>
  <c r="AD195" i="3"/>
  <c r="AI195" i="3"/>
  <c r="AI154" i="5"/>
  <c r="AD154" i="5"/>
  <c r="AI82" i="9"/>
  <c r="AD82" i="9"/>
  <c r="AI188" i="7"/>
  <c r="AD188" i="7"/>
  <c r="AD136" i="9"/>
  <c r="AI136" i="9"/>
  <c r="AD178" i="5"/>
  <c r="AI178" i="5"/>
  <c r="AD118" i="9"/>
  <c r="AI118" i="9"/>
  <c r="AD183" i="3"/>
  <c r="AI183" i="3"/>
  <c r="AD116" i="1"/>
  <c r="AI116" i="1"/>
  <c r="AD23" i="1"/>
  <c r="AI23" i="1"/>
  <c r="AI196" i="7"/>
  <c r="AD196" i="7"/>
  <c r="AI115" i="9"/>
  <c r="AD115" i="9"/>
  <c r="AD139" i="5"/>
  <c r="AI139" i="5"/>
  <c r="AD171" i="5"/>
  <c r="AI171" i="5"/>
  <c r="AI88" i="1"/>
  <c r="AD88" i="1"/>
  <c r="AI149" i="7"/>
  <c r="AD149" i="7"/>
  <c r="AD98" i="3"/>
  <c r="AI98" i="3"/>
  <c r="AI76" i="3"/>
  <c r="AD76" i="3"/>
  <c r="AD88" i="7"/>
  <c r="AI88" i="7"/>
  <c r="AD33" i="9"/>
  <c r="AI33" i="9"/>
  <c r="AD78" i="7"/>
  <c r="AI78" i="7"/>
  <c r="AD53" i="7"/>
  <c r="AI53" i="7"/>
  <c r="AD186" i="3"/>
  <c r="AI186" i="3"/>
  <c r="AD189" i="3"/>
  <c r="AI189" i="3"/>
  <c r="AI188" i="5"/>
  <c r="AD188" i="5"/>
  <c r="AD67" i="1"/>
  <c r="AI67" i="1"/>
  <c r="AI13" i="9"/>
  <c r="AD13" i="9"/>
  <c r="AD149" i="1"/>
  <c r="AI149" i="1"/>
  <c r="AI161" i="5"/>
  <c r="AD161" i="5"/>
  <c r="AD125" i="1"/>
  <c r="AI125" i="1"/>
  <c r="AI144" i="9"/>
  <c r="AD144" i="9"/>
  <c r="AI199" i="5"/>
  <c r="AD199" i="5"/>
  <c r="AI183" i="5"/>
  <c r="AD183" i="5"/>
  <c r="AI12" i="9"/>
  <c r="AD12" i="9"/>
  <c r="AI96" i="9"/>
  <c r="AD96" i="9"/>
  <c r="AI30" i="5"/>
  <c r="AD30" i="5"/>
  <c r="AI79" i="5"/>
  <c r="AD79" i="5"/>
  <c r="AD23" i="7"/>
  <c r="AI23" i="7"/>
  <c r="AD156" i="7"/>
  <c r="AI156" i="7"/>
  <c r="AI151" i="5"/>
  <c r="AD151" i="5"/>
  <c r="AI95" i="5"/>
  <c r="AD95" i="5"/>
  <c r="AI93" i="1"/>
  <c r="AD93" i="1"/>
  <c r="AD133" i="3"/>
  <c r="AI133" i="3"/>
  <c r="AI11" i="3"/>
  <c r="AD11" i="3"/>
  <c r="AI149" i="3"/>
  <c r="AD149" i="3"/>
  <c r="AI173" i="3"/>
  <c r="AD173" i="3"/>
  <c r="AD114" i="3"/>
  <c r="AI114" i="3"/>
  <c r="AD150" i="1"/>
  <c r="AI150" i="1"/>
  <c r="AD153" i="5"/>
  <c r="AI153" i="5"/>
  <c r="AI113" i="5"/>
  <c r="AD113" i="5"/>
  <c r="AD148" i="3"/>
  <c r="AI148" i="3"/>
  <c r="AI12" i="5"/>
  <c r="AD12" i="5"/>
  <c r="AD192" i="1"/>
  <c r="AI192" i="1"/>
  <c r="AD41" i="5"/>
  <c r="AI41" i="5"/>
  <c r="AI13" i="1"/>
  <c r="AD13" i="1"/>
  <c r="AD178" i="3"/>
  <c r="AI178" i="3"/>
  <c r="AD134" i="3"/>
  <c r="AI134" i="3"/>
  <c r="AI92" i="1"/>
  <c r="AD92" i="1"/>
  <c r="AI92" i="3"/>
  <c r="AD92" i="3"/>
  <c r="AD171" i="7"/>
  <c r="AI171" i="7"/>
  <c r="AI48" i="7"/>
  <c r="AD48" i="7"/>
  <c r="AI123" i="7"/>
  <c r="AD123" i="7"/>
  <c r="AD153" i="9"/>
  <c r="AI153" i="9"/>
  <c r="AI86" i="9"/>
  <c r="AD86" i="9"/>
  <c r="AD55" i="1"/>
  <c r="AI55" i="1"/>
  <c r="AD16" i="3"/>
  <c r="AI16" i="3"/>
  <c r="AD28" i="7"/>
  <c r="AI28" i="7"/>
  <c r="AD144" i="3"/>
  <c r="AI144" i="3"/>
  <c r="AD105" i="3"/>
  <c r="AI105" i="3"/>
  <c r="AD101" i="7"/>
  <c r="AI101" i="7"/>
  <c r="AD144" i="1"/>
  <c r="AI144" i="1"/>
  <c r="AD52" i="3"/>
  <c r="AI52" i="3"/>
  <c r="AI45" i="3"/>
  <c r="AD45" i="3"/>
  <c r="AD192" i="3"/>
  <c r="AI192" i="3"/>
  <c r="AD113" i="3"/>
  <c r="AI113" i="3"/>
  <c r="AI43" i="3"/>
  <c r="AD43" i="3"/>
  <c r="AD150" i="7"/>
  <c r="AI150" i="7"/>
  <c r="AD190" i="5"/>
  <c r="AI190" i="5"/>
  <c r="AD126" i="5"/>
  <c r="AI126" i="5"/>
  <c r="AI147" i="7"/>
  <c r="AD147" i="7"/>
  <c r="AD64" i="1"/>
  <c r="AI64" i="1"/>
  <c r="AD139" i="1"/>
  <c r="AI139" i="1"/>
  <c r="AD174" i="3"/>
  <c r="AI174" i="3"/>
  <c r="AI97" i="5"/>
  <c r="AD97" i="5"/>
  <c r="AI26" i="1"/>
  <c r="AD26" i="1"/>
  <c r="AI69" i="3"/>
  <c r="AD69" i="3"/>
  <c r="AD188" i="3"/>
  <c r="AI188" i="3"/>
  <c r="AD142" i="1"/>
  <c r="AI142" i="1"/>
  <c r="AI116" i="9"/>
  <c r="AD116" i="9"/>
  <c r="AI106" i="9"/>
  <c r="AD106" i="9"/>
  <c r="AI50" i="9"/>
  <c r="AD50" i="9"/>
  <c r="AD162" i="3"/>
  <c r="AI162" i="3"/>
  <c r="AD190" i="1"/>
  <c r="AI190" i="1"/>
  <c r="AD98" i="5"/>
  <c r="AI98" i="5"/>
  <c r="AD124" i="7"/>
  <c r="AI124" i="7"/>
  <c r="AD135" i="1"/>
  <c r="AI135" i="1"/>
  <c r="AD43" i="9"/>
  <c r="AI43" i="9"/>
  <c r="AD176" i="9"/>
  <c r="AI176" i="9"/>
  <c r="AD88" i="3"/>
  <c r="AI88" i="3"/>
  <c r="AD164" i="3"/>
  <c r="AI164" i="3"/>
  <c r="AD100" i="9"/>
  <c r="AI100" i="9"/>
  <c r="AI158" i="3"/>
  <c r="AD158" i="3"/>
  <c r="AD81" i="3"/>
  <c r="AI81" i="3"/>
  <c r="AD157" i="1"/>
  <c r="AI157" i="1"/>
  <c r="AI86" i="7"/>
  <c r="AD86" i="7"/>
  <c r="AD59" i="7"/>
  <c r="AI59" i="7"/>
  <c r="AI87" i="5"/>
  <c r="AD87" i="5"/>
  <c r="AI39" i="3"/>
  <c r="AD39" i="3"/>
  <c r="AI84" i="1"/>
  <c r="AD84" i="1"/>
  <c r="AI85" i="7"/>
  <c r="AD85" i="7"/>
  <c r="AI84" i="7"/>
  <c r="AD84" i="7"/>
  <c r="AI198" i="1"/>
  <c r="AD198" i="1"/>
  <c r="AD112" i="5"/>
  <c r="AI112" i="5"/>
  <c r="AD87" i="7"/>
  <c r="AI87" i="7"/>
  <c r="AD198" i="5"/>
  <c r="AI198" i="5"/>
  <c r="AI120" i="1"/>
  <c r="AD120" i="1"/>
  <c r="AD46" i="3"/>
  <c r="AI46" i="3"/>
  <c r="AI29" i="1"/>
  <c r="AD29" i="1"/>
  <c r="AD198" i="3"/>
  <c r="AI198" i="3"/>
  <c r="AD136" i="7"/>
  <c r="AI136" i="7"/>
  <c r="AD126" i="1"/>
  <c r="AI126" i="1"/>
  <c r="AD127" i="7"/>
  <c r="AI127" i="7"/>
  <c r="AI98" i="7"/>
  <c r="AD98" i="7"/>
  <c r="AD111" i="5"/>
  <c r="AI111" i="5"/>
  <c r="AD11" i="5"/>
  <c r="AI11" i="5"/>
  <c r="AD58" i="5"/>
  <c r="AI58" i="5"/>
  <c r="AD35" i="3"/>
  <c r="AI35" i="3"/>
  <c r="AD17" i="5"/>
  <c r="AI17" i="5"/>
  <c r="AD170" i="1"/>
  <c r="AI170" i="1"/>
  <c r="AI67" i="9"/>
  <c r="AD67" i="9"/>
  <c r="AD147" i="9"/>
  <c r="AI147" i="9"/>
  <c r="AI54" i="3"/>
  <c r="AD54" i="3"/>
  <c r="AI37" i="3"/>
  <c r="AD37" i="3"/>
  <c r="AD171" i="1"/>
  <c r="AI171" i="1"/>
  <c r="AI193" i="9"/>
  <c r="AD193" i="9"/>
  <c r="AD190" i="9"/>
  <c r="AI190" i="9"/>
  <c r="AI41" i="7"/>
  <c r="AD41" i="7"/>
  <c r="AI61" i="1"/>
  <c r="AD61" i="1"/>
  <c r="AI158" i="5"/>
  <c r="AD158" i="5"/>
  <c r="AI65" i="9"/>
  <c r="AD65" i="9"/>
  <c r="AD34" i="5"/>
  <c r="AI34" i="5"/>
  <c r="AI48" i="9"/>
  <c r="AD48" i="9"/>
  <c r="AD175" i="3"/>
  <c r="AI175" i="3"/>
  <c r="AD86" i="3"/>
  <c r="AI86" i="3"/>
  <c r="AD93" i="3"/>
  <c r="AI93" i="3"/>
  <c r="AD162" i="9"/>
  <c r="AI162" i="9"/>
  <c r="AI145" i="7"/>
  <c r="AD145" i="7"/>
  <c r="AD52" i="9"/>
  <c r="AI52" i="9"/>
  <c r="AI117" i="5"/>
  <c r="AD117" i="5"/>
  <c r="AI60" i="5"/>
  <c r="AD60" i="5"/>
  <c r="AD138" i="1"/>
  <c r="AI138" i="1"/>
  <c r="AD153" i="7"/>
  <c r="AI153" i="7"/>
  <c r="AI133" i="7"/>
  <c r="AD133" i="7"/>
  <c r="AI147" i="5"/>
  <c r="AD147" i="5"/>
  <c r="AI94" i="7"/>
  <c r="AD94" i="7"/>
  <c r="AI75" i="5"/>
  <c r="AD75" i="5"/>
  <c r="AI34" i="3"/>
  <c r="AD34" i="3"/>
  <c r="AI103" i="7"/>
  <c r="AD103" i="7"/>
  <c r="AD30" i="7"/>
  <c r="AI30" i="7"/>
  <c r="AD64" i="7"/>
  <c r="AI64" i="7"/>
  <c r="AI53" i="9"/>
  <c r="AD53" i="9"/>
  <c r="AD133" i="5"/>
  <c r="AI133" i="5"/>
  <c r="AI145" i="3"/>
  <c r="AD145" i="3"/>
  <c r="AI195" i="1"/>
  <c r="AD195" i="1"/>
  <c r="AD100" i="5"/>
  <c r="AI100" i="5"/>
  <c r="AD188" i="9"/>
  <c r="AI188" i="9"/>
  <c r="AI114" i="9"/>
  <c r="AD114" i="9"/>
  <c r="AD197" i="1"/>
  <c r="AI197" i="1"/>
  <c r="AD22" i="5"/>
  <c r="AI22" i="5"/>
  <c r="AD47" i="9"/>
  <c r="AI47" i="9"/>
  <c r="AI127" i="3"/>
  <c r="AD127" i="3"/>
  <c r="AI74" i="5"/>
  <c r="AD74" i="5"/>
  <c r="AD154" i="7"/>
  <c r="AI154" i="7"/>
  <c r="AD168" i="1"/>
  <c r="AI168" i="1"/>
  <c r="AI175" i="5"/>
  <c r="AD175" i="5"/>
  <c r="AI114" i="7"/>
  <c r="AD114" i="7"/>
  <c r="AI120" i="5"/>
  <c r="AD120" i="5"/>
  <c r="AI80" i="3"/>
  <c r="AD80" i="3"/>
  <c r="AD146" i="5"/>
  <c r="AI146" i="5"/>
  <c r="AD58" i="9"/>
  <c r="AI58" i="9"/>
  <c r="AI48" i="3"/>
  <c r="AD48" i="3"/>
  <c r="AI108" i="9"/>
  <c r="AD108" i="9"/>
  <c r="AI96" i="5"/>
  <c r="AD96" i="5"/>
  <c r="AD200" i="5"/>
  <c r="AI200" i="5"/>
  <c r="AI141" i="7"/>
  <c r="AD141" i="7"/>
  <c r="AD92" i="9"/>
  <c r="AI92" i="9"/>
  <c r="AD50" i="3"/>
  <c r="AI50" i="3"/>
  <c r="AI79" i="9"/>
  <c r="AD79" i="9"/>
  <c r="AD25" i="1"/>
  <c r="AI25" i="1"/>
  <c r="AD17" i="1"/>
  <c r="AI17" i="1"/>
  <c r="AD106" i="3"/>
  <c r="AI106" i="3"/>
  <c r="AI187" i="7"/>
  <c r="AD187" i="7"/>
  <c r="AI50" i="5"/>
  <c r="AD50" i="5"/>
  <c r="AD17" i="9"/>
  <c r="AI17" i="9"/>
  <c r="AI128" i="3"/>
  <c r="AD128" i="3"/>
  <c r="AI143" i="3"/>
  <c r="AD143" i="3"/>
  <c r="AI35" i="9"/>
  <c r="AD35" i="9"/>
  <c r="AI34" i="1"/>
  <c r="AD34" i="1"/>
  <c r="AI174" i="5"/>
  <c r="AD174" i="5"/>
  <c r="AD21" i="5"/>
  <c r="AI21" i="5"/>
  <c r="AD125" i="5"/>
  <c r="AI125" i="5"/>
  <c r="AD166" i="1"/>
  <c r="AI166" i="1"/>
  <c r="AD177" i="1"/>
  <c r="AI177" i="1"/>
  <c r="AD157" i="5"/>
  <c r="AI157" i="5"/>
  <c r="AD190" i="3"/>
  <c r="AI190" i="3"/>
  <c r="AD173" i="9"/>
  <c r="AI173" i="9"/>
  <c r="AI17" i="7"/>
  <c r="AD17" i="7"/>
  <c r="AI175" i="1"/>
  <c r="AD175" i="1"/>
  <c r="AD110" i="3"/>
  <c r="AI110" i="3"/>
  <c r="AD102" i="1"/>
  <c r="AI102" i="1"/>
  <c r="AD122" i="3"/>
  <c r="AI122" i="3"/>
  <c r="AI169" i="3"/>
  <c r="AD169" i="3"/>
  <c r="AI109" i="9"/>
  <c r="AD109" i="9"/>
  <c r="AD74" i="7"/>
  <c r="AI74" i="7"/>
  <c r="AI70" i="1"/>
  <c r="AD70" i="1"/>
  <c r="AI61" i="5"/>
  <c r="AD61" i="5"/>
  <c r="AI195" i="9"/>
  <c r="AD195" i="9"/>
  <c r="AD126" i="3"/>
  <c r="AI126" i="3"/>
  <c r="AD172" i="9"/>
  <c r="AI172" i="9"/>
  <c r="AI83" i="9"/>
  <c r="AD83" i="9"/>
  <c r="AD165" i="1"/>
  <c r="AI165" i="1"/>
  <c r="AI152" i="1"/>
  <c r="AD152" i="1"/>
  <c r="AD35" i="7"/>
  <c r="AI35" i="7"/>
  <c r="AD26" i="3"/>
  <c r="AI26" i="3"/>
  <c r="AD142" i="3"/>
  <c r="AI142" i="3"/>
  <c r="AD65" i="5"/>
  <c r="AI65" i="5"/>
  <c r="AI32" i="5"/>
  <c r="AD32" i="5"/>
  <c r="AD98" i="9"/>
  <c r="AI98" i="9"/>
  <c r="AI159" i="3"/>
  <c r="AD159" i="3"/>
  <c r="AD74" i="3"/>
  <c r="AI74" i="3"/>
  <c r="AI176" i="1"/>
  <c r="AD176" i="1"/>
  <c r="AD172" i="5"/>
  <c r="AI172" i="5"/>
  <c r="AI85" i="9"/>
  <c r="AD85" i="9"/>
  <c r="AI163" i="9"/>
  <c r="AD163" i="9"/>
  <c r="AD115" i="3"/>
  <c r="AI115" i="3"/>
  <c r="AI124" i="5"/>
  <c r="AD124" i="5"/>
  <c r="AI118" i="1"/>
  <c r="AD118" i="1"/>
  <c r="AD148" i="7"/>
  <c r="AI148" i="7"/>
  <c r="AD178" i="9"/>
  <c r="AI178" i="9"/>
  <c r="AD166" i="5"/>
  <c r="AI166" i="5"/>
  <c r="AI191" i="5"/>
  <c r="AD191" i="5"/>
  <c r="AD75" i="9"/>
  <c r="AI75" i="9"/>
  <c r="AD170" i="5"/>
  <c r="AI170" i="5"/>
  <c r="AD26" i="7"/>
  <c r="AI26" i="7"/>
  <c r="AI14" i="9"/>
  <c r="AD14" i="9"/>
  <c r="AI161" i="3"/>
  <c r="AD161" i="3"/>
  <c r="AI23" i="5"/>
  <c r="AD23" i="5"/>
  <c r="AD159" i="9"/>
  <c r="AI159" i="9"/>
  <c r="AI191" i="7"/>
  <c r="AD191" i="7"/>
  <c r="AI152" i="7"/>
  <c r="AD152" i="7"/>
  <c r="AI189" i="7"/>
  <c r="AD189" i="7"/>
  <c r="AI12" i="7"/>
  <c r="AD12" i="7"/>
  <c r="AI186" i="5"/>
  <c r="AD186" i="5"/>
  <c r="AD51" i="5"/>
  <c r="AI51" i="5"/>
  <c r="AI39" i="7"/>
  <c r="AD39" i="7"/>
  <c r="AD46" i="9"/>
  <c r="AI46" i="9"/>
  <c r="AI16" i="7"/>
  <c r="AD16" i="7"/>
  <c r="AD99" i="3"/>
  <c r="AI99" i="3"/>
  <c r="AI137" i="3"/>
  <c r="AD137" i="3"/>
  <c r="AI46" i="7"/>
  <c r="AD46" i="7"/>
  <c r="AD57" i="1"/>
  <c r="AI57" i="1"/>
  <c r="AD40" i="9"/>
  <c r="AI40" i="9"/>
  <c r="AI9" i="7"/>
  <c r="AD9" i="7"/>
  <c r="AI96" i="1"/>
  <c r="AD96" i="1"/>
  <c r="AD168" i="7"/>
  <c r="AI168" i="7"/>
  <c r="AI59" i="1"/>
  <c r="AD59" i="1"/>
  <c r="AD76" i="1"/>
  <c r="AI76" i="1"/>
  <c r="AD87" i="1"/>
  <c r="AI87" i="1"/>
  <c r="AD181" i="1"/>
  <c r="AI181" i="1"/>
  <c r="AD169" i="7"/>
  <c r="AI169" i="7"/>
  <c r="AI152" i="9"/>
  <c r="AD152" i="9"/>
  <c r="AI181" i="3"/>
  <c r="AD181" i="3"/>
  <c r="AI144" i="5"/>
  <c r="AD144" i="5"/>
  <c r="AI149" i="5"/>
  <c r="AD149" i="5"/>
  <c r="AI191" i="9"/>
  <c r="AD191" i="9"/>
  <c r="AI101" i="5"/>
  <c r="AD101" i="5"/>
  <c r="AI20" i="3"/>
  <c r="AD20" i="3"/>
  <c r="AD21" i="9"/>
  <c r="AI21" i="9"/>
  <c r="AI146" i="7"/>
  <c r="AD146" i="7"/>
  <c r="AD183" i="7"/>
  <c r="AI183" i="7"/>
  <c r="AI15" i="7"/>
  <c r="AD15" i="7"/>
  <c r="AD146" i="3"/>
  <c r="AI146" i="3"/>
  <c r="AD108" i="7"/>
  <c r="AI108" i="7"/>
  <c r="AI73" i="5"/>
  <c r="AD73" i="5"/>
  <c r="AD42" i="3"/>
  <c r="AI42" i="3"/>
  <c r="AI154" i="3"/>
  <c r="AD154" i="3"/>
  <c r="AD36" i="9"/>
  <c r="AI36" i="9"/>
  <c r="AI129" i="9"/>
  <c r="AD129" i="9"/>
  <c r="AD159" i="5"/>
  <c r="AI159" i="5"/>
  <c r="AD119" i="7"/>
  <c r="AI119" i="7"/>
  <c r="AI184" i="9"/>
  <c r="AD184" i="9"/>
  <c r="AI163" i="5"/>
  <c r="AD163" i="5"/>
  <c r="AI111" i="9"/>
  <c r="AD111" i="9"/>
  <c r="AD58" i="3"/>
  <c r="AI58" i="3"/>
  <c r="AI123" i="1"/>
  <c r="AD123" i="1"/>
  <c r="AI57" i="5"/>
  <c r="AD57" i="5"/>
  <c r="AD80" i="5"/>
  <c r="AI80" i="5"/>
  <c r="AI133" i="9"/>
  <c r="AD133" i="9"/>
  <c r="AD196" i="5"/>
  <c r="AI196" i="5"/>
  <c r="AI64" i="5"/>
  <c r="AD64" i="5"/>
  <c r="AD48" i="5"/>
  <c r="AI48" i="5"/>
  <c r="AD139" i="9"/>
  <c r="AI139" i="9"/>
  <c r="AD138" i="5"/>
  <c r="AI138" i="5"/>
  <c r="AD62" i="1"/>
  <c r="AI62" i="1"/>
  <c r="AI179" i="1"/>
  <c r="AD179" i="1"/>
  <c r="AD108" i="3"/>
  <c r="AI108" i="3"/>
  <c r="AD9" i="5"/>
  <c r="AI9" i="5"/>
  <c r="AI55" i="5"/>
  <c r="AD55" i="5"/>
  <c r="AI39" i="1"/>
  <c r="AD39" i="1"/>
  <c r="AD69" i="7"/>
  <c r="AI69" i="7"/>
  <c r="AD11" i="1"/>
  <c r="AI11" i="1"/>
  <c r="AI119" i="5"/>
  <c r="AD119" i="5"/>
  <c r="AD84" i="5"/>
  <c r="AI84" i="5"/>
  <c r="AI151" i="1"/>
  <c r="AD151" i="1"/>
  <c r="AI154" i="9"/>
  <c r="AD154" i="9"/>
  <c r="AD162" i="7"/>
  <c r="AI162" i="7"/>
  <c r="AD120" i="3"/>
  <c r="AI120" i="3"/>
  <c r="AI15" i="9"/>
  <c r="AD15" i="9"/>
  <c r="AI44" i="5"/>
  <c r="AD44" i="5"/>
  <c r="AD155" i="5"/>
  <c r="AI155" i="5"/>
  <c r="AD150" i="3"/>
  <c r="AI150" i="3"/>
  <c r="AI146" i="9"/>
  <c r="AD146" i="9"/>
  <c r="AI86" i="5"/>
  <c r="AD86" i="5"/>
  <c r="AI193" i="1"/>
  <c r="AD193" i="1"/>
  <c r="AI57" i="9"/>
  <c r="AD57" i="9"/>
  <c r="AI77" i="3"/>
  <c r="AD77" i="3"/>
  <c r="AD123" i="9"/>
  <c r="AI123" i="9"/>
  <c r="AD16" i="9"/>
  <c r="AI16" i="9"/>
  <c r="AD30" i="3"/>
  <c r="AI30" i="3"/>
  <c r="AD65" i="3"/>
  <c r="AI65" i="3"/>
  <c r="AI121" i="3"/>
  <c r="AD121" i="3"/>
  <c r="AD21" i="3"/>
  <c r="AI21" i="3"/>
  <c r="AI187" i="3"/>
  <c r="AD187" i="3"/>
  <c r="AD62" i="9"/>
  <c r="AI62" i="9"/>
  <c r="AI71" i="3"/>
  <c r="AD71" i="3"/>
  <c r="AI129" i="5"/>
  <c r="AD129" i="5"/>
  <c r="AD29" i="3"/>
  <c r="AI29" i="3"/>
  <c r="AD27" i="5"/>
  <c r="AI27" i="5"/>
  <c r="AI12" i="1"/>
  <c r="AD12" i="1"/>
  <c r="AI154" i="1"/>
  <c r="AD154" i="1"/>
  <c r="AI59" i="5"/>
  <c r="AD59" i="5"/>
  <c r="AD102" i="9"/>
  <c r="AI102" i="9"/>
  <c r="AD78" i="9"/>
  <c r="AI78" i="9"/>
  <c r="AD66" i="5"/>
  <c r="AI66" i="5"/>
  <c r="AI19" i="7"/>
  <c r="AD19" i="7"/>
  <c r="AI26" i="9"/>
  <c r="AD26" i="9"/>
  <c r="AI46" i="5"/>
  <c r="AD46" i="5"/>
  <c r="AI132" i="9"/>
  <c r="AD132" i="9"/>
  <c r="AI121" i="7"/>
  <c r="AD121" i="7"/>
  <c r="AD147" i="1"/>
  <c r="AI147" i="1"/>
  <c r="AI36" i="1"/>
  <c r="AD36" i="1"/>
  <c r="AD41" i="9"/>
  <c r="AI41" i="9"/>
  <c r="AD24" i="9"/>
  <c r="AI24" i="9"/>
  <c r="AI173" i="1"/>
  <c r="AD173" i="1"/>
  <c r="AD119" i="9"/>
  <c r="AI119" i="9"/>
  <c r="AD16" i="5"/>
  <c r="AI16" i="5"/>
  <c r="AI180" i="7"/>
  <c r="AD180" i="7"/>
  <c r="AI70" i="7"/>
  <c r="AD70" i="7"/>
  <c r="AD24" i="5"/>
  <c r="AI24" i="5"/>
  <c r="AD71" i="1"/>
  <c r="AI71" i="1"/>
  <c r="AI131" i="5"/>
  <c r="AD131" i="5"/>
  <c r="AD94" i="1"/>
  <c r="AI94" i="1"/>
  <c r="AI113" i="9"/>
  <c r="AD113" i="9"/>
  <c r="AD52" i="7"/>
  <c r="AI52" i="7"/>
  <c r="AI90" i="1"/>
  <c r="AD90" i="1"/>
  <c r="AD34" i="9"/>
  <c r="AI34" i="9"/>
  <c r="AD193" i="7"/>
  <c r="AI193" i="7"/>
  <c r="AD40" i="5"/>
  <c r="AI40" i="5"/>
  <c r="AD30" i="1"/>
  <c r="AI30" i="1"/>
  <c r="AD186" i="1"/>
  <c r="AI186" i="1"/>
  <c r="AI143" i="9"/>
  <c r="AD143" i="9"/>
  <c r="AD47" i="5"/>
  <c r="AI47" i="5"/>
  <c r="AD14" i="3"/>
  <c r="AI14" i="3"/>
  <c r="AD50" i="7"/>
  <c r="AI50" i="7"/>
  <c r="AD63" i="7"/>
  <c r="AI63" i="7"/>
  <c r="AI22" i="7"/>
  <c r="AD22" i="7"/>
  <c r="AI171" i="3"/>
  <c r="AD171" i="3"/>
  <c r="AD105" i="7"/>
  <c r="AI105" i="7"/>
  <c r="AD90" i="7"/>
  <c r="AI90" i="7"/>
  <c r="AI133" i="1"/>
  <c r="AD133" i="1"/>
  <c r="AI80" i="7"/>
  <c r="AD80" i="7"/>
  <c r="AI58" i="1"/>
  <c r="AD58" i="1"/>
  <c r="AI116" i="3"/>
  <c r="AD116" i="3"/>
  <c r="AD147" i="3"/>
  <c r="AI147" i="3"/>
  <c r="AI19" i="1"/>
  <c r="AD19" i="1"/>
  <c r="AI61" i="9"/>
  <c r="AD61" i="9"/>
  <c r="AI35" i="5"/>
  <c r="AD35" i="5"/>
  <c r="AI138" i="9"/>
  <c r="AD138" i="9"/>
  <c r="AI107" i="1"/>
  <c r="AD107" i="1"/>
  <c r="AI40" i="7"/>
  <c r="AD40" i="7"/>
  <c r="AD24" i="3"/>
  <c r="AI24" i="3"/>
  <c r="AD180" i="3"/>
  <c r="AI180" i="3"/>
  <c r="AI156" i="1"/>
  <c r="AD156" i="1"/>
  <c r="AD20" i="7"/>
  <c r="AI20" i="7"/>
  <c r="AI187" i="9"/>
  <c r="AD187" i="9"/>
  <c r="AI29" i="9"/>
  <c r="AD29" i="9"/>
  <c r="AD184" i="7"/>
  <c r="AI184" i="7"/>
  <c r="AI181" i="5"/>
  <c r="AD181" i="5"/>
  <c r="AI95" i="9"/>
  <c r="AD95" i="9"/>
  <c r="AI197" i="3"/>
  <c r="AD197" i="3"/>
  <c r="AI10" i="5"/>
  <c r="AD10" i="5"/>
  <c r="AI13" i="5"/>
  <c r="AD13" i="5"/>
  <c r="AD40" i="3"/>
  <c r="AI40" i="3"/>
  <c r="AI104" i="5"/>
  <c r="AD104" i="5"/>
  <c r="AD37" i="7"/>
  <c r="AI37" i="7"/>
  <c r="AD166" i="3"/>
  <c r="AI166" i="3"/>
  <c r="AI165" i="3"/>
  <c r="AD165" i="3"/>
  <c r="AD94" i="5"/>
  <c r="AI94" i="5"/>
  <c r="AD77" i="9"/>
  <c r="AI77" i="9"/>
  <c r="AD156" i="3"/>
  <c r="AI156" i="3"/>
  <c r="AD38" i="9"/>
  <c r="AI38" i="9"/>
  <c r="AI82" i="1"/>
  <c r="AD82" i="1"/>
  <c r="AI77" i="7"/>
  <c r="AD77" i="7"/>
  <c r="AI56" i="3"/>
  <c r="AD56" i="3"/>
  <c r="AI19" i="3"/>
  <c r="AD19" i="3"/>
  <c r="AD67" i="3"/>
  <c r="AI67" i="3"/>
  <c r="AI160" i="1"/>
  <c r="AD160" i="1"/>
  <c r="AI18" i="1"/>
  <c r="AD18" i="1"/>
  <c r="AI69" i="9"/>
  <c r="AD69" i="9"/>
  <c r="AD139" i="7"/>
  <c r="AI139" i="7"/>
  <c r="AD177" i="3"/>
  <c r="AI177" i="3"/>
  <c r="AI142" i="7"/>
  <c r="AD142" i="7"/>
  <c r="AI104" i="1"/>
  <c r="AD104" i="1"/>
  <c r="AD24" i="7"/>
  <c r="AI24" i="7"/>
  <c r="AI194" i="7"/>
  <c r="AD194" i="7"/>
  <c r="AI82" i="7"/>
  <c r="AD82" i="7"/>
  <c r="AI165" i="5"/>
  <c r="AD165" i="5"/>
  <c r="AD62" i="3"/>
  <c r="AI62" i="3"/>
  <c r="AD85" i="5"/>
  <c r="AI85" i="5"/>
  <c r="AI121" i="1"/>
  <c r="AD121" i="1"/>
  <c r="AI91" i="3"/>
  <c r="AD91" i="3"/>
  <c r="AI183" i="1"/>
  <c r="AD183" i="1"/>
  <c r="AI48" i="1"/>
  <c r="AD48" i="1"/>
  <c r="AI17" i="3"/>
  <c r="AD17" i="3"/>
  <c r="AD53" i="3"/>
  <c r="AI53" i="3"/>
  <c r="AD153" i="3"/>
  <c r="AI153" i="3"/>
  <c r="AI138" i="3"/>
  <c r="AD138" i="3"/>
  <c r="AI136" i="3"/>
  <c r="AD136" i="3"/>
  <c r="AI185" i="5"/>
  <c r="AD185" i="5"/>
  <c r="AI117" i="7"/>
  <c r="AD117" i="7"/>
  <c r="AD150" i="9"/>
  <c r="AI150" i="9"/>
  <c r="AI85" i="3"/>
  <c r="AD85" i="3"/>
  <c r="AD97" i="3"/>
  <c r="AI97" i="3"/>
  <c r="AI44" i="1"/>
  <c r="AD44" i="1"/>
  <c r="AI135" i="5"/>
  <c r="AD135" i="5"/>
  <c r="AI124" i="9"/>
  <c r="AD124" i="9"/>
  <c r="AI198" i="9"/>
  <c r="AD198" i="9"/>
  <c r="AI60" i="3"/>
  <c r="AD60" i="3"/>
  <c r="AD130" i="3"/>
  <c r="AI130" i="3"/>
  <c r="AI168" i="9"/>
  <c r="AD168" i="9"/>
  <c r="AD126" i="7"/>
  <c r="AI126" i="7"/>
  <c r="AD145" i="1"/>
  <c r="AI145" i="1"/>
  <c r="AI178" i="1"/>
  <c r="AD178" i="1"/>
  <c r="AD63" i="9"/>
  <c r="AI63" i="9"/>
  <c r="AD83" i="1"/>
  <c r="AI83" i="1"/>
  <c r="AD198" i="7"/>
  <c r="AI198" i="7"/>
  <c r="AI89" i="9"/>
  <c r="AD89" i="9"/>
  <c r="AI184" i="1"/>
  <c r="AD184" i="1"/>
  <c r="AI13" i="3"/>
  <c r="AD13" i="3"/>
  <c r="AD130" i="5"/>
  <c r="AI130" i="5"/>
  <c r="AI112" i="7"/>
  <c r="AD112" i="7"/>
  <c r="AI37" i="5"/>
  <c r="AD37" i="5"/>
  <c r="AD123" i="3"/>
  <c r="AI123" i="3"/>
  <c r="AI173" i="7"/>
  <c r="AD173" i="7"/>
  <c r="AD54" i="5"/>
  <c r="AI54" i="5"/>
  <c r="AI99" i="5"/>
  <c r="AD99" i="5"/>
  <c r="AI93" i="9"/>
  <c r="AD93" i="9"/>
  <c r="AI101" i="9"/>
  <c r="AD101" i="9"/>
  <c r="AD117" i="1"/>
  <c r="AI117" i="1"/>
  <c r="AI68" i="3"/>
  <c r="AD68" i="3"/>
  <c r="AI172" i="3"/>
  <c r="AD172" i="3"/>
  <c r="AI49" i="5"/>
  <c r="AD49" i="5"/>
  <c r="AD95" i="7"/>
  <c r="AI95" i="7"/>
  <c r="AI47" i="1"/>
  <c r="AD47" i="1"/>
  <c r="AI23" i="9"/>
  <c r="AD23" i="9"/>
  <c r="AD53" i="1"/>
  <c r="AI53" i="1"/>
  <c r="AI137" i="7"/>
  <c r="AD137" i="7"/>
  <c r="AI164" i="1"/>
  <c r="AD164" i="1"/>
  <c r="AD44" i="3"/>
  <c r="AI44" i="3"/>
  <c r="AI13" i="7"/>
  <c r="AD13" i="7"/>
  <c r="AD11" i="7"/>
  <c r="AI11" i="7"/>
  <c r="AI19" i="5"/>
  <c r="AD19" i="5"/>
  <c r="AD165" i="7"/>
  <c r="AI165" i="7"/>
  <c r="AD159" i="7"/>
  <c r="AI159" i="7"/>
  <c r="AD185" i="3"/>
  <c r="AI185" i="3"/>
  <c r="AD10" i="7"/>
  <c r="AI10" i="7"/>
  <c r="AD195" i="7"/>
  <c r="AI195" i="7"/>
  <c r="AD194" i="5"/>
  <c r="AI194" i="5"/>
  <c r="AI174" i="1"/>
  <c r="AD174" i="1"/>
  <c r="AI43" i="7"/>
  <c r="AD43" i="7"/>
  <c r="AI89" i="1"/>
  <c r="AD89" i="1"/>
  <c r="AD96" i="7"/>
  <c r="AI96" i="7"/>
  <c r="AD191" i="3"/>
  <c r="AI191" i="3"/>
  <c r="AD110" i="7"/>
  <c r="AI110" i="7"/>
  <c r="AI168" i="5"/>
  <c r="AD168" i="5"/>
  <c r="AD68" i="1"/>
  <c r="AI68" i="1"/>
  <c r="AI21" i="1"/>
  <c r="AD21" i="1"/>
  <c r="AI131" i="1"/>
  <c r="AD131" i="1"/>
  <c r="AD165" i="9"/>
  <c r="AI165" i="9"/>
  <c r="AD142" i="9"/>
  <c r="AI142" i="9"/>
  <c r="AD122" i="9"/>
  <c r="AI122" i="9"/>
  <c r="AD191" i="1"/>
  <c r="AI191" i="1"/>
  <c r="AD120" i="9"/>
  <c r="AI120" i="9"/>
  <c r="AI10" i="1"/>
  <c r="AD10" i="1"/>
  <c r="AI45" i="7"/>
  <c r="AD45" i="7"/>
  <c r="AD14" i="5"/>
  <c r="AI14" i="5"/>
  <c r="AI145" i="5"/>
  <c r="AD145" i="5"/>
  <c r="AD164" i="9"/>
  <c r="AI164" i="9"/>
  <c r="AD129" i="1"/>
  <c r="AI129" i="1"/>
  <c r="AI131" i="7"/>
  <c r="AD131" i="7"/>
  <c r="AD127" i="5"/>
  <c r="AI127" i="5"/>
  <c r="AI34" i="7"/>
  <c r="AD34" i="7"/>
  <c r="AD31" i="1"/>
  <c r="AI31" i="1"/>
  <c r="AD101" i="1"/>
  <c r="AI101" i="1"/>
  <c r="AD126" i="9"/>
  <c r="AI126" i="9"/>
  <c r="AD97" i="7"/>
  <c r="AI97" i="7"/>
  <c r="AD142" i="5"/>
  <c r="AI142" i="5"/>
  <c r="AI60" i="1"/>
  <c r="AD60" i="1"/>
  <c r="AD71" i="9"/>
  <c r="AI71" i="9"/>
  <c r="AI107" i="5"/>
  <c r="AD107" i="5"/>
  <c r="AI97" i="1"/>
  <c r="AD97" i="1"/>
  <c r="AD167" i="7"/>
  <c r="AI167" i="7"/>
  <c r="AD172" i="1"/>
  <c r="AI172" i="1"/>
  <c r="AD27" i="9"/>
  <c r="AI27" i="9"/>
  <c r="AD76" i="9"/>
  <c r="AI76" i="9"/>
  <c r="AI62" i="7"/>
  <c r="AD62" i="7"/>
  <c r="AD143" i="5"/>
  <c r="AI143" i="5"/>
  <c r="AD146" i="1"/>
  <c r="AI146" i="1"/>
  <c r="AI63" i="1"/>
  <c r="AD63" i="1"/>
  <c r="AI124" i="3"/>
  <c r="AD124" i="3"/>
  <c r="AI135" i="3"/>
  <c r="AD135" i="3"/>
  <c r="AD117" i="9"/>
  <c r="AI117" i="9"/>
  <c r="AD166" i="9"/>
  <c r="AI166" i="9"/>
  <c r="AD185" i="9"/>
  <c r="AI185" i="9"/>
  <c r="AI197" i="9"/>
  <c r="AD197" i="9"/>
  <c r="AI63" i="3"/>
  <c r="AD63" i="3"/>
  <c r="AD140" i="9"/>
  <c r="AI140" i="9"/>
  <c r="AD156" i="9"/>
  <c r="AI156" i="9"/>
  <c r="AI50" i="1"/>
  <c r="AD50" i="1"/>
  <c r="AD107" i="3"/>
  <c r="AI107" i="3"/>
  <c r="AD134" i="9"/>
  <c r="AI134" i="9"/>
  <c r="AD200" i="3"/>
  <c r="AI200" i="3"/>
  <c r="AD49" i="7"/>
  <c r="AI49" i="7"/>
  <c r="AI182" i="5"/>
  <c r="AD182" i="5"/>
  <c r="AD189" i="9"/>
  <c r="AI189" i="9"/>
  <c r="AI121" i="9"/>
  <c r="AD121" i="9"/>
  <c r="AD15" i="1"/>
  <c r="AI15" i="1"/>
  <c r="AD63" i="5"/>
  <c r="AI63" i="5"/>
  <c r="AI40" i="1"/>
  <c r="AD40" i="1"/>
  <c r="AI32" i="7"/>
  <c r="AD32" i="7"/>
  <c r="AI134" i="7"/>
  <c r="AD134" i="7"/>
  <c r="AI114" i="5"/>
  <c r="AD114" i="5"/>
  <c r="AI115" i="7"/>
  <c r="AD115" i="7"/>
  <c r="AI169" i="5"/>
  <c r="AD169" i="5"/>
  <c r="AD28" i="5"/>
  <c r="AI28" i="5"/>
  <c r="AD157" i="9"/>
  <c r="AI157" i="9"/>
  <c r="AD122" i="5"/>
  <c r="AI122" i="5"/>
  <c r="AI130" i="9"/>
  <c r="AD130" i="9"/>
  <c r="AI18" i="9"/>
  <c r="AD18" i="9"/>
  <c r="AD175" i="7"/>
  <c r="AI175" i="7"/>
  <c r="AI162" i="5"/>
  <c r="AD162" i="5"/>
  <c r="AI67" i="5"/>
  <c r="AD67" i="5"/>
  <c r="AD70" i="3"/>
  <c r="AI70" i="3"/>
  <c r="AD100" i="3"/>
  <c r="AI100" i="3"/>
  <c r="AD96" i="3"/>
  <c r="AI96" i="3"/>
  <c r="AD112" i="9"/>
  <c r="AI112" i="9"/>
  <c r="AD176" i="3"/>
  <c r="AI176" i="3"/>
  <c r="AI82" i="5"/>
  <c r="AD82" i="5"/>
  <c r="AD129" i="3"/>
  <c r="AI129" i="3"/>
  <c r="AI19" i="9"/>
  <c r="AD19" i="9"/>
  <c r="AI106" i="1"/>
  <c r="AD106" i="1"/>
  <c r="AD151" i="7"/>
  <c r="AI151" i="7"/>
  <c r="AI78" i="1"/>
  <c r="AD78" i="1"/>
  <c r="AD179" i="5"/>
  <c r="AI179" i="5"/>
  <c r="AI93" i="5"/>
  <c r="AD93" i="5"/>
  <c r="AD157" i="7"/>
  <c r="AI157" i="7"/>
  <c r="AI197" i="5"/>
  <c r="AD197" i="5"/>
  <c r="AI16" i="1"/>
  <c r="AD16" i="1"/>
  <c r="AI143" i="7"/>
  <c r="AD143" i="7"/>
  <c r="AI137" i="1"/>
  <c r="AD137" i="1"/>
  <c r="AD148" i="5"/>
  <c r="AI148" i="5"/>
  <c r="AD174" i="9"/>
  <c r="AI174" i="9"/>
  <c r="AI183" i="9"/>
  <c r="AD183" i="9"/>
  <c r="AI134" i="5"/>
  <c r="AD134" i="5"/>
  <c r="AI33" i="5"/>
  <c r="AD33" i="5"/>
  <c r="AI122" i="7"/>
  <c r="AD122" i="7"/>
  <c r="AI102" i="3"/>
  <c r="AD102" i="3"/>
  <c r="AD32" i="3"/>
  <c r="AI32" i="3"/>
  <c r="AD160" i="7"/>
  <c r="AI160" i="7"/>
  <c r="AI75" i="7"/>
  <c r="AD75" i="7"/>
  <c r="AD31" i="9"/>
  <c r="AI31" i="9"/>
  <c r="AD43" i="5"/>
  <c r="AI43" i="5"/>
  <c r="AI105" i="9"/>
  <c r="AD105" i="9"/>
  <c r="AI59" i="3"/>
  <c r="AD59" i="3"/>
  <c r="AI167" i="3"/>
  <c r="AD167" i="3"/>
  <c r="AI73" i="7"/>
  <c r="AD73" i="7"/>
  <c r="AI199" i="7"/>
  <c r="AD199" i="7"/>
  <c r="AD116" i="7"/>
  <c r="AI116" i="7"/>
  <c r="AI66" i="3"/>
  <c r="AD66" i="3"/>
  <c r="AI98" i="1"/>
  <c r="AD98" i="1"/>
  <c r="AI159" i="1"/>
  <c r="AD159" i="1"/>
  <c r="AI67" i="7"/>
  <c r="AD67" i="7"/>
  <c r="AD44" i="7"/>
  <c r="AI44" i="7"/>
  <c r="AD108" i="5"/>
  <c r="AI108" i="5"/>
  <c r="AI84" i="3"/>
  <c r="AD84" i="3"/>
  <c r="AI172" i="7"/>
  <c r="AD172" i="7"/>
  <c r="AD187" i="5"/>
  <c r="AI187" i="5"/>
  <c r="AD174" i="7"/>
  <c r="AI174" i="7"/>
  <c r="AI28" i="1"/>
  <c r="AD28" i="1"/>
  <c r="AI70" i="9"/>
  <c r="AD70" i="9"/>
  <c r="AI144" i="7"/>
  <c r="AD144" i="7"/>
  <c r="AI91" i="9"/>
  <c r="AD91" i="9"/>
  <c r="AD20" i="1"/>
  <c r="AI20" i="1"/>
  <c r="AI92" i="7"/>
  <c r="AD92" i="7"/>
  <c r="AD119" i="1"/>
  <c r="AI119" i="1"/>
  <c r="AI42" i="7"/>
  <c r="AD42" i="7"/>
  <c r="AD9" i="1"/>
  <c r="AI9" i="1"/>
  <c r="AI180" i="5"/>
  <c r="AD180" i="5"/>
  <c r="AI33" i="1"/>
  <c r="AD33" i="1"/>
  <c r="AI155" i="7"/>
  <c r="AD155" i="7"/>
  <c r="AD192" i="7"/>
  <c r="AI192" i="7"/>
  <c r="AD57" i="3"/>
  <c r="AI57" i="3"/>
  <c r="AD57" i="7"/>
  <c r="AI57" i="7"/>
  <c r="AI155" i="9"/>
  <c r="AD155" i="9"/>
  <c r="AD158" i="7"/>
  <c r="AI158" i="7"/>
  <c r="AD45" i="1"/>
  <c r="AI45" i="1"/>
  <c r="AD99" i="9"/>
  <c r="AI99" i="9"/>
  <c r="AD160" i="3"/>
  <c r="AI160" i="3"/>
  <c r="AI53" i="5"/>
  <c r="AD53" i="5"/>
  <c r="AI177" i="9"/>
  <c r="AD177" i="9"/>
  <c r="AD125" i="3"/>
  <c r="AI125" i="3"/>
  <c r="AD103" i="1"/>
  <c r="AI103" i="1"/>
  <c r="AD141" i="9"/>
  <c r="AI141" i="9"/>
  <c r="AI108" i="1"/>
  <c r="AD108" i="1"/>
  <c r="AD18" i="3"/>
  <c r="AI18" i="3"/>
  <c r="AD27" i="7"/>
  <c r="AI27" i="7"/>
  <c r="AI173" i="5"/>
  <c r="AD173" i="5"/>
  <c r="AI24" i="1"/>
  <c r="AD24" i="1"/>
  <c r="AD153" i="1"/>
  <c r="AI153" i="1"/>
  <c r="AI72" i="9"/>
  <c r="AD72" i="9"/>
  <c r="AI179" i="9"/>
  <c r="AD179" i="9"/>
  <c r="AI29" i="7"/>
  <c r="AD29" i="7"/>
  <c r="AI54" i="9"/>
  <c r="AD54" i="9"/>
  <c r="AD186" i="7"/>
  <c r="AI186" i="7"/>
  <c r="AD25" i="9"/>
  <c r="AI25" i="9"/>
  <c r="AD68" i="5"/>
  <c r="AI68" i="5"/>
  <c r="AD82" i="3"/>
  <c r="AI82" i="3"/>
  <c r="AD102" i="5"/>
  <c r="AI102" i="5"/>
  <c r="AD109" i="5"/>
  <c r="AI109" i="5"/>
  <c r="AI140" i="1"/>
  <c r="AD140" i="1"/>
  <c r="AI9" i="3"/>
  <c r="AD9" i="3"/>
  <c r="AD176" i="7"/>
  <c r="AI176" i="7"/>
  <c r="AI169" i="9"/>
  <c r="AD169" i="9"/>
  <c r="AI104" i="7"/>
  <c r="AD104" i="7"/>
  <c r="AI131" i="3"/>
  <c r="AD131" i="3"/>
  <c r="AI89" i="5"/>
  <c r="AD89" i="5"/>
  <c r="AD80" i="9"/>
  <c r="AI80" i="9"/>
  <c r="AD51" i="9"/>
  <c r="AI51" i="9"/>
  <c r="AI160" i="9"/>
  <c r="AD160" i="9"/>
  <c r="AD132" i="1"/>
  <c r="AI132" i="1"/>
  <c r="AD20" i="9"/>
  <c r="AI20" i="9"/>
  <c r="AD94" i="3"/>
  <c r="AI94" i="3"/>
  <c r="AD87" i="9"/>
  <c r="AI87" i="9"/>
  <c r="AI186" i="9"/>
  <c r="AD186" i="9"/>
  <c r="AI163" i="7"/>
  <c r="AD163" i="7"/>
  <c r="AD169" i="1"/>
  <c r="AI169" i="1"/>
  <c r="AI168" i="3"/>
  <c r="AD168" i="3"/>
  <c r="AI22" i="3"/>
  <c r="AD22" i="3"/>
  <c r="AD47" i="3"/>
  <c r="AI47" i="3"/>
  <c r="AD71" i="5"/>
  <c r="AI71" i="5"/>
  <c r="AI77" i="5"/>
  <c r="AD77" i="5"/>
  <c r="AI73" i="1"/>
  <c r="AD73" i="1"/>
  <c r="AI97" i="9"/>
  <c r="AD97" i="9"/>
  <c r="AD181" i="9"/>
  <c r="AI181" i="9"/>
  <c r="AD62" i="5"/>
  <c r="AI62" i="5"/>
  <c r="AD113" i="7"/>
  <c r="AI113" i="7"/>
  <c r="AI166" i="7"/>
  <c r="AD166" i="7"/>
  <c r="AI180" i="9"/>
  <c r="AD180" i="9"/>
  <c r="AD77" i="1"/>
  <c r="AI77" i="1"/>
  <c r="AI161" i="1"/>
  <c r="AD161" i="1"/>
  <c r="AD128" i="7"/>
  <c r="AI128" i="7"/>
  <c r="AD155" i="3"/>
  <c r="AI155" i="3"/>
  <c r="AI49" i="1"/>
  <c r="AD49" i="1"/>
  <c r="AI114" i="1"/>
  <c r="AD114" i="1"/>
  <c r="AD148" i="9"/>
  <c r="AI148" i="9"/>
  <c r="AI78" i="3"/>
  <c r="AD78" i="3"/>
  <c r="AI127" i="1"/>
  <c r="AD127" i="1"/>
  <c r="AI145" i="9"/>
  <c r="AD145" i="9"/>
  <c r="AD75" i="1"/>
  <c r="AI75" i="1"/>
  <c r="AI189" i="1"/>
  <c r="AD189" i="1"/>
  <c r="AI73" i="3"/>
  <c r="AD73" i="3"/>
  <c r="AI14" i="1"/>
  <c r="AD14" i="1"/>
  <c r="AD42" i="5"/>
  <c r="AI42" i="5"/>
  <c r="AI14" i="7"/>
  <c r="AD14" i="7"/>
  <c r="AD55" i="7"/>
  <c r="AI55" i="7"/>
  <c r="AI116" i="5"/>
  <c r="AD116" i="5"/>
  <c r="AD199" i="3"/>
  <c r="AI199" i="3"/>
  <c r="AD170" i="3"/>
  <c r="AI170" i="3"/>
  <c r="AD111" i="3"/>
  <c r="AI11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E1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
Previous Year/Baseline Year</t>
        </r>
      </text>
    </comment>
    <comment ref="L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Quantum growth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 xr:uid="{00000000-0006-0000-0300-000003000000}">
      <text>
        <r>
          <rPr>
            <sz val="9"/>
            <color indexed="81"/>
            <rFont val="Tahoma"/>
            <family val="2"/>
          </rPr>
          <t>Outcome:
Minimum DfT (per capita) opening target</t>
        </r>
      </text>
    </comment>
    <comment ref="Q1" authorId="0" shapeId="0" xr:uid="{00000000-0006-0000-0300-000004000000}">
      <text>
        <r>
          <rPr>
            <sz val="9"/>
            <color indexed="81"/>
            <rFont val="Tahoma"/>
            <family val="2"/>
          </rPr>
          <t xml:space="preserve">Start of second transition - per cap growth
</t>
        </r>
      </text>
    </comment>
    <comment ref="R1" authorId="0" shapeId="0" xr:uid="{00000000-0006-0000-0300-000005000000}">
      <text>
        <r>
          <rPr>
            <sz val="9"/>
            <color indexed="81"/>
            <rFont val="Tahoma"/>
            <family val="2"/>
          </rPr>
          <t>default (enhanced) per cap growth</t>
        </r>
      </text>
    </comment>
    <comment ref="T1" authorId="0" shapeId="0" xr:uid="{00000000-0006-0000-0300-000006000000}">
      <text>
        <r>
          <rPr>
            <sz val="9"/>
            <color indexed="81"/>
            <rFont val="Tahoma"/>
            <family val="2"/>
          </rPr>
          <t xml:space="preserve">
Start of first transition - per capita growth</t>
        </r>
      </text>
    </comment>
    <comment ref="U1" authorId="0" shapeId="0" xr:uid="{00000000-0006-0000-0300-000007000000}">
      <text>
        <r>
          <rPr>
            <sz val="9"/>
            <color indexed="81"/>
            <rFont val="Tahoma"/>
            <family val="2"/>
          </rPr>
          <t xml:space="preserve">
default per capita growth rate</t>
        </r>
      </text>
    </comment>
    <comment ref="X1" authorId="0" shapeId="0" xr:uid="{00000000-0006-0000-0300-000008000000}">
      <text>
        <r>
          <rPr>
            <sz val="9"/>
            <color indexed="81"/>
            <rFont val="Tahoma"/>
            <family val="2"/>
          </rPr>
          <t xml:space="preserve">
Default programme growth</t>
        </r>
      </text>
    </comment>
    <comment ref="AI1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Outcome:
Min DfT closing target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Minimum closing DfT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" authorId="0" shapeId="0" xr:uid="{00000000-0006-0000-0300-00000B000000}">
      <text>
        <r>
          <rPr>
            <sz val="9"/>
            <color indexed="81"/>
            <rFont val="Tahoma"/>
            <family val="2"/>
          </rPr>
          <t xml:space="preserve">End of second transition - per cap growth
</t>
        </r>
      </text>
    </comment>
    <comment ref="R2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Floor per cap growth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" authorId="0" shapeId="0" xr:uid="{00000000-0006-0000-0300-00000D000000}">
      <text>
        <r>
          <rPr>
            <sz val="9"/>
            <color indexed="81"/>
            <rFont val="Tahoma"/>
            <family val="2"/>
          </rPr>
          <t xml:space="preserve">
Per Capita switch</t>
        </r>
      </text>
    </comment>
    <comment ref="T2" authorId="0" shapeId="0" xr:uid="{00000000-0006-0000-0300-00000E000000}">
      <text>
        <r>
          <rPr>
            <sz val="9"/>
            <color indexed="81"/>
            <rFont val="Tahoma"/>
            <family val="2"/>
          </rPr>
          <t xml:space="preserve">
End of first transition - per capita growth</t>
        </r>
      </text>
    </comment>
    <comment ref="U2" authorId="0" shapeId="0" xr:uid="{00000000-0006-0000-0300-00000F000000}">
      <text>
        <r>
          <rPr>
            <sz val="9"/>
            <color indexed="81"/>
            <rFont val="Tahoma"/>
            <family val="2"/>
          </rPr>
          <t xml:space="preserve">
max per capita growth rate</t>
        </r>
      </text>
    </comment>
    <comment ref="Z2" authorId="0" shapeId="0" xr:uid="{00000000-0006-0000-0300-000010000000}">
      <text>
        <r>
          <rPr>
            <sz val="9"/>
            <color indexed="81"/>
            <rFont val="Tahoma"/>
            <family val="2"/>
          </rPr>
          <t xml:space="preserve">
Pace of Change switch</t>
        </r>
      </text>
    </comment>
    <comment ref="AI2" authorId="0" shapeId="0" xr:uid="{00000000-0006-0000-0300-000011000000}">
      <text>
        <r>
          <rPr>
            <sz val="9"/>
            <color indexed="81"/>
            <rFont val="Tahoma"/>
            <family val="2"/>
          </rPr>
          <t xml:space="preserve">Outcome:
Max DfT closing target
</t>
        </r>
      </text>
    </comment>
    <comment ref="AI3" authorId="0" shapeId="0" xr:uid="{00000000-0006-0000-0300-000012000000}">
      <text>
        <r>
          <rPr>
            <b/>
            <sz val="9"/>
            <color indexed="81"/>
            <rFont val="Tahoma"/>
            <family val="2"/>
          </rPr>
          <t>Outcome:
Count CCGs DfT closing target &lt;  -5%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4" authorId="0" shapeId="0" xr:uid="{00000000-0006-0000-0300-000013000000}">
      <text>
        <r>
          <rPr>
            <sz val="9"/>
            <color indexed="81"/>
            <rFont val="Tahoma"/>
            <family val="2"/>
          </rPr>
          <t xml:space="preserve">
balance</t>
        </r>
      </text>
    </comment>
    <comment ref="AI4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 xml:space="preserve">Outcome:
Count CCGs DfT closing target &lt;  -2.5%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5" authorId="0" shapeId="0" xr:uid="{00000000-0006-0000-0300-000015000000}">
      <text>
        <r>
          <rPr>
            <sz val="9"/>
            <color indexed="81"/>
            <rFont val="Tahoma"/>
            <family val="2"/>
          </rPr>
          <t xml:space="preserve">
total minimum allocation</t>
        </r>
      </text>
    </comment>
    <comment ref="AF5" authorId="0" shapeId="0" xr:uid="{00000000-0006-0000-0300-000016000000}">
      <text>
        <r>
          <rPr>
            <sz val="9"/>
            <color indexed="81"/>
            <rFont val="Tahoma"/>
            <family val="2"/>
          </rPr>
          <t xml:space="preserve">
total closing target current year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D1" authorId="0" shapeId="0" xr:uid="{00000000-0006-0000-0C00-000001000000}">
      <text>
        <r>
          <rPr>
            <sz val="9"/>
            <color indexed="81"/>
            <rFont val="Tahoma"/>
            <family val="2"/>
          </rPr>
          <t xml:space="preserve">Current Year
</t>
        </r>
      </text>
    </comment>
    <comment ref="G1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Previous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" authorId="0" shapeId="0" xr:uid="{00000000-0006-0000-0C00-000003000000}">
      <text>
        <r>
          <rPr>
            <sz val="9"/>
            <color indexed="81"/>
            <rFont val="Tahoma"/>
            <family val="2"/>
          </rPr>
          <t>Total CCG Code + PC medical + specialised services (excludes PC other)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E1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
Previous Year/Baseline Year</t>
        </r>
      </text>
    </comment>
    <comment ref="L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Quantum growth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 xr:uid="{00000000-0006-0000-0400-000003000000}">
      <text>
        <r>
          <rPr>
            <sz val="9"/>
            <color indexed="81"/>
            <rFont val="Tahoma"/>
            <family val="2"/>
          </rPr>
          <t>Outcome:
Minimum DfT (per capita) opening target</t>
        </r>
      </text>
    </comment>
    <comment ref="Q1" authorId="0" shapeId="0" xr:uid="{00000000-0006-0000-0400-000004000000}">
      <text>
        <r>
          <rPr>
            <sz val="9"/>
            <color indexed="81"/>
            <rFont val="Tahoma"/>
            <family val="2"/>
          </rPr>
          <t xml:space="preserve">Start of second transition - per cap growth
</t>
        </r>
      </text>
    </comment>
    <comment ref="R1" authorId="0" shapeId="0" xr:uid="{00000000-0006-0000-0400-000005000000}">
      <text>
        <r>
          <rPr>
            <sz val="9"/>
            <color indexed="81"/>
            <rFont val="Tahoma"/>
            <family val="2"/>
          </rPr>
          <t>default (enhanced) per cap growth</t>
        </r>
      </text>
    </comment>
    <comment ref="T1" authorId="0" shapeId="0" xr:uid="{00000000-0006-0000-0400-000006000000}">
      <text>
        <r>
          <rPr>
            <sz val="9"/>
            <color indexed="81"/>
            <rFont val="Tahoma"/>
            <family val="2"/>
          </rPr>
          <t xml:space="preserve">
Start of first transition - per capita growth</t>
        </r>
      </text>
    </comment>
    <comment ref="U1" authorId="0" shapeId="0" xr:uid="{00000000-0006-0000-0400-000007000000}">
      <text>
        <r>
          <rPr>
            <sz val="9"/>
            <color indexed="81"/>
            <rFont val="Tahoma"/>
            <family val="2"/>
          </rPr>
          <t xml:space="preserve">
default per capita growth rate</t>
        </r>
      </text>
    </comment>
    <comment ref="X1" authorId="0" shapeId="0" xr:uid="{00000000-0006-0000-0400-000008000000}">
      <text>
        <r>
          <rPr>
            <sz val="9"/>
            <color indexed="81"/>
            <rFont val="Tahoma"/>
            <family val="2"/>
          </rPr>
          <t xml:space="preserve">
Default programme growth</t>
        </r>
      </text>
    </comment>
    <comment ref="AI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Outcome:
Min DfT closing target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Minimum closing DfT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" authorId="0" shapeId="0" xr:uid="{00000000-0006-0000-0400-00000B000000}">
      <text>
        <r>
          <rPr>
            <sz val="9"/>
            <color indexed="81"/>
            <rFont val="Tahoma"/>
            <family val="2"/>
          </rPr>
          <t xml:space="preserve">End of second transition - per cap growth
</t>
        </r>
      </text>
    </comment>
    <comment ref="R2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Floor per cap growth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" authorId="0" shapeId="0" xr:uid="{00000000-0006-0000-0400-00000D000000}">
      <text>
        <r>
          <rPr>
            <sz val="9"/>
            <color indexed="81"/>
            <rFont val="Tahoma"/>
            <family val="2"/>
          </rPr>
          <t xml:space="preserve">
Per Capita switch</t>
        </r>
      </text>
    </comment>
    <comment ref="T2" authorId="0" shapeId="0" xr:uid="{00000000-0006-0000-0400-00000E000000}">
      <text>
        <r>
          <rPr>
            <sz val="9"/>
            <color indexed="81"/>
            <rFont val="Tahoma"/>
            <family val="2"/>
          </rPr>
          <t xml:space="preserve">
End of first transition - per capita growth</t>
        </r>
      </text>
    </comment>
    <comment ref="U2" authorId="0" shapeId="0" xr:uid="{00000000-0006-0000-0400-00000F000000}">
      <text>
        <r>
          <rPr>
            <sz val="9"/>
            <color indexed="81"/>
            <rFont val="Tahoma"/>
            <family val="2"/>
          </rPr>
          <t xml:space="preserve">
max per capita growth rate</t>
        </r>
      </text>
    </comment>
    <comment ref="Z2" authorId="0" shapeId="0" xr:uid="{00000000-0006-0000-0400-000010000000}">
      <text>
        <r>
          <rPr>
            <sz val="9"/>
            <color indexed="81"/>
            <rFont val="Tahoma"/>
            <family val="2"/>
          </rPr>
          <t xml:space="preserve">
Pace of Change switch</t>
        </r>
      </text>
    </comment>
    <comment ref="AI2" authorId="0" shapeId="0" xr:uid="{00000000-0006-0000-0400-000011000000}">
      <text>
        <r>
          <rPr>
            <sz val="9"/>
            <color indexed="81"/>
            <rFont val="Tahoma"/>
            <family val="2"/>
          </rPr>
          <t xml:space="preserve">Outcome:
Max DfT closing target
</t>
        </r>
      </text>
    </comment>
    <comment ref="AI3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Outcome:
Count CCGs DfT closing target &lt;  -5%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4" authorId="0" shapeId="0" xr:uid="{00000000-0006-0000-0400-000013000000}">
      <text>
        <r>
          <rPr>
            <sz val="9"/>
            <color indexed="81"/>
            <rFont val="Tahoma"/>
            <family val="2"/>
          </rPr>
          <t xml:space="preserve">
balance</t>
        </r>
      </text>
    </comment>
    <comment ref="AI4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 xml:space="preserve">Outcome:
Count CCGs DfT closing target &lt;  -2.5%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5" authorId="0" shapeId="0" xr:uid="{00000000-0006-0000-0400-000015000000}">
      <text>
        <r>
          <rPr>
            <sz val="9"/>
            <color indexed="81"/>
            <rFont val="Tahoma"/>
            <family val="2"/>
          </rPr>
          <t xml:space="preserve">
total minimum allocation</t>
        </r>
      </text>
    </comment>
    <comment ref="AF5" authorId="0" shapeId="0" xr:uid="{00000000-0006-0000-0400-000016000000}">
      <text>
        <r>
          <rPr>
            <sz val="9"/>
            <color indexed="81"/>
            <rFont val="Tahoma"/>
            <family val="2"/>
          </rPr>
          <t xml:space="preserve">
total closing target current year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E1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
Previous Year/Baseline Year</t>
        </r>
      </text>
    </comment>
    <comment ref="L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Quantum growth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3000000}">
      <text>
        <r>
          <rPr>
            <sz val="9"/>
            <color indexed="81"/>
            <rFont val="Tahoma"/>
            <family val="2"/>
          </rPr>
          <t>Outcome:
Minimum DfT (per capita) opening target</t>
        </r>
      </text>
    </comment>
    <comment ref="Q1" authorId="0" shapeId="0" xr:uid="{00000000-0006-0000-0500-000004000000}">
      <text>
        <r>
          <rPr>
            <sz val="9"/>
            <color indexed="81"/>
            <rFont val="Tahoma"/>
            <family val="2"/>
          </rPr>
          <t xml:space="preserve">Start of second transition - per cap growth
</t>
        </r>
      </text>
    </comment>
    <comment ref="R1" authorId="0" shapeId="0" xr:uid="{00000000-0006-0000-0500-000005000000}">
      <text>
        <r>
          <rPr>
            <sz val="9"/>
            <color indexed="81"/>
            <rFont val="Tahoma"/>
            <family val="2"/>
          </rPr>
          <t>default (enhanced) per cap growth</t>
        </r>
      </text>
    </comment>
    <comment ref="T1" authorId="0" shapeId="0" xr:uid="{00000000-0006-0000-0500-000006000000}">
      <text>
        <r>
          <rPr>
            <sz val="9"/>
            <color indexed="81"/>
            <rFont val="Tahoma"/>
            <family val="2"/>
          </rPr>
          <t xml:space="preserve">
Start of first transition - per capita growth</t>
        </r>
      </text>
    </comment>
    <comment ref="U1" authorId="0" shapeId="0" xr:uid="{00000000-0006-0000-0500-000007000000}">
      <text>
        <r>
          <rPr>
            <sz val="9"/>
            <color indexed="81"/>
            <rFont val="Tahoma"/>
            <family val="2"/>
          </rPr>
          <t xml:space="preserve">
default per capita growth rate</t>
        </r>
      </text>
    </comment>
    <comment ref="X1" authorId="0" shapeId="0" xr:uid="{00000000-0006-0000-0500-000008000000}">
      <text>
        <r>
          <rPr>
            <sz val="9"/>
            <color indexed="81"/>
            <rFont val="Tahoma"/>
            <family val="2"/>
          </rPr>
          <t xml:space="preserve">
Default programme growth</t>
        </r>
      </text>
    </comment>
    <comment ref="AI1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Outcome:
Min DfT closing target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Minimum closing DfT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" authorId="0" shapeId="0" xr:uid="{00000000-0006-0000-0500-00000B000000}">
      <text>
        <r>
          <rPr>
            <sz val="9"/>
            <color indexed="81"/>
            <rFont val="Tahoma"/>
            <family val="2"/>
          </rPr>
          <t xml:space="preserve">End of second transition - per cap growth
</t>
        </r>
      </text>
    </comment>
    <comment ref="R2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Floor per cap growth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" authorId="0" shapeId="0" xr:uid="{00000000-0006-0000-0500-00000D000000}">
      <text>
        <r>
          <rPr>
            <sz val="9"/>
            <color indexed="81"/>
            <rFont val="Tahoma"/>
            <family val="2"/>
          </rPr>
          <t xml:space="preserve">
Per Capita switch</t>
        </r>
      </text>
    </comment>
    <comment ref="T2" authorId="0" shapeId="0" xr:uid="{00000000-0006-0000-0500-00000E000000}">
      <text>
        <r>
          <rPr>
            <sz val="9"/>
            <color indexed="81"/>
            <rFont val="Tahoma"/>
            <family val="2"/>
          </rPr>
          <t xml:space="preserve">
End of first transition - per capita growth</t>
        </r>
      </text>
    </comment>
    <comment ref="U2" authorId="0" shapeId="0" xr:uid="{00000000-0006-0000-0500-00000F000000}">
      <text>
        <r>
          <rPr>
            <sz val="9"/>
            <color indexed="81"/>
            <rFont val="Tahoma"/>
            <family val="2"/>
          </rPr>
          <t xml:space="preserve">
max per capita growth rate</t>
        </r>
      </text>
    </comment>
    <comment ref="Z2" authorId="0" shapeId="0" xr:uid="{00000000-0006-0000-0500-000010000000}">
      <text>
        <r>
          <rPr>
            <sz val="9"/>
            <color indexed="81"/>
            <rFont val="Tahoma"/>
            <family val="2"/>
          </rPr>
          <t xml:space="preserve">
Pace of Change switch</t>
        </r>
      </text>
    </comment>
    <comment ref="AI2" authorId="0" shapeId="0" xr:uid="{00000000-0006-0000-0500-000011000000}">
      <text>
        <r>
          <rPr>
            <sz val="9"/>
            <color indexed="81"/>
            <rFont val="Tahoma"/>
            <family val="2"/>
          </rPr>
          <t xml:space="preserve">Outcome:
Max DfT closing target
</t>
        </r>
      </text>
    </comment>
    <comment ref="AI3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Outcome:
Count CCGs DfT closing target &lt;  -5%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4" authorId="0" shapeId="0" xr:uid="{00000000-0006-0000-0500-000013000000}">
      <text>
        <r>
          <rPr>
            <sz val="9"/>
            <color indexed="81"/>
            <rFont val="Tahoma"/>
            <family val="2"/>
          </rPr>
          <t xml:space="preserve">
balance</t>
        </r>
      </text>
    </comment>
    <comment ref="AI4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 xml:space="preserve">Outcome:
Count CCGs DfT closing target &lt;  -2.5%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5" authorId="0" shapeId="0" xr:uid="{00000000-0006-0000-0500-000015000000}">
      <text>
        <r>
          <rPr>
            <sz val="9"/>
            <color indexed="81"/>
            <rFont val="Tahoma"/>
            <family val="2"/>
          </rPr>
          <t xml:space="preserve">
total minimum allocation</t>
        </r>
      </text>
    </comment>
    <comment ref="AF5" authorId="0" shapeId="0" xr:uid="{00000000-0006-0000-0500-000016000000}">
      <text>
        <r>
          <rPr>
            <sz val="9"/>
            <color indexed="81"/>
            <rFont val="Tahoma"/>
            <family val="2"/>
          </rPr>
          <t xml:space="preserve">
total closing target current year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E1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
Previous Year/Baseline Year</t>
        </r>
      </text>
    </comment>
    <comment ref="L1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Quantum growth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3000000}">
      <text>
        <r>
          <rPr>
            <sz val="9"/>
            <color indexed="81"/>
            <rFont val="Tahoma"/>
            <family val="2"/>
          </rPr>
          <t>Outcome:
Minimum DfT (per capita) opening target</t>
        </r>
      </text>
    </comment>
    <comment ref="Q1" authorId="0" shapeId="0" xr:uid="{00000000-0006-0000-0600-000004000000}">
      <text>
        <r>
          <rPr>
            <sz val="9"/>
            <color indexed="81"/>
            <rFont val="Tahoma"/>
            <family val="2"/>
          </rPr>
          <t xml:space="preserve">Start of second transition - per cap growth
</t>
        </r>
      </text>
    </comment>
    <comment ref="R1" authorId="0" shapeId="0" xr:uid="{00000000-0006-0000-0600-000005000000}">
      <text>
        <r>
          <rPr>
            <sz val="9"/>
            <color indexed="81"/>
            <rFont val="Tahoma"/>
            <family val="2"/>
          </rPr>
          <t>default (enhanced) per cap growth</t>
        </r>
      </text>
    </comment>
    <comment ref="T1" authorId="0" shapeId="0" xr:uid="{00000000-0006-0000-0600-000006000000}">
      <text>
        <r>
          <rPr>
            <sz val="9"/>
            <color indexed="81"/>
            <rFont val="Tahoma"/>
            <family val="2"/>
          </rPr>
          <t xml:space="preserve">
Start of first transition - per capita growth</t>
        </r>
      </text>
    </comment>
    <comment ref="U1" authorId="0" shapeId="0" xr:uid="{00000000-0006-0000-0600-000007000000}">
      <text>
        <r>
          <rPr>
            <sz val="9"/>
            <color indexed="81"/>
            <rFont val="Tahoma"/>
            <family val="2"/>
          </rPr>
          <t xml:space="preserve">
default per capita growth rate</t>
        </r>
      </text>
    </comment>
    <comment ref="X1" authorId="0" shapeId="0" xr:uid="{00000000-0006-0000-0600-000008000000}">
      <text>
        <r>
          <rPr>
            <sz val="9"/>
            <color indexed="81"/>
            <rFont val="Tahoma"/>
            <family val="2"/>
          </rPr>
          <t xml:space="preserve">
Default programme growth</t>
        </r>
      </text>
    </comment>
    <comment ref="AI1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Outcome:
Min DfT closing target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Minimum closing DfT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" authorId="0" shapeId="0" xr:uid="{00000000-0006-0000-0600-00000B000000}">
      <text>
        <r>
          <rPr>
            <sz val="9"/>
            <color indexed="81"/>
            <rFont val="Tahoma"/>
            <family val="2"/>
          </rPr>
          <t xml:space="preserve">End of second transition - per cap growth
</t>
        </r>
      </text>
    </comment>
    <comment ref="R2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Floor per cap growth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" authorId="0" shapeId="0" xr:uid="{00000000-0006-0000-0600-00000D000000}">
      <text>
        <r>
          <rPr>
            <sz val="9"/>
            <color indexed="81"/>
            <rFont val="Tahoma"/>
            <family val="2"/>
          </rPr>
          <t xml:space="preserve">
Per Capita switch</t>
        </r>
      </text>
    </comment>
    <comment ref="T2" authorId="0" shapeId="0" xr:uid="{00000000-0006-0000-0600-00000E000000}">
      <text>
        <r>
          <rPr>
            <sz val="9"/>
            <color indexed="81"/>
            <rFont val="Tahoma"/>
            <family val="2"/>
          </rPr>
          <t xml:space="preserve">
End of first transition - per capita growth</t>
        </r>
      </text>
    </comment>
    <comment ref="U2" authorId="0" shapeId="0" xr:uid="{00000000-0006-0000-0600-00000F000000}">
      <text>
        <r>
          <rPr>
            <sz val="9"/>
            <color indexed="81"/>
            <rFont val="Tahoma"/>
            <family val="2"/>
          </rPr>
          <t xml:space="preserve">
max per capita growth rate</t>
        </r>
      </text>
    </comment>
    <comment ref="Z2" authorId="0" shapeId="0" xr:uid="{00000000-0006-0000-0600-000010000000}">
      <text>
        <r>
          <rPr>
            <sz val="9"/>
            <color indexed="81"/>
            <rFont val="Tahoma"/>
            <family val="2"/>
          </rPr>
          <t xml:space="preserve">
Pace of Change switch</t>
        </r>
      </text>
    </comment>
    <comment ref="AI2" authorId="0" shapeId="0" xr:uid="{00000000-0006-0000-0600-000011000000}">
      <text>
        <r>
          <rPr>
            <sz val="9"/>
            <color indexed="81"/>
            <rFont val="Tahoma"/>
            <family val="2"/>
          </rPr>
          <t xml:space="preserve">Outcome:
Max DfT closing target
</t>
        </r>
      </text>
    </comment>
    <comment ref="AI3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Outcome:
Count CCGs DfT closing target &lt;  -5%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4" authorId="0" shapeId="0" xr:uid="{00000000-0006-0000-0600-000013000000}">
      <text>
        <r>
          <rPr>
            <sz val="9"/>
            <color indexed="81"/>
            <rFont val="Tahoma"/>
            <family val="2"/>
          </rPr>
          <t xml:space="preserve">
balance</t>
        </r>
      </text>
    </comment>
    <comment ref="AI4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 xml:space="preserve">Outcome:
Count CCGs DfT closing target &lt;  -2.5%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5" authorId="0" shapeId="0" xr:uid="{00000000-0006-0000-0600-000015000000}">
      <text>
        <r>
          <rPr>
            <sz val="9"/>
            <color indexed="81"/>
            <rFont val="Tahoma"/>
            <family val="2"/>
          </rPr>
          <t xml:space="preserve">
total minimum allocation</t>
        </r>
      </text>
    </comment>
    <comment ref="AF5" authorId="0" shapeId="0" xr:uid="{00000000-0006-0000-0600-000016000000}">
      <text>
        <r>
          <rPr>
            <sz val="9"/>
            <color indexed="81"/>
            <rFont val="Tahoma"/>
            <family val="2"/>
          </rPr>
          <t xml:space="preserve">
total closing target current year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E1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
Previous Year/Baseline Year</t>
        </r>
      </text>
    </comment>
    <comment ref="L1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Quantum growth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3000000}">
      <text>
        <r>
          <rPr>
            <sz val="9"/>
            <color indexed="81"/>
            <rFont val="Tahoma"/>
            <family val="2"/>
          </rPr>
          <t>Outcome:
Minimum DfT (per capita) opening target</t>
        </r>
      </text>
    </comment>
    <comment ref="Q1" authorId="0" shapeId="0" xr:uid="{00000000-0006-0000-0700-000004000000}">
      <text>
        <r>
          <rPr>
            <sz val="9"/>
            <color indexed="81"/>
            <rFont val="Tahoma"/>
            <family val="2"/>
          </rPr>
          <t xml:space="preserve">Start of second transition - per cap growth
</t>
        </r>
      </text>
    </comment>
    <comment ref="R1" authorId="0" shapeId="0" xr:uid="{00000000-0006-0000-0700-000005000000}">
      <text>
        <r>
          <rPr>
            <sz val="9"/>
            <color indexed="81"/>
            <rFont val="Tahoma"/>
            <family val="2"/>
          </rPr>
          <t>default (enhanced) per cap growth</t>
        </r>
      </text>
    </comment>
    <comment ref="T1" authorId="0" shapeId="0" xr:uid="{00000000-0006-0000-0700-000006000000}">
      <text>
        <r>
          <rPr>
            <sz val="9"/>
            <color indexed="81"/>
            <rFont val="Tahoma"/>
            <family val="2"/>
          </rPr>
          <t xml:space="preserve">
Start of first transition - per capita growth</t>
        </r>
      </text>
    </comment>
    <comment ref="U1" authorId="0" shapeId="0" xr:uid="{00000000-0006-0000-0700-000007000000}">
      <text>
        <r>
          <rPr>
            <sz val="9"/>
            <color indexed="81"/>
            <rFont val="Tahoma"/>
            <family val="2"/>
          </rPr>
          <t xml:space="preserve">
default per capita growth rate</t>
        </r>
      </text>
    </comment>
    <comment ref="X1" authorId="0" shapeId="0" xr:uid="{00000000-0006-0000-0700-000008000000}">
      <text>
        <r>
          <rPr>
            <sz val="9"/>
            <color indexed="81"/>
            <rFont val="Tahoma"/>
            <family val="2"/>
          </rPr>
          <t xml:space="preserve">
Default programme growth</t>
        </r>
      </text>
    </comment>
    <comment ref="AI1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Outcome:
Min DfT closing target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Minimum closing DfT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" authorId="0" shapeId="0" xr:uid="{00000000-0006-0000-0700-00000B000000}">
      <text>
        <r>
          <rPr>
            <sz val="9"/>
            <color indexed="81"/>
            <rFont val="Tahoma"/>
            <family val="2"/>
          </rPr>
          <t xml:space="preserve">End of second transition - per cap growth
</t>
        </r>
      </text>
    </comment>
    <comment ref="R2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Floor per cap growth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2" authorId="0" shapeId="0" xr:uid="{00000000-0006-0000-0700-00000D000000}">
      <text>
        <r>
          <rPr>
            <sz val="9"/>
            <color indexed="81"/>
            <rFont val="Tahoma"/>
            <family val="2"/>
          </rPr>
          <t xml:space="preserve">
Per Capita switch</t>
        </r>
      </text>
    </comment>
    <comment ref="T2" authorId="0" shapeId="0" xr:uid="{00000000-0006-0000-0700-00000E000000}">
      <text>
        <r>
          <rPr>
            <sz val="9"/>
            <color indexed="81"/>
            <rFont val="Tahoma"/>
            <family val="2"/>
          </rPr>
          <t xml:space="preserve">
End of first transition - per capita growth</t>
        </r>
      </text>
    </comment>
    <comment ref="U2" authorId="0" shapeId="0" xr:uid="{00000000-0006-0000-0700-00000F000000}">
      <text>
        <r>
          <rPr>
            <sz val="9"/>
            <color indexed="81"/>
            <rFont val="Tahoma"/>
            <family val="2"/>
          </rPr>
          <t xml:space="preserve">
max per capita growth rate</t>
        </r>
      </text>
    </comment>
    <comment ref="Z2" authorId="0" shapeId="0" xr:uid="{00000000-0006-0000-0700-000010000000}">
      <text>
        <r>
          <rPr>
            <sz val="9"/>
            <color indexed="81"/>
            <rFont val="Tahoma"/>
            <family val="2"/>
          </rPr>
          <t xml:space="preserve">
Pace of Change switch</t>
        </r>
      </text>
    </comment>
    <comment ref="AI2" authorId="0" shapeId="0" xr:uid="{00000000-0006-0000-0700-000011000000}">
      <text>
        <r>
          <rPr>
            <sz val="9"/>
            <color indexed="81"/>
            <rFont val="Tahoma"/>
            <family val="2"/>
          </rPr>
          <t xml:space="preserve">Outcome:
Max DfT closing target
</t>
        </r>
      </text>
    </comment>
    <comment ref="AI3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Outcome:
Count CCGs DfT closing target &lt;  -5%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4" authorId="0" shapeId="0" xr:uid="{00000000-0006-0000-0700-000013000000}">
      <text>
        <r>
          <rPr>
            <sz val="9"/>
            <color indexed="81"/>
            <rFont val="Tahoma"/>
            <family val="2"/>
          </rPr>
          <t xml:space="preserve">
balance</t>
        </r>
      </text>
    </comment>
    <comment ref="AI4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 xml:space="preserve">Outcome:
Count CCGs DfT closing target &lt;  -2.5%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5" authorId="0" shapeId="0" xr:uid="{00000000-0006-0000-0700-000015000000}">
      <text>
        <r>
          <rPr>
            <sz val="9"/>
            <color indexed="81"/>
            <rFont val="Tahoma"/>
            <family val="2"/>
          </rPr>
          <t xml:space="preserve">
total minimum allocation</t>
        </r>
      </text>
    </comment>
    <comment ref="AF5" authorId="0" shapeId="0" xr:uid="{00000000-0006-0000-0700-000016000000}">
      <text>
        <r>
          <rPr>
            <sz val="9"/>
            <color indexed="81"/>
            <rFont val="Tahoma"/>
            <family val="2"/>
          </rPr>
          <t xml:space="preserve">
total closing target current year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D1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Current Year
</t>
        </r>
      </text>
    </comment>
    <comment ref="G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Previous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sz val="9"/>
            <color indexed="81"/>
            <rFont val="Tahoma"/>
            <family val="2"/>
          </rPr>
          <t>Total CCG Code + PC medical + specialised services (excludes PC other)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D1" authorId="0" shapeId="0" xr:uid="{00000000-0006-0000-0900-000001000000}">
      <text>
        <r>
          <rPr>
            <sz val="9"/>
            <color indexed="81"/>
            <rFont val="Tahoma"/>
            <family val="2"/>
          </rPr>
          <t xml:space="preserve">Current Year
</t>
        </r>
      </text>
    </comment>
    <comment ref="G1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Previous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" authorId="0" shapeId="0" xr:uid="{00000000-0006-0000-0900-000003000000}">
      <text>
        <r>
          <rPr>
            <sz val="9"/>
            <color indexed="81"/>
            <rFont val="Tahoma"/>
            <family val="2"/>
          </rPr>
          <t>Total CCG Code + PC medical + specialised services (excludes PC other)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D1" authorId="0" shapeId="0" xr:uid="{00000000-0006-0000-0A00-000001000000}">
      <text>
        <r>
          <rPr>
            <sz val="9"/>
            <color indexed="81"/>
            <rFont val="Tahoma"/>
            <family val="2"/>
          </rPr>
          <t xml:space="preserve">Current Year
</t>
        </r>
      </text>
    </comment>
    <comment ref="G1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Previous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" authorId="0" shapeId="0" xr:uid="{00000000-0006-0000-0A00-000003000000}">
      <text>
        <r>
          <rPr>
            <sz val="9"/>
            <color indexed="81"/>
            <rFont val="Tahoma"/>
            <family val="2"/>
          </rPr>
          <t>Total CCG Code + PC medical + specialised services (excludes PC other)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Williams, Darren</author>
  </authors>
  <commentList>
    <comment ref="D1" authorId="0" shapeId="0" xr:uid="{00000000-0006-0000-0B00-000001000000}">
      <text>
        <r>
          <rPr>
            <sz val="9"/>
            <color indexed="81"/>
            <rFont val="Tahoma"/>
            <family val="2"/>
          </rPr>
          <t xml:space="preserve">Current Year
</t>
        </r>
      </text>
    </comment>
    <comment ref="G1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Previous Year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" authorId="0" shapeId="0" xr:uid="{00000000-0006-0000-0B00-000003000000}">
      <text>
        <r>
          <rPr>
            <sz val="9"/>
            <color indexed="81"/>
            <rFont val="Tahoma"/>
            <family val="2"/>
          </rPr>
          <t>Total CCG Code + PC medical + specialised services (excludes PC other)</t>
        </r>
      </text>
    </comment>
  </commentList>
</comments>
</file>

<file path=xl/sharedStrings.xml><?xml version="1.0" encoding="utf-8"?>
<sst xmlns="http://schemas.openxmlformats.org/spreadsheetml/2006/main" count="4759" uniqueCount="657">
  <si>
    <t>Year index</t>
  </si>
  <si>
    <t>2018-19</t>
  </si>
  <si>
    <t>2019-20</t>
  </si>
  <si>
    <t>from Minimum Allocation worksheets</t>
  </si>
  <si>
    <t>Baseline</t>
  </si>
  <si>
    <t>Opening Target</t>
  </si>
  <si>
    <t>Distance from Target</t>
  </si>
  <si>
    <t>Minimum per capita growth</t>
  </si>
  <si>
    <t>Per capita pace of change</t>
  </si>
  <si>
    <t>Minimum programme</t>
  </si>
  <si>
    <t>Closing target</t>
  </si>
  <si>
    <t>CCG</t>
  </si>
  <si>
    <t>Baseline
£000</t>
  </si>
  <si>
    <t>Estimated Population</t>
  </si>
  <si>
    <t>Allocation per head
£</t>
  </si>
  <si>
    <t>Closing DfT</t>
  </si>
  <si>
    <t>Opening Target
£000</t>
  </si>
  <si>
    <t>Opening Target per head
£</t>
  </si>
  <si>
    <t>population growth rate %</t>
  </si>
  <si>
    <t>Sum of minimum allocations
£000</t>
  </si>
  <si>
    <t>DFT
(total allocation)</t>
  </si>
  <si>
    <t>DFT
(per capita)</t>
  </si>
  <si>
    <t>Apply minimum per capita growth [programme]</t>
  </si>
  <si>
    <t>Apply minimum per capita growth [per capita]</t>
  </si>
  <si>
    <t>Allocation after min per capita growth
£000</t>
  </si>
  <si>
    <t>First Transition position</t>
  </si>
  <si>
    <t>Growth on per capita parameters
[programme]</t>
  </si>
  <si>
    <t>Growth on per capita parameters
[per capita]</t>
  </si>
  <si>
    <t>Allocation after per capita p-o-c</t>
  </si>
  <si>
    <t>Apply minimum programme growth
[programme]</t>
  </si>
  <si>
    <t>Apply minimum programme growth
[per capita]</t>
  </si>
  <si>
    <t>Allocation after minimum programme growth</t>
  </si>
  <si>
    <t>Allocation
£000</t>
  </si>
  <si>
    <t>Minimum allocation per head
£</t>
  </si>
  <si>
    <t>Growth after rounding</t>
  </si>
  <si>
    <t>Per capita growth after rounding</t>
  </si>
  <si>
    <t>Target allocations from the fair shares formula £000</t>
  </si>
  <si>
    <t>Target per head</t>
  </si>
  <si>
    <t>Does minimum apply?</t>
  </si>
  <si>
    <t>Minimum Allocation CCG</t>
  </si>
  <si>
    <t>Minimum Allocation PC Med</t>
  </si>
  <si>
    <t>Minimum Allocation Spec Services</t>
  </si>
  <si>
    <t>00C</t>
  </si>
  <si>
    <t>NHS Darlington CCG</t>
  </si>
  <si>
    <t>00D</t>
  </si>
  <si>
    <t>NHS Durham Dales, Easington and Sedgefield CCG</t>
  </si>
  <si>
    <t>00J</t>
  </si>
  <si>
    <t>NHS North Durham CCG</t>
  </si>
  <si>
    <t>00K</t>
  </si>
  <si>
    <t>NHS Hartlepool and Stockton-on-Tees CCG</t>
  </si>
  <si>
    <t>00L</t>
  </si>
  <si>
    <t>NHS Northumberland CCG</t>
  </si>
  <si>
    <t>00M</t>
  </si>
  <si>
    <t>NHS South Tees CCG</t>
  </si>
  <si>
    <t>00N</t>
  </si>
  <si>
    <t>NHS South Tyneside CCG</t>
  </si>
  <si>
    <t>00P</t>
  </si>
  <si>
    <t>NHS Sunderland CCG</t>
  </si>
  <si>
    <t>00Q</t>
  </si>
  <si>
    <t>NHS Blackburn with Darwen CCG</t>
  </si>
  <si>
    <t>00R</t>
  </si>
  <si>
    <t>NHS Blackpool CCG</t>
  </si>
  <si>
    <t>00T</t>
  </si>
  <si>
    <t>NHS Bolton CCG</t>
  </si>
  <si>
    <t>00V</t>
  </si>
  <si>
    <t>NHS Bury CCG</t>
  </si>
  <si>
    <t>00X</t>
  </si>
  <si>
    <t>NHS Chorley and South Ribble CCG</t>
  </si>
  <si>
    <t>00Y</t>
  </si>
  <si>
    <t>NHS Oldham CCG</t>
  </si>
  <si>
    <t>01A</t>
  </si>
  <si>
    <t>NHS East Lancashire CCG</t>
  </si>
  <si>
    <t>01C</t>
  </si>
  <si>
    <t>NHS Eastern Cheshire CCG</t>
  </si>
  <si>
    <t>01D</t>
  </si>
  <si>
    <t>NHS Heywood, Middleton and Rochdale CCG</t>
  </si>
  <si>
    <t>01E</t>
  </si>
  <si>
    <t>NHS Greater Preston CCG</t>
  </si>
  <si>
    <t>01F</t>
  </si>
  <si>
    <t>NHS Halton CCG</t>
  </si>
  <si>
    <t>01G</t>
  </si>
  <si>
    <t>NHS Salford CCG</t>
  </si>
  <si>
    <t>01H</t>
  </si>
  <si>
    <t>NHS Cumbria CCG</t>
  </si>
  <si>
    <t>01J</t>
  </si>
  <si>
    <t>NHS Knowsley CCG</t>
  </si>
  <si>
    <t>01K</t>
  </si>
  <si>
    <t>NHS Morecambe Bay CCG</t>
  </si>
  <si>
    <t>01R</t>
  </si>
  <si>
    <t>NHS South Cheshire CCG</t>
  </si>
  <si>
    <t>01T</t>
  </si>
  <si>
    <t>NHS South Sefton CCG</t>
  </si>
  <si>
    <t>01V</t>
  </si>
  <si>
    <t>NHS Southport and Formby CCG</t>
  </si>
  <si>
    <t>01W</t>
  </si>
  <si>
    <t>NHS Stockport CCG</t>
  </si>
  <si>
    <t>01X</t>
  </si>
  <si>
    <t>NHS St Helens CCG</t>
  </si>
  <si>
    <t>01Y</t>
  </si>
  <si>
    <t>NHS Tameside and Glossop CCG</t>
  </si>
  <si>
    <t>02A</t>
  </si>
  <si>
    <t>NHS Trafford CCG</t>
  </si>
  <si>
    <t>02D</t>
  </si>
  <si>
    <t>NHS Vale Royal CCG</t>
  </si>
  <si>
    <t>02E</t>
  </si>
  <si>
    <t>NHS Warrington CCG</t>
  </si>
  <si>
    <t>02F</t>
  </si>
  <si>
    <t>NHS West Cheshire CCG</t>
  </si>
  <si>
    <t>02G</t>
  </si>
  <si>
    <t>NHS West Lancashire CCG</t>
  </si>
  <si>
    <t>02H</t>
  </si>
  <si>
    <t>NHS Wigan Borough CCG</t>
  </si>
  <si>
    <t>02M</t>
  </si>
  <si>
    <t>NHS Fylde &amp; Wyre CCG</t>
  </si>
  <si>
    <t>02N</t>
  </si>
  <si>
    <t>NHS Airedale, Wharfedale and Craven CCG</t>
  </si>
  <si>
    <t>02P</t>
  </si>
  <si>
    <t>NHS Barnsley CCG</t>
  </si>
  <si>
    <t>02Q</t>
  </si>
  <si>
    <t>NHS Bassetlaw CCG</t>
  </si>
  <si>
    <t>02R</t>
  </si>
  <si>
    <t>NHS Bradford Districts CCG</t>
  </si>
  <si>
    <t>02T</t>
  </si>
  <si>
    <t>NHS Calderdale CCG</t>
  </si>
  <si>
    <t>02W</t>
  </si>
  <si>
    <t>NHS Bradford City CCG</t>
  </si>
  <si>
    <t>02X</t>
  </si>
  <si>
    <t>NHS Doncaster CCG</t>
  </si>
  <si>
    <t>02Y</t>
  </si>
  <si>
    <t>NHS East Riding of Yorkshire CCG</t>
  </si>
  <si>
    <t>03A</t>
  </si>
  <si>
    <t>NHS Greater Huddersfield CCG</t>
  </si>
  <si>
    <t>03D</t>
  </si>
  <si>
    <t>NHS Hambleton, Richmondshire and Whitby CCG</t>
  </si>
  <si>
    <t>03E</t>
  </si>
  <si>
    <t>NHS Harrogate and Rural District CCG</t>
  </si>
  <si>
    <t>03F</t>
  </si>
  <si>
    <t>NHS Hull CCG</t>
  </si>
  <si>
    <t>03H</t>
  </si>
  <si>
    <t>NHS North East Lincolnshire CCG</t>
  </si>
  <si>
    <t>03J</t>
  </si>
  <si>
    <t>NHS North Kirklees CCG</t>
  </si>
  <si>
    <t>03K</t>
  </si>
  <si>
    <t>NHS North Lincolnshire CCG</t>
  </si>
  <si>
    <t>03L</t>
  </si>
  <si>
    <t>NHS Rotherham CCG</t>
  </si>
  <si>
    <t>03M</t>
  </si>
  <si>
    <t>NHS Scarborough and Ryedale CCG</t>
  </si>
  <si>
    <t>03N</t>
  </si>
  <si>
    <t>NHS Sheffield CCG</t>
  </si>
  <si>
    <t>03Q</t>
  </si>
  <si>
    <t>NHS Vale of York CCG</t>
  </si>
  <si>
    <t>03R</t>
  </si>
  <si>
    <t>NHS Wakefield CCG</t>
  </si>
  <si>
    <t>03T</t>
  </si>
  <si>
    <t>NHS Lincolnshire East CCG</t>
  </si>
  <si>
    <t>03V</t>
  </si>
  <si>
    <t>NHS Corby CCG</t>
  </si>
  <si>
    <t>03W</t>
  </si>
  <si>
    <t>NHS East Leicestershire and Rutland CCG</t>
  </si>
  <si>
    <t>04C</t>
  </si>
  <si>
    <t>NHS Leicester City CCG</t>
  </si>
  <si>
    <t>04D</t>
  </si>
  <si>
    <t>NHS Lincolnshire West CCG</t>
  </si>
  <si>
    <t>04E</t>
  </si>
  <si>
    <t>NHS Mansfield and Ashfield CCG</t>
  </si>
  <si>
    <t>04F</t>
  </si>
  <si>
    <t>NHS Milton Keynes CCG</t>
  </si>
  <si>
    <t>04G</t>
  </si>
  <si>
    <t>NHS Nene CCG</t>
  </si>
  <si>
    <t>04H</t>
  </si>
  <si>
    <t>NHS Newark &amp; Sherwood CCG</t>
  </si>
  <si>
    <t>04K</t>
  </si>
  <si>
    <t>NHS Nottingham City CCG</t>
  </si>
  <si>
    <t>04L</t>
  </si>
  <si>
    <t>NHS Nottingham North and East CCG</t>
  </si>
  <si>
    <t>04M</t>
  </si>
  <si>
    <t>NHS Nottingham West CCG</t>
  </si>
  <si>
    <t>04N</t>
  </si>
  <si>
    <t>NHS Rushcliffe CCG</t>
  </si>
  <si>
    <t>04Q</t>
  </si>
  <si>
    <t>NHS South West Lincolnshire CCG</t>
  </si>
  <si>
    <t>04V</t>
  </si>
  <si>
    <t>NHS West Leicestershire CCG</t>
  </si>
  <si>
    <t>04Y</t>
  </si>
  <si>
    <t>NHS Cannock Chase CCG</t>
  </si>
  <si>
    <t>05A</t>
  </si>
  <si>
    <t>NHS Coventry and Rugby CCG</t>
  </si>
  <si>
    <t>05C</t>
  </si>
  <si>
    <t>NHS Dudley CCG</t>
  </si>
  <si>
    <t>05D</t>
  </si>
  <si>
    <t>NHS East Staffordshire CCG</t>
  </si>
  <si>
    <t>05F</t>
  </si>
  <si>
    <t>NHS Herefordshire CCG</t>
  </si>
  <si>
    <t>05G</t>
  </si>
  <si>
    <t>NHS North Staffordshire CCG</t>
  </si>
  <si>
    <t>05H</t>
  </si>
  <si>
    <t>NHS Warwickshire North CCG</t>
  </si>
  <si>
    <t>05J</t>
  </si>
  <si>
    <t>NHS Redditch and Bromsgrove CCG</t>
  </si>
  <si>
    <t>05L</t>
  </si>
  <si>
    <t>NHS Sandwell and West Birmingham CCG</t>
  </si>
  <si>
    <t>05N</t>
  </si>
  <si>
    <t>NHS Shropshire CCG</t>
  </si>
  <si>
    <t>05Q</t>
  </si>
  <si>
    <t>NHS South East Staffordshire and Seisdon Peninsula CCG</t>
  </si>
  <si>
    <t>05R</t>
  </si>
  <si>
    <t>NHS South Warwickshire CCG</t>
  </si>
  <si>
    <t>05T</t>
  </si>
  <si>
    <t>NHS South Worcestershire CCG</t>
  </si>
  <si>
    <t>05V</t>
  </si>
  <si>
    <t>NHS Stafford and Surrounds CCG</t>
  </si>
  <si>
    <t>05W</t>
  </si>
  <si>
    <t>NHS Stoke on Trent CCG</t>
  </si>
  <si>
    <t>05X</t>
  </si>
  <si>
    <t>NHS Telford and Wrekin CCG</t>
  </si>
  <si>
    <t>05Y</t>
  </si>
  <si>
    <t>NHS Walsall CCG</t>
  </si>
  <si>
    <t>06A</t>
  </si>
  <si>
    <t>NHS Wolverhampton CCG</t>
  </si>
  <si>
    <t>06D</t>
  </si>
  <si>
    <t>NHS Wyre Forest CCG</t>
  </si>
  <si>
    <t>06F</t>
  </si>
  <si>
    <t>NHS Bedfordshire CCG</t>
  </si>
  <si>
    <t>06H</t>
  </si>
  <si>
    <t>NHS Cambridgeshire and Peterborough CCG</t>
  </si>
  <si>
    <t>06K</t>
  </si>
  <si>
    <t>NHS East and North Hertfordshire CCG</t>
  </si>
  <si>
    <t>06L</t>
  </si>
  <si>
    <t>NHS Ipswich and East Suffolk CCG</t>
  </si>
  <si>
    <t>06M</t>
  </si>
  <si>
    <t>NHS Great Yarmouth and Waveney CCG</t>
  </si>
  <si>
    <t>06N</t>
  </si>
  <si>
    <t>NHS Herts Valleys CCG</t>
  </si>
  <si>
    <t>06P</t>
  </si>
  <si>
    <t>NHS Luton CCG</t>
  </si>
  <si>
    <t>06Q</t>
  </si>
  <si>
    <t>NHS Mid Essex CCG</t>
  </si>
  <si>
    <t>06T</t>
  </si>
  <si>
    <t>NHS North East Essex CCG</t>
  </si>
  <si>
    <t>06V</t>
  </si>
  <si>
    <t>NHS North Norfolk CCG</t>
  </si>
  <si>
    <t>06W</t>
  </si>
  <si>
    <t>NHS Norwich CCG</t>
  </si>
  <si>
    <t>06Y</t>
  </si>
  <si>
    <t>NHS South Norfolk CCG</t>
  </si>
  <si>
    <t>07G</t>
  </si>
  <si>
    <t>NHS Thurrock CCG</t>
  </si>
  <si>
    <t>07H</t>
  </si>
  <si>
    <t>NHS West Essex CCG</t>
  </si>
  <si>
    <t>07J</t>
  </si>
  <si>
    <t>NHS West Norfolk CCG</t>
  </si>
  <si>
    <t>07K</t>
  </si>
  <si>
    <t>NHS West Suffolk CCG</t>
  </si>
  <si>
    <t>07L</t>
  </si>
  <si>
    <t>NHS Barking and Dagenham CCG</t>
  </si>
  <si>
    <t>07M</t>
  </si>
  <si>
    <t>NHS Barnet CCG</t>
  </si>
  <si>
    <t>07N</t>
  </si>
  <si>
    <t>NHS Bexley CCG</t>
  </si>
  <si>
    <t>07P</t>
  </si>
  <si>
    <t>NHS Brent CCG</t>
  </si>
  <si>
    <t>07Q</t>
  </si>
  <si>
    <t>NHS Bromley CCG</t>
  </si>
  <si>
    <t>07R</t>
  </si>
  <si>
    <t>NHS Camden CCG</t>
  </si>
  <si>
    <t>07T</t>
  </si>
  <si>
    <t>NHS City and Hackney CCG</t>
  </si>
  <si>
    <t>07V</t>
  </si>
  <si>
    <t>NHS Croydon CCG</t>
  </si>
  <si>
    <t>07W</t>
  </si>
  <si>
    <t>NHS Ealing CCG</t>
  </si>
  <si>
    <t>07X</t>
  </si>
  <si>
    <t>NHS Enfield CCG</t>
  </si>
  <si>
    <t>07Y</t>
  </si>
  <si>
    <t>NHS Hounslow CCG</t>
  </si>
  <si>
    <t>08A</t>
  </si>
  <si>
    <t>NHS Greenwich CCG</t>
  </si>
  <si>
    <t>08C</t>
  </si>
  <si>
    <t>NHS Hammersmith and Fulham CCG</t>
  </si>
  <si>
    <t>08D</t>
  </si>
  <si>
    <t>NHS Haringey CCG</t>
  </si>
  <si>
    <t>08E</t>
  </si>
  <si>
    <t>NHS Harrow CCG</t>
  </si>
  <si>
    <t>08F</t>
  </si>
  <si>
    <t>NHS Havering CCG</t>
  </si>
  <si>
    <t>08G</t>
  </si>
  <si>
    <t>NHS Hillingdon CCG</t>
  </si>
  <si>
    <t>08H</t>
  </si>
  <si>
    <t>NHS Islington CCG</t>
  </si>
  <si>
    <t>08J</t>
  </si>
  <si>
    <t>NHS Kingston CCG</t>
  </si>
  <si>
    <t>08K</t>
  </si>
  <si>
    <t>NHS Lambeth CCG</t>
  </si>
  <si>
    <t>08L</t>
  </si>
  <si>
    <t>NHS Lewisham CCG</t>
  </si>
  <si>
    <t>08M</t>
  </si>
  <si>
    <t>NHS Newham CCG</t>
  </si>
  <si>
    <t>08N</t>
  </si>
  <si>
    <t>NHS Redbridge CCG</t>
  </si>
  <si>
    <t>08P</t>
  </si>
  <si>
    <t>NHS Richmond CCG</t>
  </si>
  <si>
    <t>08Q</t>
  </si>
  <si>
    <t>NHS Southwark CCG</t>
  </si>
  <si>
    <t>08R</t>
  </si>
  <si>
    <t>NHS Merton CCG</t>
  </si>
  <si>
    <t>08T</t>
  </si>
  <si>
    <t>NHS Sutton CCG</t>
  </si>
  <si>
    <t>08V</t>
  </si>
  <si>
    <t>NHS Tower Hamlets CCG</t>
  </si>
  <si>
    <t>08W</t>
  </si>
  <si>
    <t>NHS Waltham Forest CCG</t>
  </si>
  <si>
    <t>08X</t>
  </si>
  <si>
    <t>NHS Wandsworth CCG</t>
  </si>
  <si>
    <t>08Y</t>
  </si>
  <si>
    <t>NHS West London CCG</t>
  </si>
  <si>
    <t>09A</t>
  </si>
  <si>
    <t>NHS Central London (Westminster) CCG</t>
  </si>
  <si>
    <t>09C</t>
  </si>
  <si>
    <t>NHS Ashford CCG</t>
  </si>
  <si>
    <t>09D</t>
  </si>
  <si>
    <t>NHS Brighton and Hove CCG</t>
  </si>
  <si>
    <t>09E</t>
  </si>
  <si>
    <t>NHS Canterbury and Coastal CCG</t>
  </si>
  <si>
    <t>09F</t>
  </si>
  <si>
    <t>NHS Eastbourne, Hailsham and Seaford CCG</t>
  </si>
  <si>
    <t>09G</t>
  </si>
  <si>
    <t>NHS Coastal West Sussex CCG</t>
  </si>
  <si>
    <t>09H</t>
  </si>
  <si>
    <t>NHS Crawley CCG</t>
  </si>
  <si>
    <t>09J</t>
  </si>
  <si>
    <t>NHS Dartford, Gravesham and Swanley CCG</t>
  </si>
  <si>
    <t>09L</t>
  </si>
  <si>
    <t>NHS East Surrey CCG</t>
  </si>
  <si>
    <t>09N</t>
  </si>
  <si>
    <t>NHS Guildford and Waverley CCG</t>
  </si>
  <si>
    <t>09P</t>
  </si>
  <si>
    <t>NHS Hastings and Rother CCG</t>
  </si>
  <si>
    <t>09W</t>
  </si>
  <si>
    <t>NHS Medway CCG</t>
  </si>
  <si>
    <t>09X</t>
  </si>
  <si>
    <t>NHS Horsham and Mid Sussex CCG</t>
  </si>
  <si>
    <t>09Y</t>
  </si>
  <si>
    <t>NHS North West Surrey CCG</t>
  </si>
  <si>
    <t>10A</t>
  </si>
  <si>
    <t>NHS South Kent Coast CCG</t>
  </si>
  <si>
    <t>10C</t>
  </si>
  <si>
    <t>NHS Surrey Heath CCG</t>
  </si>
  <si>
    <t>10D</t>
  </si>
  <si>
    <t>NHS Swale CCG</t>
  </si>
  <si>
    <t>10E</t>
  </si>
  <si>
    <t>NHS Thanet CCG</t>
  </si>
  <si>
    <t>10J</t>
  </si>
  <si>
    <t>NHS North Hampshire CCG</t>
  </si>
  <si>
    <t>10K</t>
  </si>
  <si>
    <t>NHS Fareham and Gosport CCG</t>
  </si>
  <si>
    <t>10L</t>
  </si>
  <si>
    <t>NHS Isle of Wight CCG</t>
  </si>
  <si>
    <t>10Q</t>
  </si>
  <si>
    <t>NHS Oxfordshire CCG</t>
  </si>
  <si>
    <t>10R</t>
  </si>
  <si>
    <t>NHS Portsmouth CCG</t>
  </si>
  <si>
    <t>10V</t>
  </si>
  <si>
    <t>NHS South Eastern Hampshire CCG</t>
  </si>
  <si>
    <t>10X</t>
  </si>
  <si>
    <t>NHS Southampton CCG</t>
  </si>
  <si>
    <t>11A</t>
  </si>
  <si>
    <t>NHS West Hampshire CCG</t>
  </si>
  <si>
    <t>11E</t>
  </si>
  <si>
    <t>NHS Bath and North East Somerset CCG</t>
  </si>
  <si>
    <t>11J</t>
  </si>
  <si>
    <t>NHS Dorset CCG</t>
  </si>
  <si>
    <t>11M</t>
  </si>
  <si>
    <t>NHS Gloucestershire CCG</t>
  </si>
  <si>
    <t>11N</t>
  </si>
  <si>
    <t>NHS Kernow CCG</t>
  </si>
  <si>
    <t>11X</t>
  </si>
  <si>
    <t>NHS Somerset CCG</t>
  </si>
  <si>
    <t>12D</t>
  </si>
  <si>
    <t>NHS Swindon CCG</t>
  </si>
  <si>
    <t>12F</t>
  </si>
  <si>
    <t>NHS Wirral CCG</t>
  </si>
  <si>
    <t>13T</t>
  </si>
  <si>
    <t>NHS Newcastle Gateshead CCG</t>
  </si>
  <si>
    <t>14L</t>
  </si>
  <si>
    <t>NHS Manchester CCG</t>
  </si>
  <si>
    <t>14Y</t>
  </si>
  <si>
    <t>NHS Buckinghamshire CCG</t>
  </si>
  <si>
    <t>15A</t>
  </si>
  <si>
    <t>NHS Berkshire West CCG</t>
  </si>
  <si>
    <t>15C</t>
  </si>
  <si>
    <t>NHS Bristol, North Somerset and South Gloucestershire CCG</t>
  </si>
  <si>
    <t>15D</t>
  </si>
  <si>
    <t>NHS East Berkshire CCG</t>
  </si>
  <si>
    <t>15E</t>
  </si>
  <si>
    <t>NHS Birmingham and Solihull CCG</t>
  </si>
  <si>
    <t>15F</t>
  </si>
  <si>
    <t>NHS Leeds CCG</t>
  </si>
  <si>
    <t>15M</t>
  </si>
  <si>
    <t>NHS Derby and Derbyshire CCG</t>
  </si>
  <si>
    <t>99A</t>
  </si>
  <si>
    <t>NHS Liverpool CCG</t>
  </si>
  <si>
    <t>99C</t>
  </si>
  <si>
    <t>NHS North Tyneside CCG</t>
  </si>
  <si>
    <t>99D</t>
  </si>
  <si>
    <t>NHS South Lincolnshire CCG</t>
  </si>
  <si>
    <t>99E</t>
  </si>
  <si>
    <t>NHS Basildon and Brentwood CCG</t>
  </si>
  <si>
    <t>99F</t>
  </si>
  <si>
    <t>NHS Castle Point and Rochford CCG</t>
  </si>
  <si>
    <t>99G</t>
  </si>
  <si>
    <t>NHS Southend CCG</t>
  </si>
  <si>
    <t>99H</t>
  </si>
  <si>
    <t>NHS Surrey Downs CCG</t>
  </si>
  <si>
    <t>99J</t>
  </si>
  <si>
    <t>NHS West Kent CCG</t>
  </si>
  <si>
    <t>99K</t>
  </si>
  <si>
    <t>NHS High Weald Lewes Havens CCG</t>
  </si>
  <si>
    <t>99M</t>
  </si>
  <si>
    <t>NHS North East Hampshire and Farnham CCG</t>
  </si>
  <si>
    <t>99N</t>
  </si>
  <si>
    <t>NHS Wiltshire CCG</t>
  </si>
  <si>
    <t>99P</t>
  </si>
  <si>
    <t>NHS Northern, Eastern and Western Devon CCG</t>
  </si>
  <si>
    <t>99Q</t>
  </si>
  <si>
    <t>NHS South Devon and Torbay CCG</t>
  </si>
  <si>
    <t>Quadrant one</t>
  </si>
  <si>
    <t>Quadrant three</t>
  </si>
  <si>
    <t>Remaining</t>
  </si>
  <si>
    <t>Final allocations</t>
  </si>
  <si>
    <t>Final allocations per wgt capita</t>
  </si>
  <si>
    <t>Closing Target</t>
  </si>
  <si>
    <t>Final growth</t>
  </si>
  <si>
    <t>Final growth per head</t>
  </si>
  <si>
    <t>Target Fair Share Population 
(weighted population)</t>
  </si>
  <si>
    <t>current year</t>
  </si>
  <si>
    <t>previous year</t>
  </si>
  <si>
    <t>Allocation per capita
£</t>
  </si>
  <si>
    <t>Baseline £000</t>
  </si>
  <si>
    <t>Baseline per capita £</t>
  </si>
  <si>
    <t>Target per capita</t>
  </si>
  <si>
    <t>Minimum CCG allocation
£000</t>
  </si>
  <si>
    <t>Minimum PC allocation
£000</t>
  </si>
  <si>
    <t>Minimum SS allocation
£000</t>
  </si>
  <si>
    <t>Actual SS allocation
£000</t>
  </si>
  <si>
    <t>Remaining growth
£000</t>
  </si>
  <si>
    <t>CCG minimum DfT</t>
  </si>
  <si>
    <t>PC minimum DfT</t>
  </si>
  <si>
    <t>CCG/PC DfT quadrant</t>
  </si>
  <si>
    <t>CCG £000 per point</t>
  </si>
  <si>
    <t>PC £000 per point</t>
  </si>
  <si>
    <t>CCG growth £000</t>
  </si>
  <si>
    <t>PC growth £000</t>
  </si>
  <si>
    <t>Remaining growth £000</t>
  </si>
  <si>
    <t>CCG
£000</t>
  </si>
  <si>
    <t>PC
£000</t>
  </si>
  <si>
    <t>Specialised services
£000</t>
  </si>
  <si>
    <t>Total
£000</t>
  </si>
  <si>
    <t>CCG
£</t>
  </si>
  <si>
    <t>PC
£</t>
  </si>
  <si>
    <t>Specialised services
£</t>
  </si>
  <si>
    <t>CCG
%</t>
  </si>
  <si>
    <t>PC
%</t>
  </si>
  <si>
    <t>Specialised services
%</t>
  </si>
  <si>
    <t>Total
%</t>
  </si>
  <si>
    <t>PC</t>
  </si>
  <si>
    <t>Specialised services</t>
  </si>
  <si>
    <t>Total</t>
  </si>
  <si>
    <t>Registered Population</t>
  </si>
  <si>
    <t>2020-21</t>
  </si>
  <si>
    <t>2021-22</t>
  </si>
  <si>
    <t>2022-23</t>
  </si>
  <si>
    <t>2023-24</t>
  </si>
  <si>
    <t>GDP deflator and Population Growth</t>
  </si>
  <si>
    <t>GDP deflator</t>
  </si>
  <si>
    <t>Reference growth</t>
  </si>
  <si>
    <t>Quanta</t>
  </si>
  <si>
    <t xml:space="preserve">Per Capita </t>
  </si>
  <si>
    <t>Start of second transition</t>
  </si>
  <si>
    <t>End of second transition</t>
  </si>
  <si>
    <t>Floor per cap growth</t>
  </si>
  <si>
    <t>Programme</t>
  </si>
  <si>
    <t>Switches</t>
  </si>
  <si>
    <t>Per capita switch</t>
  </si>
  <si>
    <t>PoC switch</t>
  </si>
  <si>
    <t>Performance</t>
  </si>
  <si>
    <t>Balance</t>
  </si>
  <si>
    <t>Balance / Quanta</t>
  </si>
  <si>
    <t>Minimum opening DfT</t>
  </si>
  <si>
    <t>Minimum closing DfT</t>
  </si>
  <si>
    <t>Maximum closing DfT</t>
  </si>
  <si>
    <t>Target min DfT</t>
  </si>
  <si>
    <t>NHS England - 2019-20 to 2023-24 Allocations</t>
  </si>
  <si>
    <t>Pace of change parameters</t>
  </si>
  <si>
    <t>Minimum allocations for place based (total)</t>
  </si>
  <si>
    <t>per capita growth based on opening DfT per capita</t>
  </si>
  <si>
    <t>Average per cap growth</t>
  </si>
  <si>
    <t>Gap from floor to avg per cap growth</t>
  </si>
  <si>
    <t>%</t>
  </si>
  <si>
    <t>Population growth</t>
  </si>
  <si>
    <t>£'000</t>
  </si>
  <si>
    <t>Quantum growth %</t>
  </si>
  <si>
    <t>Maximum per capita growth</t>
  </si>
  <si>
    <t>Start of first transition</t>
  </si>
  <si>
    <t>End of first transition</t>
  </si>
  <si>
    <t>Default per cap growth</t>
  </si>
  <si>
    <t>Minimum programme growth %</t>
  </si>
  <si>
    <t>No. of CCGs &lt; -5% closing DfT</t>
  </si>
  <si>
    <t>No. of CCGs &lt; -2.5% closing DfT</t>
  </si>
  <si>
    <t>Please refer to the Technical Guide published alongside this spreadsheet for further information</t>
  </si>
  <si>
    <t>inputs</t>
  </si>
  <si>
    <t>A series of parameters and switches to tune pace of change policy</t>
  </si>
  <si>
    <t>processing</t>
  </si>
  <si>
    <t>Shows the calculation of the total place allocation for 2019-20</t>
  </si>
  <si>
    <t>Shows the disaggregation of the total place allocation for 2020-21</t>
  </si>
  <si>
    <t xml:space="preserve">Shows the disaggregation of the total place allocation for 2019-20 </t>
  </si>
  <si>
    <t>Shows the calculation of the total place allocation for 2021-22</t>
  </si>
  <si>
    <t>Shows the disaggregation of the total place allocation for 2021-22</t>
  </si>
  <si>
    <t>Shows the calculation of the total place allocation for 2022-23</t>
  </si>
  <si>
    <t>Shows the disaggregation of the total place allocation for 2022-23</t>
  </si>
  <si>
    <t>Shows the calculation of the total place allocation for 2023-24</t>
  </si>
  <si>
    <t>Shows the disaggregation of the total place allocation for 2023-24</t>
  </si>
  <si>
    <t xml:space="preserve">Row 25 set the minimum programme growth. </t>
  </si>
  <si>
    <t xml:space="preserve">Row 37 sets the minimum target closing DfT. </t>
  </si>
  <si>
    <t xml:space="preserve">Columns X-Z apply a minimum programme [total allocation] growth.  </t>
  </si>
  <si>
    <t>The total (place-based) allocation is in column AA, and target allocation in column AF.</t>
  </si>
  <si>
    <t>The place-based allocation Closing DfT is in column AH.</t>
  </si>
  <si>
    <t>NHS England - CCG allocations 2019/20 to 2023/24</t>
  </si>
  <si>
    <t>Technical Guidance Documentation</t>
  </si>
  <si>
    <t>Description of worksheets in this document</t>
  </si>
  <si>
    <t>See also Technical Guidance Documentation</t>
  </si>
  <si>
    <t>www.england.nhs.uk/allocations</t>
  </si>
  <si>
    <t>For queries please contact</t>
  </si>
  <si>
    <t>england.revenue-allocations@nhs.net</t>
  </si>
  <si>
    <t>Aggregate place based allocations</t>
  </si>
  <si>
    <t>Q - Place based total and disaggregation</t>
  </si>
  <si>
    <t>and disaggregation to the commissioning streams</t>
  </si>
  <si>
    <t xml:space="preserve">This workbook shows the calculation for total place based pace of change, to produce </t>
  </si>
  <si>
    <t xml:space="preserve">aggregate place based allocations and disaggregation to the commissioning streams </t>
  </si>
  <si>
    <t>Baseline information is taken from the disaggregated total place allocation for 2019-20</t>
  </si>
  <si>
    <t>imported from workbooks N, O and P</t>
  </si>
  <si>
    <t xml:space="preserve">Column N is the sum of the minimum allocations from the individual commissioning streams,  </t>
  </si>
  <si>
    <t>Columns Q-W applies per capita growth based on opening DfT per capita, higher for CCGs</t>
  </si>
  <si>
    <t>that are furthest below target, and lower for CCGs that are furthest above target.</t>
  </si>
  <si>
    <t>the individual workstream values.</t>
  </si>
  <si>
    <t>Baselines, target values and populations are brought in from workbook M as a sum across</t>
  </si>
  <si>
    <t xml:space="preserve">Column W calculates the growth available for distribution after subtracting the three minimum </t>
  </si>
  <si>
    <t>allocations.  For specialised services the minimum allocation is also the actual allocation.</t>
  </si>
  <si>
    <t xml:space="preserve">Columns AA-AC put the CCG in to one of four groups reflecting where the minimum CCG </t>
  </si>
  <si>
    <t xml:space="preserve">and primary medical care allocations are above or below target (for example, group 2 is for </t>
  </si>
  <si>
    <t xml:space="preserve">those CCGs where both are above target.) The cash value of one point change in DfT is </t>
  </si>
  <si>
    <t>also calculated for each case.</t>
  </si>
  <si>
    <t>are used or DfT=0</t>
  </si>
  <si>
    <t xml:space="preserve">Columns AE-AG, for CCGs in group one puts growth in to the CCG stream, until all resources  </t>
  </si>
  <si>
    <t>until all resources are used or DfT=0</t>
  </si>
  <si>
    <t xml:space="preserve">Columns AI-AK, for CCGs in group three puts growth in to the primary  medical care stream, </t>
  </si>
  <si>
    <t>Columns AM-AO distributes any remaining resources across the CCG and primary medical</t>
  </si>
  <si>
    <t>care streams, such that their position improves by the same number of percentage points.</t>
  </si>
  <si>
    <t>inform setting growth limits.</t>
  </si>
  <si>
    <t xml:space="preserve">Rows 8-13 provide basic information on national population growth and GDP deflators to  </t>
  </si>
  <si>
    <t>Rows 15-23 set the parameters for per capita growth rates. The minimum growth is set to the</t>
  </si>
  <si>
    <t xml:space="preserve">pace of change preserves the order of the initial DfTs. </t>
  </si>
  <si>
    <t xml:space="preserve">reference growth.  The recommended earliest point for the end of transition ensures that </t>
  </si>
  <si>
    <t>policy.</t>
  </si>
  <si>
    <t xml:space="preserve">Rows 27 and 28 provide switches for turning on and off different parts of the pace of change </t>
  </si>
  <si>
    <t>process of choosing these parameters.</t>
  </si>
  <si>
    <t xml:space="preserve">Rows 30-36 give a summary of the performance of the pace of change choices to support the </t>
  </si>
  <si>
    <t>Target Fair Share Population (weighted population)</t>
  </si>
  <si>
    <t>outputs</t>
  </si>
  <si>
    <t>VBA code</t>
  </si>
  <si>
    <t>calculations</t>
  </si>
  <si>
    <t>User defined Visual Basic functions used to set per capita growth</t>
  </si>
  <si>
    <t>Calculations are performed using this VBA code (comments describe process)</t>
  </si>
  <si>
    <r>
      <t xml:space="preserve"># </t>
    </r>
    <r>
      <rPr>
        <sz val="10"/>
        <color rgb="FF7030A0"/>
        <rFont val="Arial"/>
        <family val="2"/>
      </rPr>
      <t>These functions are shown in the order they are used in the minimum allocation calculations</t>
    </r>
  </si>
  <si>
    <r>
      <t xml:space="preserve"># Function </t>
    </r>
    <r>
      <rPr>
        <b/>
        <sz val="10"/>
        <color rgb="FF7030A0"/>
        <rFont val="Arial"/>
        <family val="2"/>
      </rPr>
      <t>MinGrowthPerhead</t>
    </r>
    <r>
      <rPr>
        <sz val="10"/>
        <color rgb="FF7030A0"/>
        <rFont val="Arial"/>
        <family val="2"/>
      </rPr>
      <t xml:space="preserve"> sets minimum per capita growth</t>
    </r>
  </si>
  <si>
    <t># Inputs are taken from the minimum allocation worksheet and the pace of change parameters</t>
  </si>
  <si>
    <r>
      <t xml:space="preserve"># </t>
    </r>
    <r>
      <rPr>
        <b/>
        <sz val="10"/>
        <color rgb="FF7030A0"/>
        <rFont val="Arial"/>
        <family val="2"/>
      </rPr>
      <t>X</t>
    </r>
    <r>
      <rPr>
        <sz val="10"/>
        <color rgb="FF7030A0"/>
        <rFont val="Arial"/>
        <family val="2"/>
      </rPr>
      <t xml:space="preserve"> is the opening DfT per capita, taken from the minimum allocation worksheet</t>
    </r>
  </si>
  <si>
    <r>
      <t xml:space="preserve"># </t>
    </r>
    <r>
      <rPr>
        <b/>
        <sz val="10"/>
        <color rgb="FF7030A0"/>
        <rFont val="Arial"/>
        <family val="2"/>
      </rPr>
      <t>minval</t>
    </r>
    <r>
      <rPr>
        <sz val="10"/>
        <color rgb="FF7030A0"/>
        <rFont val="Arial"/>
        <family val="2"/>
      </rPr>
      <t xml:space="preserve"> is 0</t>
    </r>
  </si>
  <si>
    <r>
      <t xml:space="preserve"># </t>
    </r>
    <r>
      <rPr>
        <b/>
        <sz val="10"/>
        <color rgb="FF7030A0"/>
        <rFont val="Arial"/>
        <family val="2"/>
      </rPr>
      <t>maxval</t>
    </r>
    <r>
      <rPr>
        <sz val="10"/>
        <color rgb="FF7030A0"/>
        <rFont val="Arial"/>
        <family val="2"/>
      </rPr>
      <t xml:space="preserve"> is 1</t>
    </r>
  </si>
  <si>
    <r>
      <t xml:space="preserve"># </t>
    </r>
    <r>
      <rPr>
        <b/>
        <sz val="10"/>
        <color rgb="FF7030A0"/>
        <rFont val="Arial"/>
        <family val="2"/>
      </rPr>
      <t>RampStart</t>
    </r>
    <r>
      <rPr>
        <sz val="10"/>
        <color rgb="FF7030A0"/>
        <rFont val="Arial"/>
        <family val="2"/>
      </rPr>
      <t xml:space="preserve"> is start of the second transition ( 5% over opening target)</t>
    </r>
  </si>
  <si>
    <r>
      <t xml:space="preserve"># </t>
    </r>
    <r>
      <rPr>
        <b/>
        <sz val="10"/>
        <color rgb="FF7030A0"/>
        <rFont val="Arial"/>
        <family val="2"/>
      </rPr>
      <t>RampEnd</t>
    </r>
    <r>
      <rPr>
        <sz val="10"/>
        <color rgb="FF7030A0"/>
        <rFont val="Arial"/>
        <family val="2"/>
      </rPr>
      <t xml:space="preserve"> is the end of the second transition (10% over opening target)</t>
    </r>
  </si>
  <si>
    <r>
      <t xml:space="preserve"># </t>
    </r>
    <r>
      <rPr>
        <b/>
        <sz val="10"/>
        <color rgb="FF7030A0"/>
        <rFont val="Arial"/>
        <family val="2"/>
      </rPr>
      <t>HigherRate</t>
    </r>
    <r>
      <rPr>
        <sz val="10"/>
        <color rgb="FF7030A0"/>
        <rFont val="Arial"/>
        <family val="2"/>
      </rPr>
      <t xml:space="preserve"> is the default per cap growth taken from the pace of change parameters</t>
    </r>
  </si>
  <si>
    <r>
      <t xml:space="preserve"># </t>
    </r>
    <r>
      <rPr>
        <b/>
        <sz val="10"/>
        <color rgb="FF7030A0"/>
        <rFont val="Arial"/>
        <family val="2"/>
      </rPr>
      <t>LowerRate</t>
    </r>
    <r>
      <rPr>
        <sz val="10"/>
        <color rgb="FF7030A0"/>
        <rFont val="Arial"/>
        <family val="2"/>
      </rPr>
      <t xml:space="preserve"> is the floor per cap growth taken from the pace of change parameters</t>
    </r>
  </si>
  <si>
    <t>Function MinGrowthPerHead(X, minval, maxval, RampStart, RampEnd, HigherRate, LowerRate)</t>
  </si>
  <si>
    <t xml:space="preserve">    Dim a, b As Double</t>
  </si>
  <si>
    <t># a is the transition ranging from minval =  0 (where opening DfT per capita &gt;= 10%) to  maxval = 1 (where opening DfT per capita &lt;= 5%)</t>
  </si>
  <si>
    <r>
      <t xml:space="preserve">    a = </t>
    </r>
    <r>
      <rPr>
        <sz val="10"/>
        <color rgb="FFFF0000"/>
        <rFont val="Arial"/>
        <family val="2"/>
      </rPr>
      <t>MinMaxRamp</t>
    </r>
    <r>
      <rPr>
        <sz val="10"/>
        <color rgb="FF009639"/>
        <rFont val="Arial"/>
        <family val="2"/>
      </rPr>
      <t>(X, minval, maxval, RampStart, RampEnd)</t>
    </r>
  </si>
  <si>
    <t xml:space="preserve">    b = 1 - a</t>
  </si>
  <si>
    <t># minimum growth per head is weighted average of the growth rates</t>
  </si>
  <si>
    <t xml:space="preserve">    MinGrowthPerHead = a * HigherRate + b * LowerRate</t>
  </si>
  <si>
    <t>End Function</t>
  </si>
  <si>
    <r>
      <t xml:space="preserve"># Function </t>
    </r>
    <r>
      <rPr>
        <b/>
        <sz val="10"/>
        <color rgb="FF7030A0"/>
        <rFont val="Arial"/>
        <family val="2"/>
      </rPr>
      <t>MinMaxRamp</t>
    </r>
    <r>
      <rPr>
        <sz val="10"/>
        <color rgb="FF7030A0"/>
        <rFont val="Arial"/>
        <family val="2"/>
      </rPr>
      <t xml:space="preserve"> sets transition</t>
    </r>
  </si>
  <si>
    <r>
      <t xml:space="preserve"># </t>
    </r>
    <r>
      <rPr>
        <b/>
        <sz val="10"/>
        <color rgb="FF7030A0"/>
        <rFont val="Arial"/>
        <family val="2"/>
      </rPr>
      <t>X</t>
    </r>
    <r>
      <rPr>
        <sz val="10"/>
        <color rgb="FF7030A0"/>
        <rFont val="Arial"/>
        <family val="2"/>
      </rPr>
      <t xml:space="preserve"> is opening DfT per capita, from the minimum allocation worksheet</t>
    </r>
  </si>
  <si>
    <t>Function MinMaxRamp(X, minval, maxval, RampStart, RampEnd)</t>
  </si>
  <si>
    <t xml:space="preserve">    If X &lt; RampStart Then</t>
  </si>
  <si>
    <t xml:space="preserve">    MinMaxRamp = maxval</t>
  </si>
  <si>
    <t xml:space="preserve">    ElseIf X &gt; RampEnd Then</t>
  </si>
  <si>
    <t xml:space="preserve">    MinMaxRamp = minval</t>
  </si>
  <si>
    <t xml:space="preserve">    Else</t>
  </si>
  <si>
    <t xml:space="preserve">    MinMaxRamp = (X - RampEnd) / (RampStart - RampEnd)</t>
  </si>
  <si>
    <t xml:space="preserve">    End If</t>
  </si>
  <si>
    <r>
      <t xml:space="preserve"># Function </t>
    </r>
    <r>
      <rPr>
        <b/>
        <sz val="10"/>
        <color rgb="FF7030A0"/>
        <rFont val="Arial"/>
        <family val="2"/>
      </rPr>
      <t>NewMinGrowthPerHead</t>
    </r>
    <r>
      <rPr>
        <sz val="10"/>
        <color rgb="FF7030A0"/>
        <rFont val="Arial"/>
        <family val="2"/>
      </rPr>
      <t xml:space="preserve"> sets higher per capita growth to ensure CCGs are within target minimum closing DfT</t>
    </r>
  </si>
  <si>
    <t># Inputs are taken from the minimum allocation sheet and the pace of change parameters</t>
  </si>
  <si>
    <r>
      <t xml:space="preserve"># </t>
    </r>
    <r>
      <rPr>
        <b/>
        <sz val="10"/>
        <color rgb="FF7030A0"/>
        <rFont val="Arial"/>
        <family val="2"/>
      </rPr>
      <t>minDfT</t>
    </r>
    <r>
      <rPr>
        <sz val="10"/>
        <color rgb="FF7030A0"/>
        <rFont val="Arial"/>
        <family val="2"/>
      </rPr>
      <t xml:space="preserve"> is the Target minimum closing DfT (increasing from -4.99% in 2019-20 to -3.50% in 2023/24), taken from the pace of change parameters worksheet</t>
    </r>
  </si>
  <si>
    <r>
      <t xml:space="preserve"># </t>
    </r>
    <r>
      <rPr>
        <b/>
        <sz val="10"/>
        <color rgb="FF7030A0"/>
        <rFont val="Arial"/>
        <family val="2"/>
      </rPr>
      <t>QuantumGrowth</t>
    </r>
    <r>
      <rPr>
        <sz val="10"/>
        <color rgb="FF7030A0"/>
        <rFont val="Arial"/>
        <family val="2"/>
      </rPr>
      <t xml:space="preserve"> is quantum growth taken from the pace of change parameters worksheet</t>
    </r>
  </si>
  <si>
    <r>
      <t xml:space="preserve"># </t>
    </r>
    <r>
      <rPr>
        <b/>
        <sz val="10"/>
        <color rgb="FF7030A0"/>
        <rFont val="Arial"/>
        <family val="2"/>
      </rPr>
      <t>DefaultGrowth</t>
    </r>
    <r>
      <rPr>
        <sz val="10"/>
        <color rgb="FF7030A0"/>
        <rFont val="Arial"/>
        <family val="2"/>
      </rPr>
      <t xml:space="preserve"> is the default per cap growth taken from pace of change parameters worksheet</t>
    </r>
  </si>
  <si>
    <r>
      <t xml:space="preserve"># </t>
    </r>
    <r>
      <rPr>
        <b/>
        <sz val="10"/>
        <color rgb="FF7030A0"/>
        <rFont val="Arial"/>
        <family val="2"/>
      </rPr>
      <t>RampEnd</t>
    </r>
    <r>
      <rPr>
        <sz val="10"/>
        <color rgb="FF7030A0"/>
        <rFont val="Arial"/>
        <family val="2"/>
      </rPr>
      <t xml:space="preserve"> is end of first transition (-2.5% in 2019-20 and 0% thereafter)</t>
    </r>
  </si>
  <si>
    <r>
      <t xml:space="preserve"># </t>
    </r>
    <r>
      <rPr>
        <b/>
        <sz val="10"/>
        <color rgb="FF7030A0"/>
        <rFont val="Arial"/>
        <family val="2"/>
      </rPr>
      <t xml:space="preserve">ClosingTargetPerHead </t>
    </r>
    <r>
      <rPr>
        <sz val="10"/>
        <color rgb="FF7030A0"/>
        <rFont val="Arial"/>
        <family val="2"/>
      </rPr>
      <t>is</t>
    </r>
    <r>
      <rPr>
        <b/>
        <sz val="10"/>
        <color rgb="FF7030A0"/>
        <rFont val="Arial"/>
        <family val="2"/>
      </rPr>
      <t xml:space="preserve"> closing target per capita</t>
    </r>
  </si>
  <si>
    <r>
      <t xml:space="preserve"># </t>
    </r>
    <r>
      <rPr>
        <b/>
        <sz val="10"/>
        <color rgb="FF7030A0"/>
        <rFont val="Arial"/>
        <family val="2"/>
      </rPr>
      <t>BaselinePerHead</t>
    </r>
    <r>
      <rPr>
        <sz val="10"/>
        <color rgb="FF7030A0"/>
        <rFont val="Arial"/>
        <family val="2"/>
      </rPr>
      <t xml:space="preserve"> is baseline allocation per capita</t>
    </r>
  </si>
  <si>
    <r>
      <t xml:space="preserve"># </t>
    </r>
    <r>
      <rPr>
        <b/>
        <sz val="10"/>
        <color rgb="FF7030A0"/>
        <rFont val="Arial"/>
        <family val="2"/>
      </rPr>
      <t>Transition</t>
    </r>
    <r>
      <rPr>
        <sz val="10"/>
        <color rgb="FF7030A0"/>
        <rFont val="Arial"/>
        <family val="2"/>
      </rPr>
      <t xml:space="preserve"> (in range 0  to 1) relates to first transition </t>
    </r>
  </si>
  <si>
    <r>
      <t xml:space="preserve"># </t>
    </r>
    <r>
      <rPr>
        <b/>
        <sz val="10"/>
        <color rgb="FF7030A0"/>
        <rFont val="Arial"/>
        <family val="2"/>
      </rPr>
      <t>lowestOpenDfT</t>
    </r>
    <r>
      <rPr>
        <sz val="10"/>
        <color rgb="FF7030A0"/>
        <rFont val="Arial"/>
        <family val="2"/>
      </rPr>
      <t xml:space="preserve"> is the minimum CCG opening DfT per capita</t>
    </r>
  </si>
  <si>
    <t>Function NewMinGrowthPerHead(X As Double, minDfT As Double, QuantumGrowth As Double, DefaultGrowth As Double, RampEnd As Double, ClosingTargetPerHead As Double, BaselinePerHead As Double, Transition As Double, lowestOpenDfT As Double) As Double</t>
  </si>
  <si>
    <t xml:space="preserve">    Dim GrowthDiff As Double</t>
  </si>
  <si>
    <t xml:space="preserve">    Dim gmax As Double</t>
  </si>
  <si>
    <t xml:space="preserve">    Dim adjlowestopenDfT As Double</t>
  </si>
  <si>
    <t xml:space="preserve">    GrowthDiff = DefaultGrowth - QuantumGrowth</t>
  </si>
  <si>
    <t># where opening DfT per capita is below minimum closing DfT, apply sufficient per capita growth to move closing DfT to minimum closing DfT</t>
  </si>
  <si>
    <t xml:space="preserve">    If X &lt; minDfT Then</t>
  </si>
  <si>
    <t xml:space="preserve">    NewMinGrowthPerHead = (ClosingTargetPerHead * (1 + minDfT) / BaselinePerHead) - 1</t>
  </si>
  <si>
    <t># where opening DfT per capita is between minimum closing DfT and end of first transition</t>
  </si>
  <si>
    <t># apply per capita growth based on opening DfT per capita position on first transition</t>
  </si>
  <si>
    <t xml:space="preserve">    ElseIf X &lt; RampEnd Then</t>
  </si>
  <si>
    <t># set adjusted lowest opening DfT as start of first transition</t>
  </si>
  <si>
    <t xml:space="preserve">        If lowestOpenDfT &lt; minDfT Then</t>
  </si>
  <si>
    <t xml:space="preserve">        adjlowestopenDfT = minDfT</t>
  </si>
  <si>
    <t xml:space="preserve">        Else</t>
  </si>
  <si>
    <t xml:space="preserve">        adjlowestopenDfT = lowestOpenDfT</t>
  </si>
  <si>
    <t xml:space="preserve">        End If</t>
  </si>
  <si>
    <t># per capita growth rate to apply to start of first transition</t>
  </si>
  <si>
    <t># default per cap growth applied to end of first transition</t>
  </si>
  <si>
    <t># per capita growth rate weighted average of two rates based on transition position</t>
  </si>
  <si>
    <t xml:space="preserve">    gmax = ((1 + minDfT) * (1 + QuantumGrowth) / (1 + adjlowestopenDfT)) - 1</t>
  </si>
  <si>
    <t xml:space="preserve">    NewMinGrowthPerHead = (1 - Transition) * DefaultGrowth + Transition * gmax</t>
  </si>
  <si>
    <t xml:space="preserve">    NewMinGrowthPerHead = 0</t>
  </si>
  <si>
    <t>Clinical Commissioning Group (192)</t>
  </si>
  <si>
    <t>DAG 2019-20</t>
  </si>
  <si>
    <t>DAG 2020-21</t>
  </si>
  <si>
    <t>DAG 2021-22</t>
  </si>
  <si>
    <t>DAG 2022-23</t>
  </si>
  <si>
    <t>DAG 2023-24</t>
  </si>
  <si>
    <t>Total 2019-20</t>
  </si>
  <si>
    <t>Total 2020-21</t>
  </si>
  <si>
    <t>Total 2021-22</t>
  </si>
  <si>
    <t>Total 2022-23</t>
  </si>
  <si>
    <t>Total 2023-24</t>
  </si>
  <si>
    <t>Baseline information is taken from the disaggregated total place allocation for 2020-21</t>
  </si>
  <si>
    <t>Shows the calculation of the total place allocation for 2020-21</t>
  </si>
  <si>
    <t>Baseline information is taken from the disaggregated total place allocation for 2021-22</t>
  </si>
  <si>
    <t>Baseline information is taken from the disaggregated total place allocation for 2022-23</t>
  </si>
  <si>
    <t>Additional Notes: GP Contract Adjustments</t>
  </si>
  <si>
    <t>2 www.england.nhs.uk/publication/gp-contract-five-year-framework/</t>
  </si>
  <si>
    <t>Further adjustments which affect CCG Primary medical care allocations due to decisions on</t>
  </si>
  <si>
    <r>
      <t>the GP contract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were not finalised in time for the CCG allocations to take these into account.</t>
    </r>
  </si>
  <si>
    <r>
      <t>The overall effect to CCGs of funding changes to the GP contract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, due to the introduction of</t>
    </r>
  </si>
  <si>
    <t>the new centrally-funded Clinical Negligence Scheme for General Practice (CNSGP) which will</t>
  </si>
  <si>
    <t>start from April 2019, are outlined in spreadsheet K2.</t>
  </si>
  <si>
    <t>1 www.england.nhs.uk/publication/gms-contract-settlement-and-allocation-changes-2019-20-to-2023-24-letter-from-ed-waller/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</si>
</sst>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£&quot;#,##0;[Red]\-&quot;£&quot;#,##0"/>
    <numFmt numFmtId="43" formatCode="_-* #,##0.00_-;\-* #,##0.00_-;_-* &quot;-&quot;??_-;_-@_-"/>
    <numFmt numFmtId="164" formatCode="#,##0_ ;[Red]\-#,##0\ "/>
    <numFmt numFmtId="165" formatCode="_-* #,##0_-;\-* #,##0_-;_-* &quot;-&quot;??_-;_-@_-"/>
    <numFmt numFmtId="166" formatCode="#,##0.00_ ;[Red]\-#,##0.00\ "/>
    <numFmt numFmtId="167" formatCode="0%;[Red]\-0%;\-"/>
    <numFmt numFmtId="168" formatCode="#,##0;;\-"/>
  </numFmts>
  <fonts count="8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4"/>
      <name val="Arial"/>
      <family val="2"/>
    </font>
    <font>
      <sz val="10"/>
      <color theme="6" tint="-0.249977111117893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11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indexed="8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b/>
      <sz val="10"/>
      <color theme="1"/>
      <name val="Arial"/>
      <family val="2"/>
    </font>
    <font>
      <sz val="10"/>
      <color theme="4" tint="-0.249977111117893"/>
      <name val="Arial"/>
      <family val="2"/>
    </font>
    <font>
      <sz val="18"/>
      <name val="Arial"/>
      <family val="2"/>
    </font>
    <font>
      <b/>
      <u/>
      <sz val="10"/>
      <name val="Arial"/>
      <family val="2"/>
    </font>
    <font>
      <b/>
      <sz val="10"/>
      <color rgb="FF005EB8"/>
      <name val="Arial"/>
      <family val="2"/>
    </font>
    <font>
      <sz val="10"/>
      <color rgb="FF005EB8"/>
      <name val="Arial"/>
      <family val="2"/>
    </font>
    <font>
      <sz val="10"/>
      <color rgb="FF7C2855"/>
      <name val="Arial"/>
      <family val="2"/>
    </font>
    <font>
      <sz val="10"/>
      <color rgb="FFFF000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009639"/>
      <name val="Arial"/>
      <family val="2"/>
    </font>
    <font>
      <b/>
      <sz val="10"/>
      <color theme="4"/>
      <name val="Arial"/>
      <family val="2"/>
    </font>
    <font>
      <b/>
      <sz val="10"/>
      <color theme="6" tint="-0.249977111117893"/>
      <name val="Arial"/>
      <family val="2"/>
    </font>
    <font>
      <b/>
      <sz val="10"/>
      <color rgb="FF7C2855"/>
      <name val="Arial"/>
      <family val="2"/>
    </font>
    <font>
      <b/>
      <sz val="10"/>
      <color indexed="9"/>
      <name val="Arial"/>
      <family val="2"/>
    </font>
    <font>
      <vertAlign val="superscript"/>
      <sz val="10"/>
      <name val="Arial"/>
      <family val="2"/>
    </font>
    <font>
      <i/>
      <u/>
      <sz val="7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CC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365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1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7" fillId="14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7" fillId="18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7" fillId="2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7" fillId="26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7" fillId="30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7" fillId="1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7" fillId="1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7" fillId="1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7" fillId="2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7" fillId="27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7" fillId="31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12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6" fillId="16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6" fillId="20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6" fillId="24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6" fillId="28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6" fillId="32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6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6" fillId="13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6" fillId="17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6" fillId="2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6" fillId="25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7" fillId="52" borderId="0" applyNumberFormat="0" applyBorder="0" applyAlignment="0" applyProtection="0"/>
    <xf numFmtId="0" fontId="16" fillId="29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8" fillId="0" borderId="0"/>
    <xf numFmtId="0" fontId="19" fillId="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1" fillId="6" borderId="4" applyNumberFormat="0" applyAlignment="0" applyProtection="0"/>
    <xf numFmtId="0" fontId="22" fillId="58" borderId="14" applyNumberFormat="0" applyAlignment="0" applyProtection="0"/>
    <xf numFmtId="0" fontId="22" fillId="58" borderId="14" applyNumberFormat="0" applyAlignment="0" applyProtection="0"/>
    <xf numFmtId="0" fontId="22" fillId="58" borderId="14" applyNumberFormat="0" applyAlignment="0" applyProtection="0"/>
    <xf numFmtId="0" fontId="22" fillId="58" borderId="14" applyNumberFormat="0" applyAlignment="0" applyProtection="0"/>
    <xf numFmtId="0" fontId="22" fillId="58" borderId="14" applyNumberFormat="0" applyAlignment="0" applyProtection="0"/>
    <xf numFmtId="0" fontId="23" fillId="7" borderId="7" applyNumberFormat="0" applyAlignment="0" applyProtection="0"/>
    <xf numFmtId="0" fontId="24" fillId="59" borderId="15" applyNumberFormat="0" applyAlignment="0" applyProtection="0"/>
    <xf numFmtId="0" fontId="24" fillId="59" borderId="15" applyNumberFormat="0" applyAlignment="0" applyProtection="0"/>
    <xf numFmtId="0" fontId="24" fillId="59" borderId="15" applyNumberFormat="0" applyAlignment="0" applyProtection="0"/>
    <xf numFmtId="0" fontId="24" fillId="59" borderId="15" applyNumberFormat="0" applyAlignment="0" applyProtection="0"/>
    <xf numFmtId="0" fontId="24" fillId="59" borderId="15" applyNumberFormat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6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Fill="0" applyProtection="0">
      <alignment horizontal="left" textRotation="60" wrapText="1"/>
    </xf>
    <xf numFmtId="0" fontId="30" fillId="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2" fillId="0" borderId="1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4" fillId="0" borderId="2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5" fillId="0" borderId="18" applyNumberFormat="0" applyFill="0" applyAlignment="0" applyProtection="0"/>
    <xf numFmtId="0" fontId="36" fillId="0" borderId="3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/>
    <xf numFmtId="0" fontId="45" fillId="5" borderId="4" applyNumberFormat="0" applyAlignment="0" applyProtection="0"/>
    <xf numFmtId="0" fontId="46" fillId="45" borderId="14" applyNumberFormat="0" applyAlignment="0" applyProtection="0"/>
    <xf numFmtId="0" fontId="46" fillId="45" borderId="14" applyNumberFormat="0" applyAlignment="0" applyProtection="0"/>
    <xf numFmtId="0" fontId="46" fillId="45" borderId="14" applyNumberFormat="0" applyAlignment="0" applyProtection="0"/>
    <xf numFmtId="0" fontId="46" fillId="45" borderId="14" applyNumberFormat="0" applyAlignment="0" applyProtection="0"/>
    <xf numFmtId="0" fontId="46" fillId="45" borderId="14" applyNumberFormat="0" applyAlignment="0" applyProtection="0"/>
    <xf numFmtId="37" fontId="8" fillId="0" borderId="0" applyBorder="0" applyAlignment="0">
      <alignment horizontal="left"/>
      <protection locked="0"/>
    </xf>
    <xf numFmtId="0" fontId="47" fillId="0" borderId="6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49" fillId="4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1" fillId="0" borderId="0"/>
    <xf numFmtId="0" fontId="4" fillId="0" borderId="0"/>
    <xf numFmtId="0" fontId="8" fillId="0" borderId="0"/>
    <xf numFmtId="0" fontId="7" fillId="0" borderId="0"/>
    <xf numFmtId="0" fontId="52" fillId="0" borderId="0"/>
    <xf numFmtId="0" fontId="7" fillId="0" borderId="0"/>
    <xf numFmtId="0" fontId="53" fillId="0" borderId="0"/>
    <xf numFmtId="0" fontId="8" fillId="0" borderId="0"/>
    <xf numFmtId="0" fontId="4" fillId="0" borderId="0"/>
    <xf numFmtId="0" fontId="4" fillId="0" borderId="0"/>
    <xf numFmtId="0" fontId="25" fillId="0" borderId="0"/>
    <xf numFmtId="0" fontId="51" fillId="0" borderId="0"/>
    <xf numFmtId="0" fontId="4" fillId="0" borderId="0"/>
    <xf numFmtId="0" fontId="7" fillId="0" borderId="0"/>
    <xf numFmtId="0" fontId="54" fillId="0" borderId="0"/>
    <xf numFmtId="0" fontId="8" fillId="0" borderId="0"/>
    <xf numFmtId="0" fontId="7" fillId="0" borderId="0"/>
    <xf numFmtId="0" fontId="4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4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57" fillId="0" borderId="0"/>
    <xf numFmtId="0" fontId="52" fillId="8" borderId="8" applyNumberFormat="0" applyFont="0" applyAlignment="0" applyProtection="0"/>
    <xf numFmtId="0" fontId="8" fillId="61" borderId="21" applyNumberFormat="0" applyFont="0" applyAlignment="0" applyProtection="0"/>
    <xf numFmtId="0" fontId="8" fillId="61" borderId="21" applyNumberFormat="0" applyFont="0" applyAlignment="0" applyProtection="0"/>
    <xf numFmtId="0" fontId="8" fillId="61" borderId="21" applyNumberFormat="0" applyFont="0" applyAlignment="0" applyProtection="0"/>
    <xf numFmtId="0" fontId="8" fillId="61" borderId="21" applyNumberFormat="0" applyFont="0" applyAlignment="0" applyProtection="0"/>
    <xf numFmtId="0" fontId="8" fillId="61" borderId="21" applyNumberFormat="0" applyFont="0" applyAlignment="0" applyProtection="0"/>
    <xf numFmtId="0" fontId="58" fillId="6" borderId="5" applyNumberFormat="0" applyAlignment="0" applyProtection="0"/>
    <xf numFmtId="0" fontId="59" fillId="58" borderId="22" applyNumberFormat="0" applyAlignment="0" applyProtection="0"/>
    <xf numFmtId="0" fontId="59" fillId="58" borderId="22" applyNumberFormat="0" applyAlignment="0" applyProtection="0"/>
    <xf numFmtId="0" fontId="59" fillId="58" borderId="22" applyNumberFormat="0" applyAlignment="0" applyProtection="0"/>
    <xf numFmtId="0" fontId="59" fillId="58" borderId="22" applyNumberFormat="0" applyAlignment="0" applyProtection="0"/>
    <xf numFmtId="0" fontId="59" fillId="58" borderId="2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1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60" fillId="62" borderId="23">
      <alignment horizontal="left" vertical="top" wrapText="1"/>
    </xf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37" fontId="8" fillId="0" borderId="0" applyNumberFormat="0" applyFont="0" applyBorder="0">
      <alignment horizontal="centerContinuous" vertical="top" wrapText="1"/>
      <protection locked="0"/>
    </xf>
    <xf numFmtId="0" fontId="12" fillId="0" borderId="9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62" fillId="0" borderId="24" applyNumberFormat="0" applyFill="0" applyAlignment="0" applyProtection="0"/>
    <xf numFmtId="0" fontId="9" fillId="63" borderId="0" applyNumberFormat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1" fillId="0" borderId="0"/>
    <xf numFmtId="0" fontId="1" fillId="0" borderId="0"/>
    <xf numFmtId="0" fontId="44" fillId="0" borderId="0" applyNumberFormat="0" applyFill="0" applyBorder="0" applyAlignment="0" applyProtection="0"/>
  </cellStyleXfs>
  <cellXfs count="303">
    <xf numFmtId="0" fontId="0" fillId="0" borderId="0" xfId="0"/>
    <xf numFmtId="0" fontId="8" fillId="0" borderId="0" xfId="0" applyFont="1"/>
    <xf numFmtId="0" fontId="9" fillId="0" borderId="0" xfId="0" applyFont="1" applyBorder="1"/>
    <xf numFmtId="0" fontId="10" fillId="0" borderId="0" xfId="0" applyFont="1"/>
    <xf numFmtId="0" fontId="9" fillId="0" borderId="0" xfId="0" applyFont="1" applyFill="1" applyBorder="1" applyAlignment="1">
      <alignment wrapText="1"/>
    </xf>
    <xf numFmtId="0" fontId="9" fillId="0" borderId="0" xfId="0" applyFont="1" applyFill="1" applyBorder="1"/>
    <xf numFmtId="0" fontId="8" fillId="0" borderId="0" xfId="0" applyFont="1" applyBorder="1"/>
    <xf numFmtId="165" fontId="9" fillId="35" borderId="0" xfId="2" applyNumberFormat="1" applyFont="1" applyFill="1" applyBorder="1"/>
    <xf numFmtId="0" fontId="8" fillId="34" borderId="0" xfId="0" applyFont="1" applyFill="1" applyBorder="1"/>
    <xf numFmtId="0" fontId="9" fillId="0" borderId="0" xfId="0" applyFont="1"/>
    <xf numFmtId="0" fontId="6" fillId="64" borderId="0" xfId="0" applyFont="1" applyFill="1"/>
    <xf numFmtId="0" fontId="8" fillId="0" borderId="0" xfId="0" applyFont="1" applyFill="1" applyBorder="1"/>
    <xf numFmtId="0" fontId="6" fillId="64" borderId="0" xfId="0" applyFont="1" applyFill="1" applyBorder="1"/>
    <xf numFmtId="0" fontId="6" fillId="64" borderId="0" xfId="0" applyFont="1" applyFill="1" applyAlignment="1">
      <alignment horizontal="center"/>
    </xf>
    <xf numFmtId="0" fontId="65" fillId="0" borderId="0" xfId="0" applyFont="1"/>
    <xf numFmtId="0" fontId="8" fillId="0" borderId="28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64" borderId="0" xfId="0" applyFont="1" applyFill="1" applyBorder="1" applyAlignment="1">
      <alignment horizontal="center"/>
    </xf>
    <xf numFmtId="6" fontId="8" fillId="0" borderId="0" xfId="0" applyNumberFormat="1" applyFont="1" applyFill="1" applyBorder="1" applyAlignment="1">
      <alignment horizontal="center"/>
    </xf>
    <xf numFmtId="0" fontId="6" fillId="64" borderId="0" xfId="0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/>
    </xf>
    <xf numFmtId="0" fontId="3" fillId="0" borderId="0" xfId="0" applyFont="1"/>
    <xf numFmtId="0" fontId="3" fillId="64" borderId="0" xfId="0" applyFont="1" applyFill="1"/>
    <xf numFmtId="10" fontId="3" fillId="0" borderId="0" xfId="0" applyNumberFormat="1" applyFont="1"/>
    <xf numFmtId="0" fontId="3" fillId="0" borderId="0" xfId="0" applyFont="1" applyAlignment="1">
      <alignment horizontal="center"/>
    </xf>
    <xf numFmtId="165" fontId="3" fillId="0" borderId="0" xfId="1" applyNumberFormat="1" applyFont="1"/>
    <xf numFmtId="10" fontId="3" fillId="0" borderId="0" xfId="2" applyNumberFormat="1" applyFont="1"/>
    <xf numFmtId="10" fontId="3" fillId="0" borderId="0" xfId="0" applyNumberFormat="1" applyFont="1" applyFill="1"/>
    <xf numFmtId="0" fontId="3" fillId="0" borderId="28" xfId="0" applyFont="1" applyFill="1" applyBorder="1"/>
    <xf numFmtId="10" fontId="3" fillId="0" borderId="28" xfId="0" applyNumberFormat="1" applyFont="1" applyFill="1" applyBorder="1"/>
    <xf numFmtId="10" fontId="3" fillId="0" borderId="29" xfId="0" applyNumberFormat="1" applyFont="1" applyFill="1" applyBorder="1"/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10" fontId="3" fillId="0" borderId="0" xfId="0" applyNumberFormat="1" applyFont="1" applyFill="1" applyBorder="1"/>
    <xf numFmtId="10" fontId="3" fillId="0" borderId="30" xfId="0" applyNumberFormat="1" applyFont="1" applyFill="1" applyBorder="1"/>
    <xf numFmtId="0" fontId="3" fillId="0" borderId="31" xfId="0" applyFont="1" applyFill="1" applyBorder="1"/>
    <xf numFmtId="10" fontId="3" fillId="0" borderId="31" xfId="0" applyNumberFormat="1" applyFont="1" applyFill="1" applyBorder="1"/>
    <xf numFmtId="10" fontId="3" fillId="0" borderId="32" xfId="0" applyNumberFormat="1" applyFont="1" applyFill="1" applyBorder="1"/>
    <xf numFmtId="0" fontId="3" fillId="0" borderId="0" xfId="0" applyFont="1" applyFill="1" applyAlignment="1">
      <alignment horizontal="center"/>
    </xf>
    <xf numFmtId="10" fontId="8" fillId="0" borderId="0" xfId="0" applyNumberFormat="1" applyFont="1" applyFill="1"/>
    <xf numFmtId="0" fontId="3" fillId="64" borderId="0" xfId="0" applyFont="1" applyFill="1" applyAlignment="1">
      <alignment horizontal="center"/>
    </xf>
    <xf numFmtId="0" fontId="3" fillId="33" borderId="0" xfId="0" applyFont="1" applyFill="1"/>
    <xf numFmtId="0" fontId="3" fillId="34" borderId="0" xfId="0" applyFont="1" applyFill="1"/>
    <xf numFmtId="10" fontId="3" fillId="34" borderId="0" xfId="0" applyNumberFormat="1" applyFont="1" applyFill="1"/>
    <xf numFmtId="0" fontId="3" fillId="35" borderId="0" xfId="0" applyFont="1" applyFill="1"/>
    <xf numFmtId="0" fontId="3" fillId="36" borderId="0" xfId="0" applyFont="1" applyFill="1"/>
    <xf numFmtId="10" fontId="3" fillId="35" borderId="0" xfId="0" applyNumberFormat="1" applyFont="1" applyFill="1"/>
    <xf numFmtId="165" fontId="3" fillId="36" borderId="0" xfId="1" applyNumberFormat="1" applyFont="1" applyFill="1"/>
    <xf numFmtId="164" fontId="3" fillId="35" borderId="0" xfId="0" applyNumberFormat="1" applyFont="1" applyFill="1"/>
    <xf numFmtId="164" fontId="3" fillId="33" borderId="0" xfId="1" applyNumberFormat="1" applyFont="1" applyFill="1"/>
    <xf numFmtId="10" fontId="3" fillId="33" borderId="0" xfId="2" applyNumberFormat="1" applyFont="1" applyFill="1"/>
    <xf numFmtId="164" fontId="3" fillId="34" borderId="0" xfId="1" applyNumberFormat="1" applyFont="1" applyFill="1"/>
    <xf numFmtId="10" fontId="3" fillId="35" borderId="0" xfId="2" applyNumberFormat="1" applyFont="1" applyFill="1"/>
    <xf numFmtId="164" fontId="3" fillId="35" borderId="0" xfId="1" applyNumberFormat="1" applyFont="1" applyFill="1"/>
    <xf numFmtId="0" fontId="66" fillId="0" borderId="0" xfId="0" applyFont="1"/>
    <xf numFmtId="164" fontId="3" fillId="33" borderId="0" xfId="0" applyNumberFormat="1" applyFont="1" applyFill="1"/>
    <xf numFmtId="164" fontId="3" fillId="34" borderId="0" xfId="0" applyNumberFormat="1" applyFont="1" applyFill="1"/>
    <xf numFmtId="165" fontId="3" fillId="34" borderId="0" xfId="1" applyNumberFormat="1" applyFont="1" applyFill="1"/>
    <xf numFmtId="10" fontId="3" fillId="34" borderId="0" xfId="2" applyNumberFormat="1" applyFont="1" applyFill="1"/>
    <xf numFmtId="0" fontId="3" fillId="39" borderId="0" xfId="0" applyFont="1" applyFill="1"/>
    <xf numFmtId="166" fontId="3" fillId="35" borderId="0" xfId="0" applyNumberFormat="1" applyFont="1" applyFill="1"/>
    <xf numFmtId="165" fontId="3" fillId="39" borderId="0" xfId="1" applyNumberFormat="1" applyFont="1" applyFill="1"/>
    <xf numFmtId="165" fontId="3" fillId="35" borderId="0" xfId="1" applyNumberFormat="1" applyFont="1" applyFill="1"/>
    <xf numFmtId="0" fontId="8" fillId="65" borderId="0" xfId="362" applyFont="1" applyFill="1"/>
    <xf numFmtId="0" fontId="8" fillId="0" borderId="0" xfId="362" applyFont="1"/>
    <xf numFmtId="0" fontId="9" fillId="65" borderId="0" xfId="362" applyFont="1" applyFill="1"/>
    <xf numFmtId="0" fontId="67" fillId="66" borderId="0" xfId="362" applyFont="1" applyFill="1"/>
    <xf numFmtId="0" fontId="8" fillId="66" borderId="0" xfId="362" applyFont="1" applyFill="1"/>
    <xf numFmtId="0" fontId="8" fillId="66" borderId="0" xfId="362" applyFont="1" applyFill="1" applyAlignment="1">
      <alignment horizontal="right"/>
    </xf>
    <xf numFmtId="0" fontId="5" fillId="67" borderId="0" xfId="362" applyFont="1" applyFill="1"/>
    <xf numFmtId="0" fontId="6" fillId="67" borderId="0" xfId="362" applyFont="1" applyFill="1"/>
    <xf numFmtId="0" fontId="6" fillId="67" borderId="0" xfId="362" applyFont="1" applyFill="1" applyAlignment="1">
      <alignment horizontal="right"/>
    </xf>
    <xf numFmtId="0" fontId="9" fillId="68" borderId="0" xfId="362" applyFont="1" applyFill="1"/>
    <xf numFmtId="0" fontId="8" fillId="68" borderId="0" xfId="362" applyFont="1" applyFill="1"/>
    <xf numFmtId="0" fontId="5" fillId="69" borderId="0" xfId="362" applyFont="1" applyFill="1"/>
    <xf numFmtId="0" fontId="6" fillId="69" borderId="0" xfId="362" applyFont="1" applyFill="1"/>
    <xf numFmtId="0" fontId="6" fillId="69" borderId="0" xfId="362" applyFont="1" applyFill="1" applyAlignment="1">
      <alignment horizontal="right"/>
    </xf>
    <xf numFmtId="0" fontId="8" fillId="70" borderId="0" xfId="362" applyFont="1" applyFill="1"/>
    <xf numFmtId="0" fontId="8" fillId="70" borderId="0" xfId="362" applyFont="1" applyFill="1" applyAlignment="1">
      <alignment horizontal="right"/>
    </xf>
    <xf numFmtId="0" fontId="8" fillId="70" borderId="0" xfId="274" applyFont="1" applyFill="1"/>
    <xf numFmtId="0" fontId="68" fillId="65" borderId="0" xfId="213" applyFont="1" applyFill="1" applyAlignment="1" applyProtection="1"/>
    <xf numFmtId="0" fontId="8" fillId="65" borderId="0" xfId="274" applyFont="1" applyFill="1"/>
    <xf numFmtId="0" fontId="68" fillId="65" borderId="0" xfId="237" applyFont="1" applyFill="1"/>
    <xf numFmtId="0" fontId="5" fillId="71" borderId="0" xfId="362" applyFont="1" applyFill="1"/>
    <xf numFmtId="0" fontId="6" fillId="71" borderId="0" xfId="362" applyFont="1" applyFill="1"/>
    <xf numFmtId="0" fontId="6" fillId="71" borderId="0" xfId="362" applyFont="1" applyFill="1" applyAlignment="1">
      <alignment horizontal="right"/>
    </xf>
    <xf numFmtId="0" fontId="9" fillId="72" borderId="0" xfId="298" applyFont="1" applyFill="1"/>
    <xf numFmtId="0" fontId="8" fillId="72" borderId="0" xfId="362" applyFont="1" applyFill="1"/>
    <xf numFmtId="0" fontId="8" fillId="72" borderId="0" xfId="362" applyFont="1" applyFill="1" applyAlignment="1">
      <alignment horizontal="right"/>
    </xf>
    <xf numFmtId="0" fontId="8" fillId="72" borderId="0" xfId="274" applyFont="1" applyFill="1"/>
    <xf numFmtId="0" fontId="69" fillId="0" borderId="0" xfId="0" applyFont="1" applyBorder="1"/>
    <xf numFmtId="0" fontId="69" fillId="0" borderId="0" xfId="0" applyFont="1"/>
    <xf numFmtId="0" fontId="9" fillId="70" borderId="0" xfId="274" applyFont="1" applyFill="1"/>
    <xf numFmtId="0" fontId="9" fillId="72" borderId="0" xfId="274" applyFont="1" applyFill="1"/>
    <xf numFmtId="0" fontId="70" fillId="0" borderId="0" xfId="0" applyFont="1" applyFill="1"/>
    <xf numFmtId="0" fontId="71" fillId="0" borderId="0" xfId="0" applyFont="1"/>
    <xf numFmtId="0" fontId="5" fillId="64" borderId="0" xfId="0" applyFont="1" applyFill="1" applyAlignment="1">
      <alignment horizontal="right"/>
    </xf>
    <xf numFmtId="165" fontId="2" fillId="0" borderId="0" xfId="1" applyNumberFormat="1" applyFont="1"/>
    <xf numFmtId="10" fontId="2" fillId="0" borderId="0" xfId="2" applyNumberFormat="1" applyFont="1"/>
    <xf numFmtId="0" fontId="5" fillId="71" borderId="0" xfId="274" applyFont="1" applyFill="1"/>
    <xf numFmtId="0" fontId="6" fillId="71" borderId="0" xfId="274" applyFont="1" applyFill="1"/>
    <xf numFmtId="0" fontId="6" fillId="71" borderId="0" xfId="274" applyFont="1" applyFill="1" applyAlignment="1">
      <alignment horizontal="right"/>
    </xf>
    <xf numFmtId="0" fontId="65" fillId="72" borderId="0" xfId="0" applyFont="1" applyFill="1"/>
    <xf numFmtId="0" fontId="1" fillId="0" borderId="0" xfId="363" applyFont="1"/>
    <xf numFmtId="0" fontId="72" fillId="0" borderId="0" xfId="363" applyFont="1"/>
    <xf numFmtId="0" fontId="65" fillId="0" borderId="0" xfId="363" applyFont="1"/>
    <xf numFmtId="0" fontId="73" fillId="0" borderId="0" xfId="363" applyFont="1"/>
    <xf numFmtId="0" fontId="74" fillId="0" borderId="0" xfId="363" applyFont="1"/>
    <xf numFmtId="0" fontId="1" fillId="0" borderId="0" xfId="363"/>
    <xf numFmtId="0" fontId="75" fillId="0" borderId="0" xfId="363" applyFont="1"/>
    <xf numFmtId="0" fontId="75" fillId="0" borderId="0" xfId="363" applyFont="1" applyAlignment="1">
      <alignment horizontal="left"/>
    </xf>
    <xf numFmtId="9" fontId="6" fillId="38" borderId="10" xfId="0" applyNumberFormat="1" applyFont="1" applyFill="1" applyBorder="1" applyAlignment="1">
      <alignment horizontal="center"/>
    </xf>
    <xf numFmtId="0" fontId="3" fillId="33" borderId="33" xfId="0" applyFont="1" applyFill="1" applyBorder="1"/>
    <xf numFmtId="0" fontId="3" fillId="0" borderId="33" xfId="0" applyFont="1" applyBorder="1"/>
    <xf numFmtId="0" fontId="3" fillId="35" borderId="33" xfId="0" applyFont="1" applyFill="1" applyBorder="1"/>
    <xf numFmtId="165" fontId="3" fillId="35" borderId="33" xfId="0" applyNumberFormat="1" applyFont="1" applyFill="1" applyBorder="1"/>
    <xf numFmtId="0" fontId="3" fillId="36" borderId="33" xfId="0" applyFont="1" applyFill="1" applyBorder="1"/>
    <xf numFmtId="165" fontId="3" fillId="36" borderId="33" xfId="1" applyNumberFormat="1" applyFont="1" applyFill="1" applyBorder="1"/>
    <xf numFmtId="165" fontId="9" fillId="36" borderId="33" xfId="1" applyNumberFormat="1" applyFont="1" applyFill="1" applyBorder="1" applyAlignment="1">
      <alignment horizontal="center"/>
    </xf>
    <xf numFmtId="10" fontId="3" fillId="35" borderId="33" xfId="0" applyNumberFormat="1" applyFont="1" applyFill="1" applyBorder="1"/>
    <xf numFmtId="166" fontId="3" fillId="35" borderId="33" xfId="1" applyNumberFormat="1" applyFont="1" applyFill="1" applyBorder="1"/>
    <xf numFmtId="164" fontId="3" fillId="35" borderId="33" xfId="0" applyNumberFormat="1" applyFont="1" applyFill="1" applyBorder="1"/>
    <xf numFmtId="10" fontId="3" fillId="35" borderId="33" xfId="2" applyNumberFormat="1" applyFont="1" applyFill="1" applyBorder="1"/>
    <xf numFmtId="0" fontId="3" fillId="35" borderId="36" xfId="0" applyFont="1" applyFill="1" applyBorder="1"/>
    <xf numFmtId="10" fontId="3" fillId="35" borderId="36" xfId="2" applyNumberFormat="1" applyFont="1" applyFill="1" applyBorder="1"/>
    <xf numFmtId="9" fontId="11" fillId="35" borderId="36" xfId="0" applyNumberFormat="1" applyFont="1" applyFill="1" applyBorder="1" applyAlignment="1">
      <alignment horizontal="center"/>
    </xf>
    <xf numFmtId="0" fontId="3" fillId="0" borderId="36" xfId="0" applyFont="1" applyBorder="1"/>
    <xf numFmtId="0" fontId="3" fillId="34" borderId="33" xfId="0" applyFont="1" applyFill="1" applyBorder="1"/>
    <xf numFmtId="164" fontId="3" fillId="34" borderId="33" xfId="1" applyNumberFormat="1" applyFont="1" applyFill="1" applyBorder="1"/>
    <xf numFmtId="164" fontId="3" fillId="34" borderId="33" xfId="0" applyNumberFormat="1" applyFont="1" applyFill="1" applyBorder="1"/>
    <xf numFmtId="0" fontId="10" fillId="0" borderId="33" xfId="0" applyFont="1" applyBorder="1"/>
    <xf numFmtId="164" fontId="3" fillId="33" borderId="33" xfId="1" applyNumberFormat="1" applyFont="1" applyFill="1" applyBorder="1"/>
    <xf numFmtId="0" fontId="65" fillId="34" borderId="33" xfId="0" applyFont="1" applyFill="1" applyBorder="1"/>
    <xf numFmtId="0" fontId="76" fillId="0" borderId="0" xfId="0" applyFont="1"/>
    <xf numFmtId="0" fontId="76" fillId="36" borderId="33" xfId="0" applyFont="1" applyFill="1" applyBorder="1"/>
    <xf numFmtId="164" fontId="3" fillId="33" borderId="33" xfId="0" applyNumberFormat="1" applyFont="1" applyFill="1" applyBorder="1"/>
    <xf numFmtId="0" fontId="65" fillId="35" borderId="33" xfId="0" applyFont="1" applyFill="1" applyBorder="1"/>
    <xf numFmtId="10" fontId="65" fillId="35" borderId="33" xfId="2" applyNumberFormat="1" applyFont="1" applyFill="1" applyBorder="1"/>
    <xf numFmtId="0" fontId="65" fillId="0" borderId="33" xfId="0" applyFont="1" applyBorder="1"/>
    <xf numFmtId="9" fontId="77" fillId="35" borderId="38" xfId="0" applyNumberFormat="1" applyFont="1" applyFill="1" applyBorder="1" applyAlignment="1">
      <alignment horizontal="center"/>
    </xf>
    <xf numFmtId="0" fontId="3" fillId="0" borderId="33" xfId="0" applyFont="1" applyFill="1" applyBorder="1"/>
    <xf numFmtId="0" fontId="8" fillId="34" borderId="33" xfId="0" applyFont="1" applyFill="1" applyBorder="1"/>
    <xf numFmtId="165" fontId="8" fillId="34" borderId="33" xfId="0" applyNumberFormat="1" applyFont="1" applyFill="1" applyBorder="1"/>
    <xf numFmtId="164" fontId="8" fillId="34" borderId="33" xfId="0" applyNumberFormat="1" applyFont="1" applyFill="1" applyBorder="1"/>
    <xf numFmtId="0" fontId="65" fillId="0" borderId="36" xfId="0" applyFont="1" applyBorder="1"/>
    <xf numFmtId="0" fontId="78" fillId="0" borderId="33" xfId="0" applyFont="1" applyBorder="1"/>
    <xf numFmtId="165" fontId="5" fillId="38" borderId="39" xfId="1" applyNumberFormat="1" applyFont="1" applyFill="1" applyBorder="1" applyAlignment="1">
      <alignment horizontal="center"/>
    </xf>
    <xf numFmtId="9" fontId="5" fillId="38" borderId="0" xfId="0" applyNumberFormat="1" applyFont="1" applyFill="1" applyBorder="1" applyAlignment="1">
      <alignment horizontal="center"/>
    </xf>
    <xf numFmtId="9" fontId="5" fillId="38" borderId="10" xfId="0" applyNumberFormat="1" applyFont="1" applyFill="1" applyBorder="1" applyAlignment="1">
      <alignment horizontal="center"/>
    </xf>
    <xf numFmtId="0" fontId="66" fillId="0" borderId="33" xfId="0" applyFont="1" applyBorder="1"/>
    <xf numFmtId="0" fontId="65" fillId="33" borderId="33" xfId="0" applyFont="1" applyFill="1" applyBorder="1"/>
    <xf numFmtId="0" fontId="9" fillId="0" borderId="0" xfId="0" applyFont="1" applyAlignment="1">
      <alignment horizontal="right"/>
    </xf>
    <xf numFmtId="0" fontId="3" fillId="34" borderId="0" xfId="0" applyFont="1" applyFill="1" applyBorder="1"/>
    <xf numFmtId="0" fontId="3" fillId="35" borderId="0" xfId="0" applyFont="1" applyFill="1" applyBorder="1"/>
    <xf numFmtId="0" fontId="65" fillId="0" borderId="0" xfId="0" applyFont="1" applyFill="1" applyBorder="1"/>
    <xf numFmtId="165" fontId="3" fillId="0" borderId="0" xfId="1" applyNumberFormat="1" applyFont="1" applyFill="1" applyBorder="1"/>
    <xf numFmtId="0" fontId="3" fillId="37" borderId="33" xfId="0" applyFont="1" applyFill="1" applyBorder="1"/>
    <xf numFmtId="165" fontId="3" fillId="37" borderId="33" xfId="0" applyNumberFormat="1" applyFont="1" applyFill="1" applyBorder="1"/>
    <xf numFmtId="164" fontId="3" fillId="37" borderId="33" xfId="0" applyNumberFormat="1" applyFont="1" applyFill="1" applyBorder="1"/>
    <xf numFmtId="9" fontId="10" fillId="35" borderId="33" xfId="0" applyNumberFormat="1" applyFont="1" applyFill="1" applyBorder="1" applyAlignment="1">
      <alignment horizontal="center"/>
    </xf>
    <xf numFmtId="165" fontId="3" fillId="34" borderId="33" xfId="1" applyNumberFormat="1" applyFont="1" applyFill="1" applyBorder="1"/>
    <xf numFmtId="165" fontId="6" fillId="38" borderId="33" xfId="1" applyNumberFormat="1" applyFont="1" applyFill="1" applyBorder="1" applyAlignment="1">
      <alignment horizontal="center"/>
    </xf>
    <xf numFmtId="9" fontId="6" fillId="38" borderId="0" xfId="0" applyNumberFormat="1" applyFont="1" applyFill="1" applyBorder="1" applyAlignment="1">
      <alignment horizontal="center"/>
    </xf>
    <xf numFmtId="0" fontId="10" fillId="36" borderId="36" xfId="0" applyFont="1" applyFill="1" applyBorder="1"/>
    <xf numFmtId="165" fontId="5" fillId="75" borderId="0" xfId="1" applyNumberFormat="1" applyFont="1" applyFill="1" applyBorder="1" applyAlignment="1">
      <alignment horizontal="center"/>
    </xf>
    <xf numFmtId="165" fontId="5" fillId="75" borderId="33" xfId="1" applyNumberFormat="1" applyFont="1" applyFill="1" applyBorder="1"/>
    <xf numFmtId="0" fontId="65" fillId="34" borderId="0" xfId="0" applyFont="1" applyFill="1"/>
    <xf numFmtId="10" fontId="9" fillId="35" borderId="33" xfId="2" applyNumberFormat="1" applyFont="1" applyFill="1" applyBorder="1"/>
    <xf numFmtId="10" fontId="9" fillId="0" borderId="33" xfId="2" applyNumberFormat="1" applyFont="1" applyFill="1" applyBorder="1"/>
    <xf numFmtId="165" fontId="9" fillId="34" borderId="33" xfId="2" applyNumberFormat="1" applyFont="1" applyFill="1" applyBorder="1"/>
    <xf numFmtId="10" fontId="9" fillId="34" borderId="33" xfId="2" applyNumberFormat="1" applyFont="1" applyFill="1" applyBorder="1"/>
    <xf numFmtId="0" fontId="8" fillId="0" borderId="33" xfId="0" applyFont="1" applyBorder="1"/>
    <xf numFmtId="0" fontId="71" fillId="0" borderId="33" xfId="0" applyFont="1" applyBorder="1"/>
    <xf numFmtId="10" fontId="3" fillId="34" borderId="33" xfId="2" applyNumberFormat="1" applyFont="1" applyFill="1" applyBorder="1"/>
    <xf numFmtId="10" fontId="3" fillId="0" borderId="33" xfId="2" applyNumberFormat="1" applyFont="1" applyBorder="1"/>
    <xf numFmtId="164" fontId="8" fillId="35" borderId="13" xfId="1" applyNumberFormat="1" applyFont="1" applyFill="1" applyBorder="1"/>
    <xf numFmtId="0" fontId="3" fillId="39" borderId="33" xfId="0" applyFont="1" applyFill="1" applyBorder="1"/>
    <xf numFmtId="165" fontId="3" fillId="39" borderId="33" xfId="1" applyNumberFormat="1" applyFont="1" applyFill="1" applyBorder="1"/>
    <xf numFmtId="0" fontId="70" fillId="0" borderId="33" xfId="0" applyFont="1" applyFill="1" applyBorder="1"/>
    <xf numFmtId="165" fontId="9" fillId="34" borderId="0" xfId="2" applyNumberFormat="1" applyFont="1" applyFill="1" applyBorder="1"/>
    <xf numFmtId="10" fontId="9" fillId="35" borderId="0" xfId="2" applyNumberFormat="1" applyFont="1" applyFill="1" applyBorder="1"/>
    <xf numFmtId="10" fontId="9" fillId="34" borderId="0" xfId="2" applyNumberFormat="1" applyFont="1" applyFill="1" applyBorder="1"/>
    <xf numFmtId="10" fontId="3" fillId="35" borderId="0" xfId="0" applyNumberFormat="1" applyFont="1" applyFill="1" applyBorder="1"/>
    <xf numFmtId="165" fontId="9" fillId="35" borderId="33" xfId="2" applyNumberFormat="1" applyFont="1" applyFill="1" applyBorder="1"/>
    <xf numFmtId="10" fontId="9" fillId="0" borderId="36" xfId="2" applyNumberFormat="1" applyFont="1" applyFill="1" applyBorder="1"/>
    <xf numFmtId="164" fontId="3" fillId="35" borderId="0" xfId="0" applyNumberFormat="1" applyFont="1" applyFill="1" applyBorder="1"/>
    <xf numFmtId="0" fontId="8" fillId="0" borderId="36" xfId="0" applyFont="1" applyBorder="1"/>
    <xf numFmtId="165" fontId="3" fillId="35" borderId="0" xfId="1" applyNumberFormat="1" applyFont="1" applyFill="1" applyBorder="1"/>
    <xf numFmtId="164" fontId="3" fillId="34" borderId="0" xfId="1" applyNumberFormat="1" applyFont="1" applyFill="1" applyBorder="1"/>
    <xf numFmtId="0" fontId="3" fillId="35" borderId="41" xfId="0" applyFont="1" applyFill="1" applyBorder="1"/>
    <xf numFmtId="10" fontId="3" fillId="35" borderId="41" xfId="0" applyNumberFormat="1" applyFont="1" applyFill="1" applyBorder="1"/>
    <xf numFmtId="0" fontId="3" fillId="39" borderId="0" xfId="0" applyFont="1" applyFill="1" applyBorder="1"/>
    <xf numFmtId="165" fontId="3" fillId="39" borderId="0" xfId="1" applyNumberFormat="1" applyFont="1" applyFill="1" applyBorder="1"/>
    <xf numFmtId="165" fontId="71" fillId="34" borderId="39" xfId="1" applyNumberFormat="1" applyFont="1" applyFill="1" applyBorder="1" applyAlignment="1">
      <alignment horizontal="center"/>
    </xf>
    <xf numFmtId="165" fontId="78" fillId="34" borderId="10" xfId="1" applyNumberFormat="1" applyFont="1" applyFill="1" applyBorder="1" applyAlignment="1">
      <alignment horizontal="center"/>
    </xf>
    <xf numFmtId="9" fontId="71" fillId="35" borderId="39" xfId="0" applyNumberFormat="1" applyFont="1" applyFill="1" applyBorder="1" applyAlignment="1">
      <alignment horizontal="center"/>
    </xf>
    <xf numFmtId="9" fontId="71" fillId="34" borderId="39" xfId="0" applyNumberFormat="1" applyFont="1" applyFill="1" applyBorder="1" applyAlignment="1">
      <alignment horizontal="center"/>
    </xf>
    <xf numFmtId="9" fontId="78" fillId="34" borderId="10" xfId="0" applyNumberFormat="1" applyFont="1" applyFill="1" applyBorder="1" applyAlignment="1">
      <alignment horizontal="center"/>
    </xf>
    <xf numFmtId="9" fontId="71" fillId="35" borderId="10" xfId="0" applyNumberFormat="1" applyFont="1" applyFill="1" applyBorder="1" applyAlignment="1">
      <alignment horizontal="center"/>
    </xf>
    <xf numFmtId="9" fontId="71" fillId="0" borderId="39" xfId="0" applyNumberFormat="1" applyFont="1" applyFill="1" applyBorder="1" applyAlignment="1">
      <alignment horizontal="center"/>
    </xf>
    <xf numFmtId="9" fontId="71" fillId="0" borderId="38" xfId="0" applyNumberFormat="1" applyFont="1" applyFill="1" applyBorder="1" applyAlignment="1">
      <alignment horizontal="center"/>
    </xf>
    <xf numFmtId="165" fontId="71" fillId="34" borderId="10" xfId="1" applyNumberFormat="1" applyFont="1" applyFill="1" applyBorder="1" applyAlignment="1">
      <alignment horizontal="center"/>
    </xf>
    <xf numFmtId="0" fontId="71" fillId="0" borderId="39" xfId="0" applyFont="1" applyBorder="1"/>
    <xf numFmtId="165" fontId="71" fillId="35" borderId="39" xfId="1" applyNumberFormat="1" applyFont="1" applyFill="1" applyBorder="1" applyAlignment="1">
      <alignment horizontal="center"/>
    </xf>
    <xf numFmtId="165" fontId="71" fillId="35" borderId="10" xfId="1" applyNumberFormat="1" applyFont="1" applyFill="1" applyBorder="1" applyAlignment="1">
      <alignment horizontal="center"/>
    </xf>
    <xf numFmtId="10" fontId="71" fillId="34" borderId="10" xfId="2" applyNumberFormat="1" applyFont="1" applyFill="1" applyBorder="1" applyAlignment="1">
      <alignment horizontal="center"/>
    </xf>
    <xf numFmtId="0" fontId="71" fillId="0" borderId="38" xfId="0" applyFont="1" applyBorder="1"/>
    <xf numFmtId="165" fontId="71" fillId="35" borderId="40" xfId="1" applyNumberFormat="1" applyFont="1" applyFill="1" applyBorder="1" applyAlignment="1">
      <alignment horizontal="center"/>
    </xf>
    <xf numFmtId="0" fontId="71" fillId="34" borderId="39" xfId="0" applyFont="1" applyFill="1" applyBorder="1" applyAlignment="1">
      <alignment horizontal="center"/>
    </xf>
    <xf numFmtId="0" fontId="71" fillId="34" borderId="40" xfId="0" applyFont="1" applyFill="1" applyBorder="1" applyAlignment="1">
      <alignment horizontal="center"/>
    </xf>
    <xf numFmtId="10" fontId="71" fillId="34" borderId="39" xfId="2" applyNumberFormat="1" applyFont="1" applyFill="1" applyBorder="1" applyAlignment="1">
      <alignment horizontal="center"/>
    </xf>
    <xf numFmtId="0" fontId="9" fillId="34" borderId="33" xfId="0" applyFont="1" applyFill="1" applyBorder="1" applyAlignment="1">
      <alignment horizontal="right" wrapText="1"/>
    </xf>
    <xf numFmtId="0" fontId="9" fillId="34" borderId="0" xfId="0" applyFont="1" applyFill="1" applyBorder="1" applyAlignment="1">
      <alignment horizontal="right" wrapText="1"/>
    </xf>
    <xf numFmtId="0" fontId="9" fillId="35" borderId="33" xfId="0" applyFont="1" applyFill="1" applyBorder="1" applyAlignment="1">
      <alignment horizontal="right" wrapText="1"/>
    </xf>
    <xf numFmtId="0" fontId="9" fillId="35" borderId="0" xfId="0" applyFont="1" applyFill="1" applyBorder="1" applyAlignment="1">
      <alignment horizontal="right" wrapText="1"/>
    </xf>
    <xf numFmtId="0" fontId="9" fillId="0" borderId="33" xfId="0" applyFont="1" applyFill="1" applyBorder="1" applyAlignment="1">
      <alignment horizontal="right" wrapText="1"/>
    </xf>
    <xf numFmtId="0" fontId="9" fillId="0" borderId="36" xfId="0" applyFont="1" applyFill="1" applyBorder="1" applyAlignment="1">
      <alignment horizontal="right" wrapText="1"/>
    </xf>
    <xf numFmtId="0" fontId="8" fillId="0" borderId="33" xfId="0" applyFont="1" applyBorder="1" applyAlignment="1">
      <alignment horizontal="right"/>
    </xf>
    <xf numFmtId="10" fontId="9" fillId="34" borderId="33" xfId="2" applyNumberFormat="1" applyFont="1" applyFill="1" applyBorder="1" applyAlignment="1">
      <alignment horizontal="right" wrapText="1"/>
    </xf>
    <xf numFmtId="10" fontId="9" fillId="34" borderId="0" xfId="2" applyNumberFormat="1" applyFont="1" applyFill="1" applyBorder="1" applyAlignment="1">
      <alignment horizontal="right" wrapText="1"/>
    </xf>
    <xf numFmtId="0" fontId="8" fillId="0" borderId="36" xfId="0" applyFont="1" applyBorder="1" applyAlignment="1">
      <alignment horizontal="right"/>
    </xf>
    <xf numFmtId="165" fontId="9" fillId="35" borderId="0" xfId="1" applyNumberFormat="1" applyFont="1" applyFill="1" applyBorder="1" applyAlignment="1">
      <alignment horizontal="right" wrapText="1"/>
    </xf>
    <xf numFmtId="0" fontId="9" fillId="35" borderId="41" xfId="0" applyFont="1" applyFill="1" applyBorder="1" applyAlignment="1">
      <alignment horizontal="right" wrapText="1"/>
    </xf>
    <xf numFmtId="0" fontId="9" fillId="39" borderId="33" xfId="0" applyFont="1" applyFill="1" applyBorder="1" applyAlignment="1">
      <alignment horizontal="right" wrapText="1"/>
    </xf>
    <xf numFmtId="0" fontId="9" fillId="39" borderId="0" xfId="0" applyFont="1" applyFill="1" applyBorder="1" applyAlignment="1">
      <alignment horizontal="right" wrapText="1"/>
    </xf>
    <xf numFmtId="164" fontId="3" fillId="34" borderId="39" xfId="1" applyNumberFormat="1" applyFont="1" applyFill="1" applyBorder="1"/>
    <xf numFmtId="164" fontId="3" fillId="35" borderId="39" xfId="0" applyNumberFormat="1" applyFont="1" applyFill="1" applyBorder="1"/>
    <xf numFmtId="10" fontId="3" fillId="35" borderId="10" xfId="0" applyNumberFormat="1" applyFont="1" applyFill="1" applyBorder="1"/>
    <xf numFmtId="10" fontId="3" fillId="35" borderId="40" xfId="0" applyNumberFormat="1" applyFont="1" applyFill="1" applyBorder="1"/>
    <xf numFmtId="0" fontId="9" fillId="33" borderId="33" xfId="0" applyFont="1" applyFill="1" applyBorder="1" applyAlignment="1">
      <alignment horizontal="right" wrapText="1"/>
    </xf>
    <xf numFmtId="0" fontId="9" fillId="33" borderId="0" xfId="0" applyFont="1" applyFill="1" applyBorder="1" applyAlignment="1">
      <alignment horizontal="right" wrapText="1"/>
    </xf>
    <xf numFmtId="0" fontId="9" fillId="33" borderId="12" xfId="0" applyFont="1" applyFill="1" applyBorder="1" applyAlignment="1">
      <alignment horizontal="right" wrapText="1"/>
    </xf>
    <xf numFmtId="0" fontId="9" fillId="0" borderId="33" xfId="0" applyFont="1" applyBorder="1" applyAlignment="1">
      <alignment horizontal="right" wrapText="1"/>
    </xf>
    <xf numFmtId="0" fontId="9" fillId="34" borderId="35" xfId="0" applyFont="1" applyFill="1" applyBorder="1" applyAlignment="1">
      <alignment horizontal="right" wrapText="1"/>
    </xf>
    <xf numFmtId="0" fontId="9" fillId="34" borderId="12" xfId="0" applyFont="1" applyFill="1" applyBorder="1" applyAlignment="1">
      <alignment horizontal="right" wrapText="1"/>
    </xf>
    <xf numFmtId="0" fontId="9" fillId="35" borderId="37" xfId="0" applyFont="1" applyFill="1" applyBorder="1" applyAlignment="1">
      <alignment horizontal="right" wrapText="1"/>
    </xf>
    <xf numFmtId="165" fontId="9" fillId="36" borderId="35" xfId="1" applyNumberFormat="1" applyFont="1" applyFill="1" applyBorder="1" applyAlignment="1">
      <alignment horizontal="right" wrapText="1"/>
    </xf>
    <xf numFmtId="0" fontId="9" fillId="35" borderId="12" xfId="0" applyFont="1" applyFill="1" applyBorder="1" applyAlignment="1">
      <alignment horizontal="right" wrapText="1"/>
    </xf>
    <xf numFmtId="0" fontId="9" fillId="35" borderId="0" xfId="0" applyFont="1" applyFill="1" applyAlignment="1">
      <alignment horizontal="right" wrapText="1"/>
    </xf>
    <xf numFmtId="0" fontId="9" fillId="35" borderId="35" xfId="0" applyFont="1" applyFill="1" applyBorder="1" applyAlignment="1">
      <alignment horizontal="right" wrapText="1"/>
    </xf>
    <xf numFmtId="0" fontId="65" fillId="36" borderId="33" xfId="0" applyFont="1" applyFill="1" applyBorder="1" applyAlignment="1">
      <alignment horizontal="right" wrapText="1"/>
    </xf>
    <xf numFmtId="0" fontId="3" fillId="0" borderId="36" xfId="0" applyFont="1" applyBorder="1" applyAlignment="1">
      <alignment horizontal="right"/>
    </xf>
    <xf numFmtId="165" fontId="9" fillId="36" borderId="12" xfId="1" applyNumberFormat="1" applyFont="1" applyFill="1" applyBorder="1" applyAlignment="1">
      <alignment horizontal="right" wrapText="1"/>
    </xf>
    <xf numFmtId="0" fontId="9" fillId="0" borderId="0" xfId="0" applyFont="1" applyFill="1" applyBorder="1" applyAlignment="1">
      <alignment horizontal="right"/>
    </xf>
    <xf numFmtId="0" fontId="9" fillId="37" borderId="33" xfId="0" applyFont="1" applyFill="1" applyBorder="1" applyAlignment="1">
      <alignment horizontal="right" wrapText="1"/>
    </xf>
    <xf numFmtId="0" fontId="9" fillId="35" borderId="34" xfId="0" applyFont="1" applyFill="1" applyBorder="1" applyAlignment="1">
      <alignment horizontal="right" wrapText="1"/>
    </xf>
    <xf numFmtId="0" fontId="9" fillId="35" borderId="11" xfId="0" applyFont="1" applyFill="1" applyBorder="1" applyAlignment="1">
      <alignment horizontal="right" wrapText="1"/>
    </xf>
    <xf numFmtId="0" fontId="3" fillId="33" borderId="0" xfId="0" applyFont="1" applyFill="1" applyBorder="1"/>
    <xf numFmtId="164" fontId="3" fillId="33" borderId="0" xfId="1" applyNumberFormat="1" applyFont="1" applyFill="1" applyBorder="1"/>
    <xf numFmtId="165" fontId="3" fillId="33" borderId="0" xfId="1" applyNumberFormat="1" applyFont="1" applyFill="1" applyBorder="1"/>
    <xf numFmtId="0" fontId="9" fillId="33" borderId="42" xfId="0" applyFont="1" applyFill="1" applyBorder="1" applyAlignment="1">
      <alignment horizontal="right" wrapText="1"/>
    </xf>
    <xf numFmtId="0" fontId="3" fillId="0" borderId="0" xfId="0" applyFont="1" applyBorder="1"/>
    <xf numFmtId="0" fontId="9" fillId="66" borderId="0" xfId="362" applyFont="1" applyFill="1"/>
    <xf numFmtId="0" fontId="8" fillId="77" borderId="0" xfId="0" applyFont="1" applyFill="1" applyAlignment="1">
      <alignment vertical="center"/>
    </xf>
    <xf numFmtId="0" fontId="8" fillId="77" borderId="0" xfId="362" applyFont="1" applyFill="1"/>
    <xf numFmtId="0" fontId="8" fillId="77" borderId="0" xfId="362" applyFont="1" applyFill="1" applyAlignment="1">
      <alignment horizontal="right"/>
    </xf>
    <xf numFmtId="0" fontId="8" fillId="77" borderId="0" xfId="274" applyFont="1" applyFill="1"/>
    <xf numFmtId="0" fontId="5" fillId="77" borderId="0" xfId="362" applyFont="1" applyFill="1"/>
    <xf numFmtId="0" fontId="6" fillId="77" borderId="0" xfId="362" applyFont="1" applyFill="1"/>
    <xf numFmtId="0" fontId="6" fillId="77" borderId="0" xfId="362" applyFont="1" applyFill="1" applyAlignment="1">
      <alignment horizontal="right"/>
    </xf>
    <xf numFmtId="0" fontId="3" fillId="0" borderId="25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center" wrapText="1"/>
    </xf>
    <xf numFmtId="9" fontId="5" fillId="38" borderId="39" xfId="0" applyNumberFormat="1" applyFont="1" applyFill="1" applyBorder="1" applyAlignment="1">
      <alignment horizontal="center"/>
    </xf>
    <xf numFmtId="9" fontId="5" fillId="38" borderId="10" xfId="0" applyNumberFormat="1" applyFont="1" applyFill="1" applyBorder="1" applyAlignment="1">
      <alignment horizontal="center"/>
    </xf>
    <xf numFmtId="9" fontId="5" fillId="38" borderId="40" xfId="0" applyNumberFormat="1" applyFont="1" applyFill="1" applyBorder="1" applyAlignment="1">
      <alignment horizontal="center"/>
    </xf>
    <xf numFmtId="0" fontId="5" fillId="74" borderId="39" xfId="0" applyFont="1" applyFill="1" applyBorder="1" applyAlignment="1">
      <alignment horizontal="center"/>
    </xf>
    <xf numFmtId="0" fontId="5" fillId="74" borderId="10" xfId="0" applyFont="1" applyFill="1" applyBorder="1" applyAlignment="1">
      <alignment horizontal="center"/>
    </xf>
    <xf numFmtId="0" fontId="5" fillId="74" borderId="40" xfId="0" applyFont="1" applyFill="1" applyBorder="1" applyAlignment="1">
      <alignment horizontal="center"/>
    </xf>
    <xf numFmtId="0" fontId="5" fillId="73" borderId="39" xfId="0" applyFont="1" applyFill="1" applyBorder="1" applyAlignment="1">
      <alignment horizontal="center" wrapText="1"/>
    </xf>
    <xf numFmtId="0" fontId="5" fillId="73" borderId="10" xfId="0" applyFont="1" applyFill="1" applyBorder="1" applyAlignment="1">
      <alignment horizontal="center"/>
    </xf>
    <xf numFmtId="0" fontId="5" fillId="38" borderId="39" xfId="0" applyFont="1" applyFill="1" applyBorder="1" applyAlignment="1">
      <alignment horizontal="center"/>
    </xf>
    <xf numFmtId="0" fontId="5" fillId="38" borderId="10" xfId="0" applyFont="1" applyFill="1" applyBorder="1" applyAlignment="1">
      <alignment horizontal="center"/>
    </xf>
    <xf numFmtId="165" fontId="5" fillId="38" borderId="39" xfId="1" applyNumberFormat="1" applyFont="1" applyFill="1" applyBorder="1" applyAlignment="1">
      <alignment horizontal="center"/>
    </xf>
    <xf numFmtId="165" fontId="5" fillId="38" borderId="10" xfId="1" applyNumberFormat="1" applyFont="1" applyFill="1" applyBorder="1" applyAlignment="1">
      <alignment horizontal="center"/>
    </xf>
    <xf numFmtId="9" fontId="6" fillId="38" borderId="39" xfId="0" applyNumberFormat="1" applyFont="1" applyFill="1" applyBorder="1" applyAlignment="1">
      <alignment horizontal="center"/>
    </xf>
    <xf numFmtId="9" fontId="6" fillId="38" borderId="10" xfId="0" applyNumberFormat="1" applyFont="1" applyFill="1" applyBorder="1" applyAlignment="1">
      <alignment horizontal="center"/>
    </xf>
    <xf numFmtId="9" fontId="6" fillId="38" borderId="40" xfId="0" applyNumberFormat="1" applyFont="1" applyFill="1" applyBorder="1" applyAlignment="1">
      <alignment horizontal="center"/>
    </xf>
    <xf numFmtId="0" fontId="5" fillId="73" borderId="10" xfId="0" applyFont="1" applyFill="1" applyBorder="1" applyAlignment="1">
      <alignment horizontal="center" wrapText="1"/>
    </xf>
    <xf numFmtId="0" fontId="5" fillId="73" borderId="40" xfId="0" applyFont="1" applyFill="1" applyBorder="1" applyAlignment="1">
      <alignment horizontal="center" wrapText="1"/>
    </xf>
    <xf numFmtId="0" fontId="5" fillId="38" borderId="40" xfId="0" applyFont="1" applyFill="1" applyBorder="1" applyAlignment="1">
      <alignment horizontal="center"/>
    </xf>
    <xf numFmtId="165" fontId="5" fillId="38" borderId="40" xfId="1" applyNumberFormat="1" applyFont="1" applyFill="1" applyBorder="1" applyAlignment="1">
      <alignment horizontal="center"/>
    </xf>
    <xf numFmtId="165" fontId="5" fillId="73" borderId="33" xfId="2" applyNumberFormat="1" applyFont="1" applyFill="1" applyBorder="1" applyAlignment="1">
      <alignment horizontal="center" vertical="center"/>
    </xf>
    <xf numFmtId="165" fontId="5" fillId="73" borderId="0" xfId="2" applyNumberFormat="1" applyFont="1" applyFill="1" applyBorder="1" applyAlignment="1">
      <alignment horizontal="center" vertical="center"/>
    </xf>
    <xf numFmtId="0" fontId="79" fillId="73" borderId="33" xfId="0" applyFont="1" applyFill="1" applyBorder="1" applyAlignment="1">
      <alignment horizontal="center" vertical="center"/>
    </xf>
    <xf numFmtId="0" fontId="79" fillId="73" borderId="0" xfId="0" applyFont="1" applyFill="1" applyBorder="1" applyAlignment="1">
      <alignment horizontal="center" vertical="center"/>
    </xf>
    <xf numFmtId="0" fontId="79" fillId="73" borderId="41" xfId="0" applyFont="1" applyFill="1" applyBorder="1" applyAlignment="1">
      <alignment horizontal="center" vertical="center"/>
    </xf>
    <xf numFmtId="165" fontId="5" fillId="38" borderId="33" xfId="2" applyNumberFormat="1" applyFont="1" applyFill="1" applyBorder="1" applyAlignment="1">
      <alignment horizontal="center" vertical="center"/>
    </xf>
    <xf numFmtId="165" fontId="5" fillId="38" borderId="0" xfId="2" applyNumberFormat="1" applyFont="1" applyFill="1" applyBorder="1" applyAlignment="1">
      <alignment horizontal="center" vertical="center"/>
    </xf>
    <xf numFmtId="165" fontId="71" fillId="39" borderId="39" xfId="1" applyNumberFormat="1" applyFont="1" applyFill="1" applyBorder="1" applyAlignment="1">
      <alignment horizontal="center"/>
    </xf>
    <xf numFmtId="165" fontId="71" fillId="39" borderId="10" xfId="1" applyNumberFormat="1" applyFont="1" applyFill="1" applyBorder="1" applyAlignment="1">
      <alignment horizontal="center"/>
    </xf>
    <xf numFmtId="165" fontId="5" fillId="38" borderId="41" xfId="2" applyNumberFormat="1" applyFont="1" applyFill="1" applyBorder="1" applyAlignment="1">
      <alignment horizontal="center" vertical="center"/>
    </xf>
    <xf numFmtId="165" fontId="5" fillId="76" borderId="33" xfId="2" applyNumberFormat="1" applyFont="1" applyFill="1" applyBorder="1" applyAlignment="1">
      <alignment horizontal="center" vertical="center" wrapText="1"/>
    </xf>
    <xf numFmtId="165" fontId="5" fillId="76" borderId="0" xfId="2" applyNumberFormat="1" applyFont="1" applyFill="1" applyBorder="1" applyAlignment="1">
      <alignment horizontal="center" vertical="center" wrapText="1"/>
    </xf>
    <xf numFmtId="0" fontId="5" fillId="73" borderId="33" xfId="0" applyFont="1" applyFill="1" applyBorder="1" applyAlignment="1">
      <alignment horizontal="center" vertical="center"/>
    </xf>
    <xf numFmtId="0" fontId="5" fillId="73" borderId="0" xfId="0" applyFont="1" applyFill="1" applyBorder="1" applyAlignment="1">
      <alignment horizontal="center" vertical="center"/>
    </xf>
    <xf numFmtId="0" fontId="5" fillId="73" borderId="41" xfId="0" applyFont="1" applyFill="1" applyBorder="1" applyAlignment="1">
      <alignment horizontal="center" vertical="center"/>
    </xf>
    <xf numFmtId="0" fontId="81" fillId="77" borderId="0" xfId="364" applyFont="1" applyFill="1"/>
    <xf numFmtId="0" fontId="18" fillId="77" borderId="0" xfId="362" applyFont="1" applyFill="1"/>
    <xf numFmtId="0" fontId="81" fillId="77" borderId="0" xfId="237" applyFont="1" applyFill="1"/>
  </cellXfs>
  <cellStyles count="365">
    <cellStyle name="%" xfId="3" xr:uid="{00000000-0005-0000-0000-000000000000}"/>
    <cellStyle name="%_A2 Common National NHS &amp; Other" xfId="4" xr:uid="{00000000-0005-0000-0000-000001000000}"/>
    <cellStyle name="0,0_x000d__x000a_NA_x000d__x000a_" xfId="5" xr:uid="{00000000-0005-0000-0000-000002000000}"/>
    <cellStyle name="20% - Accent1 2" xfId="6" xr:uid="{00000000-0005-0000-0000-000003000000}"/>
    <cellStyle name="20% - Accent1 3" xfId="7" xr:uid="{00000000-0005-0000-0000-000004000000}"/>
    <cellStyle name="20% - Accent1 4" xfId="8" xr:uid="{00000000-0005-0000-0000-000005000000}"/>
    <cellStyle name="20% - Accent1 5" xfId="9" xr:uid="{00000000-0005-0000-0000-000006000000}"/>
    <cellStyle name="20% - Accent1 6" xfId="10" xr:uid="{00000000-0005-0000-0000-000007000000}"/>
    <cellStyle name="20% - Accent1 7" xfId="11" xr:uid="{00000000-0005-0000-0000-000008000000}"/>
    <cellStyle name="20% - Accent2 2" xfId="12" xr:uid="{00000000-0005-0000-0000-000009000000}"/>
    <cellStyle name="20% - Accent2 3" xfId="13" xr:uid="{00000000-0005-0000-0000-00000A000000}"/>
    <cellStyle name="20% - Accent2 4" xfId="14" xr:uid="{00000000-0005-0000-0000-00000B000000}"/>
    <cellStyle name="20% - Accent2 5" xfId="15" xr:uid="{00000000-0005-0000-0000-00000C000000}"/>
    <cellStyle name="20% - Accent2 6" xfId="16" xr:uid="{00000000-0005-0000-0000-00000D000000}"/>
    <cellStyle name="20% - Accent2 7" xfId="17" xr:uid="{00000000-0005-0000-0000-00000E000000}"/>
    <cellStyle name="20% - Accent3 2" xfId="18" xr:uid="{00000000-0005-0000-0000-00000F000000}"/>
    <cellStyle name="20% - Accent3 3" xfId="19" xr:uid="{00000000-0005-0000-0000-000010000000}"/>
    <cellStyle name="20% - Accent3 4" xfId="20" xr:uid="{00000000-0005-0000-0000-000011000000}"/>
    <cellStyle name="20% - Accent3 5" xfId="21" xr:uid="{00000000-0005-0000-0000-000012000000}"/>
    <cellStyle name="20% - Accent3 6" xfId="22" xr:uid="{00000000-0005-0000-0000-000013000000}"/>
    <cellStyle name="20% - Accent3 7" xfId="23" xr:uid="{00000000-0005-0000-0000-000014000000}"/>
    <cellStyle name="20% - Accent4 2" xfId="24" xr:uid="{00000000-0005-0000-0000-000015000000}"/>
    <cellStyle name="20% - Accent4 3" xfId="25" xr:uid="{00000000-0005-0000-0000-000016000000}"/>
    <cellStyle name="20% - Accent4 4" xfId="26" xr:uid="{00000000-0005-0000-0000-000017000000}"/>
    <cellStyle name="20% - Accent4 5" xfId="27" xr:uid="{00000000-0005-0000-0000-000018000000}"/>
    <cellStyle name="20% - Accent4 6" xfId="28" xr:uid="{00000000-0005-0000-0000-000019000000}"/>
    <cellStyle name="20% - Accent4 7" xfId="29" xr:uid="{00000000-0005-0000-0000-00001A000000}"/>
    <cellStyle name="20% - Accent5 2" xfId="30" xr:uid="{00000000-0005-0000-0000-00001B000000}"/>
    <cellStyle name="20% - Accent5 3" xfId="31" xr:uid="{00000000-0005-0000-0000-00001C000000}"/>
    <cellStyle name="20% - Accent5 4" xfId="32" xr:uid="{00000000-0005-0000-0000-00001D000000}"/>
    <cellStyle name="20% - Accent5 5" xfId="33" xr:uid="{00000000-0005-0000-0000-00001E000000}"/>
    <cellStyle name="20% - Accent5 6" xfId="34" xr:uid="{00000000-0005-0000-0000-00001F000000}"/>
    <cellStyle name="20% - Accent5 7" xfId="35" xr:uid="{00000000-0005-0000-0000-000020000000}"/>
    <cellStyle name="20% - Accent6 2" xfId="36" xr:uid="{00000000-0005-0000-0000-000021000000}"/>
    <cellStyle name="20% - Accent6 3" xfId="37" xr:uid="{00000000-0005-0000-0000-000022000000}"/>
    <cellStyle name="20% - Accent6 4" xfId="38" xr:uid="{00000000-0005-0000-0000-000023000000}"/>
    <cellStyle name="20% - Accent6 5" xfId="39" xr:uid="{00000000-0005-0000-0000-000024000000}"/>
    <cellStyle name="20% - Accent6 6" xfId="40" xr:uid="{00000000-0005-0000-0000-000025000000}"/>
    <cellStyle name="20% - Accent6 7" xfId="41" xr:uid="{00000000-0005-0000-0000-000026000000}"/>
    <cellStyle name="40% - Accent1 2" xfId="42" xr:uid="{00000000-0005-0000-0000-000027000000}"/>
    <cellStyle name="40% - Accent1 3" xfId="43" xr:uid="{00000000-0005-0000-0000-000028000000}"/>
    <cellStyle name="40% - Accent1 4" xfId="44" xr:uid="{00000000-0005-0000-0000-000029000000}"/>
    <cellStyle name="40% - Accent1 5" xfId="45" xr:uid="{00000000-0005-0000-0000-00002A000000}"/>
    <cellStyle name="40% - Accent1 6" xfId="46" xr:uid="{00000000-0005-0000-0000-00002B000000}"/>
    <cellStyle name="40% - Accent1 7" xfId="47" xr:uid="{00000000-0005-0000-0000-00002C000000}"/>
    <cellStyle name="40% - Accent2 2" xfId="48" xr:uid="{00000000-0005-0000-0000-00002D000000}"/>
    <cellStyle name="40% - Accent2 3" xfId="49" xr:uid="{00000000-0005-0000-0000-00002E000000}"/>
    <cellStyle name="40% - Accent2 4" xfId="50" xr:uid="{00000000-0005-0000-0000-00002F000000}"/>
    <cellStyle name="40% - Accent2 5" xfId="51" xr:uid="{00000000-0005-0000-0000-000030000000}"/>
    <cellStyle name="40% - Accent2 6" xfId="52" xr:uid="{00000000-0005-0000-0000-000031000000}"/>
    <cellStyle name="40% - Accent2 7" xfId="53" xr:uid="{00000000-0005-0000-0000-000032000000}"/>
    <cellStyle name="40% - Accent3 2" xfId="54" xr:uid="{00000000-0005-0000-0000-000033000000}"/>
    <cellStyle name="40% - Accent3 3" xfId="55" xr:uid="{00000000-0005-0000-0000-000034000000}"/>
    <cellStyle name="40% - Accent3 4" xfId="56" xr:uid="{00000000-0005-0000-0000-000035000000}"/>
    <cellStyle name="40% - Accent3 5" xfId="57" xr:uid="{00000000-0005-0000-0000-000036000000}"/>
    <cellStyle name="40% - Accent3 6" xfId="58" xr:uid="{00000000-0005-0000-0000-000037000000}"/>
    <cellStyle name="40% - Accent3 7" xfId="59" xr:uid="{00000000-0005-0000-0000-000038000000}"/>
    <cellStyle name="40% - Accent4 2" xfId="60" xr:uid="{00000000-0005-0000-0000-000039000000}"/>
    <cellStyle name="40% - Accent4 3" xfId="61" xr:uid="{00000000-0005-0000-0000-00003A000000}"/>
    <cellStyle name="40% - Accent4 4" xfId="62" xr:uid="{00000000-0005-0000-0000-00003B000000}"/>
    <cellStyle name="40% - Accent4 5" xfId="63" xr:uid="{00000000-0005-0000-0000-00003C000000}"/>
    <cellStyle name="40% - Accent4 6" xfId="64" xr:uid="{00000000-0005-0000-0000-00003D000000}"/>
    <cellStyle name="40% - Accent4 7" xfId="65" xr:uid="{00000000-0005-0000-0000-00003E000000}"/>
    <cellStyle name="40% - Accent5 2" xfId="66" xr:uid="{00000000-0005-0000-0000-00003F000000}"/>
    <cellStyle name="40% - Accent5 3" xfId="67" xr:uid="{00000000-0005-0000-0000-000040000000}"/>
    <cellStyle name="40% - Accent5 4" xfId="68" xr:uid="{00000000-0005-0000-0000-000041000000}"/>
    <cellStyle name="40% - Accent5 5" xfId="69" xr:uid="{00000000-0005-0000-0000-000042000000}"/>
    <cellStyle name="40% - Accent5 6" xfId="70" xr:uid="{00000000-0005-0000-0000-000043000000}"/>
    <cellStyle name="40% - Accent5 7" xfId="71" xr:uid="{00000000-0005-0000-0000-000044000000}"/>
    <cellStyle name="40% - Accent6 2" xfId="72" xr:uid="{00000000-0005-0000-0000-000045000000}"/>
    <cellStyle name="40% - Accent6 3" xfId="73" xr:uid="{00000000-0005-0000-0000-000046000000}"/>
    <cellStyle name="40% - Accent6 4" xfId="74" xr:uid="{00000000-0005-0000-0000-000047000000}"/>
    <cellStyle name="40% - Accent6 5" xfId="75" xr:uid="{00000000-0005-0000-0000-000048000000}"/>
    <cellStyle name="40% - Accent6 6" xfId="76" xr:uid="{00000000-0005-0000-0000-000049000000}"/>
    <cellStyle name="40% - Accent6 7" xfId="77" xr:uid="{00000000-0005-0000-0000-00004A000000}"/>
    <cellStyle name="60% - Accent1 2" xfId="78" xr:uid="{00000000-0005-0000-0000-00004B000000}"/>
    <cellStyle name="60% - Accent1 3" xfId="79" xr:uid="{00000000-0005-0000-0000-00004C000000}"/>
    <cellStyle name="60% - Accent1 4" xfId="80" xr:uid="{00000000-0005-0000-0000-00004D000000}"/>
    <cellStyle name="60% - Accent1 5" xfId="81" xr:uid="{00000000-0005-0000-0000-00004E000000}"/>
    <cellStyle name="60% - Accent1 6" xfId="82" xr:uid="{00000000-0005-0000-0000-00004F000000}"/>
    <cellStyle name="60% - Accent1 7" xfId="83" xr:uid="{00000000-0005-0000-0000-000050000000}"/>
    <cellStyle name="60% - Accent2 2" xfId="84" xr:uid="{00000000-0005-0000-0000-000051000000}"/>
    <cellStyle name="60% - Accent2 3" xfId="85" xr:uid="{00000000-0005-0000-0000-000052000000}"/>
    <cellStyle name="60% - Accent2 4" xfId="86" xr:uid="{00000000-0005-0000-0000-000053000000}"/>
    <cellStyle name="60% - Accent2 5" xfId="87" xr:uid="{00000000-0005-0000-0000-000054000000}"/>
    <cellStyle name="60% - Accent2 6" xfId="88" xr:uid="{00000000-0005-0000-0000-000055000000}"/>
    <cellStyle name="60% - Accent2 7" xfId="89" xr:uid="{00000000-0005-0000-0000-000056000000}"/>
    <cellStyle name="60% - Accent3 2" xfId="90" xr:uid="{00000000-0005-0000-0000-000057000000}"/>
    <cellStyle name="60% - Accent3 3" xfId="91" xr:uid="{00000000-0005-0000-0000-000058000000}"/>
    <cellStyle name="60% - Accent3 4" xfId="92" xr:uid="{00000000-0005-0000-0000-000059000000}"/>
    <cellStyle name="60% - Accent3 5" xfId="93" xr:uid="{00000000-0005-0000-0000-00005A000000}"/>
    <cellStyle name="60% - Accent3 6" xfId="94" xr:uid="{00000000-0005-0000-0000-00005B000000}"/>
    <cellStyle name="60% - Accent3 7" xfId="95" xr:uid="{00000000-0005-0000-0000-00005C000000}"/>
    <cellStyle name="60% - Accent4 2" xfId="96" xr:uid="{00000000-0005-0000-0000-00005D000000}"/>
    <cellStyle name="60% - Accent4 3" xfId="97" xr:uid="{00000000-0005-0000-0000-00005E000000}"/>
    <cellStyle name="60% - Accent4 4" xfId="98" xr:uid="{00000000-0005-0000-0000-00005F000000}"/>
    <cellStyle name="60% - Accent4 5" xfId="99" xr:uid="{00000000-0005-0000-0000-000060000000}"/>
    <cellStyle name="60% - Accent4 6" xfId="100" xr:uid="{00000000-0005-0000-0000-000061000000}"/>
    <cellStyle name="60% - Accent4 7" xfId="101" xr:uid="{00000000-0005-0000-0000-000062000000}"/>
    <cellStyle name="60% - Accent5 2" xfId="102" xr:uid="{00000000-0005-0000-0000-000063000000}"/>
    <cellStyle name="60% - Accent5 3" xfId="103" xr:uid="{00000000-0005-0000-0000-000064000000}"/>
    <cellStyle name="60% - Accent5 4" xfId="104" xr:uid="{00000000-0005-0000-0000-000065000000}"/>
    <cellStyle name="60% - Accent5 5" xfId="105" xr:uid="{00000000-0005-0000-0000-000066000000}"/>
    <cellStyle name="60% - Accent5 6" xfId="106" xr:uid="{00000000-0005-0000-0000-000067000000}"/>
    <cellStyle name="60% - Accent5 7" xfId="107" xr:uid="{00000000-0005-0000-0000-000068000000}"/>
    <cellStyle name="60% - Accent6 2" xfId="108" xr:uid="{00000000-0005-0000-0000-000069000000}"/>
    <cellStyle name="60% - Accent6 3" xfId="109" xr:uid="{00000000-0005-0000-0000-00006A000000}"/>
    <cellStyle name="60% - Accent6 4" xfId="110" xr:uid="{00000000-0005-0000-0000-00006B000000}"/>
    <cellStyle name="60% - Accent6 5" xfId="111" xr:uid="{00000000-0005-0000-0000-00006C000000}"/>
    <cellStyle name="60% - Accent6 6" xfId="112" xr:uid="{00000000-0005-0000-0000-00006D000000}"/>
    <cellStyle name="60% - Accent6 7" xfId="113" xr:uid="{00000000-0005-0000-0000-00006E000000}"/>
    <cellStyle name="Accent1 2" xfId="114" xr:uid="{00000000-0005-0000-0000-00006F000000}"/>
    <cellStyle name="Accent1 3" xfId="115" xr:uid="{00000000-0005-0000-0000-000070000000}"/>
    <cellStyle name="Accent1 4" xfId="116" xr:uid="{00000000-0005-0000-0000-000071000000}"/>
    <cellStyle name="Accent1 5" xfId="117" xr:uid="{00000000-0005-0000-0000-000072000000}"/>
    <cellStyle name="Accent1 6" xfId="118" xr:uid="{00000000-0005-0000-0000-000073000000}"/>
    <cellStyle name="Accent1 7" xfId="119" xr:uid="{00000000-0005-0000-0000-000074000000}"/>
    <cellStyle name="Accent2 2" xfId="120" xr:uid="{00000000-0005-0000-0000-000075000000}"/>
    <cellStyle name="Accent2 3" xfId="121" xr:uid="{00000000-0005-0000-0000-000076000000}"/>
    <cellStyle name="Accent2 4" xfId="122" xr:uid="{00000000-0005-0000-0000-000077000000}"/>
    <cellStyle name="Accent2 5" xfId="123" xr:uid="{00000000-0005-0000-0000-000078000000}"/>
    <cellStyle name="Accent2 6" xfId="124" xr:uid="{00000000-0005-0000-0000-000079000000}"/>
    <cellStyle name="Accent2 7" xfId="125" xr:uid="{00000000-0005-0000-0000-00007A000000}"/>
    <cellStyle name="Accent3 2" xfId="126" xr:uid="{00000000-0005-0000-0000-00007B000000}"/>
    <cellStyle name="Accent3 3" xfId="127" xr:uid="{00000000-0005-0000-0000-00007C000000}"/>
    <cellStyle name="Accent3 4" xfId="128" xr:uid="{00000000-0005-0000-0000-00007D000000}"/>
    <cellStyle name="Accent3 5" xfId="129" xr:uid="{00000000-0005-0000-0000-00007E000000}"/>
    <cellStyle name="Accent3 6" xfId="130" xr:uid="{00000000-0005-0000-0000-00007F000000}"/>
    <cellStyle name="Accent3 7" xfId="131" xr:uid="{00000000-0005-0000-0000-000080000000}"/>
    <cellStyle name="Accent4 2" xfId="132" xr:uid="{00000000-0005-0000-0000-000081000000}"/>
    <cellStyle name="Accent4 3" xfId="133" xr:uid="{00000000-0005-0000-0000-000082000000}"/>
    <cellStyle name="Accent4 4" xfId="134" xr:uid="{00000000-0005-0000-0000-000083000000}"/>
    <cellStyle name="Accent4 5" xfId="135" xr:uid="{00000000-0005-0000-0000-000084000000}"/>
    <cellStyle name="Accent4 6" xfId="136" xr:uid="{00000000-0005-0000-0000-000085000000}"/>
    <cellStyle name="Accent4 7" xfId="137" xr:uid="{00000000-0005-0000-0000-000086000000}"/>
    <cellStyle name="Accent5 2" xfId="138" xr:uid="{00000000-0005-0000-0000-000087000000}"/>
    <cellStyle name="Accent5 3" xfId="139" xr:uid="{00000000-0005-0000-0000-000088000000}"/>
    <cellStyle name="Accent5 4" xfId="140" xr:uid="{00000000-0005-0000-0000-000089000000}"/>
    <cellStyle name="Accent5 5" xfId="141" xr:uid="{00000000-0005-0000-0000-00008A000000}"/>
    <cellStyle name="Accent5 6" xfId="142" xr:uid="{00000000-0005-0000-0000-00008B000000}"/>
    <cellStyle name="Accent5 7" xfId="143" xr:uid="{00000000-0005-0000-0000-00008C000000}"/>
    <cellStyle name="Accent6 2" xfId="144" xr:uid="{00000000-0005-0000-0000-00008D000000}"/>
    <cellStyle name="Accent6 3" xfId="145" xr:uid="{00000000-0005-0000-0000-00008E000000}"/>
    <cellStyle name="Accent6 4" xfId="146" xr:uid="{00000000-0005-0000-0000-00008F000000}"/>
    <cellStyle name="Accent6 5" xfId="147" xr:uid="{00000000-0005-0000-0000-000090000000}"/>
    <cellStyle name="Accent6 6" xfId="148" xr:uid="{00000000-0005-0000-0000-000091000000}"/>
    <cellStyle name="Accent6 7" xfId="149" xr:uid="{00000000-0005-0000-0000-000092000000}"/>
    <cellStyle name="ariel" xfId="150" xr:uid="{00000000-0005-0000-0000-000093000000}"/>
    <cellStyle name="Bad 2" xfId="151" xr:uid="{00000000-0005-0000-0000-000094000000}"/>
    <cellStyle name="Bad 3" xfId="152" xr:uid="{00000000-0005-0000-0000-000095000000}"/>
    <cellStyle name="Bad 4" xfId="153" xr:uid="{00000000-0005-0000-0000-000096000000}"/>
    <cellStyle name="Bad 5" xfId="154" xr:uid="{00000000-0005-0000-0000-000097000000}"/>
    <cellStyle name="Bad 6" xfId="155" xr:uid="{00000000-0005-0000-0000-000098000000}"/>
    <cellStyle name="Bad 7" xfId="156" xr:uid="{00000000-0005-0000-0000-000099000000}"/>
    <cellStyle name="Calculation 2" xfId="157" xr:uid="{00000000-0005-0000-0000-00009A000000}"/>
    <cellStyle name="Calculation 3" xfId="158" xr:uid="{00000000-0005-0000-0000-00009B000000}"/>
    <cellStyle name="Calculation 4" xfId="159" xr:uid="{00000000-0005-0000-0000-00009C000000}"/>
    <cellStyle name="Calculation 5" xfId="160" xr:uid="{00000000-0005-0000-0000-00009D000000}"/>
    <cellStyle name="Calculation 6" xfId="161" xr:uid="{00000000-0005-0000-0000-00009E000000}"/>
    <cellStyle name="Calculation 7" xfId="162" xr:uid="{00000000-0005-0000-0000-00009F000000}"/>
    <cellStyle name="Check Cell 2" xfId="163" xr:uid="{00000000-0005-0000-0000-0000A0000000}"/>
    <cellStyle name="Check Cell 3" xfId="164" xr:uid="{00000000-0005-0000-0000-0000A1000000}"/>
    <cellStyle name="Check Cell 4" xfId="165" xr:uid="{00000000-0005-0000-0000-0000A2000000}"/>
    <cellStyle name="Check Cell 5" xfId="166" xr:uid="{00000000-0005-0000-0000-0000A3000000}"/>
    <cellStyle name="Check Cell 6" xfId="167" xr:uid="{00000000-0005-0000-0000-0000A4000000}"/>
    <cellStyle name="Check Cell 7" xfId="168" xr:uid="{00000000-0005-0000-0000-0000A5000000}"/>
    <cellStyle name="Comma" xfId="1" builtinId="3"/>
    <cellStyle name="Comma 2" xfId="169" xr:uid="{00000000-0005-0000-0000-0000A7000000}"/>
    <cellStyle name="Comma 2 2" xfId="170" xr:uid="{00000000-0005-0000-0000-0000A8000000}"/>
    <cellStyle name="Comma 2 3" xfId="171" xr:uid="{00000000-0005-0000-0000-0000A9000000}"/>
    <cellStyle name="Comma 2 4" xfId="172" xr:uid="{00000000-0005-0000-0000-0000AA000000}"/>
    <cellStyle name="Comma 3" xfId="173" xr:uid="{00000000-0005-0000-0000-0000AB000000}"/>
    <cellStyle name="Excel Built-in Normal" xfId="174" xr:uid="{00000000-0005-0000-0000-0000AC000000}"/>
    <cellStyle name="Explanatory Text 2" xfId="175" xr:uid="{00000000-0005-0000-0000-0000AD000000}"/>
    <cellStyle name="Explanatory Text 3" xfId="176" xr:uid="{00000000-0005-0000-0000-0000AE000000}"/>
    <cellStyle name="Explanatory Text 4" xfId="177" xr:uid="{00000000-0005-0000-0000-0000AF000000}"/>
    <cellStyle name="Explanatory Text 5" xfId="178" xr:uid="{00000000-0005-0000-0000-0000B0000000}"/>
    <cellStyle name="Explanatory Text 6" xfId="179" xr:uid="{00000000-0005-0000-0000-0000B1000000}"/>
    <cellStyle name="Explanatory Text 7" xfId="180" xr:uid="{00000000-0005-0000-0000-0000B2000000}"/>
    <cellStyle name="ExportHeaderStyle" xfId="181" xr:uid="{00000000-0005-0000-0000-0000B3000000}"/>
    <cellStyle name="Good 2" xfId="182" xr:uid="{00000000-0005-0000-0000-0000B4000000}"/>
    <cellStyle name="Good 3" xfId="183" xr:uid="{00000000-0005-0000-0000-0000B5000000}"/>
    <cellStyle name="Good 4" xfId="184" xr:uid="{00000000-0005-0000-0000-0000B6000000}"/>
    <cellStyle name="Good 5" xfId="185" xr:uid="{00000000-0005-0000-0000-0000B7000000}"/>
    <cellStyle name="Good 6" xfId="186" xr:uid="{00000000-0005-0000-0000-0000B8000000}"/>
    <cellStyle name="Good 7" xfId="187" xr:uid="{00000000-0005-0000-0000-0000B9000000}"/>
    <cellStyle name="Heading 1 2" xfId="188" xr:uid="{00000000-0005-0000-0000-0000BA000000}"/>
    <cellStyle name="Heading 1 3" xfId="189" xr:uid="{00000000-0005-0000-0000-0000BB000000}"/>
    <cellStyle name="Heading 1 4" xfId="190" xr:uid="{00000000-0005-0000-0000-0000BC000000}"/>
    <cellStyle name="Heading 1 5" xfId="191" xr:uid="{00000000-0005-0000-0000-0000BD000000}"/>
    <cellStyle name="Heading 1 6" xfId="192" xr:uid="{00000000-0005-0000-0000-0000BE000000}"/>
    <cellStyle name="Heading 1 7" xfId="193" xr:uid="{00000000-0005-0000-0000-0000BF000000}"/>
    <cellStyle name="Heading 2 2" xfId="194" xr:uid="{00000000-0005-0000-0000-0000C0000000}"/>
    <cellStyle name="Heading 2 3" xfId="195" xr:uid="{00000000-0005-0000-0000-0000C1000000}"/>
    <cellStyle name="Heading 2 4" xfId="196" xr:uid="{00000000-0005-0000-0000-0000C2000000}"/>
    <cellStyle name="Heading 2 5" xfId="197" xr:uid="{00000000-0005-0000-0000-0000C3000000}"/>
    <cellStyle name="Heading 2 6" xfId="198" xr:uid="{00000000-0005-0000-0000-0000C4000000}"/>
    <cellStyle name="Heading 2 7" xfId="199" xr:uid="{00000000-0005-0000-0000-0000C5000000}"/>
    <cellStyle name="Heading 3 2" xfId="200" xr:uid="{00000000-0005-0000-0000-0000C6000000}"/>
    <cellStyle name="Heading 3 3" xfId="201" xr:uid="{00000000-0005-0000-0000-0000C7000000}"/>
    <cellStyle name="Heading 3 4" xfId="202" xr:uid="{00000000-0005-0000-0000-0000C8000000}"/>
    <cellStyle name="Heading 3 5" xfId="203" xr:uid="{00000000-0005-0000-0000-0000C9000000}"/>
    <cellStyle name="Heading 3 6" xfId="204" xr:uid="{00000000-0005-0000-0000-0000CA000000}"/>
    <cellStyle name="Heading 3 7" xfId="205" xr:uid="{00000000-0005-0000-0000-0000CB000000}"/>
    <cellStyle name="Heading 4 2" xfId="206" xr:uid="{00000000-0005-0000-0000-0000CC000000}"/>
    <cellStyle name="Heading 4 3" xfId="207" xr:uid="{00000000-0005-0000-0000-0000CD000000}"/>
    <cellStyle name="Heading 4 4" xfId="208" xr:uid="{00000000-0005-0000-0000-0000CE000000}"/>
    <cellStyle name="Heading 4 5" xfId="209" xr:uid="{00000000-0005-0000-0000-0000CF000000}"/>
    <cellStyle name="Heading 4 6" xfId="210" xr:uid="{00000000-0005-0000-0000-0000D0000000}"/>
    <cellStyle name="Heading 4 7" xfId="211" xr:uid="{00000000-0005-0000-0000-0000D1000000}"/>
    <cellStyle name="Hyperlink" xfId="364" builtinId="8"/>
    <cellStyle name="Hyperlink 2" xfId="212" xr:uid="{00000000-0005-0000-0000-0000D2000000}"/>
    <cellStyle name="Hyperlink 2 2" xfId="213" xr:uid="{00000000-0005-0000-0000-0000D3000000}"/>
    <cellStyle name="Hyperlink 2 2 2" xfId="214" xr:uid="{00000000-0005-0000-0000-0000D4000000}"/>
    <cellStyle name="Hyperlink 2 2 3" xfId="215" xr:uid="{00000000-0005-0000-0000-0000D5000000}"/>
    <cellStyle name="Hyperlink 2 2 4" xfId="216" xr:uid="{00000000-0005-0000-0000-0000D6000000}"/>
    <cellStyle name="Hyperlink 2 2 5" xfId="217" xr:uid="{00000000-0005-0000-0000-0000D7000000}"/>
    <cellStyle name="Hyperlink 2 2 6" xfId="218" xr:uid="{00000000-0005-0000-0000-0000D8000000}"/>
    <cellStyle name="Hyperlink 2 3" xfId="219" xr:uid="{00000000-0005-0000-0000-0000D9000000}"/>
    <cellStyle name="Hyperlink 2 4" xfId="220" xr:uid="{00000000-0005-0000-0000-0000DA000000}"/>
    <cellStyle name="Hyperlink 2 5" xfId="221" xr:uid="{00000000-0005-0000-0000-0000DB000000}"/>
    <cellStyle name="Hyperlink 2 6" xfId="222" xr:uid="{00000000-0005-0000-0000-0000DC000000}"/>
    <cellStyle name="Hyperlink 3" xfId="223" xr:uid="{00000000-0005-0000-0000-0000DD000000}"/>
    <cellStyle name="Hyperlink 3 2" xfId="224" xr:uid="{00000000-0005-0000-0000-0000DE000000}"/>
    <cellStyle name="Hyperlink 3 2 2" xfId="225" xr:uid="{00000000-0005-0000-0000-0000DF000000}"/>
    <cellStyle name="Hyperlink 3 2 3" xfId="226" xr:uid="{00000000-0005-0000-0000-0000E0000000}"/>
    <cellStyle name="Hyperlink 3 2 4" xfId="227" xr:uid="{00000000-0005-0000-0000-0000E1000000}"/>
    <cellStyle name="Hyperlink 3 2 5" xfId="228" xr:uid="{00000000-0005-0000-0000-0000E2000000}"/>
    <cellStyle name="Hyperlink 3 2 6" xfId="229" xr:uid="{00000000-0005-0000-0000-0000E3000000}"/>
    <cellStyle name="Hyperlink 3 3" xfId="230" xr:uid="{00000000-0005-0000-0000-0000E4000000}"/>
    <cellStyle name="Hyperlink 3 4" xfId="231" xr:uid="{00000000-0005-0000-0000-0000E5000000}"/>
    <cellStyle name="Hyperlink 3 5" xfId="232" xr:uid="{00000000-0005-0000-0000-0000E6000000}"/>
    <cellStyle name="Hyperlink 3 6" xfId="233" xr:uid="{00000000-0005-0000-0000-0000E7000000}"/>
    <cellStyle name="Hyperlink 4" xfId="234" xr:uid="{00000000-0005-0000-0000-0000E8000000}"/>
    <cellStyle name="Hyperlink 4 2" xfId="235" xr:uid="{00000000-0005-0000-0000-0000E9000000}"/>
    <cellStyle name="Hyperlink 5" xfId="236" xr:uid="{00000000-0005-0000-0000-0000EA000000}"/>
    <cellStyle name="Hyperlink 6" xfId="237" xr:uid="{00000000-0005-0000-0000-0000EB000000}"/>
    <cellStyle name="Input 2" xfId="238" xr:uid="{00000000-0005-0000-0000-0000EC000000}"/>
    <cellStyle name="Input 3" xfId="239" xr:uid="{00000000-0005-0000-0000-0000ED000000}"/>
    <cellStyle name="Input 4" xfId="240" xr:uid="{00000000-0005-0000-0000-0000EE000000}"/>
    <cellStyle name="Input 5" xfId="241" xr:uid="{00000000-0005-0000-0000-0000EF000000}"/>
    <cellStyle name="Input 6" xfId="242" xr:uid="{00000000-0005-0000-0000-0000F0000000}"/>
    <cellStyle name="Input 7" xfId="243" xr:uid="{00000000-0005-0000-0000-0000F1000000}"/>
    <cellStyle name="Large" xfId="244" xr:uid="{00000000-0005-0000-0000-0000F2000000}"/>
    <cellStyle name="Linked Cell 2" xfId="245" xr:uid="{00000000-0005-0000-0000-0000F3000000}"/>
    <cellStyle name="Linked Cell 3" xfId="246" xr:uid="{00000000-0005-0000-0000-0000F4000000}"/>
    <cellStyle name="Linked Cell 4" xfId="247" xr:uid="{00000000-0005-0000-0000-0000F5000000}"/>
    <cellStyle name="Linked Cell 5" xfId="248" xr:uid="{00000000-0005-0000-0000-0000F6000000}"/>
    <cellStyle name="Linked Cell 6" xfId="249" xr:uid="{00000000-0005-0000-0000-0000F7000000}"/>
    <cellStyle name="Linked Cell 7" xfId="250" xr:uid="{00000000-0005-0000-0000-0000F8000000}"/>
    <cellStyle name="Neutral 2" xfId="251" xr:uid="{00000000-0005-0000-0000-0000F9000000}"/>
    <cellStyle name="Neutral 3" xfId="252" xr:uid="{00000000-0005-0000-0000-0000FA000000}"/>
    <cellStyle name="Neutral 4" xfId="253" xr:uid="{00000000-0005-0000-0000-0000FB000000}"/>
    <cellStyle name="Neutral 5" xfId="254" xr:uid="{00000000-0005-0000-0000-0000FC000000}"/>
    <cellStyle name="Neutral 6" xfId="255" xr:uid="{00000000-0005-0000-0000-0000FD000000}"/>
    <cellStyle name="Neutral 7" xfId="256" xr:uid="{00000000-0005-0000-0000-0000FE000000}"/>
    <cellStyle name="Normal" xfId="0" builtinId="0"/>
    <cellStyle name="Normal 10" xfId="257" xr:uid="{00000000-0005-0000-0000-000000010000}"/>
    <cellStyle name="Normal 10 2" xfId="258" xr:uid="{00000000-0005-0000-0000-000001010000}"/>
    <cellStyle name="Normal 11" xfId="259" xr:uid="{00000000-0005-0000-0000-000002010000}"/>
    <cellStyle name="Normal 11 2" xfId="260" xr:uid="{00000000-0005-0000-0000-000003010000}"/>
    <cellStyle name="Normal 12" xfId="261" xr:uid="{00000000-0005-0000-0000-000004010000}"/>
    <cellStyle name="Normal 13" xfId="262" xr:uid="{00000000-0005-0000-0000-000005010000}"/>
    <cellStyle name="Normal 14" xfId="263" xr:uid="{00000000-0005-0000-0000-000006010000}"/>
    <cellStyle name="Normal 15" xfId="363" xr:uid="{00000000-0005-0000-0000-000007010000}"/>
    <cellStyle name="Normal 2" xfId="264" xr:uid="{00000000-0005-0000-0000-000008010000}"/>
    <cellStyle name="Normal 2 2" xfId="265" xr:uid="{00000000-0005-0000-0000-000009010000}"/>
    <cellStyle name="Normal 2 2 2" xfId="266" xr:uid="{00000000-0005-0000-0000-00000A010000}"/>
    <cellStyle name="Normal 2 3" xfId="267" xr:uid="{00000000-0005-0000-0000-00000B010000}"/>
    <cellStyle name="Normal 2 3 2" xfId="268" xr:uid="{00000000-0005-0000-0000-00000C010000}"/>
    <cellStyle name="Normal 2 4" xfId="269" xr:uid="{00000000-0005-0000-0000-00000D010000}"/>
    <cellStyle name="Normal 2 4 2" xfId="270" xr:uid="{00000000-0005-0000-0000-00000E010000}"/>
    <cellStyle name="Normal 2 5" xfId="271" xr:uid="{00000000-0005-0000-0000-00000F010000}"/>
    <cellStyle name="Normal 2 5 2" xfId="272" xr:uid="{00000000-0005-0000-0000-000010010000}"/>
    <cellStyle name="Normal 2 6" xfId="273" xr:uid="{00000000-0005-0000-0000-000011010000}"/>
    <cellStyle name="Normal 2 7" xfId="274" xr:uid="{00000000-0005-0000-0000-000012010000}"/>
    <cellStyle name="Normal 3" xfId="275" xr:uid="{00000000-0005-0000-0000-000013010000}"/>
    <cellStyle name="Normal 3 2" xfId="276" xr:uid="{00000000-0005-0000-0000-000014010000}"/>
    <cellStyle name="Normal 3 2 2" xfId="277" xr:uid="{00000000-0005-0000-0000-000015010000}"/>
    <cellStyle name="Normal 3 3" xfId="278" xr:uid="{00000000-0005-0000-0000-000016010000}"/>
    <cellStyle name="Normal 3 4" xfId="362" xr:uid="{00000000-0005-0000-0000-000017010000}"/>
    <cellStyle name="Normal 37" xfId="279" xr:uid="{00000000-0005-0000-0000-000018010000}"/>
    <cellStyle name="Normal 4" xfId="280" xr:uid="{00000000-0005-0000-0000-000019010000}"/>
    <cellStyle name="Normal 4 2" xfId="281" xr:uid="{00000000-0005-0000-0000-00001A010000}"/>
    <cellStyle name="Normal 4 2 2" xfId="282" xr:uid="{00000000-0005-0000-0000-00001B010000}"/>
    <cellStyle name="Normal 4 3" xfId="283" xr:uid="{00000000-0005-0000-0000-00001C010000}"/>
    <cellStyle name="Normal 4 4" xfId="284" xr:uid="{00000000-0005-0000-0000-00001D010000}"/>
    <cellStyle name="Normal 4 5" xfId="285" xr:uid="{00000000-0005-0000-0000-00001E010000}"/>
    <cellStyle name="Normal 4 6" xfId="286" xr:uid="{00000000-0005-0000-0000-00001F010000}"/>
    <cellStyle name="Normal 4 7" xfId="287" xr:uid="{00000000-0005-0000-0000-000020010000}"/>
    <cellStyle name="Normal 4 8" xfId="288" xr:uid="{00000000-0005-0000-0000-000021010000}"/>
    <cellStyle name="Normal 4 9" xfId="289" xr:uid="{00000000-0005-0000-0000-000022010000}"/>
    <cellStyle name="Normal 40" xfId="290" xr:uid="{00000000-0005-0000-0000-000023010000}"/>
    <cellStyle name="Normal 5" xfId="291" xr:uid="{00000000-0005-0000-0000-000024010000}"/>
    <cellStyle name="Normal 5 2" xfId="292" xr:uid="{00000000-0005-0000-0000-000025010000}"/>
    <cellStyle name="Normal 5 2 2" xfId="293" xr:uid="{00000000-0005-0000-0000-000026010000}"/>
    <cellStyle name="Normal 5 2 3" xfId="294" xr:uid="{00000000-0005-0000-0000-000027010000}"/>
    <cellStyle name="Normal 5 2 4" xfId="295" xr:uid="{00000000-0005-0000-0000-000028010000}"/>
    <cellStyle name="Normal 5 2 5" xfId="296" xr:uid="{00000000-0005-0000-0000-000029010000}"/>
    <cellStyle name="Normal 5 2 6" xfId="297" xr:uid="{00000000-0005-0000-0000-00002A010000}"/>
    <cellStyle name="Normal 5 3" xfId="298" xr:uid="{00000000-0005-0000-0000-00002B010000}"/>
    <cellStyle name="Normal 5 4" xfId="299" xr:uid="{00000000-0005-0000-0000-00002C010000}"/>
    <cellStyle name="Normal 5 5" xfId="300" xr:uid="{00000000-0005-0000-0000-00002D010000}"/>
    <cellStyle name="Normal 5 6" xfId="301" xr:uid="{00000000-0005-0000-0000-00002E010000}"/>
    <cellStyle name="Normal 5 7" xfId="302" xr:uid="{00000000-0005-0000-0000-00002F010000}"/>
    <cellStyle name="Normal 5 8" xfId="303" xr:uid="{00000000-0005-0000-0000-000030010000}"/>
    <cellStyle name="Normal 6" xfId="304" xr:uid="{00000000-0005-0000-0000-000031010000}"/>
    <cellStyle name="Normal 6 2" xfId="305" xr:uid="{00000000-0005-0000-0000-000032010000}"/>
    <cellStyle name="Normal 6 2 2" xfId="306" xr:uid="{00000000-0005-0000-0000-000033010000}"/>
    <cellStyle name="Normal 6 2 2 2" xfId="307" xr:uid="{00000000-0005-0000-0000-000034010000}"/>
    <cellStyle name="Normal 7" xfId="308" xr:uid="{00000000-0005-0000-0000-000035010000}"/>
    <cellStyle name="Normal 7 2" xfId="309" xr:uid="{00000000-0005-0000-0000-000036010000}"/>
    <cellStyle name="Normal 7 2 2" xfId="310" xr:uid="{00000000-0005-0000-0000-000037010000}"/>
    <cellStyle name="Normal 7 2 2 2" xfId="311" xr:uid="{00000000-0005-0000-0000-000038010000}"/>
    <cellStyle name="Normal 7 2 3" xfId="312" xr:uid="{00000000-0005-0000-0000-000039010000}"/>
    <cellStyle name="Normal 7 2 3 2" xfId="313" xr:uid="{00000000-0005-0000-0000-00003A010000}"/>
    <cellStyle name="Normal 7 2 4" xfId="314" xr:uid="{00000000-0005-0000-0000-00003B010000}"/>
    <cellStyle name="Normal 7 2 4 2" xfId="315" xr:uid="{00000000-0005-0000-0000-00003C010000}"/>
    <cellStyle name="Normal 7 2 5" xfId="316" xr:uid="{00000000-0005-0000-0000-00003D010000}"/>
    <cellStyle name="Normal 8" xfId="317" xr:uid="{00000000-0005-0000-0000-00003E010000}"/>
    <cellStyle name="Normal 9" xfId="318" xr:uid="{00000000-0005-0000-0000-00003F010000}"/>
    <cellStyle name="Note 2" xfId="319" xr:uid="{00000000-0005-0000-0000-000040010000}"/>
    <cellStyle name="Note 3" xfId="320" xr:uid="{00000000-0005-0000-0000-000041010000}"/>
    <cellStyle name="Note 4" xfId="321" xr:uid="{00000000-0005-0000-0000-000042010000}"/>
    <cellStyle name="Note 5" xfId="322" xr:uid="{00000000-0005-0000-0000-000043010000}"/>
    <cellStyle name="Note 6" xfId="323" xr:uid="{00000000-0005-0000-0000-000044010000}"/>
    <cellStyle name="Note 7" xfId="324" xr:uid="{00000000-0005-0000-0000-000045010000}"/>
    <cellStyle name="Output 2" xfId="325" xr:uid="{00000000-0005-0000-0000-000046010000}"/>
    <cellStyle name="Output 3" xfId="326" xr:uid="{00000000-0005-0000-0000-000047010000}"/>
    <cellStyle name="Output 4" xfId="327" xr:uid="{00000000-0005-0000-0000-000048010000}"/>
    <cellStyle name="Output 5" xfId="328" xr:uid="{00000000-0005-0000-0000-000049010000}"/>
    <cellStyle name="Output 6" xfId="329" xr:uid="{00000000-0005-0000-0000-00004A010000}"/>
    <cellStyle name="Output 7" xfId="330" xr:uid="{00000000-0005-0000-0000-00004B010000}"/>
    <cellStyle name="Percent" xfId="2" builtinId="5"/>
    <cellStyle name="Percent 2" xfId="331" xr:uid="{00000000-0005-0000-0000-00004D010000}"/>
    <cellStyle name="Percent 2 2" xfId="332" xr:uid="{00000000-0005-0000-0000-00004E010000}"/>
    <cellStyle name="Percent 2 3" xfId="333" xr:uid="{00000000-0005-0000-0000-00004F010000}"/>
    <cellStyle name="Percent 3" xfId="334" xr:uid="{00000000-0005-0000-0000-000050010000}"/>
    <cellStyle name="Percent 3 2" xfId="335" xr:uid="{00000000-0005-0000-0000-000051010000}"/>
    <cellStyle name="Percent 4" xfId="336" xr:uid="{00000000-0005-0000-0000-000052010000}"/>
    <cellStyle name="Percent 5" xfId="337" xr:uid="{00000000-0005-0000-0000-000053010000}"/>
    <cellStyle name="Percent 6" xfId="338" xr:uid="{00000000-0005-0000-0000-000054010000}"/>
    <cellStyle name="percent%" xfId="339" xr:uid="{00000000-0005-0000-0000-000055010000}"/>
    <cellStyle name="population" xfId="340" xr:uid="{00000000-0005-0000-0000-000056010000}"/>
    <cellStyle name="Style 1" xfId="341" xr:uid="{00000000-0005-0000-0000-000057010000}"/>
    <cellStyle name="Title 2" xfId="342" xr:uid="{00000000-0005-0000-0000-000058010000}"/>
    <cellStyle name="Title 3" xfId="343" xr:uid="{00000000-0005-0000-0000-000059010000}"/>
    <cellStyle name="Title 4" xfId="344" xr:uid="{00000000-0005-0000-0000-00005A010000}"/>
    <cellStyle name="Title 5" xfId="345" xr:uid="{00000000-0005-0000-0000-00005B010000}"/>
    <cellStyle name="Title 6" xfId="346" xr:uid="{00000000-0005-0000-0000-00005C010000}"/>
    <cellStyle name="Title 7" xfId="347" xr:uid="{00000000-0005-0000-0000-00005D010000}"/>
    <cellStyle name="Top_Wrap" xfId="348" xr:uid="{00000000-0005-0000-0000-00005E010000}"/>
    <cellStyle name="Total 2" xfId="349" xr:uid="{00000000-0005-0000-0000-00005F010000}"/>
    <cellStyle name="Total 3" xfId="350" xr:uid="{00000000-0005-0000-0000-000060010000}"/>
    <cellStyle name="Total 4" xfId="351" xr:uid="{00000000-0005-0000-0000-000061010000}"/>
    <cellStyle name="Total 5" xfId="352" xr:uid="{00000000-0005-0000-0000-000062010000}"/>
    <cellStyle name="Total 6" xfId="353" xr:uid="{00000000-0005-0000-0000-000063010000}"/>
    <cellStyle name="Total 7" xfId="354" xr:uid="{00000000-0005-0000-0000-000064010000}"/>
    <cellStyle name="Untitled2" xfId="355" xr:uid="{00000000-0005-0000-0000-000065010000}"/>
    <cellStyle name="Warning Text 2" xfId="356" xr:uid="{00000000-0005-0000-0000-000066010000}"/>
    <cellStyle name="Warning Text 3" xfId="357" xr:uid="{00000000-0005-0000-0000-000067010000}"/>
    <cellStyle name="Warning Text 4" xfId="358" xr:uid="{00000000-0005-0000-0000-000068010000}"/>
    <cellStyle name="Warning Text 5" xfId="359" xr:uid="{00000000-0005-0000-0000-000069010000}"/>
    <cellStyle name="Warning Text 6" xfId="360" xr:uid="{00000000-0005-0000-0000-00006A010000}"/>
    <cellStyle name="Warning Text 7" xfId="361" xr:uid="{00000000-0005-0000-0000-00006B010000}"/>
  </cellStyles>
  <dxfs count="0"/>
  <tableStyles count="0" defaultTableStyle="TableStyleMedium2" defaultPivotStyle="PivotStyleLight16"/>
  <colors>
    <mruColors>
      <color rgb="FF005EB8"/>
      <color rgb="FF7C2855"/>
      <color rgb="FF009639"/>
      <color rgb="FFE5F2FF"/>
      <color rgb="FFDDFFEA"/>
      <color rgb="FFF9EB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672499</xdr:colOff>
      <xdr:row>0</xdr:row>
      <xdr:rowOff>0</xdr:rowOff>
    </xdr:from>
    <xdr:to>
      <xdr:col>7</xdr:col>
      <xdr:colOff>1361069</xdr:colOff>
      <xdr:row>1</xdr:row>
      <xdr:rowOff>133350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9E53EA47-A7BC-4664-81C1-4F9319C70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643"/>
        <a:stretch/>
      </xdr:blipFill>
      <xdr:spPr>
        <a:xfrm>
          <a:off x="4558699" y="0"/>
          <a:ext cx="688570" cy="295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HS%20CB\Analytical%20Services%20(Finance)\Analytical%20Service%20&amp;%20Strategic%20Finance%20Shared%20files\publication%20drafts%20(for%20review)\PaceOfChangeModel1920%2020190104%20v28%20revised%20-%20fin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M%20-%20Pace%20of%20change%20model%20(supporting%20informatio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Table5"/>
      <sheetName val="OutputOrder"/>
      <sheetName val="CCG pub Jan 2016"/>
      <sheetName val="Total Output"/>
      <sheetName val="SS Output"/>
      <sheetName val="PCM Output"/>
      <sheetName val="CCG core Output"/>
      <sheetName val="London"/>
      <sheetName val="PCM planning template"/>
      <sheetName val="CCG core planning template"/>
      <sheetName val="new output"/>
      <sheetName val="output"/>
      <sheetName val="Sheet1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>
        <row r="3">
          <cell r="B3" t="str">
            <v>2018-19</v>
          </cell>
        </row>
      </sheetData>
      <sheetData sheetId="1"/>
      <sheetData sheetId="2"/>
      <sheetData sheetId="3">
        <row r="9">
          <cell r="B9" t="str">
            <v>00C</v>
          </cell>
          <cell r="E9" t="str">
            <v>North</v>
          </cell>
          <cell r="G9" t="str">
            <v>Cumbria and North East</v>
          </cell>
          <cell r="P9" t="str">
            <v>D07</v>
          </cell>
          <cell r="Q9" t="str">
            <v>A07</v>
          </cell>
          <cell r="R9" t="str">
            <v>D07A07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B10" t="str">
            <v>00D</v>
          </cell>
          <cell r="E10" t="str">
            <v>North</v>
          </cell>
          <cell r="G10" t="str">
            <v>Cumbria and North East</v>
          </cell>
          <cell r="P10" t="str">
            <v>D09</v>
          </cell>
          <cell r="Q10" t="str">
            <v>A08</v>
          </cell>
          <cell r="R10" t="str">
            <v>D09A08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B11" t="str">
            <v>00J</v>
          </cell>
          <cell r="E11" t="str">
            <v>North</v>
          </cell>
          <cell r="G11" t="str">
            <v>Cumbria and North East</v>
          </cell>
          <cell r="P11" t="str">
            <v>D05</v>
          </cell>
          <cell r="Q11" t="str">
            <v>A06</v>
          </cell>
          <cell r="R11" t="str">
            <v>D05A06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B12" t="str">
            <v>00K</v>
          </cell>
          <cell r="E12" t="str">
            <v>North</v>
          </cell>
          <cell r="G12" t="str">
            <v>Cumbria and North East</v>
          </cell>
          <cell r="P12" t="str">
            <v>D08</v>
          </cell>
          <cell r="Q12" t="str">
            <v>A05</v>
          </cell>
          <cell r="R12" t="str">
            <v>D08A05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B13" t="str">
            <v>00L</v>
          </cell>
          <cell r="E13" t="str">
            <v>North</v>
          </cell>
          <cell r="G13" t="str">
            <v>Cumbria and North East</v>
          </cell>
          <cell r="P13" t="str">
            <v>D05</v>
          </cell>
          <cell r="Q13" t="str">
            <v>A10</v>
          </cell>
          <cell r="R13" t="str">
            <v>D05A10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B14" t="str">
            <v>00M</v>
          </cell>
          <cell r="E14" t="str">
            <v>North</v>
          </cell>
          <cell r="G14" t="str">
            <v>Cumbria and North East</v>
          </cell>
          <cell r="P14" t="str">
            <v>D10</v>
          </cell>
          <cell r="Q14" t="str">
            <v>A06</v>
          </cell>
          <cell r="R14" t="str">
            <v>D10A06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B15" t="str">
            <v>00N</v>
          </cell>
          <cell r="E15" t="str">
            <v>North</v>
          </cell>
          <cell r="G15" t="str">
            <v>Cumbria and North East</v>
          </cell>
          <cell r="P15" t="str">
            <v>D09</v>
          </cell>
          <cell r="Q15" t="str">
            <v>A07</v>
          </cell>
          <cell r="R15" t="str">
            <v>D09A07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B16" t="str">
            <v>00P</v>
          </cell>
          <cell r="E16" t="str">
            <v>North</v>
          </cell>
          <cell r="G16" t="str">
            <v>Cumbria and North East</v>
          </cell>
          <cell r="P16" t="str">
            <v>D09</v>
          </cell>
          <cell r="Q16" t="str">
            <v>A06</v>
          </cell>
          <cell r="R16" t="str">
            <v>D09A06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B17" t="str">
            <v>00Q</v>
          </cell>
          <cell r="E17" t="str">
            <v>North</v>
          </cell>
          <cell r="G17" t="str">
            <v>Lancashire and South Cumbria</v>
          </cell>
          <cell r="P17" t="str">
            <v>D10</v>
          </cell>
          <cell r="Q17" t="str">
            <v>A03</v>
          </cell>
          <cell r="R17" t="str">
            <v>D10A03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B18" t="str">
            <v>00R</v>
          </cell>
          <cell r="E18" t="str">
            <v>North</v>
          </cell>
          <cell r="G18" t="str">
            <v>Lancashire and South Cumbria</v>
          </cell>
          <cell r="P18" t="str">
            <v>D10</v>
          </cell>
          <cell r="Q18" t="str">
            <v>A07</v>
          </cell>
          <cell r="R18" t="str">
            <v>D10A07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B19" t="str">
            <v>00T</v>
          </cell>
          <cell r="E19" t="str">
            <v>North</v>
          </cell>
          <cell r="G19" t="str">
            <v>Greater Manchester</v>
          </cell>
          <cell r="P19" t="str">
            <v>D08</v>
          </cell>
          <cell r="Q19" t="str">
            <v>A04</v>
          </cell>
          <cell r="R19" t="str">
            <v>D08A04</v>
          </cell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B20" t="str">
            <v>00V</v>
          </cell>
          <cell r="E20" t="str">
            <v>North</v>
          </cell>
          <cell r="G20" t="str">
            <v>Greater Manchester</v>
          </cell>
          <cell r="P20" t="str">
            <v>D06</v>
          </cell>
          <cell r="Q20" t="str">
            <v>A05</v>
          </cell>
          <cell r="R20" t="str">
            <v>D06A05</v>
          </cell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B21" t="str">
            <v>00X</v>
          </cell>
          <cell r="E21" t="str">
            <v>North</v>
          </cell>
          <cell r="G21" t="str">
            <v>Lancashire and South Cumbria</v>
          </cell>
          <cell r="P21" t="str">
            <v>D03</v>
          </cell>
          <cell r="Q21" t="str">
            <v>A07</v>
          </cell>
          <cell r="R21" t="str">
            <v>D03A07</v>
          </cell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B22" t="str">
            <v>00Y</v>
          </cell>
          <cell r="E22" t="str">
            <v>North</v>
          </cell>
          <cell r="G22" t="str">
            <v>Greater Manchester</v>
          </cell>
          <cell r="P22" t="str">
            <v>D09</v>
          </cell>
          <cell r="Q22" t="str">
            <v>A03</v>
          </cell>
          <cell r="R22" t="str">
            <v>D09A03</v>
          </cell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B23" t="str">
            <v>01A</v>
          </cell>
          <cell r="E23" t="str">
            <v>North</v>
          </cell>
          <cell r="G23" t="str">
            <v>Lancashire and South Cumbria</v>
          </cell>
          <cell r="P23" t="str">
            <v>D09</v>
          </cell>
          <cell r="Q23" t="str">
            <v>A05</v>
          </cell>
          <cell r="R23" t="str">
            <v>D09A05</v>
          </cell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B24" t="str">
            <v>01C</v>
          </cell>
          <cell r="E24" t="str">
            <v>North</v>
          </cell>
          <cell r="G24" t="str">
            <v>Cheshire and Merseyside</v>
          </cell>
          <cell r="P24" t="str">
            <v>D01</v>
          </cell>
          <cell r="Q24" t="str">
            <v>A09</v>
          </cell>
          <cell r="R24" t="str">
            <v>D01A09</v>
          </cell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B25" t="str">
            <v>01D</v>
          </cell>
          <cell r="E25" t="str">
            <v>North</v>
          </cell>
          <cell r="G25" t="str">
            <v>Greater Manchester</v>
          </cell>
          <cell r="P25" t="str">
            <v>D10</v>
          </cell>
          <cell r="Q25" t="str">
            <v>A03</v>
          </cell>
          <cell r="R25" t="str">
            <v>D10A03</v>
          </cell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B26" t="str">
            <v>01E</v>
          </cell>
          <cell r="E26" t="str">
            <v>North</v>
          </cell>
          <cell r="G26" t="str">
            <v>Lancashire and South Cumbria</v>
          </cell>
          <cell r="P26" t="str">
            <v>D06</v>
          </cell>
          <cell r="Q26" t="str">
            <v>A04</v>
          </cell>
          <cell r="R26" t="str">
            <v>D06A04</v>
          </cell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B27" t="str">
            <v>01F</v>
          </cell>
          <cell r="E27" t="str">
            <v>North</v>
          </cell>
          <cell r="G27" t="str">
            <v>Cheshire and Merseyside</v>
          </cell>
          <cell r="P27" t="str">
            <v>D10</v>
          </cell>
          <cell r="Q27" t="str">
            <v>A05</v>
          </cell>
          <cell r="R27" t="str">
            <v>D10A05</v>
          </cell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B28" t="str">
            <v>01G</v>
          </cell>
          <cell r="E28" t="str">
            <v>North</v>
          </cell>
          <cell r="G28" t="str">
            <v>Greater Manchester</v>
          </cell>
          <cell r="P28" t="str">
            <v>D10</v>
          </cell>
          <cell r="Q28" t="str">
            <v>A02</v>
          </cell>
          <cell r="R28" t="str">
            <v>D10A02</v>
          </cell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B29" t="str">
            <v>01H</v>
          </cell>
          <cell r="E29" t="str">
            <v>North</v>
          </cell>
          <cell r="G29" t="str">
            <v>Cumbria and North East</v>
          </cell>
          <cell r="P29" t="str">
            <v>D06</v>
          </cell>
          <cell r="Q29" t="str">
            <v>A09</v>
          </cell>
          <cell r="R29" t="str">
            <v>D06A09</v>
          </cell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B30" t="str">
            <v>01J</v>
          </cell>
          <cell r="E30" t="str">
            <v>North</v>
          </cell>
          <cell r="G30" t="str">
            <v>Cheshire and Merseyside</v>
          </cell>
          <cell r="P30" t="str">
            <v>D10</v>
          </cell>
          <cell r="Q30" t="str">
            <v>A04</v>
          </cell>
          <cell r="R30" t="str">
            <v>D10A04</v>
          </cell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B31" t="str">
            <v>01K</v>
          </cell>
          <cell r="E31" t="str">
            <v>North</v>
          </cell>
          <cell r="G31" t="str">
            <v>Lancashire and South Cumbria</v>
          </cell>
          <cell r="P31" t="str">
            <v>D06</v>
          </cell>
          <cell r="Q31" t="str">
            <v>A08</v>
          </cell>
          <cell r="R31" t="str">
            <v>D06A08</v>
          </cell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B32" t="str">
            <v>01R</v>
          </cell>
          <cell r="E32" t="str">
            <v>North</v>
          </cell>
          <cell r="G32" t="str">
            <v>Cheshire and Merseyside</v>
          </cell>
          <cell r="P32" t="str">
            <v>D03</v>
          </cell>
          <cell r="Q32" t="str">
            <v>A07</v>
          </cell>
          <cell r="R32" t="str">
            <v>D03A07</v>
          </cell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B33" t="str">
            <v>01T</v>
          </cell>
          <cell r="E33" t="str">
            <v>North</v>
          </cell>
          <cell r="G33" t="str">
            <v>Cheshire and Merseyside</v>
          </cell>
          <cell r="P33" t="str">
            <v>D09</v>
          </cell>
          <cell r="Q33" t="str">
            <v>A06</v>
          </cell>
          <cell r="R33" t="str">
            <v>D09A06</v>
          </cell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B34" t="str">
            <v>01V</v>
          </cell>
          <cell r="E34" t="str">
            <v>North</v>
          </cell>
          <cell r="G34" t="str">
            <v>Cheshire and Merseyside</v>
          </cell>
          <cell r="P34" t="str">
            <v>D04</v>
          </cell>
          <cell r="Q34" t="str">
            <v>A10</v>
          </cell>
          <cell r="R34" t="str">
            <v>D04A10</v>
          </cell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B35" t="str">
            <v>01W</v>
          </cell>
          <cell r="E35" t="str">
            <v>North</v>
          </cell>
          <cell r="G35" t="str">
            <v>Greater Manchester</v>
          </cell>
          <cell r="P35" t="str">
            <v>D05</v>
          </cell>
          <cell r="Q35" t="str">
            <v>A06</v>
          </cell>
          <cell r="R35" t="str">
            <v>D05A06</v>
          </cell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B36" t="str">
            <v>01X</v>
          </cell>
          <cell r="E36" t="str">
            <v>North</v>
          </cell>
          <cell r="G36" t="str">
            <v>Cheshire and Merseyside</v>
          </cell>
          <cell r="P36" t="str">
            <v>D09</v>
          </cell>
          <cell r="Q36" t="str">
            <v>A07</v>
          </cell>
          <cell r="R36" t="str">
            <v>D09A07</v>
          </cell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B37" t="str">
            <v>01Y</v>
          </cell>
          <cell r="E37" t="str">
            <v>North</v>
          </cell>
          <cell r="G37" t="str">
            <v>Greater Manchester</v>
          </cell>
          <cell r="P37" t="str">
            <v>D08</v>
          </cell>
          <cell r="Q37" t="str">
            <v>A05</v>
          </cell>
          <cell r="R37" t="str">
            <v>D08A05</v>
          </cell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B38" t="str">
            <v>02A</v>
          </cell>
          <cell r="E38" t="str">
            <v>North</v>
          </cell>
          <cell r="G38" t="str">
            <v>Greater Manchester</v>
          </cell>
          <cell r="P38" t="str">
            <v>D03</v>
          </cell>
          <cell r="Q38" t="str">
            <v>A04</v>
          </cell>
          <cell r="R38" t="str">
            <v>D03A04</v>
          </cell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B39" t="str">
            <v>02D</v>
          </cell>
          <cell r="E39" t="str">
            <v>North</v>
          </cell>
          <cell r="G39" t="str">
            <v>Cheshire and Merseyside</v>
          </cell>
          <cell r="P39" t="str">
            <v>D05</v>
          </cell>
          <cell r="Q39" t="str">
            <v>A06</v>
          </cell>
          <cell r="R39" t="str">
            <v>D05A06</v>
          </cell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B40" t="str">
            <v>02E</v>
          </cell>
          <cell r="E40" t="str">
            <v>North</v>
          </cell>
          <cell r="G40" t="str">
            <v>Cheshire and Merseyside</v>
          </cell>
          <cell r="P40" t="str">
            <v>D05</v>
          </cell>
          <cell r="Q40" t="str">
            <v>A05</v>
          </cell>
          <cell r="R40" t="str">
            <v>D05A05</v>
          </cell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B41" t="str">
            <v>02F</v>
          </cell>
          <cell r="E41" t="str">
            <v>North</v>
          </cell>
          <cell r="G41" t="str">
            <v>Cheshire and Merseyside</v>
          </cell>
          <cell r="P41" t="str">
            <v>D04</v>
          </cell>
          <cell r="Q41" t="str">
            <v>A08</v>
          </cell>
          <cell r="R41" t="str">
            <v>D04A08</v>
          </cell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B42" t="str">
            <v>02G</v>
          </cell>
          <cell r="E42" t="str">
            <v>North</v>
          </cell>
          <cell r="G42" t="str">
            <v>Lancashire and South Cumbria</v>
          </cell>
          <cell r="P42" t="str">
            <v>D05</v>
          </cell>
          <cell r="Q42" t="str">
            <v>A08</v>
          </cell>
          <cell r="R42" t="str">
            <v>D05A08</v>
          </cell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B43" t="str">
            <v>02H</v>
          </cell>
          <cell r="E43" t="str">
            <v>North</v>
          </cell>
          <cell r="G43" t="str">
            <v>Greater Manchester</v>
          </cell>
          <cell r="P43" t="str">
            <v>D07</v>
          </cell>
          <cell r="Q43" t="str">
            <v>A06</v>
          </cell>
          <cell r="R43" t="str">
            <v>D07A06</v>
          </cell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B44" t="str">
            <v>02M</v>
          </cell>
          <cell r="E44" t="str">
            <v>North</v>
          </cell>
          <cell r="G44" t="str">
            <v>Lancashire and South Cumbria</v>
          </cell>
          <cell r="P44" t="str">
            <v>D04</v>
          </cell>
          <cell r="Q44" t="str">
            <v>A10</v>
          </cell>
          <cell r="R44" t="str">
            <v>D04A10</v>
          </cell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B45" t="str">
            <v>02N</v>
          </cell>
          <cell r="E45" t="str">
            <v>North</v>
          </cell>
          <cell r="G45" t="str">
            <v>Yorkshire and the Humber</v>
          </cell>
          <cell r="P45" t="str">
            <v>D05</v>
          </cell>
          <cell r="Q45" t="str">
            <v>A08</v>
          </cell>
          <cell r="R45" t="str">
            <v>D05A08</v>
          </cell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B46" t="str">
            <v>02P</v>
          </cell>
          <cell r="E46" t="str">
            <v>North</v>
          </cell>
          <cell r="G46" t="str">
            <v>Yorkshire and the Humber</v>
          </cell>
          <cell r="P46" t="str">
            <v>D09</v>
          </cell>
          <cell r="Q46" t="str">
            <v>A06</v>
          </cell>
          <cell r="R46" t="str">
            <v>D09A06</v>
          </cell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B47" t="str">
            <v>02Q</v>
          </cell>
          <cell r="E47" t="str">
            <v>North</v>
          </cell>
          <cell r="G47" t="str">
            <v>Yorkshire and the Humber</v>
          </cell>
          <cell r="P47" t="str">
            <v>D06</v>
          </cell>
          <cell r="Q47" t="str">
            <v>A08</v>
          </cell>
          <cell r="R47" t="str">
            <v>D06A08</v>
          </cell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B48" t="str">
            <v>02R</v>
          </cell>
          <cell r="E48" t="str">
            <v>North</v>
          </cell>
          <cell r="G48" t="str">
            <v>Yorkshire and the Humber</v>
          </cell>
          <cell r="P48" t="str">
            <v>D09</v>
          </cell>
          <cell r="Q48" t="str">
            <v>A03</v>
          </cell>
          <cell r="R48" t="str">
            <v>D09A03</v>
          </cell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B49" t="str">
            <v>02T</v>
          </cell>
          <cell r="E49" t="str">
            <v>North</v>
          </cell>
          <cell r="G49" t="str">
            <v>Yorkshire and the Humber</v>
          </cell>
          <cell r="P49" t="str">
            <v>D07</v>
          </cell>
          <cell r="Q49" t="str">
            <v>A05</v>
          </cell>
          <cell r="R49" t="str">
            <v>D07A05</v>
          </cell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B50" t="str">
            <v>02W</v>
          </cell>
          <cell r="E50" t="str">
            <v>North</v>
          </cell>
          <cell r="G50" t="str">
            <v>Yorkshire and the Humber</v>
          </cell>
          <cell r="P50" t="str">
            <v>D10</v>
          </cell>
          <cell r="Q50" t="str">
            <v>A01</v>
          </cell>
          <cell r="R50" t="str">
            <v>D10A01</v>
          </cell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B51" t="str">
            <v>02X</v>
          </cell>
          <cell r="E51" t="str">
            <v>North</v>
          </cell>
          <cell r="G51" t="str">
            <v>Yorkshire and the Humber</v>
          </cell>
          <cell r="P51" t="str">
            <v>D09</v>
          </cell>
          <cell r="Q51" t="str">
            <v>A06</v>
          </cell>
          <cell r="R51" t="str">
            <v>D09A06</v>
          </cell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B52" t="str">
            <v>02Y</v>
          </cell>
          <cell r="E52" t="str">
            <v>North</v>
          </cell>
          <cell r="G52" t="str">
            <v>Yorkshire and the Humber</v>
          </cell>
          <cell r="P52" t="str">
            <v>D03</v>
          </cell>
          <cell r="Q52" t="str">
            <v>A10</v>
          </cell>
          <cell r="R52" t="str">
            <v>D03A10</v>
          </cell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B53" t="str">
            <v>03A</v>
          </cell>
          <cell r="E53" t="str">
            <v>North</v>
          </cell>
          <cell r="G53" t="str">
            <v>Yorkshire and the Humber</v>
          </cell>
          <cell r="P53" t="str">
            <v>D06</v>
          </cell>
          <cell r="Q53" t="str">
            <v>A05</v>
          </cell>
          <cell r="R53" t="str">
            <v>D06A05</v>
          </cell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B54" t="str">
            <v>03D</v>
          </cell>
          <cell r="E54" t="str">
            <v>North</v>
          </cell>
          <cell r="G54" t="str">
            <v>Yorkshire and the Humber</v>
          </cell>
          <cell r="P54" t="str">
            <v>D02</v>
          </cell>
          <cell r="Q54" t="str">
            <v>A10</v>
          </cell>
          <cell r="R54" t="str">
            <v>D02A10</v>
          </cell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B55" t="str">
            <v>03E</v>
          </cell>
          <cell r="E55" t="str">
            <v>North</v>
          </cell>
          <cell r="G55" t="str">
            <v>Yorkshire and the Humber</v>
          </cell>
          <cell r="P55" t="str">
            <v>D01</v>
          </cell>
          <cell r="Q55" t="str">
            <v>A09</v>
          </cell>
          <cell r="R55" t="str">
            <v>D01A09</v>
          </cell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B56" t="str">
            <v>03F</v>
          </cell>
          <cell r="E56" t="str">
            <v>North</v>
          </cell>
          <cell r="G56" t="str">
            <v>Yorkshire and the Humber</v>
          </cell>
          <cell r="P56" t="str">
            <v>D10</v>
          </cell>
          <cell r="Q56" t="str">
            <v>A03</v>
          </cell>
          <cell r="R56" t="str">
            <v>D10A03</v>
          </cell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B57" t="str">
            <v>03H</v>
          </cell>
          <cell r="E57" t="str">
            <v>North</v>
          </cell>
          <cell r="G57" t="str">
            <v>Yorkshire and the Humber</v>
          </cell>
          <cell r="P57" t="str">
            <v>D09</v>
          </cell>
          <cell r="Q57" t="str">
            <v>A07</v>
          </cell>
          <cell r="R57" t="str">
            <v>D09A07</v>
          </cell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B58" t="str">
            <v>03J</v>
          </cell>
          <cell r="E58" t="str">
            <v>North</v>
          </cell>
          <cell r="G58" t="str">
            <v>Yorkshire and the Humber</v>
          </cell>
          <cell r="P58" t="str">
            <v>D08</v>
          </cell>
          <cell r="Q58" t="str">
            <v>A03</v>
          </cell>
          <cell r="R58" t="str">
            <v>D08A03</v>
          </cell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B59" t="str">
            <v>03K</v>
          </cell>
          <cell r="E59" t="str">
            <v>North</v>
          </cell>
          <cell r="G59" t="str">
            <v>Yorkshire and the Humber</v>
          </cell>
          <cell r="P59" t="str">
            <v>D06</v>
          </cell>
          <cell r="Q59" t="str">
            <v>A08</v>
          </cell>
          <cell r="R59" t="str">
            <v>D06A08</v>
          </cell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B60" t="str">
            <v>03L</v>
          </cell>
          <cell r="E60" t="str">
            <v>North</v>
          </cell>
          <cell r="G60" t="str">
            <v>Yorkshire and the Humber</v>
          </cell>
          <cell r="P60" t="str">
            <v>D08</v>
          </cell>
          <cell r="Q60" t="str">
            <v>A06</v>
          </cell>
          <cell r="R60" t="str">
            <v>D08A06</v>
          </cell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B61" t="str">
            <v>03M</v>
          </cell>
          <cell r="E61" t="str">
            <v>North</v>
          </cell>
          <cell r="G61" t="str">
            <v>Yorkshire and the Humber</v>
          </cell>
          <cell r="P61" t="str">
            <v>D07</v>
          </cell>
          <cell r="Q61" t="str">
            <v>A10</v>
          </cell>
          <cell r="R61" t="str">
            <v>D07A10</v>
          </cell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B62" t="str">
            <v>03N</v>
          </cell>
          <cell r="E62" t="str">
            <v>North</v>
          </cell>
          <cell r="G62" t="str">
            <v>Yorkshire and the Humber</v>
          </cell>
          <cell r="P62" t="str">
            <v>D08</v>
          </cell>
          <cell r="Q62" t="str">
            <v>A04</v>
          </cell>
          <cell r="R62" t="str">
            <v>D08A04</v>
          </cell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B63" t="str">
            <v>03Q</v>
          </cell>
          <cell r="E63" t="str">
            <v>North</v>
          </cell>
          <cell r="G63" t="str">
            <v>Yorkshire and the Humber</v>
          </cell>
          <cell r="P63" t="str">
            <v>D02</v>
          </cell>
          <cell r="Q63" t="str">
            <v>A07</v>
          </cell>
          <cell r="R63" t="str">
            <v>D02A07</v>
          </cell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B64" t="str">
            <v>03R</v>
          </cell>
          <cell r="E64" t="str">
            <v>North</v>
          </cell>
          <cell r="G64" t="str">
            <v>Yorkshire and the Humber</v>
          </cell>
          <cell r="P64" t="str">
            <v>D08</v>
          </cell>
          <cell r="Q64" t="str">
            <v>A05</v>
          </cell>
          <cell r="R64" t="str">
            <v>D08A05</v>
          </cell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B65" t="str">
            <v>03T</v>
          </cell>
          <cell r="E65" t="str">
            <v>Midlands and East</v>
          </cell>
          <cell r="G65" t="str">
            <v>Central Midlands</v>
          </cell>
          <cell r="P65" t="str">
            <v>D08</v>
          </cell>
          <cell r="Q65" t="str">
            <v>A10</v>
          </cell>
          <cell r="R65" t="str">
            <v>D08A10</v>
          </cell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B66" t="str">
            <v>03V</v>
          </cell>
          <cell r="E66" t="str">
            <v>Midlands and East</v>
          </cell>
          <cell r="G66" t="str">
            <v>Central Midlands</v>
          </cell>
          <cell r="P66" t="str">
            <v>D07</v>
          </cell>
          <cell r="Q66" t="str">
            <v>A03</v>
          </cell>
          <cell r="R66" t="str">
            <v>D07A03</v>
          </cell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B67" t="str">
            <v>03W</v>
          </cell>
          <cell r="E67" t="str">
            <v>Midlands and East</v>
          </cell>
          <cell r="G67" t="str">
            <v>Central Midlands</v>
          </cell>
          <cell r="P67" t="str">
            <v>D01</v>
          </cell>
          <cell r="Q67" t="str">
            <v>A08</v>
          </cell>
          <cell r="R67" t="str">
            <v>D01A08</v>
          </cell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B68" t="str">
            <v>04C</v>
          </cell>
          <cell r="E68" t="str">
            <v>Midlands and East</v>
          </cell>
          <cell r="G68" t="str">
            <v>Central Midlands</v>
          </cell>
          <cell r="P68" t="str">
            <v>D09</v>
          </cell>
          <cell r="Q68" t="str">
            <v>A02</v>
          </cell>
          <cell r="R68" t="str">
            <v>D09A02</v>
          </cell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B69" t="str">
            <v>04D</v>
          </cell>
          <cell r="E69" t="str">
            <v>Midlands and East</v>
          </cell>
          <cell r="G69" t="str">
            <v>Central Midlands</v>
          </cell>
          <cell r="P69" t="str">
            <v>D05</v>
          </cell>
          <cell r="Q69" t="str">
            <v>A07</v>
          </cell>
          <cell r="R69" t="str">
            <v>D05A07</v>
          </cell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B70" t="str">
            <v>04E</v>
          </cell>
          <cell r="E70" t="str">
            <v>Midlands and East</v>
          </cell>
          <cell r="G70" t="str">
            <v>North Midlands</v>
          </cell>
          <cell r="P70" t="str">
            <v>D08</v>
          </cell>
          <cell r="Q70" t="str">
            <v>A06</v>
          </cell>
          <cell r="R70" t="str">
            <v>D08A06</v>
          </cell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B71" t="str">
            <v>04F</v>
          </cell>
          <cell r="E71" t="str">
            <v>Midlands and East</v>
          </cell>
          <cell r="G71" t="str">
            <v>Central Midlands</v>
          </cell>
          <cell r="P71" t="str">
            <v>D04</v>
          </cell>
          <cell r="Q71" t="str">
            <v>A02</v>
          </cell>
          <cell r="R71" t="str">
            <v>D04A02</v>
          </cell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B72" t="str">
            <v>04G</v>
          </cell>
          <cell r="E72" t="str">
            <v>Midlands and East</v>
          </cell>
          <cell r="G72" t="str">
            <v>Central Midlands</v>
          </cell>
          <cell r="P72" t="str">
            <v>D05</v>
          </cell>
          <cell r="Q72" t="str">
            <v>A05</v>
          </cell>
          <cell r="R72" t="str">
            <v>D05A05</v>
          </cell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B73" t="str">
            <v>04H</v>
          </cell>
          <cell r="E73" t="str">
            <v>Midlands and East</v>
          </cell>
          <cell r="G73" t="str">
            <v>North Midlands</v>
          </cell>
          <cell r="P73" t="str">
            <v>D05</v>
          </cell>
          <cell r="Q73" t="str">
            <v>A08</v>
          </cell>
          <cell r="R73" t="str">
            <v>D05A08</v>
          </cell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B74" t="str">
            <v>04K</v>
          </cell>
          <cell r="E74" t="str">
            <v>Midlands and East</v>
          </cell>
          <cell r="G74" t="str">
            <v>North Midlands</v>
          </cell>
          <cell r="P74" t="str">
            <v>D10</v>
          </cell>
          <cell r="Q74" t="str">
            <v>A02</v>
          </cell>
          <cell r="R74" t="str">
            <v>D10A02</v>
          </cell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B75" t="str">
            <v>04L</v>
          </cell>
          <cell r="E75" t="str">
            <v>Midlands and East</v>
          </cell>
          <cell r="G75" t="str">
            <v>North Midlands</v>
          </cell>
          <cell r="P75" t="str">
            <v>D04</v>
          </cell>
          <cell r="Q75" t="str">
            <v>A08</v>
          </cell>
          <cell r="R75" t="str">
            <v>D04A08</v>
          </cell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B76" t="str">
            <v>04M</v>
          </cell>
          <cell r="E76" t="str">
            <v>Midlands and East</v>
          </cell>
          <cell r="G76" t="str">
            <v>North Midlands</v>
          </cell>
          <cell r="P76" t="str">
            <v>D03</v>
          </cell>
          <cell r="Q76" t="str">
            <v>A08</v>
          </cell>
          <cell r="R76" t="str">
            <v>D03A08</v>
          </cell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B77" t="str">
            <v>04N</v>
          </cell>
          <cell r="E77" t="str">
            <v>Midlands and East</v>
          </cell>
          <cell r="G77" t="str">
            <v>North Midlands</v>
          </cell>
          <cell r="P77" t="str">
            <v>D01</v>
          </cell>
          <cell r="Q77" t="str">
            <v>A08</v>
          </cell>
          <cell r="R77" t="str">
            <v>D01A08</v>
          </cell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B78" t="str">
            <v>04Q</v>
          </cell>
          <cell r="E78" t="str">
            <v>Midlands and East</v>
          </cell>
          <cell r="G78" t="str">
            <v>Central Midlands</v>
          </cell>
          <cell r="P78" t="str">
            <v>D03</v>
          </cell>
          <cell r="Q78" t="str">
            <v>A09</v>
          </cell>
          <cell r="R78" t="str">
            <v>D03A09</v>
          </cell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B79" t="str">
            <v>04V</v>
          </cell>
          <cell r="E79" t="str">
            <v>Midlands and East</v>
          </cell>
          <cell r="G79" t="str">
            <v>Central Midlands</v>
          </cell>
          <cell r="P79" t="str">
            <v>D02</v>
          </cell>
          <cell r="Q79" t="str">
            <v>A06</v>
          </cell>
          <cell r="R79" t="str">
            <v>D02A06</v>
          </cell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B80" t="str">
            <v>04Y</v>
          </cell>
          <cell r="E80" t="str">
            <v>Midlands and East</v>
          </cell>
          <cell r="G80" t="str">
            <v>North Midlands</v>
          </cell>
          <cell r="P80" t="str">
            <v>D05</v>
          </cell>
          <cell r="Q80" t="str">
            <v>A07</v>
          </cell>
          <cell r="R80" t="str">
            <v>D05A07</v>
          </cell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B81" t="str">
            <v>05A</v>
          </cell>
          <cell r="E81" t="str">
            <v>Midlands and East</v>
          </cell>
          <cell r="G81" t="str">
            <v>West Midlands</v>
          </cell>
          <cell r="P81" t="str">
            <v>D07</v>
          </cell>
          <cell r="Q81" t="str">
            <v>A03</v>
          </cell>
          <cell r="R81" t="str">
            <v>D07A03</v>
          </cell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B82" t="str">
            <v>05C</v>
          </cell>
          <cell r="E82" t="str">
            <v>Midlands and East</v>
          </cell>
          <cell r="G82" t="str">
            <v>West Midlands</v>
          </cell>
          <cell r="P82" t="str">
            <v>D06</v>
          </cell>
          <cell r="Q82" t="str">
            <v>A07</v>
          </cell>
          <cell r="R82" t="str">
            <v>D06A07</v>
          </cell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B83" t="str">
            <v>05D</v>
          </cell>
          <cell r="E83" t="str">
            <v>Midlands and East</v>
          </cell>
          <cell r="G83" t="str">
            <v>North Midlands</v>
          </cell>
          <cell r="P83" t="str">
            <v>D04</v>
          </cell>
          <cell r="Q83" t="str">
            <v>A06</v>
          </cell>
          <cell r="R83" t="str">
            <v>D04A06</v>
          </cell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B84" t="str">
            <v>05F</v>
          </cell>
          <cell r="E84" t="str">
            <v>Midlands and East</v>
          </cell>
          <cell r="G84" t="str">
            <v>West Midlands</v>
          </cell>
          <cell r="P84" t="str">
            <v>D05</v>
          </cell>
          <cell r="Q84" t="str">
            <v>A10</v>
          </cell>
          <cell r="R84" t="str">
            <v>D05A10</v>
          </cell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B85" t="str">
            <v>05G</v>
          </cell>
          <cell r="E85" t="str">
            <v>Midlands and East</v>
          </cell>
          <cell r="G85" t="str">
            <v>North Midlands</v>
          </cell>
          <cell r="P85" t="str">
            <v>D04</v>
          </cell>
          <cell r="Q85" t="str">
            <v>A08</v>
          </cell>
          <cell r="R85" t="str">
            <v>D04A08</v>
          </cell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B86" t="str">
            <v>05H</v>
          </cell>
          <cell r="E86" t="str">
            <v>Midlands and East</v>
          </cell>
          <cell r="G86" t="str">
            <v>West Midlands</v>
          </cell>
          <cell r="P86" t="str">
            <v>D05</v>
          </cell>
          <cell r="Q86" t="str">
            <v>A07</v>
          </cell>
          <cell r="R86" t="str">
            <v>D05A07</v>
          </cell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B87" t="str">
            <v>05J</v>
          </cell>
          <cell r="E87" t="str">
            <v>Midlands and East</v>
          </cell>
          <cell r="G87" t="str">
            <v>West Midlands</v>
          </cell>
          <cell r="P87" t="str">
            <v>D04</v>
          </cell>
          <cell r="Q87" t="str">
            <v>A07</v>
          </cell>
          <cell r="R87" t="str">
            <v>D04A07</v>
          </cell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B88" t="str">
            <v>05L</v>
          </cell>
          <cell r="E88" t="str">
            <v>Midlands and East</v>
          </cell>
          <cell r="G88" t="str">
            <v>West Midlands</v>
          </cell>
          <cell r="P88" t="str">
            <v>D10</v>
          </cell>
          <cell r="Q88" t="str">
            <v>A02</v>
          </cell>
          <cell r="R88" t="str">
            <v>D10A02</v>
          </cell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B89" t="str">
            <v>05N</v>
          </cell>
          <cell r="E89" t="str">
            <v>Midlands and East</v>
          </cell>
          <cell r="G89" t="str">
            <v>North Midlands</v>
          </cell>
          <cell r="P89" t="str">
            <v>D03</v>
          </cell>
          <cell r="Q89" t="str">
            <v>A10</v>
          </cell>
          <cell r="R89" t="str">
            <v>D03A10</v>
          </cell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B90" t="str">
            <v>05Q</v>
          </cell>
          <cell r="E90" t="str">
            <v>Midlands and East</v>
          </cell>
          <cell r="G90" t="str">
            <v>North Midlands</v>
          </cell>
          <cell r="P90" t="str">
            <v>D03</v>
          </cell>
          <cell r="Q90" t="str">
            <v>A08</v>
          </cell>
          <cell r="R90" t="str">
            <v>D03A08</v>
          </cell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B91" t="str">
            <v>05R</v>
          </cell>
          <cell r="E91" t="str">
            <v>Midlands and East</v>
          </cell>
          <cell r="G91" t="str">
            <v>West Midlands</v>
          </cell>
          <cell r="P91" t="str">
            <v>D01</v>
          </cell>
          <cell r="Q91" t="str">
            <v>A08</v>
          </cell>
          <cell r="R91" t="str">
            <v>D01A08</v>
          </cell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B92" t="str">
            <v>05T</v>
          </cell>
          <cell r="E92" t="str">
            <v>Midlands and East</v>
          </cell>
          <cell r="G92" t="str">
            <v>West Midlands</v>
          </cell>
          <cell r="P92" t="str">
            <v>D04</v>
          </cell>
          <cell r="Q92" t="str">
            <v>A09</v>
          </cell>
          <cell r="R92" t="str">
            <v>D04A09</v>
          </cell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B93" t="str">
            <v>05V</v>
          </cell>
          <cell r="E93" t="str">
            <v>Midlands and East</v>
          </cell>
          <cell r="G93" t="str">
            <v>North Midlands</v>
          </cell>
          <cell r="P93" t="str">
            <v>D02</v>
          </cell>
          <cell r="Q93" t="str">
            <v>A09</v>
          </cell>
          <cell r="R93" t="str">
            <v>D02A09</v>
          </cell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B94" t="str">
            <v>05W</v>
          </cell>
          <cell r="E94" t="str">
            <v>Midlands and East</v>
          </cell>
          <cell r="G94" t="str">
            <v>North Midlands</v>
          </cell>
          <cell r="P94" t="str">
            <v>D10</v>
          </cell>
          <cell r="Q94" t="str">
            <v>A04</v>
          </cell>
          <cell r="R94" t="str">
            <v>D10A04</v>
          </cell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B95" t="str">
            <v>05X</v>
          </cell>
          <cell r="E95" t="str">
            <v>Midlands and East</v>
          </cell>
          <cell r="G95" t="str">
            <v>North Midlands</v>
          </cell>
          <cell r="P95" t="str">
            <v>D07</v>
          </cell>
          <cell r="Q95" t="str">
            <v>A04</v>
          </cell>
          <cell r="R95" t="str">
            <v>D07A04</v>
          </cell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B96" t="str">
            <v>05Y</v>
          </cell>
          <cell r="E96" t="str">
            <v>Midlands and East</v>
          </cell>
          <cell r="G96" t="str">
            <v>West Midlands</v>
          </cell>
          <cell r="P96" t="str">
            <v>D09</v>
          </cell>
          <cell r="Q96" t="str">
            <v>A04</v>
          </cell>
          <cell r="R96" t="str">
            <v>D09A04</v>
          </cell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B97" t="str">
            <v>06A</v>
          </cell>
          <cell r="E97" t="str">
            <v>Midlands and East</v>
          </cell>
          <cell r="G97" t="str">
            <v>West Midlands</v>
          </cell>
          <cell r="P97" t="str">
            <v>D10</v>
          </cell>
          <cell r="Q97" t="str">
            <v>A04</v>
          </cell>
          <cell r="R97" t="str">
            <v>D10A04</v>
          </cell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B98" t="str">
            <v>06D</v>
          </cell>
          <cell r="E98" t="str">
            <v>Midlands and East</v>
          </cell>
          <cell r="G98" t="str">
            <v>West Midlands</v>
          </cell>
          <cell r="P98" t="str">
            <v>D06</v>
          </cell>
          <cell r="Q98" t="str">
            <v>A10</v>
          </cell>
          <cell r="R98" t="str">
            <v>D06A10</v>
          </cell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B99" t="str">
            <v>06F</v>
          </cell>
          <cell r="E99" t="str">
            <v>Midlands and East</v>
          </cell>
          <cell r="G99" t="str">
            <v>Central Midlands</v>
          </cell>
          <cell r="P99" t="str">
            <v>D02</v>
          </cell>
          <cell r="Q99" t="str">
            <v>A05</v>
          </cell>
          <cell r="R99" t="str">
            <v>D02A05</v>
          </cell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B100" t="str">
            <v>06H</v>
          </cell>
          <cell r="E100" t="str">
            <v>Midlands and East</v>
          </cell>
          <cell r="G100" t="str">
            <v>East</v>
          </cell>
          <cell r="P100" t="str">
            <v>D03</v>
          </cell>
          <cell r="Q100" t="str">
            <v>A04</v>
          </cell>
          <cell r="R100" t="str">
            <v>D03A04</v>
          </cell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B101" t="str">
            <v>06K</v>
          </cell>
          <cell r="E101" t="str">
            <v>Midlands and East</v>
          </cell>
          <cell r="G101" t="str">
            <v>Central Midlands</v>
          </cell>
          <cell r="P101" t="str">
            <v>D02</v>
          </cell>
          <cell r="Q101" t="str">
            <v>A04</v>
          </cell>
          <cell r="R101" t="str">
            <v>D02A04</v>
          </cell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B102" t="str">
            <v>06L</v>
          </cell>
          <cell r="E102" t="str">
            <v>Midlands and East</v>
          </cell>
          <cell r="G102" t="str">
            <v>East</v>
          </cell>
          <cell r="P102" t="str">
            <v>D04</v>
          </cell>
          <cell r="Q102" t="str">
            <v>A08</v>
          </cell>
          <cell r="R102" t="str">
            <v>D04A08</v>
          </cell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B103" t="str">
            <v>06M</v>
          </cell>
          <cell r="E103" t="str">
            <v>Midlands and East</v>
          </cell>
          <cell r="G103" t="str">
            <v>East</v>
          </cell>
          <cell r="P103" t="str">
            <v>D09</v>
          </cell>
          <cell r="Q103" t="str">
            <v>A10</v>
          </cell>
          <cell r="R103" t="str">
            <v>D09A10</v>
          </cell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B104" t="str">
            <v>06N</v>
          </cell>
          <cell r="E104" t="str">
            <v>Midlands and East</v>
          </cell>
          <cell r="G104" t="str">
            <v>Central Midlands</v>
          </cell>
          <cell r="P104" t="str">
            <v>D01</v>
          </cell>
          <cell r="Q104" t="str">
            <v>A04</v>
          </cell>
          <cell r="R104" t="str">
            <v>D01A04</v>
          </cell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B105" t="str">
            <v>06P</v>
          </cell>
          <cell r="E105" t="str">
            <v>Midlands and East</v>
          </cell>
          <cell r="G105" t="str">
            <v>Central Midlands</v>
          </cell>
          <cell r="P105" t="str">
            <v>D08</v>
          </cell>
          <cell r="Q105" t="str">
            <v>A02</v>
          </cell>
          <cell r="R105" t="str">
            <v>D08A02</v>
          </cell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B106" t="str">
            <v>06Q</v>
          </cell>
          <cell r="E106" t="str">
            <v>Midlands and East</v>
          </cell>
          <cell r="G106" t="str">
            <v>East</v>
          </cell>
          <cell r="P106" t="str">
            <v>D02</v>
          </cell>
          <cell r="Q106" t="str">
            <v>A07</v>
          </cell>
          <cell r="R106" t="str">
            <v>D02A07</v>
          </cell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B107" t="str">
            <v>06T</v>
          </cell>
          <cell r="E107" t="str">
            <v>Midlands and East</v>
          </cell>
          <cell r="G107" t="str">
            <v>East</v>
          </cell>
          <cell r="P107" t="str">
            <v>D06</v>
          </cell>
          <cell r="Q107" t="str">
            <v>A09</v>
          </cell>
          <cell r="R107" t="str">
            <v>D06A09</v>
          </cell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B108" t="str">
            <v>06V</v>
          </cell>
          <cell r="E108" t="str">
            <v>Midlands and East</v>
          </cell>
          <cell r="G108" t="str">
            <v>East</v>
          </cell>
          <cell r="P108" t="str">
            <v>D04</v>
          </cell>
          <cell r="Q108" t="str">
            <v>A10</v>
          </cell>
          <cell r="R108" t="str">
            <v>D04A10</v>
          </cell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B109" t="str">
            <v>06W</v>
          </cell>
          <cell r="E109" t="str">
            <v>Midlands and East</v>
          </cell>
          <cell r="G109" t="str">
            <v>East</v>
          </cell>
          <cell r="P109" t="str">
            <v>D06</v>
          </cell>
          <cell r="Q109" t="str">
            <v>A04</v>
          </cell>
          <cell r="R109" t="str">
            <v>D06A04</v>
          </cell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B110" t="str">
            <v>06Y</v>
          </cell>
          <cell r="E110" t="str">
            <v>Midlands and East</v>
          </cell>
          <cell r="G110" t="str">
            <v>East</v>
          </cell>
          <cell r="P110" t="str">
            <v>D03</v>
          </cell>
          <cell r="Q110" t="str">
            <v>A09</v>
          </cell>
          <cell r="R110" t="str">
            <v>D03A09</v>
          </cell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B111" t="str">
            <v>07G</v>
          </cell>
          <cell r="E111" t="str">
            <v>Midlands and East</v>
          </cell>
          <cell r="G111" t="str">
            <v>East</v>
          </cell>
          <cell r="P111" t="str">
            <v>D06</v>
          </cell>
          <cell r="Q111" t="str">
            <v>A03</v>
          </cell>
          <cell r="R111" t="str">
            <v>D06A03</v>
          </cell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B112" t="str">
            <v>07H</v>
          </cell>
          <cell r="E112" t="str">
            <v>Midlands and East</v>
          </cell>
          <cell r="G112" t="str">
            <v>East</v>
          </cell>
          <cell r="P112" t="str">
            <v>D03</v>
          </cell>
          <cell r="Q112" t="str">
            <v>A05</v>
          </cell>
          <cell r="R112" t="str">
            <v>D03A05</v>
          </cell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B113" t="str">
            <v>07J</v>
          </cell>
          <cell r="E113" t="str">
            <v>Midlands and East</v>
          </cell>
          <cell r="G113" t="str">
            <v>East</v>
          </cell>
          <cell r="P113" t="str">
            <v>D07</v>
          </cell>
          <cell r="Q113" t="str">
            <v>A10</v>
          </cell>
          <cell r="R113" t="str">
            <v>D07A10</v>
          </cell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B114" t="str">
            <v>07K</v>
          </cell>
          <cell r="E114" t="str">
            <v>Midlands and East</v>
          </cell>
          <cell r="G114" t="str">
            <v>East</v>
          </cell>
          <cell r="P114" t="str">
            <v>D03</v>
          </cell>
          <cell r="Q114" t="str">
            <v>A09</v>
          </cell>
          <cell r="R114" t="str">
            <v>D03A09</v>
          </cell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B115" t="str">
            <v>07L</v>
          </cell>
          <cell r="E115" t="str">
            <v>London</v>
          </cell>
          <cell r="F115" t="str">
            <v>Outer London</v>
          </cell>
          <cell r="G115" t="str">
            <v>Outer London</v>
          </cell>
          <cell r="P115" t="str">
            <v>D10</v>
          </cell>
          <cell r="Q115" t="str">
            <v>A01</v>
          </cell>
          <cell r="R115" t="str">
            <v>D10A01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B116" t="str">
            <v>07M</v>
          </cell>
          <cell r="E116" t="str">
            <v>London</v>
          </cell>
          <cell r="F116" t="str">
            <v>Outer London</v>
          </cell>
          <cell r="G116" t="str">
            <v>Outer London</v>
          </cell>
          <cell r="P116" t="str">
            <v>D04</v>
          </cell>
          <cell r="Q116" t="str">
            <v>A02</v>
          </cell>
          <cell r="R116" t="str">
            <v>D04A02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B117" t="str">
            <v>07N</v>
          </cell>
          <cell r="E117" t="str">
            <v>London</v>
          </cell>
          <cell r="F117" t="str">
            <v>Outer London</v>
          </cell>
          <cell r="G117" t="str">
            <v>Outer London</v>
          </cell>
          <cell r="P117" t="str">
            <v>D03</v>
          </cell>
          <cell r="Q117" t="str">
            <v>A04</v>
          </cell>
          <cell r="R117" t="str">
            <v>D03A04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B118" t="str">
            <v>07P</v>
          </cell>
          <cell r="E118" t="str">
            <v>London</v>
          </cell>
          <cell r="F118" t="str">
            <v>Outer London</v>
          </cell>
          <cell r="G118" t="str">
            <v>Outer London</v>
          </cell>
          <cell r="P118" t="str">
            <v>D08</v>
          </cell>
          <cell r="Q118" t="str">
            <v>A01</v>
          </cell>
          <cell r="R118" t="str">
            <v>D08A01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B119" t="str">
            <v>07Q</v>
          </cell>
          <cell r="E119" t="str">
            <v>London</v>
          </cell>
          <cell r="F119" t="str">
            <v>Outer London</v>
          </cell>
          <cell r="G119" t="str">
            <v>Outer London</v>
          </cell>
          <cell r="P119" t="str">
            <v>D03</v>
          </cell>
          <cell r="Q119" t="str">
            <v>A05</v>
          </cell>
          <cell r="R119" t="str">
            <v>D03A05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B120" t="str">
            <v>07R</v>
          </cell>
          <cell r="E120" t="str">
            <v>London</v>
          </cell>
          <cell r="F120" t="str">
            <v>Inner London</v>
          </cell>
          <cell r="G120" t="str">
            <v>Inner London</v>
          </cell>
          <cell r="P120" t="str">
            <v>D07</v>
          </cell>
          <cell r="Q120" t="str">
            <v>A01</v>
          </cell>
          <cell r="R120" t="str">
            <v>D07A01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B121" t="str">
            <v>07T</v>
          </cell>
          <cell r="E121" t="str">
            <v>London</v>
          </cell>
          <cell r="F121" t="str">
            <v>Inner London</v>
          </cell>
          <cell r="G121" t="str">
            <v>Inner London</v>
          </cell>
          <cell r="P121" t="str">
            <v>D10</v>
          </cell>
          <cell r="Q121" t="str">
            <v>A01</v>
          </cell>
          <cell r="R121" t="str">
            <v>D10A01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B122" t="str">
            <v>07V</v>
          </cell>
          <cell r="E122" t="str">
            <v>London</v>
          </cell>
          <cell r="F122" t="str">
            <v>Outer London</v>
          </cell>
          <cell r="G122" t="str">
            <v>Outer London</v>
          </cell>
          <cell r="P122" t="str">
            <v>D07</v>
          </cell>
          <cell r="Q122" t="str">
            <v>A02</v>
          </cell>
          <cell r="R122" t="str">
            <v>D07A02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B123" t="str">
            <v>07W</v>
          </cell>
          <cell r="E123" t="str">
            <v>London</v>
          </cell>
          <cell r="F123" t="str">
            <v>Outer London</v>
          </cell>
          <cell r="G123" t="str">
            <v>Outer London</v>
          </cell>
          <cell r="P123" t="str">
            <v>D07</v>
          </cell>
          <cell r="Q123" t="str">
            <v>A01</v>
          </cell>
          <cell r="R123" t="str">
            <v>D07A01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B124" t="str">
            <v>07X</v>
          </cell>
          <cell r="E124" t="str">
            <v>London</v>
          </cell>
          <cell r="F124" t="str">
            <v>Outer London</v>
          </cell>
          <cell r="G124" t="str">
            <v>Outer London</v>
          </cell>
          <cell r="P124" t="str">
            <v>D08</v>
          </cell>
          <cell r="Q124" t="str">
            <v>A02</v>
          </cell>
          <cell r="R124" t="str">
            <v>D08A02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B125" t="str">
            <v>07Y</v>
          </cell>
          <cell r="E125" t="str">
            <v>London</v>
          </cell>
          <cell r="F125" t="str">
            <v>Outer London</v>
          </cell>
          <cell r="G125" t="str">
            <v>Outer London</v>
          </cell>
          <cell r="P125" t="str">
            <v>D06</v>
          </cell>
          <cell r="Q125" t="str">
            <v>A02</v>
          </cell>
          <cell r="R125" t="str">
            <v>D06A02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B126" t="str">
            <v>08A</v>
          </cell>
          <cell r="E126" t="str">
            <v>London</v>
          </cell>
          <cell r="F126" t="str">
            <v>Inner London</v>
          </cell>
          <cell r="G126" t="str">
            <v>Inner London</v>
          </cell>
          <cell r="P126" t="str">
            <v>D07</v>
          </cell>
          <cell r="Q126" t="str">
            <v>A01</v>
          </cell>
          <cell r="R126" t="str">
            <v>D07A01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B127" t="str">
            <v>08C</v>
          </cell>
          <cell r="E127" t="str">
            <v>London</v>
          </cell>
          <cell r="F127" t="str">
            <v>Inner London</v>
          </cell>
          <cell r="G127" t="str">
            <v>Inner London</v>
          </cell>
          <cell r="P127" t="str">
            <v>D07</v>
          </cell>
          <cell r="Q127" t="str">
            <v>A01</v>
          </cell>
          <cell r="R127" t="str">
            <v>D07A01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B128" t="str">
            <v>08D</v>
          </cell>
          <cell r="E128" t="str">
            <v>London</v>
          </cell>
          <cell r="F128" t="str">
            <v>Outer London</v>
          </cell>
          <cell r="G128" t="str">
            <v>Outer London</v>
          </cell>
          <cell r="P128" t="str">
            <v>D09</v>
          </cell>
          <cell r="Q128" t="str">
            <v>A01</v>
          </cell>
          <cell r="R128" t="str">
            <v>D09A01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B129" t="str">
            <v>08E</v>
          </cell>
          <cell r="E129" t="str">
            <v>London</v>
          </cell>
          <cell r="F129" t="str">
            <v>Outer London</v>
          </cell>
          <cell r="G129" t="str">
            <v>Outer London</v>
          </cell>
          <cell r="P129" t="str">
            <v>D02</v>
          </cell>
          <cell r="Q129" t="str">
            <v>A03</v>
          </cell>
          <cell r="R129" t="str">
            <v>D02A03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B130" t="str">
            <v>08F</v>
          </cell>
          <cell r="E130" t="str">
            <v>London</v>
          </cell>
          <cell r="F130" t="str">
            <v>Outer London</v>
          </cell>
          <cell r="G130" t="str">
            <v>Outer London</v>
          </cell>
          <cell r="P130" t="str">
            <v>D05</v>
          </cell>
          <cell r="Q130" t="str">
            <v>A05</v>
          </cell>
          <cell r="R130" t="str">
            <v>D05A05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B131" t="str">
            <v>08G</v>
          </cell>
          <cell r="E131" t="str">
            <v>London</v>
          </cell>
          <cell r="F131" t="str">
            <v>Outer London</v>
          </cell>
          <cell r="G131" t="str">
            <v>Outer London</v>
          </cell>
          <cell r="P131" t="str">
            <v>D04</v>
          </cell>
          <cell r="Q131" t="str">
            <v>A02</v>
          </cell>
          <cell r="R131" t="str">
            <v>D04A02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B132" t="str">
            <v>08H</v>
          </cell>
          <cell r="E132" t="str">
            <v>London</v>
          </cell>
          <cell r="F132" t="str">
            <v>Inner London</v>
          </cell>
          <cell r="G132" t="str">
            <v>Inner London</v>
          </cell>
          <cell r="P132" t="str">
            <v>D09</v>
          </cell>
          <cell r="Q132" t="str">
            <v>A01</v>
          </cell>
          <cell r="R132" t="str">
            <v>D09A01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B133" t="str">
            <v>08J</v>
          </cell>
          <cell r="E133" t="str">
            <v>London</v>
          </cell>
          <cell r="F133" t="str">
            <v>Outer London</v>
          </cell>
          <cell r="G133" t="str">
            <v>Outer London</v>
          </cell>
          <cell r="P133" t="str">
            <v>D01</v>
          </cell>
          <cell r="Q133" t="str">
            <v>A02</v>
          </cell>
          <cell r="R133" t="str">
            <v>D01A02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B134" t="str">
            <v>08K</v>
          </cell>
          <cell r="E134" t="str">
            <v>London</v>
          </cell>
          <cell r="F134" t="str">
            <v>Inner London</v>
          </cell>
          <cell r="G134" t="str">
            <v>Inner London</v>
          </cell>
          <cell r="P134" t="str">
            <v>D08</v>
          </cell>
          <cell r="Q134" t="str">
            <v>A01</v>
          </cell>
          <cell r="R134" t="str">
            <v>D08A01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B135" t="str">
            <v>08L</v>
          </cell>
          <cell r="E135" t="str">
            <v>London</v>
          </cell>
          <cell r="F135" t="str">
            <v>Inner London</v>
          </cell>
          <cell r="G135" t="str">
            <v>Inner London</v>
          </cell>
          <cell r="P135" t="str">
            <v>D08</v>
          </cell>
          <cell r="Q135" t="str">
            <v>A01</v>
          </cell>
          <cell r="R135" t="str">
            <v>D08A01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B136" t="str">
            <v>08M</v>
          </cell>
          <cell r="E136" t="str">
            <v>London</v>
          </cell>
          <cell r="F136" t="str">
            <v>Inner London</v>
          </cell>
          <cell r="G136" t="str">
            <v>Inner London</v>
          </cell>
          <cell r="P136" t="str">
            <v>D10</v>
          </cell>
          <cell r="Q136" t="str">
            <v>A01</v>
          </cell>
          <cell r="R136" t="str">
            <v>D10A01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B137" t="str">
            <v>08N</v>
          </cell>
          <cell r="E137" t="str">
            <v>London</v>
          </cell>
          <cell r="F137" t="str">
            <v>Outer London</v>
          </cell>
          <cell r="G137" t="str">
            <v>Outer London</v>
          </cell>
          <cell r="P137" t="str">
            <v>D05</v>
          </cell>
          <cell r="Q137" t="str">
            <v>A02</v>
          </cell>
          <cell r="R137" t="str">
            <v>D05A02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B138" t="str">
            <v>08P</v>
          </cell>
          <cell r="E138" t="str">
            <v>London</v>
          </cell>
          <cell r="F138" t="str">
            <v>Outer London</v>
          </cell>
          <cell r="G138" t="str">
            <v>Outer London</v>
          </cell>
          <cell r="P138" t="str">
            <v>D01</v>
          </cell>
          <cell r="Q138" t="str">
            <v>A03</v>
          </cell>
          <cell r="R138" t="str">
            <v>D01A03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B139" t="str">
            <v>08Q</v>
          </cell>
          <cell r="E139" t="str">
            <v>London</v>
          </cell>
          <cell r="F139" t="str">
            <v>Inner London</v>
          </cell>
          <cell r="G139" t="str">
            <v>Inner London</v>
          </cell>
          <cell r="P139" t="str">
            <v>D09</v>
          </cell>
          <cell r="Q139" t="str">
            <v>A01</v>
          </cell>
          <cell r="R139" t="str">
            <v>D09A01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B140" t="str">
            <v>08R</v>
          </cell>
          <cell r="E140" t="str">
            <v>London</v>
          </cell>
          <cell r="F140" t="str">
            <v>Outer London</v>
          </cell>
          <cell r="G140" t="str">
            <v>Outer London</v>
          </cell>
          <cell r="P140" t="str">
            <v>D02</v>
          </cell>
          <cell r="Q140" t="str">
            <v>A02</v>
          </cell>
          <cell r="R140" t="str">
            <v>D02A02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B141" t="str">
            <v>08T</v>
          </cell>
          <cell r="E141" t="str">
            <v>London</v>
          </cell>
          <cell r="F141" t="str">
            <v>Outer London</v>
          </cell>
          <cell r="G141" t="str">
            <v>Outer London</v>
          </cell>
          <cell r="P141" t="str">
            <v>D03</v>
          </cell>
          <cell r="Q141" t="str">
            <v>A03</v>
          </cell>
          <cell r="R141" t="str">
            <v>D03A03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B142" t="str">
            <v>08V</v>
          </cell>
          <cell r="E142" t="str">
            <v>London</v>
          </cell>
          <cell r="F142" t="str">
            <v>Inner London</v>
          </cell>
          <cell r="G142" t="str">
            <v>Inner London</v>
          </cell>
          <cell r="P142" t="str">
            <v>D10</v>
          </cell>
          <cell r="Q142" t="str">
            <v>A01</v>
          </cell>
          <cell r="R142" t="str">
            <v>D10A01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B143" t="str">
            <v>08W</v>
          </cell>
          <cell r="E143" t="str">
            <v>London</v>
          </cell>
          <cell r="F143" t="str">
            <v>Outer London</v>
          </cell>
          <cell r="G143" t="str">
            <v>Outer London</v>
          </cell>
          <cell r="P143" t="str">
            <v>D09</v>
          </cell>
          <cell r="Q143" t="str">
            <v>A01</v>
          </cell>
          <cell r="R143" t="str">
            <v>D09A01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B144" t="str">
            <v>08X</v>
          </cell>
          <cell r="E144" t="str">
            <v>London</v>
          </cell>
          <cell r="F144" t="str">
            <v>Inner London</v>
          </cell>
          <cell r="G144" t="str">
            <v>Inner London</v>
          </cell>
          <cell r="P144" t="str">
            <v>D04</v>
          </cell>
          <cell r="Q144" t="str">
            <v>A01</v>
          </cell>
          <cell r="R144" t="str">
            <v>D04A01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B145" t="str">
            <v>08Y</v>
          </cell>
          <cell r="E145" t="str">
            <v>London</v>
          </cell>
          <cell r="F145" t="str">
            <v>Inner London</v>
          </cell>
          <cell r="G145" t="str">
            <v>Inner London</v>
          </cell>
          <cell r="P145" t="str">
            <v>D07</v>
          </cell>
          <cell r="Q145" t="str">
            <v>A02</v>
          </cell>
          <cell r="R145" t="str">
            <v>D07A02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B146" t="str">
            <v>09A</v>
          </cell>
          <cell r="E146" t="str">
            <v>London</v>
          </cell>
          <cell r="F146" t="str">
            <v>Inner London</v>
          </cell>
          <cell r="G146" t="str">
            <v>Inner London</v>
          </cell>
          <cell r="P146" t="str">
            <v>D07</v>
          </cell>
          <cell r="Q146" t="str">
            <v>A01</v>
          </cell>
          <cell r="R146" t="str">
            <v>D07A01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B147" t="str">
            <v>09C</v>
          </cell>
          <cell r="E147" t="str">
            <v>South East</v>
          </cell>
          <cell r="G147" t="str">
            <v>Kent, Surrey and Sussex</v>
          </cell>
          <cell r="P147" t="str">
            <v>D04</v>
          </cell>
          <cell r="Q147" t="str">
            <v>A06</v>
          </cell>
          <cell r="R147" t="str">
            <v>D04A06</v>
          </cell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B148" t="str">
            <v>09D</v>
          </cell>
          <cell r="E148" t="str">
            <v>South East</v>
          </cell>
          <cell r="G148" t="str">
            <v>Kent, Surrey and Sussex</v>
          </cell>
          <cell r="P148" t="str">
            <v>D06</v>
          </cell>
          <cell r="Q148" t="str">
            <v>A02</v>
          </cell>
          <cell r="R148" t="str">
            <v>D06A02</v>
          </cell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B149" t="str">
            <v>09E</v>
          </cell>
          <cell r="E149" t="str">
            <v>South East</v>
          </cell>
          <cell r="G149" t="str">
            <v>Kent, Surrey and Sussex</v>
          </cell>
          <cell r="P149" t="str">
            <v>D03</v>
          </cell>
          <cell r="Q149" t="str">
            <v>A07</v>
          </cell>
          <cell r="R149" t="str">
            <v>D03A07</v>
          </cell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B150" t="str">
            <v>09F</v>
          </cell>
          <cell r="E150" t="str">
            <v>South East</v>
          </cell>
          <cell r="G150" t="str">
            <v>Kent, Surrey and Sussex</v>
          </cell>
          <cell r="P150" t="str">
            <v>D04</v>
          </cell>
          <cell r="Q150" t="str">
            <v>A10</v>
          </cell>
          <cell r="R150" t="str">
            <v>D04A10</v>
          </cell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B151" t="str">
            <v>09G</v>
          </cell>
          <cell r="E151" t="str">
            <v>South East</v>
          </cell>
          <cell r="G151" t="str">
            <v>Kent, Surrey and Sussex</v>
          </cell>
          <cell r="P151" t="str">
            <v>D03</v>
          </cell>
          <cell r="Q151" t="str">
            <v>A10</v>
          </cell>
          <cell r="R151" t="str">
            <v>D03A10</v>
          </cell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B152" t="str">
            <v>09H</v>
          </cell>
          <cell r="E152" t="str">
            <v>South East</v>
          </cell>
          <cell r="G152" t="str">
            <v>Kent, Surrey and Sussex</v>
          </cell>
          <cell r="P152" t="str">
            <v>D04</v>
          </cell>
          <cell r="Q152" t="str">
            <v>A02</v>
          </cell>
          <cell r="R152" t="str">
            <v>D04A02</v>
          </cell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B153" t="str">
            <v>09J</v>
          </cell>
          <cell r="E153" t="str">
            <v>South East</v>
          </cell>
          <cell r="G153" t="str">
            <v>Kent, Surrey and Sussex</v>
          </cell>
          <cell r="P153" t="str">
            <v>D05</v>
          </cell>
          <cell r="Q153" t="str">
            <v>A04</v>
          </cell>
          <cell r="R153" t="str">
            <v>D05A04</v>
          </cell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B154" t="str">
            <v>09L</v>
          </cell>
          <cell r="E154" t="str">
            <v>South East</v>
          </cell>
          <cell r="G154" t="str">
            <v>Kent, Surrey and Sussex</v>
          </cell>
          <cell r="P154" t="str">
            <v>D01</v>
          </cell>
          <cell r="Q154" t="str">
            <v>A05</v>
          </cell>
          <cell r="R154" t="str">
            <v>D01A05</v>
          </cell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B155" t="str">
            <v>09N</v>
          </cell>
          <cell r="E155" t="str">
            <v>South East</v>
          </cell>
          <cell r="G155" t="str">
            <v>Kent, Surrey and Sussex</v>
          </cell>
          <cell r="P155" t="str">
            <v>D01</v>
          </cell>
          <cell r="Q155" t="str">
            <v>A06</v>
          </cell>
          <cell r="R155" t="str">
            <v>D01A06</v>
          </cell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B156" t="str">
            <v>09P</v>
          </cell>
          <cell r="E156" t="str">
            <v>South East</v>
          </cell>
          <cell r="G156" t="str">
            <v>Kent, Surrey and Sussex</v>
          </cell>
          <cell r="P156" t="str">
            <v>D07</v>
          </cell>
          <cell r="Q156" t="str">
            <v>A10</v>
          </cell>
          <cell r="R156" t="str">
            <v>D07A10</v>
          </cell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B157" t="str">
            <v>09W</v>
          </cell>
          <cell r="E157" t="str">
            <v>South East</v>
          </cell>
          <cell r="G157" t="str">
            <v>Kent, Surrey and Sussex</v>
          </cell>
          <cell r="P157" t="str">
            <v>D06</v>
          </cell>
          <cell r="Q157" t="str">
            <v>A04</v>
          </cell>
          <cell r="R157" t="str">
            <v>D06A04</v>
          </cell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B158" t="str">
            <v>09X</v>
          </cell>
          <cell r="E158" t="str">
            <v>South East</v>
          </cell>
          <cell r="G158" t="str">
            <v>Kent, Surrey and Sussex</v>
          </cell>
          <cell r="P158" t="str">
            <v>D01</v>
          </cell>
          <cell r="Q158" t="str">
            <v>A07</v>
          </cell>
          <cell r="R158" t="str">
            <v>D01A07</v>
          </cell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B159" t="str">
            <v>09Y</v>
          </cell>
          <cell r="E159" t="str">
            <v>South East</v>
          </cell>
          <cell r="G159" t="str">
            <v>Kent, Surrey and Sussex</v>
          </cell>
          <cell r="P159" t="str">
            <v>D01</v>
          </cell>
          <cell r="Q159" t="str">
            <v>A04</v>
          </cell>
          <cell r="R159" t="str">
            <v>D01A04</v>
          </cell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B160" t="str">
            <v>10A</v>
          </cell>
          <cell r="E160" t="str">
            <v>South East</v>
          </cell>
          <cell r="G160" t="str">
            <v>Kent, Surrey and Sussex</v>
          </cell>
          <cell r="P160" t="str">
            <v>D06</v>
          </cell>
          <cell r="Q160" t="str">
            <v>A09</v>
          </cell>
          <cell r="R160" t="str">
            <v>D06A09</v>
          </cell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B161" t="str">
            <v>10C</v>
          </cell>
          <cell r="E161" t="str">
            <v>South East</v>
          </cell>
          <cell r="G161" t="str">
            <v>Hampshire, Isle of Wight and Thames Valley</v>
          </cell>
          <cell r="P161" t="str">
            <v>D01</v>
          </cell>
          <cell r="Q161" t="str">
            <v>A06</v>
          </cell>
          <cell r="R161" t="str">
            <v>D01A06</v>
          </cell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B162" t="str">
            <v>10D</v>
          </cell>
          <cell r="E162" t="str">
            <v>South East</v>
          </cell>
          <cell r="G162" t="str">
            <v>Kent, Surrey and Sussex</v>
          </cell>
          <cell r="P162" t="str">
            <v>D08</v>
          </cell>
          <cell r="Q162" t="str">
            <v>A05</v>
          </cell>
          <cell r="R162" t="str">
            <v>D08A05</v>
          </cell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B163" t="str">
            <v>10E</v>
          </cell>
          <cell r="E163" t="str">
            <v>South East</v>
          </cell>
          <cell r="G163" t="str">
            <v>Kent, Surrey and Sussex</v>
          </cell>
          <cell r="P163" t="str">
            <v>D09</v>
          </cell>
          <cell r="Q163" t="str">
            <v>A09</v>
          </cell>
          <cell r="R163" t="str">
            <v>D09A09</v>
          </cell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B164" t="str">
            <v>10J</v>
          </cell>
          <cell r="E164" t="str">
            <v>South East</v>
          </cell>
          <cell r="G164" t="str">
            <v>Hampshire, Isle of Wight and Thames Valley</v>
          </cell>
          <cell r="P164" t="str">
            <v>D01</v>
          </cell>
          <cell r="Q164" t="str">
            <v>A05</v>
          </cell>
          <cell r="R164" t="str">
            <v>D01A05</v>
          </cell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B165" t="str">
            <v>10K</v>
          </cell>
          <cell r="E165" t="str">
            <v>South East</v>
          </cell>
          <cell r="G165" t="str">
            <v>Hampshire, Isle of Wight and Thames Valley</v>
          </cell>
          <cell r="P165" t="str">
            <v>D02</v>
          </cell>
          <cell r="Q165" t="str">
            <v>A09</v>
          </cell>
          <cell r="R165" t="str">
            <v>D02A09</v>
          </cell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B166" t="str">
            <v>10L</v>
          </cell>
          <cell r="E166" t="str">
            <v>South East</v>
          </cell>
          <cell r="G166" t="str">
            <v>Hampshire, Isle of Wight and Thames Valley</v>
          </cell>
          <cell r="P166" t="str">
            <v>D06</v>
          </cell>
          <cell r="Q166" t="str">
            <v>A10</v>
          </cell>
          <cell r="R166" t="str">
            <v>D06A10</v>
          </cell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B167" t="str">
            <v>10Q</v>
          </cell>
          <cell r="E167" t="str">
            <v>South East</v>
          </cell>
          <cell r="G167" t="str">
            <v>Hampshire, Isle of Wight and Thames Valley</v>
          </cell>
          <cell r="P167" t="str">
            <v>D01</v>
          </cell>
          <cell r="Q167" t="str">
            <v>A04</v>
          </cell>
          <cell r="R167" t="str">
            <v>D01A04</v>
          </cell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B168" t="str">
            <v>10R</v>
          </cell>
          <cell r="E168" t="str">
            <v>South East</v>
          </cell>
          <cell r="G168" t="str">
            <v>Hampshire, Isle of Wight and Thames Valley</v>
          </cell>
          <cell r="P168" t="str">
            <v>D08</v>
          </cell>
          <cell r="Q168" t="str">
            <v>A03</v>
          </cell>
          <cell r="R168" t="str">
            <v>D08A03</v>
          </cell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B169" t="str">
            <v>10V</v>
          </cell>
          <cell r="E169" t="str">
            <v>South East</v>
          </cell>
          <cell r="G169" t="str">
            <v>Hampshire, Isle of Wight and Thames Valley</v>
          </cell>
          <cell r="P169" t="str">
            <v>D03</v>
          </cell>
          <cell r="Q169" t="str">
            <v>A09</v>
          </cell>
          <cell r="R169" t="str">
            <v>D03A09</v>
          </cell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B170" t="str">
            <v>10X</v>
          </cell>
          <cell r="E170" t="str">
            <v>South East</v>
          </cell>
          <cell r="G170" t="str">
            <v>Hampshire, Isle of Wight and Thames Valley</v>
          </cell>
          <cell r="P170" t="str">
            <v>D07</v>
          </cell>
          <cell r="Q170" t="str">
            <v>A02</v>
          </cell>
          <cell r="R170" t="str">
            <v>D07A02</v>
          </cell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B171" t="str">
            <v>11A</v>
          </cell>
          <cell r="E171" t="str">
            <v>South East</v>
          </cell>
          <cell r="G171" t="str">
            <v>Hampshire, Isle of Wight and Thames Valley</v>
          </cell>
          <cell r="P171" t="str">
            <v>D01</v>
          </cell>
          <cell r="Q171" t="str">
            <v>A09</v>
          </cell>
          <cell r="R171" t="str">
            <v>D01A09</v>
          </cell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B172" t="str">
            <v>11E</v>
          </cell>
          <cell r="E172" t="str">
            <v>South West</v>
          </cell>
          <cell r="G172" t="str">
            <v>South West North</v>
          </cell>
          <cell r="P172" t="str">
            <v>D02</v>
          </cell>
          <cell r="Q172" t="str">
            <v>A06</v>
          </cell>
          <cell r="R172" t="str">
            <v>D02A06</v>
          </cell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B173" t="str">
            <v>11J</v>
          </cell>
          <cell r="E173" t="str">
            <v>South West</v>
          </cell>
          <cell r="G173" t="str">
            <v>South West South</v>
          </cell>
          <cell r="P173" t="str">
            <v>D03</v>
          </cell>
          <cell r="Q173" t="str">
            <v>A10</v>
          </cell>
          <cell r="R173" t="str">
            <v>D03A10</v>
          </cell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B174" t="str">
            <v>11M</v>
          </cell>
          <cell r="E174" t="str">
            <v>South West</v>
          </cell>
          <cell r="G174" t="str">
            <v>South West North</v>
          </cell>
          <cell r="P174" t="str">
            <v>D02</v>
          </cell>
          <cell r="Q174" t="str">
            <v>A08</v>
          </cell>
          <cell r="R174" t="str">
            <v>D02A08</v>
          </cell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B175" t="str">
            <v>11N</v>
          </cell>
          <cell r="E175" t="str">
            <v>South West</v>
          </cell>
          <cell r="G175" t="str">
            <v>South West South</v>
          </cell>
          <cell r="P175" t="str">
            <v>D07</v>
          </cell>
          <cell r="Q175" t="str">
            <v>A10</v>
          </cell>
          <cell r="R175" t="str">
            <v>D07A10</v>
          </cell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B176" t="str">
            <v>11X</v>
          </cell>
          <cell r="E176" t="str">
            <v>South West</v>
          </cell>
          <cell r="G176" t="str">
            <v>South West South</v>
          </cell>
          <cell r="P176" t="str">
            <v>D04</v>
          </cell>
          <cell r="Q176" t="str">
            <v>A09</v>
          </cell>
          <cell r="R176" t="str">
            <v>D04A09</v>
          </cell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B177" t="str">
            <v>12D</v>
          </cell>
          <cell r="E177" t="str">
            <v>South West</v>
          </cell>
          <cell r="G177" t="str">
            <v>South West North</v>
          </cell>
          <cell r="P177" t="str">
            <v>D04</v>
          </cell>
          <cell r="Q177" t="str">
            <v>A03</v>
          </cell>
          <cell r="R177" t="str">
            <v>D04A03</v>
          </cell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B178" t="str">
            <v>12F</v>
          </cell>
          <cell r="E178" t="str">
            <v>North</v>
          </cell>
          <cell r="G178" t="str">
            <v>Cheshire and Merseyside</v>
          </cell>
          <cell r="P178" t="str">
            <v>D08</v>
          </cell>
          <cell r="Q178" t="str">
            <v>A08</v>
          </cell>
          <cell r="R178" t="str">
            <v>D08A08</v>
          </cell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B179" t="str">
            <v>13T</v>
          </cell>
          <cell r="E179" t="str">
            <v>North</v>
          </cell>
          <cell r="G179" t="str">
            <v>Cumbria and North East</v>
          </cell>
          <cell r="P179" t="str">
            <v>D08</v>
          </cell>
          <cell r="Q179" t="str">
            <v>A03</v>
          </cell>
          <cell r="R179" t="str">
            <v>D08A03</v>
          </cell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B180" t="str">
            <v>14L</v>
          </cell>
          <cell r="E180" t="str">
            <v>North</v>
          </cell>
          <cell r="G180" t="str">
            <v>Greater Manchester</v>
          </cell>
          <cell r="P180" t="str">
            <v>D10</v>
          </cell>
          <cell r="Q180" t="str">
            <v>A01</v>
          </cell>
          <cell r="R180" t="str">
            <v>D10A01</v>
          </cell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B181" t="str">
            <v>14Y</v>
          </cell>
          <cell r="E181" t="str">
            <v>South East</v>
          </cell>
          <cell r="G181" t="str">
            <v>Hampshire, Isle of Wight and Thames Valley</v>
          </cell>
          <cell r="P181" t="str">
            <v>D01</v>
          </cell>
          <cell r="Q181" t="str">
            <v>A05</v>
          </cell>
          <cell r="R181" t="str">
            <v>D01A05</v>
          </cell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B182" t="str">
            <v>15A</v>
          </cell>
          <cell r="E182" t="str">
            <v>South East</v>
          </cell>
          <cell r="G182" t="str">
            <v>Hampshire, Isle of Wight and Thames Valley</v>
          </cell>
          <cell r="P182" t="str">
            <v>D02</v>
          </cell>
          <cell r="Q182" t="str">
            <v>A03</v>
          </cell>
          <cell r="R182" t="str">
            <v>D02A03</v>
          </cell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B183" t="str">
            <v>15C</v>
          </cell>
          <cell r="E183" t="str">
            <v>South West</v>
          </cell>
          <cell r="G183" t="str">
            <v>South West North</v>
          </cell>
          <cell r="P183" t="str">
            <v>D05</v>
          </cell>
          <cell r="Q183" t="str">
            <v>A04</v>
          </cell>
          <cell r="R183" t="str">
            <v>D05A04</v>
          </cell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B184" t="str">
            <v>15D</v>
          </cell>
          <cell r="E184" t="str">
            <v>South East</v>
          </cell>
          <cell r="G184" t="str">
            <v>Hampshire, Isle of Wight and Thames Valley</v>
          </cell>
          <cell r="P184" t="str">
            <v>D02</v>
          </cell>
          <cell r="Q184" t="str">
            <v>A02</v>
          </cell>
          <cell r="R184" t="str">
            <v>D02A02</v>
          </cell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B185" t="str">
            <v>15E</v>
          </cell>
          <cell r="E185" t="str">
            <v>Midlands and East</v>
          </cell>
          <cell r="G185" t="str">
            <v>West Midlands</v>
          </cell>
          <cell r="P185" t="str">
            <v>D10</v>
          </cell>
          <cell r="Q185" t="str">
            <v>A03</v>
          </cell>
          <cell r="R185" t="str">
            <v>D10A03</v>
          </cell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B186" t="str">
            <v>15F</v>
          </cell>
          <cell r="E186" t="str">
            <v>North</v>
          </cell>
          <cell r="G186" t="str">
            <v>Yorkshire and the Humber</v>
          </cell>
          <cell r="P186" t="str">
            <v>D08</v>
          </cell>
          <cell r="Q186" t="str">
            <v>A03</v>
          </cell>
          <cell r="R186" t="str">
            <v>D08A03</v>
          </cell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B187" t="str">
            <v>15M</v>
          </cell>
          <cell r="E187" t="str">
            <v>Midlands and East</v>
          </cell>
          <cell r="G187" t="str">
            <v>North Midlands</v>
          </cell>
          <cell r="P187" t="str">
            <v>D06</v>
          </cell>
          <cell r="Q187" t="str">
            <v>A07</v>
          </cell>
          <cell r="R187" t="str">
            <v>D06A07</v>
          </cell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B188" t="str">
            <v>99A</v>
          </cell>
          <cell r="E188" t="str">
            <v>North</v>
          </cell>
          <cell r="G188" t="str">
            <v>Cheshire and Merseyside</v>
          </cell>
          <cell r="P188" t="str">
            <v>D10</v>
          </cell>
          <cell r="Q188" t="str">
            <v>A03</v>
          </cell>
          <cell r="R188" t="str">
            <v>D10A03</v>
          </cell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B189" t="str">
            <v>99C</v>
          </cell>
          <cell r="E189" t="str">
            <v>North</v>
          </cell>
          <cell r="G189" t="str">
            <v>Cumbria and North East</v>
          </cell>
          <cell r="P189" t="str">
            <v>D05</v>
          </cell>
          <cell r="Q189" t="str">
            <v>A07</v>
          </cell>
          <cell r="R189" t="str">
            <v>D05A07</v>
          </cell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B190" t="str">
            <v>99D</v>
          </cell>
          <cell r="E190" t="str">
            <v>Midlands and East</v>
          </cell>
          <cell r="G190" t="str">
            <v>Central Midlands</v>
          </cell>
          <cell r="P190" t="str">
            <v>D02</v>
          </cell>
          <cell r="Q190" t="str">
            <v>A09</v>
          </cell>
          <cell r="R190" t="str">
            <v>D02A09</v>
          </cell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B191" t="str">
            <v>99E</v>
          </cell>
          <cell r="E191" t="str">
            <v>Midlands and East</v>
          </cell>
          <cell r="G191" t="str">
            <v>East</v>
          </cell>
          <cell r="P191" t="str">
            <v>D05</v>
          </cell>
          <cell r="Q191" t="str">
            <v>A05</v>
          </cell>
          <cell r="R191" t="str">
            <v>D05A05</v>
          </cell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B192" t="str">
            <v>99F</v>
          </cell>
          <cell r="E192" t="str">
            <v>Midlands and East</v>
          </cell>
          <cell r="G192" t="str">
            <v>East</v>
          </cell>
          <cell r="P192" t="str">
            <v>D02</v>
          </cell>
          <cell r="Q192" t="str">
            <v>A09</v>
          </cell>
          <cell r="R192" t="str">
            <v>D02A09</v>
          </cell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B193" t="str">
            <v>99G</v>
          </cell>
          <cell r="E193" t="str">
            <v>Midlands and East</v>
          </cell>
          <cell r="G193" t="str">
            <v>East</v>
          </cell>
          <cell r="P193" t="str">
            <v>D07</v>
          </cell>
          <cell r="Q193" t="str">
            <v>A06</v>
          </cell>
          <cell r="R193" t="str">
            <v>D07A06</v>
          </cell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B194" t="str">
            <v>99H</v>
          </cell>
          <cell r="E194" t="str">
            <v>South East</v>
          </cell>
          <cell r="G194" t="str">
            <v>Kent, Surrey and Sussex</v>
          </cell>
          <cell r="P194" t="str">
            <v>D01</v>
          </cell>
          <cell r="Q194" t="str">
            <v>A07</v>
          </cell>
          <cell r="R194" t="str">
            <v>D01A07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B195" t="str">
            <v>99J</v>
          </cell>
          <cell r="E195" t="str">
            <v>South East</v>
          </cell>
          <cell r="G195" t="str">
            <v>Kent, Surrey and Sussex</v>
          </cell>
          <cell r="P195" t="str">
            <v>D02</v>
          </cell>
          <cell r="Q195" t="str">
            <v>A06</v>
          </cell>
          <cell r="R195" t="str">
            <v>D02A06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B196" t="str">
            <v>99K</v>
          </cell>
          <cell r="E196" t="str">
            <v>South East</v>
          </cell>
          <cell r="G196" t="str">
            <v>Kent, Surrey and Sussex</v>
          </cell>
          <cell r="P196" t="str">
            <v>D02</v>
          </cell>
          <cell r="Q196" t="str">
            <v>A09</v>
          </cell>
          <cell r="R196" t="str">
            <v>D02A09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B197" t="str">
            <v>99M</v>
          </cell>
          <cell r="E197" t="str">
            <v>South East</v>
          </cell>
          <cell r="G197" t="str">
            <v>Hampshire, Isle of Wight and Thames Valley</v>
          </cell>
          <cell r="P197" t="str">
            <v>D01</v>
          </cell>
          <cell r="Q197" t="str">
            <v>A05</v>
          </cell>
          <cell r="R197" t="str">
            <v>D01A05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B198" t="str">
            <v>99N</v>
          </cell>
          <cell r="E198" t="str">
            <v>South West</v>
          </cell>
          <cell r="G198" t="str">
            <v>South West North</v>
          </cell>
          <cell r="P198" t="str">
            <v>D02</v>
          </cell>
          <cell r="Q198" t="str">
            <v>A08</v>
          </cell>
          <cell r="R198" t="str">
            <v>D02A08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B199" t="str">
            <v>99P</v>
          </cell>
          <cell r="E199" t="str">
            <v>South West</v>
          </cell>
          <cell r="G199" t="str">
            <v>South West South</v>
          </cell>
          <cell r="P199" t="str">
            <v>D05</v>
          </cell>
          <cell r="Q199" t="str">
            <v>A09</v>
          </cell>
          <cell r="R199" t="str">
            <v>D05A09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B200" t="str">
            <v>99Q</v>
          </cell>
          <cell r="E200" t="str">
            <v>South West</v>
          </cell>
          <cell r="G200" t="str">
            <v>South West South</v>
          </cell>
          <cell r="P200" t="str">
            <v>D06</v>
          </cell>
          <cell r="Q200" t="str">
            <v>A10</v>
          </cell>
          <cell r="R200" t="str">
            <v>D06A10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>
        <row r="9">
          <cell r="E9">
            <v>108354.66748046875</v>
          </cell>
          <cell r="F9">
            <v>108392.1875</v>
          </cell>
          <cell r="G9">
            <v>108449.640625</v>
          </cell>
          <cell r="H9">
            <v>108477.078125</v>
          </cell>
          <cell r="I9">
            <v>108490.84375</v>
          </cell>
          <cell r="J9">
            <v>108475.96875</v>
          </cell>
        </row>
        <row r="10">
          <cell r="E10">
            <v>292189.83605957031</v>
          </cell>
          <cell r="F10">
            <v>293122.5</v>
          </cell>
          <cell r="G10">
            <v>294087.8125</v>
          </cell>
          <cell r="H10">
            <v>295084.125</v>
          </cell>
          <cell r="I10">
            <v>296002.53125</v>
          </cell>
          <cell r="J10">
            <v>296842.9375</v>
          </cell>
        </row>
        <row r="11">
          <cell r="E11">
            <v>259367.9208984375</v>
          </cell>
          <cell r="F11">
            <v>260056.4375</v>
          </cell>
          <cell r="G11">
            <v>260704.78125</v>
          </cell>
          <cell r="H11">
            <v>261174</v>
          </cell>
          <cell r="I11">
            <v>261762.296875</v>
          </cell>
          <cell r="J11">
            <v>262460.8125</v>
          </cell>
        </row>
        <row r="12">
          <cell r="E12">
            <v>297298.9188079834</v>
          </cell>
          <cell r="F12">
            <v>298132.21875</v>
          </cell>
          <cell r="G12">
            <v>298891.875</v>
          </cell>
          <cell r="H12">
            <v>299587.75</v>
          </cell>
          <cell r="I12">
            <v>300221.375</v>
          </cell>
          <cell r="J12">
            <v>300764.21875</v>
          </cell>
        </row>
        <row r="13">
          <cell r="E13">
            <v>325418</v>
          </cell>
          <cell r="F13">
            <v>325474.59375</v>
          </cell>
          <cell r="G13">
            <v>325564.0625</v>
          </cell>
          <cell r="H13">
            <v>325652.125</v>
          </cell>
          <cell r="I13">
            <v>325740.3125</v>
          </cell>
          <cell r="J13">
            <v>325781.3125</v>
          </cell>
        </row>
        <row r="14">
          <cell r="E14">
            <v>296987.75262069702</v>
          </cell>
          <cell r="F14">
            <v>297279.8125</v>
          </cell>
          <cell r="G14">
            <v>297414.375</v>
          </cell>
          <cell r="H14">
            <v>297457.03125</v>
          </cell>
          <cell r="I14">
            <v>297528.96875</v>
          </cell>
          <cell r="J14">
            <v>297502.90625</v>
          </cell>
        </row>
        <row r="15">
          <cell r="E15">
            <v>157204.24853515625</v>
          </cell>
          <cell r="F15">
            <v>157356.140625</v>
          </cell>
          <cell r="G15">
            <v>157527.421875</v>
          </cell>
          <cell r="H15">
            <v>157706.65625</v>
          </cell>
          <cell r="I15">
            <v>157875.640625</v>
          </cell>
          <cell r="J15">
            <v>158029.90625</v>
          </cell>
        </row>
        <row r="16">
          <cell r="E16">
            <v>284072.08127784729</v>
          </cell>
          <cell r="F16">
            <v>284309.3125</v>
          </cell>
          <cell r="G16">
            <v>284521.125</v>
          </cell>
          <cell r="H16">
            <v>284736.65625</v>
          </cell>
          <cell r="I16">
            <v>284950.625</v>
          </cell>
          <cell r="J16">
            <v>285102.71875</v>
          </cell>
        </row>
        <row r="17">
          <cell r="E17">
            <v>175120.75170898438</v>
          </cell>
          <cell r="F17">
            <v>175157.515625</v>
          </cell>
          <cell r="G17">
            <v>175171.625</v>
          </cell>
          <cell r="H17">
            <v>175123.546875</v>
          </cell>
          <cell r="I17">
            <v>175059.828125</v>
          </cell>
          <cell r="J17">
            <v>174947.40625</v>
          </cell>
        </row>
        <row r="18">
          <cell r="E18">
            <v>173468.50117397308</v>
          </cell>
          <cell r="F18">
            <v>173096.546875</v>
          </cell>
          <cell r="G18">
            <v>172778.25</v>
          </cell>
          <cell r="H18">
            <v>172451.375</v>
          </cell>
          <cell r="I18">
            <v>172164.8125</v>
          </cell>
          <cell r="J18">
            <v>171872.28125</v>
          </cell>
        </row>
        <row r="19">
          <cell r="E19">
            <v>309358.24694824219</v>
          </cell>
          <cell r="F19">
            <v>310601.6875</v>
          </cell>
          <cell r="G19">
            <v>311766.75</v>
          </cell>
          <cell r="H19">
            <v>312848.8125</v>
          </cell>
          <cell r="I19">
            <v>313833.6875</v>
          </cell>
          <cell r="J19">
            <v>314693.71875</v>
          </cell>
        </row>
        <row r="20">
          <cell r="E20">
            <v>204179.50073242188</v>
          </cell>
          <cell r="F20">
            <v>204868.28125</v>
          </cell>
          <cell r="G20">
            <v>205557.65625</v>
          </cell>
          <cell r="H20">
            <v>206201.6875</v>
          </cell>
          <cell r="I20">
            <v>206811.75</v>
          </cell>
          <cell r="J20">
            <v>207373.1875</v>
          </cell>
        </row>
        <row r="21">
          <cell r="E21">
            <v>183604.58435058594</v>
          </cell>
          <cell r="F21">
            <v>184909.5625</v>
          </cell>
          <cell r="G21">
            <v>186178.53125</v>
          </cell>
          <cell r="H21">
            <v>187455.0625</v>
          </cell>
          <cell r="I21">
            <v>188646.0625</v>
          </cell>
          <cell r="J21">
            <v>189732.125</v>
          </cell>
        </row>
        <row r="22">
          <cell r="E22">
            <v>255302.4150390625</v>
          </cell>
          <cell r="F22">
            <v>256758.234375</v>
          </cell>
          <cell r="G22">
            <v>258134.734375</v>
          </cell>
          <cell r="H22">
            <v>259393.0625</v>
          </cell>
          <cell r="I22">
            <v>260564.6875</v>
          </cell>
          <cell r="J22">
            <v>261632.890625</v>
          </cell>
        </row>
        <row r="23">
          <cell r="E23">
            <v>382164.08624267578</v>
          </cell>
          <cell r="F23">
            <v>382499.5625</v>
          </cell>
          <cell r="G23">
            <v>382833.375</v>
          </cell>
          <cell r="H23">
            <v>383179.65625</v>
          </cell>
          <cell r="I23">
            <v>383372.625</v>
          </cell>
          <cell r="J23">
            <v>383509.125</v>
          </cell>
        </row>
        <row r="24">
          <cell r="E24">
            <v>208597.41194677353</v>
          </cell>
          <cell r="F24">
            <v>209256.765625</v>
          </cell>
          <cell r="G24">
            <v>209983.75</v>
          </cell>
          <cell r="H24">
            <v>210671.90625</v>
          </cell>
          <cell r="I24">
            <v>211367.828125</v>
          </cell>
          <cell r="J24">
            <v>211983.75</v>
          </cell>
        </row>
        <row r="25">
          <cell r="E25">
            <v>233537.333984375</v>
          </cell>
          <cell r="F25">
            <v>234477.703125</v>
          </cell>
          <cell r="G25">
            <v>235364.390625</v>
          </cell>
          <cell r="H25">
            <v>236209.796875</v>
          </cell>
          <cell r="I25">
            <v>236985.09375</v>
          </cell>
          <cell r="J25">
            <v>237655.25</v>
          </cell>
        </row>
        <row r="26">
          <cell r="E26">
            <v>209211.58392333984</v>
          </cell>
          <cell r="F26">
            <v>209249.015625</v>
          </cell>
          <cell r="G26">
            <v>209231.71875</v>
          </cell>
          <cell r="H26">
            <v>209111.484375</v>
          </cell>
          <cell r="I26">
            <v>209021.90625</v>
          </cell>
          <cell r="J26">
            <v>208953.40625</v>
          </cell>
        </row>
        <row r="27">
          <cell r="E27">
            <v>131379.166015625</v>
          </cell>
          <cell r="F27">
            <v>131605.6875</v>
          </cell>
          <cell r="G27">
            <v>131833.640625</v>
          </cell>
          <cell r="H27">
            <v>132053.203125</v>
          </cell>
          <cell r="I27">
            <v>132256.265625</v>
          </cell>
          <cell r="J27">
            <v>132445.78125</v>
          </cell>
        </row>
        <row r="28">
          <cell r="E28">
            <v>272953.16479492188</v>
          </cell>
          <cell r="F28">
            <v>275610.5</v>
          </cell>
          <cell r="G28">
            <v>278114.5</v>
          </cell>
          <cell r="H28">
            <v>280451.75</v>
          </cell>
          <cell r="I28">
            <v>282634.25</v>
          </cell>
          <cell r="J28">
            <v>284661.875</v>
          </cell>
        </row>
        <row r="29">
          <cell r="E29">
            <v>324183.16345214844</v>
          </cell>
          <cell r="F29">
            <v>323764.0625</v>
          </cell>
          <cell r="G29">
            <v>323354.90625</v>
          </cell>
          <cell r="H29">
            <v>322940.9375</v>
          </cell>
          <cell r="I29">
            <v>322521.5</v>
          </cell>
          <cell r="J29">
            <v>322059.09375</v>
          </cell>
        </row>
        <row r="30">
          <cell r="E30">
            <v>165151.58276367188</v>
          </cell>
          <cell r="F30">
            <v>165618.96875</v>
          </cell>
          <cell r="G30">
            <v>166135.671875</v>
          </cell>
          <cell r="H30">
            <v>166636.78125</v>
          </cell>
          <cell r="I30">
            <v>167131.125</v>
          </cell>
          <cell r="J30">
            <v>167623.1875</v>
          </cell>
        </row>
        <row r="31">
          <cell r="E31">
            <v>345955.67114257813</v>
          </cell>
          <cell r="F31">
            <v>346843</v>
          </cell>
          <cell r="G31">
            <v>347573.9375</v>
          </cell>
          <cell r="H31">
            <v>348167.625</v>
          </cell>
          <cell r="I31">
            <v>348893.9375</v>
          </cell>
          <cell r="J31">
            <v>349661.28125</v>
          </cell>
        </row>
        <row r="32">
          <cell r="E32">
            <v>185925.41552734375</v>
          </cell>
          <cell r="F32">
            <v>186311.0625</v>
          </cell>
          <cell r="G32">
            <v>186706.96875</v>
          </cell>
          <cell r="H32">
            <v>187151.71875</v>
          </cell>
          <cell r="I32">
            <v>187566.8125</v>
          </cell>
          <cell r="J32">
            <v>187958.15625</v>
          </cell>
        </row>
        <row r="33">
          <cell r="E33">
            <v>155093.08374023438</v>
          </cell>
          <cell r="F33">
            <v>155182.25</v>
          </cell>
          <cell r="G33">
            <v>155277.4375</v>
          </cell>
          <cell r="H33">
            <v>155438.515625</v>
          </cell>
          <cell r="I33">
            <v>155548.953125</v>
          </cell>
          <cell r="J33">
            <v>155685.9375</v>
          </cell>
        </row>
        <row r="34">
          <cell r="E34">
            <v>125038.33166503906</v>
          </cell>
          <cell r="F34">
            <v>125268.4765625</v>
          </cell>
          <cell r="G34">
            <v>125542.484375</v>
          </cell>
          <cell r="H34">
            <v>125805.15625</v>
          </cell>
          <cell r="I34">
            <v>126104.796875</v>
          </cell>
          <cell r="J34">
            <v>126395.96875</v>
          </cell>
        </row>
        <row r="35">
          <cell r="E35">
            <v>312021.74751663208</v>
          </cell>
          <cell r="F35">
            <v>313465.75</v>
          </cell>
          <cell r="G35">
            <v>314968.75</v>
          </cell>
          <cell r="H35">
            <v>316512.0625</v>
          </cell>
          <cell r="I35">
            <v>318037.1875</v>
          </cell>
          <cell r="J35">
            <v>319476.125</v>
          </cell>
        </row>
        <row r="36">
          <cell r="E36">
            <v>197589.50048828125</v>
          </cell>
          <cell r="F36">
            <v>198154.4375</v>
          </cell>
          <cell r="G36">
            <v>198715.859375</v>
          </cell>
          <cell r="H36">
            <v>199263.546875</v>
          </cell>
          <cell r="I36">
            <v>199834.59375</v>
          </cell>
          <cell r="J36">
            <v>200353.046875</v>
          </cell>
        </row>
        <row r="37">
          <cell r="E37">
            <v>247904.74877929688</v>
          </cell>
          <cell r="F37">
            <v>248556.28125</v>
          </cell>
          <cell r="G37">
            <v>249223.8125</v>
          </cell>
          <cell r="H37">
            <v>249879.5625</v>
          </cell>
          <cell r="I37">
            <v>250518.5625</v>
          </cell>
          <cell r="J37">
            <v>251105.359375</v>
          </cell>
        </row>
        <row r="38">
          <cell r="E38">
            <v>242027.00146484375</v>
          </cell>
          <cell r="F38">
            <v>243556.875</v>
          </cell>
          <cell r="G38">
            <v>245133.5625</v>
          </cell>
          <cell r="H38">
            <v>246695.3125</v>
          </cell>
          <cell r="I38">
            <v>248209.3125</v>
          </cell>
          <cell r="J38">
            <v>249686.25</v>
          </cell>
        </row>
        <row r="39">
          <cell r="E39">
            <v>107018.25</v>
          </cell>
          <cell r="F39">
            <v>107292.4375</v>
          </cell>
          <cell r="G39">
            <v>107566.421875</v>
          </cell>
          <cell r="H39">
            <v>107859.390625</v>
          </cell>
          <cell r="I39">
            <v>108122.484375</v>
          </cell>
          <cell r="J39">
            <v>108345.4375</v>
          </cell>
        </row>
        <row r="40">
          <cell r="E40">
            <v>218209.00561523438</v>
          </cell>
          <cell r="F40">
            <v>219281.65625</v>
          </cell>
          <cell r="G40">
            <v>220369.640625</v>
          </cell>
          <cell r="H40">
            <v>221421.6875</v>
          </cell>
          <cell r="I40">
            <v>222454</v>
          </cell>
          <cell r="J40">
            <v>223407.53125</v>
          </cell>
        </row>
        <row r="41">
          <cell r="E41">
            <v>263907.41619873047</v>
          </cell>
          <cell r="F41">
            <v>264776.84375</v>
          </cell>
          <cell r="G41">
            <v>265597.6875</v>
          </cell>
          <cell r="H41">
            <v>266357.6875</v>
          </cell>
          <cell r="I41">
            <v>267133.375</v>
          </cell>
          <cell r="J41">
            <v>267887.4375</v>
          </cell>
        </row>
        <row r="42">
          <cell r="E42">
            <v>113598.50024414063</v>
          </cell>
          <cell r="F42">
            <v>113720.625</v>
          </cell>
          <cell r="G42">
            <v>113877.375</v>
          </cell>
          <cell r="H42">
            <v>114012.53125</v>
          </cell>
          <cell r="I42">
            <v>114212.703125</v>
          </cell>
          <cell r="J42">
            <v>114388.2109375</v>
          </cell>
        </row>
        <row r="43">
          <cell r="E43">
            <v>327903.66906738281</v>
          </cell>
          <cell r="F43">
            <v>328789.4375</v>
          </cell>
          <cell r="G43">
            <v>329583.8125</v>
          </cell>
          <cell r="H43">
            <v>330294.3125</v>
          </cell>
          <cell r="I43">
            <v>330954.25</v>
          </cell>
          <cell r="J43">
            <v>331514.75</v>
          </cell>
        </row>
        <row r="44">
          <cell r="E44">
            <v>177596.66862010956</v>
          </cell>
          <cell r="F44">
            <v>178249.3125</v>
          </cell>
          <cell r="G44">
            <v>178955.03125</v>
          </cell>
          <cell r="H44">
            <v>179679.0625</v>
          </cell>
          <cell r="I44">
            <v>180360.34375</v>
          </cell>
          <cell r="J44">
            <v>181031.734375</v>
          </cell>
        </row>
        <row r="45">
          <cell r="E45">
            <v>159178.16723632813</v>
          </cell>
          <cell r="F45">
            <v>159702.5</v>
          </cell>
          <cell r="G45">
            <v>160223.21875</v>
          </cell>
          <cell r="H45">
            <v>160710.53125</v>
          </cell>
          <cell r="I45">
            <v>161179.25</v>
          </cell>
          <cell r="J45">
            <v>161620.40625</v>
          </cell>
        </row>
        <row r="46">
          <cell r="E46">
            <v>260349.66607666016</v>
          </cell>
          <cell r="F46">
            <v>262230.9375</v>
          </cell>
          <cell r="G46">
            <v>264060.15625</v>
          </cell>
          <cell r="H46">
            <v>265800.34375</v>
          </cell>
          <cell r="I46">
            <v>267480.9375</v>
          </cell>
          <cell r="J46">
            <v>269068.4375</v>
          </cell>
        </row>
        <row r="47">
          <cell r="E47">
            <v>117382.6669921875</v>
          </cell>
          <cell r="F47">
            <v>117732.3671875</v>
          </cell>
          <cell r="G47">
            <v>118099.2578125</v>
          </cell>
          <cell r="H47">
            <v>118456.671875</v>
          </cell>
          <cell r="I47">
            <v>118797.6484375</v>
          </cell>
          <cell r="J47">
            <v>119119.7421875</v>
          </cell>
        </row>
        <row r="48">
          <cell r="E48">
            <v>333179.24963378906</v>
          </cell>
          <cell r="F48">
            <v>334130.3125</v>
          </cell>
          <cell r="G48">
            <v>334984.21875</v>
          </cell>
          <cell r="H48">
            <v>335719.3125</v>
          </cell>
          <cell r="I48">
            <v>336312.5</v>
          </cell>
          <cell r="J48">
            <v>336869.125</v>
          </cell>
        </row>
        <row r="49">
          <cell r="E49">
            <v>220614.66503953934</v>
          </cell>
          <cell r="F49">
            <v>221396.0625</v>
          </cell>
          <cell r="G49">
            <v>222195.15625</v>
          </cell>
          <cell r="H49">
            <v>222935.90625</v>
          </cell>
          <cell r="I49">
            <v>223652.9375</v>
          </cell>
          <cell r="J49">
            <v>224282.46875</v>
          </cell>
        </row>
        <row r="50">
          <cell r="E50">
            <v>140422.67003250122</v>
          </cell>
          <cell r="F50">
            <v>140352.578125</v>
          </cell>
          <cell r="G50">
            <v>140252.546875</v>
          </cell>
          <cell r="H50">
            <v>140106.984375</v>
          </cell>
          <cell r="I50">
            <v>139954.5</v>
          </cell>
          <cell r="J50">
            <v>139737.625</v>
          </cell>
        </row>
        <row r="51">
          <cell r="E51">
            <v>320731.41687011719</v>
          </cell>
          <cell r="F51">
            <v>321430.5625</v>
          </cell>
          <cell r="G51">
            <v>322119.46875</v>
          </cell>
          <cell r="H51">
            <v>322742.1875</v>
          </cell>
          <cell r="I51">
            <v>323321.6875</v>
          </cell>
          <cell r="J51">
            <v>323822.3125</v>
          </cell>
        </row>
        <row r="52">
          <cell r="E52">
            <v>304284.99792480469</v>
          </cell>
          <cell r="F52">
            <v>304863.65625</v>
          </cell>
          <cell r="G52">
            <v>305466.34375</v>
          </cell>
          <cell r="H52">
            <v>306030.75</v>
          </cell>
          <cell r="I52">
            <v>306600.3125</v>
          </cell>
          <cell r="J52">
            <v>307151.28125</v>
          </cell>
        </row>
        <row r="53">
          <cell r="E53">
            <v>248802.74963378906</v>
          </cell>
          <cell r="F53">
            <v>249965.9375</v>
          </cell>
          <cell r="G53">
            <v>251006.78125</v>
          </cell>
          <cell r="H53">
            <v>251959.515625</v>
          </cell>
          <cell r="I53">
            <v>252882.71875</v>
          </cell>
          <cell r="J53">
            <v>253765.15625</v>
          </cell>
        </row>
        <row r="54">
          <cell r="E54">
            <v>144071.99926757813</v>
          </cell>
          <cell r="F54">
            <v>144023.375</v>
          </cell>
          <cell r="G54">
            <v>144107.09375</v>
          </cell>
          <cell r="H54">
            <v>144141.25</v>
          </cell>
          <cell r="I54">
            <v>144168.25</v>
          </cell>
          <cell r="J54">
            <v>144181.875</v>
          </cell>
        </row>
        <row r="55">
          <cell r="E55">
            <v>163132.0810546875</v>
          </cell>
          <cell r="F55">
            <v>163245.0625</v>
          </cell>
          <cell r="G55">
            <v>163361.4375</v>
          </cell>
          <cell r="H55">
            <v>163420</v>
          </cell>
          <cell r="I55">
            <v>163457.59375</v>
          </cell>
          <cell r="J55">
            <v>163536.34375</v>
          </cell>
        </row>
        <row r="56">
          <cell r="E56">
            <v>299081.3346862793</v>
          </cell>
          <cell r="F56">
            <v>299668.03125</v>
          </cell>
          <cell r="G56">
            <v>300221.8125</v>
          </cell>
          <cell r="H56">
            <v>300771.90625</v>
          </cell>
          <cell r="I56">
            <v>301211.5</v>
          </cell>
          <cell r="J56">
            <v>301602.59375</v>
          </cell>
        </row>
        <row r="57">
          <cell r="E57">
            <v>169648.75170898438</v>
          </cell>
          <cell r="F57">
            <v>169562.078125</v>
          </cell>
          <cell r="G57">
            <v>169500.15625</v>
          </cell>
          <cell r="H57">
            <v>169391.1875</v>
          </cell>
          <cell r="I57">
            <v>169266.1875</v>
          </cell>
          <cell r="J57">
            <v>169122.828125</v>
          </cell>
        </row>
        <row r="58">
          <cell r="E58">
            <v>193733.75102114677</v>
          </cell>
          <cell r="F58">
            <v>194611.96875</v>
          </cell>
          <cell r="G58">
            <v>195498.4375</v>
          </cell>
          <cell r="H58">
            <v>196266.046875</v>
          </cell>
          <cell r="I58">
            <v>196989.609375</v>
          </cell>
          <cell r="J58">
            <v>197670.6875</v>
          </cell>
        </row>
        <row r="59">
          <cell r="E59">
            <v>177178.1650390625</v>
          </cell>
          <cell r="F59">
            <v>177652.984375</v>
          </cell>
          <cell r="G59">
            <v>178117.21875</v>
          </cell>
          <cell r="H59">
            <v>178564.71875</v>
          </cell>
          <cell r="I59">
            <v>178958.21875</v>
          </cell>
          <cell r="J59">
            <v>179307.4375</v>
          </cell>
        </row>
        <row r="60">
          <cell r="E60">
            <v>263162.83093261719</v>
          </cell>
          <cell r="F60">
            <v>263993.09375</v>
          </cell>
          <cell r="G60">
            <v>264819.25</v>
          </cell>
          <cell r="H60">
            <v>265637.28125</v>
          </cell>
          <cell r="I60">
            <v>266398.0625</v>
          </cell>
          <cell r="J60">
            <v>267122.5625</v>
          </cell>
        </row>
        <row r="61">
          <cell r="E61">
            <v>120479.5810546875</v>
          </cell>
          <cell r="F61">
            <v>120626.71875</v>
          </cell>
          <cell r="G61">
            <v>120801.65625</v>
          </cell>
          <cell r="H61">
            <v>120953.375</v>
          </cell>
          <cell r="I61">
            <v>121109.2734375</v>
          </cell>
          <cell r="J61">
            <v>121247.1875</v>
          </cell>
        </row>
        <row r="62">
          <cell r="E62">
            <v>601173.15856933594</v>
          </cell>
          <cell r="F62">
            <v>604647.125</v>
          </cell>
          <cell r="G62">
            <v>607792.6875</v>
          </cell>
          <cell r="H62">
            <v>610593</v>
          </cell>
          <cell r="I62">
            <v>613445.25</v>
          </cell>
          <cell r="J62">
            <v>616304.875</v>
          </cell>
        </row>
        <row r="63">
          <cell r="E63">
            <v>357151.74291992188</v>
          </cell>
          <cell r="F63">
            <v>358916.4375</v>
          </cell>
          <cell r="G63">
            <v>360500</v>
          </cell>
          <cell r="H63">
            <v>361942.90625</v>
          </cell>
          <cell r="I63">
            <v>363417.84375</v>
          </cell>
          <cell r="J63">
            <v>364988.4375</v>
          </cell>
        </row>
        <row r="64">
          <cell r="E64">
            <v>373747.33666992188</v>
          </cell>
          <cell r="F64">
            <v>375745.53125</v>
          </cell>
          <cell r="G64">
            <v>377694.125</v>
          </cell>
          <cell r="H64">
            <v>379592.1875</v>
          </cell>
          <cell r="I64">
            <v>381399.6875</v>
          </cell>
          <cell r="J64">
            <v>383065.875</v>
          </cell>
        </row>
        <row r="65">
          <cell r="E65">
            <v>250451.33483886719</v>
          </cell>
          <cell r="F65">
            <v>251486.8125</v>
          </cell>
          <cell r="G65">
            <v>252526.296875</v>
          </cell>
          <cell r="H65">
            <v>253605.703125</v>
          </cell>
          <cell r="I65">
            <v>254547.03125</v>
          </cell>
          <cell r="J65">
            <v>255466.890625</v>
          </cell>
        </row>
        <row r="66">
          <cell r="E66">
            <v>78638.086181640625</v>
          </cell>
          <cell r="F66">
            <v>79913.375</v>
          </cell>
          <cell r="G66">
            <v>81145.171875</v>
          </cell>
          <cell r="H66">
            <v>82345.015625</v>
          </cell>
          <cell r="I66">
            <v>83501.453125</v>
          </cell>
          <cell r="J66">
            <v>84600.1171875</v>
          </cell>
        </row>
        <row r="67">
          <cell r="E67">
            <v>331537.58283996582</v>
          </cell>
          <cell r="F67">
            <v>333199</v>
          </cell>
          <cell r="G67">
            <v>335015.1875</v>
          </cell>
          <cell r="H67">
            <v>336898.34375</v>
          </cell>
          <cell r="I67">
            <v>338844.3125</v>
          </cell>
          <cell r="J67">
            <v>340758.125</v>
          </cell>
        </row>
        <row r="68">
          <cell r="E68">
            <v>406178.91770935059</v>
          </cell>
          <cell r="F68">
            <v>409607.5625</v>
          </cell>
          <cell r="G68">
            <v>412727.875</v>
          </cell>
          <cell r="H68">
            <v>415521.0625</v>
          </cell>
          <cell r="I68">
            <v>418147.4375</v>
          </cell>
          <cell r="J68">
            <v>420660.6875</v>
          </cell>
        </row>
        <row r="69">
          <cell r="E69">
            <v>237516.33752441406</v>
          </cell>
          <cell r="F69">
            <v>238697.65625</v>
          </cell>
          <cell r="G69">
            <v>239817.171875</v>
          </cell>
          <cell r="H69">
            <v>240844.4375</v>
          </cell>
          <cell r="I69">
            <v>241950.1875</v>
          </cell>
          <cell r="J69">
            <v>243125.265625</v>
          </cell>
        </row>
        <row r="70">
          <cell r="E70">
            <v>193960.4169921875</v>
          </cell>
          <cell r="F70">
            <v>195172.625</v>
          </cell>
          <cell r="G70">
            <v>196347.5</v>
          </cell>
          <cell r="H70">
            <v>197463.0625</v>
          </cell>
          <cell r="I70">
            <v>198553.5625</v>
          </cell>
          <cell r="J70">
            <v>199596.0625</v>
          </cell>
        </row>
        <row r="71">
          <cell r="E71">
            <v>294316.6708984375</v>
          </cell>
          <cell r="F71">
            <v>297252.1875</v>
          </cell>
          <cell r="G71">
            <v>300121.75</v>
          </cell>
          <cell r="H71">
            <v>302910.25</v>
          </cell>
          <cell r="I71">
            <v>305531.875</v>
          </cell>
          <cell r="J71">
            <v>308021.09375</v>
          </cell>
        </row>
        <row r="72">
          <cell r="E72">
            <v>685994.91723632813</v>
          </cell>
          <cell r="F72">
            <v>691032.875</v>
          </cell>
          <cell r="G72">
            <v>695931.1875</v>
          </cell>
          <cell r="H72">
            <v>700670.125</v>
          </cell>
          <cell r="I72">
            <v>705242.9375</v>
          </cell>
          <cell r="J72">
            <v>709528.375</v>
          </cell>
        </row>
        <row r="73">
          <cell r="E73">
            <v>135028.08618164063</v>
          </cell>
          <cell r="F73">
            <v>136000.96875</v>
          </cell>
          <cell r="G73">
            <v>136950.875</v>
          </cell>
          <cell r="H73">
            <v>137881.5625</v>
          </cell>
          <cell r="I73">
            <v>138786.6875</v>
          </cell>
          <cell r="J73">
            <v>139660.3125</v>
          </cell>
        </row>
        <row r="74">
          <cell r="E74">
            <v>379334.08333206177</v>
          </cell>
          <cell r="F74">
            <v>381504.375</v>
          </cell>
          <cell r="G74">
            <v>383184.875</v>
          </cell>
          <cell r="H74">
            <v>384540.0625</v>
          </cell>
          <cell r="I74">
            <v>386002.6875</v>
          </cell>
          <cell r="J74">
            <v>387657.1875</v>
          </cell>
        </row>
        <row r="75">
          <cell r="E75">
            <v>152471.7529296875</v>
          </cell>
          <cell r="F75">
            <v>153479.546875</v>
          </cell>
          <cell r="G75">
            <v>154496.78125</v>
          </cell>
          <cell r="H75">
            <v>155536.734375</v>
          </cell>
          <cell r="I75">
            <v>156546.078125</v>
          </cell>
          <cell r="J75">
            <v>157520.875</v>
          </cell>
        </row>
        <row r="76">
          <cell r="E76">
            <v>94123.332763671875</v>
          </cell>
          <cell r="F76">
            <v>94623.328125</v>
          </cell>
          <cell r="G76">
            <v>95121.6640625</v>
          </cell>
          <cell r="H76">
            <v>95606.65625</v>
          </cell>
          <cell r="I76">
            <v>96096.2890625</v>
          </cell>
          <cell r="J76">
            <v>96553.703125</v>
          </cell>
        </row>
        <row r="77">
          <cell r="E77">
            <v>127118.41943359375</v>
          </cell>
          <cell r="F77">
            <v>128001.953125</v>
          </cell>
          <cell r="G77">
            <v>128916.765625</v>
          </cell>
          <cell r="H77">
            <v>129817.625</v>
          </cell>
          <cell r="I77">
            <v>130702.5</v>
          </cell>
          <cell r="J77">
            <v>131573.6875</v>
          </cell>
        </row>
        <row r="78">
          <cell r="E78">
            <v>133650.33349609375</v>
          </cell>
          <cell r="F78">
            <v>134597.28125</v>
          </cell>
          <cell r="G78">
            <v>135580.46875</v>
          </cell>
          <cell r="H78">
            <v>136527.40625</v>
          </cell>
          <cell r="I78">
            <v>137420.75</v>
          </cell>
          <cell r="J78">
            <v>138313.15625</v>
          </cell>
        </row>
        <row r="79">
          <cell r="E79">
            <v>392938.00183105469</v>
          </cell>
          <cell r="F79">
            <v>396364.25</v>
          </cell>
          <cell r="G79">
            <v>399689.625</v>
          </cell>
          <cell r="H79">
            <v>402919.5625</v>
          </cell>
          <cell r="I79">
            <v>406123.09375</v>
          </cell>
          <cell r="J79">
            <v>409296.0625</v>
          </cell>
        </row>
        <row r="80">
          <cell r="E80">
            <v>133195.41455078125</v>
          </cell>
          <cell r="F80">
            <v>133391.125</v>
          </cell>
          <cell r="G80">
            <v>133519.90625</v>
          </cell>
          <cell r="H80">
            <v>133701.59375</v>
          </cell>
          <cell r="I80">
            <v>133863.078125</v>
          </cell>
          <cell r="J80">
            <v>133985.1875</v>
          </cell>
        </row>
        <row r="81">
          <cell r="E81">
            <v>514597.92022705078</v>
          </cell>
          <cell r="F81">
            <v>521674.40625</v>
          </cell>
          <cell r="G81">
            <v>528344.125</v>
          </cell>
          <cell r="H81">
            <v>534572.25</v>
          </cell>
          <cell r="I81">
            <v>540727.25</v>
          </cell>
          <cell r="J81">
            <v>546703.125</v>
          </cell>
        </row>
        <row r="82">
          <cell r="E82">
            <v>319480.24545288086</v>
          </cell>
          <cell r="F82">
            <v>320331.8125</v>
          </cell>
          <cell r="G82">
            <v>321186.375</v>
          </cell>
          <cell r="H82">
            <v>322034.875</v>
          </cell>
          <cell r="I82">
            <v>322859.25</v>
          </cell>
          <cell r="J82">
            <v>323657.90625</v>
          </cell>
        </row>
        <row r="83">
          <cell r="E83">
            <v>142069.916015625</v>
          </cell>
          <cell r="F83">
            <v>142623.875</v>
          </cell>
          <cell r="G83">
            <v>143146.21875</v>
          </cell>
          <cell r="H83">
            <v>143672.5</v>
          </cell>
          <cell r="I83">
            <v>144150.78125</v>
          </cell>
          <cell r="J83">
            <v>144588.703125</v>
          </cell>
        </row>
        <row r="84">
          <cell r="E84">
            <v>187473.50024414063</v>
          </cell>
          <cell r="F84">
            <v>188340.4375</v>
          </cell>
          <cell r="G84">
            <v>189233.078125</v>
          </cell>
          <cell r="H84">
            <v>190084.8125</v>
          </cell>
          <cell r="I84">
            <v>190942.375</v>
          </cell>
          <cell r="J84">
            <v>191742.015625</v>
          </cell>
        </row>
        <row r="85">
          <cell r="E85">
            <v>218066.25219726563</v>
          </cell>
          <cell r="F85">
            <v>218799.09375</v>
          </cell>
          <cell r="G85">
            <v>219545.28125</v>
          </cell>
          <cell r="H85">
            <v>220264.125</v>
          </cell>
          <cell r="I85">
            <v>220962.984375</v>
          </cell>
          <cell r="J85">
            <v>221690.71875</v>
          </cell>
        </row>
        <row r="86">
          <cell r="E86">
            <v>191658.75146484375</v>
          </cell>
          <cell r="F86">
            <v>192349.4375</v>
          </cell>
          <cell r="G86">
            <v>193056.65625</v>
          </cell>
          <cell r="H86">
            <v>193794.265625</v>
          </cell>
          <cell r="I86">
            <v>194543.78125</v>
          </cell>
          <cell r="J86">
            <v>195284.375</v>
          </cell>
        </row>
        <row r="87">
          <cell r="E87">
            <v>177842.75146484375</v>
          </cell>
          <cell r="F87">
            <v>178487.765625</v>
          </cell>
          <cell r="G87">
            <v>179143.15625</v>
          </cell>
          <cell r="H87">
            <v>179792.78125</v>
          </cell>
          <cell r="I87">
            <v>180447.46875</v>
          </cell>
          <cell r="J87">
            <v>181022.609375</v>
          </cell>
        </row>
        <row r="88">
          <cell r="E88">
            <v>571256.65789794922</v>
          </cell>
          <cell r="F88">
            <v>575628.9375</v>
          </cell>
          <cell r="G88">
            <v>579789.375</v>
          </cell>
          <cell r="H88">
            <v>583751.6875</v>
          </cell>
          <cell r="I88">
            <v>587474.25</v>
          </cell>
          <cell r="J88">
            <v>591023.0625</v>
          </cell>
        </row>
        <row r="89">
          <cell r="E89">
            <v>310001.58166503906</v>
          </cell>
          <cell r="F89">
            <v>311223.875</v>
          </cell>
          <cell r="G89">
            <v>312527.375</v>
          </cell>
          <cell r="H89">
            <v>313786.34375</v>
          </cell>
          <cell r="I89">
            <v>315019.0625</v>
          </cell>
          <cell r="J89">
            <v>316252.9375</v>
          </cell>
        </row>
        <row r="90">
          <cell r="E90">
            <v>217891.49946594238</v>
          </cell>
          <cell r="F90">
            <v>218123.328125</v>
          </cell>
          <cell r="G90">
            <v>218447.40625</v>
          </cell>
          <cell r="H90">
            <v>218756.5625</v>
          </cell>
          <cell r="I90">
            <v>219024.84375</v>
          </cell>
          <cell r="J90">
            <v>219228.71875</v>
          </cell>
        </row>
        <row r="91">
          <cell r="E91">
            <v>287548.66461181641</v>
          </cell>
          <cell r="F91">
            <v>288329.125</v>
          </cell>
          <cell r="G91">
            <v>289400.875</v>
          </cell>
          <cell r="H91">
            <v>290531.75</v>
          </cell>
          <cell r="I91">
            <v>291609.40625</v>
          </cell>
          <cell r="J91">
            <v>292492.1875</v>
          </cell>
        </row>
        <row r="92">
          <cell r="E92">
            <v>311742.33544921875</v>
          </cell>
          <cell r="F92">
            <v>313593.1875</v>
          </cell>
          <cell r="G92">
            <v>315466.28125</v>
          </cell>
          <cell r="H92">
            <v>317283.6875</v>
          </cell>
          <cell r="I92">
            <v>319072.6875</v>
          </cell>
          <cell r="J92">
            <v>320802.53125</v>
          </cell>
        </row>
        <row r="93">
          <cell r="E93">
            <v>149033.412109375</v>
          </cell>
          <cell r="F93">
            <v>149500.5</v>
          </cell>
          <cell r="G93">
            <v>150004.234375</v>
          </cell>
          <cell r="H93">
            <v>150473.53125</v>
          </cell>
          <cell r="I93">
            <v>150934</v>
          </cell>
          <cell r="J93">
            <v>151357.890625</v>
          </cell>
        </row>
        <row r="94">
          <cell r="E94">
            <v>291168.83239746094</v>
          </cell>
          <cell r="F94">
            <v>292240</v>
          </cell>
          <cell r="G94">
            <v>293148.125</v>
          </cell>
          <cell r="H94">
            <v>293995</v>
          </cell>
          <cell r="I94">
            <v>294842.5</v>
          </cell>
          <cell r="J94">
            <v>295589</v>
          </cell>
        </row>
        <row r="95">
          <cell r="E95">
            <v>186593.41552734375</v>
          </cell>
          <cell r="F95">
            <v>187726.609375</v>
          </cell>
          <cell r="G95">
            <v>188812.21875</v>
          </cell>
          <cell r="H95">
            <v>189833.40625</v>
          </cell>
          <cell r="I95">
            <v>190842.6875</v>
          </cell>
          <cell r="J95">
            <v>191801.03125</v>
          </cell>
        </row>
        <row r="96">
          <cell r="E96">
            <v>285891.33435058594</v>
          </cell>
          <cell r="F96">
            <v>287643.6875</v>
          </cell>
          <cell r="G96">
            <v>289358.9375</v>
          </cell>
          <cell r="H96">
            <v>291028.75</v>
          </cell>
          <cell r="I96">
            <v>292661.875</v>
          </cell>
          <cell r="J96">
            <v>294240.34375</v>
          </cell>
        </row>
        <row r="97">
          <cell r="E97">
            <v>280643.16400146484</v>
          </cell>
          <cell r="F97">
            <v>282238.0625</v>
          </cell>
          <cell r="G97">
            <v>283758.125</v>
          </cell>
          <cell r="H97">
            <v>285175.65625</v>
          </cell>
          <cell r="I97">
            <v>286551.59375</v>
          </cell>
          <cell r="J97">
            <v>287812.9375</v>
          </cell>
        </row>
        <row r="98">
          <cell r="E98">
            <v>116333.33471679688</v>
          </cell>
          <cell r="F98">
            <v>116725.796875</v>
          </cell>
          <cell r="G98">
            <v>117143.3125</v>
          </cell>
          <cell r="H98">
            <v>117548.75</v>
          </cell>
          <cell r="I98">
            <v>117911.875</v>
          </cell>
          <cell r="J98">
            <v>118259.265625</v>
          </cell>
        </row>
        <row r="99">
          <cell r="E99">
            <v>480292.08276367188</v>
          </cell>
          <cell r="F99">
            <v>486320.96875</v>
          </cell>
          <cell r="G99">
            <v>492199.875</v>
          </cell>
          <cell r="H99">
            <v>497931.125</v>
          </cell>
          <cell r="I99">
            <v>503442.40625</v>
          </cell>
          <cell r="J99">
            <v>508753.4375</v>
          </cell>
        </row>
        <row r="100">
          <cell r="E100">
            <v>967901.83978271484</v>
          </cell>
          <cell r="F100">
            <v>973472.4375</v>
          </cell>
          <cell r="G100">
            <v>978624.0625</v>
          </cell>
          <cell r="H100">
            <v>983454</v>
          </cell>
          <cell r="I100">
            <v>988083.5</v>
          </cell>
          <cell r="J100">
            <v>992432.125</v>
          </cell>
        </row>
        <row r="101">
          <cell r="E101">
            <v>598378.24904632568</v>
          </cell>
          <cell r="F101">
            <v>603318.875</v>
          </cell>
          <cell r="G101">
            <v>608245.0625</v>
          </cell>
          <cell r="H101">
            <v>613067.4375</v>
          </cell>
          <cell r="I101">
            <v>617798</v>
          </cell>
          <cell r="J101">
            <v>622377.375</v>
          </cell>
        </row>
        <row r="102">
          <cell r="E102">
            <v>407773.1640625</v>
          </cell>
          <cell r="F102">
            <v>409731.90625</v>
          </cell>
          <cell r="G102">
            <v>411776.53125</v>
          </cell>
          <cell r="H102">
            <v>413861.6875</v>
          </cell>
          <cell r="I102">
            <v>415892.8125</v>
          </cell>
          <cell r="J102">
            <v>417783.125</v>
          </cell>
        </row>
        <row r="103">
          <cell r="E103">
            <v>239834.41975784302</v>
          </cell>
          <cell r="F103">
            <v>240583.375</v>
          </cell>
          <cell r="G103">
            <v>241371.125</v>
          </cell>
          <cell r="H103">
            <v>242140.625</v>
          </cell>
          <cell r="I103">
            <v>242885.5625</v>
          </cell>
          <cell r="J103">
            <v>243632.0625</v>
          </cell>
        </row>
        <row r="104">
          <cell r="E104">
            <v>646355.75421142578</v>
          </cell>
          <cell r="F104">
            <v>651355.75</v>
          </cell>
          <cell r="G104">
            <v>656279.25</v>
          </cell>
          <cell r="H104">
            <v>661256.5</v>
          </cell>
          <cell r="I104">
            <v>665965.0625</v>
          </cell>
          <cell r="J104">
            <v>670354.25</v>
          </cell>
        </row>
        <row r="105">
          <cell r="E105">
            <v>234034.251953125</v>
          </cell>
          <cell r="F105">
            <v>236174.59375</v>
          </cell>
          <cell r="G105">
            <v>238103.296875</v>
          </cell>
          <cell r="H105">
            <v>239908.109375</v>
          </cell>
          <cell r="I105">
            <v>241516.59375</v>
          </cell>
          <cell r="J105">
            <v>242997.84375</v>
          </cell>
        </row>
        <row r="106">
          <cell r="E106">
            <v>391510.001953125</v>
          </cell>
          <cell r="F106">
            <v>393605.25</v>
          </cell>
          <cell r="G106">
            <v>395722.8125</v>
          </cell>
          <cell r="H106">
            <v>397889.4375</v>
          </cell>
          <cell r="I106">
            <v>399975.65625</v>
          </cell>
          <cell r="J106">
            <v>402065.0625</v>
          </cell>
        </row>
        <row r="107">
          <cell r="E107">
            <v>351813.58211326599</v>
          </cell>
          <cell r="F107">
            <v>355431.3125</v>
          </cell>
          <cell r="G107">
            <v>359002.8125</v>
          </cell>
          <cell r="H107">
            <v>362455.78125</v>
          </cell>
          <cell r="I107">
            <v>365919.3125</v>
          </cell>
          <cell r="J107">
            <v>369316.75</v>
          </cell>
        </row>
        <row r="108">
          <cell r="E108">
            <v>173764.16845703125</v>
          </cell>
          <cell r="F108">
            <v>174474.546875</v>
          </cell>
          <cell r="G108">
            <v>175179.875</v>
          </cell>
          <cell r="H108">
            <v>175923.09375</v>
          </cell>
          <cell r="I108">
            <v>176687.609375</v>
          </cell>
          <cell r="J108">
            <v>177440.375</v>
          </cell>
        </row>
        <row r="109">
          <cell r="E109">
            <v>235861.92057037354</v>
          </cell>
          <cell r="F109">
            <v>237093.515625</v>
          </cell>
          <cell r="G109">
            <v>238141.71875</v>
          </cell>
          <cell r="H109">
            <v>239075.65625</v>
          </cell>
          <cell r="I109">
            <v>240052.09375</v>
          </cell>
          <cell r="J109">
            <v>241057.828125</v>
          </cell>
        </row>
        <row r="110">
          <cell r="E110">
            <v>228211.0830078125</v>
          </cell>
          <cell r="F110">
            <v>230298.28125</v>
          </cell>
          <cell r="G110">
            <v>232384.46875</v>
          </cell>
          <cell r="H110">
            <v>234526.75</v>
          </cell>
          <cell r="I110">
            <v>236620.125</v>
          </cell>
          <cell r="J110">
            <v>238623.671875</v>
          </cell>
        </row>
        <row r="111">
          <cell r="E111">
            <v>176522.3330078125</v>
          </cell>
          <cell r="F111">
            <v>178554.9375</v>
          </cell>
          <cell r="G111">
            <v>180604.5625</v>
          </cell>
          <cell r="H111">
            <v>182607.109375</v>
          </cell>
          <cell r="I111">
            <v>184554.375</v>
          </cell>
          <cell r="J111">
            <v>186438.09375</v>
          </cell>
        </row>
        <row r="112">
          <cell r="E112">
            <v>313283.41552734375</v>
          </cell>
          <cell r="F112">
            <v>316014.28125</v>
          </cell>
          <cell r="G112">
            <v>318751.09375</v>
          </cell>
          <cell r="H112">
            <v>321457</v>
          </cell>
          <cell r="I112">
            <v>324123.21875</v>
          </cell>
          <cell r="J112">
            <v>326655.53125</v>
          </cell>
        </row>
        <row r="113">
          <cell r="E113">
            <v>175842.08203125</v>
          </cell>
          <cell r="F113">
            <v>176762.8125</v>
          </cell>
          <cell r="G113">
            <v>177701.8125</v>
          </cell>
          <cell r="H113">
            <v>178607.328125</v>
          </cell>
          <cell r="I113">
            <v>179520.9375</v>
          </cell>
          <cell r="J113">
            <v>180433.140625</v>
          </cell>
        </row>
        <row r="114">
          <cell r="E114">
            <v>250879.66259765625</v>
          </cell>
          <cell r="F114">
            <v>252258.15625</v>
          </cell>
          <cell r="G114">
            <v>253729.046875</v>
          </cell>
          <cell r="H114">
            <v>255215.78125</v>
          </cell>
          <cell r="I114">
            <v>256610.453125</v>
          </cell>
          <cell r="J114">
            <v>257935.40625</v>
          </cell>
        </row>
        <row r="115">
          <cell r="E115">
            <v>224031.66444396973</v>
          </cell>
          <cell r="F115">
            <v>227890.296875</v>
          </cell>
          <cell r="G115">
            <v>231530.3125</v>
          </cell>
          <cell r="H115">
            <v>235011.34375</v>
          </cell>
          <cell r="I115">
            <v>238261.5625</v>
          </cell>
          <cell r="J115">
            <v>241310.453125</v>
          </cell>
        </row>
        <row r="116">
          <cell r="E116">
            <v>423732.57261180878</v>
          </cell>
          <cell r="F116">
            <v>428645.75</v>
          </cell>
          <cell r="G116">
            <v>433326.53125</v>
          </cell>
          <cell r="H116">
            <v>437661.96875</v>
          </cell>
          <cell r="I116">
            <v>441642.9375</v>
          </cell>
          <cell r="J116">
            <v>445286.75</v>
          </cell>
        </row>
        <row r="117">
          <cell r="E117">
            <v>241442.50463867188</v>
          </cell>
          <cell r="F117">
            <v>243943.6875</v>
          </cell>
          <cell r="G117">
            <v>246476.640625</v>
          </cell>
          <cell r="H117">
            <v>248993.375</v>
          </cell>
          <cell r="I117">
            <v>251494.125</v>
          </cell>
          <cell r="J117">
            <v>253957.0625</v>
          </cell>
        </row>
        <row r="118">
          <cell r="E118">
            <v>381905.08129882813</v>
          </cell>
          <cell r="F118">
            <v>383764.34375</v>
          </cell>
          <cell r="G118">
            <v>385367</v>
          </cell>
          <cell r="H118">
            <v>386772.15625</v>
          </cell>
          <cell r="I118">
            <v>387949.21875</v>
          </cell>
          <cell r="J118">
            <v>388845.3125</v>
          </cell>
        </row>
        <row r="119">
          <cell r="E119">
            <v>349360.75073242188</v>
          </cell>
          <cell r="F119">
            <v>353043.375</v>
          </cell>
          <cell r="G119">
            <v>356784.1875</v>
          </cell>
          <cell r="H119">
            <v>360567.53125</v>
          </cell>
          <cell r="I119">
            <v>364165.25</v>
          </cell>
          <cell r="J119">
            <v>367658.8125</v>
          </cell>
        </row>
        <row r="120">
          <cell r="E120">
            <v>284025.75010299683</v>
          </cell>
          <cell r="F120">
            <v>287746.65625</v>
          </cell>
          <cell r="G120">
            <v>290829.90625</v>
          </cell>
          <cell r="H120">
            <v>293392.75</v>
          </cell>
          <cell r="I120">
            <v>295595.875</v>
          </cell>
          <cell r="J120">
            <v>297470.6875</v>
          </cell>
        </row>
        <row r="121">
          <cell r="E121">
            <v>319028.99714660645</v>
          </cell>
          <cell r="F121">
            <v>323519.0625</v>
          </cell>
          <cell r="G121">
            <v>327826.5</v>
          </cell>
          <cell r="H121">
            <v>331951.25</v>
          </cell>
          <cell r="I121">
            <v>335825.71875</v>
          </cell>
          <cell r="J121">
            <v>339441.25</v>
          </cell>
        </row>
        <row r="122">
          <cell r="E122">
            <v>412238.41619873047</v>
          </cell>
          <cell r="F122">
            <v>415648.125</v>
          </cell>
          <cell r="G122">
            <v>418991.6875</v>
          </cell>
          <cell r="H122">
            <v>422190.90625</v>
          </cell>
          <cell r="I122">
            <v>425217.75</v>
          </cell>
          <cell r="J122">
            <v>428077.25</v>
          </cell>
        </row>
        <row r="123">
          <cell r="E123">
            <v>437491.41586303711</v>
          </cell>
          <cell r="F123">
            <v>438184.875</v>
          </cell>
          <cell r="G123">
            <v>438781.71875</v>
          </cell>
          <cell r="H123">
            <v>439261.75</v>
          </cell>
          <cell r="I123">
            <v>439611</v>
          </cell>
          <cell r="J123">
            <v>439834.375</v>
          </cell>
        </row>
        <row r="124">
          <cell r="E124">
            <v>339923.580078125</v>
          </cell>
          <cell r="F124">
            <v>343347.5625</v>
          </cell>
          <cell r="G124">
            <v>346657</v>
          </cell>
          <cell r="H124">
            <v>349809.375</v>
          </cell>
          <cell r="I124">
            <v>352776.875</v>
          </cell>
          <cell r="J124">
            <v>355528.28125</v>
          </cell>
        </row>
        <row r="125">
          <cell r="E125">
            <v>316827.41741943359</v>
          </cell>
          <cell r="F125">
            <v>318917.875</v>
          </cell>
          <cell r="G125">
            <v>320845.8125</v>
          </cell>
          <cell r="H125">
            <v>322603.25</v>
          </cell>
          <cell r="I125">
            <v>324125.59375</v>
          </cell>
          <cell r="J125">
            <v>325430.625</v>
          </cell>
        </row>
        <row r="126">
          <cell r="E126">
            <v>296353.24816131592</v>
          </cell>
          <cell r="F126">
            <v>300540.5</v>
          </cell>
          <cell r="G126">
            <v>304522.375</v>
          </cell>
          <cell r="H126">
            <v>308253.96875</v>
          </cell>
          <cell r="I126">
            <v>311805.4375</v>
          </cell>
          <cell r="J126">
            <v>315172.125</v>
          </cell>
        </row>
        <row r="127">
          <cell r="E127">
            <v>239940.24328613281</v>
          </cell>
          <cell r="F127">
            <v>239545.84375</v>
          </cell>
          <cell r="G127">
            <v>239128.890625</v>
          </cell>
          <cell r="H127">
            <v>238742.609375</v>
          </cell>
          <cell r="I127">
            <v>238384.3125</v>
          </cell>
          <cell r="J127">
            <v>237964.484375</v>
          </cell>
        </row>
        <row r="128">
          <cell r="E128">
            <v>318493.83821725845</v>
          </cell>
          <cell r="F128">
            <v>321680.5625</v>
          </cell>
          <cell r="G128">
            <v>324594.0625</v>
          </cell>
          <cell r="H128">
            <v>327288.625</v>
          </cell>
          <cell r="I128">
            <v>329761.8125</v>
          </cell>
          <cell r="J128">
            <v>331944.4375</v>
          </cell>
        </row>
        <row r="129">
          <cell r="E129">
            <v>267267.66491699219</v>
          </cell>
          <cell r="F129">
            <v>268365.625</v>
          </cell>
          <cell r="G129">
            <v>269424.5</v>
          </cell>
          <cell r="H129">
            <v>270413.25</v>
          </cell>
          <cell r="I129">
            <v>271209.5625</v>
          </cell>
          <cell r="J129">
            <v>271902.1875</v>
          </cell>
        </row>
        <row r="130">
          <cell r="E130">
            <v>278062.16650390625</v>
          </cell>
          <cell r="F130">
            <v>281514.65625</v>
          </cell>
          <cell r="G130">
            <v>284984.5</v>
          </cell>
          <cell r="H130">
            <v>288470.59375</v>
          </cell>
          <cell r="I130">
            <v>291887.28125</v>
          </cell>
          <cell r="J130">
            <v>295243.6875</v>
          </cell>
        </row>
        <row r="131">
          <cell r="E131">
            <v>312904.00268554688</v>
          </cell>
          <cell r="F131">
            <v>316898.25</v>
          </cell>
          <cell r="G131">
            <v>320584.9375</v>
          </cell>
          <cell r="H131">
            <v>324011.6875</v>
          </cell>
          <cell r="I131">
            <v>327147.875</v>
          </cell>
          <cell r="J131">
            <v>330050.9375</v>
          </cell>
        </row>
        <row r="132">
          <cell r="E132">
            <v>252448.00146484375</v>
          </cell>
          <cell r="F132">
            <v>255947.1875</v>
          </cell>
          <cell r="G132">
            <v>259082.28125</v>
          </cell>
          <cell r="H132">
            <v>261858.03125</v>
          </cell>
          <cell r="I132">
            <v>264313.28125</v>
          </cell>
          <cell r="J132">
            <v>266425.03125</v>
          </cell>
        </row>
        <row r="133">
          <cell r="E133">
            <v>209554.50017547607</v>
          </cell>
          <cell r="F133">
            <v>212189.8125</v>
          </cell>
          <cell r="G133">
            <v>214617.5625</v>
          </cell>
          <cell r="H133">
            <v>216840.5625</v>
          </cell>
          <cell r="I133">
            <v>218864.765625</v>
          </cell>
          <cell r="J133">
            <v>220785.3125</v>
          </cell>
        </row>
        <row r="134">
          <cell r="E134">
            <v>413713.32934570313</v>
          </cell>
          <cell r="F134">
            <v>416706.75</v>
          </cell>
          <cell r="G134">
            <v>419431.375</v>
          </cell>
          <cell r="H134">
            <v>421847.875</v>
          </cell>
          <cell r="I134">
            <v>423982.5</v>
          </cell>
          <cell r="J134">
            <v>425801.40625</v>
          </cell>
        </row>
        <row r="135">
          <cell r="E135">
            <v>330341.75537109375</v>
          </cell>
          <cell r="F135">
            <v>334478.84375</v>
          </cell>
          <cell r="G135">
            <v>338397.0625</v>
          </cell>
          <cell r="H135">
            <v>342115.71875</v>
          </cell>
          <cell r="I135">
            <v>345633.59375</v>
          </cell>
          <cell r="J135">
            <v>348871.53125</v>
          </cell>
        </row>
        <row r="136">
          <cell r="E136">
            <v>400514.66493988037</v>
          </cell>
          <cell r="F136">
            <v>405949.8125</v>
          </cell>
          <cell r="G136">
            <v>410601.9375</v>
          </cell>
          <cell r="H136">
            <v>414677.0625</v>
          </cell>
          <cell r="I136">
            <v>418245.5625</v>
          </cell>
          <cell r="J136">
            <v>421277.5</v>
          </cell>
        </row>
        <row r="137">
          <cell r="E137">
            <v>320670.83752441406</v>
          </cell>
          <cell r="F137">
            <v>324502.875</v>
          </cell>
          <cell r="G137">
            <v>328112.09375</v>
          </cell>
          <cell r="H137">
            <v>331471.375</v>
          </cell>
          <cell r="I137">
            <v>334617.5</v>
          </cell>
          <cell r="J137">
            <v>337490.875</v>
          </cell>
        </row>
        <row r="138">
          <cell r="E138">
            <v>217734.17114257813</v>
          </cell>
          <cell r="F138">
            <v>219498.4375</v>
          </cell>
          <cell r="G138">
            <v>221206</v>
          </cell>
          <cell r="H138">
            <v>222806.078125</v>
          </cell>
          <cell r="I138">
            <v>224239.25</v>
          </cell>
          <cell r="J138">
            <v>225585.265625</v>
          </cell>
        </row>
        <row r="139">
          <cell r="E139">
            <v>330855.16479873657</v>
          </cell>
          <cell r="F139">
            <v>334416.6875</v>
          </cell>
          <cell r="G139">
            <v>337654.8125</v>
          </cell>
          <cell r="H139">
            <v>340549.5</v>
          </cell>
          <cell r="I139">
            <v>343179.9375</v>
          </cell>
          <cell r="J139">
            <v>345556.84375</v>
          </cell>
        </row>
        <row r="140">
          <cell r="E140">
            <v>225435.25415039063</v>
          </cell>
          <cell r="F140">
            <v>226818.96875</v>
          </cell>
          <cell r="G140">
            <v>228194.5625</v>
          </cell>
          <cell r="H140">
            <v>229528.40625</v>
          </cell>
          <cell r="I140">
            <v>230764.5</v>
          </cell>
          <cell r="J140">
            <v>231862.03125</v>
          </cell>
        </row>
        <row r="141">
          <cell r="E141">
            <v>196403.9951171875</v>
          </cell>
          <cell r="F141">
            <v>198247.3125</v>
          </cell>
          <cell r="G141">
            <v>200119.25</v>
          </cell>
          <cell r="H141">
            <v>201969.25</v>
          </cell>
          <cell r="I141">
            <v>203703.515625</v>
          </cell>
          <cell r="J141">
            <v>205355.390625</v>
          </cell>
        </row>
        <row r="142">
          <cell r="E142">
            <v>324833.74938964844</v>
          </cell>
          <cell r="F142">
            <v>331104.6875</v>
          </cell>
          <cell r="G142">
            <v>336755.5625</v>
          </cell>
          <cell r="H142">
            <v>341834.90625</v>
          </cell>
          <cell r="I142">
            <v>346486.375</v>
          </cell>
          <cell r="J142">
            <v>350654.96875</v>
          </cell>
        </row>
        <row r="143">
          <cell r="E143">
            <v>311576.33331298828</v>
          </cell>
          <cell r="F143">
            <v>314321.09375</v>
          </cell>
          <cell r="G143">
            <v>316882.375</v>
          </cell>
          <cell r="H143">
            <v>319246.5625</v>
          </cell>
          <cell r="I143">
            <v>321376.71875</v>
          </cell>
          <cell r="J143">
            <v>323262.1875</v>
          </cell>
        </row>
        <row r="144">
          <cell r="E144">
            <v>403858.760597229</v>
          </cell>
          <cell r="F144">
            <v>406574.1875</v>
          </cell>
          <cell r="G144">
            <v>408998</v>
          </cell>
          <cell r="H144">
            <v>411126.6875</v>
          </cell>
          <cell r="I144">
            <v>413009.53125</v>
          </cell>
          <cell r="J144">
            <v>414588.75</v>
          </cell>
        </row>
        <row r="145">
          <cell r="E145">
            <v>250220.58605957031</v>
          </cell>
          <cell r="F145">
            <v>250446.09375</v>
          </cell>
          <cell r="G145">
            <v>250522.5625</v>
          </cell>
          <cell r="H145">
            <v>250546.515625</v>
          </cell>
          <cell r="I145">
            <v>250463.65625</v>
          </cell>
          <cell r="J145">
            <v>250286.03125</v>
          </cell>
        </row>
        <row r="146">
          <cell r="E146">
            <v>229468.58055114746</v>
          </cell>
          <cell r="F146">
            <v>231308.875</v>
          </cell>
          <cell r="G146">
            <v>232909.40625</v>
          </cell>
          <cell r="H146">
            <v>234253.84375</v>
          </cell>
          <cell r="I146">
            <v>235275.015625</v>
          </cell>
          <cell r="J146">
            <v>236045.09375</v>
          </cell>
        </row>
        <row r="147">
          <cell r="E147">
            <v>133545.91546630859</v>
          </cell>
          <cell r="F147">
            <v>134913.28125</v>
          </cell>
          <cell r="G147">
            <v>136241.84375</v>
          </cell>
          <cell r="H147">
            <v>137529.625</v>
          </cell>
          <cell r="I147">
            <v>138788.390625</v>
          </cell>
          <cell r="J147">
            <v>140016.703125</v>
          </cell>
        </row>
        <row r="148">
          <cell r="E148">
            <v>317709.16668701172</v>
          </cell>
          <cell r="F148">
            <v>319712.5625</v>
          </cell>
          <cell r="G148">
            <v>321566</v>
          </cell>
          <cell r="H148">
            <v>323240.625</v>
          </cell>
          <cell r="I148">
            <v>324853.5625</v>
          </cell>
          <cell r="J148">
            <v>326410.09375</v>
          </cell>
        </row>
        <row r="149">
          <cell r="E149">
            <v>225725.25122070313</v>
          </cell>
          <cell r="F149">
            <v>227708.875</v>
          </cell>
          <cell r="G149">
            <v>229538.9375</v>
          </cell>
          <cell r="H149">
            <v>231243.75</v>
          </cell>
          <cell r="I149">
            <v>233047.328125</v>
          </cell>
          <cell r="J149">
            <v>234968.34375</v>
          </cell>
        </row>
        <row r="150">
          <cell r="E150">
            <v>196420.08024120331</v>
          </cell>
          <cell r="F150">
            <v>198129.109375</v>
          </cell>
          <cell r="G150">
            <v>199789.375</v>
          </cell>
          <cell r="H150">
            <v>201453.15625</v>
          </cell>
          <cell r="I150">
            <v>203103.09375</v>
          </cell>
          <cell r="J150">
            <v>204745.75</v>
          </cell>
        </row>
        <row r="151">
          <cell r="E151">
            <v>515159.169921875</v>
          </cell>
          <cell r="F151">
            <v>519346.125</v>
          </cell>
          <cell r="G151">
            <v>523524.96875</v>
          </cell>
          <cell r="H151">
            <v>527714.875</v>
          </cell>
          <cell r="I151">
            <v>531866.75</v>
          </cell>
          <cell r="J151">
            <v>535956.875</v>
          </cell>
        </row>
        <row r="152">
          <cell r="E152">
            <v>133480.74755859375</v>
          </cell>
          <cell r="F152">
            <v>134315.828125</v>
          </cell>
          <cell r="G152">
            <v>135115.515625</v>
          </cell>
          <cell r="H152">
            <v>135874.75</v>
          </cell>
          <cell r="I152">
            <v>136575.90625</v>
          </cell>
          <cell r="J152">
            <v>137233.96875</v>
          </cell>
        </row>
        <row r="153">
          <cell r="E153">
            <v>269110.24731445313</v>
          </cell>
          <cell r="F153">
            <v>271700.1875</v>
          </cell>
          <cell r="G153">
            <v>274235.25</v>
          </cell>
          <cell r="H153">
            <v>276750.8125</v>
          </cell>
          <cell r="I153">
            <v>279204.625</v>
          </cell>
          <cell r="J153">
            <v>281594.625</v>
          </cell>
        </row>
        <row r="154">
          <cell r="E154">
            <v>182620.41571044922</v>
          </cell>
          <cell r="F154">
            <v>183940.03125</v>
          </cell>
          <cell r="G154">
            <v>185280.125</v>
          </cell>
          <cell r="H154">
            <v>186638.5</v>
          </cell>
          <cell r="I154">
            <v>187932.59375</v>
          </cell>
          <cell r="J154">
            <v>189173.8125</v>
          </cell>
        </row>
        <row r="155">
          <cell r="E155">
            <v>225634.0859375</v>
          </cell>
          <cell r="F155">
            <v>226834.03125</v>
          </cell>
          <cell r="G155">
            <v>227948</v>
          </cell>
          <cell r="H155">
            <v>229021.34375</v>
          </cell>
          <cell r="I155">
            <v>230016.984375</v>
          </cell>
          <cell r="J155">
            <v>230922</v>
          </cell>
        </row>
        <row r="156">
          <cell r="E156">
            <v>188683.99951267242</v>
          </cell>
          <cell r="F156">
            <v>189923.25</v>
          </cell>
          <cell r="G156">
            <v>191177.5625</v>
          </cell>
          <cell r="H156">
            <v>192509.03125</v>
          </cell>
          <cell r="I156">
            <v>193872.28125</v>
          </cell>
          <cell r="J156">
            <v>195219.4375</v>
          </cell>
        </row>
        <row r="157">
          <cell r="E157">
            <v>299528.00341796875</v>
          </cell>
          <cell r="F157">
            <v>302095.9375</v>
          </cell>
          <cell r="G157">
            <v>304682.5625</v>
          </cell>
          <cell r="H157">
            <v>307258.8125</v>
          </cell>
          <cell r="I157">
            <v>309786.53125</v>
          </cell>
          <cell r="J157">
            <v>312239.15625</v>
          </cell>
        </row>
        <row r="158">
          <cell r="E158">
            <v>240990.58837890625</v>
          </cell>
          <cell r="F158">
            <v>242897.75</v>
          </cell>
          <cell r="G158">
            <v>244893.84375</v>
          </cell>
          <cell r="H158">
            <v>246907.328125</v>
          </cell>
          <cell r="I158">
            <v>248844.328125</v>
          </cell>
          <cell r="J158">
            <v>250708.53125</v>
          </cell>
        </row>
        <row r="159">
          <cell r="E159">
            <v>372157.24578857422</v>
          </cell>
          <cell r="F159">
            <v>374092.875</v>
          </cell>
          <cell r="G159">
            <v>375978.375</v>
          </cell>
          <cell r="H159">
            <v>377786.0625</v>
          </cell>
          <cell r="I159">
            <v>379443.6875</v>
          </cell>
          <cell r="J159">
            <v>381001.59375</v>
          </cell>
        </row>
        <row r="160">
          <cell r="E160">
            <v>206477.25146484375</v>
          </cell>
          <cell r="F160">
            <v>207538.234375</v>
          </cell>
          <cell r="G160">
            <v>208628.875</v>
          </cell>
          <cell r="H160">
            <v>209772.328125</v>
          </cell>
          <cell r="I160">
            <v>210935</v>
          </cell>
          <cell r="J160">
            <v>212064.75</v>
          </cell>
        </row>
        <row r="161">
          <cell r="E161">
            <v>96804.16748046875</v>
          </cell>
          <cell r="F161">
            <v>97135.1953125</v>
          </cell>
          <cell r="G161">
            <v>97507.046875</v>
          </cell>
          <cell r="H161">
            <v>97835.65625</v>
          </cell>
          <cell r="I161">
            <v>98114.6796875</v>
          </cell>
          <cell r="J161">
            <v>98375.65625</v>
          </cell>
        </row>
        <row r="162">
          <cell r="E162">
            <v>113167.08203125</v>
          </cell>
          <cell r="F162">
            <v>114335.75</v>
          </cell>
          <cell r="G162">
            <v>115515.53125</v>
          </cell>
          <cell r="H162">
            <v>116668.421875</v>
          </cell>
          <cell r="I162">
            <v>117802.734375</v>
          </cell>
          <cell r="J162">
            <v>118892.546875</v>
          </cell>
        </row>
        <row r="163">
          <cell r="E163">
            <v>145493.9150390625</v>
          </cell>
          <cell r="F163">
            <v>146794.5625</v>
          </cell>
          <cell r="G163">
            <v>148125.171875</v>
          </cell>
          <cell r="H163">
            <v>149464.4375</v>
          </cell>
          <cell r="I163">
            <v>150796.78125</v>
          </cell>
          <cell r="J163">
            <v>152111.375</v>
          </cell>
        </row>
        <row r="164">
          <cell r="E164">
            <v>226201.33227539063</v>
          </cell>
          <cell r="F164">
            <v>227382.6875</v>
          </cell>
          <cell r="G164">
            <v>228530.703125</v>
          </cell>
          <cell r="H164">
            <v>229643.46875</v>
          </cell>
          <cell r="I164">
            <v>230728.5625</v>
          </cell>
          <cell r="J164">
            <v>231693.875</v>
          </cell>
        </row>
        <row r="165">
          <cell r="E165">
            <v>204854.00341796875</v>
          </cell>
          <cell r="F165">
            <v>205878.6875</v>
          </cell>
          <cell r="G165">
            <v>206927.46875</v>
          </cell>
          <cell r="H165">
            <v>207959.96875</v>
          </cell>
          <cell r="I165">
            <v>208981.4375</v>
          </cell>
          <cell r="J165">
            <v>209961.46875</v>
          </cell>
        </row>
        <row r="166">
          <cell r="E166">
            <v>144499.16479492188</v>
          </cell>
          <cell r="F166">
            <v>145043.375</v>
          </cell>
          <cell r="G166">
            <v>145597.15625</v>
          </cell>
          <cell r="H166">
            <v>146175.921875</v>
          </cell>
          <cell r="I166">
            <v>146765.703125</v>
          </cell>
          <cell r="J166">
            <v>147338.4375</v>
          </cell>
        </row>
        <row r="167">
          <cell r="E167">
            <v>745291.42082214355</v>
          </cell>
          <cell r="F167">
            <v>747848.3125</v>
          </cell>
          <cell r="G167">
            <v>750273.75</v>
          </cell>
          <cell r="H167">
            <v>752421.75</v>
          </cell>
          <cell r="I167">
            <v>754489.25</v>
          </cell>
          <cell r="J167">
            <v>756511.25</v>
          </cell>
        </row>
        <row r="168">
          <cell r="E168">
            <v>230173.17480659485</v>
          </cell>
          <cell r="F168">
            <v>231311.25</v>
          </cell>
          <cell r="G168">
            <v>232324.75</v>
          </cell>
          <cell r="H168">
            <v>233199.9375</v>
          </cell>
          <cell r="I168">
            <v>234095.46875</v>
          </cell>
          <cell r="J168">
            <v>235042.1875</v>
          </cell>
        </row>
        <row r="169">
          <cell r="E169">
            <v>215319.83740234375</v>
          </cell>
          <cell r="F169">
            <v>216374.59375</v>
          </cell>
          <cell r="G169">
            <v>217457.140625</v>
          </cell>
          <cell r="H169">
            <v>218521.34375</v>
          </cell>
          <cell r="I169">
            <v>219544.90625</v>
          </cell>
          <cell r="J169">
            <v>220557.125</v>
          </cell>
        </row>
        <row r="170">
          <cell r="E170">
            <v>286630.24725341797</v>
          </cell>
          <cell r="F170">
            <v>288342.1875</v>
          </cell>
          <cell r="G170">
            <v>289813.3125</v>
          </cell>
          <cell r="H170">
            <v>290995.65625</v>
          </cell>
          <cell r="I170">
            <v>292276.1875</v>
          </cell>
          <cell r="J170">
            <v>293606.125</v>
          </cell>
        </row>
        <row r="171">
          <cell r="E171">
            <v>563241.33819580078</v>
          </cell>
          <cell r="F171">
            <v>566415.25</v>
          </cell>
          <cell r="G171">
            <v>569597.25</v>
          </cell>
          <cell r="H171">
            <v>572752.5</v>
          </cell>
          <cell r="I171">
            <v>575823.25</v>
          </cell>
          <cell r="J171">
            <v>578809.9375</v>
          </cell>
        </row>
        <row r="172">
          <cell r="E172">
            <v>207664.99959182739</v>
          </cell>
          <cell r="F172">
            <v>209078.46875</v>
          </cell>
          <cell r="G172">
            <v>210293.578125</v>
          </cell>
          <cell r="H172">
            <v>211439</v>
          </cell>
          <cell r="I172">
            <v>212651.703125</v>
          </cell>
          <cell r="J172">
            <v>213944.1875</v>
          </cell>
        </row>
        <row r="173">
          <cell r="E173">
            <v>801319.58154296875</v>
          </cell>
          <cell r="F173">
            <v>804863.5625</v>
          </cell>
          <cell r="G173">
            <v>808390.5625</v>
          </cell>
          <cell r="H173">
            <v>811920.5</v>
          </cell>
          <cell r="I173">
            <v>815512.25</v>
          </cell>
          <cell r="J173">
            <v>819186.4375</v>
          </cell>
        </row>
        <row r="174">
          <cell r="E174">
            <v>647166.6636505127</v>
          </cell>
          <cell r="F174">
            <v>651781.125</v>
          </cell>
          <cell r="G174">
            <v>656479.25</v>
          </cell>
          <cell r="H174">
            <v>660995.375</v>
          </cell>
          <cell r="I174">
            <v>665453.4375</v>
          </cell>
          <cell r="J174">
            <v>669808.625</v>
          </cell>
        </row>
        <row r="175">
          <cell r="E175">
            <v>575386.83755493164</v>
          </cell>
          <cell r="F175">
            <v>579195.75</v>
          </cell>
          <cell r="G175">
            <v>583022.5625</v>
          </cell>
          <cell r="H175">
            <v>586774.5</v>
          </cell>
          <cell r="I175">
            <v>590534.5625</v>
          </cell>
          <cell r="J175">
            <v>594219.5</v>
          </cell>
        </row>
        <row r="176">
          <cell r="E176">
            <v>575240.8369140625</v>
          </cell>
          <cell r="F176">
            <v>578764.8125</v>
          </cell>
          <cell r="G176">
            <v>582469.875</v>
          </cell>
          <cell r="H176">
            <v>586146.75</v>
          </cell>
          <cell r="I176">
            <v>589769.875</v>
          </cell>
          <cell r="J176">
            <v>593350.0625</v>
          </cell>
        </row>
        <row r="177">
          <cell r="E177">
            <v>237659.91450500488</v>
          </cell>
          <cell r="F177">
            <v>239149.65625</v>
          </cell>
          <cell r="G177">
            <v>240568.46875</v>
          </cell>
          <cell r="H177">
            <v>241927.0625</v>
          </cell>
          <cell r="I177">
            <v>243210.375</v>
          </cell>
          <cell r="J177">
            <v>244411.71875</v>
          </cell>
        </row>
        <row r="178">
          <cell r="E178">
            <v>336408.41870117188</v>
          </cell>
          <cell r="F178">
            <v>336757.8125</v>
          </cell>
          <cell r="G178">
            <v>337197.96875</v>
          </cell>
          <cell r="H178">
            <v>337632.40625</v>
          </cell>
          <cell r="I178">
            <v>338052.3125</v>
          </cell>
          <cell r="J178">
            <v>338424.6875</v>
          </cell>
        </row>
        <row r="179">
          <cell r="E179">
            <v>525567.0029296875</v>
          </cell>
          <cell r="F179">
            <v>527745.75</v>
          </cell>
          <cell r="G179">
            <v>529457.6875</v>
          </cell>
          <cell r="H179">
            <v>530687.3125</v>
          </cell>
          <cell r="I179">
            <v>531883.9375</v>
          </cell>
          <cell r="J179">
            <v>533125</v>
          </cell>
        </row>
        <row r="180">
          <cell r="E180">
            <v>641324.16796875</v>
          </cell>
          <cell r="F180">
            <v>647873.9375</v>
          </cell>
          <cell r="G180">
            <v>653890.9375</v>
          </cell>
          <cell r="H180">
            <v>659284.125</v>
          </cell>
          <cell r="I180">
            <v>664160.875</v>
          </cell>
          <cell r="J180">
            <v>668885.75</v>
          </cell>
        </row>
        <row r="181">
          <cell r="E181">
            <v>559494.6708984375</v>
          </cell>
          <cell r="F181">
            <v>563792.625</v>
          </cell>
          <cell r="G181">
            <v>568164.25</v>
          </cell>
          <cell r="H181">
            <v>572417.625</v>
          </cell>
          <cell r="I181">
            <v>576432.375</v>
          </cell>
          <cell r="J181">
            <v>580103.125</v>
          </cell>
        </row>
        <row r="182">
          <cell r="E182">
            <v>544245.25732421875</v>
          </cell>
          <cell r="F182">
            <v>547396.375</v>
          </cell>
          <cell r="G182">
            <v>550345.9375</v>
          </cell>
          <cell r="H182">
            <v>553094.125</v>
          </cell>
          <cell r="I182">
            <v>555635</v>
          </cell>
          <cell r="J182">
            <v>558034.875</v>
          </cell>
        </row>
        <row r="183">
          <cell r="E183">
            <v>1008377.1599116325</v>
          </cell>
          <cell r="F183">
            <v>1017741.5</v>
          </cell>
          <cell r="G183">
            <v>1026830</v>
          </cell>
          <cell r="H183">
            <v>1035613.5</v>
          </cell>
          <cell r="I183">
            <v>1044295.375</v>
          </cell>
          <cell r="J183">
            <v>1052867.75</v>
          </cell>
        </row>
        <row r="184">
          <cell r="E184">
            <v>460081.74780273438</v>
          </cell>
          <cell r="F184">
            <v>462630.34375</v>
          </cell>
          <cell r="G184">
            <v>465062.5</v>
          </cell>
          <cell r="H184">
            <v>467395.375</v>
          </cell>
          <cell r="I184">
            <v>469647.59375</v>
          </cell>
          <cell r="J184">
            <v>471660.34375</v>
          </cell>
        </row>
        <row r="185">
          <cell r="E185">
            <v>1310470.4106941223</v>
          </cell>
          <cell r="F185">
            <v>1320167.625</v>
          </cell>
          <cell r="G185">
            <v>1329445</v>
          </cell>
          <cell r="H185">
            <v>1338521.875</v>
          </cell>
          <cell r="I185">
            <v>1347418.625</v>
          </cell>
          <cell r="J185">
            <v>1355927.75</v>
          </cell>
        </row>
        <row r="186">
          <cell r="E186">
            <v>879777.00818443298</v>
          </cell>
          <cell r="F186">
            <v>884667.0625</v>
          </cell>
          <cell r="G186">
            <v>888936.5</v>
          </cell>
          <cell r="H186">
            <v>892733.0625</v>
          </cell>
          <cell r="I186">
            <v>896551.5625</v>
          </cell>
          <cell r="J186">
            <v>900528.75</v>
          </cell>
        </row>
        <row r="187">
          <cell r="E187">
            <v>1049689.4992675781</v>
          </cell>
          <cell r="F187">
            <v>1053807.5</v>
          </cell>
          <cell r="G187">
            <v>1058006.75</v>
          </cell>
          <cell r="H187">
            <v>1062176.125</v>
          </cell>
          <cell r="I187">
            <v>1066289</v>
          </cell>
          <cell r="J187">
            <v>1070236.75</v>
          </cell>
        </row>
        <row r="188">
          <cell r="E188">
            <v>532851.00036621094</v>
          </cell>
          <cell r="F188">
            <v>536622.875</v>
          </cell>
          <cell r="G188">
            <v>540072.5</v>
          </cell>
          <cell r="H188">
            <v>543229</v>
          </cell>
          <cell r="I188">
            <v>546268.6875</v>
          </cell>
          <cell r="J188">
            <v>549220.25</v>
          </cell>
        </row>
        <row r="189">
          <cell r="E189">
            <v>219095.58532714844</v>
          </cell>
          <cell r="F189">
            <v>219720.4375</v>
          </cell>
          <cell r="G189">
            <v>220334</v>
          </cell>
          <cell r="H189">
            <v>220946.0625</v>
          </cell>
          <cell r="I189">
            <v>221540.53125</v>
          </cell>
          <cell r="J189">
            <v>222102.78125</v>
          </cell>
        </row>
        <row r="190">
          <cell r="E190">
            <v>167158.00299072266</v>
          </cell>
          <cell r="F190">
            <v>168384.8125</v>
          </cell>
          <cell r="G190">
            <v>169595.8125</v>
          </cell>
          <cell r="H190">
            <v>170773.859375</v>
          </cell>
          <cell r="I190">
            <v>171979.453125</v>
          </cell>
          <cell r="J190">
            <v>173062.6875</v>
          </cell>
        </row>
        <row r="191">
          <cell r="E191">
            <v>279038.83349609375</v>
          </cell>
          <cell r="F191">
            <v>281462.125</v>
          </cell>
          <cell r="G191">
            <v>283903.5</v>
          </cell>
          <cell r="H191">
            <v>286350.625</v>
          </cell>
          <cell r="I191">
            <v>288745.1875</v>
          </cell>
          <cell r="J191">
            <v>291053.34375</v>
          </cell>
        </row>
        <row r="192">
          <cell r="E192">
            <v>185222.16552734375</v>
          </cell>
          <cell r="F192">
            <v>186162.3125</v>
          </cell>
          <cell r="G192">
            <v>187122.96875</v>
          </cell>
          <cell r="H192">
            <v>188116.6875</v>
          </cell>
          <cell r="I192">
            <v>189104.8125</v>
          </cell>
          <cell r="J192">
            <v>190091.625</v>
          </cell>
        </row>
        <row r="193">
          <cell r="E193">
            <v>188323.41461181641</v>
          </cell>
          <cell r="F193">
            <v>189659.28125</v>
          </cell>
          <cell r="G193">
            <v>191002.90625</v>
          </cell>
          <cell r="H193">
            <v>192351.65625</v>
          </cell>
          <cell r="I193">
            <v>193696.15625</v>
          </cell>
          <cell r="J193">
            <v>195016.71875</v>
          </cell>
        </row>
        <row r="194">
          <cell r="E194">
            <v>307646.0830078125</v>
          </cell>
          <cell r="F194">
            <v>309493.5</v>
          </cell>
          <cell r="G194">
            <v>311412.78125</v>
          </cell>
          <cell r="H194">
            <v>313306.78125</v>
          </cell>
          <cell r="I194">
            <v>315180.0625</v>
          </cell>
          <cell r="J194">
            <v>317002.625</v>
          </cell>
        </row>
        <row r="195">
          <cell r="E195">
            <v>492969.25390625</v>
          </cell>
          <cell r="F195">
            <v>496486.1875</v>
          </cell>
          <cell r="G195">
            <v>500118.6875</v>
          </cell>
          <cell r="H195">
            <v>503703.3125</v>
          </cell>
          <cell r="I195">
            <v>507223.9375</v>
          </cell>
          <cell r="J195">
            <v>510581.8125</v>
          </cell>
        </row>
        <row r="196">
          <cell r="E196">
            <v>170506.7529296875</v>
          </cell>
          <cell r="F196">
            <v>171932.03125</v>
          </cell>
          <cell r="G196">
            <v>173388.34375</v>
          </cell>
          <cell r="H196">
            <v>174816.46875</v>
          </cell>
          <cell r="I196">
            <v>176239.15625</v>
          </cell>
          <cell r="J196">
            <v>177635.71875</v>
          </cell>
        </row>
        <row r="197">
          <cell r="E197">
            <v>227496.57934570313</v>
          </cell>
          <cell r="F197">
            <v>227991</v>
          </cell>
          <cell r="G197">
            <v>228523.125</v>
          </cell>
          <cell r="H197">
            <v>229046.4375</v>
          </cell>
          <cell r="I197">
            <v>229549.03125</v>
          </cell>
          <cell r="J197">
            <v>230019.28125</v>
          </cell>
        </row>
        <row r="198">
          <cell r="E198">
            <v>490466.50248241425</v>
          </cell>
          <cell r="F198">
            <v>495483.46875</v>
          </cell>
          <cell r="G198">
            <v>501744.03125</v>
          </cell>
          <cell r="H198">
            <v>504448.25</v>
          </cell>
          <cell r="I198">
            <v>507042.25</v>
          </cell>
          <cell r="J198">
            <v>509541.90625</v>
          </cell>
        </row>
        <row r="199">
          <cell r="E199">
            <v>931441.84112548828</v>
          </cell>
          <cell r="F199">
            <v>936391.5</v>
          </cell>
          <cell r="G199">
            <v>941125.25</v>
          </cell>
          <cell r="H199">
            <v>945570</v>
          </cell>
          <cell r="I199">
            <v>950072.3125</v>
          </cell>
          <cell r="J199">
            <v>954728.75</v>
          </cell>
        </row>
        <row r="200">
          <cell r="E200">
            <v>293831.33325195313</v>
          </cell>
          <cell r="F200">
            <v>295595.9375</v>
          </cell>
          <cell r="G200">
            <v>297486.0625</v>
          </cell>
          <cell r="H200">
            <v>299367.25</v>
          </cell>
          <cell r="I200">
            <v>301288.5</v>
          </cell>
          <cell r="J200">
            <v>303171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9">
          <cell r="E9">
            <v>117448.44003280097</v>
          </cell>
        </row>
        <row r="10">
          <cell r="E10">
            <v>349991.58935834427</v>
          </cell>
        </row>
        <row r="11">
          <cell r="E11">
            <v>269265.37495175569</v>
          </cell>
        </row>
        <row r="12">
          <cell r="E12">
            <v>335502.67847672879</v>
          </cell>
        </row>
        <row r="13">
          <cell r="E13">
            <v>369378.50976804702</v>
          </cell>
        </row>
        <row r="14">
          <cell r="E14">
            <v>347614.6301837936</v>
          </cell>
        </row>
        <row r="15">
          <cell r="E15">
            <v>191476.02329063782</v>
          </cell>
        </row>
        <row r="16">
          <cell r="E16">
            <v>332338.89355309965</v>
          </cell>
        </row>
        <row r="17">
          <cell r="E17">
            <v>190516.31151831566</v>
          </cell>
        </row>
        <row r="18">
          <cell r="E18">
            <v>236546.40672312639</v>
          </cell>
        </row>
        <row r="19">
          <cell r="E19">
            <v>331344.41947439814</v>
          </cell>
        </row>
        <row r="20">
          <cell r="E20">
            <v>214300.09082909231</v>
          </cell>
        </row>
        <row r="21">
          <cell r="E21">
            <v>188968.14292106239</v>
          </cell>
        </row>
        <row r="22">
          <cell r="E22">
            <v>268759.21374679793</v>
          </cell>
        </row>
        <row r="23">
          <cell r="E23">
            <v>425625.58907478664</v>
          </cell>
        </row>
        <row r="24">
          <cell r="E24">
            <v>203891.85288535798</v>
          </cell>
        </row>
        <row r="25">
          <cell r="E25">
            <v>263221.20827728463</v>
          </cell>
        </row>
        <row r="26">
          <cell r="E26">
            <v>213034.32913412387</v>
          </cell>
        </row>
        <row r="27">
          <cell r="E27">
            <v>154471.88636319316</v>
          </cell>
        </row>
        <row r="28">
          <cell r="E28">
            <v>308234.67397839495</v>
          </cell>
        </row>
        <row r="29">
          <cell r="E29">
            <v>359298.875403021</v>
          </cell>
        </row>
        <row r="30">
          <cell r="E30">
            <v>208169.29058073115</v>
          </cell>
        </row>
        <row r="31">
          <cell r="E31">
            <v>389860.3917741311</v>
          </cell>
        </row>
        <row r="32">
          <cell r="E32">
            <v>190415.21293852475</v>
          </cell>
        </row>
        <row r="33">
          <cell r="E33">
            <v>185299.05345754916</v>
          </cell>
        </row>
        <row r="34">
          <cell r="E34">
            <v>144347.96744944897</v>
          </cell>
        </row>
        <row r="35">
          <cell r="E35">
            <v>335495.73080238531</v>
          </cell>
        </row>
        <row r="36">
          <cell r="E36">
            <v>237630.11238402702</v>
          </cell>
        </row>
        <row r="37">
          <cell r="E37">
            <v>280853.1674963425</v>
          </cell>
        </row>
        <row r="38">
          <cell r="E38">
            <v>237870.68260715023</v>
          </cell>
        </row>
        <row r="39">
          <cell r="E39">
            <v>110015.60353017446</v>
          </cell>
        </row>
        <row r="40">
          <cell r="E40">
            <v>227299.0292893108</v>
          </cell>
        </row>
        <row r="41">
          <cell r="E41">
            <v>272389.32191217848</v>
          </cell>
        </row>
        <row r="42">
          <cell r="E42">
            <v>121733.01662096111</v>
          </cell>
        </row>
        <row r="43">
          <cell r="E43">
            <v>372145.33490635792</v>
          </cell>
        </row>
        <row r="44">
          <cell r="E44">
            <v>204837.44914536725</v>
          </cell>
        </row>
        <row r="45">
          <cell r="E45">
            <v>167929.00177909571</v>
          </cell>
        </row>
        <row r="46">
          <cell r="E46">
            <v>288006.91717686947</v>
          </cell>
        </row>
        <row r="47">
          <cell r="E47">
            <v>126544.94326361998</v>
          </cell>
        </row>
        <row r="48">
          <cell r="E48">
            <v>350023.30947375618</v>
          </cell>
        </row>
        <row r="49">
          <cell r="E49">
            <v>219180.39433207278</v>
          </cell>
        </row>
        <row r="50">
          <cell r="E50">
            <v>133501.50236061003</v>
          </cell>
        </row>
        <row r="51">
          <cell r="E51">
            <v>349218.76457932318</v>
          </cell>
        </row>
        <row r="52">
          <cell r="E52">
            <v>318226.41381017969</v>
          </cell>
        </row>
        <row r="53">
          <cell r="E53">
            <v>235923.78264315132</v>
          </cell>
        </row>
        <row r="54">
          <cell r="E54">
            <v>143907.99672435998</v>
          </cell>
        </row>
        <row r="55">
          <cell r="E55">
            <v>152605.64182081691</v>
          </cell>
        </row>
        <row r="56">
          <cell r="E56">
            <v>322608.62007324607</v>
          </cell>
        </row>
        <row r="57">
          <cell r="E57">
            <v>182475.66161267864</v>
          </cell>
        </row>
        <row r="58">
          <cell r="E58">
            <v>191626.51119890864</v>
          </cell>
        </row>
        <row r="59">
          <cell r="E59">
            <v>182718.98979042869</v>
          </cell>
        </row>
        <row r="60">
          <cell r="E60">
            <v>280171.03678969602</v>
          </cell>
        </row>
        <row r="61">
          <cell r="E61">
            <v>132704.72722182111</v>
          </cell>
        </row>
        <row r="62">
          <cell r="E62">
            <v>578845.83979674161</v>
          </cell>
        </row>
        <row r="63">
          <cell r="E63">
            <v>320296.6901404672</v>
          </cell>
        </row>
        <row r="64">
          <cell r="E64">
            <v>406430.02163078688</v>
          </cell>
        </row>
        <row r="65">
          <cell r="E65">
            <v>285648.12096502178</v>
          </cell>
        </row>
        <row r="66">
          <cell r="E66">
            <v>79130.975811314231</v>
          </cell>
        </row>
        <row r="67">
          <cell r="E67">
            <v>301030.13978993171</v>
          </cell>
        </row>
        <row r="68">
          <cell r="E68">
            <v>360660.64480868436</v>
          </cell>
        </row>
        <row r="69">
          <cell r="E69">
            <v>227946.5598261994</v>
          </cell>
        </row>
        <row r="70">
          <cell r="E70">
            <v>213327.18411001124</v>
          </cell>
        </row>
        <row r="71">
          <cell r="E71">
            <v>262305.69552279083</v>
          </cell>
        </row>
        <row r="72">
          <cell r="E72">
            <v>640616.06365384348</v>
          </cell>
        </row>
        <row r="73">
          <cell r="E73">
            <v>139263.65907943304</v>
          </cell>
        </row>
        <row r="74">
          <cell r="E74">
            <v>362762.25399362016</v>
          </cell>
        </row>
        <row r="75">
          <cell r="E75">
            <v>154611.90130274708</v>
          </cell>
        </row>
        <row r="76">
          <cell r="E76">
            <v>93106.624792606381</v>
          </cell>
        </row>
        <row r="77">
          <cell r="E77">
            <v>113177.1423372276</v>
          </cell>
        </row>
        <row r="78">
          <cell r="E78">
            <v>128938.93689367994</v>
          </cell>
        </row>
        <row r="79">
          <cell r="E79">
            <v>350061.69483769243</v>
          </cell>
        </row>
        <row r="80">
          <cell r="E80">
            <v>139113.07713557442</v>
          </cell>
        </row>
        <row r="81">
          <cell r="E81">
            <v>488917.00444067724</v>
          </cell>
        </row>
        <row r="82">
          <cell r="E82">
            <v>344307.93737936072</v>
          </cell>
        </row>
        <row r="83">
          <cell r="E83">
            <v>136216.80054672065</v>
          </cell>
        </row>
        <row r="84">
          <cell r="E84">
            <v>189393.55872084404</v>
          </cell>
        </row>
        <row r="85">
          <cell r="E85">
            <v>223022.88141160356</v>
          </cell>
        </row>
        <row r="86">
          <cell r="E86">
            <v>193093.1328010791</v>
          </cell>
        </row>
        <row r="87">
          <cell r="E87">
            <v>170996.40935310096</v>
          </cell>
        </row>
        <row r="88">
          <cell r="E88">
            <v>581939.99142357195</v>
          </cell>
        </row>
        <row r="89">
          <cell r="E89">
            <v>321080.46447218285</v>
          </cell>
        </row>
        <row r="90">
          <cell r="E90">
            <v>217344.09519536103</v>
          </cell>
        </row>
        <row r="91">
          <cell r="E91">
            <v>271849.90091286186</v>
          </cell>
        </row>
        <row r="92">
          <cell r="E92">
            <v>302797.15231824998</v>
          </cell>
        </row>
        <row r="93">
          <cell r="E93">
            <v>146747.81237943628</v>
          </cell>
        </row>
        <row r="94">
          <cell r="E94">
            <v>317709.98392033001</v>
          </cell>
        </row>
        <row r="95">
          <cell r="E95">
            <v>180195.80751740304</v>
          </cell>
        </row>
        <row r="96">
          <cell r="E96">
            <v>303436.21562161244</v>
          </cell>
        </row>
        <row r="97">
          <cell r="E97">
            <v>302207.80248068913</v>
          </cell>
        </row>
        <row r="98">
          <cell r="E98">
            <v>122323.13030226513</v>
          </cell>
        </row>
        <row r="99">
          <cell r="E99">
            <v>453653.46174926282</v>
          </cell>
        </row>
        <row r="100">
          <cell r="E100">
            <v>854002.81278611266</v>
          </cell>
        </row>
        <row r="101">
          <cell r="E101">
            <v>571005.49637159088</v>
          </cell>
        </row>
        <row r="102">
          <cell r="E102">
            <v>396188.46463618701</v>
          </cell>
        </row>
        <row r="103">
          <cell r="E103">
            <v>267996.49748876336</v>
          </cell>
        </row>
        <row r="104">
          <cell r="E104">
            <v>607341.80157095985</v>
          </cell>
        </row>
        <row r="105">
          <cell r="E105">
            <v>228626.70377101263</v>
          </cell>
        </row>
        <row r="106">
          <cell r="E106">
            <v>368126.52400850982</v>
          </cell>
        </row>
        <row r="107">
          <cell r="E107">
            <v>376070.00493760366</v>
          </cell>
        </row>
        <row r="108">
          <cell r="E108">
            <v>187797.56588134187</v>
          </cell>
        </row>
        <row r="109">
          <cell r="E109">
            <v>212526.80354807418</v>
          </cell>
        </row>
        <row r="110">
          <cell r="E110">
            <v>215846.04219396313</v>
          </cell>
        </row>
        <row r="111">
          <cell r="E111">
            <v>165569.0425048683</v>
          </cell>
        </row>
        <row r="112">
          <cell r="E112">
            <v>311110.50983405916</v>
          </cell>
        </row>
        <row r="113">
          <cell r="E113">
            <v>200630.13921395235</v>
          </cell>
        </row>
        <row r="114">
          <cell r="E114">
            <v>249333.32018635416</v>
          </cell>
        </row>
        <row r="115">
          <cell r="E115">
            <v>216027.65868994207</v>
          </cell>
        </row>
        <row r="116">
          <cell r="E116">
            <v>387136.93686047435</v>
          </cell>
        </row>
        <row r="117">
          <cell r="E117">
            <v>245875.34554066823</v>
          </cell>
        </row>
        <row r="118">
          <cell r="E118">
            <v>359371.32182702771</v>
          </cell>
        </row>
        <row r="119">
          <cell r="E119">
            <v>346114.37680101121</v>
          </cell>
        </row>
        <row r="120">
          <cell r="E120">
            <v>259202.85069852544</v>
          </cell>
        </row>
        <row r="121">
          <cell r="E121">
            <v>302838.56732680672</v>
          </cell>
        </row>
        <row r="122">
          <cell r="E122">
            <v>415397.14883529022</v>
          </cell>
        </row>
        <row r="123">
          <cell r="E123">
            <v>406624.43487498106</v>
          </cell>
        </row>
        <row r="124">
          <cell r="E124">
            <v>333918.97447605047</v>
          </cell>
        </row>
        <row r="125">
          <cell r="E125">
            <v>285772.50655340258</v>
          </cell>
        </row>
        <row r="126">
          <cell r="E126">
            <v>293035.46396702022</v>
          </cell>
        </row>
        <row r="127">
          <cell r="E127">
            <v>219842.50848514098</v>
          </cell>
        </row>
        <row r="128">
          <cell r="E128">
            <v>304591.9812966311</v>
          </cell>
        </row>
        <row r="129">
          <cell r="E129">
            <v>242101.95129648122</v>
          </cell>
        </row>
        <row r="130">
          <cell r="E130">
            <v>291730.98792861146</v>
          </cell>
        </row>
        <row r="131">
          <cell r="E131">
            <v>299078.48480957845</v>
          </cell>
        </row>
        <row r="132">
          <cell r="E132">
            <v>261230.27132810725</v>
          </cell>
        </row>
        <row r="133">
          <cell r="E133">
            <v>172479.92345099492</v>
          </cell>
        </row>
        <row r="134">
          <cell r="E134">
            <v>393192.97025379085</v>
          </cell>
        </row>
        <row r="135">
          <cell r="E135">
            <v>331839.4817220234</v>
          </cell>
        </row>
        <row r="136">
          <cell r="E136">
            <v>351926.1992325196</v>
          </cell>
        </row>
        <row r="137">
          <cell r="E137">
            <v>285160.54028213047</v>
          </cell>
        </row>
        <row r="138">
          <cell r="E138">
            <v>180716.62763287069</v>
          </cell>
        </row>
        <row r="139">
          <cell r="E139">
            <v>327075.03830108477</v>
          </cell>
        </row>
        <row r="140">
          <cell r="E140">
            <v>194851.74681401547</v>
          </cell>
        </row>
        <row r="141">
          <cell r="E141">
            <v>191342.822510823</v>
          </cell>
        </row>
        <row r="142">
          <cell r="E142">
            <v>281363.4070132185</v>
          </cell>
        </row>
        <row r="143">
          <cell r="E143">
            <v>300803.06048100075</v>
          </cell>
        </row>
        <row r="144">
          <cell r="E144">
            <v>329955.96278558421</v>
          </cell>
        </row>
        <row r="145">
          <cell r="E145">
            <v>238251.73266361264</v>
          </cell>
        </row>
        <row r="146">
          <cell r="E146">
            <v>201107.71645381101</v>
          </cell>
        </row>
        <row r="147">
          <cell r="E147">
            <v>119115.18737138899</v>
          </cell>
        </row>
        <row r="148">
          <cell r="E148">
            <v>284459.45993781608</v>
          </cell>
        </row>
        <row r="149">
          <cell r="E149">
            <v>214934.91674651636</v>
          </cell>
        </row>
        <row r="150">
          <cell r="E150">
            <v>216515.55608015726</v>
          </cell>
        </row>
        <row r="151">
          <cell r="E151">
            <v>571930.31171141309</v>
          </cell>
        </row>
        <row r="152">
          <cell r="E152">
            <v>126487.85697614153</v>
          </cell>
        </row>
        <row r="153">
          <cell r="E153">
            <v>270258.02076770947</v>
          </cell>
        </row>
        <row r="154">
          <cell r="E154">
            <v>177979.73003590858</v>
          </cell>
        </row>
        <row r="155">
          <cell r="E155">
            <v>200817.06183125882</v>
          </cell>
        </row>
        <row r="156">
          <cell r="E156">
            <v>213882.85960101994</v>
          </cell>
        </row>
        <row r="157">
          <cell r="E157">
            <v>296063.50419910566</v>
          </cell>
        </row>
        <row r="158">
          <cell r="E158">
            <v>220321.48143668266</v>
          </cell>
        </row>
        <row r="159">
          <cell r="E159">
            <v>351019.30889208126</v>
          </cell>
        </row>
        <row r="160">
          <cell r="E160">
            <v>222650.95774980541</v>
          </cell>
        </row>
        <row r="161">
          <cell r="E161">
            <v>92492.76341700078</v>
          </cell>
        </row>
        <row r="162">
          <cell r="E162">
            <v>117904.18536333696</v>
          </cell>
        </row>
        <row r="163">
          <cell r="E163">
            <v>169875.92796816936</v>
          </cell>
        </row>
        <row r="164">
          <cell r="E164">
            <v>208694.04404023796</v>
          </cell>
        </row>
        <row r="165">
          <cell r="E165">
            <v>204171.70343967972</v>
          </cell>
        </row>
        <row r="166">
          <cell r="E166">
            <v>163019.47832654338</v>
          </cell>
        </row>
        <row r="167">
          <cell r="E167">
            <v>640477.61463138182</v>
          </cell>
        </row>
        <row r="168">
          <cell r="E168">
            <v>223130.46189494408</v>
          </cell>
        </row>
        <row r="169">
          <cell r="E169">
            <v>219906.44393754646</v>
          </cell>
        </row>
        <row r="170">
          <cell r="E170">
            <v>277793.52110049827</v>
          </cell>
        </row>
        <row r="171">
          <cell r="E171">
            <v>556862.92489513953</v>
          </cell>
        </row>
        <row r="172">
          <cell r="E172">
            <v>188482.82803966288</v>
          </cell>
        </row>
        <row r="173">
          <cell r="E173">
            <v>841780.4063152076</v>
          </cell>
        </row>
        <row r="174">
          <cell r="E174">
            <v>618185.42600145098</v>
          </cell>
        </row>
        <row r="175">
          <cell r="E175">
            <v>621403.91512325208</v>
          </cell>
        </row>
        <row r="176">
          <cell r="E176">
            <v>596852.20168762526</v>
          </cell>
        </row>
        <row r="177">
          <cell r="E177">
            <v>218645.21883176555</v>
          </cell>
        </row>
        <row r="178">
          <cell r="E178">
            <v>405781.35273295664</v>
          </cell>
        </row>
        <row r="179">
          <cell r="E179">
            <v>566653.20668060565</v>
          </cell>
        </row>
        <row r="180">
          <cell r="E180">
            <v>661026.32399747975</v>
          </cell>
        </row>
        <row r="181">
          <cell r="E181">
            <v>501615.29052896798</v>
          </cell>
        </row>
        <row r="182">
          <cell r="E182">
            <v>455580.14950188145</v>
          </cell>
        </row>
        <row r="183">
          <cell r="E183">
            <v>953152.91256472596</v>
          </cell>
        </row>
        <row r="184">
          <cell r="E184">
            <v>400905.15825363947</v>
          </cell>
        </row>
        <row r="185">
          <cell r="E185">
            <v>1313554.0127879898</v>
          </cell>
        </row>
        <row r="186">
          <cell r="E186">
            <v>865291.84062993212</v>
          </cell>
        </row>
        <row r="187">
          <cell r="E187">
            <v>1063457.1041598422</v>
          </cell>
        </row>
        <row r="188">
          <cell r="E188">
            <v>627329.18254213431</v>
          </cell>
        </row>
        <row r="189">
          <cell r="E189">
            <v>246167.47983997958</v>
          </cell>
        </row>
        <row r="190">
          <cell r="E190">
            <v>167428.82697649891</v>
          </cell>
        </row>
        <row r="191">
          <cell r="E191">
            <v>274611.92290970357</v>
          </cell>
        </row>
        <row r="192">
          <cell r="E192">
            <v>184430.32612890605</v>
          </cell>
        </row>
        <row r="193">
          <cell r="E193">
            <v>198784.77286202184</v>
          </cell>
        </row>
        <row r="194">
          <cell r="E194">
            <v>291862.07207841746</v>
          </cell>
        </row>
        <row r="195">
          <cell r="E195">
            <v>457858.10455077974</v>
          </cell>
        </row>
        <row r="196">
          <cell r="E196">
            <v>166878.23986282464</v>
          </cell>
        </row>
        <row r="197">
          <cell r="E197">
            <v>216945.41012856088</v>
          </cell>
        </row>
        <row r="198">
          <cell r="E198">
            <v>489937.1258255663</v>
          </cell>
        </row>
        <row r="199">
          <cell r="E199">
            <v>950705.91483144253</v>
          </cell>
        </row>
        <row r="200">
          <cell r="E200">
            <v>320230.32851497119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>
        <row r="13">
          <cell r="G13">
            <v>3.9959575355040355E-2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opulation"/>
      <sheetName val="Quanta"/>
      <sheetName val="CCG characteristics"/>
      <sheetName val="Baselines"/>
      <sheetName val="CCG WP"/>
      <sheetName val="PCM WP"/>
      <sheetName val="SS WP"/>
      <sheetName val="Total WP"/>
      <sheetName val="Specialised 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gland.nhs.uk/publication/gp-contract-five-year-framework/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england.nhs.uk/publication/gms-contract-settlement-and-allocation-changes-2019-20-to-2023-24-letter-from-ed-waller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H119"/>
  <sheetViews>
    <sheetView tabSelected="1" zoomScaleNormal="100" workbookViewId="0">
      <selection activeCell="R122" sqref="R122"/>
    </sheetView>
  </sheetViews>
  <sheetFormatPr defaultColWidth="9.140625" defaultRowHeight="12.75"/>
  <cols>
    <col min="1" max="1" width="11.28515625" style="67" customWidth="1"/>
    <col min="2" max="2" width="5" style="67" bestFit="1" customWidth="1"/>
    <col min="3" max="3" width="5.42578125" style="67" customWidth="1"/>
    <col min="4" max="7" width="9.140625" style="67"/>
    <col min="8" max="8" width="20.42578125" style="67" customWidth="1"/>
    <col min="9" max="10" width="9.140625" style="67"/>
    <col min="11" max="11" width="3.140625" style="67" customWidth="1"/>
    <col min="12" max="16384" width="9.140625" style="67"/>
  </cols>
  <sheetData>
    <row r="1" spans="1:8">
      <c r="A1" s="66" t="s">
        <v>527</v>
      </c>
      <c r="B1" s="66"/>
      <c r="C1" s="66"/>
      <c r="D1" s="66"/>
      <c r="E1" s="66"/>
      <c r="F1" s="66"/>
      <c r="G1" s="66"/>
      <c r="H1" s="66"/>
    </row>
    <row r="2" spans="1:8">
      <c r="A2" s="66" t="s">
        <v>528</v>
      </c>
      <c r="B2" s="66"/>
      <c r="C2" s="66"/>
      <c r="D2" s="66"/>
      <c r="E2" s="66"/>
      <c r="F2" s="66"/>
      <c r="G2" s="66"/>
      <c r="H2" s="66"/>
    </row>
    <row r="3" spans="1:8">
      <c r="A3" s="68" t="s">
        <v>534</v>
      </c>
      <c r="B3" s="66"/>
      <c r="C3" s="66"/>
      <c r="D3" s="66"/>
      <c r="E3" s="66"/>
      <c r="F3" s="66"/>
      <c r="G3" s="66"/>
      <c r="H3" s="66"/>
    </row>
    <row r="4" spans="1:8">
      <c r="A4" s="68" t="s">
        <v>536</v>
      </c>
      <c r="B4" s="66"/>
      <c r="C4" s="66"/>
      <c r="D4" s="66"/>
      <c r="E4" s="66"/>
      <c r="F4" s="66"/>
      <c r="G4" s="66"/>
      <c r="H4" s="66"/>
    </row>
    <row r="5" spans="1:8">
      <c r="A5" s="66"/>
      <c r="B5" s="66"/>
      <c r="C5" s="66"/>
      <c r="D5" s="66"/>
      <c r="E5" s="66"/>
      <c r="F5" s="66"/>
      <c r="G5" s="66"/>
      <c r="H5" s="66"/>
    </row>
    <row r="6" spans="1:8" ht="23.25">
      <c r="A6" s="69" t="s">
        <v>535</v>
      </c>
      <c r="B6" s="70"/>
      <c r="C6" s="70"/>
      <c r="D6" s="70"/>
      <c r="E6" s="70"/>
      <c r="F6" s="70"/>
      <c r="G6" s="70"/>
      <c r="H6" s="71"/>
    </row>
    <row r="7" spans="1:8">
      <c r="A7" s="66" t="s">
        <v>529</v>
      </c>
      <c r="B7" s="66"/>
      <c r="C7" s="66"/>
      <c r="D7" s="66"/>
      <c r="E7" s="66"/>
      <c r="F7" s="66"/>
      <c r="G7" s="66"/>
      <c r="H7" s="66"/>
    </row>
    <row r="8" spans="1:8">
      <c r="A8" s="66"/>
      <c r="B8" s="66"/>
      <c r="C8" s="66"/>
      <c r="D8" s="66"/>
      <c r="E8" s="66"/>
      <c r="F8" s="66"/>
      <c r="G8" s="66"/>
      <c r="H8" s="66"/>
    </row>
    <row r="9" spans="1:8">
      <c r="A9" s="68" t="s">
        <v>537</v>
      </c>
      <c r="B9" s="66"/>
      <c r="C9" s="66"/>
      <c r="D9" s="66"/>
      <c r="E9" s="66"/>
      <c r="F9" s="66"/>
      <c r="G9" s="66"/>
      <c r="H9" s="66"/>
    </row>
    <row r="10" spans="1:8">
      <c r="A10" s="68" t="s">
        <v>538</v>
      </c>
      <c r="B10" s="66"/>
      <c r="C10" s="66"/>
      <c r="D10" s="66"/>
      <c r="E10" s="66"/>
      <c r="F10" s="66"/>
      <c r="G10" s="66"/>
      <c r="H10" s="66"/>
    </row>
    <row r="11" spans="1:8">
      <c r="A11" s="66"/>
      <c r="B11" s="66"/>
      <c r="C11" s="66"/>
      <c r="D11" s="66"/>
      <c r="E11" s="66"/>
      <c r="F11" s="66"/>
      <c r="G11" s="66"/>
      <c r="H11" s="66"/>
    </row>
    <row r="12" spans="1:8">
      <c r="A12" s="66" t="s">
        <v>509</v>
      </c>
      <c r="B12" s="66"/>
      <c r="C12" s="66"/>
      <c r="D12" s="66"/>
      <c r="E12" s="66"/>
      <c r="F12" s="66"/>
      <c r="G12" s="66"/>
      <c r="H12" s="66"/>
    </row>
    <row r="13" spans="1:8">
      <c r="A13" s="66"/>
      <c r="B13" s="66"/>
      <c r="C13" s="66"/>
      <c r="D13" s="66"/>
      <c r="E13" s="66"/>
      <c r="F13" s="66"/>
      <c r="G13" s="66"/>
      <c r="H13" s="66"/>
    </row>
    <row r="14" spans="1:8">
      <c r="A14" s="72" t="s">
        <v>493</v>
      </c>
      <c r="B14" s="73"/>
      <c r="C14" s="73"/>
      <c r="D14" s="73"/>
      <c r="E14" s="73"/>
      <c r="F14" s="73"/>
      <c r="G14" s="73"/>
      <c r="H14" s="74" t="s">
        <v>510</v>
      </c>
    </row>
    <row r="15" spans="1:8">
      <c r="A15" s="75" t="s">
        <v>511</v>
      </c>
      <c r="B15" s="76"/>
      <c r="C15" s="76"/>
      <c r="D15" s="76"/>
      <c r="E15" s="76"/>
      <c r="F15" s="76"/>
      <c r="G15" s="76"/>
      <c r="H15" s="76"/>
    </row>
    <row r="16" spans="1:8">
      <c r="A16" s="75"/>
      <c r="B16" s="76"/>
      <c r="C16" s="76"/>
      <c r="D16" s="76"/>
      <c r="E16" s="76"/>
      <c r="F16" s="76"/>
      <c r="G16" s="76"/>
      <c r="H16" s="76"/>
    </row>
    <row r="17" spans="1:8">
      <c r="A17" s="76" t="s">
        <v>559</v>
      </c>
      <c r="B17" s="76"/>
      <c r="C17" s="76"/>
      <c r="D17" s="76"/>
      <c r="E17" s="76"/>
      <c r="F17" s="76"/>
      <c r="G17" s="76"/>
      <c r="H17" s="76"/>
    </row>
    <row r="18" spans="1:8">
      <c r="A18" s="76" t="s">
        <v>558</v>
      </c>
      <c r="B18" s="76"/>
      <c r="C18" s="76"/>
      <c r="D18" s="76"/>
      <c r="E18" s="76"/>
      <c r="F18" s="76"/>
      <c r="G18" s="76"/>
      <c r="H18" s="76"/>
    </row>
    <row r="19" spans="1:8">
      <c r="A19" s="76"/>
      <c r="B19" s="76"/>
      <c r="C19" s="76"/>
      <c r="D19" s="76"/>
      <c r="E19" s="76"/>
      <c r="F19" s="76"/>
      <c r="G19" s="76"/>
      <c r="H19" s="76"/>
    </row>
    <row r="20" spans="1:8">
      <c r="A20" s="76" t="s">
        <v>560</v>
      </c>
      <c r="B20" s="76"/>
      <c r="C20" s="76"/>
      <c r="D20" s="76"/>
      <c r="E20" s="76"/>
      <c r="F20" s="76"/>
      <c r="G20" s="76"/>
      <c r="H20" s="76"/>
    </row>
    <row r="21" spans="1:8">
      <c r="A21" s="76" t="s">
        <v>562</v>
      </c>
      <c r="B21" s="76"/>
      <c r="C21" s="76"/>
      <c r="D21" s="76"/>
      <c r="E21" s="76"/>
      <c r="F21" s="76"/>
      <c r="G21" s="76"/>
      <c r="H21" s="76"/>
    </row>
    <row r="22" spans="1:8">
      <c r="A22" s="76" t="s">
        <v>561</v>
      </c>
      <c r="B22" s="76"/>
      <c r="C22" s="76"/>
      <c r="D22" s="76"/>
      <c r="E22" s="76"/>
      <c r="F22" s="76"/>
      <c r="G22" s="76"/>
      <c r="H22" s="76"/>
    </row>
    <row r="23" spans="1:8">
      <c r="A23" s="76"/>
      <c r="B23" s="76"/>
      <c r="C23" s="76"/>
      <c r="D23" s="76"/>
      <c r="E23" s="76"/>
      <c r="F23" s="76"/>
      <c r="G23" s="76"/>
      <c r="H23" s="76"/>
    </row>
    <row r="24" spans="1:8">
      <c r="A24" s="76" t="s">
        <v>522</v>
      </c>
      <c r="B24" s="76"/>
      <c r="C24" s="76"/>
      <c r="D24" s="76"/>
      <c r="E24" s="76"/>
      <c r="F24" s="76"/>
      <c r="G24" s="76"/>
      <c r="H24" s="76"/>
    </row>
    <row r="25" spans="1:8">
      <c r="A25" s="76"/>
      <c r="B25" s="76"/>
      <c r="C25" s="76"/>
      <c r="D25" s="76"/>
      <c r="E25" s="76"/>
      <c r="F25" s="76"/>
      <c r="G25" s="76"/>
      <c r="H25" s="76"/>
    </row>
    <row r="26" spans="1:8">
      <c r="A26" s="76" t="s">
        <v>564</v>
      </c>
      <c r="B26" s="76"/>
      <c r="C26" s="76"/>
      <c r="D26" s="76"/>
      <c r="E26" s="76"/>
      <c r="F26" s="76"/>
      <c r="G26" s="76"/>
      <c r="H26" s="76"/>
    </row>
    <row r="27" spans="1:8">
      <c r="A27" s="76" t="s">
        <v>563</v>
      </c>
      <c r="B27" s="76"/>
      <c r="C27" s="76"/>
      <c r="D27" s="76"/>
      <c r="E27" s="76"/>
      <c r="F27" s="76"/>
      <c r="G27" s="76"/>
      <c r="H27" s="76"/>
    </row>
    <row r="28" spans="1:8">
      <c r="A28" s="76"/>
      <c r="B28" s="76"/>
      <c r="C28" s="76"/>
      <c r="D28" s="76"/>
      <c r="E28" s="76"/>
      <c r="F28" s="76"/>
      <c r="G28" s="76"/>
      <c r="H28" s="76"/>
    </row>
    <row r="29" spans="1:8">
      <c r="A29" s="76" t="s">
        <v>566</v>
      </c>
      <c r="B29" s="76"/>
      <c r="C29" s="76"/>
      <c r="D29" s="76"/>
      <c r="E29" s="76"/>
      <c r="F29" s="76"/>
      <c r="G29" s="76"/>
      <c r="H29" s="76"/>
    </row>
    <row r="30" spans="1:8">
      <c r="A30" s="76" t="s">
        <v>565</v>
      </c>
      <c r="B30" s="76"/>
      <c r="C30" s="76"/>
      <c r="D30" s="76"/>
      <c r="E30" s="76"/>
      <c r="F30" s="76"/>
      <c r="G30" s="76"/>
      <c r="H30" s="76"/>
    </row>
    <row r="31" spans="1:8">
      <c r="A31" s="76"/>
      <c r="B31" s="76"/>
      <c r="C31" s="76"/>
      <c r="D31" s="76"/>
      <c r="E31" s="76"/>
      <c r="F31" s="76"/>
      <c r="G31" s="76"/>
      <c r="H31" s="76"/>
    </row>
    <row r="32" spans="1:8">
      <c r="A32" s="76" t="s">
        <v>523</v>
      </c>
      <c r="B32" s="76"/>
      <c r="C32" s="76"/>
      <c r="D32" s="76"/>
      <c r="E32" s="76"/>
      <c r="F32" s="76"/>
      <c r="G32" s="76"/>
      <c r="H32" s="76"/>
    </row>
    <row r="33" spans="1:8">
      <c r="A33" s="76"/>
      <c r="B33" s="76"/>
      <c r="C33" s="76"/>
      <c r="D33" s="76"/>
      <c r="E33" s="76"/>
      <c r="F33" s="76"/>
      <c r="G33" s="76"/>
      <c r="H33" s="76"/>
    </row>
    <row r="34" spans="1:8" ht="14.25" customHeight="1">
      <c r="A34" s="102" t="s">
        <v>569</v>
      </c>
      <c r="B34" s="103"/>
      <c r="C34" s="103"/>
      <c r="D34" s="103"/>
      <c r="E34" s="103"/>
      <c r="F34" s="103"/>
      <c r="G34" s="103"/>
      <c r="H34" s="104" t="s">
        <v>570</v>
      </c>
    </row>
    <row r="35" spans="1:8">
      <c r="A35" s="105" t="s">
        <v>571</v>
      </c>
      <c r="B35" s="92"/>
      <c r="C35" s="92"/>
      <c r="D35" s="92"/>
      <c r="E35" s="92"/>
      <c r="F35" s="92"/>
      <c r="G35" s="92"/>
      <c r="H35" s="92"/>
    </row>
    <row r="36" spans="1:8">
      <c r="A36" s="92" t="s">
        <v>572</v>
      </c>
      <c r="B36" s="92"/>
      <c r="C36" s="92"/>
      <c r="D36" s="92"/>
      <c r="E36" s="92"/>
      <c r="F36" s="92"/>
      <c r="G36" s="92"/>
      <c r="H36" s="92"/>
    </row>
    <row r="37" spans="1:8">
      <c r="A37" s="92"/>
      <c r="B37" s="92"/>
      <c r="C37" s="92"/>
      <c r="D37" s="92"/>
      <c r="E37" s="92"/>
      <c r="F37" s="92"/>
      <c r="G37" s="92"/>
      <c r="H37" s="92"/>
    </row>
    <row r="38" spans="1:8">
      <c r="A38" s="86" t="s">
        <v>640</v>
      </c>
      <c r="B38" s="87"/>
      <c r="C38" s="87"/>
      <c r="D38" s="86"/>
      <c r="E38" s="87"/>
      <c r="F38" s="87"/>
      <c r="G38" s="87"/>
      <c r="H38" s="88" t="s">
        <v>512</v>
      </c>
    </row>
    <row r="39" spans="1:8">
      <c r="A39" s="89" t="s">
        <v>513</v>
      </c>
      <c r="B39" s="90"/>
      <c r="C39" s="90"/>
      <c r="D39" s="90"/>
      <c r="E39" s="90"/>
      <c r="F39" s="90"/>
      <c r="G39" s="90"/>
      <c r="H39" s="91"/>
    </row>
    <row r="40" spans="1:8">
      <c r="A40" s="92" t="s">
        <v>545</v>
      </c>
      <c r="B40" s="90"/>
      <c r="C40" s="90"/>
      <c r="D40" s="90"/>
      <c r="E40" s="90"/>
      <c r="F40" s="90"/>
      <c r="G40" s="90"/>
      <c r="H40" s="91"/>
    </row>
    <row r="41" spans="1:8">
      <c r="A41" s="92" t="s">
        <v>544</v>
      </c>
      <c r="B41" s="90"/>
      <c r="C41" s="90"/>
      <c r="D41" s="90"/>
      <c r="E41" s="90"/>
      <c r="F41" s="90"/>
      <c r="G41" s="90"/>
      <c r="H41" s="91"/>
    </row>
    <row r="42" spans="1:8">
      <c r="A42" s="92"/>
      <c r="B42" s="90"/>
      <c r="C42" s="90"/>
      <c r="D42" s="90"/>
      <c r="E42" s="90"/>
      <c r="F42" s="90"/>
      <c r="G42" s="90"/>
      <c r="H42" s="91"/>
    </row>
    <row r="43" spans="1:8">
      <c r="A43" s="92" t="s">
        <v>541</v>
      </c>
      <c r="B43" s="90"/>
      <c r="C43" s="90"/>
      <c r="D43" s="90"/>
      <c r="E43" s="90"/>
      <c r="F43" s="90"/>
      <c r="G43" s="90"/>
      <c r="H43" s="91"/>
    </row>
    <row r="44" spans="1:8">
      <c r="A44" s="92" t="s">
        <v>540</v>
      </c>
      <c r="B44" s="90"/>
      <c r="C44" s="90"/>
      <c r="D44" s="90"/>
      <c r="E44" s="90"/>
      <c r="F44" s="90"/>
      <c r="G44" s="90"/>
      <c r="H44" s="91"/>
    </row>
    <row r="45" spans="1:8">
      <c r="A45" s="92"/>
      <c r="B45" s="90"/>
      <c r="C45" s="90"/>
      <c r="D45" s="90"/>
      <c r="E45" s="90"/>
      <c r="F45" s="90"/>
      <c r="G45" s="90"/>
      <c r="H45" s="91"/>
    </row>
    <row r="46" spans="1:8" ht="14.25" customHeight="1">
      <c r="A46" s="92" t="s">
        <v>542</v>
      </c>
      <c r="B46" s="90"/>
      <c r="C46" s="90"/>
      <c r="D46" s="90"/>
      <c r="E46" s="90"/>
      <c r="F46" s="90"/>
      <c r="G46" s="90"/>
      <c r="H46" s="91"/>
    </row>
    <row r="47" spans="1:8">
      <c r="A47" s="92" t="s">
        <v>543</v>
      </c>
      <c r="B47" s="90"/>
      <c r="C47" s="90"/>
      <c r="D47" s="90"/>
      <c r="E47" s="90"/>
      <c r="F47" s="90"/>
      <c r="G47" s="90"/>
      <c r="H47" s="91"/>
    </row>
    <row r="48" spans="1:8">
      <c r="A48" s="92"/>
      <c r="B48" s="90"/>
      <c r="C48" s="90"/>
      <c r="D48" s="90"/>
      <c r="E48" s="90"/>
      <c r="F48" s="90"/>
      <c r="G48" s="90"/>
      <c r="H48" s="91"/>
    </row>
    <row r="49" spans="1:8">
      <c r="A49" s="92" t="s">
        <v>524</v>
      </c>
      <c r="B49" s="90"/>
      <c r="C49" s="90"/>
      <c r="D49" s="90"/>
      <c r="E49" s="90"/>
      <c r="F49" s="90"/>
      <c r="G49" s="90"/>
      <c r="H49" s="91"/>
    </row>
    <row r="50" spans="1:8">
      <c r="A50" s="92"/>
      <c r="B50" s="90"/>
      <c r="C50" s="90"/>
      <c r="D50" s="90"/>
      <c r="E50" s="90"/>
      <c r="F50" s="90"/>
      <c r="G50" s="90"/>
      <c r="H50" s="91"/>
    </row>
    <row r="51" spans="1:8">
      <c r="A51" s="92" t="s">
        <v>525</v>
      </c>
      <c r="B51" s="90"/>
      <c r="C51" s="90"/>
      <c r="D51" s="90"/>
      <c r="E51" s="90"/>
      <c r="F51" s="90"/>
      <c r="G51" s="90"/>
      <c r="H51" s="91"/>
    </row>
    <row r="52" spans="1:8">
      <c r="A52" s="92" t="s">
        <v>526</v>
      </c>
      <c r="B52" s="90"/>
      <c r="C52" s="90"/>
      <c r="D52" s="90"/>
      <c r="E52" s="90"/>
      <c r="F52" s="90"/>
      <c r="G52" s="90"/>
      <c r="H52" s="91"/>
    </row>
    <row r="53" spans="1:8">
      <c r="A53" s="92"/>
      <c r="B53" s="90"/>
      <c r="C53" s="90"/>
      <c r="D53" s="90"/>
      <c r="E53" s="90"/>
      <c r="F53" s="90"/>
      <c r="G53" s="90"/>
      <c r="H53" s="91"/>
    </row>
    <row r="54" spans="1:8">
      <c r="A54" s="86" t="s">
        <v>641</v>
      </c>
      <c r="B54" s="87"/>
      <c r="C54" s="87"/>
      <c r="D54" s="86"/>
      <c r="E54" s="87"/>
      <c r="F54" s="87"/>
      <c r="G54" s="87"/>
      <c r="H54" s="88" t="s">
        <v>512</v>
      </c>
    </row>
    <row r="55" spans="1:8">
      <c r="A55" s="96" t="s">
        <v>646</v>
      </c>
      <c r="B55" s="90"/>
      <c r="C55" s="90"/>
      <c r="D55" s="90"/>
      <c r="E55" s="90"/>
      <c r="F55" s="90"/>
      <c r="G55" s="90"/>
      <c r="H55" s="91"/>
    </row>
    <row r="56" spans="1:8">
      <c r="A56" s="92" t="s">
        <v>539</v>
      </c>
      <c r="B56" s="90"/>
      <c r="C56" s="90"/>
      <c r="D56" s="90"/>
      <c r="E56" s="90"/>
      <c r="F56" s="90"/>
      <c r="G56" s="90"/>
      <c r="H56" s="91"/>
    </row>
    <row r="57" spans="1:8">
      <c r="A57" s="92"/>
      <c r="B57" s="90"/>
      <c r="C57" s="90"/>
      <c r="D57" s="90"/>
      <c r="E57" s="90"/>
      <c r="F57" s="90"/>
      <c r="G57" s="90"/>
      <c r="H57" s="91"/>
    </row>
    <row r="58" spans="1:8">
      <c r="A58" s="86" t="s">
        <v>642</v>
      </c>
      <c r="B58" s="87"/>
      <c r="C58" s="87"/>
      <c r="D58" s="86"/>
      <c r="E58" s="87"/>
      <c r="F58" s="87"/>
      <c r="G58" s="87"/>
      <c r="H58" s="88" t="s">
        <v>512</v>
      </c>
    </row>
    <row r="59" spans="1:8">
      <c r="A59" s="96" t="s">
        <v>516</v>
      </c>
      <c r="B59" s="90"/>
      <c r="C59" s="90"/>
      <c r="D59" s="90"/>
      <c r="E59" s="90"/>
      <c r="F59" s="90"/>
      <c r="G59" s="90"/>
      <c r="H59" s="91"/>
    </row>
    <row r="60" spans="1:8">
      <c r="A60" s="92" t="s">
        <v>645</v>
      </c>
      <c r="B60" s="90"/>
      <c r="C60" s="90"/>
      <c r="D60" s="90"/>
      <c r="E60" s="90"/>
      <c r="F60" s="90"/>
      <c r="G60" s="90"/>
      <c r="H60" s="91"/>
    </row>
    <row r="61" spans="1:8">
      <c r="A61" s="92"/>
      <c r="B61" s="90"/>
      <c r="C61" s="90"/>
      <c r="D61" s="90"/>
      <c r="E61" s="90"/>
      <c r="F61" s="90"/>
      <c r="G61" s="90"/>
      <c r="H61" s="91"/>
    </row>
    <row r="62" spans="1:8">
      <c r="A62" s="86" t="s">
        <v>643</v>
      </c>
      <c r="B62" s="87"/>
      <c r="C62" s="87"/>
      <c r="D62" s="86"/>
      <c r="E62" s="87"/>
      <c r="F62" s="87"/>
      <c r="G62" s="87"/>
      <c r="H62" s="88" t="s">
        <v>512</v>
      </c>
    </row>
    <row r="63" spans="1:8">
      <c r="A63" s="96" t="s">
        <v>518</v>
      </c>
      <c r="B63" s="90"/>
      <c r="C63" s="90"/>
      <c r="D63" s="90"/>
      <c r="E63" s="90"/>
      <c r="F63" s="90"/>
      <c r="G63" s="90"/>
      <c r="H63" s="91"/>
    </row>
    <row r="64" spans="1:8">
      <c r="A64" s="92" t="s">
        <v>647</v>
      </c>
      <c r="B64" s="90"/>
      <c r="C64" s="90"/>
      <c r="D64" s="90"/>
      <c r="E64" s="90"/>
      <c r="F64" s="90"/>
      <c r="G64" s="90"/>
      <c r="H64" s="91"/>
    </row>
    <row r="65" spans="1:8">
      <c r="A65" s="92"/>
      <c r="B65" s="90"/>
      <c r="C65" s="90"/>
      <c r="D65" s="90"/>
      <c r="E65" s="90"/>
      <c r="F65" s="90"/>
      <c r="G65" s="90"/>
      <c r="H65" s="91"/>
    </row>
    <row r="66" spans="1:8">
      <c r="A66" s="86" t="s">
        <v>644</v>
      </c>
      <c r="B66" s="87"/>
      <c r="C66" s="87"/>
      <c r="D66" s="86"/>
      <c r="E66" s="87"/>
      <c r="F66" s="87"/>
      <c r="G66" s="87"/>
      <c r="H66" s="88" t="s">
        <v>512</v>
      </c>
    </row>
    <row r="67" spans="1:8">
      <c r="A67" s="96" t="s">
        <v>520</v>
      </c>
      <c r="B67" s="90"/>
      <c r="C67" s="90"/>
      <c r="D67" s="90"/>
      <c r="E67" s="90"/>
      <c r="F67" s="90"/>
      <c r="G67" s="90"/>
      <c r="H67" s="91"/>
    </row>
    <row r="68" spans="1:8">
      <c r="A68" s="92" t="s">
        <v>648</v>
      </c>
      <c r="B68" s="90"/>
      <c r="C68" s="90"/>
      <c r="D68" s="90"/>
      <c r="E68" s="90"/>
      <c r="F68" s="90"/>
      <c r="G68" s="90"/>
      <c r="H68" s="91"/>
    </row>
    <row r="69" spans="1:8">
      <c r="A69" s="92"/>
      <c r="B69" s="90"/>
      <c r="C69" s="90"/>
      <c r="D69" s="90"/>
      <c r="E69" s="90"/>
      <c r="F69" s="90"/>
      <c r="G69" s="90"/>
      <c r="H69" s="91"/>
    </row>
    <row r="70" spans="1:8">
      <c r="A70" s="77" t="s">
        <v>635</v>
      </c>
      <c r="B70" s="78"/>
      <c r="C70" s="78"/>
      <c r="D70" s="77"/>
      <c r="E70" s="78"/>
      <c r="F70" s="78"/>
      <c r="G70" s="78"/>
      <c r="H70" s="79" t="s">
        <v>568</v>
      </c>
    </row>
    <row r="71" spans="1:8">
      <c r="A71" s="95" t="s">
        <v>515</v>
      </c>
      <c r="B71" s="80"/>
      <c r="C71" s="80"/>
      <c r="D71" s="80"/>
      <c r="E71" s="80"/>
      <c r="F71" s="80"/>
      <c r="G71" s="80"/>
      <c r="H71" s="81"/>
    </row>
    <row r="72" spans="1:8">
      <c r="A72" s="82" t="s">
        <v>546</v>
      </c>
      <c r="B72" s="80"/>
      <c r="C72" s="80"/>
      <c r="D72" s="80"/>
      <c r="E72" s="80"/>
      <c r="F72" s="80"/>
      <c r="G72" s="80"/>
      <c r="H72" s="81"/>
    </row>
    <row r="73" spans="1:8">
      <c r="A73" s="82" t="s">
        <v>547</v>
      </c>
      <c r="B73" s="80"/>
      <c r="C73" s="80"/>
      <c r="D73" s="80"/>
      <c r="E73" s="80"/>
      <c r="F73" s="80"/>
      <c r="G73" s="80"/>
      <c r="H73" s="81"/>
    </row>
    <row r="74" spans="1:8">
      <c r="A74" s="82"/>
      <c r="B74" s="80"/>
      <c r="C74" s="80"/>
      <c r="D74" s="80"/>
      <c r="E74" s="80"/>
      <c r="F74" s="80"/>
      <c r="G74" s="80"/>
      <c r="H74" s="81"/>
    </row>
    <row r="75" spans="1:8">
      <c r="A75" s="82" t="s">
        <v>548</v>
      </c>
      <c r="B75" s="80"/>
      <c r="C75" s="80"/>
      <c r="D75" s="80"/>
      <c r="E75" s="80"/>
      <c r="F75" s="80"/>
      <c r="G75" s="80"/>
      <c r="H75" s="81"/>
    </row>
    <row r="76" spans="1:8">
      <c r="A76" s="82" t="s">
        <v>549</v>
      </c>
      <c r="B76" s="80"/>
      <c r="C76" s="80"/>
      <c r="D76" s="80"/>
      <c r="E76" s="80"/>
      <c r="F76" s="80"/>
      <c r="G76" s="80"/>
      <c r="H76" s="81"/>
    </row>
    <row r="77" spans="1:8">
      <c r="A77" s="82" t="s">
        <v>550</v>
      </c>
      <c r="B77" s="80"/>
      <c r="C77" s="80"/>
      <c r="D77" s="80"/>
      <c r="E77" s="80"/>
      <c r="F77" s="80"/>
      <c r="G77" s="80"/>
      <c r="H77" s="81"/>
    </row>
    <row r="78" spans="1:8">
      <c r="A78" s="82" t="s">
        <v>551</v>
      </c>
      <c r="B78" s="80"/>
      <c r="C78" s="80"/>
      <c r="D78" s="80"/>
      <c r="E78" s="80"/>
      <c r="F78" s="80"/>
      <c r="G78" s="80"/>
      <c r="H78" s="81"/>
    </row>
    <row r="79" spans="1:8">
      <c r="A79" s="82"/>
      <c r="B79" s="80"/>
      <c r="C79" s="80"/>
      <c r="D79" s="80"/>
      <c r="E79" s="80"/>
      <c r="F79" s="80"/>
      <c r="G79" s="80"/>
      <c r="H79" s="81"/>
    </row>
    <row r="80" spans="1:8">
      <c r="A80" s="82" t="s">
        <v>553</v>
      </c>
      <c r="B80" s="80"/>
      <c r="C80" s="80"/>
      <c r="D80" s="80"/>
      <c r="E80" s="80"/>
      <c r="F80" s="80"/>
      <c r="G80" s="80"/>
      <c r="H80" s="81"/>
    </row>
    <row r="81" spans="1:8">
      <c r="A81" s="82" t="s">
        <v>552</v>
      </c>
      <c r="B81" s="80"/>
      <c r="C81" s="80"/>
      <c r="D81" s="80"/>
      <c r="E81" s="80"/>
      <c r="F81" s="80"/>
      <c r="G81" s="80"/>
      <c r="H81" s="81"/>
    </row>
    <row r="82" spans="1:8">
      <c r="A82" s="82"/>
      <c r="B82" s="80"/>
      <c r="C82" s="80"/>
      <c r="D82" s="80"/>
      <c r="E82" s="80"/>
      <c r="F82" s="80"/>
      <c r="G82" s="80"/>
      <c r="H82" s="81"/>
    </row>
    <row r="83" spans="1:8">
      <c r="A83" s="82" t="s">
        <v>555</v>
      </c>
      <c r="B83" s="80"/>
      <c r="C83" s="80"/>
      <c r="D83" s="80"/>
      <c r="E83" s="80"/>
      <c r="F83" s="80"/>
      <c r="G83" s="80"/>
      <c r="H83" s="81"/>
    </row>
    <row r="84" spans="1:8">
      <c r="A84" s="82" t="s">
        <v>554</v>
      </c>
      <c r="B84" s="80"/>
      <c r="C84" s="80"/>
      <c r="D84" s="80"/>
      <c r="E84" s="80"/>
      <c r="F84" s="80"/>
      <c r="G84" s="80"/>
      <c r="H84" s="81"/>
    </row>
    <row r="85" spans="1:8">
      <c r="A85" s="82"/>
      <c r="B85" s="80"/>
      <c r="C85" s="80"/>
      <c r="D85" s="80"/>
      <c r="E85" s="80"/>
      <c r="F85" s="80"/>
      <c r="G85" s="80"/>
      <c r="H85" s="81"/>
    </row>
    <row r="86" spans="1:8">
      <c r="A86" s="82" t="s">
        <v>556</v>
      </c>
      <c r="B86" s="80"/>
      <c r="C86" s="80"/>
      <c r="D86" s="80"/>
      <c r="E86" s="80"/>
      <c r="F86" s="80"/>
      <c r="G86" s="80"/>
      <c r="H86" s="81"/>
    </row>
    <row r="87" spans="1:8">
      <c r="A87" s="82" t="s">
        <v>557</v>
      </c>
      <c r="B87" s="80"/>
      <c r="C87" s="80"/>
      <c r="D87" s="80"/>
      <c r="E87" s="80"/>
      <c r="F87" s="80"/>
      <c r="G87" s="80"/>
      <c r="H87" s="81"/>
    </row>
    <row r="88" spans="1:8">
      <c r="A88" s="82"/>
      <c r="B88" s="80"/>
      <c r="C88" s="80"/>
      <c r="D88" s="80"/>
      <c r="E88" s="80"/>
      <c r="F88" s="80"/>
      <c r="G88" s="80"/>
      <c r="H88" s="81"/>
    </row>
    <row r="89" spans="1:8">
      <c r="A89" s="77" t="s">
        <v>636</v>
      </c>
      <c r="B89" s="78"/>
      <c r="C89" s="78"/>
      <c r="D89" s="77"/>
      <c r="E89" s="78"/>
      <c r="F89" s="78"/>
      <c r="G89" s="78"/>
      <c r="H89" s="79" t="s">
        <v>568</v>
      </c>
    </row>
    <row r="90" spans="1:8">
      <c r="A90" s="95" t="s">
        <v>514</v>
      </c>
      <c r="B90" s="80"/>
      <c r="C90" s="80"/>
      <c r="D90" s="80"/>
      <c r="E90" s="80"/>
      <c r="F90" s="80"/>
      <c r="G90" s="80"/>
      <c r="H90" s="81"/>
    </row>
    <row r="91" spans="1:8">
      <c r="A91" s="82"/>
      <c r="B91" s="80"/>
      <c r="C91" s="80"/>
      <c r="D91" s="80"/>
      <c r="E91" s="80"/>
      <c r="F91" s="80"/>
      <c r="G91" s="80"/>
      <c r="H91" s="81"/>
    </row>
    <row r="92" spans="1:8">
      <c r="A92" s="77" t="s">
        <v>637</v>
      </c>
      <c r="B92" s="78"/>
      <c r="C92" s="78"/>
      <c r="D92" s="77"/>
      <c r="E92" s="78"/>
      <c r="F92" s="78"/>
      <c r="G92" s="78"/>
      <c r="H92" s="79" t="s">
        <v>568</v>
      </c>
    </row>
    <row r="93" spans="1:8">
      <c r="A93" s="95" t="s">
        <v>517</v>
      </c>
      <c r="B93" s="80"/>
      <c r="C93" s="80"/>
      <c r="D93" s="80"/>
      <c r="E93" s="80"/>
      <c r="F93" s="80"/>
      <c r="G93" s="80"/>
      <c r="H93" s="81"/>
    </row>
    <row r="94" spans="1:8">
      <c r="A94" s="82"/>
      <c r="B94" s="80"/>
      <c r="C94" s="80"/>
      <c r="D94" s="80"/>
      <c r="E94" s="80"/>
      <c r="F94" s="80"/>
      <c r="G94" s="80"/>
      <c r="H94" s="81"/>
    </row>
    <row r="95" spans="1:8">
      <c r="A95" s="77" t="s">
        <v>638</v>
      </c>
      <c r="B95" s="78"/>
      <c r="C95" s="78"/>
      <c r="D95" s="77"/>
      <c r="E95" s="78"/>
      <c r="F95" s="78"/>
      <c r="G95" s="78"/>
      <c r="H95" s="79" t="s">
        <v>568</v>
      </c>
    </row>
    <row r="96" spans="1:8">
      <c r="A96" s="95" t="s">
        <v>519</v>
      </c>
      <c r="B96" s="80"/>
      <c r="C96" s="80"/>
      <c r="D96" s="80"/>
      <c r="E96" s="80"/>
      <c r="F96" s="80"/>
      <c r="G96" s="80"/>
      <c r="H96" s="81"/>
    </row>
    <row r="97" spans="1:8">
      <c r="A97" s="82"/>
      <c r="B97" s="80"/>
      <c r="C97" s="80"/>
      <c r="D97" s="80"/>
      <c r="E97" s="80"/>
      <c r="F97" s="80"/>
      <c r="G97" s="80"/>
      <c r="H97" s="81"/>
    </row>
    <row r="98" spans="1:8">
      <c r="A98" s="77" t="s">
        <v>639</v>
      </c>
      <c r="B98" s="78"/>
      <c r="C98" s="78"/>
      <c r="D98" s="77"/>
      <c r="E98" s="78"/>
      <c r="F98" s="78"/>
      <c r="G98" s="78"/>
      <c r="H98" s="79" t="s">
        <v>568</v>
      </c>
    </row>
    <row r="99" spans="1:8">
      <c r="A99" s="95" t="s">
        <v>521</v>
      </c>
      <c r="B99" s="80"/>
      <c r="C99" s="80"/>
      <c r="D99" s="80"/>
      <c r="E99" s="80"/>
      <c r="F99" s="80"/>
      <c r="G99" s="80"/>
      <c r="H99" s="81"/>
    </row>
    <row r="100" spans="1:8">
      <c r="A100" s="82"/>
      <c r="B100" s="80"/>
      <c r="C100" s="80"/>
      <c r="D100" s="80"/>
      <c r="E100" s="80"/>
      <c r="F100" s="80"/>
      <c r="G100" s="80"/>
      <c r="H100" s="81"/>
    </row>
    <row r="101" spans="1:8">
      <c r="A101" s="255" t="s">
        <v>649</v>
      </c>
      <c r="B101" s="70"/>
      <c r="C101" s="70"/>
      <c r="D101" s="70"/>
      <c r="E101" s="70"/>
      <c r="F101" s="70"/>
      <c r="G101" s="70"/>
      <c r="H101" s="71"/>
    </row>
    <row r="102" spans="1:8">
      <c r="A102" s="256" t="s">
        <v>651</v>
      </c>
      <c r="B102" s="257"/>
      <c r="C102" s="257"/>
      <c r="D102" s="257"/>
      <c r="E102" s="257"/>
      <c r="F102" s="257"/>
      <c r="G102" s="257"/>
      <c r="H102" s="258"/>
    </row>
    <row r="103" spans="1:8" ht="14.25">
      <c r="A103" s="257" t="s">
        <v>652</v>
      </c>
      <c r="B103" s="257"/>
      <c r="C103" s="257"/>
      <c r="D103" s="257"/>
      <c r="E103" s="257"/>
      <c r="F103" s="257"/>
      <c r="G103" s="257"/>
      <c r="H103" s="258"/>
    </row>
    <row r="104" spans="1:8">
      <c r="A104" s="257"/>
      <c r="B104" s="257"/>
      <c r="C104" s="257"/>
      <c r="D104" s="257"/>
      <c r="E104" s="257"/>
      <c r="F104" s="257"/>
      <c r="G104" s="257"/>
      <c r="H104" s="258"/>
    </row>
    <row r="105" spans="1:8" ht="14.25">
      <c r="A105" s="259" t="s">
        <v>653</v>
      </c>
      <c r="B105" s="257"/>
      <c r="C105" s="257"/>
      <c r="D105" s="257"/>
      <c r="E105" s="257"/>
      <c r="F105" s="257"/>
      <c r="G105" s="257"/>
      <c r="H105" s="257"/>
    </row>
    <row r="106" spans="1:8">
      <c r="A106" s="259" t="s">
        <v>654</v>
      </c>
      <c r="B106" s="257"/>
      <c r="C106" s="257"/>
      <c r="D106" s="257"/>
      <c r="E106" s="257"/>
      <c r="F106" s="257"/>
      <c r="G106" s="257"/>
      <c r="H106" s="257"/>
    </row>
    <row r="107" spans="1:8">
      <c r="A107" s="259" t="s">
        <v>655</v>
      </c>
      <c r="B107" s="257"/>
      <c r="C107" s="257"/>
      <c r="D107" s="257"/>
      <c r="E107" s="257"/>
      <c r="F107" s="257"/>
      <c r="G107" s="257"/>
      <c r="H107" s="257"/>
    </row>
    <row r="108" spans="1:8">
      <c r="A108" s="259"/>
      <c r="B108" s="257"/>
      <c r="C108" s="257"/>
      <c r="D108" s="257"/>
      <c r="E108" s="257"/>
      <c r="F108" s="257"/>
      <c r="G108" s="257"/>
      <c r="H108" s="257"/>
    </row>
    <row r="109" spans="1:8">
      <c r="A109" s="300" t="s">
        <v>656</v>
      </c>
      <c r="B109" s="301"/>
      <c r="C109" s="301"/>
      <c r="D109" s="301"/>
      <c r="E109" s="301"/>
      <c r="F109" s="301"/>
      <c r="G109" s="301"/>
      <c r="H109" s="301"/>
    </row>
    <row r="110" spans="1:8">
      <c r="A110" s="302" t="s">
        <v>650</v>
      </c>
      <c r="B110" s="301"/>
      <c r="C110" s="301"/>
      <c r="D110" s="301"/>
      <c r="E110" s="301"/>
      <c r="F110" s="301"/>
      <c r="G110" s="301"/>
      <c r="H110" s="301"/>
    </row>
    <row r="111" spans="1:8">
      <c r="A111" s="257"/>
      <c r="B111" s="257"/>
      <c r="C111" s="257"/>
      <c r="D111" s="257"/>
      <c r="E111" s="257"/>
      <c r="F111" s="257"/>
      <c r="G111" s="257"/>
      <c r="H111" s="257"/>
    </row>
    <row r="112" spans="1:8">
      <c r="A112" s="260"/>
      <c r="B112" s="261"/>
      <c r="C112" s="261"/>
      <c r="D112" s="260"/>
      <c r="E112" s="261"/>
      <c r="F112" s="261"/>
      <c r="G112" s="261"/>
      <c r="H112" s="262"/>
    </row>
    <row r="113" spans="1:8">
      <c r="A113" s="66"/>
      <c r="B113" s="66"/>
      <c r="C113" s="66"/>
      <c r="D113" s="66"/>
      <c r="E113" s="66"/>
      <c r="F113" s="66"/>
      <c r="G113" s="66"/>
      <c r="H113" s="66"/>
    </row>
    <row r="114" spans="1:8">
      <c r="A114" s="66" t="s">
        <v>530</v>
      </c>
      <c r="B114" s="66"/>
      <c r="C114" s="66"/>
      <c r="D114" s="66"/>
      <c r="E114" s="66"/>
      <c r="F114" s="66"/>
      <c r="G114" s="66"/>
      <c r="H114" s="66"/>
    </row>
    <row r="115" spans="1:8">
      <c r="A115" s="83" t="s">
        <v>531</v>
      </c>
      <c r="B115" s="66"/>
      <c r="C115" s="66"/>
      <c r="D115" s="66"/>
      <c r="E115" s="66"/>
      <c r="F115" s="66"/>
      <c r="G115" s="66"/>
      <c r="H115" s="66"/>
    </row>
    <row r="116" spans="1:8">
      <c r="A116" s="84"/>
      <c r="B116" s="66"/>
      <c r="C116" s="66"/>
      <c r="D116" s="66"/>
      <c r="E116" s="66"/>
      <c r="F116" s="66"/>
      <c r="G116" s="66"/>
      <c r="H116" s="66"/>
    </row>
    <row r="117" spans="1:8">
      <c r="A117" s="84" t="s">
        <v>532</v>
      </c>
      <c r="B117" s="66"/>
      <c r="C117" s="66"/>
      <c r="D117" s="66"/>
      <c r="E117" s="66"/>
      <c r="F117" s="66"/>
      <c r="G117" s="66"/>
      <c r="H117" s="66"/>
    </row>
    <row r="118" spans="1:8">
      <c r="A118" s="85" t="s">
        <v>533</v>
      </c>
      <c r="B118" s="66"/>
      <c r="C118" s="66"/>
      <c r="D118" s="66"/>
      <c r="E118" s="66"/>
      <c r="F118" s="66"/>
      <c r="G118" s="66"/>
      <c r="H118" s="66"/>
    </row>
    <row r="119" spans="1:8">
      <c r="A119" s="85"/>
      <c r="B119" s="66"/>
      <c r="C119" s="66"/>
      <c r="D119" s="66"/>
      <c r="E119" s="66"/>
      <c r="F119" s="66"/>
      <c r="G119" s="66"/>
      <c r="H119" s="66"/>
    </row>
  </sheetData>
  <hyperlinks>
    <hyperlink ref="A118" r:id="rId1" xr:uid="{00000000-0004-0000-0000-000000000000}"/>
    <hyperlink ref="A115" r:id="rId2" display="See also Technical Guidance Documentation 2015/16 to 2019/20" xr:uid="{00000000-0004-0000-0000-000001000000}"/>
    <hyperlink ref="A110" r:id="rId3" display="3 www.england.nhs.uk/publication/gp-contract-five-year-framework/" xr:uid="{D4132552-D58B-4E7D-B5EE-C5AC25E78AEF}"/>
    <hyperlink ref="A109" r:id="rId4" display="1 https://www.england.nhs.uk/publication/gms-contract-settlement-and-allocation-changes-2019-20-to-2023-24-letter-from-ed-waller/" xr:uid="{14F331B7-1723-4F3A-8F5F-7C9339221CA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120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9">
    <tabColor rgb="FF005EB8"/>
  </sheetPr>
  <dimension ref="A1:CM21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3" width="4.28515625" style="23" customWidth="1"/>
    <col min="4" max="4" width="11.7109375" style="130" customWidth="1"/>
    <col min="5" max="5" width="13.28515625" style="45" bestFit="1" customWidth="1"/>
    <col min="6" max="6" width="11.28515625" style="117" customWidth="1"/>
    <col min="7" max="7" width="12.28515625" style="130" customWidth="1"/>
    <col min="8" max="8" width="12.85546875" style="45" customWidth="1"/>
    <col min="9" max="9" width="11.85546875" style="117" customWidth="1"/>
    <col min="10" max="10" width="9.140625" style="47"/>
    <col min="11" max="11" width="11.85546875" style="47" customWidth="1"/>
    <col min="12" max="12" width="4.28515625" style="143" customWidth="1"/>
    <col min="13" max="13" width="15.140625" style="130" customWidth="1"/>
    <col min="14" max="14" width="8.5703125" style="117" customWidth="1"/>
    <col min="15" max="15" width="11.140625" style="47" customWidth="1"/>
    <col min="16" max="16" width="9.28515625" style="47" customWidth="1"/>
    <col min="17" max="17" width="4.28515625" style="116" customWidth="1"/>
    <col min="18" max="18" width="11.42578125" style="130" customWidth="1"/>
    <col min="19" max="19" width="11.42578125" style="45" customWidth="1"/>
    <col min="20" max="20" width="10.5703125" style="45" customWidth="1"/>
    <col min="21" max="21" width="4.28515625" style="116" customWidth="1"/>
    <col min="22" max="22" width="11" style="117" customWidth="1"/>
    <col min="23" max="23" width="11" style="47" customWidth="1"/>
    <col min="24" max="24" width="4.28515625" style="116" customWidth="1"/>
    <col min="25" max="25" width="9.7109375" style="176" customWidth="1"/>
    <col min="26" max="26" width="9.7109375" style="61" customWidth="1"/>
    <col min="27" max="27" width="9.85546875" style="117" customWidth="1"/>
    <col min="28" max="29" width="9.85546875" style="47" customWidth="1"/>
    <col min="30" max="30" width="4.28515625" style="116" customWidth="1"/>
    <col min="31" max="31" width="8.5703125" style="117" customWidth="1"/>
    <col min="32" max="32" width="8.5703125" style="47" customWidth="1"/>
    <col min="33" max="33" width="10.85546875" style="47" customWidth="1"/>
    <col min="34" max="34" width="4.28515625" style="116" customWidth="1"/>
    <col min="35" max="35" width="8.5703125" style="117" customWidth="1"/>
    <col min="36" max="36" width="8.5703125" style="47" customWidth="1"/>
    <col min="37" max="37" width="10.85546875" style="47" customWidth="1"/>
    <col min="38" max="38" width="4.28515625" style="116" customWidth="1"/>
    <col min="39" max="39" width="8.5703125" style="117" customWidth="1"/>
    <col min="40" max="40" width="8.5703125" style="47" customWidth="1"/>
    <col min="41" max="41" width="11" style="47" customWidth="1"/>
    <col min="42" max="42" width="4.28515625" style="116" customWidth="1"/>
    <col min="43" max="43" width="12.140625" style="117" customWidth="1"/>
    <col min="44" max="45" width="12.140625" style="47" customWidth="1"/>
    <col min="46" max="46" width="3.5703125" style="47" customWidth="1"/>
    <col min="47" max="47" width="12.140625" style="47" customWidth="1"/>
    <col min="48" max="48" width="4.28515625" style="116" customWidth="1"/>
    <col min="49" max="49" width="8.140625" style="117" customWidth="1"/>
    <col min="50" max="51" width="8.140625" style="47" customWidth="1"/>
    <col min="52" max="52" width="8.140625" style="65" customWidth="1"/>
    <col min="53" max="53" width="4.28515625" style="116" customWidth="1"/>
    <col min="54" max="54" width="11.42578125" style="130" customWidth="1"/>
    <col min="55" max="57" width="11.42578125" style="45" customWidth="1"/>
    <col min="58" max="58" width="4.28515625" style="116" customWidth="1"/>
    <col min="59" max="59" width="8.5703125" style="117" customWidth="1"/>
    <col min="60" max="60" width="8.5703125" style="47" customWidth="1"/>
    <col min="61" max="61" width="11.42578125" style="47" customWidth="1"/>
    <col min="62" max="62" width="8.5703125" style="47" customWidth="1"/>
    <col min="63" max="63" width="4.28515625" style="116" customWidth="1"/>
    <col min="64" max="64" width="11.7109375" style="130" customWidth="1"/>
    <col min="65" max="67" width="11.7109375" style="45" customWidth="1"/>
    <col min="68" max="68" width="4.28515625" style="116" customWidth="1"/>
    <col min="69" max="69" width="7.7109375" style="117" customWidth="1"/>
    <col min="70" max="70" width="7.7109375" style="47" customWidth="1"/>
    <col min="71" max="71" width="11.7109375" style="47" customWidth="1"/>
    <col min="72" max="72" width="7.7109375" style="47" customWidth="1"/>
    <col min="73" max="73" width="4.28515625" style="116" customWidth="1"/>
    <col min="74" max="74" width="7.7109375" style="117" customWidth="1"/>
    <col min="75" max="75" width="7.7109375" style="47" customWidth="1"/>
    <col min="76" max="76" width="11.28515625" style="47" customWidth="1"/>
    <col min="77" max="77" width="7.7109375" style="47" customWidth="1"/>
    <col min="78" max="78" width="4.28515625" style="116" customWidth="1"/>
    <col min="79" max="79" width="11.42578125" style="179" customWidth="1"/>
    <col min="80" max="82" width="11.42578125" style="62" customWidth="1"/>
    <col min="83" max="83" width="4.28515625" style="116" customWidth="1"/>
    <col min="84" max="84" width="11.85546875" style="179" customWidth="1"/>
    <col min="85" max="87" width="11.85546875" style="62" customWidth="1"/>
    <col min="88" max="88" width="4.28515625" style="116" customWidth="1"/>
    <col min="89" max="89" width="13.28515625" style="130" customWidth="1"/>
    <col min="90" max="90" width="13.28515625" style="45" customWidth="1"/>
    <col min="91" max="91" width="9.140625" style="116"/>
    <col min="92" max="16384" width="9.140625" style="23"/>
  </cols>
  <sheetData>
    <row r="1" spans="1:91">
      <c r="C1" s="14"/>
      <c r="D1" s="135" t="s">
        <v>469</v>
      </c>
      <c r="E1" s="169"/>
      <c r="F1" s="139"/>
      <c r="G1" s="135" t="s">
        <v>2</v>
      </c>
      <c r="O1" s="156"/>
      <c r="P1" s="156"/>
      <c r="Q1" s="129"/>
      <c r="AF1" s="156"/>
      <c r="AG1" s="156"/>
      <c r="AJ1" s="156"/>
      <c r="AK1" s="156"/>
      <c r="AN1" s="156"/>
      <c r="AO1" s="156"/>
      <c r="AP1" s="129"/>
      <c r="AR1" s="156"/>
      <c r="AS1" s="156"/>
      <c r="AT1" s="156"/>
      <c r="AU1" s="156"/>
      <c r="BM1" s="155"/>
      <c r="BN1" s="155"/>
      <c r="BO1" s="155"/>
      <c r="BR1" s="156"/>
      <c r="BS1" s="156"/>
      <c r="BT1" s="156"/>
      <c r="BW1" s="156"/>
      <c r="BX1" s="156"/>
      <c r="BY1" s="192"/>
      <c r="CB1" s="194"/>
      <c r="CC1" s="194"/>
      <c r="CD1" s="194"/>
      <c r="CG1" s="194"/>
      <c r="CH1" s="194"/>
      <c r="CI1" s="194"/>
    </row>
    <row r="2" spans="1:91">
      <c r="M2" s="287" t="s">
        <v>431</v>
      </c>
      <c r="N2" s="288"/>
      <c r="O2" s="288"/>
      <c r="P2" s="289"/>
      <c r="Q2" s="129"/>
      <c r="AF2" s="156"/>
      <c r="AG2" s="156"/>
      <c r="AJ2" s="156"/>
      <c r="AK2" s="156"/>
      <c r="AN2" s="156"/>
      <c r="AO2" s="156"/>
      <c r="AP2" s="129"/>
      <c r="AR2" s="156"/>
      <c r="AS2" s="156"/>
      <c r="AT2" s="156"/>
      <c r="AU2" s="156"/>
      <c r="BH2" s="156"/>
      <c r="BI2" s="156"/>
      <c r="BJ2" s="156"/>
      <c r="BM2" s="155"/>
      <c r="BN2" s="155"/>
      <c r="BO2" s="155"/>
      <c r="BR2" s="156"/>
      <c r="BS2" s="156"/>
      <c r="BT2" s="156"/>
      <c r="BW2" s="156"/>
      <c r="BX2" s="156"/>
      <c r="BY2" s="192"/>
      <c r="CB2" s="194"/>
      <c r="CC2" s="194"/>
      <c r="CD2" s="194"/>
      <c r="CG2" s="194"/>
      <c r="CH2" s="194"/>
      <c r="CI2" s="194"/>
    </row>
    <row r="3" spans="1:91" s="6" customFormat="1">
      <c r="A3" s="2"/>
      <c r="B3" s="2"/>
      <c r="D3" s="172"/>
      <c r="E3" s="182"/>
      <c r="F3" s="170"/>
      <c r="G3" s="173"/>
      <c r="H3" s="184"/>
      <c r="I3" s="170"/>
      <c r="J3" s="183"/>
      <c r="K3" s="183"/>
      <c r="L3" s="171"/>
      <c r="M3" s="287"/>
      <c r="N3" s="288"/>
      <c r="O3" s="288"/>
      <c r="P3" s="289"/>
      <c r="Q3" s="187"/>
      <c r="R3" s="172"/>
      <c r="S3" s="182"/>
      <c r="T3" s="182"/>
      <c r="U3" s="174"/>
      <c r="V3" s="186"/>
      <c r="W3" s="7"/>
      <c r="X3" s="174"/>
      <c r="Y3" s="173"/>
      <c r="Z3" s="184"/>
      <c r="AA3" s="186"/>
      <c r="AB3" s="7"/>
      <c r="AC3" s="7"/>
      <c r="AD3" s="174"/>
      <c r="AE3" s="290" t="s">
        <v>426</v>
      </c>
      <c r="AF3" s="291"/>
      <c r="AG3" s="291"/>
      <c r="AH3" s="174"/>
      <c r="AI3" s="290" t="s">
        <v>427</v>
      </c>
      <c r="AJ3" s="291"/>
      <c r="AK3" s="291"/>
      <c r="AL3" s="174"/>
      <c r="AM3" s="290" t="s">
        <v>428</v>
      </c>
      <c r="AN3" s="291"/>
      <c r="AO3" s="291"/>
      <c r="AP3" s="189"/>
      <c r="AQ3" s="290" t="s">
        <v>429</v>
      </c>
      <c r="AR3" s="291"/>
      <c r="AS3" s="291"/>
      <c r="AT3" s="291"/>
      <c r="AU3" s="291"/>
      <c r="AW3" s="290" t="s">
        <v>430</v>
      </c>
      <c r="AX3" s="291"/>
      <c r="AY3" s="291"/>
      <c r="AZ3" s="291"/>
      <c r="BB3" s="285" t="s">
        <v>431</v>
      </c>
      <c r="BC3" s="286"/>
      <c r="BD3" s="286"/>
      <c r="BE3" s="286"/>
      <c r="BF3" s="174"/>
      <c r="BG3" s="290" t="s">
        <v>15</v>
      </c>
      <c r="BH3" s="291"/>
      <c r="BI3" s="291"/>
      <c r="BJ3" s="291"/>
      <c r="BK3" s="174"/>
      <c r="BL3" s="285" t="s">
        <v>4</v>
      </c>
      <c r="BM3" s="286"/>
      <c r="BN3" s="286"/>
      <c r="BO3" s="286"/>
      <c r="BP3" s="174"/>
      <c r="BQ3" s="290" t="s">
        <v>432</v>
      </c>
      <c r="BR3" s="291"/>
      <c r="BS3" s="291"/>
      <c r="BT3" s="291"/>
      <c r="BU3" s="174"/>
      <c r="BV3" s="290" t="s">
        <v>433</v>
      </c>
      <c r="BW3" s="291"/>
      <c r="BX3" s="291"/>
      <c r="BY3" s="294"/>
      <c r="BZ3" s="174"/>
      <c r="CA3" s="295" t="s">
        <v>434</v>
      </c>
      <c r="CB3" s="296"/>
      <c r="CC3" s="296"/>
      <c r="CD3" s="296"/>
      <c r="CE3" s="174"/>
      <c r="CF3" s="295" t="s">
        <v>434</v>
      </c>
      <c r="CG3" s="296"/>
      <c r="CH3" s="296"/>
      <c r="CI3" s="296"/>
      <c r="CJ3" s="174"/>
      <c r="CK3" s="144"/>
      <c r="CL3" s="8"/>
      <c r="CM3" s="174"/>
    </row>
    <row r="4" spans="1:91" s="6" customFormat="1">
      <c r="A4" s="2"/>
      <c r="B4" s="2"/>
      <c r="D4" s="172"/>
      <c r="E4" s="182"/>
      <c r="F4" s="170"/>
      <c r="G4" s="173"/>
      <c r="H4" s="184"/>
      <c r="I4" s="170"/>
      <c r="J4" s="183"/>
      <c r="K4" s="183"/>
      <c r="L4" s="171"/>
      <c r="M4" s="173"/>
      <c r="N4" s="186"/>
      <c r="O4" s="7"/>
      <c r="P4" s="7"/>
      <c r="Q4" s="187"/>
      <c r="R4" s="172"/>
      <c r="S4" s="182"/>
      <c r="T4" s="182"/>
      <c r="U4" s="174"/>
      <c r="V4" s="186"/>
      <c r="W4" s="7"/>
      <c r="X4" s="174"/>
      <c r="Y4" s="173"/>
      <c r="Z4" s="184"/>
      <c r="AA4" s="186"/>
      <c r="AB4" s="7"/>
      <c r="AC4" s="7"/>
      <c r="AD4" s="174"/>
      <c r="AE4" s="290"/>
      <c r="AF4" s="291"/>
      <c r="AG4" s="291"/>
      <c r="AH4" s="174"/>
      <c r="AI4" s="290"/>
      <c r="AJ4" s="291"/>
      <c r="AK4" s="291"/>
      <c r="AL4" s="174"/>
      <c r="AM4" s="290"/>
      <c r="AN4" s="291"/>
      <c r="AO4" s="291"/>
      <c r="AP4" s="189"/>
      <c r="AQ4" s="290"/>
      <c r="AR4" s="291"/>
      <c r="AS4" s="291"/>
      <c r="AT4" s="291"/>
      <c r="AU4" s="291"/>
      <c r="AW4" s="290"/>
      <c r="AX4" s="291"/>
      <c r="AY4" s="291"/>
      <c r="AZ4" s="291"/>
      <c r="BB4" s="285"/>
      <c r="BC4" s="286"/>
      <c r="BD4" s="286"/>
      <c r="BE4" s="286"/>
      <c r="BF4" s="174"/>
      <c r="BG4" s="290"/>
      <c r="BH4" s="291"/>
      <c r="BI4" s="291"/>
      <c r="BJ4" s="291"/>
      <c r="BK4" s="174"/>
      <c r="BL4" s="285"/>
      <c r="BM4" s="286"/>
      <c r="BN4" s="286"/>
      <c r="BO4" s="286"/>
      <c r="BP4" s="174"/>
      <c r="BQ4" s="290"/>
      <c r="BR4" s="291"/>
      <c r="BS4" s="291"/>
      <c r="BT4" s="291"/>
      <c r="BU4" s="174"/>
      <c r="BV4" s="290"/>
      <c r="BW4" s="291"/>
      <c r="BX4" s="291"/>
      <c r="BY4" s="294"/>
      <c r="BZ4" s="174"/>
      <c r="CA4" s="295"/>
      <c r="CB4" s="296"/>
      <c r="CC4" s="296"/>
      <c r="CD4" s="296"/>
      <c r="CE4" s="174"/>
      <c r="CF4" s="295"/>
      <c r="CG4" s="296"/>
      <c r="CH4" s="296"/>
      <c r="CI4" s="296"/>
      <c r="CJ4" s="174"/>
      <c r="CK4" s="144"/>
      <c r="CL4" s="8"/>
      <c r="CM4" s="174"/>
    </row>
    <row r="5" spans="1:91">
      <c r="D5" s="131">
        <v>109030024.24907652</v>
      </c>
      <c r="E5" s="54">
        <v>59802739.78125</v>
      </c>
      <c r="F5" s="124">
        <v>1823.1610231887869</v>
      </c>
      <c r="G5" s="131">
        <v>104227035.74191912</v>
      </c>
      <c r="H5" s="54">
        <v>59447416.8984375</v>
      </c>
      <c r="I5" s="124">
        <v>1753.2643330825463</v>
      </c>
      <c r="J5" s="49">
        <v>4.6081983172295837E-2</v>
      </c>
      <c r="K5" s="49">
        <v>3.9866601280452718E-2</v>
      </c>
      <c r="M5" s="131">
        <v>109030024.3340348</v>
      </c>
      <c r="N5" s="124">
        <v>1823.1610246094288</v>
      </c>
      <c r="O5" s="185">
        <v>-7.7921913366196804E-10</v>
      </c>
      <c r="P5" s="185">
        <v>-7.7921913366196804E-10</v>
      </c>
      <c r="Q5" s="129"/>
      <c r="R5" s="131">
        <v>81608011</v>
      </c>
      <c r="S5" s="54">
        <v>8618223</v>
      </c>
      <c r="T5" s="54">
        <v>18710918</v>
      </c>
      <c r="V5" s="124"/>
      <c r="W5" s="51"/>
      <c r="AB5" s="63"/>
      <c r="AC5" s="63"/>
      <c r="AE5" s="124"/>
      <c r="AF5" s="188"/>
      <c r="AG5" s="188"/>
      <c r="AI5" s="124"/>
      <c r="AJ5" s="188"/>
      <c r="AK5" s="188"/>
      <c r="AM5" s="124"/>
      <c r="AN5" s="188"/>
      <c r="AO5" s="188"/>
      <c r="AP5" s="129"/>
      <c r="AQ5" s="124">
        <v>81683723</v>
      </c>
      <c r="AR5" s="188">
        <v>8635381</v>
      </c>
      <c r="AS5" s="188">
        <v>18710918</v>
      </c>
      <c r="AT5" s="156"/>
      <c r="AU5" s="178">
        <v>109030022</v>
      </c>
      <c r="AW5" s="124"/>
      <c r="AX5" s="188"/>
      <c r="AY5" s="188"/>
      <c r="AZ5" s="190"/>
      <c r="BB5" s="131">
        <v>81692393.814394504</v>
      </c>
      <c r="BC5" s="191">
        <v>8626712.6078709681</v>
      </c>
      <c r="BD5" s="191">
        <v>18710917.911769316</v>
      </c>
      <c r="BE5" s="191">
        <v>109030024.3340348</v>
      </c>
      <c r="BG5" s="122"/>
      <c r="BH5" s="185"/>
      <c r="BI5" s="185"/>
      <c r="BJ5" s="185"/>
      <c r="BL5" s="131">
        <v>78436371.7419191</v>
      </c>
      <c r="BM5" s="191">
        <v>8269628</v>
      </c>
      <c r="BN5" s="191">
        <v>17521036</v>
      </c>
      <c r="BO5" s="191">
        <v>104227035.74191912</v>
      </c>
      <c r="BQ5" s="122"/>
      <c r="BR5" s="185"/>
      <c r="BS5" s="185"/>
      <c r="BT5" s="185"/>
      <c r="BV5" s="122"/>
      <c r="BW5" s="185"/>
      <c r="BX5" s="185"/>
      <c r="BY5" s="193"/>
      <c r="CA5" s="180">
        <v>59802739.78125</v>
      </c>
      <c r="CB5" s="195">
        <v>59802739.781249978</v>
      </c>
      <c r="CC5" s="195">
        <v>59802739.78125003</v>
      </c>
      <c r="CD5" s="195">
        <v>59802739.78125003</v>
      </c>
      <c r="CF5" s="180">
        <v>59447416.898437515</v>
      </c>
      <c r="CG5" s="195">
        <v>59447416.898437493</v>
      </c>
      <c r="CH5" s="195">
        <v>59447416.898437589</v>
      </c>
      <c r="CI5" s="195">
        <v>59447416.898437522</v>
      </c>
      <c r="CK5" s="163">
        <v>59802739.78125</v>
      </c>
      <c r="CL5" s="60">
        <v>59447416.8984375</v>
      </c>
    </row>
    <row r="6" spans="1:91" s="98" customFormat="1">
      <c r="A6" s="9"/>
      <c r="D6" s="196"/>
      <c r="E6" s="197" t="s">
        <v>435</v>
      </c>
      <c r="F6" s="198"/>
      <c r="G6" s="199"/>
      <c r="H6" s="200" t="s">
        <v>436</v>
      </c>
      <c r="I6" s="198"/>
      <c r="J6" s="201"/>
      <c r="K6" s="201"/>
      <c r="L6" s="202"/>
      <c r="M6" s="228"/>
      <c r="N6" s="229"/>
      <c r="O6" s="230"/>
      <c r="P6" s="231"/>
      <c r="Q6" s="203"/>
      <c r="R6" s="196"/>
      <c r="S6" s="204"/>
      <c r="T6" s="204"/>
      <c r="U6" s="205"/>
      <c r="V6" s="206"/>
      <c r="W6" s="207"/>
      <c r="X6" s="205"/>
      <c r="Y6" s="213"/>
      <c r="Z6" s="208"/>
      <c r="AA6" s="206"/>
      <c r="AB6" s="207"/>
      <c r="AC6" s="207"/>
      <c r="AD6" s="205"/>
      <c r="AE6" s="206"/>
      <c r="AF6" s="207"/>
      <c r="AG6" s="207"/>
      <c r="AH6" s="205"/>
      <c r="AI6" s="206"/>
      <c r="AJ6" s="207"/>
      <c r="AK6" s="207"/>
      <c r="AL6" s="205"/>
      <c r="AM6" s="206"/>
      <c r="AN6" s="207"/>
      <c r="AO6" s="207"/>
      <c r="AP6" s="209"/>
      <c r="AQ6" s="206">
        <f>AQ219</f>
        <v>0</v>
      </c>
      <c r="AR6" s="207">
        <f>AR219</f>
        <v>0</v>
      </c>
      <c r="AS6" s="207">
        <f>AS219</f>
        <v>0</v>
      </c>
      <c r="AT6" s="207"/>
      <c r="AU6" s="207">
        <f>AU219</f>
        <v>0</v>
      </c>
      <c r="AV6" s="205"/>
      <c r="AW6" s="206"/>
      <c r="AX6" s="207"/>
      <c r="AY6" s="207"/>
      <c r="AZ6" s="207"/>
      <c r="BA6" s="205"/>
      <c r="BB6" s="196"/>
      <c r="BC6" s="204"/>
      <c r="BD6" s="204"/>
      <c r="BE6" s="204"/>
      <c r="BF6" s="205"/>
      <c r="BG6" s="206"/>
      <c r="BH6" s="207"/>
      <c r="BI6" s="207"/>
      <c r="BJ6" s="207"/>
      <c r="BK6" s="205"/>
      <c r="BL6" s="196"/>
      <c r="BM6" s="204"/>
      <c r="BN6" s="204"/>
      <c r="BO6" s="204"/>
      <c r="BP6" s="205"/>
      <c r="BQ6" s="206"/>
      <c r="BR6" s="207"/>
      <c r="BS6" s="207"/>
      <c r="BT6" s="207"/>
      <c r="BU6" s="205"/>
      <c r="BV6" s="206"/>
      <c r="BW6" s="207"/>
      <c r="BX6" s="207"/>
      <c r="BY6" s="210"/>
      <c r="BZ6" s="205"/>
      <c r="CA6" s="292" t="s">
        <v>435</v>
      </c>
      <c r="CB6" s="293"/>
      <c r="CC6" s="293"/>
      <c r="CD6" s="293"/>
      <c r="CE6" s="205"/>
      <c r="CF6" s="292" t="s">
        <v>436</v>
      </c>
      <c r="CG6" s="293"/>
      <c r="CH6" s="293"/>
      <c r="CI6" s="293"/>
      <c r="CJ6" s="205"/>
      <c r="CK6" s="211" t="s">
        <v>435</v>
      </c>
      <c r="CL6" s="212" t="s">
        <v>436</v>
      </c>
      <c r="CM6" s="175"/>
    </row>
    <row r="7" spans="1:91" s="97" customFormat="1" ht="77.25" customHeight="1">
      <c r="A7" s="4" t="s">
        <v>11</v>
      </c>
      <c r="B7" s="14" t="s">
        <v>634</v>
      </c>
      <c r="C7" s="9"/>
      <c r="D7" s="214" t="s">
        <v>32</v>
      </c>
      <c r="E7" s="215" t="s">
        <v>13</v>
      </c>
      <c r="F7" s="216" t="s">
        <v>437</v>
      </c>
      <c r="G7" s="214" t="s">
        <v>438</v>
      </c>
      <c r="H7" s="215" t="s">
        <v>13</v>
      </c>
      <c r="I7" s="216" t="s">
        <v>439</v>
      </c>
      <c r="J7" s="217" t="s">
        <v>34</v>
      </c>
      <c r="K7" s="217" t="s">
        <v>35</v>
      </c>
      <c r="L7" s="218"/>
      <c r="M7" s="214" t="s">
        <v>36</v>
      </c>
      <c r="N7" s="216" t="s">
        <v>440</v>
      </c>
      <c r="O7" s="217" t="s">
        <v>20</v>
      </c>
      <c r="P7" s="217" t="s">
        <v>21</v>
      </c>
      <c r="Q7" s="219"/>
      <c r="R7" s="214" t="s">
        <v>441</v>
      </c>
      <c r="S7" s="215" t="s">
        <v>442</v>
      </c>
      <c r="T7" s="215" t="s">
        <v>443</v>
      </c>
      <c r="U7" s="220"/>
      <c r="V7" s="216" t="s">
        <v>444</v>
      </c>
      <c r="W7" s="217" t="s">
        <v>445</v>
      </c>
      <c r="X7" s="220"/>
      <c r="Y7" s="221" t="s">
        <v>446</v>
      </c>
      <c r="Z7" s="222" t="s">
        <v>447</v>
      </c>
      <c r="AA7" s="216" t="s">
        <v>448</v>
      </c>
      <c r="AB7" s="217" t="s">
        <v>449</v>
      </c>
      <c r="AC7" s="217" t="s">
        <v>450</v>
      </c>
      <c r="AD7" s="220"/>
      <c r="AE7" s="216" t="s">
        <v>451</v>
      </c>
      <c r="AF7" s="217" t="s">
        <v>452</v>
      </c>
      <c r="AG7" s="217" t="s">
        <v>453</v>
      </c>
      <c r="AH7" s="220"/>
      <c r="AI7" s="216" t="s">
        <v>451</v>
      </c>
      <c r="AJ7" s="217" t="s">
        <v>452</v>
      </c>
      <c r="AK7" s="217" t="s">
        <v>453</v>
      </c>
      <c r="AL7" s="220"/>
      <c r="AM7" s="216" t="s">
        <v>451</v>
      </c>
      <c r="AN7" s="217" t="s">
        <v>452</v>
      </c>
      <c r="AO7" s="217" t="s">
        <v>453</v>
      </c>
      <c r="AP7" s="223"/>
      <c r="AQ7" s="216" t="s">
        <v>454</v>
      </c>
      <c r="AR7" s="217" t="s">
        <v>455</v>
      </c>
      <c r="AS7" s="217" t="s">
        <v>456</v>
      </c>
      <c r="AT7" s="217"/>
      <c r="AU7" s="217" t="s">
        <v>457</v>
      </c>
      <c r="AV7" s="220"/>
      <c r="AW7" s="216" t="s">
        <v>458</v>
      </c>
      <c r="AX7" s="217" t="s">
        <v>459</v>
      </c>
      <c r="AY7" s="217" t="s">
        <v>460</v>
      </c>
      <c r="AZ7" s="224" t="s">
        <v>457</v>
      </c>
      <c r="BA7" s="220"/>
      <c r="BB7" s="214" t="s">
        <v>454</v>
      </c>
      <c r="BC7" s="215" t="s">
        <v>455</v>
      </c>
      <c r="BD7" s="215" t="s">
        <v>456</v>
      </c>
      <c r="BE7" s="215" t="s">
        <v>457</v>
      </c>
      <c r="BF7" s="220"/>
      <c r="BG7" s="216" t="s">
        <v>461</v>
      </c>
      <c r="BH7" s="217" t="s">
        <v>462</v>
      </c>
      <c r="BI7" s="217" t="s">
        <v>463</v>
      </c>
      <c r="BJ7" s="217" t="s">
        <v>464</v>
      </c>
      <c r="BK7" s="220"/>
      <c r="BL7" s="214" t="s">
        <v>454</v>
      </c>
      <c r="BM7" s="215" t="s">
        <v>455</v>
      </c>
      <c r="BN7" s="215" t="s">
        <v>456</v>
      </c>
      <c r="BO7" s="215" t="s">
        <v>457</v>
      </c>
      <c r="BP7" s="220"/>
      <c r="BQ7" s="216" t="s">
        <v>461</v>
      </c>
      <c r="BR7" s="217" t="s">
        <v>462</v>
      </c>
      <c r="BS7" s="217" t="s">
        <v>463</v>
      </c>
      <c r="BT7" s="217" t="s">
        <v>464</v>
      </c>
      <c r="BU7" s="220"/>
      <c r="BV7" s="216" t="s">
        <v>461</v>
      </c>
      <c r="BW7" s="217" t="s">
        <v>462</v>
      </c>
      <c r="BX7" s="217" t="s">
        <v>463</v>
      </c>
      <c r="BY7" s="225" t="s">
        <v>464</v>
      </c>
      <c r="BZ7" s="220"/>
      <c r="CA7" s="226" t="s">
        <v>11</v>
      </c>
      <c r="CB7" s="227" t="s">
        <v>465</v>
      </c>
      <c r="CC7" s="227" t="s">
        <v>466</v>
      </c>
      <c r="CD7" s="227" t="s">
        <v>467</v>
      </c>
      <c r="CE7" s="220"/>
      <c r="CF7" s="226" t="s">
        <v>11</v>
      </c>
      <c r="CG7" s="227" t="s">
        <v>465</v>
      </c>
      <c r="CH7" s="227" t="s">
        <v>466</v>
      </c>
      <c r="CI7" s="227" t="s">
        <v>467</v>
      </c>
      <c r="CJ7" s="220"/>
      <c r="CK7" s="214" t="s">
        <v>468</v>
      </c>
      <c r="CL7" s="215" t="s">
        <v>468</v>
      </c>
      <c r="CM7" s="181"/>
    </row>
    <row r="9" spans="1:91">
      <c r="A9" s="9" t="s">
        <v>42</v>
      </c>
      <c r="B9" s="23" t="s">
        <v>43</v>
      </c>
      <c r="D9" s="131">
        <v>211109.9244932463</v>
      </c>
      <c r="E9" s="54">
        <v>108449.640625</v>
      </c>
      <c r="F9" s="124">
        <f>D9/E9 * 1000</f>
        <v>1946.6170959775488</v>
      </c>
      <c r="G9" s="131">
        <f>BO9</f>
        <v>203104.46280760062</v>
      </c>
      <c r="H9" s="54">
        <v>108392.1875</v>
      </c>
      <c r="I9" s="124">
        <f>G9/H9 * 1000</f>
        <v>1873.7924521322225</v>
      </c>
      <c r="J9" s="49">
        <f>D9/G9-1</f>
        <v>3.9415488832607259E-2</v>
      </c>
      <c r="K9" s="49">
        <f>F9/I9-1</f>
        <v>3.8864840000000012E-2</v>
      </c>
      <c r="M9" s="131">
        <f>BE9</f>
        <v>210987.20107866588</v>
      </c>
      <c r="N9" s="124">
        <f>M9/E9 * 1000</f>
        <v>1945.4854793684651</v>
      </c>
      <c r="O9" s="49">
        <f>D9/M9-1</f>
        <v>5.8166283998750679E-4</v>
      </c>
      <c r="P9" s="49">
        <f>F9/N9-1</f>
        <v>5.8166283998750679E-4</v>
      </c>
      <c r="R9" s="131">
        <v>163660</v>
      </c>
      <c r="S9" s="54">
        <v>15918</v>
      </c>
      <c r="T9" s="54">
        <v>31199</v>
      </c>
      <c r="V9" s="124">
        <f>ROUND(T9,0)</f>
        <v>31199</v>
      </c>
      <c r="W9" s="51">
        <f>D9-SUM(R9:T9)</f>
        <v>332.92449324630434</v>
      </c>
      <c r="Y9" s="176">
        <v>5.5731044305147304E-3</v>
      </c>
      <c r="Z9" s="61">
        <v>9.7746221388825827E-3</v>
      </c>
      <c r="AA9" s="117">
        <f>IF(AND(Y9&lt;0,Z9&gt;0),1,IF(AND(Y9&gt;0,Z9&gt;0),2,IF(AND(Y9&gt;0,Z9&lt;0),3,IF(AND(Y9&lt;0,Z9&lt;0),4,5))))</f>
        <v>2</v>
      </c>
      <c r="AB9" s="63">
        <f>R9/(1+Y9)/1000</f>
        <v>162.75296075334612</v>
      </c>
      <c r="AC9" s="63">
        <f>S9/(1+Z9)/1000</f>
        <v>15.763913700151068</v>
      </c>
      <c r="AE9" s="124">
        <f>IF(AA9=1,MIN(W9,-1*Y9*R9),0)</f>
        <v>0</v>
      </c>
      <c r="AF9" s="51">
        <v>0</v>
      </c>
      <c r="AG9" s="51">
        <f>W9-AE9-AF9</f>
        <v>332.92449324630434</v>
      </c>
      <c r="AI9" s="124">
        <v>0</v>
      </c>
      <c r="AJ9" s="51">
        <f>IF(AA9=3,MIN(W9,-1*Z9*S9),0)</f>
        <v>0</v>
      </c>
      <c r="AK9" s="51">
        <f>AG9-AI9-AJ9</f>
        <v>332.92449324630434</v>
      </c>
      <c r="AM9" s="124">
        <f>AK9*AB9/(AB9+AC9)</f>
        <v>303.52563111482328</v>
      </c>
      <c r="AN9" s="51">
        <f>AK9*AC9/(AB9+AC9)</f>
        <v>29.398862131481014</v>
      </c>
      <c r="AO9" s="51">
        <f>W9-SUM(AE9:AF9)-SUM(AI9:AJ9)-SUM(AM9:AN9)</f>
        <v>0</v>
      </c>
      <c r="AQ9" s="124">
        <f>ROUND(R9+AE9+AI9+AM9,0)</f>
        <v>163964</v>
      </c>
      <c r="AR9" s="51">
        <f>ROUND(S9+AF9+AJ9+AN9,0)</f>
        <v>15947</v>
      </c>
      <c r="AS9" s="51">
        <f>V9</f>
        <v>31199</v>
      </c>
      <c r="AU9" s="178">
        <f>SUM(AQ9:AT9)</f>
        <v>211110</v>
      </c>
      <c r="AW9" s="124">
        <f>AQ9/$E9 * 1000</f>
        <v>1511.8906716063634</v>
      </c>
      <c r="AX9" s="51">
        <f>AR9/$E9 * 1000</f>
        <v>147.04520833906636</v>
      </c>
      <c r="AY9" s="51">
        <f>AS9/$E9 * 1000</f>
        <v>287.68191227005275</v>
      </c>
      <c r="AZ9" s="65">
        <f>AU9/$E9 * 1000</f>
        <v>1946.6177922154825</v>
      </c>
      <c r="BB9" s="131">
        <v>162752.96075334615</v>
      </c>
      <c r="BC9" s="54">
        <v>15763.913700151068</v>
      </c>
      <c r="BD9" s="54">
        <v>32470.326625168647</v>
      </c>
      <c r="BE9" s="54">
        <f>SUM(BB9:BD9)</f>
        <v>210987.20107866588</v>
      </c>
      <c r="BG9" s="122">
        <f>AQ9/BB9-1</f>
        <v>7.4409659956304885E-3</v>
      </c>
      <c r="BH9" s="49">
        <f>AR9/BC9-1</f>
        <v>1.1614266820502595E-2</v>
      </c>
      <c r="BI9" s="49">
        <f>AS9/BD9-1</f>
        <v>-3.9153490503640587E-2</v>
      </c>
      <c r="BJ9" s="49">
        <f>AU9/BE9-1</f>
        <v>5.8202071360868857E-4</v>
      </c>
      <c r="BL9" s="131">
        <v>158347.46280760062</v>
      </c>
      <c r="BM9" s="54">
        <v>15380</v>
      </c>
      <c r="BN9" s="54">
        <v>29377</v>
      </c>
      <c r="BO9" s="54">
        <f>SUM(BL9:BN9)</f>
        <v>203104.46280760062</v>
      </c>
      <c r="BQ9" s="122">
        <f>AQ9/BL9-1</f>
        <v>3.5469701205277371E-2</v>
      </c>
      <c r="BR9" s="49">
        <f>AR9/BM9-1</f>
        <v>3.6866059817945329E-2</v>
      </c>
      <c r="BS9" s="49">
        <f>AS9/BN9-1</f>
        <v>6.2021309187459517E-2</v>
      </c>
      <c r="BT9" s="49">
        <f>AU9/BO9-1</f>
        <v>3.9415860595751528E-2</v>
      </c>
      <c r="BV9" s="122">
        <f>AW9/(BL9*1000/$H9) - 1</f>
        <v>3.4921142723808973E-2</v>
      </c>
      <c r="BW9" s="49">
        <f>AX9/(BM9*1000/$H9) - 1</f>
        <v>3.6316761590678981E-2</v>
      </c>
      <c r="BX9" s="49">
        <f>AY9/(BN9*1000/$H9) - 1</f>
        <v>6.1458684519661855E-2</v>
      </c>
      <c r="BY9" s="49">
        <f>AZ9/(BO9*1000/$H9) - 1</f>
        <v>3.8865211566196045E-2</v>
      </c>
      <c r="CA9" s="180">
        <v>119142.95206814405</v>
      </c>
      <c r="CB9" s="64">
        <v>109279.77687399465</v>
      </c>
      <c r="CC9" s="64">
        <v>103779.75591222804</v>
      </c>
      <c r="CD9" s="64">
        <v>115726.03748693297</v>
      </c>
      <c r="CF9" s="180">
        <v>118289.25519344764</v>
      </c>
      <c r="CG9" s="64">
        <v>109020.90911361453</v>
      </c>
      <c r="CH9" s="64">
        <v>103158.40912320485</v>
      </c>
      <c r="CI9" s="64">
        <v>115009.13921865543</v>
      </c>
      <c r="CK9" s="163">
        <v>108449.640625</v>
      </c>
      <c r="CL9" s="60">
        <v>108392.1875</v>
      </c>
    </row>
    <row r="10" spans="1:91">
      <c r="A10" s="9" t="s">
        <v>44</v>
      </c>
      <c r="B10" s="23" t="s">
        <v>45</v>
      </c>
      <c r="D10" s="131">
        <v>630131.07800803927</v>
      </c>
      <c r="E10" s="54">
        <v>294087.8125</v>
      </c>
      <c r="F10" s="124">
        <f t="shared" ref="F10:F73" si="0">D10/E10 * 1000</f>
        <v>2142.663011606573</v>
      </c>
      <c r="G10" s="131">
        <f t="shared" ref="G10:G73" si="1">BO10</f>
        <v>604566.36362786894</v>
      </c>
      <c r="H10" s="54">
        <v>293122.5</v>
      </c>
      <c r="I10" s="124">
        <f t="shared" ref="I10:I73" si="2">G10/H10 * 1000</f>
        <v>2062.5041190214633</v>
      </c>
      <c r="J10" s="49">
        <f t="shared" ref="J10:J73" si="3">D10/G10-1</f>
        <v>4.2286034947035755E-2</v>
      </c>
      <c r="K10" s="49">
        <f t="shared" ref="K10:K73" si="4">F10/I10-1</f>
        <v>3.886483999999979E-2</v>
      </c>
      <c r="M10" s="131">
        <f t="shared" ref="M10:M73" si="5">BE10</f>
        <v>617649.63465130317</v>
      </c>
      <c r="N10" s="124">
        <f t="shared" ref="N10:N73" si="6">M10/E10 * 1000</f>
        <v>2100.2217990631734</v>
      </c>
      <c r="O10" s="49">
        <f t="shared" ref="O10:O73" si="7">D10/M10-1</f>
        <v>2.0207966873942329E-2</v>
      </c>
      <c r="P10" s="49">
        <f t="shared" ref="P10:P73" si="8">F10/N10-1</f>
        <v>2.0207966873942107E-2</v>
      </c>
      <c r="R10" s="131">
        <v>501058</v>
      </c>
      <c r="S10" s="54">
        <v>48028</v>
      </c>
      <c r="T10" s="54">
        <v>79494</v>
      </c>
      <c r="V10" s="124">
        <f t="shared" ref="V10:V73" si="9">ROUND(T10,0)</f>
        <v>79494</v>
      </c>
      <c r="W10" s="51">
        <f t="shared" ref="W10:W73" si="10">D10-SUM(R10:T10)</f>
        <v>1551.0780080392724</v>
      </c>
      <c r="Y10" s="176">
        <v>3.1471959929334048E-2</v>
      </c>
      <c r="Z10" s="61">
        <v>5.8644573780396003E-2</v>
      </c>
      <c r="AA10" s="117">
        <f t="shared" ref="AA10:AA73" si="11">IF(AND(Y10&lt;0,Z10&gt;0),1,IF(AND(Y10&gt;0,Z10&gt;0),2,IF(AND(Y10&gt;0,Z10&lt;0),3,IF(AND(Y10&lt;0,Z10&lt;0),4,5))))</f>
        <v>2</v>
      </c>
      <c r="AB10" s="63">
        <f t="shared" ref="AB10:AC73" si="12">R10/(1+Y10)/1000</f>
        <v>485.76987011292812</v>
      </c>
      <c r="AC10" s="63">
        <f t="shared" si="12"/>
        <v>45.367445495415978</v>
      </c>
      <c r="AE10" s="124">
        <f t="shared" ref="AE10:AE73" si="13">IF(AA10=1,MIN(W10,-1*Y10*R10),0)</f>
        <v>0</v>
      </c>
      <c r="AF10" s="51">
        <v>0</v>
      </c>
      <c r="AG10" s="51">
        <f t="shared" ref="AG10:AG73" si="14">W10-AE10-AF10</f>
        <v>1551.0780080392724</v>
      </c>
      <c r="AI10" s="124">
        <v>0</v>
      </c>
      <c r="AJ10" s="51">
        <f t="shared" ref="AJ10:AJ73" si="15">IF(AA10=3,MIN(W10,-1*Z10*S10),0)</f>
        <v>0</v>
      </c>
      <c r="AK10" s="51">
        <f t="shared" ref="AK10:AK73" si="16">AG10-AI10-AJ10</f>
        <v>1551.0780080392724</v>
      </c>
      <c r="AM10" s="124">
        <f t="shared" ref="AM10:AM73" si="17">AK10*AB10/(AB10+AC10)</f>
        <v>1418.5916529650431</v>
      </c>
      <c r="AN10" s="51">
        <f t="shared" ref="AN10:AN73" si="18">AK10*AC10/(AB10+AC10)</f>
        <v>132.48635507422929</v>
      </c>
      <c r="AO10" s="51">
        <f t="shared" ref="AO10:AO73" si="19">W10-SUM(AE10:AF10)-SUM(AI10:AJ10)-SUM(AM10:AN10)</f>
        <v>0</v>
      </c>
      <c r="AQ10" s="124">
        <f t="shared" ref="AQ10:AR73" si="20">ROUND(R10+AE10+AI10+AM10,0)</f>
        <v>502477</v>
      </c>
      <c r="AR10" s="51">
        <f t="shared" si="20"/>
        <v>48160</v>
      </c>
      <c r="AS10" s="51">
        <f t="shared" ref="AS10:AS73" si="21">V10</f>
        <v>79494</v>
      </c>
      <c r="AU10" s="178">
        <f t="shared" ref="AU10:AU73" si="22">SUM(AQ10:AT10)</f>
        <v>630131</v>
      </c>
      <c r="AW10" s="124">
        <f t="shared" ref="AW10:AY73" si="23">AQ10/$E10 * 1000</f>
        <v>1708.5951156170404</v>
      </c>
      <c r="AX10" s="51">
        <f t="shared" si="23"/>
        <v>163.76061146702568</v>
      </c>
      <c r="AY10" s="51">
        <f t="shared" si="23"/>
        <v>270.30701926826703</v>
      </c>
      <c r="AZ10" s="65">
        <f t="shared" ref="AZ10:AZ73" si="24">AU10/$E10 * 1000</f>
        <v>2142.6627463523332</v>
      </c>
      <c r="BB10" s="131">
        <v>485769.87011292815</v>
      </c>
      <c r="BC10" s="54">
        <v>45367.445495415996</v>
      </c>
      <c r="BD10" s="54">
        <v>86512.319042959032</v>
      </c>
      <c r="BE10" s="54">
        <f t="shared" ref="BE10:BE73" si="25">SUM(BB10:BD10)</f>
        <v>617649.63465130317</v>
      </c>
      <c r="BG10" s="122">
        <f t="shared" ref="BG10:BI73" si="26">AQ10/BB10-1</f>
        <v>3.4393096227207209E-2</v>
      </c>
      <c r="BH10" s="49">
        <f t="shared" si="26"/>
        <v>6.155414910601853E-2</v>
      </c>
      <c r="BI10" s="49">
        <f t="shared" si="26"/>
        <v>-8.1125082769703316E-2</v>
      </c>
      <c r="BJ10" s="49">
        <f t="shared" ref="BJ10:BJ73" si="27">AU10/BE10-1</f>
        <v>2.0207840575738656E-2</v>
      </c>
      <c r="BL10" s="131">
        <v>483459.36362786894</v>
      </c>
      <c r="BM10" s="54">
        <v>46460</v>
      </c>
      <c r="BN10" s="54">
        <v>74647</v>
      </c>
      <c r="BO10" s="54">
        <f t="shared" ref="BO10:BO73" si="28">SUM(BL10:BN10)</f>
        <v>604566.36362786894</v>
      </c>
      <c r="BQ10" s="122">
        <f t="shared" ref="BQ10:BS73" si="29">AQ10/BL10-1</f>
        <v>3.9336576769189335E-2</v>
      </c>
      <c r="BR10" s="49">
        <f t="shared" si="29"/>
        <v>3.659061558329757E-2</v>
      </c>
      <c r="BS10" s="49">
        <f t="shared" si="29"/>
        <v>6.4932281270513315E-2</v>
      </c>
      <c r="BT10" s="49">
        <f t="shared" ref="BT10:BT73" si="30">AU10/BO10-1</f>
        <v>4.2285905915643962E-2</v>
      </c>
      <c r="BV10" s="122">
        <f t="shared" ref="BV10:BY73" si="31">AW10/(BL10*1000/$H10) - 1</f>
        <v>3.5925063110280098E-2</v>
      </c>
      <c r="BW10" s="49">
        <f t="shared" si="31"/>
        <v>3.3188115254912498E-2</v>
      </c>
      <c r="BX10" s="49">
        <f t="shared" si="31"/>
        <v>6.1436752387404647E-2</v>
      </c>
      <c r="BY10" s="49">
        <f t="shared" si="31"/>
        <v>3.8864711392140316E-2</v>
      </c>
      <c r="CA10" s="180">
        <v>355606.78025836311</v>
      </c>
      <c r="CB10" s="64">
        <v>314499.5852796798</v>
      </c>
      <c r="CC10" s="64">
        <v>276505.60640556703</v>
      </c>
      <c r="CD10" s="64">
        <v>338779.52979146241</v>
      </c>
      <c r="CF10" s="180">
        <v>352754.6972566914</v>
      </c>
      <c r="CG10" s="64">
        <v>313216.20932074048</v>
      </c>
      <c r="CH10" s="64">
        <v>274835.36997874151</v>
      </c>
      <c r="CI10" s="64">
        <v>336512.62768934976</v>
      </c>
      <c r="CK10" s="163">
        <v>294087.8125</v>
      </c>
      <c r="CL10" s="60">
        <v>293122.5</v>
      </c>
    </row>
    <row r="11" spans="1:91">
      <c r="A11" s="9" t="s">
        <v>46</v>
      </c>
      <c r="B11" s="23" t="s">
        <v>47</v>
      </c>
      <c r="D11" s="131">
        <v>493746.74911458715</v>
      </c>
      <c r="E11" s="54">
        <v>260704.78125</v>
      </c>
      <c r="F11" s="124">
        <f t="shared" si="0"/>
        <v>1893.8921900366456</v>
      </c>
      <c r="G11" s="131">
        <f t="shared" si="1"/>
        <v>474093.29586128175</v>
      </c>
      <c r="H11" s="54">
        <v>260056.4375</v>
      </c>
      <c r="I11" s="124">
        <f t="shared" si="2"/>
        <v>1823.0400309212946</v>
      </c>
      <c r="J11" s="49">
        <f t="shared" si="3"/>
        <v>4.1454822130739366E-2</v>
      </c>
      <c r="K11" s="49">
        <f t="shared" si="4"/>
        <v>3.8864840000000012E-2</v>
      </c>
      <c r="M11" s="131">
        <f t="shared" si="5"/>
        <v>484834.61096322676</v>
      </c>
      <c r="N11" s="124">
        <f t="shared" si="6"/>
        <v>1859.707400219484</v>
      </c>
      <c r="O11" s="49">
        <f t="shared" si="7"/>
        <v>1.8381810930648168E-2</v>
      </c>
      <c r="P11" s="49">
        <f t="shared" si="8"/>
        <v>1.8381810930647946E-2</v>
      </c>
      <c r="R11" s="131">
        <v>386223</v>
      </c>
      <c r="S11" s="54">
        <v>37845</v>
      </c>
      <c r="T11" s="54">
        <v>68786</v>
      </c>
      <c r="V11" s="124">
        <f t="shared" si="9"/>
        <v>68786</v>
      </c>
      <c r="W11" s="51">
        <f t="shared" si="10"/>
        <v>892.74911458714632</v>
      </c>
      <c r="Y11" s="176">
        <v>3.2718420106731649E-2</v>
      </c>
      <c r="Z11" s="61">
        <v>3.4752648993386259E-2</v>
      </c>
      <c r="AA11" s="117">
        <f t="shared" si="11"/>
        <v>2</v>
      </c>
      <c r="AB11" s="63">
        <f t="shared" si="12"/>
        <v>373.98674457659405</v>
      </c>
      <c r="AC11" s="63">
        <f t="shared" si="12"/>
        <v>36.573958072797247</v>
      </c>
      <c r="AE11" s="124">
        <f t="shared" si="13"/>
        <v>0</v>
      </c>
      <c r="AF11" s="51">
        <v>0</v>
      </c>
      <c r="AG11" s="51">
        <f t="shared" si="14"/>
        <v>892.74911458714632</v>
      </c>
      <c r="AI11" s="124">
        <v>0</v>
      </c>
      <c r="AJ11" s="51">
        <f t="shared" si="15"/>
        <v>0</v>
      </c>
      <c r="AK11" s="51">
        <f t="shared" si="16"/>
        <v>892.74911458714632</v>
      </c>
      <c r="AM11" s="124">
        <f t="shared" si="17"/>
        <v>813.22039087897247</v>
      </c>
      <c r="AN11" s="51">
        <f t="shared" si="18"/>
        <v>79.528723708173843</v>
      </c>
      <c r="AO11" s="51">
        <f t="shared" si="19"/>
        <v>0</v>
      </c>
      <c r="AQ11" s="124">
        <f t="shared" si="20"/>
        <v>387036</v>
      </c>
      <c r="AR11" s="51">
        <f t="shared" si="20"/>
        <v>37925</v>
      </c>
      <c r="AS11" s="51">
        <f t="shared" si="21"/>
        <v>68786</v>
      </c>
      <c r="AU11" s="178">
        <f t="shared" si="22"/>
        <v>493747</v>
      </c>
      <c r="AW11" s="124">
        <f t="shared" si="23"/>
        <v>1484.5757647569035</v>
      </c>
      <c r="AX11" s="51">
        <f t="shared" si="23"/>
        <v>145.47105664177383</v>
      </c>
      <c r="AY11" s="51">
        <f t="shared" si="23"/>
        <v>263.84633097326446</v>
      </c>
      <c r="AZ11" s="65">
        <f t="shared" si="24"/>
        <v>1893.8931523719418</v>
      </c>
      <c r="BB11" s="131">
        <v>373986.74457659404</v>
      </c>
      <c r="BC11" s="54">
        <v>36573.95807279725</v>
      </c>
      <c r="BD11" s="54">
        <v>74273.908313835476</v>
      </c>
      <c r="BE11" s="54">
        <f t="shared" si="25"/>
        <v>484834.61096322676</v>
      </c>
      <c r="BG11" s="122">
        <f t="shared" si="26"/>
        <v>3.4892293945282926E-2</v>
      </c>
      <c r="BH11" s="49">
        <f t="shared" si="26"/>
        <v>3.6939997703109517E-2</v>
      </c>
      <c r="BI11" s="49">
        <f t="shared" si="26"/>
        <v>-7.3887431514267132E-2</v>
      </c>
      <c r="BJ11" s="49">
        <f t="shared" si="27"/>
        <v>1.8382328396619352E-2</v>
      </c>
      <c r="BL11" s="131">
        <v>372955.29586128175</v>
      </c>
      <c r="BM11" s="54">
        <v>36495</v>
      </c>
      <c r="BN11" s="54">
        <v>64643</v>
      </c>
      <c r="BO11" s="54">
        <f t="shared" si="28"/>
        <v>474093.29586128175</v>
      </c>
      <c r="BQ11" s="122">
        <f t="shared" si="29"/>
        <v>3.7754401921552327E-2</v>
      </c>
      <c r="BR11" s="49">
        <f t="shared" si="29"/>
        <v>3.9183449787642211E-2</v>
      </c>
      <c r="BS11" s="49">
        <f t="shared" si="29"/>
        <v>6.4090466098417398E-2</v>
      </c>
      <c r="BT11" s="49">
        <f t="shared" si="30"/>
        <v>4.1455351320700551E-2</v>
      </c>
      <c r="BV11" s="122">
        <f t="shared" si="31"/>
        <v>3.5173622323668052E-2</v>
      </c>
      <c r="BW11" s="49">
        <f t="shared" si="31"/>
        <v>3.6599116306902602E-2</v>
      </c>
      <c r="BX11" s="49">
        <f t="shared" si="31"/>
        <v>6.1444191642607393E-2</v>
      </c>
      <c r="BY11" s="49">
        <f t="shared" si="31"/>
        <v>3.8865367873924583E-2</v>
      </c>
      <c r="CA11" s="180">
        <v>273776.18555731419</v>
      </c>
      <c r="CB11" s="64">
        <v>253540.71670386122</v>
      </c>
      <c r="CC11" s="64">
        <v>237389.91493489523</v>
      </c>
      <c r="CD11" s="64">
        <v>265930.76772639522</v>
      </c>
      <c r="CF11" s="180">
        <v>271505.76784873247</v>
      </c>
      <c r="CG11" s="64">
        <v>252643.03091473039</v>
      </c>
      <c r="CH11" s="64">
        <v>235905.95988068788</v>
      </c>
      <c r="CI11" s="64">
        <v>264021.7721406818</v>
      </c>
      <c r="CK11" s="163">
        <v>260704.78125</v>
      </c>
      <c r="CL11" s="60">
        <v>260056.4375</v>
      </c>
    </row>
    <row r="12" spans="1:91">
      <c r="A12" s="9" t="s">
        <v>48</v>
      </c>
      <c r="B12" s="23" t="s">
        <v>49</v>
      </c>
      <c r="D12" s="131">
        <v>581330.0777181501</v>
      </c>
      <c r="E12" s="54">
        <v>298891.875</v>
      </c>
      <c r="F12" s="124">
        <f t="shared" si="0"/>
        <v>1944.9510888114644</v>
      </c>
      <c r="G12" s="131">
        <f t="shared" si="1"/>
        <v>556132.17850482871</v>
      </c>
      <c r="H12" s="54">
        <v>298132.21875</v>
      </c>
      <c r="I12" s="124">
        <f t="shared" si="2"/>
        <v>1865.3877156805238</v>
      </c>
      <c r="J12" s="49">
        <f t="shared" si="3"/>
        <v>4.5309191208943167E-2</v>
      </c>
      <c r="K12" s="49">
        <f t="shared" si="4"/>
        <v>4.2652459036868207E-2</v>
      </c>
      <c r="M12" s="131">
        <f t="shared" si="5"/>
        <v>599661.68831153796</v>
      </c>
      <c r="N12" s="124">
        <f t="shared" si="6"/>
        <v>2006.2830022112109</v>
      </c>
      <c r="O12" s="49">
        <f t="shared" si="7"/>
        <v>-3.0569921258441601E-2</v>
      </c>
      <c r="P12" s="49">
        <f t="shared" si="8"/>
        <v>-3.0569921258441601E-2</v>
      </c>
      <c r="R12" s="131">
        <v>451606</v>
      </c>
      <c r="S12" s="54">
        <v>44851</v>
      </c>
      <c r="T12" s="54">
        <v>83693</v>
      </c>
      <c r="V12" s="124">
        <f t="shared" si="9"/>
        <v>83693</v>
      </c>
      <c r="W12" s="51">
        <f t="shared" si="10"/>
        <v>1180.0777181501035</v>
      </c>
      <c r="Y12" s="176">
        <v>-2.5220279748861318E-2</v>
      </c>
      <c r="Z12" s="61">
        <v>-2.0015104083667468E-2</v>
      </c>
      <c r="AA12" s="117">
        <f t="shared" si="11"/>
        <v>4</v>
      </c>
      <c r="AB12" s="63">
        <f t="shared" si="12"/>
        <v>463.29031125478264</v>
      </c>
      <c r="AC12" s="63">
        <f t="shared" si="12"/>
        <v>45.767031907223611</v>
      </c>
      <c r="AE12" s="124">
        <f t="shared" si="13"/>
        <v>0</v>
      </c>
      <c r="AF12" s="51">
        <v>0</v>
      </c>
      <c r="AG12" s="51">
        <f t="shared" si="14"/>
        <v>1180.0777181501035</v>
      </c>
      <c r="AI12" s="124">
        <v>0</v>
      </c>
      <c r="AJ12" s="51">
        <f t="shared" si="15"/>
        <v>0</v>
      </c>
      <c r="AK12" s="51">
        <f t="shared" si="16"/>
        <v>1180.0777181501035</v>
      </c>
      <c r="AM12" s="124">
        <f t="shared" si="17"/>
        <v>1073.982294314146</v>
      </c>
      <c r="AN12" s="51">
        <f t="shared" si="18"/>
        <v>106.09542383595731</v>
      </c>
      <c r="AO12" s="51">
        <f t="shared" si="19"/>
        <v>0</v>
      </c>
      <c r="AQ12" s="124">
        <f t="shared" si="20"/>
        <v>452680</v>
      </c>
      <c r="AR12" s="51">
        <f t="shared" si="20"/>
        <v>44957</v>
      </c>
      <c r="AS12" s="51">
        <f t="shared" si="21"/>
        <v>83693</v>
      </c>
      <c r="AU12" s="178">
        <f t="shared" si="22"/>
        <v>581330</v>
      </c>
      <c r="AW12" s="124">
        <f t="shared" si="23"/>
        <v>1514.5276197287062</v>
      </c>
      <c r="AX12" s="51">
        <f t="shared" si="23"/>
        <v>150.41225192220432</v>
      </c>
      <c r="AY12" s="51">
        <f t="shared" si="23"/>
        <v>280.01095713960103</v>
      </c>
      <c r="AZ12" s="65">
        <f t="shared" si="24"/>
        <v>1944.9508287905114</v>
      </c>
      <c r="BB12" s="131">
        <v>463290.31125478266</v>
      </c>
      <c r="BC12" s="54">
        <v>45767.031907223609</v>
      </c>
      <c r="BD12" s="54">
        <v>90604.345149531626</v>
      </c>
      <c r="BE12" s="54">
        <f t="shared" si="25"/>
        <v>599661.68831153796</v>
      </c>
      <c r="BG12" s="122">
        <f t="shared" si="26"/>
        <v>-2.2902078884502353E-2</v>
      </c>
      <c r="BH12" s="49">
        <f t="shared" si="26"/>
        <v>-1.7699026427268838E-2</v>
      </c>
      <c r="BI12" s="49">
        <f t="shared" si="26"/>
        <v>-7.628050440765588E-2</v>
      </c>
      <c r="BJ12" s="49">
        <f t="shared" si="27"/>
        <v>-3.0570050861769005E-2</v>
      </c>
      <c r="BL12" s="131">
        <v>434355.17850482871</v>
      </c>
      <c r="BM12" s="54">
        <v>43129</v>
      </c>
      <c r="BN12" s="54">
        <v>78648</v>
      </c>
      <c r="BO12" s="54">
        <f t="shared" si="28"/>
        <v>556132.17850482871</v>
      </c>
      <c r="BQ12" s="122">
        <f t="shared" si="29"/>
        <v>4.2188564571165932E-2</v>
      </c>
      <c r="BR12" s="49">
        <f t="shared" si="29"/>
        <v>4.2384474483526224E-2</v>
      </c>
      <c r="BS12" s="49">
        <f t="shared" si="29"/>
        <v>6.414657715390093E-2</v>
      </c>
      <c r="BT12" s="49">
        <f t="shared" si="30"/>
        <v>4.5309051461319916E-2</v>
      </c>
      <c r="BV12" s="122">
        <f t="shared" si="31"/>
        <v>3.953976370712442E-2</v>
      </c>
      <c r="BW12" s="49">
        <f t="shared" si="31"/>
        <v>3.9735175699662006E-2</v>
      </c>
      <c r="BX12" s="49">
        <f t="shared" si="31"/>
        <v>6.144196834427329E-2</v>
      </c>
      <c r="BY12" s="49">
        <f t="shared" si="31"/>
        <v>4.2652319644424175E-2</v>
      </c>
      <c r="CA12" s="180">
        <v>339150.66793234518</v>
      </c>
      <c r="CB12" s="64">
        <v>317269.62797052483</v>
      </c>
      <c r="CC12" s="64">
        <v>289584.30054464587</v>
      </c>
      <c r="CD12" s="64">
        <v>328913.17893327714</v>
      </c>
      <c r="CF12" s="180">
        <v>337370.47923896945</v>
      </c>
      <c r="CG12" s="64">
        <v>316411.82088301633</v>
      </c>
      <c r="CH12" s="64">
        <v>287812.92029842042</v>
      </c>
      <c r="CI12" s="64">
        <v>327372.48237026442</v>
      </c>
      <c r="CK12" s="163">
        <v>298891.875</v>
      </c>
      <c r="CL12" s="60">
        <v>298132.21875</v>
      </c>
    </row>
    <row r="13" spans="1:91">
      <c r="A13" s="9" t="s">
        <v>50</v>
      </c>
      <c r="B13" s="23" t="s">
        <v>51</v>
      </c>
      <c r="D13" s="131">
        <v>654273.21949593816</v>
      </c>
      <c r="E13" s="54">
        <v>325564.0625</v>
      </c>
      <c r="F13" s="124">
        <f t="shared" si="0"/>
        <v>2009.6604473841096</v>
      </c>
      <c r="G13" s="131">
        <f t="shared" si="1"/>
        <v>629128.33883293602</v>
      </c>
      <c r="H13" s="54">
        <v>325474.59375</v>
      </c>
      <c r="I13" s="124">
        <f t="shared" si="2"/>
        <v>1932.9568295465028</v>
      </c>
      <c r="J13" s="49">
        <f t="shared" si="3"/>
        <v>3.9967808014573114E-2</v>
      </c>
      <c r="K13" s="49">
        <f t="shared" si="4"/>
        <v>3.9682012896067764E-2</v>
      </c>
      <c r="M13" s="131">
        <f t="shared" si="5"/>
        <v>662302.89398343244</v>
      </c>
      <c r="N13" s="124">
        <f t="shared" si="6"/>
        <v>2034.3243320458089</v>
      </c>
      <c r="O13" s="49">
        <f t="shared" si="7"/>
        <v>-1.2123870453290109E-2</v>
      </c>
      <c r="P13" s="49">
        <f t="shared" si="8"/>
        <v>-1.2123870453290109E-2</v>
      </c>
      <c r="R13" s="131">
        <v>507925</v>
      </c>
      <c r="S13" s="54">
        <v>48647</v>
      </c>
      <c r="T13" s="54">
        <v>96139</v>
      </c>
      <c r="V13" s="124">
        <f t="shared" si="9"/>
        <v>96139</v>
      </c>
      <c r="W13" s="51">
        <f t="shared" si="10"/>
        <v>1562.2194959381595</v>
      </c>
      <c r="Y13" s="176">
        <v>-8.3305252719186873E-3</v>
      </c>
      <c r="Z13" s="61">
        <v>4.0056909411538832E-3</v>
      </c>
      <c r="AA13" s="117">
        <f t="shared" si="11"/>
        <v>1</v>
      </c>
      <c r="AB13" s="63">
        <f t="shared" si="12"/>
        <v>512.1918269585484</v>
      </c>
      <c r="AC13" s="63">
        <f t="shared" si="12"/>
        <v>48.452912606898025</v>
      </c>
      <c r="AE13" s="124">
        <f t="shared" si="13"/>
        <v>1562.2194959381595</v>
      </c>
      <c r="AF13" s="51">
        <v>0</v>
      </c>
      <c r="AG13" s="51">
        <f t="shared" si="14"/>
        <v>0</v>
      </c>
      <c r="AI13" s="124">
        <v>0</v>
      </c>
      <c r="AJ13" s="51">
        <f t="shared" si="15"/>
        <v>0</v>
      </c>
      <c r="AK13" s="51">
        <f t="shared" si="16"/>
        <v>0</v>
      </c>
      <c r="AM13" s="124">
        <f t="shared" si="17"/>
        <v>0</v>
      </c>
      <c r="AN13" s="51">
        <f t="shared" si="18"/>
        <v>0</v>
      </c>
      <c r="AO13" s="51">
        <f t="shared" si="19"/>
        <v>0</v>
      </c>
      <c r="AQ13" s="124">
        <f t="shared" si="20"/>
        <v>509487</v>
      </c>
      <c r="AR13" s="51">
        <f t="shared" si="20"/>
        <v>48647</v>
      </c>
      <c r="AS13" s="51">
        <f t="shared" si="21"/>
        <v>96139</v>
      </c>
      <c r="AU13" s="178">
        <f t="shared" si="22"/>
        <v>654273</v>
      </c>
      <c r="AW13" s="124">
        <f t="shared" si="23"/>
        <v>1564.9362404672661</v>
      </c>
      <c r="AX13" s="51">
        <f t="shared" si="23"/>
        <v>149.42374052725799</v>
      </c>
      <c r="AY13" s="51">
        <f t="shared" si="23"/>
        <v>295.29979218759752</v>
      </c>
      <c r="AZ13" s="65">
        <f t="shared" si="24"/>
        <v>2009.6597731821216</v>
      </c>
      <c r="BB13" s="131">
        <v>512191.82695854834</v>
      </c>
      <c r="BC13" s="54">
        <v>48452.912606898033</v>
      </c>
      <c r="BD13" s="54">
        <v>101658.15441798605</v>
      </c>
      <c r="BE13" s="54">
        <f t="shared" si="25"/>
        <v>662302.89398343244</v>
      </c>
      <c r="BG13" s="122">
        <f t="shared" si="26"/>
        <v>-5.2808866057272308E-3</v>
      </c>
      <c r="BH13" s="49">
        <f t="shared" si="26"/>
        <v>4.0056909411538832E-3</v>
      </c>
      <c r="BI13" s="49">
        <f t="shared" si="26"/>
        <v>-5.4291310417588723E-2</v>
      </c>
      <c r="BJ13" s="49">
        <f t="shared" si="27"/>
        <v>-1.2124201866515305E-2</v>
      </c>
      <c r="BL13" s="131">
        <v>491563.33883293602</v>
      </c>
      <c r="BM13" s="54">
        <v>47016</v>
      </c>
      <c r="BN13" s="54">
        <v>90549</v>
      </c>
      <c r="BO13" s="54">
        <f t="shared" si="28"/>
        <v>629128.33883293602</v>
      </c>
      <c r="BQ13" s="122">
        <f t="shared" si="29"/>
        <v>3.6462566979909683E-2</v>
      </c>
      <c r="BR13" s="49">
        <f t="shared" si="29"/>
        <v>3.4690318189552594E-2</v>
      </c>
      <c r="BS13" s="49">
        <f t="shared" si="29"/>
        <v>6.1734530475212379E-2</v>
      </c>
      <c r="BT13" s="49">
        <f t="shared" si="30"/>
        <v>3.9967459125603177E-2</v>
      </c>
      <c r="BV13" s="122">
        <f t="shared" si="31"/>
        <v>3.6177735141968759E-2</v>
      </c>
      <c r="BW13" s="49">
        <f t="shared" si="31"/>
        <v>3.4405973385968736E-2</v>
      </c>
      <c r="BX13" s="49">
        <f t="shared" si="31"/>
        <v>6.1442753610947864E-2</v>
      </c>
      <c r="BY13" s="49">
        <f t="shared" si="31"/>
        <v>3.9681664102976466E-2</v>
      </c>
      <c r="CA13" s="180">
        <v>374948.91648392222</v>
      </c>
      <c r="CB13" s="64">
        <v>335888.89023962605</v>
      </c>
      <c r="CC13" s="64">
        <v>324913.83821832383</v>
      </c>
      <c r="CD13" s="64">
        <v>363271.74892591615</v>
      </c>
      <c r="CF13" s="180">
        <v>372159.27731021104</v>
      </c>
      <c r="CG13" s="64">
        <v>334639.76038412476</v>
      </c>
      <c r="CH13" s="64">
        <v>322666.33210622589</v>
      </c>
      <c r="CI13" s="64">
        <v>360858.82912054961</v>
      </c>
      <c r="CK13" s="163">
        <v>325564.0625</v>
      </c>
      <c r="CL13" s="60">
        <v>325474.59375</v>
      </c>
    </row>
    <row r="14" spans="1:91">
      <c r="A14" s="9" t="s">
        <v>52</v>
      </c>
      <c r="B14" s="23" t="s">
        <v>53</v>
      </c>
      <c r="D14" s="131">
        <v>622359.04117371619</v>
      </c>
      <c r="E14" s="54">
        <v>297414.375</v>
      </c>
      <c r="F14" s="124">
        <f t="shared" si="0"/>
        <v>2092.565435593744</v>
      </c>
      <c r="G14" s="131">
        <f t="shared" si="1"/>
        <v>597497.96858685557</v>
      </c>
      <c r="H14" s="54">
        <v>297279.8125</v>
      </c>
      <c r="I14" s="124">
        <f t="shared" si="2"/>
        <v>2009.8841006462744</v>
      </c>
      <c r="J14" s="49">
        <f t="shared" si="3"/>
        <v>4.1608631148419839E-2</v>
      </c>
      <c r="K14" s="49">
        <f t="shared" si="4"/>
        <v>4.1137364547977562E-2</v>
      </c>
      <c r="M14" s="131">
        <f t="shared" si="5"/>
        <v>636115.72709635971</v>
      </c>
      <c r="N14" s="124">
        <f t="shared" si="6"/>
        <v>2138.8197093578942</v>
      </c>
      <c r="O14" s="49">
        <f t="shared" si="7"/>
        <v>-2.1626074213630719E-2</v>
      </c>
      <c r="P14" s="49">
        <f t="shared" si="8"/>
        <v>-2.162607421363083E-2</v>
      </c>
      <c r="R14" s="131">
        <v>468033</v>
      </c>
      <c r="S14" s="54">
        <v>48650</v>
      </c>
      <c r="T14" s="54">
        <v>104932</v>
      </c>
      <c r="V14" s="124">
        <f t="shared" si="9"/>
        <v>104932</v>
      </c>
      <c r="W14" s="51">
        <f t="shared" si="10"/>
        <v>744.04117371619213</v>
      </c>
      <c r="Y14" s="176">
        <v>-1.9885457410459551E-2</v>
      </c>
      <c r="Z14" s="61">
        <v>-4.814112753519173E-3</v>
      </c>
      <c r="AA14" s="117">
        <f t="shared" si="11"/>
        <v>4</v>
      </c>
      <c r="AB14" s="63">
        <f t="shared" si="12"/>
        <v>477.5288802096739</v>
      </c>
      <c r="AC14" s="63">
        <f t="shared" si="12"/>
        <v>48.885339536522892</v>
      </c>
      <c r="AE14" s="124">
        <f t="shared" si="13"/>
        <v>0</v>
      </c>
      <c r="AF14" s="51">
        <v>0</v>
      </c>
      <c r="AG14" s="51">
        <f t="shared" si="14"/>
        <v>744.04117371619213</v>
      </c>
      <c r="AI14" s="124">
        <v>0</v>
      </c>
      <c r="AJ14" s="51">
        <f t="shared" si="15"/>
        <v>0</v>
      </c>
      <c r="AK14" s="51">
        <f t="shared" si="16"/>
        <v>744.04117371619213</v>
      </c>
      <c r="AM14" s="124">
        <f t="shared" si="17"/>
        <v>674.94595546048924</v>
      </c>
      <c r="AN14" s="51">
        <f t="shared" si="18"/>
        <v>69.095218255703003</v>
      </c>
      <c r="AO14" s="51">
        <f t="shared" si="19"/>
        <v>0</v>
      </c>
      <c r="AQ14" s="124">
        <f t="shared" si="20"/>
        <v>468708</v>
      </c>
      <c r="AR14" s="51">
        <f t="shared" si="20"/>
        <v>48719</v>
      </c>
      <c r="AS14" s="51">
        <f t="shared" si="21"/>
        <v>104932</v>
      </c>
      <c r="AU14" s="178">
        <f t="shared" si="22"/>
        <v>622359</v>
      </c>
      <c r="AW14" s="124">
        <f t="shared" si="23"/>
        <v>1575.9426557643692</v>
      </c>
      <c r="AX14" s="51">
        <f t="shared" si="23"/>
        <v>163.80849109932902</v>
      </c>
      <c r="AY14" s="51">
        <f t="shared" si="23"/>
        <v>352.81415029115522</v>
      </c>
      <c r="AZ14" s="65">
        <f t="shared" si="24"/>
        <v>2092.5652971548534</v>
      </c>
      <c r="BB14" s="131">
        <v>477528.88020967395</v>
      </c>
      <c r="BC14" s="54">
        <v>48885.339536522893</v>
      </c>
      <c r="BD14" s="54">
        <v>109701.50735016288</v>
      </c>
      <c r="BE14" s="54">
        <f t="shared" si="25"/>
        <v>636115.72709635971</v>
      </c>
      <c r="BG14" s="122">
        <f t="shared" si="26"/>
        <v>-1.847193033812089E-2</v>
      </c>
      <c r="BH14" s="49">
        <f t="shared" si="26"/>
        <v>-3.4026466441665626E-3</v>
      </c>
      <c r="BI14" s="49">
        <f t="shared" si="26"/>
        <v>-4.3477135960755753E-2</v>
      </c>
      <c r="BJ14" s="49">
        <f t="shared" si="27"/>
        <v>-2.1626138940400441E-2</v>
      </c>
      <c r="BL14" s="131">
        <v>451673.96858685551</v>
      </c>
      <c r="BM14" s="54">
        <v>47011</v>
      </c>
      <c r="BN14" s="54">
        <v>98813</v>
      </c>
      <c r="BO14" s="54">
        <f t="shared" si="28"/>
        <v>597497.96858685557</v>
      </c>
      <c r="BQ14" s="122">
        <f t="shared" si="29"/>
        <v>3.7713112992627362E-2</v>
      </c>
      <c r="BR14" s="49">
        <f t="shared" si="29"/>
        <v>3.6331922316053644E-2</v>
      </c>
      <c r="BS14" s="49">
        <f t="shared" si="29"/>
        <v>6.1925050347626298E-2</v>
      </c>
      <c r="BT14" s="49">
        <f t="shared" si="30"/>
        <v>4.1608562238200308E-2</v>
      </c>
      <c r="BV14" s="122">
        <f t="shared" si="31"/>
        <v>3.7243608884875101E-2</v>
      </c>
      <c r="BW14" s="49">
        <f t="shared" si="31"/>
        <v>3.5863043115790916E-2</v>
      </c>
      <c r="BX14" s="49">
        <f t="shared" si="31"/>
        <v>6.1444591763244238E-2</v>
      </c>
      <c r="BY14" s="49">
        <f t="shared" si="31"/>
        <v>4.113729566893598E-2</v>
      </c>
      <c r="CA14" s="180">
        <v>349573.98146630003</v>
      </c>
      <c r="CB14" s="64">
        <v>338886.59241451544</v>
      </c>
      <c r="CC14" s="64">
        <v>350621.53169653437</v>
      </c>
      <c r="CD14" s="64">
        <v>348908.14278603456</v>
      </c>
      <c r="CF14" s="180">
        <v>348655.27012883895</v>
      </c>
      <c r="CG14" s="64">
        <v>338810.44157661695</v>
      </c>
      <c r="CH14" s="64">
        <v>349066.98029785027</v>
      </c>
      <c r="CI14" s="64">
        <v>347943.80170455825</v>
      </c>
      <c r="CK14" s="163">
        <v>297414.375</v>
      </c>
      <c r="CL14" s="60">
        <v>297279.8125</v>
      </c>
    </row>
    <row r="15" spans="1:91">
      <c r="A15" s="9" t="s">
        <v>54</v>
      </c>
      <c r="B15" s="23" t="s">
        <v>55</v>
      </c>
      <c r="D15" s="131">
        <v>346324.39561603812</v>
      </c>
      <c r="E15" s="54">
        <v>157527.421875</v>
      </c>
      <c r="F15" s="124">
        <f t="shared" si="0"/>
        <v>2198.5022765804601</v>
      </c>
      <c r="G15" s="131">
        <f t="shared" si="1"/>
        <v>333005.62313570798</v>
      </c>
      <c r="H15" s="54">
        <v>157356.140625</v>
      </c>
      <c r="I15" s="124">
        <f t="shared" si="2"/>
        <v>2116.2543883768949</v>
      </c>
      <c r="J15" s="49">
        <f t="shared" si="3"/>
        <v>3.9995638376660203E-2</v>
      </c>
      <c r="K15" s="49">
        <f t="shared" si="4"/>
        <v>3.886483999999979E-2</v>
      </c>
      <c r="M15" s="131">
        <f t="shared" si="5"/>
        <v>340202.93896249391</v>
      </c>
      <c r="N15" s="124">
        <f t="shared" si="6"/>
        <v>2159.6426508677914</v>
      </c>
      <c r="O15" s="49">
        <f t="shared" si="7"/>
        <v>1.7993544300977105E-2</v>
      </c>
      <c r="P15" s="49">
        <f t="shared" si="8"/>
        <v>1.7993544300976883E-2</v>
      </c>
      <c r="R15" s="131">
        <v>272638</v>
      </c>
      <c r="S15" s="54">
        <v>23999</v>
      </c>
      <c r="T15" s="54">
        <v>49079</v>
      </c>
      <c r="V15" s="124">
        <f t="shared" si="9"/>
        <v>49079</v>
      </c>
      <c r="W15" s="51">
        <f t="shared" si="10"/>
        <v>608.39561603812035</v>
      </c>
      <c r="Y15" s="176">
        <v>3.3598213304917968E-2</v>
      </c>
      <c r="Z15" s="61">
        <v>6.2324027984557162E-3</v>
      </c>
      <c r="AA15" s="117">
        <f t="shared" si="11"/>
        <v>2</v>
      </c>
      <c r="AB15" s="63">
        <f t="shared" si="12"/>
        <v>263.77561076488632</v>
      </c>
      <c r="AC15" s="63">
        <f t="shared" si="12"/>
        <v>23.850354980873046</v>
      </c>
      <c r="AE15" s="124">
        <f t="shared" si="13"/>
        <v>0</v>
      </c>
      <c r="AF15" s="51">
        <v>0</v>
      </c>
      <c r="AG15" s="51">
        <f t="shared" si="14"/>
        <v>608.39561603812035</v>
      </c>
      <c r="AI15" s="124">
        <v>0</v>
      </c>
      <c r="AJ15" s="51">
        <f t="shared" si="15"/>
        <v>0</v>
      </c>
      <c r="AK15" s="51">
        <f t="shared" si="16"/>
        <v>608.39561603812035</v>
      </c>
      <c r="AM15" s="124">
        <f t="shared" si="17"/>
        <v>557.94658452007479</v>
      </c>
      <c r="AN15" s="51">
        <f t="shared" si="18"/>
        <v>50.449031518045572</v>
      </c>
      <c r="AO15" s="51">
        <f t="shared" si="19"/>
        <v>0</v>
      </c>
      <c r="AQ15" s="124">
        <f t="shared" si="20"/>
        <v>273196</v>
      </c>
      <c r="AR15" s="51">
        <f t="shared" si="20"/>
        <v>24049</v>
      </c>
      <c r="AS15" s="51">
        <f t="shared" si="21"/>
        <v>49079</v>
      </c>
      <c r="AU15" s="178">
        <f t="shared" si="22"/>
        <v>346324</v>
      </c>
      <c r="AW15" s="124">
        <f t="shared" si="23"/>
        <v>1734.275827968444</v>
      </c>
      <c r="AX15" s="51">
        <f t="shared" si="23"/>
        <v>152.66548334094608</v>
      </c>
      <c r="AY15" s="51">
        <f t="shared" si="23"/>
        <v>311.55845386046377</v>
      </c>
      <c r="AZ15" s="65">
        <f t="shared" si="24"/>
        <v>2198.4997651698536</v>
      </c>
      <c r="BB15" s="131">
        <v>263775.61076488631</v>
      </c>
      <c r="BC15" s="54">
        <v>23850.354980873042</v>
      </c>
      <c r="BD15" s="54">
        <v>52576.973216734506</v>
      </c>
      <c r="BE15" s="54">
        <f t="shared" si="25"/>
        <v>340202.93896249391</v>
      </c>
      <c r="BG15" s="122">
        <f t="shared" si="26"/>
        <v>3.5713647701532514E-2</v>
      </c>
      <c r="BH15" s="49">
        <f t="shared" si="26"/>
        <v>8.3288076544882905E-3</v>
      </c>
      <c r="BI15" s="49">
        <f t="shared" si="26"/>
        <v>-6.6530517120395039E-2</v>
      </c>
      <c r="BJ15" s="49">
        <f t="shared" si="27"/>
        <v>1.7992381418494796E-2</v>
      </c>
      <c r="BL15" s="131">
        <v>263641.62313570798</v>
      </c>
      <c r="BM15" s="54">
        <v>23176</v>
      </c>
      <c r="BN15" s="54">
        <v>46188</v>
      </c>
      <c r="BO15" s="54">
        <f t="shared" si="28"/>
        <v>333005.62313570798</v>
      </c>
      <c r="BQ15" s="122">
        <f t="shared" si="29"/>
        <v>3.6240016848075429E-2</v>
      </c>
      <c r="BR15" s="49">
        <f t="shared" si="29"/>
        <v>3.7668277528477789E-2</v>
      </c>
      <c r="BS15" s="49">
        <f t="shared" si="29"/>
        <v>6.2592015242054266E-2</v>
      </c>
      <c r="BT15" s="49">
        <f t="shared" si="30"/>
        <v>3.9994450360570699E-2</v>
      </c>
      <c r="BV15" s="122">
        <f t="shared" si="31"/>
        <v>3.5113301998856539E-2</v>
      </c>
      <c r="BW15" s="49">
        <f t="shared" si="31"/>
        <v>3.654000971615079E-2</v>
      </c>
      <c r="BX15" s="49">
        <f t="shared" si="31"/>
        <v>6.1436647583240633E-2</v>
      </c>
      <c r="BY15" s="49">
        <f t="shared" si="31"/>
        <v>3.886365327565322E-2</v>
      </c>
      <c r="CA15" s="180">
        <v>193096.36399017178</v>
      </c>
      <c r="CB15" s="64">
        <v>165337.20751404492</v>
      </c>
      <c r="CC15" s="64">
        <v>168043.44194083443</v>
      </c>
      <c r="CD15" s="64">
        <v>186600.59883376167</v>
      </c>
      <c r="CF15" s="180">
        <v>192283.26967950905</v>
      </c>
      <c r="CG15" s="64">
        <v>165181.16037863292</v>
      </c>
      <c r="CH15" s="64">
        <v>167003.5818585697</v>
      </c>
      <c r="CI15" s="64">
        <v>185881.78470343497</v>
      </c>
      <c r="CK15" s="163">
        <v>157527.421875</v>
      </c>
      <c r="CL15" s="60">
        <v>157356.140625</v>
      </c>
    </row>
    <row r="16" spans="1:91">
      <c r="A16" s="9" t="s">
        <v>56</v>
      </c>
      <c r="B16" s="23" t="s">
        <v>57</v>
      </c>
      <c r="D16" s="131">
        <v>616332.31641101092</v>
      </c>
      <c r="E16" s="54">
        <v>284521.125</v>
      </c>
      <c r="F16" s="124">
        <f t="shared" si="0"/>
        <v>2166.2093330012349</v>
      </c>
      <c r="G16" s="131">
        <f t="shared" si="1"/>
        <v>593095.27106634877</v>
      </c>
      <c r="H16" s="54">
        <v>284309.3125</v>
      </c>
      <c r="I16" s="124">
        <f t="shared" si="2"/>
        <v>2086.0916086466523</v>
      </c>
      <c r="J16" s="49">
        <f t="shared" si="3"/>
        <v>3.9179279414727652E-2</v>
      </c>
      <c r="K16" s="49">
        <f t="shared" si="4"/>
        <v>3.8405659666383984E-2</v>
      </c>
      <c r="M16" s="131">
        <f t="shared" si="5"/>
        <v>590412.63171997294</v>
      </c>
      <c r="N16" s="124">
        <f t="shared" si="6"/>
        <v>2075.1100000745919</v>
      </c>
      <c r="O16" s="49">
        <f t="shared" si="7"/>
        <v>4.390096569500801E-2</v>
      </c>
      <c r="P16" s="49">
        <f t="shared" si="8"/>
        <v>4.3900965695008232E-2</v>
      </c>
      <c r="R16" s="131">
        <v>483508</v>
      </c>
      <c r="S16" s="54">
        <v>44827</v>
      </c>
      <c r="T16" s="54">
        <v>84845</v>
      </c>
      <c r="V16" s="124">
        <f t="shared" si="9"/>
        <v>84845</v>
      </c>
      <c r="W16" s="51">
        <f t="shared" si="10"/>
        <v>3152.316411010921</v>
      </c>
      <c r="Y16" s="176">
        <v>5.5800884301845599E-2</v>
      </c>
      <c r="Z16" s="61">
        <v>3.252230203725337E-2</v>
      </c>
      <c r="AA16" s="117">
        <f t="shared" si="11"/>
        <v>2</v>
      </c>
      <c r="AB16" s="63">
        <f t="shared" si="12"/>
        <v>457.953774418102</v>
      </c>
      <c r="AC16" s="63">
        <f t="shared" si="12"/>
        <v>43.41504286304766</v>
      </c>
      <c r="AE16" s="124">
        <f t="shared" si="13"/>
        <v>0</v>
      </c>
      <c r="AF16" s="51">
        <v>0</v>
      </c>
      <c r="AG16" s="51">
        <f t="shared" si="14"/>
        <v>3152.316411010921</v>
      </c>
      <c r="AI16" s="124">
        <v>0</v>
      </c>
      <c r="AJ16" s="51">
        <f t="shared" si="15"/>
        <v>0</v>
      </c>
      <c r="AK16" s="51">
        <f t="shared" si="16"/>
        <v>3152.316411010921</v>
      </c>
      <c r="AM16" s="124">
        <f t="shared" si="17"/>
        <v>2879.3477951243399</v>
      </c>
      <c r="AN16" s="51">
        <f t="shared" si="18"/>
        <v>272.96861588658129</v>
      </c>
      <c r="AO16" s="51">
        <f t="shared" si="19"/>
        <v>0</v>
      </c>
      <c r="AQ16" s="124">
        <f t="shared" si="20"/>
        <v>486387</v>
      </c>
      <c r="AR16" s="51">
        <f t="shared" si="20"/>
        <v>45100</v>
      </c>
      <c r="AS16" s="51">
        <f t="shared" si="21"/>
        <v>84845</v>
      </c>
      <c r="AU16" s="178">
        <f t="shared" si="22"/>
        <v>616332</v>
      </c>
      <c r="AW16" s="124">
        <f t="shared" si="23"/>
        <v>1709.4934514967913</v>
      </c>
      <c r="AX16" s="51">
        <f t="shared" si="23"/>
        <v>158.51195583456237</v>
      </c>
      <c r="AY16" s="51">
        <f t="shared" si="23"/>
        <v>298.20281358721604</v>
      </c>
      <c r="AZ16" s="65">
        <f t="shared" si="24"/>
        <v>2166.2082209185696</v>
      </c>
      <c r="BB16" s="131">
        <v>457953.77441810194</v>
      </c>
      <c r="BC16" s="54">
        <v>43415.042863047667</v>
      </c>
      <c r="BD16" s="54">
        <v>89043.81443882329</v>
      </c>
      <c r="BE16" s="54">
        <f t="shared" si="25"/>
        <v>590412.63171997294</v>
      </c>
      <c r="BG16" s="122">
        <f t="shared" si="26"/>
        <v>6.2087545010468981E-2</v>
      </c>
      <c r="BH16" s="49">
        <f t="shared" si="26"/>
        <v>3.8810445086223E-2</v>
      </c>
      <c r="BI16" s="49">
        <f t="shared" si="26"/>
        <v>-4.715447631354619E-2</v>
      </c>
      <c r="BJ16" s="49">
        <f t="shared" si="27"/>
        <v>4.3900429779965E-2</v>
      </c>
      <c r="BL16" s="131">
        <v>469917.27106634883</v>
      </c>
      <c r="BM16" s="54">
        <v>43304</v>
      </c>
      <c r="BN16" s="54">
        <v>79874</v>
      </c>
      <c r="BO16" s="54">
        <f t="shared" si="28"/>
        <v>593095.27106634877</v>
      </c>
      <c r="BQ16" s="122">
        <f t="shared" si="29"/>
        <v>3.5048145594388513E-2</v>
      </c>
      <c r="BR16" s="49">
        <f t="shared" si="29"/>
        <v>4.147422870866424E-2</v>
      </c>
      <c r="BS16" s="49">
        <f t="shared" si="29"/>
        <v>6.2235520945489231E-2</v>
      </c>
      <c r="BT16" s="49">
        <f t="shared" si="30"/>
        <v>3.9178745923691194E-2</v>
      </c>
      <c r="BV16" s="122">
        <f t="shared" si="31"/>
        <v>3.4277601279484982E-2</v>
      </c>
      <c r="BW16" s="49">
        <f t="shared" si="31"/>
        <v>4.0698900479281264E-2</v>
      </c>
      <c r="BX16" s="49">
        <f t="shared" si="31"/>
        <v>6.1444736917483311E-2</v>
      </c>
      <c r="BY16" s="49">
        <f t="shared" si="31"/>
        <v>3.8405126572506054E-2</v>
      </c>
      <c r="CA16" s="180">
        <v>335244.06771076081</v>
      </c>
      <c r="CB16" s="64">
        <v>300964.99430869735</v>
      </c>
      <c r="CC16" s="64">
        <v>284596.62369986437</v>
      </c>
      <c r="CD16" s="64">
        <v>323840.09078213788</v>
      </c>
      <c r="CF16" s="180">
        <v>333819.20773265255</v>
      </c>
      <c r="CG16" s="64">
        <v>300764.96349047869</v>
      </c>
      <c r="CH16" s="64">
        <v>283235.17940897343</v>
      </c>
      <c r="CI16" s="64">
        <v>322689.33981776837</v>
      </c>
      <c r="CK16" s="163">
        <v>284521.125</v>
      </c>
      <c r="CL16" s="60">
        <v>284309.3125</v>
      </c>
    </row>
    <row r="17" spans="1:90">
      <c r="A17" s="9" t="s">
        <v>58</v>
      </c>
      <c r="B17" s="23" t="s">
        <v>59</v>
      </c>
      <c r="D17" s="131">
        <v>332886.67550914845</v>
      </c>
      <c r="E17" s="54">
        <v>175171.625</v>
      </c>
      <c r="F17" s="124">
        <f t="shared" si="0"/>
        <v>1900.3458779876503</v>
      </c>
      <c r="G17" s="131">
        <f t="shared" si="1"/>
        <v>318642.4594183258</v>
      </c>
      <c r="H17" s="54">
        <v>175157.515625</v>
      </c>
      <c r="I17" s="124">
        <f t="shared" si="2"/>
        <v>1819.1766324233386</v>
      </c>
      <c r="J17" s="49">
        <f t="shared" si="3"/>
        <v>4.47028186915992E-2</v>
      </c>
      <c r="K17" s="49">
        <f t="shared" si="4"/>
        <v>4.4618672050654951E-2</v>
      </c>
      <c r="M17" s="131">
        <f t="shared" si="5"/>
        <v>347999.92028800881</v>
      </c>
      <c r="N17" s="124">
        <f t="shared" si="6"/>
        <v>1986.6226638475771</v>
      </c>
      <c r="O17" s="49">
        <f t="shared" si="7"/>
        <v>-4.3428874254777039E-2</v>
      </c>
      <c r="P17" s="49">
        <f t="shared" si="8"/>
        <v>-4.342887425477715E-2</v>
      </c>
      <c r="R17" s="131">
        <v>251431</v>
      </c>
      <c r="S17" s="54">
        <v>26378</v>
      </c>
      <c r="T17" s="54">
        <v>54574</v>
      </c>
      <c r="V17" s="124">
        <f t="shared" si="9"/>
        <v>54574</v>
      </c>
      <c r="W17" s="51">
        <f t="shared" si="10"/>
        <v>503.67550914845197</v>
      </c>
      <c r="Y17" s="176">
        <v>-3.7236068296638281E-2</v>
      </c>
      <c r="Z17" s="61">
        <v>1.6475328517502108E-2</v>
      </c>
      <c r="AA17" s="117">
        <f t="shared" si="11"/>
        <v>1</v>
      </c>
      <c r="AB17" s="63">
        <f t="shared" si="12"/>
        <v>261.1554003224424</v>
      </c>
      <c r="AC17" s="63">
        <f t="shared" si="12"/>
        <v>25.950457684468837</v>
      </c>
      <c r="AE17" s="124">
        <f t="shared" si="13"/>
        <v>503.67550914845197</v>
      </c>
      <c r="AF17" s="51">
        <v>0</v>
      </c>
      <c r="AG17" s="51">
        <f t="shared" si="14"/>
        <v>0</v>
      </c>
      <c r="AI17" s="124">
        <v>0</v>
      </c>
      <c r="AJ17" s="51">
        <f t="shared" si="15"/>
        <v>0</v>
      </c>
      <c r="AK17" s="51">
        <f t="shared" si="16"/>
        <v>0</v>
      </c>
      <c r="AM17" s="124">
        <f t="shared" si="17"/>
        <v>0</v>
      </c>
      <c r="AN17" s="51">
        <f t="shared" si="18"/>
        <v>0</v>
      </c>
      <c r="AO17" s="51">
        <f t="shared" si="19"/>
        <v>0</v>
      </c>
      <c r="AQ17" s="124">
        <f t="shared" si="20"/>
        <v>251935</v>
      </c>
      <c r="AR17" s="51">
        <f t="shared" si="20"/>
        <v>26378</v>
      </c>
      <c r="AS17" s="51">
        <f t="shared" si="21"/>
        <v>54574</v>
      </c>
      <c r="AU17" s="178">
        <f t="shared" si="22"/>
        <v>332887</v>
      </c>
      <c r="AW17" s="124">
        <f t="shared" si="23"/>
        <v>1438.2180904013421</v>
      </c>
      <c r="AX17" s="51">
        <f t="shared" si="23"/>
        <v>150.58374893764901</v>
      </c>
      <c r="AY17" s="51">
        <f t="shared" si="23"/>
        <v>311.54589106540516</v>
      </c>
      <c r="AZ17" s="65">
        <f t="shared" si="24"/>
        <v>1900.3477304043963</v>
      </c>
      <c r="BB17" s="131">
        <v>261155.40032244241</v>
      </c>
      <c r="BC17" s="54">
        <v>25950.457684468838</v>
      </c>
      <c r="BD17" s="54">
        <v>60894.062281097562</v>
      </c>
      <c r="BE17" s="54">
        <f t="shared" si="25"/>
        <v>347999.92028800881</v>
      </c>
      <c r="BG17" s="122">
        <f t="shared" si="26"/>
        <v>-3.530618287448084E-2</v>
      </c>
      <c r="BH17" s="49">
        <f t="shared" si="26"/>
        <v>1.6475328517502108E-2</v>
      </c>
      <c r="BI17" s="49">
        <f t="shared" si="26"/>
        <v>-0.10378782502509121</v>
      </c>
      <c r="BJ17" s="49">
        <f t="shared" si="27"/>
        <v>-4.3427941809587756E-2</v>
      </c>
      <c r="BL17" s="131">
        <v>241732.4594183258</v>
      </c>
      <c r="BM17" s="54">
        <v>25499</v>
      </c>
      <c r="BN17" s="54">
        <v>51411</v>
      </c>
      <c r="BO17" s="54">
        <f t="shared" si="28"/>
        <v>318642.4594183258</v>
      </c>
      <c r="BQ17" s="122">
        <f t="shared" si="29"/>
        <v>4.2205918916409901E-2</v>
      </c>
      <c r="BR17" s="49">
        <f t="shared" si="29"/>
        <v>3.4471940076081342E-2</v>
      </c>
      <c r="BS17" s="49">
        <f t="shared" si="29"/>
        <v>6.1523798408900765E-2</v>
      </c>
      <c r="BT17" s="49">
        <f t="shared" si="30"/>
        <v>4.4703837045688255E-2</v>
      </c>
      <c r="BV17" s="122">
        <f t="shared" si="31"/>
        <v>4.2121973390773393E-2</v>
      </c>
      <c r="BW17" s="49">
        <f t="shared" si="31"/>
        <v>3.4388617491561746E-2</v>
      </c>
      <c r="BX17" s="49">
        <f t="shared" si="31"/>
        <v>6.1438296905200307E-2</v>
      </c>
      <c r="BY17" s="49">
        <f t="shared" si="31"/>
        <v>4.4619690322720063E-2</v>
      </c>
      <c r="CA17" s="180">
        <v>191178.24461644405</v>
      </c>
      <c r="CB17" s="64">
        <v>179895.69592160464</v>
      </c>
      <c r="CC17" s="64">
        <v>194626.03480982059</v>
      </c>
      <c r="CD17" s="64">
        <v>190877.22674554211</v>
      </c>
      <c r="CF17" s="180">
        <v>190852.33094517799</v>
      </c>
      <c r="CG17" s="64">
        <v>179844.02181164784</v>
      </c>
      <c r="CH17" s="64">
        <v>193688.79541554669</v>
      </c>
      <c r="CI17" s="64">
        <v>190456.45567729013</v>
      </c>
      <c r="CK17" s="163">
        <v>175171.625</v>
      </c>
      <c r="CL17" s="60">
        <v>175157.515625</v>
      </c>
    </row>
    <row r="18" spans="1:90">
      <c r="A18" s="9" t="s">
        <v>60</v>
      </c>
      <c r="B18" s="23" t="s">
        <v>61</v>
      </c>
      <c r="D18" s="131">
        <v>407948</v>
      </c>
      <c r="E18" s="54">
        <v>172778.25</v>
      </c>
      <c r="F18" s="124">
        <f t="shared" si="0"/>
        <v>2361.1073731792048</v>
      </c>
      <c r="G18" s="131">
        <f t="shared" si="1"/>
        <v>391049.11827865674</v>
      </c>
      <c r="H18" s="54">
        <v>173096.546875</v>
      </c>
      <c r="I18" s="124">
        <f t="shared" si="2"/>
        <v>2259.1387600646308</v>
      </c>
      <c r="J18" s="49">
        <f t="shared" si="3"/>
        <v>4.321421768122069E-2</v>
      </c>
      <c r="K18" s="49">
        <f t="shared" si="4"/>
        <v>4.5136055791303864E-2</v>
      </c>
      <c r="M18" s="131">
        <f t="shared" si="5"/>
        <v>426048.72849414224</v>
      </c>
      <c r="N18" s="124">
        <f t="shared" si="6"/>
        <v>2465.8701456586246</v>
      </c>
      <c r="O18" s="49">
        <f t="shared" si="7"/>
        <v>-4.248511328297766E-2</v>
      </c>
      <c r="P18" s="49">
        <f t="shared" si="8"/>
        <v>-4.2485113282977882E-2</v>
      </c>
      <c r="R18" s="131">
        <v>307689</v>
      </c>
      <c r="S18" s="54">
        <v>31207</v>
      </c>
      <c r="T18" s="54">
        <v>69052</v>
      </c>
      <c r="V18" s="124">
        <f t="shared" si="9"/>
        <v>69052</v>
      </c>
      <c r="W18" s="51">
        <f t="shared" si="10"/>
        <v>0</v>
      </c>
      <c r="Y18" s="176">
        <v>-4.390802812057415E-2</v>
      </c>
      <c r="Z18" s="61">
        <v>-4.4140731154180379E-2</v>
      </c>
      <c r="AA18" s="117">
        <f t="shared" si="11"/>
        <v>4</v>
      </c>
      <c r="AB18" s="63">
        <f t="shared" si="12"/>
        <v>321.8194578029603</v>
      </c>
      <c r="AC18" s="63">
        <f t="shared" si="12"/>
        <v>32.648111512986432</v>
      </c>
      <c r="AE18" s="124">
        <f t="shared" si="13"/>
        <v>0</v>
      </c>
      <c r="AF18" s="51">
        <v>0</v>
      </c>
      <c r="AG18" s="51">
        <f t="shared" si="14"/>
        <v>0</v>
      </c>
      <c r="AI18" s="124">
        <v>0</v>
      </c>
      <c r="AJ18" s="51">
        <f t="shared" si="15"/>
        <v>0</v>
      </c>
      <c r="AK18" s="51">
        <f t="shared" si="16"/>
        <v>0</v>
      </c>
      <c r="AM18" s="124">
        <f t="shared" si="17"/>
        <v>0</v>
      </c>
      <c r="AN18" s="51">
        <f t="shared" si="18"/>
        <v>0</v>
      </c>
      <c r="AO18" s="51">
        <f t="shared" si="19"/>
        <v>0</v>
      </c>
      <c r="AQ18" s="124">
        <f t="shared" si="20"/>
        <v>307689</v>
      </c>
      <c r="AR18" s="51">
        <f t="shared" si="20"/>
        <v>31207</v>
      </c>
      <c r="AS18" s="51">
        <f t="shared" si="21"/>
        <v>69052</v>
      </c>
      <c r="AU18" s="178">
        <f t="shared" si="22"/>
        <v>407948</v>
      </c>
      <c r="AW18" s="124">
        <f t="shared" si="23"/>
        <v>1780.831788723407</v>
      </c>
      <c r="AX18" s="51">
        <f t="shared" si="23"/>
        <v>180.61879895183566</v>
      </c>
      <c r="AY18" s="51">
        <f t="shared" si="23"/>
        <v>399.65678550396245</v>
      </c>
      <c r="AZ18" s="65">
        <f t="shared" si="24"/>
        <v>2361.1073731792048</v>
      </c>
      <c r="BB18" s="131">
        <v>321819.4578029603</v>
      </c>
      <c r="BC18" s="54">
        <v>32648.111512986434</v>
      </c>
      <c r="BD18" s="54">
        <v>71581.159178195536</v>
      </c>
      <c r="BE18" s="54">
        <f t="shared" si="25"/>
        <v>426048.72849414224</v>
      </c>
      <c r="BG18" s="122">
        <f t="shared" si="26"/>
        <v>-4.390802812057415E-2</v>
      </c>
      <c r="BH18" s="49">
        <f t="shared" si="26"/>
        <v>-4.4140731154180379E-2</v>
      </c>
      <c r="BI18" s="49">
        <f t="shared" si="26"/>
        <v>-3.5332749668099073E-2</v>
      </c>
      <c r="BJ18" s="49">
        <f t="shared" si="27"/>
        <v>-4.248511328297766E-2</v>
      </c>
      <c r="BL18" s="131">
        <v>295922.11827865674</v>
      </c>
      <c r="BM18" s="54">
        <v>29953</v>
      </c>
      <c r="BN18" s="54">
        <v>65174</v>
      </c>
      <c r="BO18" s="54">
        <f t="shared" si="28"/>
        <v>391049.11827865674</v>
      </c>
      <c r="BQ18" s="122">
        <f t="shared" si="29"/>
        <v>3.9763441103320751E-2</v>
      </c>
      <c r="BR18" s="49">
        <f t="shared" si="29"/>
        <v>4.1865589423430105E-2</v>
      </c>
      <c r="BS18" s="49">
        <f t="shared" si="29"/>
        <v>5.9502255500659684E-2</v>
      </c>
      <c r="BT18" s="49">
        <f t="shared" si="30"/>
        <v>4.321421768122069E-2</v>
      </c>
      <c r="BV18" s="122">
        <f t="shared" si="31"/>
        <v>4.1678922097267757E-2</v>
      </c>
      <c r="BW18" s="49">
        <f t="shared" si="31"/>
        <v>4.3784943053204239E-2</v>
      </c>
      <c r="BX18" s="49">
        <f t="shared" si="31"/>
        <v>6.1454099884899804E-2</v>
      </c>
      <c r="BY18" s="49">
        <f t="shared" si="31"/>
        <v>4.5136055791303864E-2</v>
      </c>
      <c r="CA18" s="180">
        <v>235587.23637429063</v>
      </c>
      <c r="CB18" s="64">
        <v>226325.67072872663</v>
      </c>
      <c r="CC18" s="64">
        <v>228783.50788345022</v>
      </c>
      <c r="CD18" s="64">
        <v>233686.83442835973</v>
      </c>
      <c r="CF18" s="180">
        <v>236034.06545365733</v>
      </c>
      <c r="CG18" s="64">
        <v>226884.50325483154</v>
      </c>
      <c r="CH18" s="64">
        <v>228290.10081820356</v>
      </c>
      <c r="CI18" s="64">
        <v>234005.89327191692</v>
      </c>
      <c r="CK18" s="163">
        <v>172778.25</v>
      </c>
      <c r="CL18" s="60">
        <v>173096.546875</v>
      </c>
    </row>
    <row r="19" spans="1:90">
      <c r="A19" s="9" t="s">
        <v>62</v>
      </c>
      <c r="B19" s="23" t="s">
        <v>63</v>
      </c>
      <c r="D19" s="131">
        <v>600926.68563599244</v>
      </c>
      <c r="E19" s="54">
        <v>311766.75</v>
      </c>
      <c r="F19" s="124">
        <f t="shared" si="0"/>
        <v>1927.4880520003896</v>
      </c>
      <c r="G19" s="131">
        <f t="shared" si="1"/>
        <v>576283.86151504435</v>
      </c>
      <c r="H19" s="54">
        <v>310601.6875</v>
      </c>
      <c r="I19" s="124">
        <f t="shared" si="2"/>
        <v>1855.3790423789774</v>
      </c>
      <c r="J19" s="49">
        <f t="shared" si="3"/>
        <v>4.2761607198512186E-2</v>
      </c>
      <c r="K19" s="49">
        <f t="shared" si="4"/>
        <v>3.8864840000000012E-2</v>
      </c>
      <c r="M19" s="131">
        <f t="shared" si="5"/>
        <v>604295.39364565013</v>
      </c>
      <c r="N19" s="124">
        <f t="shared" si="6"/>
        <v>1938.2932709971481</v>
      </c>
      <c r="O19" s="49">
        <f t="shared" si="7"/>
        <v>-5.5746048126142922E-3</v>
      </c>
      <c r="P19" s="49">
        <f t="shared" si="8"/>
        <v>-5.5746048126141812E-3</v>
      </c>
      <c r="R19" s="131">
        <v>451416</v>
      </c>
      <c r="S19" s="54">
        <v>45202</v>
      </c>
      <c r="T19" s="54">
        <v>104114</v>
      </c>
      <c r="V19" s="124">
        <f t="shared" si="9"/>
        <v>104114</v>
      </c>
      <c r="W19" s="51">
        <f t="shared" si="10"/>
        <v>194.68563599244226</v>
      </c>
      <c r="Y19" s="176">
        <v>-1.1670450129407595E-2</v>
      </c>
      <c r="Z19" s="61">
        <v>-1.2849745436023352E-2</v>
      </c>
      <c r="AA19" s="117">
        <f t="shared" si="11"/>
        <v>4</v>
      </c>
      <c r="AB19" s="63">
        <f t="shared" si="12"/>
        <v>456.74643650906364</v>
      </c>
      <c r="AC19" s="63">
        <f t="shared" si="12"/>
        <v>45.790394918112725</v>
      </c>
      <c r="AE19" s="124">
        <f t="shared" si="13"/>
        <v>0</v>
      </c>
      <c r="AF19" s="51">
        <v>0</v>
      </c>
      <c r="AG19" s="51">
        <f t="shared" si="14"/>
        <v>194.68563599244226</v>
      </c>
      <c r="AI19" s="124">
        <v>0</v>
      </c>
      <c r="AJ19" s="51">
        <f t="shared" si="15"/>
        <v>0</v>
      </c>
      <c r="AK19" s="51">
        <f t="shared" si="16"/>
        <v>194.68563599244226</v>
      </c>
      <c r="AM19" s="124">
        <f t="shared" si="17"/>
        <v>176.94617571913147</v>
      </c>
      <c r="AN19" s="51">
        <f t="shared" si="18"/>
        <v>17.739460273310783</v>
      </c>
      <c r="AO19" s="51">
        <f t="shared" si="19"/>
        <v>0</v>
      </c>
      <c r="AQ19" s="124">
        <f t="shared" si="20"/>
        <v>451593</v>
      </c>
      <c r="AR19" s="51">
        <f t="shared" si="20"/>
        <v>45220</v>
      </c>
      <c r="AS19" s="51">
        <f t="shared" si="21"/>
        <v>104114</v>
      </c>
      <c r="AU19" s="178">
        <f t="shared" si="22"/>
        <v>600927</v>
      </c>
      <c r="AW19" s="124">
        <f t="shared" si="23"/>
        <v>1448.4963518399572</v>
      </c>
      <c r="AX19" s="51">
        <f t="shared" si="23"/>
        <v>145.04433202065326</v>
      </c>
      <c r="AY19" s="51">
        <f t="shared" si="23"/>
        <v>333.9483764705505</v>
      </c>
      <c r="AZ19" s="65">
        <f t="shared" si="24"/>
        <v>1927.489060331161</v>
      </c>
      <c r="BB19" s="131">
        <v>456746.43650906353</v>
      </c>
      <c r="BC19" s="54">
        <v>45790.394918112725</v>
      </c>
      <c r="BD19" s="54">
        <v>101758.56221847386</v>
      </c>
      <c r="BE19" s="54">
        <f t="shared" si="25"/>
        <v>604295.39364565013</v>
      </c>
      <c r="BG19" s="122">
        <f t="shared" si="26"/>
        <v>-1.1282926580558628E-2</v>
      </c>
      <c r="BH19" s="49">
        <f t="shared" si="26"/>
        <v>-1.2456649896397831E-2</v>
      </c>
      <c r="BI19" s="49">
        <f t="shared" si="26"/>
        <v>2.3147317829324887E-2</v>
      </c>
      <c r="BJ19" s="49">
        <f t="shared" si="27"/>
        <v>-5.5740845968210717E-3</v>
      </c>
      <c r="BL19" s="131">
        <v>435065.86151504435</v>
      </c>
      <c r="BM19" s="54">
        <v>43497</v>
      </c>
      <c r="BN19" s="54">
        <v>97721</v>
      </c>
      <c r="BO19" s="54">
        <f t="shared" si="28"/>
        <v>576283.86151504435</v>
      </c>
      <c r="BQ19" s="122">
        <f t="shared" si="29"/>
        <v>3.7987670251586003E-2</v>
      </c>
      <c r="BR19" s="49">
        <f t="shared" si="29"/>
        <v>3.9611927259351143E-2</v>
      </c>
      <c r="BS19" s="49">
        <f t="shared" si="29"/>
        <v>6.542094329775594E-2</v>
      </c>
      <c r="BT19" s="49">
        <f t="shared" si="30"/>
        <v>4.2762152700526856E-2</v>
      </c>
      <c r="BV19" s="122">
        <f t="shared" si="31"/>
        <v>3.4108743104696471E-2</v>
      </c>
      <c r="BW19" s="49">
        <f t="shared" si="31"/>
        <v>3.5726930315313377E-2</v>
      </c>
      <c r="BX19" s="49">
        <f t="shared" si="31"/>
        <v>6.1439498875761389E-2</v>
      </c>
      <c r="BY19" s="49">
        <f t="shared" si="31"/>
        <v>3.886538346349111E-2</v>
      </c>
      <c r="CA19" s="180">
        <v>334360.23861197953</v>
      </c>
      <c r="CB19" s="64">
        <v>317431.58677502163</v>
      </c>
      <c r="CC19" s="64">
        <v>325234.75574855378</v>
      </c>
      <c r="CD19" s="64">
        <v>331454.75659513223</v>
      </c>
      <c r="CF19" s="180">
        <v>332913.8375244257</v>
      </c>
      <c r="CG19" s="64">
        <v>316418.27013369347</v>
      </c>
      <c r="CH19" s="64">
        <v>323672.76291531033</v>
      </c>
      <c r="CI19" s="64">
        <v>330051.28361857199</v>
      </c>
      <c r="CK19" s="163">
        <v>311766.75</v>
      </c>
      <c r="CL19" s="60">
        <v>310601.6875</v>
      </c>
    </row>
    <row r="20" spans="1:90">
      <c r="A20" s="9" t="s">
        <v>64</v>
      </c>
      <c r="B20" s="23" t="s">
        <v>65</v>
      </c>
      <c r="D20" s="131">
        <v>388913</v>
      </c>
      <c r="E20" s="54">
        <v>205557.65625</v>
      </c>
      <c r="F20" s="124">
        <f t="shared" si="0"/>
        <v>1891.9898538199061</v>
      </c>
      <c r="G20" s="131">
        <f t="shared" si="1"/>
        <v>372254.39119039197</v>
      </c>
      <c r="H20" s="54">
        <v>204868.28125</v>
      </c>
      <c r="I20" s="124">
        <f t="shared" si="2"/>
        <v>1817.0425842355328</v>
      </c>
      <c r="J20" s="49">
        <f t="shared" si="3"/>
        <v>4.4750603898418229E-2</v>
      </c>
      <c r="K20" s="49">
        <f t="shared" si="4"/>
        <v>4.1246842663241745E-2</v>
      </c>
      <c r="M20" s="131">
        <f t="shared" si="5"/>
        <v>391510.04014900466</v>
      </c>
      <c r="N20" s="124">
        <f t="shared" si="6"/>
        <v>1904.6239740778551</v>
      </c>
      <c r="O20" s="49">
        <f t="shared" si="7"/>
        <v>-6.6333934833862074E-3</v>
      </c>
      <c r="P20" s="49">
        <f t="shared" si="8"/>
        <v>-6.6333934833860964E-3</v>
      </c>
      <c r="R20" s="131">
        <v>288175</v>
      </c>
      <c r="S20" s="54">
        <v>29087</v>
      </c>
      <c r="T20" s="54">
        <v>71651</v>
      </c>
      <c r="V20" s="124">
        <f t="shared" si="9"/>
        <v>71651</v>
      </c>
      <c r="W20" s="51">
        <f t="shared" si="10"/>
        <v>0</v>
      </c>
      <c r="Y20" s="176">
        <v>-2.5053164306365394E-2</v>
      </c>
      <c r="Z20" s="61">
        <v>-3.6789029112593852E-3</v>
      </c>
      <c r="AA20" s="117">
        <f t="shared" si="11"/>
        <v>4</v>
      </c>
      <c r="AB20" s="63">
        <f t="shared" si="12"/>
        <v>295.58021981267865</v>
      </c>
      <c r="AC20" s="63">
        <f t="shared" si="12"/>
        <v>29.194403375570868</v>
      </c>
      <c r="AE20" s="124">
        <f t="shared" si="13"/>
        <v>0</v>
      </c>
      <c r="AF20" s="51">
        <v>0</v>
      </c>
      <c r="AG20" s="51">
        <f t="shared" si="14"/>
        <v>0</v>
      </c>
      <c r="AI20" s="124">
        <v>0</v>
      </c>
      <c r="AJ20" s="51">
        <f t="shared" si="15"/>
        <v>0</v>
      </c>
      <c r="AK20" s="51">
        <f t="shared" si="16"/>
        <v>0</v>
      </c>
      <c r="AM20" s="124">
        <f t="shared" si="17"/>
        <v>0</v>
      </c>
      <c r="AN20" s="51">
        <f t="shared" si="18"/>
        <v>0</v>
      </c>
      <c r="AO20" s="51">
        <f t="shared" si="19"/>
        <v>0</v>
      </c>
      <c r="AQ20" s="124">
        <f t="shared" si="20"/>
        <v>288175</v>
      </c>
      <c r="AR20" s="51">
        <f t="shared" si="20"/>
        <v>29087</v>
      </c>
      <c r="AS20" s="51">
        <f t="shared" si="21"/>
        <v>71651</v>
      </c>
      <c r="AU20" s="178">
        <f t="shared" si="22"/>
        <v>388913</v>
      </c>
      <c r="AW20" s="124">
        <f t="shared" si="23"/>
        <v>1401.9181053977404</v>
      </c>
      <c r="AX20" s="51">
        <f t="shared" si="23"/>
        <v>141.50287822227492</v>
      </c>
      <c r="AY20" s="51">
        <f t="shared" si="23"/>
        <v>348.56887019989068</v>
      </c>
      <c r="AZ20" s="65">
        <f t="shared" si="24"/>
        <v>1891.9898538199061</v>
      </c>
      <c r="BB20" s="131">
        <v>295580.21981267864</v>
      </c>
      <c r="BC20" s="54">
        <v>29194.40337557087</v>
      </c>
      <c r="BD20" s="54">
        <v>66735.41696075513</v>
      </c>
      <c r="BE20" s="54">
        <f t="shared" si="25"/>
        <v>391510.04014900466</v>
      </c>
      <c r="BG20" s="122">
        <f t="shared" si="26"/>
        <v>-2.5053164306365394E-2</v>
      </c>
      <c r="BH20" s="49">
        <f t="shared" si="26"/>
        <v>-3.6789029112593852E-3</v>
      </c>
      <c r="BI20" s="49">
        <f t="shared" si="26"/>
        <v>7.3657785672269993E-2</v>
      </c>
      <c r="BJ20" s="49">
        <f t="shared" si="27"/>
        <v>-6.6333934833862074E-3</v>
      </c>
      <c r="BL20" s="131">
        <v>276952.39119039197</v>
      </c>
      <c r="BM20" s="54">
        <v>28025</v>
      </c>
      <c r="BN20" s="54">
        <v>67277</v>
      </c>
      <c r="BO20" s="54">
        <f t="shared" si="28"/>
        <v>372254.39119039197</v>
      </c>
      <c r="BQ20" s="122">
        <f t="shared" si="29"/>
        <v>4.0521797848977581E-2</v>
      </c>
      <c r="BR20" s="49">
        <f t="shared" si="29"/>
        <v>3.7894736842105203E-2</v>
      </c>
      <c r="BS20" s="49">
        <f t="shared" si="29"/>
        <v>6.5014789601200995E-2</v>
      </c>
      <c r="BT20" s="49">
        <f t="shared" si="30"/>
        <v>4.4750603898418229E-2</v>
      </c>
      <c r="BV20" s="122">
        <f t="shared" si="31"/>
        <v>3.703221868428952E-2</v>
      </c>
      <c r="BW20" s="49">
        <f t="shared" si="31"/>
        <v>3.4413968004478823E-2</v>
      </c>
      <c r="BX20" s="49">
        <f t="shared" si="31"/>
        <v>6.1443068732344619E-2</v>
      </c>
      <c r="BY20" s="49">
        <f t="shared" si="31"/>
        <v>4.1246842663241745E-2</v>
      </c>
      <c r="CA20" s="180">
        <v>216378.85909064431</v>
      </c>
      <c r="CB20" s="64">
        <v>202383.6178969444</v>
      </c>
      <c r="CC20" s="64">
        <v>213295.83046200598</v>
      </c>
      <c r="CD20" s="64">
        <v>214742.43627650873</v>
      </c>
      <c r="CF20" s="180">
        <v>215396.99377550781</v>
      </c>
      <c r="CG20" s="64">
        <v>201756.56626082136</v>
      </c>
      <c r="CH20" s="64">
        <v>212344.81646791566</v>
      </c>
      <c r="CI20" s="64">
        <v>213801.87480028186</v>
      </c>
      <c r="CK20" s="163">
        <v>205557.65625</v>
      </c>
      <c r="CL20" s="60">
        <v>204868.28125</v>
      </c>
    </row>
    <row r="21" spans="1:90">
      <c r="A21" s="9" t="s">
        <v>66</v>
      </c>
      <c r="B21" s="23" t="s">
        <v>67</v>
      </c>
      <c r="D21" s="131">
        <v>348087.17818883806</v>
      </c>
      <c r="E21" s="54">
        <v>186178.53125</v>
      </c>
      <c r="F21" s="124">
        <f t="shared" si="0"/>
        <v>1869.6418746661375</v>
      </c>
      <c r="G21" s="131">
        <f t="shared" si="1"/>
        <v>332781.17399390985</v>
      </c>
      <c r="H21" s="54">
        <v>184909.5625</v>
      </c>
      <c r="I21" s="124">
        <f t="shared" si="2"/>
        <v>1799.6969410054703</v>
      </c>
      <c r="J21" s="49">
        <f t="shared" si="3"/>
        <v>4.5994200967655496E-2</v>
      </c>
      <c r="K21" s="49">
        <f t="shared" si="4"/>
        <v>3.8864840000000012E-2</v>
      </c>
      <c r="M21" s="131">
        <f t="shared" si="5"/>
        <v>347038.15273388004</v>
      </c>
      <c r="N21" s="124">
        <f t="shared" si="6"/>
        <v>1864.0073611273588</v>
      </c>
      <c r="O21" s="49">
        <f t="shared" si="7"/>
        <v>3.0227957551469675E-3</v>
      </c>
      <c r="P21" s="49">
        <f t="shared" si="8"/>
        <v>3.0227957551471896E-3</v>
      </c>
      <c r="R21" s="131">
        <v>266473</v>
      </c>
      <c r="S21" s="54">
        <v>24742</v>
      </c>
      <c r="T21" s="54">
        <v>56473</v>
      </c>
      <c r="V21" s="124">
        <f t="shared" si="9"/>
        <v>56473</v>
      </c>
      <c r="W21" s="51">
        <f t="shared" si="10"/>
        <v>399.17818883806467</v>
      </c>
      <c r="Y21" s="176">
        <v>9.9982894361234642E-3</v>
      </c>
      <c r="Z21" s="61">
        <v>-1.2478936016044773E-2</v>
      </c>
      <c r="AA21" s="117">
        <f t="shared" si="11"/>
        <v>3</v>
      </c>
      <c r="AB21" s="63">
        <f t="shared" si="12"/>
        <v>263.83510030375436</v>
      </c>
      <c r="AC21" s="63">
        <f t="shared" si="12"/>
        <v>25.054655442166847</v>
      </c>
      <c r="AE21" s="124">
        <f t="shared" si="13"/>
        <v>0</v>
      </c>
      <c r="AF21" s="51">
        <v>0</v>
      </c>
      <c r="AG21" s="51">
        <f t="shared" si="14"/>
        <v>399.17818883806467</v>
      </c>
      <c r="AI21" s="124">
        <v>0</v>
      </c>
      <c r="AJ21" s="51">
        <f t="shared" si="15"/>
        <v>308.75383490897974</v>
      </c>
      <c r="AK21" s="51">
        <f t="shared" si="16"/>
        <v>90.42435392908493</v>
      </c>
      <c r="AM21" s="124">
        <f t="shared" si="17"/>
        <v>82.582085429725879</v>
      </c>
      <c r="AN21" s="51">
        <f t="shared" si="18"/>
        <v>7.8422684993590526</v>
      </c>
      <c r="AO21" s="51">
        <f t="shared" si="19"/>
        <v>0</v>
      </c>
      <c r="AQ21" s="124">
        <f t="shared" si="20"/>
        <v>266556</v>
      </c>
      <c r="AR21" s="51">
        <f t="shared" si="20"/>
        <v>25059</v>
      </c>
      <c r="AS21" s="51">
        <f t="shared" si="21"/>
        <v>56473</v>
      </c>
      <c r="AU21" s="178">
        <f t="shared" si="22"/>
        <v>348088</v>
      </c>
      <c r="AW21" s="124">
        <f t="shared" si="23"/>
        <v>1431.7225418545675</v>
      </c>
      <c r="AX21" s="51">
        <f t="shared" si="23"/>
        <v>134.59661450627112</v>
      </c>
      <c r="AY21" s="51">
        <f t="shared" si="23"/>
        <v>303.32713240802298</v>
      </c>
      <c r="AZ21" s="65">
        <f t="shared" si="24"/>
        <v>1869.6462887688615</v>
      </c>
      <c r="BB21" s="131">
        <v>263835.10030375444</v>
      </c>
      <c r="BC21" s="54">
        <v>25054.655442166848</v>
      </c>
      <c r="BD21" s="54">
        <v>58148.396987958731</v>
      </c>
      <c r="BE21" s="54">
        <f t="shared" si="25"/>
        <v>347038.15273388004</v>
      </c>
      <c r="BG21" s="122">
        <f t="shared" si="26"/>
        <v>1.0312879875016501E-2</v>
      </c>
      <c r="BH21" s="49">
        <f t="shared" si="26"/>
        <v>1.734032161480048E-4</v>
      </c>
      <c r="BI21" s="49">
        <f t="shared" si="26"/>
        <v>-2.8812436365282301E-2</v>
      </c>
      <c r="BJ21" s="49">
        <f t="shared" si="27"/>
        <v>3.0251638266556302E-3</v>
      </c>
      <c r="BL21" s="131">
        <v>256202.17399390982</v>
      </c>
      <c r="BM21" s="54">
        <v>23738</v>
      </c>
      <c r="BN21" s="54">
        <v>52841</v>
      </c>
      <c r="BO21" s="54">
        <f t="shared" si="28"/>
        <v>332781.17399390985</v>
      </c>
      <c r="BQ21" s="122">
        <f t="shared" si="29"/>
        <v>4.041271720955919E-2</v>
      </c>
      <c r="BR21" s="49">
        <f t="shared" si="29"/>
        <v>5.5649170107001433E-2</v>
      </c>
      <c r="BS21" s="49">
        <f t="shared" si="29"/>
        <v>6.8734505403001522E-2</v>
      </c>
      <c r="BT21" s="49">
        <f t="shared" si="30"/>
        <v>4.5996670491853742E-2</v>
      </c>
      <c r="BV21" s="122">
        <f t="shared" si="31"/>
        <v>3.3321398912130817E-2</v>
      </c>
      <c r="BW21" s="49">
        <f t="shared" si="31"/>
        <v>4.8454002120471351E-2</v>
      </c>
      <c r="BX21" s="49">
        <f t="shared" si="31"/>
        <v>6.14501494662687E-2</v>
      </c>
      <c r="BY21" s="49">
        <f t="shared" si="31"/>
        <v>3.886729269224154E-2</v>
      </c>
      <c r="CA21" s="180">
        <v>193139.91317812583</v>
      </c>
      <c r="CB21" s="64">
        <v>173685.74888535266</v>
      </c>
      <c r="CC21" s="64">
        <v>185850.50023550077</v>
      </c>
      <c r="CD21" s="64">
        <v>190349.69925831162</v>
      </c>
      <c r="CF21" s="180">
        <v>191085.35671470579</v>
      </c>
      <c r="CG21" s="64">
        <v>172223.18971888817</v>
      </c>
      <c r="CH21" s="64">
        <v>184378.51485589071</v>
      </c>
      <c r="CI21" s="64">
        <v>188461.40047429898</v>
      </c>
      <c r="CK21" s="163">
        <v>186178.53125</v>
      </c>
      <c r="CL21" s="60">
        <v>184909.5625</v>
      </c>
    </row>
    <row r="22" spans="1:90">
      <c r="A22" s="9" t="s">
        <v>68</v>
      </c>
      <c r="B22" s="23" t="s">
        <v>69</v>
      </c>
      <c r="D22" s="131">
        <v>501773.78419608605</v>
      </c>
      <c r="E22" s="54">
        <v>258134.734375</v>
      </c>
      <c r="F22" s="124">
        <f t="shared" si="0"/>
        <v>1943.8445020232898</v>
      </c>
      <c r="G22" s="131">
        <f t="shared" si="1"/>
        <v>480426.38755494979</v>
      </c>
      <c r="H22" s="54">
        <v>256758.234375</v>
      </c>
      <c r="I22" s="124">
        <f t="shared" si="2"/>
        <v>1871.1235833366827</v>
      </c>
      <c r="J22" s="49">
        <f t="shared" si="3"/>
        <v>4.4434271709720807E-2</v>
      </c>
      <c r="K22" s="49">
        <f t="shared" si="4"/>
        <v>3.8864840000000234E-2</v>
      </c>
      <c r="M22" s="131">
        <f t="shared" si="5"/>
        <v>490838.05680408113</v>
      </c>
      <c r="N22" s="124">
        <f t="shared" si="6"/>
        <v>1901.4800855549572</v>
      </c>
      <c r="O22" s="49">
        <f t="shared" si="7"/>
        <v>2.2279705577862075E-2</v>
      </c>
      <c r="P22" s="49">
        <f t="shared" si="8"/>
        <v>2.2279705577862075E-2</v>
      </c>
      <c r="R22" s="131">
        <v>374961</v>
      </c>
      <c r="S22" s="54">
        <v>41035</v>
      </c>
      <c r="T22" s="54">
        <v>85119</v>
      </c>
      <c r="V22" s="124">
        <f t="shared" si="9"/>
        <v>85119</v>
      </c>
      <c r="W22" s="51">
        <f t="shared" si="10"/>
        <v>658.78419608605327</v>
      </c>
      <c r="Y22" s="176">
        <v>9.6199910238601305E-3</v>
      </c>
      <c r="Z22" s="61">
        <v>5.8908115205127842E-2</v>
      </c>
      <c r="AA22" s="117">
        <f t="shared" si="11"/>
        <v>2</v>
      </c>
      <c r="AB22" s="63">
        <f t="shared" si="12"/>
        <v>371.38824838417707</v>
      </c>
      <c r="AC22" s="63">
        <f t="shared" si="12"/>
        <v>38.752181998388828</v>
      </c>
      <c r="AE22" s="124">
        <f t="shared" si="13"/>
        <v>0</v>
      </c>
      <c r="AF22" s="51">
        <v>0</v>
      </c>
      <c r="AG22" s="51">
        <f t="shared" si="14"/>
        <v>658.78419608605327</v>
      </c>
      <c r="AI22" s="124">
        <v>0</v>
      </c>
      <c r="AJ22" s="51">
        <f t="shared" si="15"/>
        <v>0</v>
      </c>
      <c r="AK22" s="51">
        <f t="shared" si="16"/>
        <v>658.78419608605327</v>
      </c>
      <c r="AM22" s="124">
        <f t="shared" si="17"/>
        <v>596.53886942909321</v>
      </c>
      <c r="AN22" s="51">
        <f t="shared" si="18"/>
        <v>62.245326656960081</v>
      </c>
      <c r="AO22" s="51">
        <f t="shared" si="19"/>
        <v>0</v>
      </c>
      <c r="AQ22" s="124">
        <f t="shared" si="20"/>
        <v>375558</v>
      </c>
      <c r="AR22" s="51">
        <f t="shared" si="20"/>
        <v>41097</v>
      </c>
      <c r="AS22" s="51">
        <f t="shared" si="21"/>
        <v>85119</v>
      </c>
      <c r="AU22" s="178">
        <f t="shared" si="22"/>
        <v>501774</v>
      </c>
      <c r="AW22" s="124">
        <f t="shared" si="23"/>
        <v>1454.8913803069047</v>
      </c>
      <c r="AX22" s="51">
        <f t="shared" si="23"/>
        <v>159.20755530829558</v>
      </c>
      <c r="AY22" s="51">
        <f t="shared" si="23"/>
        <v>329.74640242078038</v>
      </c>
      <c r="AZ22" s="65">
        <f t="shared" si="24"/>
        <v>1943.8453380359808</v>
      </c>
      <c r="BB22" s="131">
        <v>371388.2483841771</v>
      </c>
      <c r="BC22" s="54">
        <v>38752.181998388827</v>
      </c>
      <c r="BD22" s="54">
        <v>80697.626421515175</v>
      </c>
      <c r="BE22" s="54">
        <f t="shared" si="25"/>
        <v>490838.05680408113</v>
      </c>
      <c r="BG22" s="122">
        <f t="shared" si="26"/>
        <v>1.1227473227719331E-2</v>
      </c>
      <c r="BH22" s="49">
        <f t="shared" si="26"/>
        <v>6.0508025114783592E-2</v>
      </c>
      <c r="BI22" s="49">
        <f t="shared" si="26"/>
        <v>5.4789388170976228E-2</v>
      </c>
      <c r="BJ22" s="49">
        <f t="shared" si="27"/>
        <v>2.2280145242046689E-2</v>
      </c>
      <c r="BL22" s="131">
        <v>361047.38755494979</v>
      </c>
      <c r="BM22" s="54">
        <v>39615</v>
      </c>
      <c r="BN22" s="54">
        <v>79764</v>
      </c>
      <c r="BO22" s="54">
        <f t="shared" si="28"/>
        <v>480426.38755494979</v>
      </c>
      <c r="BQ22" s="122">
        <f t="shared" si="29"/>
        <v>4.0190326658551934E-2</v>
      </c>
      <c r="BR22" s="49">
        <f t="shared" si="29"/>
        <v>3.7410071942445944E-2</v>
      </c>
      <c r="BS22" s="49">
        <f t="shared" si="29"/>
        <v>6.7135549872122668E-2</v>
      </c>
      <c r="BT22" s="49">
        <f t="shared" si="30"/>
        <v>4.4434720902187141E-2</v>
      </c>
      <c r="BV22" s="122">
        <f t="shared" si="31"/>
        <v>3.4643525728749625E-2</v>
      </c>
      <c r="BW22" s="49">
        <f t="shared" si="31"/>
        <v>3.1878096683532364E-2</v>
      </c>
      <c r="BX22" s="49">
        <f t="shared" si="31"/>
        <v>6.1445063901857999E-2</v>
      </c>
      <c r="BY22" s="49">
        <f t="shared" si="31"/>
        <v>3.8865286797153731E-2</v>
      </c>
      <c r="CA22" s="180">
        <v>271873.96205324185</v>
      </c>
      <c r="CB22" s="64">
        <v>268640.76286612632</v>
      </c>
      <c r="CC22" s="64">
        <v>257921.02646203394</v>
      </c>
      <c r="CD22" s="64">
        <v>269223.64518473193</v>
      </c>
      <c r="CF22" s="180">
        <v>270343.38787946146</v>
      </c>
      <c r="CG22" s="64">
        <v>267472.07801764074</v>
      </c>
      <c r="CH22" s="64">
        <v>256541.84038508774</v>
      </c>
      <c r="CI22" s="64">
        <v>267794.17086114449</v>
      </c>
      <c r="CK22" s="163">
        <v>258134.734375</v>
      </c>
      <c r="CL22" s="60">
        <v>256758.234375</v>
      </c>
    </row>
    <row r="23" spans="1:90">
      <c r="A23" s="9" t="s">
        <v>70</v>
      </c>
      <c r="B23" s="23" t="s">
        <v>71</v>
      </c>
      <c r="D23" s="131">
        <v>776028.73110594624</v>
      </c>
      <c r="E23" s="54">
        <v>382833.375</v>
      </c>
      <c r="F23" s="124">
        <f t="shared" si="0"/>
        <v>2027.0665563208699</v>
      </c>
      <c r="G23" s="131">
        <f t="shared" si="1"/>
        <v>746345.47353736067</v>
      </c>
      <c r="H23" s="54">
        <v>382499.5625</v>
      </c>
      <c r="I23" s="124">
        <f t="shared" si="2"/>
        <v>1951.2322279776745</v>
      </c>
      <c r="J23" s="49">
        <f t="shared" si="3"/>
        <v>3.977147128380043E-2</v>
      </c>
      <c r="K23" s="49">
        <f t="shared" si="4"/>
        <v>3.886483999999979E-2</v>
      </c>
      <c r="M23" s="131">
        <f t="shared" si="5"/>
        <v>772747.73962987144</v>
      </c>
      <c r="N23" s="124">
        <f t="shared" si="6"/>
        <v>2018.4962704201835</v>
      </c>
      <c r="O23" s="49">
        <f t="shared" si="7"/>
        <v>4.2458765102908469E-3</v>
      </c>
      <c r="P23" s="49">
        <f t="shared" si="8"/>
        <v>4.2458765102906249E-3</v>
      </c>
      <c r="R23" s="131">
        <v>599282</v>
      </c>
      <c r="S23" s="54">
        <v>56042</v>
      </c>
      <c r="T23" s="54">
        <v>119834</v>
      </c>
      <c r="V23" s="124">
        <f t="shared" si="9"/>
        <v>119834</v>
      </c>
      <c r="W23" s="51">
        <f t="shared" si="10"/>
        <v>870.73110594623722</v>
      </c>
      <c r="Y23" s="176">
        <v>2.327942492788404E-2</v>
      </c>
      <c r="Z23" s="61">
        <v>-2.4721495750338662E-2</v>
      </c>
      <c r="AA23" s="117">
        <f t="shared" si="11"/>
        <v>3</v>
      </c>
      <c r="AB23" s="63">
        <f t="shared" si="12"/>
        <v>585.6484410817061</v>
      </c>
      <c r="AC23" s="63">
        <f t="shared" si="12"/>
        <v>57.462560443815363</v>
      </c>
      <c r="AE23" s="124">
        <f t="shared" si="13"/>
        <v>0</v>
      </c>
      <c r="AF23" s="51">
        <v>0</v>
      </c>
      <c r="AG23" s="51">
        <f t="shared" si="14"/>
        <v>870.73110594623722</v>
      </c>
      <c r="AI23" s="124">
        <v>0</v>
      </c>
      <c r="AJ23" s="51">
        <f t="shared" si="15"/>
        <v>870.73110594623722</v>
      </c>
      <c r="AK23" s="51">
        <f t="shared" si="16"/>
        <v>0</v>
      </c>
      <c r="AM23" s="124">
        <f t="shared" si="17"/>
        <v>0</v>
      </c>
      <c r="AN23" s="51">
        <f t="shared" si="18"/>
        <v>0</v>
      </c>
      <c r="AO23" s="51">
        <f t="shared" si="19"/>
        <v>0</v>
      </c>
      <c r="AQ23" s="124">
        <f t="shared" si="20"/>
        <v>599282</v>
      </c>
      <c r="AR23" s="51">
        <f t="shared" si="20"/>
        <v>56913</v>
      </c>
      <c r="AS23" s="51">
        <f t="shared" si="21"/>
        <v>119834</v>
      </c>
      <c r="AU23" s="178">
        <f t="shared" si="22"/>
        <v>776029</v>
      </c>
      <c r="AW23" s="124">
        <f t="shared" si="23"/>
        <v>1565.3859854825876</v>
      </c>
      <c r="AX23" s="51">
        <f t="shared" si="23"/>
        <v>148.66258721565222</v>
      </c>
      <c r="AY23" s="51">
        <f t="shared" si="23"/>
        <v>313.01868600144905</v>
      </c>
      <c r="AZ23" s="65">
        <f t="shared" si="24"/>
        <v>2027.0672586996889</v>
      </c>
      <c r="BB23" s="131">
        <v>585648.44108170609</v>
      </c>
      <c r="BC23" s="54">
        <v>57462.560443815353</v>
      </c>
      <c r="BD23" s="54">
        <v>129636.73810435008</v>
      </c>
      <c r="BE23" s="54">
        <f t="shared" si="25"/>
        <v>772747.73962987144</v>
      </c>
      <c r="BG23" s="122">
        <f t="shared" si="26"/>
        <v>2.327942492788404E-2</v>
      </c>
      <c r="BH23" s="49">
        <f t="shared" si="26"/>
        <v>-9.5638001434462661E-3</v>
      </c>
      <c r="BI23" s="49">
        <f t="shared" si="26"/>
        <v>-7.5616975925909546E-2</v>
      </c>
      <c r="BJ23" s="49">
        <f t="shared" si="27"/>
        <v>4.2462244816143802E-3</v>
      </c>
      <c r="BL23" s="131">
        <v>579631.47353736067</v>
      </c>
      <c r="BM23" s="54">
        <v>53915</v>
      </c>
      <c r="BN23" s="54">
        <v>112799</v>
      </c>
      <c r="BO23" s="54">
        <f t="shared" si="28"/>
        <v>746345.47353736067</v>
      </c>
      <c r="BQ23" s="122">
        <f t="shared" si="29"/>
        <v>3.3901758892967981E-2</v>
      </c>
      <c r="BR23" s="49">
        <f t="shared" si="29"/>
        <v>5.560604655476209E-2</v>
      </c>
      <c r="BS23" s="49">
        <f t="shared" si="29"/>
        <v>6.2367574180622221E-2</v>
      </c>
      <c r="BT23" s="49">
        <f t="shared" si="30"/>
        <v>3.9771831564747062E-2</v>
      </c>
      <c r="BV23" s="122">
        <f t="shared" si="31"/>
        <v>3.300024571927862E-2</v>
      </c>
      <c r="BW23" s="49">
        <f t="shared" si="31"/>
        <v>5.4685608274229081E-2</v>
      </c>
      <c r="BX23" s="49">
        <f t="shared" si="31"/>
        <v>6.144124016949748E-2</v>
      </c>
      <c r="BY23" s="49">
        <f t="shared" si="31"/>
        <v>3.8865199966798825E-2</v>
      </c>
      <c r="CA23" s="180">
        <v>428722.67159752065</v>
      </c>
      <c r="CB23" s="64">
        <v>398346.24214216514</v>
      </c>
      <c r="CC23" s="64">
        <v>414337.34846690984</v>
      </c>
      <c r="CD23" s="64">
        <v>423850.51523104782</v>
      </c>
      <c r="CF23" s="180">
        <v>427212.29484702466</v>
      </c>
      <c r="CG23" s="64">
        <v>397633.90277454437</v>
      </c>
      <c r="CH23" s="64">
        <v>412249.70518030139</v>
      </c>
      <c r="CI23" s="64">
        <v>422349.84049820871</v>
      </c>
      <c r="CK23" s="163">
        <v>382833.375</v>
      </c>
      <c r="CL23" s="60">
        <v>382499.5625</v>
      </c>
    </row>
    <row r="24" spans="1:90">
      <c r="A24" s="9" t="s">
        <v>72</v>
      </c>
      <c r="B24" s="23" t="s">
        <v>73</v>
      </c>
      <c r="D24" s="131">
        <v>374074.22907210997</v>
      </c>
      <c r="E24" s="54">
        <v>209983.75</v>
      </c>
      <c r="F24" s="124">
        <f t="shared" si="0"/>
        <v>1781.4437025346483</v>
      </c>
      <c r="G24" s="131">
        <f t="shared" si="1"/>
        <v>358833.15421034471</v>
      </c>
      <c r="H24" s="54">
        <v>209256.765625</v>
      </c>
      <c r="I24" s="124">
        <f t="shared" si="2"/>
        <v>1714.7983394400451</v>
      </c>
      <c r="J24" s="49">
        <f t="shared" si="3"/>
        <v>4.2473987375288846E-2</v>
      </c>
      <c r="K24" s="49">
        <f t="shared" si="4"/>
        <v>3.8864840000000012E-2</v>
      </c>
      <c r="M24" s="131">
        <f t="shared" si="5"/>
        <v>372851.21590410825</v>
      </c>
      <c r="N24" s="124">
        <f t="shared" si="6"/>
        <v>1775.6193796144141</v>
      </c>
      <c r="O24" s="49">
        <f t="shared" si="7"/>
        <v>3.2801640864603687E-3</v>
      </c>
      <c r="P24" s="49">
        <f t="shared" si="8"/>
        <v>3.2801640864603687E-3</v>
      </c>
      <c r="R24" s="131">
        <v>280297</v>
      </c>
      <c r="S24" s="54">
        <v>29258</v>
      </c>
      <c r="T24" s="54">
        <v>64208</v>
      </c>
      <c r="V24" s="124">
        <f t="shared" si="9"/>
        <v>64208</v>
      </c>
      <c r="W24" s="51">
        <f t="shared" si="10"/>
        <v>311.22907210997073</v>
      </c>
      <c r="Y24" s="176">
        <v>-9.4517020861006884E-3</v>
      </c>
      <c r="Z24" s="61">
        <v>8.6626537216634159E-3</v>
      </c>
      <c r="AA24" s="117">
        <f t="shared" si="11"/>
        <v>1</v>
      </c>
      <c r="AB24" s="63">
        <f t="shared" si="12"/>
        <v>282.97156291147758</v>
      </c>
      <c r="AC24" s="63">
        <f t="shared" si="12"/>
        <v>29.006724787565727</v>
      </c>
      <c r="AE24" s="124">
        <f t="shared" si="13"/>
        <v>311.22907210997073</v>
      </c>
      <c r="AF24" s="51">
        <v>0</v>
      </c>
      <c r="AG24" s="51">
        <f t="shared" si="14"/>
        <v>0</v>
      </c>
      <c r="AI24" s="124">
        <v>0</v>
      </c>
      <c r="AJ24" s="51">
        <f t="shared" si="15"/>
        <v>0</v>
      </c>
      <c r="AK24" s="51">
        <f t="shared" si="16"/>
        <v>0</v>
      </c>
      <c r="AM24" s="124">
        <f t="shared" si="17"/>
        <v>0</v>
      </c>
      <c r="AN24" s="51">
        <f t="shared" si="18"/>
        <v>0</v>
      </c>
      <c r="AO24" s="51">
        <f t="shared" si="19"/>
        <v>0</v>
      </c>
      <c r="AQ24" s="124">
        <f t="shared" si="20"/>
        <v>280608</v>
      </c>
      <c r="AR24" s="51">
        <f t="shared" si="20"/>
        <v>29258</v>
      </c>
      <c r="AS24" s="51">
        <f t="shared" si="21"/>
        <v>64208</v>
      </c>
      <c r="AU24" s="178">
        <f t="shared" si="22"/>
        <v>374074</v>
      </c>
      <c r="AW24" s="124">
        <f t="shared" si="23"/>
        <v>1336.3319780697316</v>
      </c>
      <c r="AX24" s="51">
        <f t="shared" si="23"/>
        <v>139.33459136718912</v>
      </c>
      <c r="AY24" s="51">
        <f t="shared" si="23"/>
        <v>305.77604219374115</v>
      </c>
      <c r="AZ24" s="65">
        <f t="shared" si="24"/>
        <v>1781.4426116306618</v>
      </c>
      <c r="BB24" s="131">
        <v>282971.56291147758</v>
      </c>
      <c r="BC24" s="54">
        <v>29006.724787565723</v>
      </c>
      <c r="BD24" s="54">
        <v>60872.928205064985</v>
      </c>
      <c r="BE24" s="54">
        <f t="shared" si="25"/>
        <v>372851.21590410825</v>
      </c>
      <c r="BG24" s="122">
        <f t="shared" si="26"/>
        <v>-8.3526517193425187E-3</v>
      </c>
      <c r="BH24" s="49">
        <f t="shared" si="26"/>
        <v>8.6626537216636379E-3</v>
      </c>
      <c r="BI24" s="49">
        <f t="shared" si="26"/>
        <v>5.4787438246769238E-2</v>
      </c>
      <c r="BJ24" s="49">
        <f t="shared" si="27"/>
        <v>3.2795497070505775E-3</v>
      </c>
      <c r="BL24" s="131">
        <v>270364.15421034471</v>
      </c>
      <c r="BM24" s="54">
        <v>28187</v>
      </c>
      <c r="BN24" s="54">
        <v>60282</v>
      </c>
      <c r="BO24" s="54">
        <f t="shared" si="28"/>
        <v>358833.15421034471</v>
      </c>
      <c r="BQ24" s="122">
        <f t="shared" si="29"/>
        <v>3.7889067874306681E-2</v>
      </c>
      <c r="BR24" s="49">
        <f t="shared" si="29"/>
        <v>3.7996239401142384E-2</v>
      </c>
      <c r="BS24" s="49">
        <f t="shared" si="29"/>
        <v>6.5127235327295141E-2</v>
      </c>
      <c r="BT24" s="49">
        <f t="shared" si="30"/>
        <v>4.2473348994728655E-2</v>
      </c>
      <c r="BV24" s="122">
        <f t="shared" si="31"/>
        <v>3.4295793940833486E-2</v>
      </c>
      <c r="BW24" s="49">
        <f t="shared" si="31"/>
        <v>3.4402594429312927E-2</v>
      </c>
      <c r="BX24" s="49">
        <f t="shared" si="31"/>
        <v>6.1439660181742406E-2</v>
      </c>
      <c r="BY24" s="49">
        <f t="shared" si="31"/>
        <v>3.8864203829576116E-2</v>
      </c>
      <c r="CA24" s="180">
        <v>207148.71914191477</v>
      </c>
      <c r="CB24" s="64">
        <v>201082.578408189</v>
      </c>
      <c r="CC24" s="64">
        <v>194558.48731399738</v>
      </c>
      <c r="CD24" s="64">
        <v>204508.11029375927</v>
      </c>
      <c r="CF24" s="180">
        <v>205532.66388950148</v>
      </c>
      <c r="CG24" s="64">
        <v>199858.53428610528</v>
      </c>
      <c r="CH24" s="64">
        <v>193382.90896695619</v>
      </c>
      <c r="CI24" s="64">
        <v>203039.0186624667</v>
      </c>
      <c r="CK24" s="163">
        <v>209983.75</v>
      </c>
      <c r="CL24" s="60">
        <v>209256.765625</v>
      </c>
    </row>
    <row r="25" spans="1:90">
      <c r="A25" s="9" t="s">
        <v>74</v>
      </c>
      <c r="B25" s="23" t="s">
        <v>75</v>
      </c>
      <c r="D25" s="131">
        <v>478076</v>
      </c>
      <c r="E25" s="54">
        <v>235364.390625</v>
      </c>
      <c r="F25" s="124">
        <f t="shared" si="0"/>
        <v>2031.2163566055585</v>
      </c>
      <c r="G25" s="131">
        <f t="shared" si="1"/>
        <v>457530.81307067565</v>
      </c>
      <c r="H25" s="54">
        <v>234477.703125</v>
      </c>
      <c r="I25" s="124">
        <f t="shared" si="2"/>
        <v>1951.2764197744043</v>
      </c>
      <c r="J25" s="49">
        <f t="shared" si="3"/>
        <v>4.4904488052809555E-2</v>
      </c>
      <c r="K25" s="49">
        <f t="shared" si="4"/>
        <v>4.0968022788076652E-2</v>
      </c>
      <c r="M25" s="131">
        <f t="shared" si="5"/>
        <v>483088.88305265666</v>
      </c>
      <c r="N25" s="124">
        <f t="shared" si="6"/>
        <v>2052.5147485982693</v>
      </c>
      <c r="O25" s="49">
        <f t="shared" si="7"/>
        <v>-1.0376730304742399E-2</v>
      </c>
      <c r="P25" s="49">
        <f t="shared" si="8"/>
        <v>-1.0376730304742621E-2</v>
      </c>
      <c r="R25" s="131">
        <v>355559</v>
      </c>
      <c r="S25" s="54">
        <v>34293</v>
      </c>
      <c r="T25" s="54">
        <v>88224</v>
      </c>
      <c r="V25" s="124">
        <f t="shared" si="9"/>
        <v>88224</v>
      </c>
      <c r="W25" s="51">
        <f t="shared" si="10"/>
        <v>0</v>
      </c>
      <c r="Y25" s="176">
        <v>-2.0909568046291516E-2</v>
      </c>
      <c r="Z25" s="61">
        <v>-3.3864961980685893E-2</v>
      </c>
      <c r="AA25" s="117">
        <f t="shared" si="11"/>
        <v>4</v>
      </c>
      <c r="AB25" s="63">
        <f t="shared" si="12"/>
        <v>363.15235896086341</v>
      </c>
      <c r="AC25" s="63">
        <f t="shared" si="12"/>
        <v>35.495038116311903</v>
      </c>
      <c r="AE25" s="124">
        <f t="shared" si="13"/>
        <v>0</v>
      </c>
      <c r="AF25" s="51">
        <v>0</v>
      </c>
      <c r="AG25" s="51">
        <f t="shared" si="14"/>
        <v>0</v>
      </c>
      <c r="AI25" s="124">
        <v>0</v>
      </c>
      <c r="AJ25" s="51">
        <f t="shared" si="15"/>
        <v>0</v>
      </c>
      <c r="AK25" s="51">
        <f t="shared" si="16"/>
        <v>0</v>
      </c>
      <c r="AM25" s="124">
        <f t="shared" si="17"/>
        <v>0</v>
      </c>
      <c r="AN25" s="51">
        <f t="shared" si="18"/>
        <v>0</v>
      </c>
      <c r="AO25" s="51">
        <f t="shared" si="19"/>
        <v>0</v>
      </c>
      <c r="AQ25" s="124">
        <f t="shared" si="20"/>
        <v>355559</v>
      </c>
      <c r="AR25" s="51">
        <f t="shared" si="20"/>
        <v>34293</v>
      </c>
      <c r="AS25" s="51">
        <f t="shared" si="21"/>
        <v>88224</v>
      </c>
      <c r="AU25" s="178">
        <f t="shared" si="22"/>
        <v>478076</v>
      </c>
      <c r="AW25" s="124">
        <f t="shared" si="23"/>
        <v>1510.6745716963744</v>
      </c>
      <c r="AX25" s="51">
        <f t="shared" si="23"/>
        <v>145.70173469714945</v>
      </c>
      <c r="AY25" s="51">
        <f t="shared" si="23"/>
        <v>374.84005021203495</v>
      </c>
      <c r="AZ25" s="65">
        <f t="shared" si="24"/>
        <v>2031.2163566055585</v>
      </c>
      <c r="BB25" s="131">
        <v>363152.35896086349</v>
      </c>
      <c r="BC25" s="54">
        <v>35495.038116311895</v>
      </c>
      <c r="BD25" s="54">
        <v>84441.485975481279</v>
      </c>
      <c r="BE25" s="54">
        <f t="shared" si="25"/>
        <v>483088.88305265666</v>
      </c>
      <c r="BG25" s="122">
        <f t="shared" si="26"/>
        <v>-2.0909568046291627E-2</v>
      </c>
      <c r="BH25" s="49">
        <f t="shared" si="26"/>
        <v>-3.3864961980685782E-2</v>
      </c>
      <c r="BI25" s="49">
        <f t="shared" si="26"/>
        <v>4.4794498590621901E-2</v>
      </c>
      <c r="BJ25" s="49">
        <f t="shared" si="27"/>
        <v>-1.0376730304742399E-2</v>
      </c>
      <c r="BL25" s="131">
        <v>341909.81307067565</v>
      </c>
      <c r="BM25" s="54">
        <v>32817</v>
      </c>
      <c r="BN25" s="54">
        <v>82804</v>
      </c>
      <c r="BO25" s="54">
        <f t="shared" si="28"/>
        <v>457530.81307067565</v>
      </c>
      <c r="BQ25" s="122">
        <f t="shared" si="29"/>
        <v>3.9920430498152859E-2</v>
      </c>
      <c r="BR25" s="49">
        <f t="shared" si="29"/>
        <v>4.4976688911235074E-2</v>
      </c>
      <c r="BS25" s="49">
        <f t="shared" si="29"/>
        <v>6.5455775083329337E-2</v>
      </c>
      <c r="BT25" s="49">
        <f t="shared" si="30"/>
        <v>4.4904488052809555E-2</v>
      </c>
      <c r="BV25" s="122">
        <f t="shared" si="31"/>
        <v>3.6002741657165549E-2</v>
      </c>
      <c r="BW25" s="49">
        <f t="shared" si="31"/>
        <v>4.1039951644444184E-2</v>
      </c>
      <c r="BX25" s="49">
        <f t="shared" si="31"/>
        <v>6.1441887022095854E-2</v>
      </c>
      <c r="BY25" s="49">
        <f t="shared" si="31"/>
        <v>4.0968022788076652E-2</v>
      </c>
      <c r="CA25" s="180">
        <v>265844.89705646131</v>
      </c>
      <c r="CB25" s="64">
        <v>246061.34740812026</v>
      </c>
      <c r="CC25" s="64">
        <v>269886.93106057594</v>
      </c>
      <c r="CD25" s="64">
        <v>264973.23962711828</v>
      </c>
      <c r="CF25" s="180">
        <v>264510.49458217196</v>
      </c>
      <c r="CG25" s="64">
        <v>245202.61010417732</v>
      </c>
      <c r="CH25" s="64">
        <v>268435.98967223556</v>
      </c>
      <c r="CI25" s="64">
        <v>263639.62347432779</v>
      </c>
      <c r="CK25" s="163">
        <v>235364.390625</v>
      </c>
      <c r="CL25" s="60">
        <v>234477.703125</v>
      </c>
    </row>
    <row r="26" spans="1:90">
      <c r="A26" s="9" t="s">
        <v>76</v>
      </c>
      <c r="B26" s="23" t="s">
        <v>77</v>
      </c>
      <c r="D26" s="131">
        <v>387090.56673284253</v>
      </c>
      <c r="E26" s="54">
        <v>209231.71875</v>
      </c>
      <c r="F26" s="124">
        <f t="shared" si="0"/>
        <v>1850.0568128265329</v>
      </c>
      <c r="G26" s="131">
        <f t="shared" si="1"/>
        <v>372440.40733851492</v>
      </c>
      <c r="H26" s="54">
        <v>209249.015625</v>
      </c>
      <c r="I26" s="124">
        <f t="shared" si="2"/>
        <v>1779.8908454889649</v>
      </c>
      <c r="J26" s="49">
        <f t="shared" si="3"/>
        <v>3.9335579882480154E-2</v>
      </c>
      <c r="K26" s="49">
        <f t="shared" si="4"/>
        <v>3.9421500209071647E-2</v>
      </c>
      <c r="M26" s="131">
        <f t="shared" si="5"/>
        <v>391413.15509083663</v>
      </c>
      <c r="N26" s="124">
        <f t="shared" si="6"/>
        <v>1870.7161487236822</v>
      </c>
      <c r="O26" s="49">
        <f t="shared" si="7"/>
        <v>-1.1043543891597007E-2</v>
      </c>
      <c r="P26" s="49">
        <f t="shared" si="8"/>
        <v>-1.1043543891597007E-2</v>
      </c>
      <c r="R26" s="131">
        <v>288898</v>
      </c>
      <c r="S26" s="54">
        <v>29235</v>
      </c>
      <c r="T26" s="54">
        <v>68865</v>
      </c>
      <c r="V26" s="124">
        <f t="shared" si="9"/>
        <v>68865</v>
      </c>
      <c r="W26" s="51">
        <f t="shared" si="10"/>
        <v>92.566732842533384</v>
      </c>
      <c r="Y26" s="176">
        <v>-1.1533303290778951E-2</v>
      </c>
      <c r="Z26" s="61">
        <v>-3.9360256082632161E-2</v>
      </c>
      <c r="AA26" s="117">
        <f t="shared" si="11"/>
        <v>4</v>
      </c>
      <c r="AB26" s="63">
        <f t="shared" si="12"/>
        <v>292.26882500117819</v>
      </c>
      <c r="AC26" s="63">
        <f t="shared" si="12"/>
        <v>30.432844555008053</v>
      </c>
      <c r="AE26" s="124">
        <f t="shared" si="13"/>
        <v>0</v>
      </c>
      <c r="AF26" s="51">
        <v>0</v>
      </c>
      <c r="AG26" s="51">
        <f t="shared" si="14"/>
        <v>92.566732842533384</v>
      </c>
      <c r="AI26" s="124">
        <v>0</v>
      </c>
      <c r="AJ26" s="51">
        <f t="shared" si="15"/>
        <v>0</v>
      </c>
      <c r="AK26" s="51">
        <f t="shared" si="16"/>
        <v>92.566732842533384</v>
      </c>
      <c r="AM26" s="124">
        <f t="shared" si="17"/>
        <v>83.837094116349817</v>
      </c>
      <c r="AN26" s="51">
        <f t="shared" si="18"/>
        <v>8.7296387261835715</v>
      </c>
      <c r="AO26" s="51">
        <f t="shared" si="19"/>
        <v>0</v>
      </c>
      <c r="AQ26" s="124">
        <f t="shared" si="20"/>
        <v>288982</v>
      </c>
      <c r="AR26" s="51">
        <f t="shared" si="20"/>
        <v>29244</v>
      </c>
      <c r="AS26" s="51">
        <f t="shared" si="21"/>
        <v>68865</v>
      </c>
      <c r="AU26" s="178">
        <f t="shared" si="22"/>
        <v>387091</v>
      </c>
      <c r="AW26" s="124">
        <f t="shared" si="23"/>
        <v>1381.1577026965469</v>
      </c>
      <c r="AX26" s="51">
        <f t="shared" si="23"/>
        <v>139.768483357641</v>
      </c>
      <c r="AY26" s="51">
        <f t="shared" si="23"/>
        <v>329.1326975250974</v>
      </c>
      <c r="AZ26" s="65">
        <f t="shared" si="24"/>
        <v>1850.0588835792853</v>
      </c>
      <c r="BB26" s="131">
        <v>292268.82500117819</v>
      </c>
      <c r="BC26" s="54">
        <v>30432.844555008054</v>
      </c>
      <c r="BD26" s="54">
        <v>68711.48553465039</v>
      </c>
      <c r="BE26" s="54">
        <f t="shared" si="25"/>
        <v>391413.15509083663</v>
      </c>
      <c r="BG26" s="122">
        <f t="shared" si="26"/>
        <v>-1.124589665409903E-2</v>
      </c>
      <c r="BH26" s="49">
        <f t="shared" si="26"/>
        <v>-3.9064522964956216E-2</v>
      </c>
      <c r="BI26" s="49">
        <f t="shared" si="26"/>
        <v>2.2341892939019559E-3</v>
      </c>
      <c r="BJ26" s="49">
        <f t="shared" si="27"/>
        <v>-1.1042436961102076E-2</v>
      </c>
      <c r="BL26" s="131">
        <v>279511.40733851492</v>
      </c>
      <c r="BM26" s="54">
        <v>28045</v>
      </c>
      <c r="BN26" s="54">
        <v>64884</v>
      </c>
      <c r="BO26" s="54">
        <f t="shared" si="28"/>
        <v>372440.40733851492</v>
      </c>
      <c r="BQ26" s="122">
        <f t="shared" si="29"/>
        <v>3.3882669589993863E-2</v>
      </c>
      <c r="BR26" s="49">
        <f t="shared" si="29"/>
        <v>4.2752718844713877E-2</v>
      </c>
      <c r="BS26" s="49">
        <f t="shared" si="29"/>
        <v>6.1355650083225521E-2</v>
      </c>
      <c r="BT26" s="49">
        <f t="shared" si="30"/>
        <v>3.9336743201896951E-2</v>
      </c>
      <c r="BV26" s="122">
        <f t="shared" si="31"/>
        <v>3.3968139132601438E-2</v>
      </c>
      <c r="BW26" s="49">
        <f t="shared" si="31"/>
        <v>4.2838921661100926E-2</v>
      </c>
      <c r="BX26" s="49">
        <f t="shared" si="31"/>
        <v>6.1443390776269924E-2</v>
      </c>
      <c r="BY26" s="49">
        <f t="shared" si="31"/>
        <v>3.9422663624658405E-2</v>
      </c>
      <c r="CA26" s="180">
        <v>213954.75969804885</v>
      </c>
      <c r="CB26" s="64">
        <v>210968.83209785476</v>
      </c>
      <c r="CC26" s="64">
        <v>219611.62508372421</v>
      </c>
      <c r="CD26" s="64">
        <v>214689.29502520934</v>
      </c>
      <c r="CF26" s="180">
        <v>213521.00517513775</v>
      </c>
      <c r="CG26" s="64">
        <v>210963.85863953739</v>
      </c>
      <c r="CH26" s="64">
        <v>218674.59698625581</v>
      </c>
      <c r="CI26" s="64">
        <v>214185.08605320269</v>
      </c>
      <c r="CK26" s="163">
        <v>209231.71875</v>
      </c>
      <c r="CL26" s="60">
        <v>209249.015625</v>
      </c>
    </row>
    <row r="27" spans="1:90">
      <c r="A27" s="9" t="s">
        <v>78</v>
      </c>
      <c r="B27" s="23" t="s">
        <v>79</v>
      </c>
      <c r="D27" s="131">
        <v>282946.42118091759</v>
      </c>
      <c r="E27" s="54">
        <v>131833.640625</v>
      </c>
      <c r="F27" s="124">
        <f t="shared" si="0"/>
        <v>2146.2383943849127</v>
      </c>
      <c r="G27" s="131">
        <f t="shared" si="1"/>
        <v>271890.20992559782</v>
      </c>
      <c r="H27" s="54">
        <v>131605.6875</v>
      </c>
      <c r="I27" s="124">
        <f t="shared" si="2"/>
        <v>2065.9457436107978</v>
      </c>
      <c r="J27" s="49">
        <f t="shared" si="3"/>
        <v>4.0664249214215076E-2</v>
      </c>
      <c r="K27" s="49">
        <f t="shared" si="4"/>
        <v>3.8864840000000012E-2</v>
      </c>
      <c r="M27" s="131">
        <f t="shared" si="5"/>
        <v>275220.73643810162</v>
      </c>
      <c r="N27" s="124">
        <f t="shared" si="6"/>
        <v>2087.6366239552267</v>
      </c>
      <c r="O27" s="49">
        <f t="shared" si="7"/>
        <v>2.8070867198458638E-2</v>
      </c>
      <c r="P27" s="49">
        <f t="shared" si="8"/>
        <v>2.807086719845886E-2</v>
      </c>
      <c r="R27" s="131">
        <v>219879</v>
      </c>
      <c r="S27" s="54">
        <v>20073</v>
      </c>
      <c r="T27" s="54">
        <v>42564</v>
      </c>
      <c r="V27" s="124">
        <f t="shared" si="9"/>
        <v>42564</v>
      </c>
      <c r="W27" s="51">
        <f t="shared" si="10"/>
        <v>430.42118091759039</v>
      </c>
      <c r="Y27" s="176">
        <v>3.2393703267877161E-2</v>
      </c>
      <c r="Z27" s="61">
        <v>-3.1166211599805704E-3</v>
      </c>
      <c r="AA27" s="117">
        <f t="shared" si="11"/>
        <v>3</v>
      </c>
      <c r="AB27" s="63">
        <f t="shared" si="12"/>
        <v>212.97979569616533</v>
      </c>
      <c r="AC27" s="63">
        <f t="shared" si="12"/>
        <v>20.135755521731223</v>
      </c>
      <c r="AE27" s="124">
        <f t="shared" si="13"/>
        <v>0</v>
      </c>
      <c r="AF27" s="51">
        <v>0</v>
      </c>
      <c r="AG27" s="51">
        <f t="shared" si="14"/>
        <v>430.42118091759039</v>
      </c>
      <c r="AI27" s="124">
        <v>0</v>
      </c>
      <c r="AJ27" s="51">
        <f t="shared" si="15"/>
        <v>62.55993654428999</v>
      </c>
      <c r="AK27" s="51">
        <f t="shared" si="16"/>
        <v>367.86124437330039</v>
      </c>
      <c r="AM27" s="124">
        <f t="shared" si="17"/>
        <v>336.08659852096508</v>
      </c>
      <c r="AN27" s="51">
        <f t="shared" si="18"/>
        <v>31.774645852335336</v>
      </c>
      <c r="AO27" s="51">
        <f t="shared" si="19"/>
        <v>0</v>
      </c>
      <c r="AQ27" s="124">
        <f t="shared" si="20"/>
        <v>220215</v>
      </c>
      <c r="AR27" s="51">
        <f t="shared" si="20"/>
        <v>20167</v>
      </c>
      <c r="AS27" s="51">
        <f t="shared" si="21"/>
        <v>42564</v>
      </c>
      <c r="AU27" s="178">
        <f t="shared" si="22"/>
        <v>282946</v>
      </c>
      <c r="AW27" s="124">
        <f t="shared" si="23"/>
        <v>1670.4006576470131</v>
      </c>
      <c r="AX27" s="51">
        <f t="shared" si="23"/>
        <v>152.97309476088057</v>
      </c>
      <c r="AY27" s="51">
        <f t="shared" si="23"/>
        <v>322.86144718610211</v>
      </c>
      <c r="AZ27" s="65">
        <f t="shared" si="24"/>
        <v>2146.2351995939957</v>
      </c>
      <c r="BB27" s="131">
        <v>212979.79569616533</v>
      </c>
      <c r="BC27" s="54">
        <v>20135.755521731222</v>
      </c>
      <c r="BD27" s="54">
        <v>42105.18522020505</v>
      </c>
      <c r="BE27" s="54">
        <f t="shared" si="25"/>
        <v>275220.73643810162</v>
      </c>
      <c r="BG27" s="122">
        <f t="shared" si="26"/>
        <v>3.3971317702625292E-2</v>
      </c>
      <c r="BH27" s="49">
        <f t="shared" si="26"/>
        <v>1.5516913797974929E-3</v>
      </c>
      <c r="BI27" s="49">
        <f t="shared" si="26"/>
        <v>1.0896871190458013E-2</v>
      </c>
      <c r="BJ27" s="49">
        <f t="shared" si="27"/>
        <v>2.8069336859854799E-2</v>
      </c>
      <c r="BL27" s="131">
        <v>212487.20992559782</v>
      </c>
      <c r="BM27" s="54">
        <v>19372</v>
      </c>
      <c r="BN27" s="54">
        <v>40031</v>
      </c>
      <c r="BO27" s="54">
        <f t="shared" si="28"/>
        <v>271890.20992559782</v>
      </c>
      <c r="BQ27" s="122">
        <f t="shared" si="29"/>
        <v>3.6368259892480381E-2</v>
      </c>
      <c r="BR27" s="49">
        <f t="shared" si="29"/>
        <v>4.1038612430311705E-2</v>
      </c>
      <c r="BS27" s="49">
        <f t="shared" si="29"/>
        <v>6.3275961130124125E-2</v>
      </c>
      <c r="BT27" s="49">
        <f t="shared" si="30"/>
        <v>4.0662700129686868E-2</v>
      </c>
      <c r="BV27" s="122">
        <f t="shared" si="31"/>
        <v>3.4576278859617116E-2</v>
      </c>
      <c r="BW27" s="49">
        <f t="shared" si="31"/>
        <v>3.9238555905860784E-2</v>
      </c>
      <c r="BX27" s="49">
        <f t="shared" si="31"/>
        <v>6.1437454077387654E-2</v>
      </c>
      <c r="BY27" s="49">
        <f t="shared" si="31"/>
        <v>3.8863293593988546E-2</v>
      </c>
      <c r="CA27" s="180">
        <v>155911.39769535427</v>
      </c>
      <c r="CB27" s="64">
        <v>139586.58442687406</v>
      </c>
      <c r="CC27" s="64">
        <v>134574.12656283483</v>
      </c>
      <c r="CD27" s="64">
        <v>150957.99697509519</v>
      </c>
      <c r="CF27" s="180">
        <v>155222.0880755136</v>
      </c>
      <c r="CG27" s="64">
        <v>139213.89659630528</v>
      </c>
      <c r="CH27" s="64">
        <v>133820.98981099061</v>
      </c>
      <c r="CI27" s="64">
        <v>150352.78532068693</v>
      </c>
      <c r="CK27" s="163">
        <v>131833.640625</v>
      </c>
      <c r="CL27" s="60">
        <v>131605.6875</v>
      </c>
    </row>
    <row r="28" spans="1:90">
      <c r="A28" s="9" t="s">
        <v>80</v>
      </c>
      <c r="B28" s="23" t="s">
        <v>81</v>
      </c>
      <c r="D28" s="131">
        <v>582838.37743686768</v>
      </c>
      <c r="E28" s="54">
        <v>278114.5</v>
      </c>
      <c r="F28" s="124">
        <f t="shared" si="0"/>
        <v>2095.6777781700262</v>
      </c>
      <c r="G28" s="131">
        <f t="shared" si="1"/>
        <v>555982.62453499716</v>
      </c>
      <c r="H28" s="54">
        <v>275610.5</v>
      </c>
      <c r="I28" s="124">
        <f t="shared" si="2"/>
        <v>2017.2766441590472</v>
      </c>
      <c r="J28" s="49">
        <f t="shared" si="3"/>
        <v>4.8303223368413084E-2</v>
      </c>
      <c r="K28" s="49">
        <f t="shared" si="4"/>
        <v>3.8864840000000234E-2</v>
      </c>
      <c r="M28" s="131">
        <f t="shared" si="5"/>
        <v>570418.1750364562</v>
      </c>
      <c r="N28" s="124">
        <f t="shared" si="6"/>
        <v>2051.0191846755783</v>
      </c>
      <c r="O28" s="49">
        <f t="shared" si="7"/>
        <v>2.1773854592935571E-2</v>
      </c>
      <c r="P28" s="49">
        <f t="shared" si="8"/>
        <v>2.1773854592935793E-2</v>
      </c>
      <c r="R28" s="131">
        <v>436863</v>
      </c>
      <c r="S28" s="54">
        <v>43481</v>
      </c>
      <c r="T28" s="54">
        <v>101995</v>
      </c>
      <c r="V28" s="124">
        <f t="shared" si="9"/>
        <v>101995</v>
      </c>
      <c r="W28" s="51">
        <f t="shared" si="10"/>
        <v>499.37743686768226</v>
      </c>
      <c r="Y28" s="176">
        <v>2.3834609584433952E-2</v>
      </c>
      <c r="Z28" s="61">
        <v>-1.9272558580826216E-3</v>
      </c>
      <c r="AA28" s="117">
        <f t="shared" si="11"/>
        <v>3</v>
      </c>
      <c r="AB28" s="63">
        <f t="shared" si="12"/>
        <v>426.69294035422297</v>
      </c>
      <c r="AC28" s="63">
        <f t="shared" si="12"/>
        <v>43.564960825958963</v>
      </c>
      <c r="AE28" s="124">
        <f t="shared" si="13"/>
        <v>0</v>
      </c>
      <c r="AF28" s="51">
        <v>0</v>
      </c>
      <c r="AG28" s="51">
        <f t="shared" si="14"/>
        <v>499.37743686768226</v>
      </c>
      <c r="AI28" s="124">
        <v>0</v>
      </c>
      <c r="AJ28" s="51">
        <f t="shared" si="15"/>
        <v>83.799011965290475</v>
      </c>
      <c r="AK28" s="51">
        <f t="shared" si="16"/>
        <v>415.57842490239182</v>
      </c>
      <c r="AM28" s="124">
        <f t="shared" si="17"/>
        <v>377.07900202071329</v>
      </c>
      <c r="AN28" s="51">
        <f t="shared" si="18"/>
        <v>38.499422881678555</v>
      </c>
      <c r="AO28" s="51">
        <f t="shared" si="19"/>
        <v>0</v>
      </c>
      <c r="AQ28" s="124">
        <f t="shared" si="20"/>
        <v>437240</v>
      </c>
      <c r="AR28" s="51">
        <f t="shared" si="20"/>
        <v>43603</v>
      </c>
      <c r="AS28" s="51">
        <f t="shared" si="21"/>
        <v>101995</v>
      </c>
      <c r="AU28" s="178">
        <f t="shared" si="22"/>
        <v>582838</v>
      </c>
      <c r="AW28" s="124">
        <f t="shared" si="23"/>
        <v>1572.1582297938439</v>
      </c>
      <c r="AX28" s="51">
        <f t="shared" si="23"/>
        <v>156.78075037439615</v>
      </c>
      <c r="AY28" s="51">
        <f t="shared" si="23"/>
        <v>366.73744087417231</v>
      </c>
      <c r="AZ28" s="65">
        <f t="shared" si="24"/>
        <v>2095.6764210424126</v>
      </c>
      <c r="BB28" s="131">
        <v>426692.94035422296</v>
      </c>
      <c r="BC28" s="54">
        <v>43564.960825958966</v>
      </c>
      <c r="BD28" s="54">
        <v>100160.27385627426</v>
      </c>
      <c r="BE28" s="54">
        <f t="shared" si="25"/>
        <v>570418.1750364562</v>
      </c>
      <c r="BG28" s="122">
        <f t="shared" si="26"/>
        <v>2.4718148927004302E-2</v>
      </c>
      <c r="BH28" s="49">
        <f t="shared" si="26"/>
        <v>8.7315983579094869E-4</v>
      </c>
      <c r="BI28" s="49">
        <f t="shared" si="26"/>
        <v>1.8317902628326443E-2</v>
      </c>
      <c r="BJ28" s="49">
        <f t="shared" si="27"/>
        <v>2.1773192908430827E-2</v>
      </c>
      <c r="BL28" s="131">
        <v>419099.6245349971</v>
      </c>
      <c r="BM28" s="54">
        <v>41657</v>
      </c>
      <c r="BN28" s="54">
        <v>95226</v>
      </c>
      <c r="BO28" s="54">
        <f t="shared" si="28"/>
        <v>555982.62453499716</v>
      </c>
      <c r="BQ28" s="122">
        <f t="shared" si="29"/>
        <v>4.3284160622024226E-2</v>
      </c>
      <c r="BR28" s="49">
        <f t="shared" si="29"/>
        <v>4.6714837842379398E-2</v>
      </c>
      <c r="BS28" s="49">
        <f t="shared" si="29"/>
        <v>7.1083527608006181E-2</v>
      </c>
      <c r="BT28" s="49">
        <f t="shared" si="30"/>
        <v>4.8302544503910916E-2</v>
      </c>
      <c r="BV28" s="122">
        <f t="shared" si="31"/>
        <v>3.3890966314652493E-2</v>
      </c>
      <c r="BW28" s="49">
        <f t="shared" si="31"/>
        <v>3.7290755480771764E-2</v>
      </c>
      <c r="BX28" s="49">
        <f t="shared" si="31"/>
        <v>6.1440042089881519E-2</v>
      </c>
      <c r="BY28" s="49">
        <f t="shared" si="31"/>
        <v>3.8864167247645076E-2</v>
      </c>
      <c r="CA28" s="180">
        <v>312359.64190834807</v>
      </c>
      <c r="CB28" s="64">
        <v>302004.26677922561</v>
      </c>
      <c r="CC28" s="64">
        <v>320126.40010984393</v>
      </c>
      <c r="CD28" s="64">
        <v>312873.17320676899</v>
      </c>
      <c r="CF28" s="180">
        <v>310331.64396297076</v>
      </c>
      <c r="CG28" s="64">
        <v>300014.68699137494</v>
      </c>
      <c r="CH28" s="64">
        <v>318176.49085478659</v>
      </c>
      <c r="CI28" s="64">
        <v>310833.03888217575</v>
      </c>
      <c r="CK28" s="163">
        <v>278114.5</v>
      </c>
      <c r="CL28" s="60">
        <v>275610.5</v>
      </c>
    </row>
    <row r="29" spans="1:90">
      <c r="A29" s="9" t="s">
        <v>82</v>
      </c>
      <c r="B29" s="23" t="s">
        <v>83</v>
      </c>
      <c r="D29" s="131">
        <v>645366.20484890218</v>
      </c>
      <c r="E29" s="54">
        <v>323354.90625</v>
      </c>
      <c r="F29" s="124">
        <f t="shared" si="0"/>
        <v>1995.8447896564185</v>
      </c>
      <c r="G29" s="131">
        <f t="shared" si="1"/>
        <v>622008.55427797523</v>
      </c>
      <c r="H29" s="54">
        <v>323764.0625</v>
      </c>
      <c r="I29" s="124">
        <f t="shared" si="2"/>
        <v>1921.1784948429081</v>
      </c>
      <c r="J29" s="49">
        <f t="shared" si="3"/>
        <v>3.7551976432286249E-2</v>
      </c>
      <c r="K29" s="49">
        <f t="shared" si="4"/>
        <v>3.8864840000000012E-2</v>
      </c>
      <c r="M29" s="131">
        <f t="shared" si="5"/>
        <v>645202.7655412961</v>
      </c>
      <c r="N29" s="124">
        <f t="shared" si="6"/>
        <v>1995.3393409854782</v>
      </c>
      <c r="O29" s="49">
        <f t="shared" si="7"/>
        <v>2.5331464205513576E-4</v>
      </c>
      <c r="P29" s="49">
        <f t="shared" si="8"/>
        <v>2.5331464205513576E-4</v>
      </c>
      <c r="R29" s="131">
        <v>496036</v>
      </c>
      <c r="S29" s="54">
        <v>50935</v>
      </c>
      <c r="T29" s="54">
        <v>97432</v>
      </c>
      <c r="V29" s="124">
        <f t="shared" si="9"/>
        <v>97432</v>
      </c>
      <c r="W29" s="51">
        <f t="shared" si="10"/>
        <v>963.20484890218358</v>
      </c>
      <c r="Y29" s="176">
        <v>-7.5267938740009033E-4</v>
      </c>
      <c r="Z29" s="61">
        <v>1.3174787444323099E-2</v>
      </c>
      <c r="AA29" s="117">
        <f t="shared" si="11"/>
        <v>1</v>
      </c>
      <c r="AB29" s="63">
        <f t="shared" si="12"/>
        <v>496.40963730170375</v>
      </c>
      <c r="AC29" s="63">
        <f t="shared" si="12"/>
        <v>50.272668281137058</v>
      </c>
      <c r="AE29" s="124">
        <f t="shared" si="13"/>
        <v>373.35607260839123</v>
      </c>
      <c r="AF29" s="51">
        <v>0</v>
      </c>
      <c r="AG29" s="51">
        <f t="shared" si="14"/>
        <v>589.8487762937923</v>
      </c>
      <c r="AI29" s="124">
        <v>0</v>
      </c>
      <c r="AJ29" s="51">
        <f t="shared" si="15"/>
        <v>0</v>
      </c>
      <c r="AK29" s="51">
        <f t="shared" si="16"/>
        <v>589.8487762937923</v>
      </c>
      <c r="AM29" s="124">
        <f t="shared" si="17"/>
        <v>535.60653804348374</v>
      </c>
      <c r="AN29" s="51">
        <f t="shared" si="18"/>
        <v>54.24223825030856</v>
      </c>
      <c r="AO29" s="51">
        <f t="shared" si="19"/>
        <v>0</v>
      </c>
      <c r="AQ29" s="124">
        <f t="shared" si="20"/>
        <v>496945</v>
      </c>
      <c r="AR29" s="51">
        <f t="shared" si="20"/>
        <v>50989</v>
      </c>
      <c r="AS29" s="51">
        <f t="shared" si="21"/>
        <v>97432</v>
      </c>
      <c r="AU29" s="178">
        <f t="shared" si="22"/>
        <v>645366</v>
      </c>
      <c r="AW29" s="124">
        <f t="shared" si="23"/>
        <v>1536.8407603990081</v>
      </c>
      <c r="AX29" s="51">
        <f t="shared" si="23"/>
        <v>157.68741718295792</v>
      </c>
      <c r="AY29" s="51">
        <f t="shared" si="23"/>
        <v>301.31597856341477</v>
      </c>
      <c r="AZ29" s="65">
        <f t="shared" si="24"/>
        <v>1995.8441561453808</v>
      </c>
      <c r="BB29" s="131">
        <v>496409.63730170374</v>
      </c>
      <c r="BC29" s="54">
        <v>50272.668281137056</v>
      </c>
      <c r="BD29" s="54">
        <v>98520.459958455322</v>
      </c>
      <c r="BE29" s="54">
        <f t="shared" si="25"/>
        <v>645202.7655412961</v>
      </c>
      <c r="BG29" s="122">
        <f t="shared" si="26"/>
        <v>1.0784695905710073E-3</v>
      </c>
      <c r="BH29" s="49">
        <f t="shared" si="26"/>
        <v>1.4248929753579942E-2</v>
      </c>
      <c r="BI29" s="49">
        <f t="shared" si="26"/>
        <v>-1.1048060056909059E-2</v>
      </c>
      <c r="BJ29" s="49">
        <f t="shared" si="27"/>
        <v>2.5299714666737749E-4</v>
      </c>
      <c r="BL29" s="131">
        <v>480797.55427797523</v>
      </c>
      <c r="BM29" s="54">
        <v>49303</v>
      </c>
      <c r="BN29" s="54">
        <v>91908</v>
      </c>
      <c r="BO29" s="54">
        <f t="shared" si="28"/>
        <v>622008.55427797523</v>
      </c>
      <c r="BQ29" s="122">
        <f t="shared" si="29"/>
        <v>3.3584708529297291E-2</v>
      </c>
      <c r="BR29" s="49">
        <f t="shared" si="29"/>
        <v>3.4196702026245918E-2</v>
      </c>
      <c r="BS29" s="49">
        <f t="shared" si="29"/>
        <v>6.010358184271225E-2</v>
      </c>
      <c r="BT29" s="49">
        <f t="shared" si="30"/>
        <v>3.7551647097744389E-2</v>
      </c>
      <c r="BV29" s="122">
        <f t="shared" si="31"/>
        <v>3.4892552125374454E-2</v>
      </c>
      <c r="BW29" s="49">
        <f t="shared" si="31"/>
        <v>3.5505320006627539E-2</v>
      </c>
      <c r="BX29" s="49">
        <f t="shared" si="31"/>
        <v>6.1444981022914957E-2</v>
      </c>
      <c r="BY29" s="49">
        <f t="shared" si="31"/>
        <v>3.8864510248735717E-2</v>
      </c>
      <c r="CA29" s="180">
        <v>363395.59876169986</v>
      </c>
      <c r="CB29" s="64">
        <v>348503.93608602142</v>
      </c>
      <c r="CC29" s="64">
        <v>314885.32298667089</v>
      </c>
      <c r="CD29" s="64">
        <v>353892.36432339612</v>
      </c>
      <c r="CF29" s="180">
        <v>361422.79623925593</v>
      </c>
      <c r="CG29" s="64">
        <v>348221.61061808222</v>
      </c>
      <c r="CH29" s="64">
        <v>313206.24075613392</v>
      </c>
      <c r="CI29" s="64">
        <v>352265.55337437062</v>
      </c>
      <c r="CK29" s="163">
        <v>323354.90625</v>
      </c>
      <c r="CL29" s="60">
        <v>323764.0625</v>
      </c>
    </row>
    <row r="30" spans="1:90">
      <c r="A30" s="9" t="s">
        <v>84</v>
      </c>
      <c r="B30" s="23" t="s">
        <v>85</v>
      </c>
      <c r="D30" s="131">
        <v>392687.84462256514</v>
      </c>
      <c r="E30" s="54">
        <v>166135.671875</v>
      </c>
      <c r="F30" s="124">
        <f t="shared" si="0"/>
        <v>2363.6576070070146</v>
      </c>
      <c r="G30" s="131">
        <f t="shared" si="1"/>
        <v>377749.49535001384</v>
      </c>
      <c r="H30" s="54">
        <v>165618.96875</v>
      </c>
      <c r="I30" s="124">
        <f t="shared" si="2"/>
        <v>2280.8347268495709</v>
      </c>
      <c r="J30" s="49">
        <f t="shared" si="3"/>
        <v>3.9545649845831754E-2</v>
      </c>
      <c r="K30" s="49">
        <f t="shared" si="4"/>
        <v>3.6312530312901714E-2</v>
      </c>
      <c r="M30" s="131">
        <f t="shared" si="5"/>
        <v>374263.37733602448</v>
      </c>
      <c r="N30" s="124">
        <f t="shared" si="6"/>
        <v>2252.7574789453956</v>
      </c>
      <c r="O30" s="49">
        <f t="shared" si="7"/>
        <v>4.9228613864611859E-2</v>
      </c>
      <c r="P30" s="49">
        <f t="shared" si="8"/>
        <v>4.9228613864611637E-2</v>
      </c>
      <c r="R30" s="131">
        <v>298762</v>
      </c>
      <c r="S30" s="54">
        <v>33171</v>
      </c>
      <c r="T30" s="54">
        <v>60530</v>
      </c>
      <c r="V30" s="124">
        <f t="shared" si="9"/>
        <v>60530</v>
      </c>
      <c r="W30" s="51">
        <f t="shared" si="10"/>
        <v>224.84462256514234</v>
      </c>
      <c r="Y30" s="176">
        <v>4.4524852016443628E-2</v>
      </c>
      <c r="Z30" s="61">
        <v>0.2309812416100927</v>
      </c>
      <c r="AA30" s="117">
        <f t="shared" si="11"/>
        <v>2</v>
      </c>
      <c r="AB30" s="63">
        <f t="shared" si="12"/>
        <v>286.02670336013864</v>
      </c>
      <c r="AC30" s="63">
        <f t="shared" si="12"/>
        <v>26.946795677091846</v>
      </c>
      <c r="AE30" s="124">
        <f t="shared" si="13"/>
        <v>0</v>
      </c>
      <c r="AF30" s="51">
        <v>0</v>
      </c>
      <c r="AG30" s="51">
        <f t="shared" si="14"/>
        <v>224.84462256514234</v>
      </c>
      <c r="AI30" s="124">
        <v>0</v>
      </c>
      <c r="AJ30" s="51">
        <f t="shared" si="15"/>
        <v>0</v>
      </c>
      <c r="AK30" s="51">
        <f t="shared" si="16"/>
        <v>224.84462256514234</v>
      </c>
      <c r="AM30" s="124">
        <f t="shared" si="17"/>
        <v>205.48566047412203</v>
      </c>
      <c r="AN30" s="51">
        <f t="shared" si="18"/>
        <v>19.358962091020306</v>
      </c>
      <c r="AO30" s="51">
        <f t="shared" si="19"/>
        <v>0</v>
      </c>
      <c r="AQ30" s="124">
        <f t="shared" si="20"/>
        <v>298967</v>
      </c>
      <c r="AR30" s="51">
        <f t="shared" si="20"/>
        <v>33190</v>
      </c>
      <c r="AS30" s="51">
        <f t="shared" si="21"/>
        <v>60530</v>
      </c>
      <c r="AU30" s="178">
        <f t="shared" si="22"/>
        <v>392687</v>
      </c>
      <c r="AW30" s="124">
        <f t="shared" si="23"/>
        <v>1799.5352631128003</v>
      </c>
      <c r="AX30" s="51">
        <f t="shared" si="23"/>
        <v>199.77648162745001</v>
      </c>
      <c r="AY30" s="51">
        <f t="shared" si="23"/>
        <v>364.34077833412323</v>
      </c>
      <c r="AZ30" s="65">
        <f t="shared" si="24"/>
        <v>2363.6525230743737</v>
      </c>
      <c r="BB30" s="131">
        <v>286026.70336013858</v>
      </c>
      <c r="BC30" s="54">
        <v>26946.795677091846</v>
      </c>
      <c r="BD30" s="54">
        <v>61289.878298794058</v>
      </c>
      <c r="BE30" s="54">
        <f t="shared" si="25"/>
        <v>374263.37733602448</v>
      </c>
      <c r="BG30" s="122">
        <f t="shared" si="26"/>
        <v>4.5241568314578595E-2</v>
      </c>
      <c r="BH30" s="49">
        <f t="shared" si="26"/>
        <v>0.23168633472126188</v>
      </c>
      <c r="BI30" s="49">
        <f t="shared" si="26"/>
        <v>-1.2398104220236461E-2</v>
      </c>
      <c r="BJ30" s="49">
        <f t="shared" si="27"/>
        <v>4.9226357104756868E-2</v>
      </c>
      <c r="BL30" s="131">
        <v>288659.49535001384</v>
      </c>
      <c r="BM30" s="54">
        <v>32241</v>
      </c>
      <c r="BN30" s="54">
        <v>56849</v>
      </c>
      <c r="BO30" s="54">
        <f t="shared" si="28"/>
        <v>377749.49535001384</v>
      </c>
      <c r="BQ30" s="122">
        <f t="shared" si="29"/>
        <v>3.5708178029923543E-2</v>
      </c>
      <c r="BR30" s="49">
        <f t="shared" si="29"/>
        <v>2.9434570887999723E-2</v>
      </c>
      <c r="BS30" s="49">
        <f t="shared" si="29"/>
        <v>6.4750479340005995E-2</v>
      </c>
      <c r="BT30" s="49">
        <f t="shared" si="30"/>
        <v>3.9543413912824565E-2</v>
      </c>
      <c r="BV30" s="122">
        <f t="shared" si="31"/>
        <v>3.2486993523691776E-2</v>
      </c>
      <c r="BW30" s="49">
        <f t="shared" si="31"/>
        <v>2.6232898099984192E-2</v>
      </c>
      <c r="BX30" s="49">
        <f t="shared" si="31"/>
        <v>6.1438969573252677E-2</v>
      </c>
      <c r="BY30" s="49">
        <f t="shared" si="31"/>
        <v>3.6310301333931205E-2</v>
      </c>
      <c r="CA30" s="180">
        <v>209385.22808375771</v>
      </c>
      <c r="CB30" s="64">
        <v>186802.58437557294</v>
      </c>
      <c r="CC30" s="64">
        <v>195891.11877946724</v>
      </c>
      <c r="CD30" s="64">
        <v>205282.67787876935</v>
      </c>
      <c r="CF30" s="180">
        <v>208772.58608497435</v>
      </c>
      <c r="CG30" s="64">
        <v>186506.70682083338</v>
      </c>
      <c r="CH30" s="64">
        <v>194942.47161821532</v>
      </c>
      <c r="CI30" s="64">
        <v>204680.52336607105</v>
      </c>
      <c r="CK30" s="163">
        <v>166135.671875</v>
      </c>
      <c r="CL30" s="60">
        <v>165618.96875</v>
      </c>
    </row>
    <row r="31" spans="1:90">
      <c r="A31" s="9" t="s">
        <v>86</v>
      </c>
      <c r="B31" s="23" t="s">
        <v>87</v>
      </c>
      <c r="D31" s="131">
        <v>683060.85171403689</v>
      </c>
      <c r="E31" s="54">
        <v>347573.9375</v>
      </c>
      <c r="F31" s="124">
        <f t="shared" si="0"/>
        <v>1965.2245983317919</v>
      </c>
      <c r="G31" s="131">
        <f t="shared" si="1"/>
        <v>655548.62143103348</v>
      </c>
      <c r="H31" s="54">
        <v>346843</v>
      </c>
      <c r="I31" s="124">
        <f t="shared" si="2"/>
        <v>1890.0442604608813</v>
      </c>
      <c r="J31" s="49">
        <f t="shared" si="3"/>
        <v>4.1968252824550856E-2</v>
      </c>
      <c r="K31" s="49">
        <f t="shared" si="4"/>
        <v>3.9777025037804226E-2</v>
      </c>
      <c r="M31" s="131">
        <f t="shared" si="5"/>
        <v>691811.04035394127</v>
      </c>
      <c r="N31" s="124">
        <f t="shared" si="6"/>
        <v>1990.3996408071916</v>
      </c>
      <c r="O31" s="49">
        <f t="shared" si="7"/>
        <v>-1.2648235037457156E-2</v>
      </c>
      <c r="P31" s="49">
        <f t="shared" si="8"/>
        <v>-1.2648235037457267E-2</v>
      </c>
      <c r="R31" s="131">
        <v>531864</v>
      </c>
      <c r="S31" s="54">
        <v>49844</v>
      </c>
      <c r="T31" s="54">
        <v>99793</v>
      </c>
      <c r="V31" s="124">
        <f t="shared" si="9"/>
        <v>99793</v>
      </c>
      <c r="W31" s="51">
        <f t="shared" si="10"/>
        <v>1559.8517140368931</v>
      </c>
      <c r="Y31" s="176">
        <v>-9.0617596106590259E-3</v>
      </c>
      <c r="Z31" s="61">
        <v>-1.9011553580104201E-2</v>
      </c>
      <c r="AA31" s="117">
        <f t="shared" si="11"/>
        <v>4</v>
      </c>
      <c r="AB31" s="63">
        <f t="shared" si="12"/>
        <v>536.72769736994906</v>
      </c>
      <c r="AC31" s="63">
        <f t="shared" si="12"/>
        <v>50.809976592390065</v>
      </c>
      <c r="AE31" s="124">
        <f t="shared" si="13"/>
        <v>0</v>
      </c>
      <c r="AF31" s="51">
        <v>0</v>
      </c>
      <c r="AG31" s="51">
        <f t="shared" si="14"/>
        <v>1559.8517140368931</v>
      </c>
      <c r="AI31" s="124">
        <v>0</v>
      </c>
      <c r="AJ31" s="51">
        <f t="shared" si="15"/>
        <v>0</v>
      </c>
      <c r="AK31" s="51">
        <f t="shared" si="16"/>
        <v>1559.8517140368931</v>
      </c>
      <c r="AM31" s="124">
        <f t="shared" si="17"/>
        <v>1424.9564850325751</v>
      </c>
      <c r="AN31" s="51">
        <f t="shared" si="18"/>
        <v>134.895229004318</v>
      </c>
      <c r="AO31" s="51">
        <f t="shared" si="19"/>
        <v>0</v>
      </c>
      <c r="AQ31" s="124">
        <f t="shared" si="20"/>
        <v>533289</v>
      </c>
      <c r="AR31" s="51">
        <f t="shared" si="20"/>
        <v>49979</v>
      </c>
      <c r="AS31" s="51">
        <f t="shared" si="21"/>
        <v>99793</v>
      </c>
      <c r="AU31" s="178">
        <f t="shared" si="22"/>
        <v>683061</v>
      </c>
      <c r="AW31" s="124">
        <f t="shared" si="23"/>
        <v>1534.3181477753924</v>
      </c>
      <c r="AX31" s="51">
        <f t="shared" si="23"/>
        <v>143.79386544193926</v>
      </c>
      <c r="AY31" s="51">
        <f t="shared" si="23"/>
        <v>287.11301174588209</v>
      </c>
      <c r="AZ31" s="65">
        <f t="shared" si="24"/>
        <v>1965.2250249632136</v>
      </c>
      <c r="BB31" s="131">
        <v>536727.69736994896</v>
      </c>
      <c r="BC31" s="54">
        <v>50809.97659239007</v>
      </c>
      <c r="BD31" s="54">
        <v>104273.36639160226</v>
      </c>
      <c r="BE31" s="54">
        <f t="shared" si="25"/>
        <v>691811.04035394127</v>
      </c>
      <c r="BG31" s="122">
        <f t="shared" si="26"/>
        <v>-6.4067820364015482E-3</v>
      </c>
      <c r="BH31" s="49">
        <f t="shared" si="26"/>
        <v>-1.6354595064201005E-2</v>
      </c>
      <c r="BI31" s="49">
        <f t="shared" si="26"/>
        <v>-4.2967504998122852E-2</v>
      </c>
      <c r="BJ31" s="49">
        <f t="shared" si="27"/>
        <v>-1.2648020692853645E-2</v>
      </c>
      <c r="BL31" s="131">
        <v>513764.62143103348</v>
      </c>
      <c r="BM31" s="54">
        <v>47965</v>
      </c>
      <c r="BN31" s="54">
        <v>93819</v>
      </c>
      <c r="BO31" s="54">
        <f t="shared" si="28"/>
        <v>655548.62143103348</v>
      </c>
      <c r="BQ31" s="122">
        <f t="shared" si="29"/>
        <v>3.800257502080151E-2</v>
      </c>
      <c r="BR31" s="49">
        <f t="shared" si="29"/>
        <v>4.1988950276243164E-2</v>
      </c>
      <c r="BS31" s="49">
        <f t="shared" si="29"/>
        <v>6.3675801276926958E-2</v>
      </c>
      <c r="BT31" s="49">
        <f t="shared" si="30"/>
        <v>4.1968479025870309E-2</v>
      </c>
      <c r="BV31" s="122">
        <f t="shared" si="31"/>
        <v>3.5819686934783102E-2</v>
      </c>
      <c r="BW31" s="49">
        <f t="shared" si="31"/>
        <v>3.9797678963380267E-2</v>
      </c>
      <c r="BX31" s="49">
        <f t="shared" si="31"/>
        <v>6.143892317096733E-2</v>
      </c>
      <c r="BY31" s="49">
        <f t="shared" si="31"/>
        <v>3.9777250763429084E-2</v>
      </c>
      <c r="CA31" s="180">
        <v>392910.34722438018</v>
      </c>
      <c r="CB31" s="64">
        <v>352228.70478769921</v>
      </c>
      <c r="CC31" s="64">
        <v>333272.42553448136</v>
      </c>
      <c r="CD31" s="64">
        <v>379456.90535050037</v>
      </c>
      <c r="CF31" s="180">
        <v>391390.05197848176</v>
      </c>
      <c r="CG31" s="64">
        <v>351518.28089766903</v>
      </c>
      <c r="CH31" s="64">
        <v>331573.2832729292</v>
      </c>
      <c r="CI31" s="64">
        <v>378166.52619023051</v>
      </c>
      <c r="CK31" s="163">
        <v>347573.9375</v>
      </c>
      <c r="CL31" s="60">
        <v>346843</v>
      </c>
    </row>
    <row r="32" spans="1:90">
      <c r="A32" s="9" t="s">
        <v>88</v>
      </c>
      <c r="B32" s="23" t="s">
        <v>89</v>
      </c>
      <c r="D32" s="131">
        <v>333345</v>
      </c>
      <c r="E32" s="54">
        <v>186706.96875</v>
      </c>
      <c r="F32" s="124">
        <f t="shared" si="0"/>
        <v>1785.3913125564575</v>
      </c>
      <c r="G32" s="131">
        <f t="shared" si="1"/>
        <v>318921.52764625964</v>
      </c>
      <c r="H32" s="54">
        <v>186311.0625</v>
      </c>
      <c r="I32" s="124">
        <f t="shared" si="2"/>
        <v>1711.7691422443561</v>
      </c>
      <c r="J32" s="49">
        <f t="shared" si="3"/>
        <v>4.5225772183490109E-2</v>
      </c>
      <c r="K32" s="49">
        <f t="shared" si="4"/>
        <v>4.300940383559726E-2</v>
      </c>
      <c r="M32" s="131">
        <f t="shared" si="5"/>
        <v>340654.17535566248</v>
      </c>
      <c r="N32" s="124">
        <f t="shared" si="6"/>
        <v>1824.5391569277592</v>
      </c>
      <c r="O32" s="49">
        <f t="shared" si="7"/>
        <v>-2.1456291701199004E-2</v>
      </c>
      <c r="P32" s="49">
        <f t="shared" si="8"/>
        <v>-2.1456291701199004E-2</v>
      </c>
      <c r="R32" s="131">
        <v>253418</v>
      </c>
      <c r="S32" s="54">
        <v>26065</v>
      </c>
      <c r="T32" s="54">
        <v>53862</v>
      </c>
      <c r="V32" s="124">
        <f t="shared" si="9"/>
        <v>53862</v>
      </c>
      <c r="W32" s="51">
        <f t="shared" si="10"/>
        <v>0</v>
      </c>
      <c r="Y32" s="176">
        <v>-3.7040660139200932E-2</v>
      </c>
      <c r="Z32" s="61">
        <v>-1.2095618731271296E-2</v>
      </c>
      <c r="AA32" s="117">
        <f t="shared" si="11"/>
        <v>4</v>
      </c>
      <c r="AB32" s="63">
        <f t="shared" si="12"/>
        <v>263.16583630273834</v>
      </c>
      <c r="AC32" s="63">
        <f t="shared" si="12"/>
        <v>26.384132406140047</v>
      </c>
      <c r="AE32" s="124">
        <f t="shared" si="13"/>
        <v>0</v>
      </c>
      <c r="AF32" s="51">
        <v>0</v>
      </c>
      <c r="AG32" s="51">
        <f t="shared" si="14"/>
        <v>0</v>
      </c>
      <c r="AI32" s="124">
        <v>0</v>
      </c>
      <c r="AJ32" s="51">
        <f t="shared" si="15"/>
        <v>0</v>
      </c>
      <c r="AK32" s="51">
        <f t="shared" si="16"/>
        <v>0</v>
      </c>
      <c r="AM32" s="124">
        <f t="shared" si="17"/>
        <v>0</v>
      </c>
      <c r="AN32" s="51">
        <f t="shared" si="18"/>
        <v>0</v>
      </c>
      <c r="AO32" s="51">
        <f t="shared" si="19"/>
        <v>0</v>
      </c>
      <c r="AQ32" s="124">
        <f t="shared" si="20"/>
        <v>253418</v>
      </c>
      <c r="AR32" s="51">
        <f t="shared" si="20"/>
        <v>26065</v>
      </c>
      <c r="AS32" s="51">
        <f t="shared" si="21"/>
        <v>53862</v>
      </c>
      <c r="AU32" s="178">
        <f t="shared" si="22"/>
        <v>333345</v>
      </c>
      <c r="AW32" s="124">
        <f t="shared" si="23"/>
        <v>1357.3033813179509</v>
      </c>
      <c r="AX32" s="51">
        <f t="shared" si="23"/>
        <v>139.60378755278785</v>
      </c>
      <c r="AY32" s="51">
        <f t="shared" si="23"/>
        <v>288.48414368571872</v>
      </c>
      <c r="AZ32" s="65">
        <f t="shared" si="24"/>
        <v>1785.3913125564575</v>
      </c>
      <c r="BB32" s="131">
        <v>263165.83630273829</v>
      </c>
      <c r="BC32" s="54">
        <v>26384.132406140048</v>
      </c>
      <c r="BD32" s="54">
        <v>51104.206646784129</v>
      </c>
      <c r="BE32" s="54">
        <f t="shared" si="25"/>
        <v>340654.17535566248</v>
      </c>
      <c r="BG32" s="122">
        <f t="shared" si="26"/>
        <v>-3.7040660139200821E-2</v>
      </c>
      <c r="BH32" s="49">
        <f t="shared" si="26"/>
        <v>-1.2095618731271296E-2</v>
      </c>
      <c r="BI32" s="49">
        <f t="shared" si="26"/>
        <v>5.3964116345193602E-2</v>
      </c>
      <c r="BJ32" s="49">
        <f t="shared" si="27"/>
        <v>-2.1456291701199004E-2</v>
      </c>
      <c r="BL32" s="131">
        <v>243156.52764625964</v>
      </c>
      <c r="BM32" s="54">
        <v>25128</v>
      </c>
      <c r="BN32" s="54">
        <v>50637</v>
      </c>
      <c r="BO32" s="54">
        <f t="shared" si="28"/>
        <v>318921.52764625964</v>
      </c>
      <c r="BQ32" s="122">
        <f t="shared" si="29"/>
        <v>4.2201097593680847E-2</v>
      </c>
      <c r="BR32" s="49">
        <f t="shared" si="29"/>
        <v>3.7289079910856504E-2</v>
      </c>
      <c r="BS32" s="49">
        <f t="shared" si="29"/>
        <v>6.3688607144973153E-2</v>
      </c>
      <c r="BT32" s="49">
        <f t="shared" si="30"/>
        <v>4.5225772183490109E-2</v>
      </c>
      <c r="BV32" s="122">
        <f t="shared" si="31"/>
        <v>3.9991142973043958E-2</v>
      </c>
      <c r="BW32" s="49">
        <f t="shared" si="31"/>
        <v>3.5089541069093455E-2</v>
      </c>
      <c r="BX32" s="49">
        <f t="shared" si="31"/>
        <v>6.14330889367245E-2</v>
      </c>
      <c r="BY32" s="49">
        <f t="shared" si="31"/>
        <v>4.3009403835597038E-2</v>
      </c>
      <c r="CA32" s="180">
        <v>192649.97991715831</v>
      </c>
      <c r="CB32" s="64">
        <v>182902.04813347114</v>
      </c>
      <c r="CC32" s="64">
        <v>163336.27170169473</v>
      </c>
      <c r="CD32" s="64">
        <v>186848.10104946158</v>
      </c>
      <c r="CF32" s="180">
        <v>191586.53543869231</v>
      </c>
      <c r="CG32" s="64">
        <v>182123.73082101726</v>
      </c>
      <c r="CH32" s="64">
        <v>162461.37643987453</v>
      </c>
      <c r="CI32" s="64">
        <v>185937.05935761909</v>
      </c>
      <c r="CK32" s="163">
        <v>186706.96875</v>
      </c>
      <c r="CL32" s="60">
        <v>186311.0625</v>
      </c>
    </row>
    <row r="33" spans="1:90">
      <c r="A33" s="9" t="s">
        <v>90</v>
      </c>
      <c r="B33" s="23" t="s">
        <v>91</v>
      </c>
      <c r="D33" s="131">
        <v>347999.41577723098</v>
      </c>
      <c r="E33" s="54">
        <v>155277.4375</v>
      </c>
      <c r="F33" s="124">
        <f t="shared" si="0"/>
        <v>2241.1460504507036</v>
      </c>
      <c r="G33" s="131">
        <f t="shared" si="1"/>
        <v>334775.10576597601</v>
      </c>
      <c r="H33" s="54">
        <v>155182.25</v>
      </c>
      <c r="I33" s="124">
        <f t="shared" si="2"/>
        <v>2157.3028214629958</v>
      </c>
      <c r="J33" s="49">
        <f t="shared" si="3"/>
        <v>3.9502071042580411E-2</v>
      </c>
      <c r="K33" s="49">
        <f t="shared" si="4"/>
        <v>3.8864840000000012E-2</v>
      </c>
      <c r="M33" s="131">
        <f t="shared" si="5"/>
        <v>337216.86458429089</v>
      </c>
      <c r="N33" s="124">
        <f t="shared" si="6"/>
        <v>2171.7054970352074</v>
      </c>
      <c r="O33" s="49">
        <f t="shared" si="7"/>
        <v>3.1975124394304721E-2</v>
      </c>
      <c r="P33" s="49">
        <f t="shared" si="8"/>
        <v>3.1975124394304721E-2</v>
      </c>
      <c r="R33" s="131">
        <v>264532</v>
      </c>
      <c r="S33" s="54">
        <v>23933</v>
      </c>
      <c r="T33" s="54">
        <v>59228</v>
      </c>
      <c r="V33" s="124">
        <f t="shared" si="9"/>
        <v>59228</v>
      </c>
      <c r="W33" s="51">
        <f t="shared" si="10"/>
        <v>306.41577723098453</v>
      </c>
      <c r="Y33" s="176">
        <v>4.0607648882881708E-2</v>
      </c>
      <c r="Z33" s="61">
        <v>-1.548117972398555E-2</v>
      </c>
      <c r="AA33" s="117">
        <f t="shared" si="11"/>
        <v>3</v>
      </c>
      <c r="AB33" s="63">
        <f t="shared" si="12"/>
        <v>254.20916354399444</v>
      </c>
      <c r="AC33" s="63">
        <f t="shared" si="12"/>
        <v>24.309337218449794</v>
      </c>
      <c r="AE33" s="124">
        <f t="shared" si="13"/>
        <v>0</v>
      </c>
      <c r="AF33" s="51">
        <v>0</v>
      </c>
      <c r="AG33" s="51">
        <f t="shared" si="14"/>
        <v>306.41577723098453</v>
      </c>
      <c r="AI33" s="124">
        <v>0</v>
      </c>
      <c r="AJ33" s="51">
        <f t="shared" si="15"/>
        <v>306.41577723098453</v>
      </c>
      <c r="AK33" s="51">
        <f t="shared" si="16"/>
        <v>0</v>
      </c>
      <c r="AM33" s="124">
        <f t="shared" si="17"/>
        <v>0</v>
      </c>
      <c r="AN33" s="51">
        <f t="shared" si="18"/>
        <v>0</v>
      </c>
      <c r="AO33" s="51">
        <f t="shared" si="19"/>
        <v>0</v>
      </c>
      <c r="AQ33" s="124">
        <f t="shared" si="20"/>
        <v>264532</v>
      </c>
      <c r="AR33" s="51">
        <f t="shared" si="20"/>
        <v>24239</v>
      </c>
      <c r="AS33" s="51">
        <f t="shared" si="21"/>
        <v>59228</v>
      </c>
      <c r="AU33" s="178">
        <f t="shared" si="22"/>
        <v>347999</v>
      </c>
      <c r="AW33" s="124">
        <f t="shared" si="23"/>
        <v>1703.6087422552939</v>
      </c>
      <c r="AX33" s="51">
        <f t="shared" si="23"/>
        <v>156.10123653669902</v>
      </c>
      <c r="AY33" s="51">
        <f t="shared" si="23"/>
        <v>381.43339401772391</v>
      </c>
      <c r="AZ33" s="65">
        <f t="shared" si="24"/>
        <v>2241.1433728097168</v>
      </c>
      <c r="BB33" s="131">
        <v>254209.16354399445</v>
      </c>
      <c r="BC33" s="54">
        <v>24309.337218449793</v>
      </c>
      <c r="BD33" s="54">
        <v>58698.363821846695</v>
      </c>
      <c r="BE33" s="54">
        <f t="shared" si="25"/>
        <v>337216.86458429089</v>
      </c>
      <c r="BG33" s="122">
        <f t="shared" si="26"/>
        <v>4.0607648882881486E-2</v>
      </c>
      <c r="BH33" s="49">
        <f t="shared" si="26"/>
        <v>-2.893423947256335E-3</v>
      </c>
      <c r="BI33" s="49">
        <f t="shared" si="26"/>
        <v>9.0230143341096802E-3</v>
      </c>
      <c r="BJ33" s="49">
        <f t="shared" si="27"/>
        <v>3.1973891427408141E-2</v>
      </c>
      <c r="BL33" s="131">
        <v>255924.10576597598</v>
      </c>
      <c r="BM33" s="54">
        <v>23086</v>
      </c>
      <c r="BN33" s="54">
        <v>55765</v>
      </c>
      <c r="BO33" s="54">
        <f t="shared" si="28"/>
        <v>334775.10576597601</v>
      </c>
      <c r="BQ33" s="122">
        <f t="shared" si="29"/>
        <v>3.3634558215064336E-2</v>
      </c>
      <c r="BR33" s="49">
        <f t="shared" si="29"/>
        <v>4.9943688815732523E-2</v>
      </c>
      <c r="BS33" s="49">
        <f t="shared" si="29"/>
        <v>6.209988343943329E-2</v>
      </c>
      <c r="BT33" s="49">
        <f t="shared" si="30"/>
        <v>3.9500829082757871E-2</v>
      </c>
      <c r="BV33" s="122">
        <f t="shared" si="31"/>
        <v>3.3000924049700897E-2</v>
      </c>
      <c r="BW33" s="49">
        <f t="shared" si="31"/>
        <v>4.9300056897997102E-2</v>
      </c>
      <c r="BX33" s="49">
        <f t="shared" si="31"/>
        <v>6.1448799584092884E-2</v>
      </c>
      <c r="BY33" s="49">
        <f t="shared" si="31"/>
        <v>3.886359880151824E-2</v>
      </c>
      <c r="CA33" s="180">
        <v>186093.26704234735</v>
      </c>
      <c r="CB33" s="64">
        <v>168518.99837293764</v>
      </c>
      <c r="CC33" s="64">
        <v>187608.27201401049</v>
      </c>
      <c r="CD33" s="64">
        <v>184962.74329719835</v>
      </c>
      <c r="CF33" s="180">
        <v>185754.55008397915</v>
      </c>
      <c r="CG33" s="64">
        <v>168491.79072774787</v>
      </c>
      <c r="CH33" s="64">
        <v>186800.72507111751</v>
      </c>
      <c r="CI33" s="64">
        <v>184561.5414856752</v>
      </c>
      <c r="CK33" s="163">
        <v>155277.4375</v>
      </c>
      <c r="CL33" s="60">
        <v>155182.25</v>
      </c>
    </row>
    <row r="34" spans="1:90">
      <c r="A34" s="9" t="s">
        <v>92</v>
      </c>
      <c r="B34" s="23" t="s">
        <v>93</v>
      </c>
      <c r="D34" s="131">
        <v>260504.83804588599</v>
      </c>
      <c r="E34" s="54">
        <v>125542.484375</v>
      </c>
      <c r="F34" s="124">
        <f t="shared" si="0"/>
        <v>2075.0333191411801</v>
      </c>
      <c r="G34" s="131">
        <f t="shared" si="1"/>
        <v>250211.82034156</v>
      </c>
      <c r="H34" s="54">
        <v>125268.4765625</v>
      </c>
      <c r="I34" s="124">
        <f t="shared" si="2"/>
        <v>1997.4045123532912</v>
      </c>
      <c r="J34" s="49">
        <f t="shared" si="3"/>
        <v>4.1137216020710632E-2</v>
      </c>
      <c r="K34" s="49">
        <f t="shared" si="4"/>
        <v>3.8864840000000012E-2</v>
      </c>
      <c r="M34" s="131">
        <f t="shared" si="5"/>
        <v>259729.43676638018</v>
      </c>
      <c r="N34" s="124">
        <f t="shared" si="6"/>
        <v>2068.8569137325567</v>
      </c>
      <c r="O34" s="49">
        <f t="shared" si="7"/>
        <v>2.9854193238914029E-3</v>
      </c>
      <c r="P34" s="49">
        <f t="shared" si="8"/>
        <v>2.9854193238914029E-3</v>
      </c>
      <c r="R34" s="131">
        <v>200198</v>
      </c>
      <c r="S34" s="54">
        <v>18384</v>
      </c>
      <c r="T34" s="54">
        <v>41591</v>
      </c>
      <c r="V34" s="124">
        <f t="shared" si="9"/>
        <v>41591</v>
      </c>
      <c r="W34" s="51">
        <f t="shared" si="10"/>
        <v>331.83804588599014</v>
      </c>
      <c r="Y34" s="176">
        <v>6.447768510121632E-3</v>
      </c>
      <c r="Z34" s="61">
        <v>-3.744299150470809E-3</v>
      </c>
      <c r="AA34" s="117">
        <f t="shared" si="11"/>
        <v>3</v>
      </c>
      <c r="AB34" s="63">
        <f t="shared" si="12"/>
        <v>198.91543929434093</v>
      </c>
      <c r="AC34" s="63">
        <f t="shared" si="12"/>
        <v>18.453093903827661</v>
      </c>
      <c r="AE34" s="124">
        <f t="shared" si="13"/>
        <v>0</v>
      </c>
      <c r="AF34" s="51">
        <v>0</v>
      </c>
      <c r="AG34" s="51">
        <f t="shared" si="14"/>
        <v>331.83804588599014</v>
      </c>
      <c r="AI34" s="124">
        <v>0</v>
      </c>
      <c r="AJ34" s="51">
        <f t="shared" si="15"/>
        <v>68.835195582255352</v>
      </c>
      <c r="AK34" s="51">
        <f t="shared" si="16"/>
        <v>263.00285030373482</v>
      </c>
      <c r="AM34" s="124">
        <f t="shared" si="17"/>
        <v>240.67571664633184</v>
      </c>
      <c r="AN34" s="51">
        <f t="shared" si="18"/>
        <v>22.327133657402985</v>
      </c>
      <c r="AO34" s="51">
        <f t="shared" si="19"/>
        <v>0</v>
      </c>
      <c r="AQ34" s="124">
        <f t="shared" si="20"/>
        <v>200439</v>
      </c>
      <c r="AR34" s="51">
        <f t="shared" si="20"/>
        <v>18475</v>
      </c>
      <c r="AS34" s="51">
        <f t="shared" si="21"/>
        <v>41591</v>
      </c>
      <c r="AU34" s="178">
        <f t="shared" si="22"/>
        <v>260505</v>
      </c>
      <c r="AW34" s="124">
        <f t="shared" si="23"/>
        <v>1596.5830292260378</v>
      </c>
      <c r="AX34" s="51">
        <f t="shared" si="23"/>
        <v>147.16133818743381</v>
      </c>
      <c r="AY34" s="51">
        <f t="shared" si="23"/>
        <v>331.29024176203296</v>
      </c>
      <c r="AZ34" s="65">
        <f t="shared" si="24"/>
        <v>2075.0346091755041</v>
      </c>
      <c r="BB34" s="131">
        <v>198915.43929434096</v>
      </c>
      <c r="BC34" s="54">
        <v>18453.093903827659</v>
      </c>
      <c r="BD34" s="54">
        <v>42360.903568211557</v>
      </c>
      <c r="BE34" s="54">
        <f t="shared" si="25"/>
        <v>259729.43676638018</v>
      </c>
      <c r="BG34" s="122">
        <f t="shared" si="26"/>
        <v>7.6593386167707056E-3</v>
      </c>
      <c r="BH34" s="49">
        <f t="shared" si="26"/>
        <v>1.1871232155706846E-3</v>
      </c>
      <c r="BI34" s="49">
        <f t="shared" si="26"/>
        <v>-1.8174861803214926E-2</v>
      </c>
      <c r="BJ34" s="49">
        <f t="shared" si="27"/>
        <v>2.9860428732126909E-3</v>
      </c>
      <c r="BL34" s="131">
        <v>193379.82034156</v>
      </c>
      <c r="BM34" s="54">
        <v>17734</v>
      </c>
      <c r="BN34" s="54">
        <v>39098</v>
      </c>
      <c r="BO34" s="54">
        <f t="shared" si="28"/>
        <v>250211.82034156</v>
      </c>
      <c r="BQ34" s="122">
        <f t="shared" si="29"/>
        <v>3.6504220791867548E-2</v>
      </c>
      <c r="BR34" s="49">
        <f t="shared" si="29"/>
        <v>4.1784143453253542E-2</v>
      </c>
      <c r="BS34" s="49">
        <f t="shared" si="29"/>
        <v>6.3762852319811714E-2</v>
      </c>
      <c r="BT34" s="49">
        <f t="shared" si="30"/>
        <v>4.1137863288748466E-2</v>
      </c>
      <c r="BV34" s="122">
        <f t="shared" si="31"/>
        <v>3.4241956701746235E-2</v>
      </c>
      <c r="BW34" s="49">
        <f t="shared" si="31"/>
        <v>3.9510355454984269E-2</v>
      </c>
      <c r="BX34" s="49">
        <f t="shared" si="31"/>
        <v>6.1441093804086799E-2</v>
      </c>
      <c r="BY34" s="49">
        <f t="shared" si="31"/>
        <v>3.8865485855316795E-2</v>
      </c>
      <c r="CA34" s="180">
        <v>145615.61608317611</v>
      </c>
      <c r="CB34" s="64">
        <v>127921.91221053388</v>
      </c>
      <c r="CC34" s="64">
        <v>135391.43856726115</v>
      </c>
      <c r="CD34" s="64">
        <v>142461.05158046659</v>
      </c>
      <c r="CF34" s="180">
        <v>145016.22942828442</v>
      </c>
      <c r="CG34" s="64">
        <v>127631.51459013621</v>
      </c>
      <c r="CH34" s="64">
        <v>134687.98038313119</v>
      </c>
      <c r="CI34" s="64">
        <v>141900.29361644114</v>
      </c>
      <c r="CK34" s="163">
        <v>125542.484375</v>
      </c>
      <c r="CL34" s="60">
        <v>125268.4765625</v>
      </c>
    </row>
    <row r="35" spans="1:90">
      <c r="A35" s="9" t="s">
        <v>94</v>
      </c>
      <c r="B35" s="23" t="s">
        <v>95</v>
      </c>
      <c r="D35" s="131">
        <v>600909</v>
      </c>
      <c r="E35" s="54">
        <v>314968.75</v>
      </c>
      <c r="F35" s="124">
        <f t="shared" si="0"/>
        <v>1907.8368885802163</v>
      </c>
      <c r="G35" s="131">
        <f t="shared" si="1"/>
        <v>574909.65683124284</v>
      </c>
      <c r="H35" s="54">
        <v>313465.75</v>
      </c>
      <c r="I35" s="124">
        <f t="shared" si="2"/>
        <v>1834.0429754486506</v>
      </c>
      <c r="J35" s="49">
        <f t="shared" si="3"/>
        <v>4.5223354417212258E-2</v>
      </c>
      <c r="K35" s="49">
        <f t="shared" si="4"/>
        <v>4.0235651028577513E-2</v>
      </c>
      <c r="M35" s="131">
        <f t="shared" si="5"/>
        <v>600628.88271803421</v>
      </c>
      <c r="N35" s="124">
        <f t="shared" si="6"/>
        <v>1906.9475391385151</v>
      </c>
      <c r="O35" s="49">
        <f t="shared" si="7"/>
        <v>4.663733130816361E-4</v>
      </c>
      <c r="P35" s="49">
        <f t="shared" si="8"/>
        <v>4.6637331308185814E-4</v>
      </c>
      <c r="R35" s="131">
        <v>453296</v>
      </c>
      <c r="S35" s="54">
        <v>43364</v>
      </c>
      <c r="T35" s="54">
        <v>104249</v>
      </c>
      <c r="V35" s="124">
        <f t="shared" si="9"/>
        <v>104249</v>
      </c>
      <c r="W35" s="51">
        <f t="shared" si="10"/>
        <v>0</v>
      </c>
      <c r="Y35" s="176">
        <v>-1.9096179931490931E-2</v>
      </c>
      <c r="Z35" s="61">
        <v>-2.8042911186202057E-2</v>
      </c>
      <c r="AA35" s="117">
        <f t="shared" si="11"/>
        <v>4</v>
      </c>
      <c r="AB35" s="63">
        <f t="shared" si="12"/>
        <v>462.12074081670977</v>
      </c>
      <c r="AC35" s="63">
        <f t="shared" si="12"/>
        <v>44.615138362664318</v>
      </c>
      <c r="AE35" s="124">
        <f t="shared" si="13"/>
        <v>0</v>
      </c>
      <c r="AF35" s="51">
        <v>0</v>
      </c>
      <c r="AG35" s="51">
        <f t="shared" si="14"/>
        <v>0</v>
      </c>
      <c r="AI35" s="124">
        <v>0</v>
      </c>
      <c r="AJ35" s="51">
        <f t="shared" si="15"/>
        <v>0</v>
      </c>
      <c r="AK35" s="51">
        <f t="shared" si="16"/>
        <v>0</v>
      </c>
      <c r="AM35" s="124">
        <f t="shared" si="17"/>
        <v>0</v>
      </c>
      <c r="AN35" s="51">
        <f t="shared" si="18"/>
        <v>0</v>
      </c>
      <c r="AO35" s="51">
        <f t="shared" si="19"/>
        <v>0</v>
      </c>
      <c r="AQ35" s="124">
        <f t="shared" si="20"/>
        <v>453296</v>
      </c>
      <c r="AR35" s="51">
        <f t="shared" si="20"/>
        <v>43364</v>
      </c>
      <c r="AS35" s="51">
        <f t="shared" si="21"/>
        <v>104249</v>
      </c>
      <c r="AU35" s="178">
        <f t="shared" si="22"/>
        <v>600909</v>
      </c>
      <c r="AW35" s="124">
        <f t="shared" si="23"/>
        <v>1439.1776962000197</v>
      </c>
      <c r="AX35" s="51">
        <f t="shared" si="23"/>
        <v>137.67715051096337</v>
      </c>
      <c r="AY35" s="51">
        <f t="shared" si="23"/>
        <v>330.98204186923306</v>
      </c>
      <c r="AZ35" s="65">
        <f t="shared" si="24"/>
        <v>1907.8368885802163</v>
      </c>
      <c r="BB35" s="131">
        <v>462120.7408167097</v>
      </c>
      <c r="BC35" s="54">
        <v>44615.138362664307</v>
      </c>
      <c r="BD35" s="54">
        <v>93893.003538660138</v>
      </c>
      <c r="BE35" s="54">
        <f t="shared" si="25"/>
        <v>600628.88271803421</v>
      </c>
      <c r="BG35" s="122">
        <f t="shared" si="26"/>
        <v>-1.909617993149082E-2</v>
      </c>
      <c r="BH35" s="49">
        <f t="shared" si="26"/>
        <v>-2.8042911186201946E-2</v>
      </c>
      <c r="BI35" s="49">
        <f t="shared" si="26"/>
        <v>0.11029572035232449</v>
      </c>
      <c r="BJ35" s="49">
        <f t="shared" si="27"/>
        <v>4.663733130816361E-4</v>
      </c>
      <c r="BL35" s="131">
        <v>435644.6568312429</v>
      </c>
      <c r="BM35" s="54">
        <v>41519</v>
      </c>
      <c r="BN35" s="54">
        <v>97746</v>
      </c>
      <c r="BO35" s="54">
        <f t="shared" si="28"/>
        <v>574909.65683124284</v>
      </c>
      <c r="BQ35" s="122">
        <f t="shared" si="29"/>
        <v>4.051775430266491E-2</v>
      </c>
      <c r="BR35" s="49">
        <f t="shared" si="29"/>
        <v>4.4437486451985864E-2</v>
      </c>
      <c r="BS35" s="49">
        <f t="shared" si="29"/>
        <v>6.6529576657868406E-2</v>
      </c>
      <c r="BT35" s="49">
        <f t="shared" si="30"/>
        <v>4.5223354417212258E-2</v>
      </c>
      <c r="BV35" s="122">
        <f t="shared" si="31"/>
        <v>3.5552505576507354E-2</v>
      </c>
      <c r="BW35" s="49">
        <f t="shared" si="31"/>
        <v>3.9453533148245734E-2</v>
      </c>
      <c r="BX35" s="49">
        <f t="shared" si="31"/>
        <v>6.1440202065256244E-2</v>
      </c>
      <c r="BY35" s="49">
        <f t="shared" si="31"/>
        <v>4.0235651028577513E-2</v>
      </c>
      <c r="CA35" s="180">
        <v>338294.48642880359</v>
      </c>
      <c r="CB35" s="64">
        <v>309284.38573142095</v>
      </c>
      <c r="CC35" s="64">
        <v>300095.31784491253</v>
      </c>
      <c r="CD35" s="64">
        <v>329443.68303765455</v>
      </c>
      <c r="CF35" s="180">
        <v>336775.78466636367</v>
      </c>
      <c r="CG35" s="64">
        <v>307918.07871383487</v>
      </c>
      <c r="CH35" s="64">
        <v>298664.14363281609</v>
      </c>
      <c r="CI35" s="64">
        <v>328076.6540557624</v>
      </c>
      <c r="CK35" s="163">
        <v>314968.75</v>
      </c>
      <c r="CL35" s="60">
        <v>313465.75</v>
      </c>
    </row>
    <row r="36" spans="1:90">
      <c r="A36" s="9" t="s">
        <v>96</v>
      </c>
      <c r="B36" s="23" t="s">
        <v>97</v>
      </c>
      <c r="D36" s="131">
        <v>423552.63885460835</v>
      </c>
      <c r="E36" s="54">
        <v>198715.859375</v>
      </c>
      <c r="F36" s="124">
        <f t="shared" si="0"/>
        <v>2131.4485929143434</v>
      </c>
      <c r="G36" s="131">
        <f t="shared" si="1"/>
        <v>406555.29066621239</v>
      </c>
      <c r="H36" s="54">
        <v>198154.4375</v>
      </c>
      <c r="I36" s="124">
        <f t="shared" si="2"/>
        <v>2051.7092415162915</v>
      </c>
      <c r="J36" s="49">
        <f t="shared" si="3"/>
        <v>4.180820808048713E-2</v>
      </c>
      <c r="K36" s="49">
        <f t="shared" si="4"/>
        <v>3.8864840000000012E-2</v>
      </c>
      <c r="M36" s="131">
        <f t="shared" si="5"/>
        <v>419655.58882520779</v>
      </c>
      <c r="N36" s="124">
        <f t="shared" si="6"/>
        <v>2111.8374252820395</v>
      </c>
      <c r="O36" s="49">
        <f t="shared" si="7"/>
        <v>9.2863055638316983E-3</v>
      </c>
      <c r="P36" s="49">
        <f t="shared" si="8"/>
        <v>9.2863055638314762E-3</v>
      </c>
      <c r="R36" s="131">
        <v>329096</v>
      </c>
      <c r="S36" s="54">
        <v>31377</v>
      </c>
      <c r="T36" s="54">
        <v>62403</v>
      </c>
      <c r="V36" s="124">
        <f t="shared" si="9"/>
        <v>62403</v>
      </c>
      <c r="W36" s="51">
        <f t="shared" si="10"/>
        <v>676.63885460834717</v>
      </c>
      <c r="Y36" s="176">
        <v>4.4848434694713113E-3</v>
      </c>
      <c r="Z36" s="61">
        <v>3.4957405103878791E-2</v>
      </c>
      <c r="AA36" s="117">
        <f t="shared" si="11"/>
        <v>2</v>
      </c>
      <c r="AB36" s="63">
        <f t="shared" si="12"/>
        <v>327.62664577726105</v>
      </c>
      <c r="AC36" s="63">
        <f t="shared" si="12"/>
        <v>30.317189717436428</v>
      </c>
      <c r="AE36" s="124">
        <f t="shared" si="13"/>
        <v>0</v>
      </c>
      <c r="AF36" s="51">
        <v>0</v>
      </c>
      <c r="AG36" s="51">
        <f t="shared" si="14"/>
        <v>676.63885460834717</v>
      </c>
      <c r="AI36" s="124">
        <v>0</v>
      </c>
      <c r="AJ36" s="51">
        <f t="shared" si="15"/>
        <v>0</v>
      </c>
      <c r="AK36" s="51">
        <f t="shared" si="16"/>
        <v>676.63885460834717</v>
      </c>
      <c r="AM36" s="124">
        <f t="shared" si="17"/>
        <v>619.32877830266364</v>
      </c>
      <c r="AN36" s="51">
        <f t="shared" si="18"/>
        <v>57.310076305683531</v>
      </c>
      <c r="AO36" s="51">
        <f t="shared" si="19"/>
        <v>0</v>
      </c>
      <c r="AQ36" s="124">
        <f t="shared" si="20"/>
        <v>329715</v>
      </c>
      <c r="AR36" s="51">
        <f t="shared" si="20"/>
        <v>31434</v>
      </c>
      <c r="AS36" s="51">
        <f t="shared" si="21"/>
        <v>62403</v>
      </c>
      <c r="AU36" s="178">
        <f t="shared" si="22"/>
        <v>423552</v>
      </c>
      <c r="AW36" s="124">
        <f t="shared" si="23"/>
        <v>1659.2284130568028</v>
      </c>
      <c r="AX36" s="51">
        <f t="shared" si="23"/>
        <v>158.18566318192237</v>
      </c>
      <c r="AY36" s="51">
        <f t="shared" si="23"/>
        <v>314.03130176056186</v>
      </c>
      <c r="AZ36" s="65">
        <f t="shared" si="24"/>
        <v>2131.4453779992868</v>
      </c>
      <c r="BB36" s="131">
        <v>327626.64577726106</v>
      </c>
      <c r="BC36" s="54">
        <v>30317.18971743642</v>
      </c>
      <c r="BD36" s="54">
        <v>61711.753330510299</v>
      </c>
      <c r="BE36" s="54">
        <f t="shared" si="25"/>
        <v>419655.58882520779</v>
      </c>
      <c r="BG36" s="122">
        <f t="shared" si="26"/>
        <v>6.3741891865496392E-3</v>
      </c>
      <c r="BH36" s="49">
        <f t="shared" si="26"/>
        <v>3.6837526597040204E-2</v>
      </c>
      <c r="BI36" s="49">
        <f t="shared" si="26"/>
        <v>1.1201215849233614E-2</v>
      </c>
      <c r="BJ36" s="49">
        <f t="shared" si="27"/>
        <v>9.2847832330791302E-3</v>
      </c>
      <c r="BL36" s="131">
        <v>317682.29066621239</v>
      </c>
      <c r="BM36" s="54">
        <v>30248</v>
      </c>
      <c r="BN36" s="54">
        <v>58625</v>
      </c>
      <c r="BO36" s="54">
        <f t="shared" si="28"/>
        <v>406555.29066621239</v>
      </c>
      <c r="BQ36" s="122">
        <f t="shared" si="29"/>
        <v>3.7876550526482866E-2</v>
      </c>
      <c r="BR36" s="49">
        <f t="shared" si="29"/>
        <v>3.9209203914308377E-2</v>
      </c>
      <c r="BS36" s="49">
        <f t="shared" si="29"/>
        <v>6.4443496801705802E-2</v>
      </c>
      <c r="BT36" s="49">
        <f t="shared" si="30"/>
        <v>4.1806636696168686E-2</v>
      </c>
      <c r="BV36" s="122">
        <f t="shared" si="31"/>
        <v>3.4944290359389285E-2</v>
      </c>
      <c r="BW36" s="49">
        <f t="shared" si="31"/>
        <v>3.6273178668946304E-2</v>
      </c>
      <c r="BX36" s="49">
        <f t="shared" si="31"/>
        <v>6.143617838391302E-2</v>
      </c>
      <c r="BY36" s="49">
        <f t="shared" si="31"/>
        <v>3.8863273055234293E-2</v>
      </c>
      <c r="CA36" s="180">
        <v>239838.37574078963</v>
      </c>
      <c r="CB36" s="64">
        <v>210167.08101721384</v>
      </c>
      <c r="CC36" s="64">
        <v>197239.49104323864</v>
      </c>
      <c r="CD36" s="64">
        <v>230180.2107222589</v>
      </c>
      <c r="CF36" s="180">
        <v>238804.70176839732</v>
      </c>
      <c r="CG36" s="64">
        <v>209492.15212556766</v>
      </c>
      <c r="CH36" s="64">
        <v>196281.72953620838</v>
      </c>
      <c r="CI36" s="64">
        <v>229327.48481089526</v>
      </c>
      <c r="CK36" s="163">
        <v>198715.859375</v>
      </c>
      <c r="CL36" s="60">
        <v>198154.4375</v>
      </c>
    </row>
    <row r="37" spans="1:90">
      <c r="A37" s="9" t="s">
        <v>98</v>
      </c>
      <c r="B37" s="23" t="s">
        <v>99</v>
      </c>
      <c r="D37" s="131">
        <v>508425.02064242621</v>
      </c>
      <c r="E37" s="54">
        <v>249223.8125</v>
      </c>
      <c r="F37" s="124">
        <f t="shared" si="0"/>
        <v>2040.0338777516542</v>
      </c>
      <c r="G37" s="131">
        <f t="shared" si="1"/>
        <v>488093.55630706326</v>
      </c>
      <c r="H37" s="54">
        <v>248556.28125</v>
      </c>
      <c r="I37" s="124">
        <f t="shared" si="2"/>
        <v>1963.7144306006683</v>
      </c>
      <c r="J37" s="49">
        <f t="shared" si="3"/>
        <v>4.1654850945363142E-2</v>
      </c>
      <c r="K37" s="49">
        <f t="shared" si="4"/>
        <v>3.8864840000000012E-2</v>
      </c>
      <c r="M37" s="131">
        <f t="shared" si="5"/>
        <v>504446.56514847715</v>
      </c>
      <c r="N37" s="124">
        <f t="shared" si="6"/>
        <v>2024.0704934584737</v>
      </c>
      <c r="O37" s="49">
        <f t="shared" si="7"/>
        <v>7.8867728889739919E-3</v>
      </c>
      <c r="P37" s="49">
        <f t="shared" si="8"/>
        <v>7.8867728889739919E-3</v>
      </c>
      <c r="R37" s="131">
        <v>387153</v>
      </c>
      <c r="S37" s="54">
        <v>36803</v>
      </c>
      <c r="T37" s="54">
        <v>83997</v>
      </c>
      <c r="V37" s="124">
        <f t="shared" si="9"/>
        <v>83997</v>
      </c>
      <c r="W37" s="51">
        <f t="shared" si="10"/>
        <v>472.02064242621418</v>
      </c>
      <c r="Y37" s="176">
        <v>1.1081447091381147E-3</v>
      </c>
      <c r="Z37" s="61">
        <v>-1.9601091082777411E-2</v>
      </c>
      <c r="AA37" s="117">
        <f t="shared" si="11"/>
        <v>3</v>
      </c>
      <c r="AB37" s="63">
        <f t="shared" si="12"/>
        <v>386.72445334313352</v>
      </c>
      <c r="AC37" s="63">
        <f t="shared" si="12"/>
        <v>37.538801466686827</v>
      </c>
      <c r="AE37" s="124">
        <f t="shared" si="13"/>
        <v>0</v>
      </c>
      <c r="AF37" s="51">
        <v>0</v>
      </c>
      <c r="AG37" s="51">
        <f t="shared" si="14"/>
        <v>472.02064242621418</v>
      </c>
      <c r="AI37" s="124">
        <v>0</v>
      </c>
      <c r="AJ37" s="51">
        <f t="shared" si="15"/>
        <v>472.02064242621418</v>
      </c>
      <c r="AK37" s="51">
        <f t="shared" si="16"/>
        <v>0</v>
      </c>
      <c r="AM37" s="124">
        <f t="shared" si="17"/>
        <v>0</v>
      </c>
      <c r="AN37" s="51">
        <f t="shared" si="18"/>
        <v>0</v>
      </c>
      <c r="AO37" s="51">
        <f t="shared" si="19"/>
        <v>0</v>
      </c>
      <c r="AQ37" s="124">
        <f t="shared" si="20"/>
        <v>387153</v>
      </c>
      <c r="AR37" s="51">
        <f t="shared" si="20"/>
        <v>37275</v>
      </c>
      <c r="AS37" s="51">
        <f t="shared" si="21"/>
        <v>83997</v>
      </c>
      <c r="AU37" s="178">
        <f t="shared" si="22"/>
        <v>508425</v>
      </c>
      <c r="AW37" s="124">
        <f t="shared" si="23"/>
        <v>1553.4350274013243</v>
      </c>
      <c r="AX37" s="51">
        <f t="shared" si="23"/>
        <v>149.56435994654404</v>
      </c>
      <c r="AY37" s="51">
        <f t="shared" si="23"/>
        <v>337.03440757692442</v>
      </c>
      <c r="AZ37" s="65">
        <f t="shared" si="24"/>
        <v>2040.0337949247928</v>
      </c>
      <c r="BB37" s="131">
        <v>386724.45334313344</v>
      </c>
      <c r="BC37" s="54">
        <v>37538.801466686826</v>
      </c>
      <c r="BD37" s="54">
        <v>80183.310338656884</v>
      </c>
      <c r="BE37" s="54">
        <f t="shared" si="25"/>
        <v>504446.56514847715</v>
      </c>
      <c r="BG37" s="122">
        <f t="shared" si="26"/>
        <v>1.1081447091381147E-3</v>
      </c>
      <c r="BH37" s="49">
        <f t="shared" si="26"/>
        <v>-7.0274344512818443E-3</v>
      </c>
      <c r="BI37" s="49">
        <f t="shared" si="26"/>
        <v>4.7562137871782539E-2</v>
      </c>
      <c r="BJ37" s="49">
        <f t="shared" si="27"/>
        <v>7.8867319680366865E-3</v>
      </c>
      <c r="BL37" s="131">
        <v>373781.55630706326</v>
      </c>
      <c r="BM37" s="54">
        <v>35389</v>
      </c>
      <c r="BN37" s="54">
        <v>78923</v>
      </c>
      <c r="BO37" s="54">
        <f t="shared" si="28"/>
        <v>488093.55630706326</v>
      </c>
      <c r="BQ37" s="122">
        <f t="shared" si="29"/>
        <v>3.577341756785879E-2</v>
      </c>
      <c r="BR37" s="49">
        <f t="shared" si="29"/>
        <v>5.3293396253073055E-2</v>
      </c>
      <c r="BS37" s="49">
        <f t="shared" si="29"/>
        <v>6.4290511004396755E-2</v>
      </c>
      <c r="BT37" s="49">
        <f t="shared" si="30"/>
        <v>4.1654808653417419E-2</v>
      </c>
      <c r="BV37" s="122">
        <f t="shared" si="31"/>
        <v>3.2999159694142133E-2</v>
      </c>
      <c r="BW37" s="49">
        <f t="shared" si="31"/>
        <v>5.0472212152065099E-2</v>
      </c>
      <c r="BX37" s="49">
        <f t="shared" si="31"/>
        <v>6.143987178157384E-2</v>
      </c>
      <c r="BY37" s="49">
        <f t="shared" si="31"/>
        <v>3.8864797821330788E-2</v>
      </c>
      <c r="CA37" s="180">
        <v>283100.79764427798</v>
      </c>
      <c r="CB37" s="64">
        <v>260229.27595432135</v>
      </c>
      <c r="CC37" s="64">
        <v>256277.19952561526</v>
      </c>
      <c r="CD37" s="64">
        <v>276687.88348332723</v>
      </c>
      <c r="CF37" s="180">
        <v>281954.17739843047</v>
      </c>
      <c r="CG37" s="64">
        <v>259493.09420654475</v>
      </c>
      <c r="CH37" s="64">
        <v>255096.22765692012</v>
      </c>
      <c r="CI37" s="64">
        <v>275655.26360532921</v>
      </c>
      <c r="CK37" s="163">
        <v>249223.8125</v>
      </c>
      <c r="CL37" s="60">
        <v>248556.28125</v>
      </c>
    </row>
    <row r="38" spans="1:90">
      <c r="A38" s="9" t="s">
        <v>100</v>
      </c>
      <c r="B38" s="23" t="s">
        <v>101</v>
      </c>
      <c r="D38" s="131">
        <v>457343</v>
      </c>
      <c r="E38" s="54">
        <v>245133.5625</v>
      </c>
      <c r="F38" s="124">
        <f t="shared" si="0"/>
        <v>1865.6890363595153</v>
      </c>
      <c r="G38" s="131">
        <f t="shared" si="1"/>
        <v>437675.66410212725</v>
      </c>
      <c r="H38" s="54">
        <v>243556.875</v>
      </c>
      <c r="I38" s="124">
        <f t="shared" si="2"/>
        <v>1797.0162579156399</v>
      </c>
      <c r="J38" s="49">
        <f t="shared" si="3"/>
        <v>4.4935868066184215E-2</v>
      </c>
      <c r="K38" s="49">
        <f t="shared" si="4"/>
        <v>3.821488989950983E-2</v>
      </c>
      <c r="M38" s="131">
        <f t="shared" si="5"/>
        <v>435648.2079886701</v>
      </c>
      <c r="N38" s="124">
        <f t="shared" si="6"/>
        <v>1777.1871119796992</v>
      </c>
      <c r="O38" s="49">
        <f t="shared" si="7"/>
        <v>4.9798878116569911E-2</v>
      </c>
      <c r="P38" s="49">
        <f t="shared" si="8"/>
        <v>4.9798878116569911E-2</v>
      </c>
      <c r="R38" s="131">
        <v>338682</v>
      </c>
      <c r="S38" s="54">
        <v>33932</v>
      </c>
      <c r="T38" s="54">
        <v>84729</v>
      </c>
      <c r="V38" s="124">
        <f t="shared" si="9"/>
        <v>84729</v>
      </c>
      <c r="W38" s="51">
        <f t="shared" si="10"/>
        <v>0</v>
      </c>
      <c r="Y38" s="176">
        <v>2.9955231108357072E-2</v>
      </c>
      <c r="Z38" s="61">
        <v>4.273906122140203E-2</v>
      </c>
      <c r="AA38" s="117">
        <f t="shared" si="11"/>
        <v>2</v>
      </c>
      <c r="AB38" s="63">
        <f t="shared" si="12"/>
        <v>328.83176838233737</v>
      </c>
      <c r="AC38" s="63">
        <f t="shared" si="12"/>
        <v>32.541218855131497</v>
      </c>
      <c r="AE38" s="124">
        <f t="shared" si="13"/>
        <v>0</v>
      </c>
      <c r="AF38" s="51">
        <v>0</v>
      </c>
      <c r="AG38" s="51">
        <f t="shared" si="14"/>
        <v>0</v>
      </c>
      <c r="AI38" s="124">
        <v>0</v>
      </c>
      <c r="AJ38" s="51">
        <f t="shared" si="15"/>
        <v>0</v>
      </c>
      <c r="AK38" s="51">
        <f t="shared" si="16"/>
        <v>0</v>
      </c>
      <c r="AM38" s="124">
        <f t="shared" si="17"/>
        <v>0</v>
      </c>
      <c r="AN38" s="51">
        <f t="shared" si="18"/>
        <v>0</v>
      </c>
      <c r="AO38" s="51">
        <f t="shared" si="19"/>
        <v>0</v>
      </c>
      <c r="AQ38" s="124">
        <f t="shared" si="20"/>
        <v>338682</v>
      </c>
      <c r="AR38" s="51">
        <f t="shared" si="20"/>
        <v>33932</v>
      </c>
      <c r="AS38" s="51">
        <f t="shared" si="21"/>
        <v>84729</v>
      </c>
      <c r="AU38" s="178">
        <f t="shared" si="22"/>
        <v>457343</v>
      </c>
      <c r="AW38" s="124">
        <f t="shared" si="23"/>
        <v>1381.622314569838</v>
      </c>
      <c r="AX38" s="51">
        <f t="shared" si="23"/>
        <v>138.42249773529073</v>
      </c>
      <c r="AY38" s="51">
        <f t="shared" si="23"/>
        <v>345.64422405438665</v>
      </c>
      <c r="AZ38" s="65">
        <f t="shared" si="24"/>
        <v>1865.6890363595153</v>
      </c>
      <c r="BB38" s="131">
        <v>328831.76838233735</v>
      </c>
      <c r="BC38" s="54">
        <v>32541.21885513149</v>
      </c>
      <c r="BD38" s="54">
        <v>74275.220751201297</v>
      </c>
      <c r="BE38" s="54">
        <f t="shared" si="25"/>
        <v>435648.2079886701</v>
      </c>
      <c r="BG38" s="122">
        <f t="shared" si="26"/>
        <v>2.9955231108357072E-2</v>
      </c>
      <c r="BH38" s="49">
        <f t="shared" si="26"/>
        <v>4.273906122140203E-2</v>
      </c>
      <c r="BI38" s="49">
        <f t="shared" si="26"/>
        <v>0.14074383277588076</v>
      </c>
      <c r="BJ38" s="49">
        <f t="shared" si="27"/>
        <v>4.9798878116569911E-2</v>
      </c>
      <c r="BL38" s="131">
        <v>325753.66410212725</v>
      </c>
      <c r="BM38" s="54">
        <v>32611</v>
      </c>
      <c r="BN38" s="54">
        <v>79311</v>
      </c>
      <c r="BO38" s="54">
        <f t="shared" si="28"/>
        <v>437675.66410212725</v>
      </c>
      <c r="BQ38" s="122">
        <f t="shared" si="29"/>
        <v>3.9687461178700811E-2</v>
      </c>
      <c r="BR38" s="49">
        <f t="shared" si="29"/>
        <v>4.0507804115175849E-2</v>
      </c>
      <c r="BS38" s="49">
        <f t="shared" si="29"/>
        <v>6.8313348715814959E-2</v>
      </c>
      <c r="BT38" s="49">
        <f t="shared" si="30"/>
        <v>4.4935868066184215E-2</v>
      </c>
      <c r="BV38" s="122">
        <f t="shared" si="31"/>
        <v>3.3000240517323087E-2</v>
      </c>
      <c r="BW38" s="49">
        <f t="shared" si="31"/>
        <v>3.3815307046763055E-2</v>
      </c>
      <c r="BX38" s="49">
        <f t="shared" si="31"/>
        <v>6.1442007697371626E-2</v>
      </c>
      <c r="BY38" s="49">
        <f t="shared" si="31"/>
        <v>3.821488989950983E-2</v>
      </c>
      <c r="CA38" s="180">
        <v>240720.58313110826</v>
      </c>
      <c r="CB38" s="64">
        <v>225584.66148305024</v>
      </c>
      <c r="CC38" s="64">
        <v>237394.10967032396</v>
      </c>
      <c r="CD38" s="64">
        <v>238952.12880716223</v>
      </c>
      <c r="CF38" s="180">
        <v>239307.0761191253</v>
      </c>
      <c r="CG38" s="64">
        <v>224229.73868275725</v>
      </c>
      <c r="CH38" s="64">
        <v>235947.54179118844</v>
      </c>
      <c r="CI38" s="64">
        <v>237546.30684434238</v>
      </c>
      <c r="CK38" s="163">
        <v>245133.5625</v>
      </c>
      <c r="CL38" s="60">
        <v>243556.875</v>
      </c>
    </row>
    <row r="39" spans="1:90">
      <c r="A39" s="9" t="s">
        <v>102</v>
      </c>
      <c r="B39" s="23" t="s">
        <v>103</v>
      </c>
      <c r="D39" s="131">
        <v>188444.84559438308</v>
      </c>
      <c r="E39" s="54">
        <v>107566.421875</v>
      </c>
      <c r="F39" s="124">
        <f t="shared" si="0"/>
        <v>1751.8928519661058</v>
      </c>
      <c r="G39" s="131">
        <f t="shared" si="1"/>
        <v>180420.77189719127</v>
      </c>
      <c r="H39" s="54">
        <v>107292.4375</v>
      </c>
      <c r="I39" s="124">
        <f t="shared" si="2"/>
        <v>1681.5795791496605</v>
      </c>
      <c r="J39" s="49">
        <f t="shared" si="3"/>
        <v>4.4474223299322491E-2</v>
      </c>
      <c r="K39" s="49">
        <f t="shared" si="4"/>
        <v>4.1813824149792067E-2</v>
      </c>
      <c r="M39" s="131">
        <f t="shared" si="5"/>
        <v>193284.05591538997</v>
      </c>
      <c r="N39" s="124">
        <f t="shared" si="6"/>
        <v>1796.8809647679839</v>
      </c>
      <c r="O39" s="49">
        <f t="shared" si="7"/>
        <v>-2.5036779666530062E-2</v>
      </c>
      <c r="P39" s="49">
        <f t="shared" si="8"/>
        <v>-2.5036779666530062E-2</v>
      </c>
      <c r="R39" s="131">
        <v>147206</v>
      </c>
      <c r="S39" s="54">
        <v>14537</v>
      </c>
      <c r="T39" s="54">
        <v>26621</v>
      </c>
      <c r="V39" s="124">
        <f t="shared" si="9"/>
        <v>26621</v>
      </c>
      <c r="W39" s="51">
        <f t="shared" si="10"/>
        <v>80.845594383077696</v>
      </c>
      <c r="Y39" s="176">
        <v>-2.8727612725756413E-2</v>
      </c>
      <c r="Z39" s="61">
        <v>-3.0505288932195174E-2</v>
      </c>
      <c r="AA39" s="117">
        <f t="shared" si="11"/>
        <v>4</v>
      </c>
      <c r="AB39" s="63">
        <f t="shared" si="12"/>
        <v>151.55995571243974</v>
      </c>
      <c r="AC39" s="63">
        <f t="shared" si="12"/>
        <v>14.994408771955957</v>
      </c>
      <c r="AE39" s="124">
        <f t="shared" si="13"/>
        <v>0</v>
      </c>
      <c r="AF39" s="51">
        <v>0</v>
      </c>
      <c r="AG39" s="51">
        <f t="shared" si="14"/>
        <v>80.845594383077696</v>
      </c>
      <c r="AI39" s="124">
        <v>0</v>
      </c>
      <c r="AJ39" s="51">
        <f t="shared" si="15"/>
        <v>0</v>
      </c>
      <c r="AK39" s="51">
        <f t="shared" si="16"/>
        <v>80.845594383077696</v>
      </c>
      <c r="AM39" s="124">
        <f t="shared" si="17"/>
        <v>73.567298834688231</v>
      </c>
      <c r="AN39" s="51">
        <f t="shared" si="18"/>
        <v>7.2782955483894636</v>
      </c>
      <c r="AO39" s="51">
        <f t="shared" si="19"/>
        <v>0</v>
      </c>
      <c r="AQ39" s="124">
        <f t="shared" si="20"/>
        <v>147280</v>
      </c>
      <c r="AR39" s="51">
        <f t="shared" si="20"/>
        <v>14544</v>
      </c>
      <c r="AS39" s="51">
        <f t="shared" si="21"/>
        <v>26621</v>
      </c>
      <c r="AU39" s="178">
        <f t="shared" si="22"/>
        <v>188445</v>
      </c>
      <c r="AW39" s="124">
        <f t="shared" si="23"/>
        <v>1369.2005128807766</v>
      </c>
      <c r="AX39" s="51">
        <f t="shared" si="23"/>
        <v>135.20948030511963</v>
      </c>
      <c r="AY39" s="51">
        <f t="shared" si="23"/>
        <v>247.48429422460046</v>
      </c>
      <c r="AZ39" s="65">
        <f t="shared" si="24"/>
        <v>1751.8942874104969</v>
      </c>
      <c r="BB39" s="131">
        <v>151559.95571243975</v>
      </c>
      <c r="BC39" s="54">
        <v>14994.408771955959</v>
      </c>
      <c r="BD39" s="54">
        <v>26729.691430994255</v>
      </c>
      <c r="BE39" s="54">
        <f t="shared" si="25"/>
        <v>193284.05591538997</v>
      </c>
      <c r="BG39" s="122">
        <f t="shared" si="26"/>
        <v>-2.8239357106703555E-2</v>
      </c>
      <c r="BH39" s="49">
        <f t="shared" si="26"/>
        <v>-3.003844825134816E-2</v>
      </c>
      <c r="BI39" s="49">
        <f t="shared" si="26"/>
        <v>-4.0663182092788297E-3</v>
      </c>
      <c r="BJ39" s="49">
        <f t="shared" si="27"/>
        <v>-2.5035980813173042E-2</v>
      </c>
      <c r="BL39" s="131">
        <v>141463.77189719127</v>
      </c>
      <c r="BM39" s="54">
        <v>13941</v>
      </c>
      <c r="BN39" s="54">
        <v>25016</v>
      </c>
      <c r="BO39" s="54">
        <f t="shared" si="28"/>
        <v>180420.77189719127</v>
      </c>
      <c r="BQ39" s="122">
        <f t="shared" si="29"/>
        <v>4.1114612065028755E-2</v>
      </c>
      <c r="BR39" s="49">
        <f t="shared" si="29"/>
        <v>4.3253712072304662E-2</v>
      </c>
      <c r="BS39" s="49">
        <f t="shared" si="29"/>
        <v>6.4158938279501143E-2</v>
      </c>
      <c r="BT39" s="49">
        <f t="shared" si="30"/>
        <v>4.447507910774906E-2</v>
      </c>
      <c r="BV39" s="122">
        <f t="shared" si="31"/>
        <v>3.8462770241922684E-2</v>
      </c>
      <c r="BW39" s="49">
        <f t="shared" si="31"/>
        <v>4.0596421708954056E-2</v>
      </c>
      <c r="BX39" s="49">
        <f t="shared" si="31"/>
        <v>6.1448399837086498E-2</v>
      </c>
      <c r="BY39" s="49">
        <f t="shared" si="31"/>
        <v>4.1814677778373666E-2</v>
      </c>
      <c r="CA39" s="180">
        <v>110949.13699458455</v>
      </c>
      <c r="CB39" s="64">
        <v>103945.35748702509</v>
      </c>
      <c r="CC39" s="64">
        <v>85431.873979596887</v>
      </c>
      <c r="CD39" s="64">
        <v>106015.89947700682</v>
      </c>
      <c r="CF39" s="180">
        <v>110489.98445411361</v>
      </c>
      <c r="CG39" s="64">
        <v>103598.59496523747</v>
      </c>
      <c r="CH39" s="64">
        <v>85055.646869403252</v>
      </c>
      <c r="CI39" s="64">
        <v>105665.24975354536</v>
      </c>
      <c r="CK39" s="163">
        <v>107566.421875</v>
      </c>
      <c r="CL39" s="60">
        <v>107292.4375</v>
      </c>
    </row>
    <row r="40" spans="1:90">
      <c r="A40" s="9" t="s">
        <v>104</v>
      </c>
      <c r="B40" s="23" t="s">
        <v>105</v>
      </c>
      <c r="D40" s="131">
        <v>404579</v>
      </c>
      <c r="E40" s="54">
        <v>220369.640625</v>
      </c>
      <c r="F40" s="124">
        <f t="shared" si="0"/>
        <v>1835.9107854083518</v>
      </c>
      <c r="G40" s="131">
        <f t="shared" si="1"/>
        <v>387400.93337842036</v>
      </c>
      <c r="H40" s="54">
        <v>219281.65625</v>
      </c>
      <c r="I40" s="124">
        <f t="shared" si="2"/>
        <v>1766.6819012747235</v>
      </c>
      <c r="J40" s="49">
        <f t="shared" si="3"/>
        <v>4.4341830753411804E-2</v>
      </c>
      <c r="K40" s="49">
        <f t="shared" si="4"/>
        <v>3.9185822916778079E-2</v>
      </c>
      <c r="M40" s="131">
        <f t="shared" si="5"/>
        <v>407857.84188324778</v>
      </c>
      <c r="N40" s="124">
        <f t="shared" si="6"/>
        <v>1850.7896129725684</v>
      </c>
      <c r="O40" s="49">
        <f t="shared" si="7"/>
        <v>-8.039178229620414E-3</v>
      </c>
      <c r="P40" s="49">
        <f t="shared" si="8"/>
        <v>-8.039178229620414E-3</v>
      </c>
      <c r="R40" s="131">
        <v>310523</v>
      </c>
      <c r="S40" s="54">
        <v>30043</v>
      </c>
      <c r="T40" s="54">
        <v>64013</v>
      </c>
      <c r="V40" s="124">
        <f t="shared" si="9"/>
        <v>64013</v>
      </c>
      <c r="W40" s="51">
        <f t="shared" si="10"/>
        <v>0</v>
      </c>
      <c r="Y40" s="176">
        <v>-1.5835352072357201E-2</v>
      </c>
      <c r="Z40" s="61">
        <v>-2.5987189448086312E-2</v>
      </c>
      <c r="AA40" s="117">
        <f t="shared" si="11"/>
        <v>4</v>
      </c>
      <c r="AB40" s="63">
        <f t="shared" si="12"/>
        <v>315.51936015367841</v>
      </c>
      <c r="AC40" s="63">
        <f t="shared" si="12"/>
        <v>30.844563515521386</v>
      </c>
      <c r="AE40" s="124">
        <f t="shared" si="13"/>
        <v>0</v>
      </c>
      <c r="AF40" s="51">
        <v>0</v>
      </c>
      <c r="AG40" s="51">
        <f t="shared" si="14"/>
        <v>0</v>
      </c>
      <c r="AI40" s="124">
        <v>0</v>
      </c>
      <c r="AJ40" s="51">
        <f t="shared" si="15"/>
        <v>0</v>
      </c>
      <c r="AK40" s="51">
        <f t="shared" si="16"/>
        <v>0</v>
      </c>
      <c r="AM40" s="124">
        <f t="shared" si="17"/>
        <v>0</v>
      </c>
      <c r="AN40" s="51">
        <f t="shared" si="18"/>
        <v>0</v>
      </c>
      <c r="AO40" s="51">
        <f t="shared" si="19"/>
        <v>0</v>
      </c>
      <c r="AQ40" s="124">
        <f t="shared" si="20"/>
        <v>310523</v>
      </c>
      <c r="AR40" s="51">
        <f t="shared" si="20"/>
        <v>30043</v>
      </c>
      <c r="AS40" s="51">
        <f t="shared" si="21"/>
        <v>64013</v>
      </c>
      <c r="AU40" s="178">
        <f t="shared" si="22"/>
        <v>404579</v>
      </c>
      <c r="AW40" s="124">
        <f t="shared" si="23"/>
        <v>1409.1006325522521</v>
      </c>
      <c r="AX40" s="51">
        <f t="shared" si="23"/>
        <v>136.33003128195759</v>
      </c>
      <c r="AY40" s="51">
        <f t="shared" si="23"/>
        <v>290.48012157414212</v>
      </c>
      <c r="AZ40" s="65">
        <f t="shared" si="24"/>
        <v>1835.9107854083518</v>
      </c>
      <c r="BB40" s="131">
        <v>315519.36015367834</v>
      </c>
      <c r="BC40" s="54">
        <v>30844.563515521386</v>
      </c>
      <c r="BD40" s="54">
        <v>61493.918214048004</v>
      </c>
      <c r="BE40" s="54">
        <f t="shared" si="25"/>
        <v>407857.84188324778</v>
      </c>
      <c r="BG40" s="122">
        <f t="shared" si="26"/>
        <v>-1.583535207235709E-2</v>
      </c>
      <c r="BH40" s="49">
        <f t="shared" si="26"/>
        <v>-2.5987189448086312E-2</v>
      </c>
      <c r="BI40" s="49">
        <f t="shared" si="26"/>
        <v>4.0964730482510037E-2</v>
      </c>
      <c r="BJ40" s="49">
        <f t="shared" si="27"/>
        <v>-8.039178229620414E-3</v>
      </c>
      <c r="BL40" s="131">
        <v>298614.93337842036</v>
      </c>
      <c r="BM40" s="54">
        <v>28776</v>
      </c>
      <c r="BN40" s="54">
        <v>60010</v>
      </c>
      <c r="BO40" s="54">
        <f t="shared" si="28"/>
        <v>387400.93337842036</v>
      </c>
      <c r="BQ40" s="122">
        <f t="shared" si="29"/>
        <v>3.9877666153049107E-2</v>
      </c>
      <c r="BR40" s="49">
        <f t="shared" si="29"/>
        <v>4.402974701139839E-2</v>
      </c>
      <c r="BS40" s="49">
        <f t="shared" si="29"/>
        <v>6.6705549075154247E-2</v>
      </c>
      <c r="BT40" s="49">
        <f t="shared" si="30"/>
        <v>4.4341830753411804E-2</v>
      </c>
      <c r="BV40" s="122">
        <f t="shared" si="31"/>
        <v>3.4743698291245462E-2</v>
      </c>
      <c r="BW40" s="49">
        <f t="shared" si="31"/>
        <v>3.8875279959757147E-2</v>
      </c>
      <c r="BX40" s="49">
        <f t="shared" si="31"/>
        <v>6.143912958638964E-2</v>
      </c>
      <c r="BY40" s="49">
        <f t="shared" si="31"/>
        <v>3.9185822916778079E-2</v>
      </c>
      <c r="CA40" s="180">
        <v>230975.2635488587</v>
      </c>
      <c r="CB40" s="64">
        <v>213822.98094664342</v>
      </c>
      <c r="CC40" s="64">
        <v>196543.2592043496</v>
      </c>
      <c r="CD40" s="64">
        <v>223709.1712568955</v>
      </c>
      <c r="CF40" s="180">
        <v>229187.95694326202</v>
      </c>
      <c r="CG40" s="64">
        <v>212513.83680665932</v>
      </c>
      <c r="CH40" s="64">
        <v>195148.13366472634</v>
      </c>
      <c r="CI40" s="64">
        <v>222139.92440472037</v>
      </c>
      <c r="CK40" s="163">
        <v>220369.640625</v>
      </c>
      <c r="CL40" s="60">
        <v>219281.65625</v>
      </c>
    </row>
    <row r="41" spans="1:90">
      <c r="A41" s="9" t="s">
        <v>106</v>
      </c>
      <c r="B41" s="23" t="s">
        <v>107</v>
      </c>
      <c r="D41" s="131">
        <v>496859.20984426246</v>
      </c>
      <c r="E41" s="54">
        <v>265597.6875</v>
      </c>
      <c r="F41" s="124">
        <f t="shared" si="0"/>
        <v>1870.7211441525162</v>
      </c>
      <c r="G41" s="131">
        <f t="shared" si="1"/>
        <v>476793.15057490254</v>
      </c>
      <c r="H41" s="54">
        <v>264776.84375</v>
      </c>
      <c r="I41" s="124">
        <f t="shared" si="2"/>
        <v>1800.735834078778</v>
      </c>
      <c r="J41" s="49">
        <f t="shared" si="3"/>
        <v>4.2085460424850618E-2</v>
      </c>
      <c r="K41" s="49">
        <f t="shared" si="4"/>
        <v>3.8864840000000012E-2</v>
      </c>
      <c r="M41" s="131">
        <f t="shared" si="5"/>
        <v>492429.72431989462</v>
      </c>
      <c r="N41" s="124">
        <f t="shared" si="6"/>
        <v>1854.0437191114272</v>
      </c>
      <c r="O41" s="49">
        <f t="shared" si="7"/>
        <v>8.9951627726889694E-3</v>
      </c>
      <c r="P41" s="49">
        <f t="shared" si="8"/>
        <v>8.9951627726889694E-3</v>
      </c>
      <c r="R41" s="131">
        <v>378408</v>
      </c>
      <c r="S41" s="54">
        <v>38934</v>
      </c>
      <c r="T41" s="54">
        <v>78879</v>
      </c>
      <c r="V41" s="124">
        <f t="shared" si="9"/>
        <v>78879</v>
      </c>
      <c r="W41" s="51">
        <f t="shared" si="10"/>
        <v>638.20984426245559</v>
      </c>
      <c r="Y41" s="176">
        <v>2.8211629023697782E-3</v>
      </c>
      <c r="Z41" s="61">
        <v>1.1864234009206998E-2</v>
      </c>
      <c r="AA41" s="117">
        <f t="shared" si="11"/>
        <v>2</v>
      </c>
      <c r="AB41" s="63">
        <f t="shared" si="12"/>
        <v>377.34345264993186</v>
      </c>
      <c r="AC41" s="63">
        <f t="shared" si="12"/>
        <v>38.477494007012936</v>
      </c>
      <c r="AE41" s="124">
        <f t="shared" si="13"/>
        <v>0</v>
      </c>
      <c r="AF41" s="51">
        <v>0</v>
      </c>
      <c r="AG41" s="51">
        <f t="shared" si="14"/>
        <v>638.20984426245559</v>
      </c>
      <c r="AI41" s="124">
        <v>0</v>
      </c>
      <c r="AJ41" s="51">
        <f t="shared" si="15"/>
        <v>0</v>
      </c>
      <c r="AK41" s="51">
        <f t="shared" si="16"/>
        <v>638.20984426245559</v>
      </c>
      <c r="AM41" s="124">
        <f t="shared" si="17"/>
        <v>579.1538595766126</v>
      </c>
      <c r="AN41" s="51">
        <f t="shared" si="18"/>
        <v>59.055984685843065</v>
      </c>
      <c r="AO41" s="51">
        <f t="shared" si="19"/>
        <v>0</v>
      </c>
      <c r="AQ41" s="124">
        <f t="shared" si="20"/>
        <v>378987</v>
      </c>
      <c r="AR41" s="51">
        <f t="shared" si="20"/>
        <v>38993</v>
      </c>
      <c r="AS41" s="51">
        <f t="shared" si="21"/>
        <v>78879</v>
      </c>
      <c r="AU41" s="178">
        <f t="shared" si="22"/>
        <v>496859</v>
      </c>
      <c r="AW41" s="124">
        <f t="shared" si="23"/>
        <v>1426.9213093205112</v>
      </c>
      <c r="AX41" s="51">
        <f t="shared" si="23"/>
        <v>146.81227222657952</v>
      </c>
      <c r="AY41" s="51">
        <f t="shared" si="23"/>
        <v>296.98677252225696</v>
      </c>
      <c r="AZ41" s="65">
        <f t="shared" si="24"/>
        <v>1870.7203540693479</v>
      </c>
      <c r="BB41" s="131">
        <v>377343.45264993189</v>
      </c>
      <c r="BC41" s="54">
        <v>38477.494007012938</v>
      </c>
      <c r="BD41" s="54">
        <v>76608.777662949826</v>
      </c>
      <c r="BE41" s="54">
        <f t="shared" si="25"/>
        <v>492429.72431989462</v>
      </c>
      <c r="BG41" s="122">
        <f t="shared" si="26"/>
        <v>4.3555740493870232E-3</v>
      </c>
      <c r="BH41" s="49">
        <f t="shared" si="26"/>
        <v>1.3397597902116587E-2</v>
      </c>
      <c r="BI41" s="49">
        <f t="shared" si="26"/>
        <v>2.9633971540941495E-2</v>
      </c>
      <c r="BJ41" s="49">
        <f t="shared" si="27"/>
        <v>8.9947366321616595E-3</v>
      </c>
      <c r="BL41" s="131">
        <v>365187.15057490254</v>
      </c>
      <c r="BM41" s="54">
        <v>37523</v>
      </c>
      <c r="BN41" s="54">
        <v>74083</v>
      </c>
      <c r="BO41" s="54">
        <f t="shared" si="28"/>
        <v>476793.15057490254</v>
      </c>
      <c r="BQ41" s="122">
        <f t="shared" si="29"/>
        <v>3.7788430954848184E-2</v>
      </c>
      <c r="BR41" s="49">
        <f t="shared" si="29"/>
        <v>3.9175972070463416E-2</v>
      </c>
      <c r="BS41" s="49">
        <f t="shared" si="29"/>
        <v>6.4738199047014833E-2</v>
      </c>
      <c r="BT41" s="49">
        <f t="shared" si="30"/>
        <v>4.2085020308917365E-2</v>
      </c>
      <c r="BV41" s="122">
        <f t="shared" si="31"/>
        <v>3.4581090727642261E-2</v>
      </c>
      <c r="BW41" s="49">
        <f t="shared" si="31"/>
        <v>3.5964343573795077E-2</v>
      </c>
      <c r="BX41" s="49">
        <f t="shared" si="31"/>
        <v>6.1447569131142465E-2</v>
      </c>
      <c r="BY41" s="49">
        <f t="shared" si="31"/>
        <v>3.8864401244268265E-2</v>
      </c>
      <c r="CA41" s="180">
        <v>276233.45642499777</v>
      </c>
      <c r="CB41" s="64">
        <v>266736.55030961917</v>
      </c>
      <c r="CC41" s="64">
        <v>244852.48757653317</v>
      </c>
      <c r="CD41" s="64">
        <v>270096.6714804506</v>
      </c>
      <c r="CF41" s="180">
        <v>274353.83657070389</v>
      </c>
      <c r="CG41" s="64">
        <v>265568.08179735014</v>
      </c>
      <c r="CH41" s="64">
        <v>243366.22313193502</v>
      </c>
      <c r="CI41" s="64">
        <v>268444.77476979309</v>
      </c>
      <c r="CK41" s="163">
        <v>265597.6875</v>
      </c>
      <c r="CL41" s="60">
        <v>264776.84375</v>
      </c>
    </row>
    <row r="42" spans="1:90">
      <c r="A42" s="9" t="s">
        <v>108</v>
      </c>
      <c r="B42" s="23" t="s">
        <v>109</v>
      </c>
      <c r="D42" s="131">
        <v>220982</v>
      </c>
      <c r="E42" s="54">
        <v>113877.375</v>
      </c>
      <c r="F42" s="124">
        <f t="shared" si="0"/>
        <v>1940.5259385369568</v>
      </c>
      <c r="G42" s="131">
        <f t="shared" si="1"/>
        <v>212329.46668921018</v>
      </c>
      <c r="H42" s="54">
        <v>113720.625</v>
      </c>
      <c r="I42" s="124">
        <f t="shared" si="2"/>
        <v>1867.1148412102923</v>
      </c>
      <c r="J42" s="49">
        <f t="shared" si="3"/>
        <v>4.0750506492133187E-2</v>
      </c>
      <c r="K42" s="49">
        <f t="shared" si="4"/>
        <v>3.9317933587351472E-2</v>
      </c>
      <c r="M42" s="131">
        <f t="shared" si="5"/>
        <v>223074.65151469351</v>
      </c>
      <c r="N42" s="124">
        <f t="shared" si="6"/>
        <v>1958.9022974466484</v>
      </c>
      <c r="O42" s="49">
        <f t="shared" si="7"/>
        <v>-9.3809471425114754E-3</v>
      </c>
      <c r="P42" s="49">
        <f t="shared" si="8"/>
        <v>-9.3809471425115865E-3</v>
      </c>
      <c r="R42" s="131">
        <v>165950</v>
      </c>
      <c r="S42" s="54">
        <v>15506</v>
      </c>
      <c r="T42" s="54">
        <v>39526</v>
      </c>
      <c r="V42" s="124">
        <f t="shared" si="9"/>
        <v>39526</v>
      </c>
      <c r="W42" s="51">
        <f t="shared" si="10"/>
        <v>0</v>
      </c>
      <c r="Y42" s="176">
        <v>-1.2968602451828071E-2</v>
      </c>
      <c r="Z42" s="61">
        <v>-3.3920455396027283E-2</v>
      </c>
      <c r="AA42" s="117">
        <f t="shared" si="11"/>
        <v>4</v>
      </c>
      <c r="AB42" s="63">
        <f t="shared" si="12"/>
        <v>168.1304165320646</v>
      </c>
      <c r="AC42" s="63">
        <f t="shared" si="12"/>
        <v>16.050438172103533</v>
      </c>
      <c r="AE42" s="124">
        <f t="shared" si="13"/>
        <v>0</v>
      </c>
      <c r="AF42" s="51">
        <v>0</v>
      </c>
      <c r="AG42" s="51">
        <f t="shared" si="14"/>
        <v>0</v>
      </c>
      <c r="AI42" s="124">
        <v>0</v>
      </c>
      <c r="AJ42" s="51">
        <f t="shared" si="15"/>
        <v>0</v>
      </c>
      <c r="AK42" s="51">
        <f t="shared" si="16"/>
        <v>0</v>
      </c>
      <c r="AM42" s="124">
        <f t="shared" si="17"/>
        <v>0</v>
      </c>
      <c r="AN42" s="51">
        <f t="shared" si="18"/>
        <v>0</v>
      </c>
      <c r="AO42" s="51">
        <f t="shared" si="19"/>
        <v>0</v>
      </c>
      <c r="AQ42" s="124">
        <f t="shared" si="20"/>
        <v>165950</v>
      </c>
      <c r="AR42" s="51">
        <f t="shared" si="20"/>
        <v>15506</v>
      </c>
      <c r="AS42" s="51">
        <f t="shared" si="21"/>
        <v>39526</v>
      </c>
      <c r="AU42" s="178">
        <f t="shared" si="22"/>
        <v>220982</v>
      </c>
      <c r="AW42" s="124">
        <f t="shared" si="23"/>
        <v>1457.2692775891612</v>
      </c>
      <c r="AX42" s="51">
        <f t="shared" si="23"/>
        <v>136.16400975171757</v>
      </c>
      <c r="AY42" s="51">
        <f t="shared" si="23"/>
        <v>347.09265119607824</v>
      </c>
      <c r="AZ42" s="65">
        <f t="shared" si="24"/>
        <v>1940.5259385369568</v>
      </c>
      <c r="BB42" s="131">
        <v>168130.41653206461</v>
      </c>
      <c r="BC42" s="54">
        <v>16050.438172103533</v>
      </c>
      <c r="BD42" s="54">
        <v>38893.796810525368</v>
      </c>
      <c r="BE42" s="54">
        <f t="shared" si="25"/>
        <v>223074.65151469351</v>
      </c>
      <c r="BG42" s="122">
        <f t="shared" si="26"/>
        <v>-1.2968602451828071E-2</v>
      </c>
      <c r="BH42" s="49">
        <f t="shared" si="26"/>
        <v>-3.3920455396027394E-2</v>
      </c>
      <c r="BI42" s="49">
        <f t="shared" si="26"/>
        <v>1.6254602052724998E-2</v>
      </c>
      <c r="BJ42" s="49">
        <f t="shared" si="27"/>
        <v>-9.3809471425114754E-3</v>
      </c>
      <c r="BL42" s="131">
        <v>160268.46668921018</v>
      </c>
      <c r="BM42" s="54">
        <v>14874</v>
      </c>
      <c r="BN42" s="54">
        <v>37187</v>
      </c>
      <c r="BO42" s="54">
        <f t="shared" si="28"/>
        <v>212329.46668921018</v>
      </c>
      <c r="BQ42" s="122">
        <f t="shared" si="29"/>
        <v>3.5450100872352897E-2</v>
      </c>
      <c r="BR42" s="49">
        <f t="shared" si="29"/>
        <v>4.2490251445475247E-2</v>
      </c>
      <c r="BS42" s="49">
        <f t="shared" si="29"/>
        <v>6.2898324683356988E-2</v>
      </c>
      <c r="BT42" s="49">
        <f t="shared" si="30"/>
        <v>4.0750506492133187E-2</v>
      </c>
      <c r="BV42" s="122">
        <f t="shared" si="31"/>
        <v>3.4024823873197052E-2</v>
      </c>
      <c r="BW42" s="49">
        <f t="shared" si="31"/>
        <v>4.105528381547785E-2</v>
      </c>
      <c r="BX42" s="49">
        <f t="shared" si="31"/>
        <v>6.1435265736010214E-2</v>
      </c>
      <c r="BY42" s="49">
        <f t="shared" si="31"/>
        <v>3.9317933587351472E-2</v>
      </c>
      <c r="CA42" s="180">
        <v>123079.50691253417</v>
      </c>
      <c r="CB42" s="64">
        <v>111266.04316290515</v>
      </c>
      <c r="CC42" s="64">
        <v>124310.07504456083</v>
      </c>
      <c r="CD42" s="64">
        <v>122355.9787114702</v>
      </c>
      <c r="CF42" s="180">
        <v>122427.08481986927</v>
      </c>
      <c r="CG42" s="64">
        <v>110955.60687317362</v>
      </c>
      <c r="CH42" s="64">
        <v>123738.25546344111</v>
      </c>
      <c r="CI42" s="64">
        <v>121737.91420159231</v>
      </c>
      <c r="CK42" s="163">
        <v>113877.375</v>
      </c>
      <c r="CL42" s="60">
        <v>113720.625</v>
      </c>
    </row>
    <row r="43" spans="1:90">
      <c r="A43" s="9" t="s">
        <v>110</v>
      </c>
      <c r="B43" s="23" t="s">
        <v>111</v>
      </c>
      <c r="D43" s="131">
        <v>667403.47752708127</v>
      </c>
      <c r="E43" s="54">
        <v>329583.8125</v>
      </c>
      <c r="F43" s="124">
        <f t="shared" si="0"/>
        <v>2024.9886439039878</v>
      </c>
      <c r="G43" s="131">
        <f t="shared" si="1"/>
        <v>640886.90995941311</v>
      </c>
      <c r="H43" s="54">
        <v>328789.4375</v>
      </c>
      <c r="I43" s="124">
        <f t="shared" si="2"/>
        <v>1949.2320520771386</v>
      </c>
      <c r="J43" s="49">
        <f t="shared" si="3"/>
        <v>4.1374799758895797E-2</v>
      </c>
      <c r="K43" s="49">
        <f t="shared" si="4"/>
        <v>3.886483999999979E-2</v>
      </c>
      <c r="M43" s="131">
        <f t="shared" si="5"/>
        <v>668506.9772637774</v>
      </c>
      <c r="N43" s="124">
        <f t="shared" si="6"/>
        <v>2028.3368051147152</v>
      </c>
      <c r="O43" s="49">
        <f t="shared" si="7"/>
        <v>-1.6506929235245993E-3</v>
      </c>
      <c r="P43" s="49">
        <f t="shared" si="8"/>
        <v>-1.6506929235245993E-3</v>
      </c>
      <c r="R43" s="131">
        <v>508190</v>
      </c>
      <c r="S43" s="54">
        <v>50966</v>
      </c>
      <c r="T43" s="54">
        <v>107869</v>
      </c>
      <c r="V43" s="124">
        <f t="shared" si="9"/>
        <v>107869</v>
      </c>
      <c r="W43" s="51">
        <f t="shared" si="10"/>
        <v>378.47752708126791</v>
      </c>
      <c r="Y43" s="176">
        <v>-1.3762485768074595E-2</v>
      </c>
      <c r="Z43" s="61">
        <v>5.6144438510070005E-2</v>
      </c>
      <c r="AA43" s="117">
        <f t="shared" si="11"/>
        <v>1</v>
      </c>
      <c r="AB43" s="63">
        <f t="shared" si="12"/>
        <v>515.28155506817711</v>
      </c>
      <c r="AC43" s="63">
        <f t="shared" si="12"/>
        <v>48.256657083664656</v>
      </c>
      <c r="AE43" s="124">
        <f t="shared" si="13"/>
        <v>378.47752708126791</v>
      </c>
      <c r="AF43" s="51">
        <v>0</v>
      </c>
      <c r="AG43" s="51">
        <f t="shared" si="14"/>
        <v>0</v>
      </c>
      <c r="AI43" s="124">
        <v>0</v>
      </c>
      <c r="AJ43" s="51">
        <f t="shared" si="15"/>
        <v>0</v>
      </c>
      <c r="AK43" s="51">
        <f t="shared" si="16"/>
        <v>0</v>
      </c>
      <c r="AM43" s="124">
        <f t="shared" si="17"/>
        <v>0</v>
      </c>
      <c r="AN43" s="51">
        <f t="shared" si="18"/>
        <v>0</v>
      </c>
      <c r="AO43" s="51">
        <f t="shared" si="19"/>
        <v>0</v>
      </c>
      <c r="AQ43" s="124">
        <f t="shared" si="20"/>
        <v>508568</v>
      </c>
      <c r="AR43" s="51">
        <f t="shared" si="20"/>
        <v>50966</v>
      </c>
      <c r="AS43" s="51">
        <f t="shared" si="21"/>
        <v>107869</v>
      </c>
      <c r="AU43" s="178">
        <f t="shared" si="22"/>
        <v>667403</v>
      </c>
      <c r="AW43" s="124">
        <f t="shared" si="23"/>
        <v>1543.0612205810321</v>
      </c>
      <c r="AX43" s="51">
        <f t="shared" si="23"/>
        <v>154.63744901002988</v>
      </c>
      <c r="AY43" s="51">
        <f t="shared" si="23"/>
        <v>327.28852543387575</v>
      </c>
      <c r="AZ43" s="65">
        <f t="shared" si="24"/>
        <v>2024.9871950249378</v>
      </c>
      <c r="BB43" s="131">
        <v>515281.55506817711</v>
      </c>
      <c r="BC43" s="54">
        <v>48256.657083664664</v>
      </c>
      <c r="BD43" s="54">
        <v>104968.76511193565</v>
      </c>
      <c r="BE43" s="54">
        <f t="shared" si="25"/>
        <v>668506.9772637774</v>
      </c>
      <c r="BG43" s="122">
        <f t="shared" si="26"/>
        <v>-1.3028906239985316E-2</v>
      </c>
      <c r="BH43" s="49">
        <f t="shared" si="26"/>
        <v>5.6144438510069783E-2</v>
      </c>
      <c r="BI43" s="49">
        <f t="shared" si="26"/>
        <v>2.7629503738294314E-2</v>
      </c>
      <c r="BJ43" s="49">
        <f t="shared" si="27"/>
        <v>-1.6514072422938453E-3</v>
      </c>
      <c r="BL43" s="131">
        <v>490187.90995941305</v>
      </c>
      <c r="BM43" s="54">
        <v>49319</v>
      </c>
      <c r="BN43" s="54">
        <v>101380</v>
      </c>
      <c r="BO43" s="54">
        <f t="shared" si="28"/>
        <v>640886.90995941311</v>
      </c>
      <c r="BQ43" s="122">
        <f t="shared" si="29"/>
        <v>3.7496008504389167E-2</v>
      </c>
      <c r="BR43" s="49">
        <f t="shared" si="29"/>
        <v>3.3394837689328716E-2</v>
      </c>
      <c r="BS43" s="49">
        <f t="shared" si="29"/>
        <v>6.4006707437364474E-2</v>
      </c>
      <c r="BT43" s="49">
        <f t="shared" si="30"/>
        <v>4.1374054655393344E-2</v>
      </c>
      <c r="BV43" s="122">
        <f t="shared" si="31"/>
        <v>3.4995397550519503E-2</v>
      </c>
      <c r="BW43" s="49">
        <f t="shared" si="31"/>
        <v>3.0904111527862543E-2</v>
      </c>
      <c r="BX43" s="49">
        <f t="shared" si="31"/>
        <v>6.144219942403284E-2</v>
      </c>
      <c r="BY43" s="49">
        <f t="shared" si="31"/>
        <v>3.8864096692373451E-2</v>
      </c>
      <c r="CA43" s="180">
        <v>377210.74524798995</v>
      </c>
      <c r="CB43" s="64">
        <v>334528.39308154868</v>
      </c>
      <c r="CC43" s="64">
        <v>335495.01818933734</v>
      </c>
      <c r="CD43" s="64">
        <v>366674.67559920548</v>
      </c>
      <c r="CF43" s="180">
        <v>374769.37008441018</v>
      </c>
      <c r="CG43" s="64">
        <v>333215.37015406665</v>
      </c>
      <c r="CH43" s="64">
        <v>333763.90861859714</v>
      </c>
      <c r="CI43" s="64">
        <v>364576.62948803994</v>
      </c>
      <c r="CK43" s="163">
        <v>329583.8125</v>
      </c>
      <c r="CL43" s="60">
        <v>328789.4375</v>
      </c>
    </row>
    <row r="44" spans="1:90">
      <c r="A44" s="9" t="s">
        <v>112</v>
      </c>
      <c r="B44" s="23" t="s">
        <v>113</v>
      </c>
      <c r="D44" s="131">
        <v>368578.09669980116</v>
      </c>
      <c r="E44" s="54">
        <v>178955.03125</v>
      </c>
      <c r="F44" s="124">
        <f t="shared" si="0"/>
        <v>2059.6129325075967</v>
      </c>
      <c r="G44" s="131">
        <f t="shared" si="1"/>
        <v>353390.13806222181</v>
      </c>
      <c r="H44" s="54">
        <v>178249.3125</v>
      </c>
      <c r="I44" s="124">
        <f t="shared" si="2"/>
        <v>1982.5610158368595</v>
      </c>
      <c r="J44" s="49">
        <f t="shared" si="3"/>
        <v>4.2977879124926677E-2</v>
      </c>
      <c r="K44" s="49">
        <f t="shared" si="4"/>
        <v>3.8864840000000012E-2</v>
      </c>
      <c r="M44" s="131">
        <f t="shared" si="5"/>
        <v>364689.24466232077</v>
      </c>
      <c r="N44" s="124">
        <f t="shared" si="6"/>
        <v>2037.8820428515935</v>
      </c>
      <c r="O44" s="49">
        <f t="shared" si="7"/>
        <v>1.0663467854888919E-2</v>
      </c>
      <c r="P44" s="49">
        <f t="shared" si="8"/>
        <v>1.0663467854888919E-2</v>
      </c>
      <c r="R44" s="131">
        <v>287323</v>
      </c>
      <c r="S44" s="54">
        <v>28626</v>
      </c>
      <c r="T44" s="54">
        <v>51756</v>
      </c>
      <c r="V44" s="124">
        <f t="shared" si="9"/>
        <v>51756</v>
      </c>
      <c r="W44" s="51">
        <f t="shared" si="10"/>
        <v>873.09669980115723</v>
      </c>
      <c r="Y44" s="176">
        <v>1.2877811397769001E-2</v>
      </c>
      <c r="Z44" s="61">
        <v>7.6023438953133349E-2</v>
      </c>
      <c r="AA44" s="117">
        <f t="shared" si="11"/>
        <v>2</v>
      </c>
      <c r="AB44" s="63">
        <f t="shared" si="12"/>
        <v>283.66995186072336</v>
      </c>
      <c r="AC44" s="63">
        <f t="shared" si="12"/>
        <v>26.603509704073293</v>
      </c>
      <c r="AE44" s="124">
        <f t="shared" si="13"/>
        <v>0</v>
      </c>
      <c r="AF44" s="51">
        <v>0</v>
      </c>
      <c r="AG44" s="51">
        <f t="shared" si="14"/>
        <v>873.09669980115723</v>
      </c>
      <c r="AI44" s="124">
        <v>0</v>
      </c>
      <c r="AJ44" s="51">
        <f t="shared" si="15"/>
        <v>0</v>
      </c>
      <c r="AK44" s="51">
        <f t="shared" si="16"/>
        <v>873.09669980115723</v>
      </c>
      <c r="AM44" s="124">
        <f t="shared" si="17"/>
        <v>798.2355227974524</v>
      </c>
      <c r="AN44" s="51">
        <f t="shared" si="18"/>
        <v>74.861177003704839</v>
      </c>
      <c r="AO44" s="51">
        <f t="shared" si="19"/>
        <v>0</v>
      </c>
      <c r="AQ44" s="124">
        <f t="shared" si="20"/>
        <v>288121</v>
      </c>
      <c r="AR44" s="51">
        <f t="shared" si="20"/>
        <v>28701</v>
      </c>
      <c r="AS44" s="51">
        <f t="shared" si="21"/>
        <v>51756</v>
      </c>
      <c r="AU44" s="178">
        <f t="shared" si="22"/>
        <v>368578</v>
      </c>
      <c r="AW44" s="124">
        <f t="shared" si="23"/>
        <v>1610.018997440174</v>
      </c>
      <c r="AX44" s="51">
        <f t="shared" si="23"/>
        <v>160.38107338767543</v>
      </c>
      <c r="AY44" s="51">
        <f t="shared" si="23"/>
        <v>289.21232132164488</v>
      </c>
      <c r="AZ44" s="65">
        <f t="shared" si="24"/>
        <v>2059.6123921494941</v>
      </c>
      <c r="BB44" s="131">
        <v>283669.95186072338</v>
      </c>
      <c r="BC44" s="54">
        <v>26603.509704073294</v>
      </c>
      <c r="BD44" s="54">
        <v>54415.783097524058</v>
      </c>
      <c r="BE44" s="54">
        <f t="shared" si="25"/>
        <v>364689.24466232077</v>
      </c>
      <c r="BG44" s="122">
        <f t="shared" si="26"/>
        <v>1.5690939805503179E-2</v>
      </c>
      <c r="BH44" s="49">
        <f t="shared" si="26"/>
        <v>7.8842615852507514E-2</v>
      </c>
      <c r="BI44" s="49">
        <f t="shared" si="26"/>
        <v>-4.8878890390260277E-2</v>
      </c>
      <c r="BJ44" s="49">
        <f t="shared" si="27"/>
        <v>1.0663202698176555E-2</v>
      </c>
      <c r="BL44" s="131">
        <v>277047.13806222181</v>
      </c>
      <c r="BM44" s="54">
        <v>27775</v>
      </c>
      <c r="BN44" s="54">
        <v>48568</v>
      </c>
      <c r="BO44" s="54">
        <f t="shared" si="28"/>
        <v>353390.13806222181</v>
      </c>
      <c r="BQ44" s="122">
        <f t="shared" si="29"/>
        <v>3.997103891862297E-2</v>
      </c>
      <c r="BR44" s="49">
        <f t="shared" si="29"/>
        <v>3.3339333933393389E-2</v>
      </c>
      <c r="BS44" s="49">
        <f t="shared" si="29"/>
        <v>6.5639927524295816E-2</v>
      </c>
      <c r="BT44" s="49">
        <f t="shared" si="30"/>
        <v>4.2977605490235993E-2</v>
      </c>
      <c r="BV44" s="122">
        <f t="shared" si="31"/>
        <v>3.5869857429086993E-2</v>
      </c>
      <c r="BW44" s="49">
        <f t="shared" si="31"/>
        <v>2.9264304927639539E-2</v>
      </c>
      <c r="BX44" s="49">
        <f t="shared" si="31"/>
        <v>6.1437519397798734E-2</v>
      </c>
      <c r="BY44" s="49">
        <f t="shared" si="31"/>
        <v>3.8864567444402365E-2</v>
      </c>
      <c r="CA44" s="180">
        <v>207659.97325809041</v>
      </c>
      <c r="CB44" s="64">
        <v>184422.83178056352</v>
      </c>
      <c r="CC44" s="64">
        <v>173920.53836798939</v>
      </c>
      <c r="CD44" s="64">
        <v>200031.28617805286</v>
      </c>
      <c r="CF44" s="180">
        <v>206183.83654726995</v>
      </c>
      <c r="CG44" s="64">
        <v>183427.57822248546</v>
      </c>
      <c r="CH44" s="64">
        <v>172670.68965120628</v>
      </c>
      <c r="CI44" s="64">
        <v>198742.06496343872</v>
      </c>
      <c r="CK44" s="163">
        <v>178955.03125</v>
      </c>
      <c r="CL44" s="60">
        <v>178249.3125</v>
      </c>
    </row>
    <row r="45" spans="1:90">
      <c r="A45" s="9" t="s">
        <v>114</v>
      </c>
      <c r="B45" s="23" t="s">
        <v>115</v>
      </c>
      <c r="D45" s="131">
        <v>295211.15437955025</v>
      </c>
      <c r="E45" s="54">
        <v>160223.21875</v>
      </c>
      <c r="F45" s="124">
        <f t="shared" si="0"/>
        <v>1842.4992125528015</v>
      </c>
      <c r="G45" s="131">
        <f t="shared" si="1"/>
        <v>283243.51654129883</v>
      </c>
      <c r="H45" s="54">
        <v>159702.5</v>
      </c>
      <c r="I45" s="124">
        <f t="shared" si="2"/>
        <v>1773.5697095618341</v>
      </c>
      <c r="J45" s="49">
        <f t="shared" si="3"/>
        <v>4.2252115721443051E-2</v>
      </c>
      <c r="K45" s="49">
        <f t="shared" si="4"/>
        <v>3.8864840000000234E-2</v>
      </c>
      <c r="M45" s="131">
        <f t="shared" si="5"/>
        <v>296888.31265480816</v>
      </c>
      <c r="N45" s="124">
        <f t="shared" si="6"/>
        <v>1852.9668481947667</v>
      </c>
      <c r="O45" s="49">
        <f t="shared" si="7"/>
        <v>-5.6491219215083488E-3</v>
      </c>
      <c r="P45" s="49">
        <f t="shared" si="8"/>
        <v>-5.6491219215083488E-3</v>
      </c>
      <c r="R45" s="131">
        <v>229948</v>
      </c>
      <c r="S45" s="54">
        <v>23713</v>
      </c>
      <c r="T45" s="54">
        <v>41015</v>
      </c>
      <c r="V45" s="124">
        <f t="shared" si="9"/>
        <v>41015</v>
      </c>
      <c r="W45" s="51">
        <f t="shared" si="10"/>
        <v>535.15437955025118</v>
      </c>
      <c r="Y45" s="176">
        <v>-6.953526810628996E-3</v>
      </c>
      <c r="Z45" s="61">
        <v>3.8554127566965413E-2</v>
      </c>
      <c r="AA45" s="117">
        <f t="shared" si="11"/>
        <v>1</v>
      </c>
      <c r="AB45" s="63">
        <f t="shared" si="12"/>
        <v>231.55814577486507</v>
      </c>
      <c r="AC45" s="63">
        <f t="shared" si="12"/>
        <v>22.832704979520674</v>
      </c>
      <c r="AE45" s="124">
        <f t="shared" si="13"/>
        <v>535.15437955025118</v>
      </c>
      <c r="AF45" s="51">
        <v>0</v>
      </c>
      <c r="AG45" s="51">
        <f t="shared" si="14"/>
        <v>0</v>
      </c>
      <c r="AI45" s="124">
        <v>0</v>
      </c>
      <c r="AJ45" s="51">
        <f t="shared" si="15"/>
        <v>0</v>
      </c>
      <c r="AK45" s="51">
        <f t="shared" si="16"/>
        <v>0</v>
      </c>
      <c r="AM45" s="124">
        <f t="shared" si="17"/>
        <v>0</v>
      </c>
      <c r="AN45" s="51">
        <f t="shared" si="18"/>
        <v>0</v>
      </c>
      <c r="AO45" s="51">
        <f t="shared" si="19"/>
        <v>0</v>
      </c>
      <c r="AQ45" s="124">
        <f t="shared" si="20"/>
        <v>230483</v>
      </c>
      <c r="AR45" s="51">
        <f t="shared" si="20"/>
        <v>23713</v>
      </c>
      <c r="AS45" s="51">
        <f t="shared" si="21"/>
        <v>41015</v>
      </c>
      <c r="AU45" s="178">
        <f t="shared" si="22"/>
        <v>295211</v>
      </c>
      <c r="AW45" s="124">
        <f t="shared" si="23"/>
        <v>1438.511857383342</v>
      </c>
      <c r="AX45" s="51">
        <f t="shared" si="23"/>
        <v>147.99977297297931</v>
      </c>
      <c r="AY45" s="51">
        <f t="shared" si="23"/>
        <v>255.98661866852552</v>
      </c>
      <c r="AZ45" s="65">
        <f t="shared" si="24"/>
        <v>1842.4982490248467</v>
      </c>
      <c r="BB45" s="131">
        <v>231558.14577486506</v>
      </c>
      <c r="BC45" s="54">
        <v>22832.704979520673</v>
      </c>
      <c r="BD45" s="54">
        <v>42497.46190042243</v>
      </c>
      <c r="BE45" s="54">
        <f t="shared" si="25"/>
        <v>296888.31265480816</v>
      </c>
      <c r="BG45" s="122">
        <f t="shared" si="26"/>
        <v>-4.6430920029493228E-3</v>
      </c>
      <c r="BH45" s="49">
        <f t="shared" si="26"/>
        <v>3.8554127566965413E-2</v>
      </c>
      <c r="BI45" s="49">
        <f t="shared" si="26"/>
        <v>-3.488353972517344E-2</v>
      </c>
      <c r="BJ45" s="49">
        <f t="shared" si="27"/>
        <v>-5.649641913517689E-3</v>
      </c>
      <c r="BL45" s="131">
        <v>221878.51654129883</v>
      </c>
      <c r="BM45" s="54">
        <v>22850</v>
      </c>
      <c r="BN45" s="54">
        <v>38515</v>
      </c>
      <c r="BO45" s="54">
        <f t="shared" si="28"/>
        <v>283243.51654129883</v>
      </c>
      <c r="BQ45" s="122">
        <f t="shared" si="29"/>
        <v>3.8780155883634704E-2</v>
      </c>
      <c r="BR45" s="49">
        <f t="shared" si="29"/>
        <v>3.7768052516411466E-2</v>
      </c>
      <c r="BS45" s="49">
        <f t="shared" si="29"/>
        <v>6.4909775412177018E-2</v>
      </c>
      <c r="BT45" s="49">
        <f t="shared" si="30"/>
        <v>4.2251570679663564E-2</v>
      </c>
      <c r="BV45" s="122">
        <f t="shared" si="31"/>
        <v>3.540416388624168E-2</v>
      </c>
      <c r="BW45" s="49">
        <f t="shared" si="31"/>
        <v>3.4395349812570197E-2</v>
      </c>
      <c r="BX45" s="49">
        <f t="shared" si="31"/>
        <v>6.1448863245753493E-2</v>
      </c>
      <c r="BY45" s="49">
        <f t="shared" si="31"/>
        <v>3.8864296729583581E-2</v>
      </c>
      <c r="CA45" s="180">
        <v>169511.63859226965</v>
      </c>
      <c r="CB45" s="64">
        <v>158282.57836553967</v>
      </c>
      <c r="CC45" s="64">
        <v>135827.89830935813</v>
      </c>
      <c r="CD45" s="64">
        <v>162842.61710696114</v>
      </c>
      <c r="CF45" s="180">
        <v>168734.94620279066</v>
      </c>
      <c r="CG45" s="64">
        <v>157571.55516361605</v>
      </c>
      <c r="CH45" s="64">
        <v>134934.39004224513</v>
      </c>
      <c r="CI45" s="64">
        <v>162164.17538955854</v>
      </c>
      <c r="CK45" s="163">
        <v>160223.21875</v>
      </c>
      <c r="CL45" s="60">
        <v>159702.5</v>
      </c>
    </row>
    <row r="46" spans="1:90">
      <c r="A46" s="9" t="s">
        <v>116</v>
      </c>
      <c r="B46" s="23" t="s">
        <v>117</v>
      </c>
      <c r="D46" s="131">
        <v>536350.66418956057</v>
      </c>
      <c r="E46" s="54">
        <v>264060.15625</v>
      </c>
      <c r="F46" s="124">
        <f t="shared" si="0"/>
        <v>2031.1684723906942</v>
      </c>
      <c r="G46" s="131">
        <f t="shared" si="1"/>
        <v>512708.86474072473</v>
      </c>
      <c r="H46" s="54">
        <v>262230.9375</v>
      </c>
      <c r="I46" s="124">
        <f t="shared" si="2"/>
        <v>1955.1806877886966</v>
      </c>
      <c r="J46" s="49">
        <f t="shared" si="3"/>
        <v>4.6111548043530348E-2</v>
      </c>
      <c r="K46" s="49">
        <f t="shared" si="4"/>
        <v>3.8864840000000012E-2</v>
      </c>
      <c r="M46" s="131">
        <f t="shared" si="5"/>
        <v>523738.56732687494</v>
      </c>
      <c r="N46" s="124">
        <f t="shared" si="6"/>
        <v>1983.4062615301318</v>
      </c>
      <c r="O46" s="49">
        <f t="shared" si="7"/>
        <v>2.4080901521262632E-2</v>
      </c>
      <c r="P46" s="49">
        <f t="shared" si="8"/>
        <v>2.408090152126241E-2</v>
      </c>
      <c r="R46" s="131">
        <v>415367</v>
      </c>
      <c r="S46" s="54">
        <v>39699</v>
      </c>
      <c r="T46" s="54">
        <v>80467</v>
      </c>
      <c r="V46" s="124">
        <f t="shared" si="9"/>
        <v>80467</v>
      </c>
      <c r="W46" s="51">
        <f t="shared" si="10"/>
        <v>817.66418956057169</v>
      </c>
      <c r="Y46" s="176">
        <v>3.7985252781258971E-2</v>
      </c>
      <c r="Z46" s="61">
        <v>2.8196028427007302E-2</v>
      </c>
      <c r="AA46" s="117">
        <f t="shared" si="11"/>
        <v>2</v>
      </c>
      <c r="AB46" s="63">
        <f t="shared" si="12"/>
        <v>400.16657162231655</v>
      </c>
      <c r="AC46" s="63">
        <f t="shared" si="12"/>
        <v>38.610341707635058</v>
      </c>
      <c r="AE46" s="124">
        <f t="shared" si="13"/>
        <v>0</v>
      </c>
      <c r="AF46" s="51">
        <v>0</v>
      </c>
      <c r="AG46" s="51">
        <f t="shared" si="14"/>
        <v>817.66418956057169</v>
      </c>
      <c r="AI46" s="124">
        <v>0</v>
      </c>
      <c r="AJ46" s="51">
        <f t="shared" si="15"/>
        <v>0</v>
      </c>
      <c r="AK46" s="51">
        <f t="shared" si="16"/>
        <v>817.66418956057169</v>
      </c>
      <c r="AM46" s="124">
        <f t="shared" si="17"/>
        <v>745.71351758597325</v>
      </c>
      <c r="AN46" s="51">
        <f t="shared" si="18"/>
        <v>71.950671974598436</v>
      </c>
      <c r="AO46" s="51">
        <f t="shared" si="19"/>
        <v>0</v>
      </c>
      <c r="AQ46" s="124">
        <f t="shared" si="20"/>
        <v>416113</v>
      </c>
      <c r="AR46" s="51">
        <f t="shared" si="20"/>
        <v>39771</v>
      </c>
      <c r="AS46" s="51">
        <f t="shared" si="21"/>
        <v>80467</v>
      </c>
      <c r="AU46" s="178">
        <f t="shared" si="22"/>
        <v>536351</v>
      </c>
      <c r="AW46" s="124">
        <f t="shared" si="23"/>
        <v>1575.8265310047129</v>
      </c>
      <c r="AX46" s="51">
        <f t="shared" si="23"/>
        <v>150.61340781131193</v>
      </c>
      <c r="AY46" s="51">
        <f t="shared" si="23"/>
        <v>304.72980529412985</v>
      </c>
      <c r="AZ46" s="65">
        <f t="shared" si="24"/>
        <v>2031.1697441101546</v>
      </c>
      <c r="BB46" s="131">
        <v>400166.57162231661</v>
      </c>
      <c r="BC46" s="54">
        <v>38610.34170763506</v>
      </c>
      <c r="BD46" s="54">
        <v>84961.653996923269</v>
      </c>
      <c r="BE46" s="54">
        <f t="shared" si="25"/>
        <v>523738.56732687494</v>
      </c>
      <c r="BG46" s="122">
        <f t="shared" si="26"/>
        <v>3.9849476464350664E-2</v>
      </c>
      <c r="BH46" s="49">
        <f t="shared" si="26"/>
        <v>3.0060813788017393E-2</v>
      </c>
      <c r="BI46" s="49">
        <f t="shared" si="26"/>
        <v>-5.290214803358273E-2</v>
      </c>
      <c r="BJ46" s="49">
        <f t="shared" si="27"/>
        <v>2.4081542700775449E-2</v>
      </c>
      <c r="BL46" s="131">
        <v>399311.86474072473</v>
      </c>
      <c r="BM46" s="54">
        <v>38113</v>
      </c>
      <c r="BN46" s="54">
        <v>75284</v>
      </c>
      <c r="BO46" s="54">
        <f t="shared" si="28"/>
        <v>512708.86474072473</v>
      </c>
      <c r="BQ46" s="122">
        <f t="shared" si="29"/>
        <v>4.2075221757270631E-2</v>
      </c>
      <c r="BR46" s="49">
        <f t="shared" si="29"/>
        <v>4.3502217091281103E-2</v>
      </c>
      <c r="BS46" s="49">
        <f t="shared" si="29"/>
        <v>6.8845969927209039E-2</v>
      </c>
      <c r="BT46" s="49">
        <f t="shared" si="30"/>
        <v>4.6112203016483777E-2</v>
      </c>
      <c r="BV46" s="122">
        <f t="shared" si="31"/>
        <v>3.4856474477790389E-2</v>
      </c>
      <c r="BW46" s="49">
        <f t="shared" si="31"/>
        <v>3.627358461496466E-2</v>
      </c>
      <c r="BX46" s="49">
        <f t="shared" si="31"/>
        <v>6.1441774168111918E-2</v>
      </c>
      <c r="BY46" s="49">
        <f t="shared" si="31"/>
        <v>3.8865490435772143E-2</v>
      </c>
      <c r="CA46" s="180">
        <v>292941.07118780009</v>
      </c>
      <c r="CB46" s="64">
        <v>267657.48703626904</v>
      </c>
      <c r="CC46" s="64">
        <v>271549.46162030095</v>
      </c>
      <c r="CD46" s="64">
        <v>287269.50623523456</v>
      </c>
      <c r="CF46" s="180">
        <v>290521.94469058886</v>
      </c>
      <c r="CG46" s="64">
        <v>265814.34482662333</v>
      </c>
      <c r="CH46" s="64">
        <v>269482.81679431885</v>
      </c>
      <c r="CI46" s="64">
        <v>285023.64177954505</v>
      </c>
      <c r="CK46" s="163">
        <v>264060.15625</v>
      </c>
      <c r="CL46" s="60">
        <v>262230.9375</v>
      </c>
    </row>
    <row r="47" spans="1:90">
      <c r="A47" s="9" t="s">
        <v>118</v>
      </c>
      <c r="B47" s="23" t="s">
        <v>119</v>
      </c>
      <c r="D47" s="131">
        <v>225514.25041014733</v>
      </c>
      <c r="E47" s="54">
        <v>118099.2578125</v>
      </c>
      <c r="F47" s="124">
        <f t="shared" si="0"/>
        <v>1909.5314787514117</v>
      </c>
      <c r="G47" s="131">
        <f t="shared" si="1"/>
        <v>216266.80152392152</v>
      </c>
      <c r="H47" s="54">
        <v>117732.3671875</v>
      </c>
      <c r="I47" s="124">
        <f t="shared" si="2"/>
        <v>1836.935812048152</v>
      </c>
      <c r="J47" s="49">
        <f t="shared" si="3"/>
        <v>4.2759447224741676E-2</v>
      </c>
      <c r="K47" s="49">
        <f t="shared" si="4"/>
        <v>3.9519980081566874E-2</v>
      </c>
      <c r="M47" s="131">
        <f t="shared" si="5"/>
        <v>228050.6533657471</v>
      </c>
      <c r="N47" s="124">
        <f t="shared" si="6"/>
        <v>1931.0083533955071</v>
      </c>
      <c r="O47" s="49">
        <f t="shared" si="7"/>
        <v>-1.1122103436958297E-2</v>
      </c>
      <c r="P47" s="49">
        <f t="shared" si="8"/>
        <v>-1.1122103436958408E-2</v>
      </c>
      <c r="R47" s="131">
        <v>174616</v>
      </c>
      <c r="S47" s="54">
        <v>18179</v>
      </c>
      <c r="T47" s="54">
        <v>32129</v>
      </c>
      <c r="V47" s="124">
        <f t="shared" si="9"/>
        <v>32129</v>
      </c>
      <c r="W47" s="51">
        <f t="shared" si="10"/>
        <v>590.25041014733142</v>
      </c>
      <c r="Y47" s="176">
        <v>-6.9872007014534221E-3</v>
      </c>
      <c r="Z47" s="61">
        <v>5.6224106328727652E-2</v>
      </c>
      <c r="AA47" s="117">
        <f t="shared" si="11"/>
        <v>1</v>
      </c>
      <c r="AB47" s="63">
        <f t="shared" si="12"/>
        <v>175.84466194529097</v>
      </c>
      <c r="AC47" s="63">
        <f t="shared" si="12"/>
        <v>17.211309504369677</v>
      </c>
      <c r="AE47" s="124">
        <f t="shared" si="13"/>
        <v>590.25041014733142</v>
      </c>
      <c r="AF47" s="51">
        <v>0</v>
      </c>
      <c r="AG47" s="51">
        <f t="shared" si="14"/>
        <v>0</v>
      </c>
      <c r="AI47" s="124">
        <v>0</v>
      </c>
      <c r="AJ47" s="51">
        <f t="shared" si="15"/>
        <v>0</v>
      </c>
      <c r="AK47" s="51">
        <f t="shared" si="16"/>
        <v>0</v>
      </c>
      <c r="AM47" s="124">
        <f t="shared" si="17"/>
        <v>0</v>
      </c>
      <c r="AN47" s="51">
        <f t="shared" si="18"/>
        <v>0</v>
      </c>
      <c r="AO47" s="51">
        <f t="shared" si="19"/>
        <v>0</v>
      </c>
      <c r="AQ47" s="124">
        <f t="shared" si="20"/>
        <v>175206</v>
      </c>
      <c r="AR47" s="51">
        <f t="shared" si="20"/>
        <v>18179</v>
      </c>
      <c r="AS47" s="51">
        <f t="shared" si="21"/>
        <v>32129</v>
      </c>
      <c r="AU47" s="178">
        <f t="shared" si="22"/>
        <v>225514</v>
      </c>
      <c r="AW47" s="124">
        <f t="shared" si="23"/>
        <v>1483.5486966240328</v>
      </c>
      <c r="AX47" s="51">
        <f t="shared" si="23"/>
        <v>153.92984119224394</v>
      </c>
      <c r="AY47" s="51">
        <f t="shared" si="23"/>
        <v>272.05082059880112</v>
      </c>
      <c r="AZ47" s="65">
        <f t="shared" si="24"/>
        <v>1909.5293584150779</v>
      </c>
      <c r="BB47" s="131">
        <v>175844.66194529098</v>
      </c>
      <c r="BC47" s="54">
        <v>17211.309504369678</v>
      </c>
      <c r="BD47" s="54">
        <v>34994.68191608644</v>
      </c>
      <c r="BE47" s="54">
        <f t="shared" si="25"/>
        <v>228050.6533657471</v>
      </c>
      <c r="BG47" s="122">
        <f t="shared" si="26"/>
        <v>-3.6319666359260205E-3</v>
      </c>
      <c r="BH47" s="49">
        <f t="shared" si="26"/>
        <v>5.6224106328727652E-2</v>
      </c>
      <c r="BI47" s="49">
        <f t="shared" si="26"/>
        <v>-8.1889068829316458E-2</v>
      </c>
      <c r="BJ47" s="49">
        <f t="shared" si="27"/>
        <v>-1.112320148313195E-2</v>
      </c>
      <c r="BL47" s="131">
        <v>168512.80152392152</v>
      </c>
      <c r="BM47" s="54">
        <v>17579</v>
      </c>
      <c r="BN47" s="54">
        <v>30175</v>
      </c>
      <c r="BO47" s="54">
        <f t="shared" si="28"/>
        <v>216266.80152392152</v>
      </c>
      <c r="BQ47" s="122">
        <f t="shared" si="29"/>
        <v>3.9719228542576479E-2</v>
      </c>
      <c r="BR47" s="49">
        <f t="shared" si="29"/>
        <v>3.4131634336424188E-2</v>
      </c>
      <c r="BS47" s="49">
        <f t="shared" si="29"/>
        <v>6.4755592377796267E-2</v>
      </c>
      <c r="BT47" s="49">
        <f t="shared" si="30"/>
        <v>4.2758289348703515E-2</v>
      </c>
      <c r="BV47" s="122">
        <f t="shared" si="31"/>
        <v>3.6489206232104943E-2</v>
      </c>
      <c r="BW47" s="49">
        <f t="shared" si="31"/>
        <v>3.0918970610320562E-2</v>
      </c>
      <c r="BX47" s="49">
        <f t="shared" si="31"/>
        <v>6.1447791363669957E-2</v>
      </c>
      <c r="BY47" s="49">
        <f t="shared" si="31"/>
        <v>3.951882580262045E-2</v>
      </c>
      <c r="CA47" s="180">
        <v>128726.70354266386</v>
      </c>
      <c r="CB47" s="64">
        <v>119313.52189074451</v>
      </c>
      <c r="CC47" s="64">
        <v>111847.9524213486</v>
      </c>
      <c r="CD47" s="64">
        <v>125085.30529529163</v>
      </c>
      <c r="CF47" s="180">
        <v>127653.76598596141</v>
      </c>
      <c r="CG47" s="64">
        <v>118690.28970407708</v>
      </c>
      <c r="CH47" s="64">
        <v>111043.72468942382</v>
      </c>
      <c r="CI47" s="64">
        <v>124149.01624919423</v>
      </c>
      <c r="CK47" s="163">
        <v>118099.2578125</v>
      </c>
      <c r="CL47" s="60">
        <v>117732.3671875</v>
      </c>
    </row>
    <row r="48" spans="1:90">
      <c r="A48" s="9" t="s">
        <v>120</v>
      </c>
      <c r="B48" s="23" t="s">
        <v>121</v>
      </c>
      <c r="D48" s="131">
        <v>617464.12999315211</v>
      </c>
      <c r="E48" s="54">
        <v>334984.21875</v>
      </c>
      <c r="F48" s="124">
        <f t="shared" si="0"/>
        <v>1843.2633402768383</v>
      </c>
      <c r="G48" s="131">
        <f t="shared" si="1"/>
        <v>592849.16785372549</v>
      </c>
      <c r="H48" s="54">
        <v>334130.3125</v>
      </c>
      <c r="I48" s="124">
        <f t="shared" si="2"/>
        <v>1774.3052506010674</v>
      </c>
      <c r="J48" s="49">
        <f t="shared" si="3"/>
        <v>4.1519771763430802E-2</v>
      </c>
      <c r="K48" s="49">
        <f t="shared" si="4"/>
        <v>3.8864840000000234E-2</v>
      </c>
      <c r="M48" s="131">
        <f t="shared" si="5"/>
        <v>620056.28401086468</v>
      </c>
      <c r="N48" s="124">
        <f t="shared" si="6"/>
        <v>1851.0014779938485</v>
      </c>
      <c r="O48" s="49">
        <f t="shared" si="7"/>
        <v>-4.1805140671183905E-3</v>
      </c>
      <c r="P48" s="49">
        <f t="shared" si="8"/>
        <v>-4.1805140671183905E-3</v>
      </c>
      <c r="R48" s="131">
        <v>480990</v>
      </c>
      <c r="S48" s="54">
        <v>53156</v>
      </c>
      <c r="T48" s="54">
        <v>81639</v>
      </c>
      <c r="V48" s="124">
        <f t="shared" si="9"/>
        <v>81639</v>
      </c>
      <c r="W48" s="51">
        <f t="shared" si="10"/>
        <v>1679.1299931521062</v>
      </c>
      <c r="Y48" s="176">
        <v>-1.7316243751530624E-4</v>
      </c>
      <c r="Z48" s="61">
        <v>8.1558289378781623E-2</v>
      </c>
      <c r="AA48" s="117">
        <f t="shared" si="11"/>
        <v>1</v>
      </c>
      <c r="AB48" s="63">
        <f t="shared" si="12"/>
        <v>481.07330382591402</v>
      </c>
      <c r="AC48" s="63">
        <f t="shared" si="12"/>
        <v>49.147605378283771</v>
      </c>
      <c r="AE48" s="124">
        <f t="shared" si="13"/>
        <v>83.289400820487145</v>
      </c>
      <c r="AF48" s="51">
        <v>0</v>
      </c>
      <c r="AG48" s="51">
        <f t="shared" si="14"/>
        <v>1595.8405923316191</v>
      </c>
      <c r="AI48" s="124">
        <v>0</v>
      </c>
      <c r="AJ48" s="51">
        <f t="shared" si="15"/>
        <v>0</v>
      </c>
      <c r="AK48" s="51">
        <f t="shared" si="16"/>
        <v>1595.8405923316191</v>
      </c>
      <c r="AM48" s="124">
        <f t="shared" si="17"/>
        <v>1447.917825958112</v>
      </c>
      <c r="AN48" s="51">
        <f t="shared" si="18"/>
        <v>147.92276637350702</v>
      </c>
      <c r="AO48" s="51">
        <f t="shared" si="19"/>
        <v>0</v>
      </c>
      <c r="AQ48" s="124">
        <f t="shared" si="20"/>
        <v>482521</v>
      </c>
      <c r="AR48" s="51">
        <f t="shared" si="20"/>
        <v>53304</v>
      </c>
      <c r="AS48" s="51">
        <f t="shared" si="21"/>
        <v>81639</v>
      </c>
      <c r="AU48" s="178">
        <f t="shared" si="22"/>
        <v>617464</v>
      </c>
      <c r="AW48" s="124">
        <f t="shared" si="23"/>
        <v>1440.4290500625264</v>
      </c>
      <c r="AX48" s="51">
        <f t="shared" si="23"/>
        <v>159.12391395303604</v>
      </c>
      <c r="AY48" s="51">
        <f t="shared" si="23"/>
        <v>243.70998820373535</v>
      </c>
      <c r="AZ48" s="65">
        <f t="shared" si="24"/>
        <v>1843.2629522192976</v>
      </c>
      <c r="BB48" s="131">
        <v>481073.30382591399</v>
      </c>
      <c r="BC48" s="54">
        <v>49147.60537828377</v>
      </c>
      <c r="BD48" s="54">
        <v>89835.374806666892</v>
      </c>
      <c r="BE48" s="54">
        <f t="shared" si="25"/>
        <v>620056.28401086468</v>
      </c>
      <c r="BG48" s="122">
        <f t="shared" si="26"/>
        <v>3.0093047412373952E-3</v>
      </c>
      <c r="BH48" s="49">
        <f t="shared" si="26"/>
        <v>8.456962632716114E-2</v>
      </c>
      <c r="BI48" s="49">
        <f t="shared" si="26"/>
        <v>-9.123772037803779E-2</v>
      </c>
      <c r="BJ48" s="49">
        <f t="shared" si="27"/>
        <v>-4.1807237144608766E-3</v>
      </c>
      <c r="BL48" s="131">
        <v>464437.16785372549</v>
      </c>
      <c r="BM48" s="54">
        <v>51695</v>
      </c>
      <c r="BN48" s="54">
        <v>76717</v>
      </c>
      <c r="BO48" s="54">
        <f t="shared" si="28"/>
        <v>592849.16785372549</v>
      </c>
      <c r="BQ48" s="122">
        <f t="shared" si="29"/>
        <v>3.8937090736824942E-2</v>
      </c>
      <c r="BR48" s="49">
        <f t="shared" si="29"/>
        <v>3.1124867008414769E-2</v>
      </c>
      <c r="BS48" s="49">
        <f t="shared" si="29"/>
        <v>6.4157878957727732E-2</v>
      </c>
      <c r="BT48" s="49">
        <f t="shared" si="30"/>
        <v>4.1519552494923673E-2</v>
      </c>
      <c r="BV48" s="122">
        <f t="shared" si="31"/>
        <v>3.6288742470010016E-2</v>
      </c>
      <c r="BW48" s="49">
        <f t="shared" si="31"/>
        <v>2.849643283394987E-2</v>
      </c>
      <c r="BX48" s="49">
        <f t="shared" si="31"/>
        <v>6.1445240531895262E-2</v>
      </c>
      <c r="BY48" s="49">
        <f t="shared" si="31"/>
        <v>3.8864621290429113E-2</v>
      </c>
      <c r="CA48" s="180">
        <v>352168.66909019451</v>
      </c>
      <c r="CB48" s="64">
        <v>340704.69122008194</v>
      </c>
      <c r="CC48" s="64">
        <v>287126.56257953448</v>
      </c>
      <c r="CD48" s="64">
        <v>340099.57191998314</v>
      </c>
      <c r="CF48" s="180">
        <v>351100.33277946094</v>
      </c>
      <c r="CG48" s="64">
        <v>339769.16598482284</v>
      </c>
      <c r="CH48" s="64">
        <v>285440.84188381175</v>
      </c>
      <c r="CI48" s="64">
        <v>339157.36645230459</v>
      </c>
      <c r="CK48" s="163">
        <v>334984.21875</v>
      </c>
      <c r="CL48" s="60">
        <v>334130.3125</v>
      </c>
    </row>
    <row r="49" spans="1:90">
      <c r="A49" s="9" t="s">
        <v>122</v>
      </c>
      <c r="B49" s="23" t="s">
        <v>123</v>
      </c>
      <c r="D49" s="131">
        <v>407089.47023084125</v>
      </c>
      <c r="E49" s="54">
        <v>222195.15625</v>
      </c>
      <c r="F49" s="124">
        <f t="shared" si="0"/>
        <v>1832.1257632313541</v>
      </c>
      <c r="G49" s="131">
        <f t="shared" si="1"/>
        <v>390450.62876921415</v>
      </c>
      <c r="H49" s="54">
        <v>221396.0625</v>
      </c>
      <c r="I49" s="124">
        <f t="shared" si="2"/>
        <v>1763.584340029598</v>
      </c>
      <c r="J49" s="49">
        <f t="shared" si="3"/>
        <v>4.2614456824096703E-2</v>
      </c>
      <c r="K49" s="49">
        <f t="shared" si="4"/>
        <v>3.8864840000000012E-2</v>
      </c>
      <c r="M49" s="131">
        <f t="shared" si="5"/>
        <v>400546.57761245279</v>
      </c>
      <c r="N49" s="124">
        <f t="shared" si="6"/>
        <v>1802.6791599443463</v>
      </c>
      <c r="O49" s="49">
        <f t="shared" si="7"/>
        <v>1.6334910804603142E-2</v>
      </c>
      <c r="P49" s="49">
        <f t="shared" si="8"/>
        <v>1.6334910804603142E-2</v>
      </c>
      <c r="R49" s="131">
        <v>311964</v>
      </c>
      <c r="S49" s="54">
        <v>32398</v>
      </c>
      <c r="T49" s="54">
        <v>62138</v>
      </c>
      <c r="V49" s="124">
        <f t="shared" si="9"/>
        <v>62138</v>
      </c>
      <c r="W49" s="51">
        <f t="shared" si="10"/>
        <v>589.47023084125249</v>
      </c>
      <c r="Y49" s="176">
        <v>3.1669958836203049E-2</v>
      </c>
      <c r="Z49" s="61">
        <v>1.9027408061884854E-2</v>
      </c>
      <c r="AA49" s="117">
        <f t="shared" si="11"/>
        <v>2</v>
      </c>
      <c r="AB49" s="63">
        <f t="shared" si="12"/>
        <v>302.38740338229633</v>
      </c>
      <c r="AC49" s="63">
        <f t="shared" si="12"/>
        <v>31.793060464996334</v>
      </c>
      <c r="AE49" s="124">
        <f t="shared" si="13"/>
        <v>0</v>
      </c>
      <c r="AF49" s="51">
        <v>0</v>
      </c>
      <c r="AG49" s="51">
        <f t="shared" si="14"/>
        <v>589.47023084125249</v>
      </c>
      <c r="AI49" s="124">
        <v>0</v>
      </c>
      <c r="AJ49" s="51">
        <f t="shared" si="15"/>
        <v>0</v>
      </c>
      <c r="AK49" s="51">
        <f t="shared" si="16"/>
        <v>589.47023084125249</v>
      </c>
      <c r="AM49" s="124">
        <f t="shared" si="17"/>
        <v>533.38956569496418</v>
      </c>
      <c r="AN49" s="51">
        <f t="shared" si="18"/>
        <v>56.08066514628819</v>
      </c>
      <c r="AO49" s="51">
        <f t="shared" si="19"/>
        <v>0</v>
      </c>
      <c r="AQ49" s="124">
        <f t="shared" si="20"/>
        <v>312497</v>
      </c>
      <c r="AR49" s="51">
        <f t="shared" si="20"/>
        <v>32454</v>
      </c>
      <c r="AS49" s="51">
        <f t="shared" si="21"/>
        <v>62138</v>
      </c>
      <c r="AU49" s="178">
        <f t="shared" si="22"/>
        <v>407089</v>
      </c>
      <c r="AW49" s="124">
        <f t="shared" si="23"/>
        <v>1406.4077960745376</v>
      </c>
      <c r="AX49" s="51">
        <f t="shared" si="23"/>
        <v>146.0607897477513</v>
      </c>
      <c r="AY49" s="51">
        <f t="shared" si="23"/>
        <v>279.65506111252142</v>
      </c>
      <c r="AZ49" s="65">
        <f t="shared" si="24"/>
        <v>1832.1236469348103</v>
      </c>
      <c r="BB49" s="131">
        <v>302387.40338229638</v>
      </c>
      <c r="BC49" s="54">
        <v>31793.060464996328</v>
      </c>
      <c r="BD49" s="54">
        <v>66366.113765160102</v>
      </c>
      <c r="BE49" s="54">
        <f t="shared" si="25"/>
        <v>400546.57761245279</v>
      </c>
      <c r="BG49" s="122">
        <f t="shared" si="26"/>
        <v>3.343259839736934E-2</v>
      </c>
      <c r="BH49" s="49">
        <f t="shared" si="26"/>
        <v>2.0788798729564073E-2</v>
      </c>
      <c r="BI49" s="49">
        <f t="shared" si="26"/>
        <v>-6.3708925011361939E-2</v>
      </c>
      <c r="BJ49" s="49">
        <f t="shared" si="27"/>
        <v>1.6333736831668277E-2</v>
      </c>
      <c r="BL49" s="131">
        <v>300911.62876921415</v>
      </c>
      <c r="BM49" s="54">
        <v>31208</v>
      </c>
      <c r="BN49" s="54">
        <v>58331</v>
      </c>
      <c r="BO49" s="54">
        <f t="shared" si="28"/>
        <v>390450.62876921415</v>
      </c>
      <c r="BQ49" s="122">
        <f t="shared" si="29"/>
        <v>3.8500908981724091E-2</v>
      </c>
      <c r="BR49" s="49">
        <f t="shared" si="29"/>
        <v>3.9925660087157144E-2</v>
      </c>
      <c r="BS49" s="49">
        <f t="shared" si="29"/>
        <v>6.5265467761567608E-2</v>
      </c>
      <c r="BT49" s="49">
        <f t="shared" si="30"/>
        <v>4.2613252495542486E-2</v>
      </c>
      <c r="BV49" s="122">
        <f t="shared" si="31"/>
        <v>3.4766085956136061E-2</v>
      </c>
      <c r="BW49" s="49">
        <f t="shared" si="31"/>
        <v>3.618571314382546E-2</v>
      </c>
      <c r="BX49" s="49">
        <f t="shared" si="31"/>
        <v>6.1434389750031793E-2</v>
      </c>
      <c r="BY49" s="49">
        <f t="shared" si="31"/>
        <v>3.886364000264475E-2</v>
      </c>
      <c r="CA49" s="180">
        <v>221362.04306468673</v>
      </c>
      <c r="CB49" s="64">
        <v>220398.22215741538</v>
      </c>
      <c r="CC49" s="64">
        <v>212115.48522129163</v>
      </c>
      <c r="CD49" s="64">
        <v>219698.95813139208</v>
      </c>
      <c r="CF49" s="180">
        <v>220287.276466929</v>
      </c>
      <c r="CG49" s="64">
        <v>219511.22934890105</v>
      </c>
      <c r="CH49" s="64">
        <v>210754.41377872392</v>
      </c>
      <c r="CI49" s="64">
        <v>218622.24125828352</v>
      </c>
      <c r="CK49" s="163">
        <v>222195.15625</v>
      </c>
      <c r="CL49" s="60">
        <v>221396.0625</v>
      </c>
    </row>
    <row r="50" spans="1:90">
      <c r="A50" s="9" t="s">
        <v>124</v>
      </c>
      <c r="B50" s="23" t="s">
        <v>125</v>
      </c>
      <c r="D50" s="131">
        <v>235059.84260028592</v>
      </c>
      <c r="E50" s="54">
        <v>140252.546875</v>
      </c>
      <c r="F50" s="124">
        <f t="shared" si="0"/>
        <v>1675.9755729055164</v>
      </c>
      <c r="G50" s="131">
        <f t="shared" si="1"/>
        <v>225077.85371319216</v>
      </c>
      <c r="H50" s="54">
        <v>140352.578125</v>
      </c>
      <c r="I50" s="124">
        <f t="shared" si="2"/>
        <v>1603.6602727221343</v>
      </c>
      <c r="J50" s="49">
        <f t="shared" si="3"/>
        <v>4.4349049550709729E-2</v>
      </c>
      <c r="K50" s="49">
        <f t="shared" si="4"/>
        <v>4.5093902626040849E-2</v>
      </c>
      <c r="M50" s="131">
        <f t="shared" si="5"/>
        <v>246491.84392124828</v>
      </c>
      <c r="N50" s="124">
        <f t="shared" si="6"/>
        <v>1757.4856885909815</v>
      </c>
      <c r="O50" s="49">
        <f t="shared" si="7"/>
        <v>-4.6378821867285702E-2</v>
      </c>
      <c r="P50" s="49">
        <f t="shared" si="8"/>
        <v>-4.6378821867285702E-2</v>
      </c>
      <c r="R50" s="131">
        <v>175716</v>
      </c>
      <c r="S50" s="54">
        <v>21896</v>
      </c>
      <c r="T50" s="54">
        <v>36861</v>
      </c>
      <c r="V50" s="124">
        <f t="shared" si="9"/>
        <v>36861</v>
      </c>
      <c r="W50" s="51">
        <f t="shared" si="10"/>
        <v>586.84260028591962</v>
      </c>
      <c r="Y50" s="176">
        <v>-3.5465712960686013E-2</v>
      </c>
      <c r="Z50" s="61">
        <v>3.928863072743205E-3</v>
      </c>
      <c r="AA50" s="117">
        <f t="shared" si="11"/>
        <v>1</v>
      </c>
      <c r="AB50" s="63">
        <f t="shared" si="12"/>
        <v>182.17703855750844</v>
      </c>
      <c r="AC50" s="63">
        <f t="shared" si="12"/>
        <v>21.810310277346264</v>
      </c>
      <c r="AE50" s="124">
        <f t="shared" si="13"/>
        <v>586.84260028591962</v>
      </c>
      <c r="AF50" s="51">
        <v>0</v>
      </c>
      <c r="AG50" s="51">
        <f t="shared" si="14"/>
        <v>0</v>
      </c>
      <c r="AI50" s="124">
        <v>0</v>
      </c>
      <c r="AJ50" s="51">
        <f t="shared" si="15"/>
        <v>0</v>
      </c>
      <c r="AK50" s="51">
        <f t="shared" si="16"/>
        <v>0</v>
      </c>
      <c r="AM50" s="124">
        <f t="shared" si="17"/>
        <v>0</v>
      </c>
      <c r="AN50" s="51">
        <f t="shared" si="18"/>
        <v>0</v>
      </c>
      <c r="AO50" s="51">
        <f t="shared" si="19"/>
        <v>0</v>
      </c>
      <c r="AQ50" s="124">
        <f t="shared" si="20"/>
        <v>176303</v>
      </c>
      <c r="AR50" s="51">
        <f t="shared" si="20"/>
        <v>21896</v>
      </c>
      <c r="AS50" s="51">
        <f t="shared" si="21"/>
        <v>36861</v>
      </c>
      <c r="AU50" s="178">
        <f t="shared" si="22"/>
        <v>235060</v>
      </c>
      <c r="AW50" s="124">
        <f t="shared" si="23"/>
        <v>1257.0395613359517</v>
      </c>
      <c r="AX50" s="51">
        <f t="shared" si="23"/>
        <v>156.1183770838386</v>
      </c>
      <c r="AY50" s="51">
        <f t="shared" si="23"/>
        <v>262.81875674494768</v>
      </c>
      <c r="AZ50" s="65">
        <f t="shared" si="24"/>
        <v>1675.976695164738</v>
      </c>
      <c r="BB50" s="131">
        <v>182177.03855750844</v>
      </c>
      <c r="BC50" s="54">
        <v>21810.31027734626</v>
      </c>
      <c r="BD50" s="54">
        <v>42504.495086393588</v>
      </c>
      <c r="BE50" s="54">
        <f t="shared" si="25"/>
        <v>246491.84392124828</v>
      </c>
      <c r="BG50" s="122">
        <f t="shared" si="26"/>
        <v>-3.2243572538117382E-2</v>
      </c>
      <c r="BH50" s="49">
        <f t="shared" si="26"/>
        <v>3.9288630727434271E-3</v>
      </c>
      <c r="BI50" s="49">
        <f t="shared" si="26"/>
        <v>-0.13277407659878704</v>
      </c>
      <c r="BJ50" s="49">
        <f t="shared" si="27"/>
        <v>-4.6378183307763443E-2</v>
      </c>
      <c r="BL50" s="131">
        <v>169142.85371319216</v>
      </c>
      <c r="BM50" s="54">
        <v>21183</v>
      </c>
      <c r="BN50" s="54">
        <v>34752</v>
      </c>
      <c r="BO50" s="54">
        <f t="shared" si="28"/>
        <v>225077.85371319216</v>
      </c>
      <c r="BQ50" s="122">
        <f t="shared" si="29"/>
        <v>4.2331946810764798E-2</v>
      </c>
      <c r="BR50" s="49">
        <f t="shared" si="29"/>
        <v>3.365906623235615E-2</v>
      </c>
      <c r="BS50" s="49">
        <f t="shared" si="29"/>
        <v>6.0687154696132506E-2</v>
      </c>
      <c r="BT50" s="49">
        <f t="shared" si="30"/>
        <v>4.4349748863020899E-2</v>
      </c>
      <c r="BV50" s="122">
        <f t="shared" si="31"/>
        <v>4.3075361243355204E-2</v>
      </c>
      <c r="BW50" s="49">
        <f t="shared" si="31"/>
        <v>3.4396294972745434E-2</v>
      </c>
      <c r="BX50" s="49">
        <f t="shared" si="31"/>
        <v>6.1443660473084583E-2</v>
      </c>
      <c r="BY50" s="49">
        <f t="shared" si="31"/>
        <v>4.509460243711727E-2</v>
      </c>
      <c r="CA50" s="180">
        <v>133362.3061129314</v>
      </c>
      <c r="CB50" s="64">
        <v>151195.05764854263</v>
      </c>
      <c r="CC50" s="64">
        <v>135850.3773663691</v>
      </c>
      <c r="CD50" s="64">
        <v>135200.25965564593</v>
      </c>
      <c r="CF50" s="180">
        <v>133426.3457739279</v>
      </c>
      <c r="CG50" s="64">
        <v>151365.93447750655</v>
      </c>
      <c r="CH50" s="64">
        <v>135246.06120096083</v>
      </c>
      <c r="CI50" s="64">
        <v>135155.09107061778</v>
      </c>
      <c r="CK50" s="163">
        <v>140252.546875</v>
      </c>
      <c r="CL50" s="60">
        <v>140352.578125</v>
      </c>
    </row>
    <row r="51" spans="1:90">
      <c r="A51" s="9" t="s">
        <v>126</v>
      </c>
      <c r="B51" s="23" t="s">
        <v>127</v>
      </c>
      <c r="D51" s="131">
        <v>633584.57703467261</v>
      </c>
      <c r="E51" s="54">
        <v>322119.46875</v>
      </c>
      <c r="F51" s="124">
        <f t="shared" si="0"/>
        <v>1966.9241958374259</v>
      </c>
      <c r="G51" s="131">
        <f t="shared" si="1"/>
        <v>608577.29159732081</v>
      </c>
      <c r="H51" s="54">
        <v>321430.5625</v>
      </c>
      <c r="I51" s="124">
        <f t="shared" si="2"/>
        <v>1893.3398456698428</v>
      </c>
      <c r="J51" s="49">
        <f t="shared" si="3"/>
        <v>4.1091387704782267E-2</v>
      </c>
      <c r="K51" s="49">
        <f t="shared" si="4"/>
        <v>3.8864840000000012E-2</v>
      </c>
      <c r="M51" s="131">
        <f t="shared" si="5"/>
        <v>630831.2193180006</v>
      </c>
      <c r="N51" s="124">
        <f t="shared" si="6"/>
        <v>1958.376566824636</v>
      </c>
      <c r="O51" s="49">
        <f t="shared" si="7"/>
        <v>4.3646503729612984E-3</v>
      </c>
      <c r="P51" s="49">
        <f t="shared" si="8"/>
        <v>4.3646503729612984E-3</v>
      </c>
      <c r="R51" s="131">
        <v>492183</v>
      </c>
      <c r="S51" s="54">
        <v>47572</v>
      </c>
      <c r="T51" s="54">
        <v>92803</v>
      </c>
      <c r="V51" s="124">
        <f t="shared" si="9"/>
        <v>92803</v>
      </c>
      <c r="W51" s="51">
        <f t="shared" si="10"/>
        <v>1026.5770346726058</v>
      </c>
      <c r="Y51" s="176">
        <v>2.1160184294712003E-2</v>
      </c>
      <c r="Z51" s="61">
        <v>1.3944696163958881E-3</v>
      </c>
      <c r="AA51" s="117">
        <f t="shared" si="11"/>
        <v>2</v>
      </c>
      <c r="AB51" s="63">
        <f t="shared" si="12"/>
        <v>481.98412704461015</v>
      </c>
      <c r="AC51" s="63">
        <f t="shared" si="12"/>
        <v>47.505754668510804</v>
      </c>
      <c r="AE51" s="124">
        <f t="shared" si="13"/>
        <v>0</v>
      </c>
      <c r="AF51" s="51">
        <v>0</v>
      </c>
      <c r="AG51" s="51">
        <f t="shared" si="14"/>
        <v>1026.5770346726058</v>
      </c>
      <c r="AI51" s="124">
        <v>0</v>
      </c>
      <c r="AJ51" s="51">
        <f t="shared" si="15"/>
        <v>0</v>
      </c>
      <c r="AK51" s="51">
        <f t="shared" si="16"/>
        <v>1026.5770346726058</v>
      </c>
      <c r="AM51" s="124">
        <f t="shared" si="17"/>
        <v>934.472693415511</v>
      </c>
      <c r="AN51" s="51">
        <f t="shared" si="18"/>
        <v>92.104341257094944</v>
      </c>
      <c r="AO51" s="51">
        <f t="shared" si="19"/>
        <v>0</v>
      </c>
      <c r="AQ51" s="124">
        <f t="shared" si="20"/>
        <v>493117</v>
      </c>
      <c r="AR51" s="51">
        <f t="shared" si="20"/>
        <v>47664</v>
      </c>
      <c r="AS51" s="51">
        <f t="shared" si="21"/>
        <v>92803</v>
      </c>
      <c r="AU51" s="178">
        <f t="shared" si="22"/>
        <v>633584</v>
      </c>
      <c r="AW51" s="124">
        <f t="shared" si="23"/>
        <v>1530.8512767438867</v>
      </c>
      <c r="AX51" s="51">
        <f t="shared" si="23"/>
        <v>147.96994476913312</v>
      </c>
      <c r="AY51" s="51">
        <f t="shared" si="23"/>
        <v>288.10118295589672</v>
      </c>
      <c r="AZ51" s="65">
        <f t="shared" si="24"/>
        <v>1966.9224044689165</v>
      </c>
      <c r="BB51" s="131">
        <v>481984.12704461016</v>
      </c>
      <c r="BC51" s="54">
        <v>47505.75466851081</v>
      </c>
      <c r="BD51" s="54">
        <v>101341.33760487959</v>
      </c>
      <c r="BE51" s="54">
        <f t="shared" si="25"/>
        <v>630831.2193180006</v>
      </c>
      <c r="BG51" s="122">
        <f t="shared" si="26"/>
        <v>2.3098007446123781E-2</v>
      </c>
      <c r="BH51" s="49">
        <f t="shared" si="26"/>
        <v>3.3310770998884465E-3</v>
      </c>
      <c r="BI51" s="49">
        <f t="shared" si="26"/>
        <v>-8.4253255450108311E-2</v>
      </c>
      <c r="BJ51" s="49">
        <f t="shared" si="27"/>
        <v>4.3637356517889359E-3</v>
      </c>
      <c r="BL51" s="131">
        <v>475441.29159732081</v>
      </c>
      <c r="BM51" s="54">
        <v>45892</v>
      </c>
      <c r="BN51" s="54">
        <v>87244</v>
      </c>
      <c r="BO51" s="54">
        <f t="shared" si="28"/>
        <v>608577.29159732081</v>
      </c>
      <c r="BQ51" s="122">
        <f t="shared" si="29"/>
        <v>3.7177478513266804E-2</v>
      </c>
      <c r="BR51" s="49">
        <f t="shared" si="29"/>
        <v>3.8612394317092402E-2</v>
      </c>
      <c r="BS51" s="49">
        <f t="shared" si="29"/>
        <v>6.3717848791893905E-2</v>
      </c>
      <c r="BT51" s="49">
        <f t="shared" si="30"/>
        <v>4.1090439534877454E-2</v>
      </c>
      <c r="BV51" s="122">
        <f t="shared" si="31"/>
        <v>3.4959301356574768E-2</v>
      </c>
      <c r="BW51" s="49">
        <f t="shared" si="31"/>
        <v>3.6391148353446923E-2</v>
      </c>
      <c r="BX51" s="49">
        <f t="shared" si="31"/>
        <v>6.1442910623415781E-2</v>
      </c>
      <c r="BY51" s="49">
        <f t="shared" si="31"/>
        <v>3.8863893857914888E-2</v>
      </c>
      <c r="CA51" s="180">
        <v>352835.4352527599</v>
      </c>
      <c r="CB51" s="64">
        <v>329322.93142126506</v>
      </c>
      <c r="CC51" s="64">
        <v>323901.24687877158</v>
      </c>
      <c r="CD51" s="64">
        <v>346009.60134782502</v>
      </c>
      <c r="CF51" s="180">
        <v>351015.43152571429</v>
      </c>
      <c r="CG51" s="64">
        <v>328408.6271033354</v>
      </c>
      <c r="CH51" s="64">
        <v>321987.52152477379</v>
      </c>
      <c r="CI51" s="64">
        <v>344339.95951560902</v>
      </c>
      <c r="CK51" s="163">
        <v>322119.46875</v>
      </c>
      <c r="CL51" s="60">
        <v>321430.5625</v>
      </c>
    </row>
    <row r="52" spans="1:90">
      <c r="A52" s="9" t="s">
        <v>128</v>
      </c>
      <c r="B52" s="23" t="s">
        <v>129</v>
      </c>
      <c r="D52" s="131">
        <v>565438.09455999092</v>
      </c>
      <c r="E52" s="54">
        <v>305466.34375</v>
      </c>
      <c r="F52" s="124">
        <f t="shared" si="0"/>
        <v>1851.0651210162687</v>
      </c>
      <c r="G52" s="131">
        <f t="shared" si="1"/>
        <v>541427.24651089567</v>
      </c>
      <c r="H52" s="54">
        <v>304863.65625</v>
      </c>
      <c r="I52" s="124">
        <f t="shared" si="2"/>
        <v>1775.9652074332678</v>
      </c>
      <c r="J52" s="49">
        <f t="shared" si="3"/>
        <v>4.4347321276916984E-2</v>
      </c>
      <c r="K52" s="49">
        <f t="shared" si="4"/>
        <v>4.2286815793840749E-2</v>
      </c>
      <c r="M52" s="131">
        <f t="shared" si="5"/>
        <v>582045.69280296331</v>
      </c>
      <c r="N52" s="124">
        <f t="shared" si="6"/>
        <v>1905.4331343269739</v>
      </c>
      <c r="O52" s="49">
        <f t="shared" si="7"/>
        <v>-2.8533152033124787E-2</v>
      </c>
      <c r="P52" s="49">
        <f t="shared" si="8"/>
        <v>-2.8533152033124898E-2</v>
      </c>
      <c r="R52" s="131">
        <v>428858</v>
      </c>
      <c r="S52" s="54">
        <v>46112</v>
      </c>
      <c r="T52" s="54">
        <v>89966</v>
      </c>
      <c r="V52" s="124">
        <f t="shared" si="9"/>
        <v>89966</v>
      </c>
      <c r="W52" s="51">
        <f t="shared" si="10"/>
        <v>502.09455999091733</v>
      </c>
      <c r="Y52" s="176">
        <v>-2.8942074733409817E-2</v>
      </c>
      <c r="Z52" s="61">
        <v>-8.7345442178217159E-3</v>
      </c>
      <c r="AA52" s="117">
        <f t="shared" si="11"/>
        <v>4</v>
      </c>
      <c r="AB52" s="63">
        <f t="shared" si="12"/>
        <v>441.63997722614039</v>
      </c>
      <c r="AC52" s="63">
        <f t="shared" si="12"/>
        <v>46.518316290578674</v>
      </c>
      <c r="AE52" s="124">
        <f t="shared" si="13"/>
        <v>0</v>
      </c>
      <c r="AF52" s="51">
        <v>0</v>
      </c>
      <c r="AG52" s="51">
        <f t="shared" si="14"/>
        <v>502.09455999091733</v>
      </c>
      <c r="AI52" s="124">
        <v>0</v>
      </c>
      <c r="AJ52" s="51">
        <f t="shared" si="15"/>
        <v>0</v>
      </c>
      <c r="AK52" s="51">
        <f t="shared" si="16"/>
        <v>502.09455999091733</v>
      </c>
      <c r="AM52" s="124">
        <f t="shared" si="17"/>
        <v>454.24820797838828</v>
      </c>
      <c r="AN52" s="51">
        <f t="shared" si="18"/>
        <v>47.846352012529053</v>
      </c>
      <c r="AO52" s="51">
        <f t="shared" si="19"/>
        <v>0</v>
      </c>
      <c r="AQ52" s="124">
        <f t="shared" si="20"/>
        <v>429312</v>
      </c>
      <c r="AR52" s="51">
        <f t="shared" si="20"/>
        <v>46160</v>
      </c>
      <c r="AS52" s="51">
        <f t="shared" si="21"/>
        <v>89966</v>
      </c>
      <c r="AU52" s="178">
        <f t="shared" si="22"/>
        <v>565438</v>
      </c>
      <c r="AW52" s="124">
        <f t="shared" si="23"/>
        <v>1405.4314289739164</v>
      </c>
      <c r="AX52" s="51">
        <f t="shared" si="23"/>
        <v>151.11321081506219</v>
      </c>
      <c r="AY52" s="51">
        <f t="shared" si="23"/>
        <v>294.52017166784844</v>
      </c>
      <c r="AZ52" s="65">
        <f t="shared" si="24"/>
        <v>1851.0648114568269</v>
      </c>
      <c r="BB52" s="131">
        <v>441639.97722614033</v>
      </c>
      <c r="BC52" s="54">
        <v>46518.316290578674</v>
      </c>
      <c r="BD52" s="54">
        <v>93887.399286244327</v>
      </c>
      <c r="BE52" s="54">
        <f t="shared" si="25"/>
        <v>582045.69280296331</v>
      </c>
      <c r="BG52" s="122">
        <f t="shared" si="26"/>
        <v>-2.7914088084982858E-2</v>
      </c>
      <c r="BH52" s="49">
        <f t="shared" si="26"/>
        <v>-7.7026925983398886E-3</v>
      </c>
      <c r="BI52" s="49">
        <f t="shared" si="26"/>
        <v>-4.1767045589246155E-2</v>
      </c>
      <c r="BJ52" s="49">
        <f t="shared" si="27"/>
        <v>-2.8533314494581186E-2</v>
      </c>
      <c r="BL52" s="131">
        <v>412345.24651089573</v>
      </c>
      <c r="BM52" s="54">
        <v>44491</v>
      </c>
      <c r="BN52" s="54">
        <v>84591</v>
      </c>
      <c r="BO52" s="54">
        <f t="shared" si="28"/>
        <v>541427.24651089567</v>
      </c>
      <c r="BQ52" s="122">
        <f t="shared" si="29"/>
        <v>4.1146960302489877E-2</v>
      </c>
      <c r="BR52" s="49">
        <f t="shared" si="29"/>
        <v>3.7513204917848597E-2</v>
      </c>
      <c r="BS52" s="49">
        <f t="shared" si="29"/>
        <v>6.3541038644773007E-2</v>
      </c>
      <c r="BT52" s="49">
        <f t="shared" si="30"/>
        <v>4.434714662742989E-2</v>
      </c>
      <c r="BV52" s="122">
        <f t="shared" si="31"/>
        <v>3.9092769156800822E-2</v>
      </c>
      <c r="BW52" s="49">
        <f t="shared" si="31"/>
        <v>3.5466183200128176E-2</v>
      </c>
      <c r="BX52" s="49">
        <f t="shared" si="31"/>
        <v>6.1442663806290598E-2</v>
      </c>
      <c r="BY52" s="49">
        <f t="shared" si="31"/>
        <v>4.2286641488938681E-2</v>
      </c>
      <c r="CA52" s="180">
        <v>323301.58784499072</v>
      </c>
      <c r="CB52" s="64">
        <v>322477.73753922741</v>
      </c>
      <c r="CC52" s="64">
        <v>300077.40586162714</v>
      </c>
      <c r="CD52" s="64">
        <v>319250.84232625779</v>
      </c>
      <c r="CF52" s="180">
        <v>320779.64295211376</v>
      </c>
      <c r="CG52" s="64">
        <v>320915.82487452059</v>
      </c>
      <c r="CH52" s="64">
        <v>297995.30945918313</v>
      </c>
      <c r="CI52" s="64">
        <v>316957.96200262121</v>
      </c>
      <c r="CK52" s="163">
        <v>305466.34375</v>
      </c>
      <c r="CL52" s="60">
        <v>304863.65625</v>
      </c>
    </row>
    <row r="53" spans="1:90">
      <c r="A53" s="9" t="s">
        <v>130</v>
      </c>
      <c r="B53" s="23" t="s">
        <v>131</v>
      </c>
      <c r="D53" s="131">
        <v>424581.70867157623</v>
      </c>
      <c r="E53" s="54">
        <v>251006.78125</v>
      </c>
      <c r="F53" s="124">
        <f t="shared" si="0"/>
        <v>1691.5148927737434</v>
      </c>
      <c r="G53" s="131">
        <f t="shared" si="1"/>
        <v>407002.99951185257</v>
      </c>
      <c r="H53" s="54">
        <v>249965.9375</v>
      </c>
      <c r="I53" s="124">
        <f t="shared" si="2"/>
        <v>1628.2338449087792</v>
      </c>
      <c r="J53" s="49">
        <f t="shared" si="3"/>
        <v>4.3190613289845636E-2</v>
      </c>
      <c r="K53" s="49">
        <f t="shared" si="4"/>
        <v>3.886483999999979E-2</v>
      </c>
      <c r="M53" s="131">
        <f t="shared" si="5"/>
        <v>421198.56895545981</v>
      </c>
      <c r="N53" s="124">
        <f t="shared" si="6"/>
        <v>1678.036612628209</v>
      </c>
      <c r="O53" s="49">
        <f t="shared" si="7"/>
        <v>8.0321728644670021E-3</v>
      </c>
      <c r="P53" s="49">
        <f t="shared" si="8"/>
        <v>8.0321728644670021E-3</v>
      </c>
      <c r="R53" s="131">
        <v>331513</v>
      </c>
      <c r="S53" s="54">
        <v>36096</v>
      </c>
      <c r="T53" s="54">
        <v>56066</v>
      </c>
      <c r="V53" s="124">
        <f t="shared" si="9"/>
        <v>56066</v>
      </c>
      <c r="W53" s="51">
        <f t="shared" si="10"/>
        <v>906.70867157622706</v>
      </c>
      <c r="Y53" s="176">
        <v>1.796142286090685E-2</v>
      </c>
      <c r="Z53" s="61">
        <v>4.804090253794735E-2</v>
      </c>
      <c r="AA53" s="117">
        <f t="shared" si="11"/>
        <v>2</v>
      </c>
      <c r="AB53" s="63">
        <f t="shared" si="12"/>
        <v>325.66361804586541</v>
      </c>
      <c r="AC53" s="63">
        <f t="shared" si="12"/>
        <v>34.441403873254878</v>
      </c>
      <c r="AE53" s="124">
        <f t="shared" si="13"/>
        <v>0</v>
      </c>
      <c r="AF53" s="51">
        <v>0</v>
      </c>
      <c r="AG53" s="51">
        <f t="shared" si="14"/>
        <v>906.70867157622706</v>
      </c>
      <c r="AI53" s="124">
        <v>0</v>
      </c>
      <c r="AJ53" s="51">
        <f t="shared" si="15"/>
        <v>0</v>
      </c>
      <c r="AK53" s="51">
        <f t="shared" si="16"/>
        <v>906.70867157622706</v>
      </c>
      <c r="AM53" s="124">
        <f t="shared" si="17"/>
        <v>819.98863810734315</v>
      </c>
      <c r="AN53" s="51">
        <f t="shared" si="18"/>
        <v>86.720033468883813</v>
      </c>
      <c r="AO53" s="51">
        <f t="shared" si="19"/>
        <v>0</v>
      </c>
      <c r="AQ53" s="124">
        <f t="shared" si="20"/>
        <v>332333</v>
      </c>
      <c r="AR53" s="51">
        <f t="shared" si="20"/>
        <v>36183</v>
      </c>
      <c r="AS53" s="51">
        <f t="shared" si="21"/>
        <v>56066</v>
      </c>
      <c r="AU53" s="178">
        <f t="shared" si="22"/>
        <v>424582</v>
      </c>
      <c r="AW53" s="124">
        <f t="shared" si="23"/>
        <v>1324.0000861530509</v>
      </c>
      <c r="AX53" s="51">
        <f t="shared" si="23"/>
        <v>144.15148395517701</v>
      </c>
      <c r="AY53" s="51">
        <f t="shared" si="23"/>
        <v>223.36448330516967</v>
      </c>
      <c r="AZ53" s="65">
        <f t="shared" si="24"/>
        <v>1691.5160534133975</v>
      </c>
      <c r="BB53" s="131">
        <v>325663.61804586538</v>
      </c>
      <c r="BC53" s="54">
        <v>34441.403873254887</v>
      </c>
      <c r="BD53" s="54">
        <v>61093.547036339551</v>
      </c>
      <c r="BE53" s="54">
        <f t="shared" si="25"/>
        <v>421198.56895545981</v>
      </c>
      <c r="BG53" s="122">
        <f t="shared" si="26"/>
        <v>2.0479358407162751E-2</v>
      </c>
      <c r="BH53" s="49">
        <f t="shared" si="26"/>
        <v>5.0566931973917928E-2</v>
      </c>
      <c r="BI53" s="49">
        <f t="shared" si="26"/>
        <v>-8.229260339637956E-2</v>
      </c>
      <c r="BJ53" s="49">
        <f t="shared" si="27"/>
        <v>8.0328645297416124E-3</v>
      </c>
      <c r="BL53" s="131">
        <v>319591.99951185257</v>
      </c>
      <c r="BM53" s="54">
        <v>34809</v>
      </c>
      <c r="BN53" s="54">
        <v>52602</v>
      </c>
      <c r="BO53" s="54">
        <f t="shared" si="28"/>
        <v>407002.99951185257</v>
      </c>
      <c r="BQ53" s="122">
        <f t="shared" si="29"/>
        <v>3.9866456318081056E-2</v>
      </c>
      <c r="BR53" s="49">
        <f t="shared" si="29"/>
        <v>3.9472550202533929E-2</v>
      </c>
      <c r="BS53" s="49">
        <f t="shared" si="29"/>
        <v>6.5853009391277917E-2</v>
      </c>
      <c r="BT53" s="49">
        <f t="shared" si="30"/>
        <v>4.3191329079223406E-2</v>
      </c>
      <c r="BV53" s="122">
        <f t="shared" si="31"/>
        <v>3.5554467229565789E-2</v>
      </c>
      <c r="BW53" s="49">
        <f t="shared" si="31"/>
        <v>3.5162194514982481E-2</v>
      </c>
      <c r="BX53" s="49">
        <f t="shared" si="31"/>
        <v>6.1433262491537022E-2</v>
      </c>
      <c r="BY53" s="49">
        <f t="shared" si="31"/>
        <v>3.8865552821231164E-2</v>
      </c>
      <c r="CA53" s="180">
        <v>238401.34554590081</v>
      </c>
      <c r="CB53" s="64">
        <v>238757.26561864902</v>
      </c>
      <c r="CC53" s="64">
        <v>195263.61629910494</v>
      </c>
      <c r="CD53" s="64">
        <v>231026.53208906334</v>
      </c>
      <c r="CF53" s="180">
        <v>237217.51793266644</v>
      </c>
      <c r="CG53" s="64">
        <v>237651.11152371232</v>
      </c>
      <c r="CH53" s="64">
        <v>194062.7471280093</v>
      </c>
      <c r="CI53" s="64">
        <v>229992.97580530494</v>
      </c>
      <c r="CK53" s="163">
        <v>251006.78125</v>
      </c>
      <c r="CL53" s="60">
        <v>249965.9375</v>
      </c>
    </row>
    <row r="54" spans="1:90">
      <c r="A54" s="9" t="s">
        <v>132</v>
      </c>
      <c r="B54" s="23" t="s">
        <v>133</v>
      </c>
      <c r="D54" s="131">
        <v>273753.32478931779</v>
      </c>
      <c r="E54" s="54">
        <v>144107.09375</v>
      </c>
      <c r="F54" s="124">
        <f t="shared" si="0"/>
        <v>1899.6519717775363</v>
      </c>
      <c r="G54" s="131">
        <f t="shared" si="1"/>
        <v>263358.88728393731</v>
      </c>
      <c r="H54" s="54">
        <v>144023.375</v>
      </c>
      <c r="I54" s="124">
        <f t="shared" si="2"/>
        <v>1828.5843342022592</v>
      </c>
      <c r="J54" s="49">
        <f t="shared" si="3"/>
        <v>3.9468717431866418E-2</v>
      </c>
      <c r="K54" s="49">
        <f t="shared" si="4"/>
        <v>3.886483999999979E-2</v>
      </c>
      <c r="M54" s="131">
        <f t="shared" si="5"/>
        <v>265602.7836851555</v>
      </c>
      <c r="N54" s="124">
        <f t="shared" si="6"/>
        <v>1843.0930551269653</v>
      </c>
      <c r="O54" s="49">
        <f t="shared" si="7"/>
        <v>3.0686956631538642E-2</v>
      </c>
      <c r="P54" s="49">
        <f t="shared" si="8"/>
        <v>3.0686956631538642E-2</v>
      </c>
      <c r="R54" s="131">
        <v>204615</v>
      </c>
      <c r="S54" s="54">
        <v>23601</v>
      </c>
      <c r="T54" s="54">
        <v>45236</v>
      </c>
      <c r="V54" s="124">
        <f t="shared" si="9"/>
        <v>45236</v>
      </c>
      <c r="W54" s="51">
        <f t="shared" si="10"/>
        <v>301.32478931779042</v>
      </c>
      <c r="Y54" s="176">
        <v>2.5602844793107593E-2</v>
      </c>
      <c r="Z54" s="61">
        <v>3.0087329069800495E-2</v>
      </c>
      <c r="AA54" s="117">
        <f t="shared" si="11"/>
        <v>2</v>
      </c>
      <c r="AB54" s="63">
        <f t="shared" si="12"/>
        <v>199.50705191469754</v>
      </c>
      <c r="AC54" s="63">
        <f t="shared" si="12"/>
        <v>22.91164965723091</v>
      </c>
      <c r="AE54" s="124">
        <f t="shared" si="13"/>
        <v>0</v>
      </c>
      <c r="AF54" s="51">
        <v>0</v>
      </c>
      <c r="AG54" s="51">
        <f t="shared" si="14"/>
        <v>301.32478931779042</v>
      </c>
      <c r="AI54" s="124">
        <v>0</v>
      </c>
      <c r="AJ54" s="51">
        <f t="shared" si="15"/>
        <v>0</v>
      </c>
      <c r="AK54" s="51">
        <f t="shared" si="16"/>
        <v>301.32478931779042</v>
      </c>
      <c r="AM54" s="124">
        <f t="shared" si="17"/>
        <v>270.28491741360398</v>
      </c>
      <c r="AN54" s="51">
        <f t="shared" si="18"/>
        <v>31.03987190418643</v>
      </c>
      <c r="AO54" s="51">
        <f t="shared" si="19"/>
        <v>0</v>
      </c>
      <c r="AQ54" s="124">
        <f t="shared" si="20"/>
        <v>204885</v>
      </c>
      <c r="AR54" s="51">
        <f t="shared" si="20"/>
        <v>23632</v>
      </c>
      <c r="AS54" s="51">
        <f t="shared" si="21"/>
        <v>45236</v>
      </c>
      <c r="AU54" s="178">
        <f t="shared" si="22"/>
        <v>273753</v>
      </c>
      <c r="AW54" s="124">
        <f t="shared" si="23"/>
        <v>1421.7551313291958</v>
      </c>
      <c r="AX54" s="51">
        <f t="shared" si="23"/>
        <v>163.98915129741835</v>
      </c>
      <c r="AY54" s="51">
        <f t="shared" si="23"/>
        <v>313.90543534571833</v>
      </c>
      <c r="AZ54" s="65">
        <f t="shared" si="24"/>
        <v>1899.6497179723326</v>
      </c>
      <c r="BB54" s="131">
        <v>199507.05191469754</v>
      </c>
      <c r="BC54" s="54">
        <v>22911.649657230908</v>
      </c>
      <c r="BD54" s="54">
        <v>43184.08211322705</v>
      </c>
      <c r="BE54" s="54">
        <f t="shared" si="25"/>
        <v>265602.7836851555</v>
      </c>
      <c r="BG54" s="122">
        <f t="shared" si="26"/>
        <v>2.6956180414123398E-2</v>
      </c>
      <c r="BH54" s="49">
        <f t="shared" si="26"/>
        <v>3.1440352551905804E-2</v>
      </c>
      <c r="BI54" s="49">
        <f t="shared" si="26"/>
        <v>4.7515607287724526E-2</v>
      </c>
      <c r="BJ54" s="49">
        <f t="shared" si="27"/>
        <v>3.0685733793007763E-2</v>
      </c>
      <c r="BL54" s="131">
        <v>197962.88728393728</v>
      </c>
      <c r="BM54" s="54">
        <v>22803</v>
      </c>
      <c r="BN54" s="54">
        <v>42593</v>
      </c>
      <c r="BO54" s="54">
        <f t="shared" si="28"/>
        <v>263358.88728393731</v>
      </c>
      <c r="BQ54" s="122">
        <f t="shared" si="29"/>
        <v>3.4966719323174855E-2</v>
      </c>
      <c r="BR54" s="49">
        <f t="shared" si="29"/>
        <v>3.6354865587861163E-2</v>
      </c>
      <c r="BS54" s="49">
        <f t="shared" si="29"/>
        <v>6.2052449933087672E-2</v>
      </c>
      <c r="BT54" s="49">
        <f t="shared" si="30"/>
        <v>3.9467484174386058E-2</v>
      </c>
      <c r="BV54" s="122">
        <f t="shared" si="31"/>
        <v>3.4365457318795922E-2</v>
      </c>
      <c r="BW54" s="49">
        <f t="shared" si="31"/>
        <v>3.5752797142473147E-2</v>
      </c>
      <c r="BX54" s="49">
        <f t="shared" si="31"/>
        <v>6.1435452523528333E-2</v>
      </c>
      <c r="BY54" s="49">
        <f t="shared" si="31"/>
        <v>3.88636074589781E-2</v>
      </c>
      <c r="CA54" s="180">
        <v>146048.70481928135</v>
      </c>
      <c r="CB54" s="64">
        <v>158829.8445412915</v>
      </c>
      <c r="CC54" s="64">
        <v>138022.43361267817</v>
      </c>
      <c r="CD54" s="64">
        <v>145682.57005277683</v>
      </c>
      <c r="CF54" s="180">
        <v>144976.21725678854</v>
      </c>
      <c r="CG54" s="64">
        <v>158170.12599446505</v>
      </c>
      <c r="CH54" s="64">
        <v>137153.49592899511</v>
      </c>
      <c r="CI54" s="64">
        <v>144706.69387663394</v>
      </c>
      <c r="CK54" s="163">
        <v>144107.09375</v>
      </c>
      <c r="CL54" s="60">
        <v>144023.375</v>
      </c>
    </row>
    <row r="55" spans="1:90">
      <c r="A55" s="9" t="s">
        <v>134</v>
      </c>
      <c r="B55" s="23" t="s">
        <v>135</v>
      </c>
      <c r="D55" s="131">
        <v>280694.22536890174</v>
      </c>
      <c r="E55" s="54">
        <v>163361.4375</v>
      </c>
      <c r="F55" s="124">
        <f t="shared" si="0"/>
        <v>1718.2404223695801</v>
      </c>
      <c r="G55" s="131">
        <f t="shared" si="1"/>
        <v>270000.72996959684</v>
      </c>
      <c r="H55" s="54">
        <v>163245.0625</v>
      </c>
      <c r="I55" s="124">
        <f t="shared" si="2"/>
        <v>1653.9595491263133</v>
      </c>
      <c r="J55" s="49">
        <f t="shared" si="3"/>
        <v>3.9605431439052152E-2</v>
      </c>
      <c r="K55" s="49">
        <f t="shared" si="4"/>
        <v>3.8864840000000234E-2</v>
      </c>
      <c r="M55" s="131">
        <f t="shared" si="5"/>
        <v>278399.50679582247</v>
      </c>
      <c r="N55" s="124">
        <f t="shared" si="6"/>
        <v>1704.1935419784884</v>
      </c>
      <c r="O55" s="49">
        <f t="shared" si="7"/>
        <v>8.2425382124049484E-3</v>
      </c>
      <c r="P55" s="49">
        <f t="shared" si="8"/>
        <v>8.2425382124051705E-3</v>
      </c>
      <c r="R55" s="131">
        <v>214366</v>
      </c>
      <c r="S55" s="54">
        <v>23369</v>
      </c>
      <c r="T55" s="54">
        <v>42546</v>
      </c>
      <c r="V55" s="124">
        <f t="shared" si="9"/>
        <v>42546</v>
      </c>
      <c r="W55" s="51">
        <f t="shared" si="10"/>
        <v>413.22536890173797</v>
      </c>
      <c r="Y55" s="176">
        <v>1.2840944580994718E-2</v>
      </c>
      <c r="Z55" s="61">
        <v>1.1416257244172057E-2</v>
      </c>
      <c r="AA55" s="117">
        <f t="shared" si="11"/>
        <v>2</v>
      </c>
      <c r="AB55" s="63">
        <f t="shared" si="12"/>
        <v>211.64823672159278</v>
      </c>
      <c r="AC55" s="63">
        <f t="shared" si="12"/>
        <v>23.105224809885918</v>
      </c>
      <c r="AE55" s="124">
        <f t="shared" si="13"/>
        <v>0</v>
      </c>
      <c r="AF55" s="51">
        <v>0</v>
      </c>
      <c r="AG55" s="51">
        <f t="shared" si="14"/>
        <v>413.22536890173797</v>
      </c>
      <c r="AI55" s="124">
        <v>0</v>
      </c>
      <c r="AJ55" s="51">
        <f t="shared" si="15"/>
        <v>0</v>
      </c>
      <c r="AK55" s="51">
        <f t="shared" si="16"/>
        <v>413.22536890173797</v>
      </c>
      <c r="AM55" s="124">
        <f t="shared" si="17"/>
        <v>372.55433903348433</v>
      </c>
      <c r="AN55" s="51">
        <f t="shared" si="18"/>
        <v>40.671029868253612</v>
      </c>
      <c r="AO55" s="51">
        <f t="shared" si="19"/>
        <v>0</v>
      </c>
      <c r="AQ55" s="124">
        <f t="shared" si="20"/>
        <v>214739</v>
      </c>
      <c r="AR55" s="51">
        <f t="shared" si="20"/>
        <v>23410</v>
      </c>
      <c r="AS55" s="51">
        <f t="shared" si="21"/>
        <v>42546</v>
      </c>
      <c r="AU55" s="178">
        <f t="shared" si="22"/>
        <v>280695</v>
      </c>
      <c r="AW55" s="124">
        <f t="shared" si="23"/>
        <v>1314.5023898311374</v>
      </c>
      <c r="AX55" s="51">
        <f t="shared" si="23"/>
        <v>143.30187318534092</v>
      </c>
      <c r="AY55" s="51">
        <f t="shared" si="23"/>
        <v>260.44090117657055</v>
      </c>
      <c r="AZ55" s="65">
        <f t="shared" si="24"/>
        <v>1718.245164193049</v>
      </c>
      <c r="BB55" s="131">
        <v>211648.23672159275</v>
      </c>
      <c r="BC55" s="54">
        <v>23105.22480988592</v>
      </c>
      <c r="BD55" s="54">
        <v>43646.045264343782</v>
      </c>
      <c r="BE55" s="54">
        <f t="shared" si="25"/>
        <v>278399.50679582247</v>
      </c>
      <c r="BG55" s="122">
        <f t="shared" si="26"/>
        <v>1.4603302754999659E-2</v>
      </c>
      <c r="BH55" s="49">
        <f t="shared" si="26"/>
        <v>1.31907476608355E-2</v>
      </c>
      <c r="BI55" s="49">
        <f t="shared" si="26"/>
        <v>-2.5203778662678866E-2</v>
      </c>
      <c r="BJ55" s="49">
        <f t="shared" si="27"/>
        <v>8.2453206566239778E-3</v>
      </c>
      <c r="BL55" s="131">
        <v>207369.72996959687</v>
      </c>
      <c r="BM55" s="54">
        <v>22576</v>
      </c>
      <c r="BN55" s="54">
        <v>40055</v>
      </c>
      <c r="BO55" s="54">
        <f t="shared" si="28"/>
        <v>270000.72996959684</v>
      </c>
      <c r="BQ55" s="122">
        <f t="shared" si="29"/>
        <v>3.5536864669127866E-2</v>
      </c>
      <c r="BR55" s="49">
        <f t="shared" si="29"/>
        <v>3.6941885187810053E-2</v>
      </c>
      <c r="BS55" s="49">
        <f t="shared" si="29"/>
        <v>6.2189489452003421E-2</v>
      </c>
      <c r="BT55" s="49">
        <f t="shared" si="30"/>
        <v>3.960830043536312E-2</v>
      </c>
      <c r="BV55" s="122">
        <f t="shared" si="31"/>
        <v>3.4799171585189859E-2</v>
      </c>
      <c r="BW55" s="49">
        <f t="shared" si="31"/>
        <v>3.6203191198974638E-2</v>
      </c>
      <c r="BX55" s="49">
        <f t="shared" si="31"/>
        <v>6.1432809639884622E-2</v>
      </c>
      <c r="BY55" s="49">
        <f t="shared" si="31"/>
        <v>3.8867706952502967E-2</v>
      </c>
      <c r="CA55" s="180">
        <v>154936.63283486222</v>
      </c>
      <c r="CB55" s="64">
        <v>160171.76063477318</v>
      </c>
      <c r="CC55" s="64">
        <v>139498.93317539513</v>
      </c>
      <c r="CD55" s="64">
        <v>152701.54585246427</v>
      </c>
      <c r="CF55" s="180">
        <v>153785.2941643823</v>
      </c>
      <c r="CG55" s="64">
        <v>159335.29460766638</v>
      </c>
      <c r="CH55" s="64">
        <v>138455.96656049986</v>
      </c>
      <c r="CI55" s="64">
        <v>151646.92622836499</v>
      </c>
      <c r="CK55" s="163">
        <v>163361.4375</v>
      </c>
      <c r="CL55" s="60">
        <v>163245.0625</v>
      </c>
    </row>
    <row r="56" spans="1:90">
      <c r="A56" s="9" t="s">
        <v>136</v>
      </c>
      <c r="B56" s="23" t="s">
        <v>137</v>
      </c>
      <c r="D56" s="131">
        <v>589757.9736073867</v>
      </c>
      <c r="E56" s="54">
        <v>300221.8125</v>
      </c>
      <c r="F56" s="124">
        <f t="shared" si="0"/>
        <v>1964.4074782453947</v>
      </c>
      <c r="G56" s="131">
        <f t="shared" si="1"/>
        <v>566097.74099712935</v>
      </c>
      <c r="H56" s="54">
        <v>299668.03125</v>
      </c>
      <c r="I56" s="124">
        <f t="shared" si="2"/>
        <v>1889.0828582407532</v>
      </c>
      <c r="J56" s="49">
        <f t="shared" si="3"/>
        <v>4.1795313594754857E-2</v>
      </c>
      <c r="K56" s="49">
        <f t="shared" si="4"/>
        <v>3.987364539149385E-2</v>
      </c>
      <c r="M56" s="131">
        <f t="shared" si="5"/>
        <v>598131.82850151998</v>
      </c>
      <c r="N56" s="124">
        <f t="shared" si="6"/>
        <v>1992.2997050772917</v>
      </c>
      <c r="O56" s="49">
        <f t="shared" si="7"/>
        <v>-1.4000015540239774E-2</v>
      </c>
      <c r="P56" s="49">
        <f t="shared" si="8"/>
        <v>-1.4000015540239663E-2</v>
      </c>
      <c r="R56" s="131">
        <v>437132</v>
      </c>
      <c r="S56" s="54">
        <v>49044</v>
      </c>
      <c r="T56" s="54">
        <v>102775</v>
      </c>
      <c r="V56" s="124">
        <f t="shared" si="9"/>
        <v>102775</v>
      </c>
      <c r="W56" s="51">
        <f t="shared" si="10"/>
        <v>806.97360738669522</v>
      </c>
      <c r="Y56" s="176">
        <v>-1.2533020603937128E-2</v>
      </c>
      <c r="Z56" s="61">
        <v>5.1465572068298382E-2</v>
      </c>
      <c r="AA56" s="117">
        <f t="shared" si="11"/>
        <v>1</v>
      </c>
      <c r="AB56" s="63">
        <f t="shared" si="12"/>
        <v>442.68011905304519</v>
      </c>
      <c r="AC56" s="63">
        <f t="shared" si="12"/>
        <v>46.643467273519377</v>
      </c>
      <c r="AE56" s="124">
        <f t="shared" si="13"/>
        <v>806.97360738669522</v>
      </c>
      <c r="AF56" s="51">
        <v>0</v>
      </c>
      <c r="AG56" s="51">
        <f t="shared" si="14"/>
        <v>0</v>
      </c>
      <c r="AI56" s="124">
        <v>0</v>
      </c>
      <c r="AJ56" s="51">
        <f t="shared" si="15"/>
        <v>0</v>
      </c>
      <c r="AK56" s="51">
        <f t="shared" si="16"/>
        <v>0</v>
      </c>
      <c r="AM56" s="124">
        <f t="shared" si="17"/>
        <v>0</v>
      </c>
      <c r="AN56" s="51">
        <f t="shared" si="18"/>
        <v>0</v>
      </c>
      <c r="AO56" s="51">
        <f t="shared" si="19"/>
        <v>0</v>
      </c>
      <c r="AQ56" s="124">
        <f t="shared" si="20"/>
        <v>437939</v>
      </c>
      <c r="AR56" s="51">
        <f t="shared" si="20"/>
        <v>49044</v>
      </c>
      <c r="AS56" s="51">
        <f t="shared" si="21"/>
        <v>102775</v>
      </c>
      <c r="AU56" s="178">
        <f t="shared" si="22"/>
        <v>589758</v>
      </c>
      <c r="AW56" s="124">
        <f t="shared" si="23"/>
        <v>1458.718126951552</v>
      </c>
      <c r="AX56" s="51">
        <f t="shared" si="23"/>
        <v>163.35921627946337</v>
      </c>
      <c r="AY56" s="51">
        <f t="shared" si="23"/>
        <v>342.33022292475835</v>
      </c>
      <c r="AZ56" s="65">
        <f t="shared" si="24"/>
        <v>1964.4075661557736</v>
      </c>
      <c r="BB56" s="131">
        <v>442680.11905304523</v>
      </c>
      <c r="BC56" s="54">
        <v>46643.467273519367</v>
      </c>
      <c r="BD56" s="54">
        <v>108808.24217495536</v>
      </c>
      <c r="BE56" s="54">
        <f t="shared" si="25"/>
        <v>598131.82850151998</v>
      </c>
      <c r="BG56" s="122">
        <f t="shared" si="26"/>
        <v>-1.0710033834786081E-2</v>
      </c>
      <c r="BH56" s="49">
        <f t="shared" si="26"/>
        <v>5.1465572068298382E-2</v>
      </c>
      <c r="BI56" s="49">
        <f t="shared" si="26"/>
        <v>-5.5448393011021779E-2</v>
      </c>
      <c r="BJ56" s="49">
        <f t="shared" si="27"/>
        <v>-1.3999971415162182E-2</v>
      </c>
      <c r="BL56" s="131">
        <v>422011.74099712941</v>
      </c>
      <c r="BM56" s="54">
        <v>47439</v>
      </c>
      <c r="BN56" s="54">
        <v>96647</v>
      </c>
      <c r="BO56" s="54">
        <f t="shared" si="28"/>
        <v>566097.74099712935</v>
      </c>
      <c r="BQ56" s="122">
        <f t="shared" si="29"/>
        <v>3.774126986428783E-2</v>
      </c>
      <c r="BR56" s="49">
        <f t="shared" si="29"/>
        <v>3.3832922279137367E-2</v>
      </c>
      <c r="BS56" s="49">
        <f t="shared" si="29"/>
        <v>6.3406003290324531E-2</v>
      </c>
      <c r="BT56" s="49">
        <f t="shared" si="30"/>
        <v>4.1795360216762667E-2</v>
      </c>
      <c r="BV56" s="122">
        <f t="shared" si="31"/>
        <v>3.5827079643342419E-2</v>
      </c>
      <c r="BW56" s="49">
        <f t="shared" si="31"/>
        <v>3.1925941293234228E-2</v>
      </c>
      <c r="BX56" s="49">
        <f t="shared" si="31"/>
        <v>6.1444472577896203E-2</v>
      </c>
      <c r="BY56" s="49">
        <f t="shared" si="31"/>
        <v>3.9873691927504007E-2</v>
      </c>
      <c r="CA56" s="180">
        <v>324063.02141433029</v>
      </c>
      <c r="CB56" s="64">
        <v>323345.31850620446</v>
      </c>
      <c r="CC56" s="64">
        <v>347766.52986923297</v>
      </c>
      <c r="CD56" s="64">
        <v>328074.05403461622</v>
      </c>
      <c r="CF56" s="180">
        <v>323358.5098857237</v>
      </c>
      <c r="CG56" s="64">
        <v>323223.68688358949</v>
      </c>
      <c r="CH56" s="64">
        <v>345998.40602615773</v>
      </c>
      <c r="CI56" s="64">
        <v>327156.00325182569</v>
      </c>
      <c r="CK56" s="163">
        <v>300221.8125</v>
      </c>
      <c r="CL56" s="60">
        <v>299668.03125</v>
      </c>
    </row>
    <row r="57" spans="1:90">
      <c r="A57" s="9" t="s">
        <v>138</v>
      </c>
      <c r="B57" s="23" t="s">
        <v>139</v>
      </c>
      <c r="D57" s="131">
        <v>332142.51154752361</v>
      </c>
      <c r="E57" s="54">
        <v>169500.15625</v>
      </c>
      <c r="F57" s="124">
        <f t="shared" si="0"/>
        <v>1959.5410346267668</v>
      </c>
      <c r="G57" s="131">
        <f t="shared" si="1"/>
        <v>319833.5694973825</v>
      </c>
      <c r="H57" s="54">
        <v>169562.078125</v>
      </c>
      <c r="I57" s="124">
        <f t="shared" si="2"/>
        <v>1886.2328949613568</v>
      </c>
      <c r="J57" s="49">
        <f t="shared" si="3"/>
        <v>3.8485460014358708E-2</v>
      </c>
      <c r="K57" s="49">
        <f t="shared" si="4"/>
        <v>3.8864840000000012E-2</v>
      </c>
      <c r="M57" s="131">
        <f t="shared" si="5"/>
        <v>333140.50506368349</v>
      </c>
      <c r="N57" s="124">
        <f t="shared" si="6"/>
        <v>1965.428896551141</v>
      </c>
      <c r="O57" s="49">
        <f t="shared" si="7"/>
        <v>-2.9957135232447918E-3</v>
      </c>
      <c r="P57" s="49">
        <f t="shared" si="8"/>
        <v>-2.9957135232446808E-3</v>
      </c>
      <c r="R57" s="131">
        <v>249667</v>
      </c>
      <c r="S57" s="54">
        <v>30332</v>
      </c>
      <c r="T57" s="54">
        <v>51429</v>
      </c>
      <c r="V57" s="124">
        <f t="shared" si="9"/>
        <v>51429</v>
      </c>
      <c r="W57" s="51">
        <f t="shared" si="10"/>
        <v>714.5115475236089</v>
      </c>
      <c r="Y57" s="176">
        <v>-5.460019088533663E-3</v>
      </c>
      <c r="Z57" s="61">
        <v>0.15199414559693403</v>
      </c>
      <c r="AA57" s="117">
        <f t="shared" si="11"/>
        <v>1</v>
      </c>
      <c r="AB57" s="63">
        <f t="shared" si="12"/>
        <v>251.03767047272208</v>
      </c>
      <c r="AC57" s="63">
        <f t="shared" si="12"/>
        <v>26.329994918752586</v>
      </c>
      <c r="AE57" s="124">
        <f t="shared" si="13"/>
        <v>714.5115475236089</v>
      </c>
      <c r="AF57" s="51">
        <v>0</v>
      </c>
      <c r="AG57" s="51">
        <f t="shared" si="14"/>
        <v>0</v>
      </c>
      <c r="AI57" s="124">
        <v>0</v>
      </c>
      <c r="AJ57" s="51">
        <f t="shared" si="15"/>
        <v>0</v>
      </c>
      <c r="AK57" s="51">
        <f t="shared" si="16"/>
        <v>0</v>
      </c>
      <c r="AM57" s="124">
        <f t="shared" si="17"/>
        <v>0</v>
      </c>
      <c r="AN57" s="51">
        <f t="shared" si="18"/>
        <v>0</v>
      </c>
      <c r="AO57" s="51">
        <f t="shared" si="19"/>
        <v>0</v>
      </c>
      <c r="AQ57" s="124">
        <f t="shared" si="20"/>
        <v>250382</v>
      </c>
      <c r="AR57" s="51">
        <f t="shared" si="20"/>
        <v>30332</v>
      </c>
      <c r="AS57" s="51">
        <f t="shared" si="21"/>
        <v>51429</v>
      </c>
      <c r="AU57" s="178">
        <f t="shared" si="22"/>
        <v>332143</v>
      </c>
      <c r="AW57" s="124">
        <f t="shared" si="23"/>
        <v>1477.1785792970325</v>
      </c>
      <c r="AX57" s="51">
        <f t="shared" si="23"/>
        <v>178.94968754637947</v>
      </c>
      <c r="AY57" s="51">
        <f t="shared" si="23"/>
        <v>303.41564950622279</v>
      </c>
      <c r="AZ57" s="65">
        <f t="shared" si="24"/>
        <v>1959.5439163496346</v>
      </c>
      <c r="BB57" s="131">
        <v>251037.67047272209</v>
      </c>
      <c r="BC57" s="54">
        <v>26329.994918752589</v>
      </c>
      <c r="BD57" s="54">
        <v>55772.839672208844</v>
      </c>
      <c r="BE57" s="54">
        <f t="shared" si="25"/>
        <v>333140.50506368349</v>
      </c>
      <c r="BG57" s="122">
        <f t="shared" si="26"/>
        <v>-2.6118409698728806E-3</v>
      </c>
      <c r="BH57" s="49">
        <f t="shared" si="26"/>
        <v>0.15199414559693381</v>
      </c>
      <c r="BI57" s="49">
        <f t="shared" si="26"/>
        <v>-7.7884498937810798E-2</v>
      </c>
      <c r="BJ57" s="49">
        <f t="shared" si="27"/>
        <v>-2.9942473176379769E-3</v>
      </c>
      <c r="BL57" s="131">
        <v>241779.56949738253</v>
      </c>
      <c r="BM57" s="54">
        <v>29585</v>
      </c>
      <c r="BN57" s="54">
        <v>48469</v>
      </c>
      <c r="BO57" s="54">
        <f t="shared" si="28"/>
        <v>319833.5694973825</v>
      </c>
      <c r="BQ57" s="122">
        <f t="shared" si="29"/>
        <v>3.5579641904816217E-2</v>
      </c>
      <c r="BR57" s="49">
        <f t="shared" si="29"/>
        <v>2.5249281730606699E-2</v>
      </c>
      <c r="BS57" s="49">
        <f t="shared" si="29"/>
        <v>6.1069962243908371E-2</v>
      </c>
      <c r="BT57" s="49">
        <f t="shared" si="30"/>
        <v>3.8486987222641211E-2</v>
      </c>
      <c r="BV57" s="122">
        <f t="shared" si="31"/>
        <v>3.5957960335649908E-2</v>
      </c>
      <c r="BW57" s="49">
        <f t="shared" si="31"/>
        <v>2.5623826269512762E-2</v>
      </c>
      <c r="BX57" s="49">
        <f t="shared" si="31"/>
        <v>6.1457592810286288E-2</v>
      </c>
      <c r="BY57" s="49">
        <f t="shared" si="31"/>
        <v>3.8866367766202892E-2</v>
      </c>
      <c r="CA57" s="180">
        <v>183771.58241537638</v>
      </c>
      <c r="CB57" s="64">
        <v>182526.75221046928</v>
      </c>
      <c r="CC57" s="64">
        <v>178257.88309832252</v>
      </c>
      <c r="CD57" s="64">
        <v>182726.86864565423</v>
      </c>
      <c r="CF57" s="180">
        <v>183105.70214065522</v>
      </c>
      <c r="CG57" s="64">
        <v>182425.80267985223</v>
      </c>
      <c r="CH57" s="64">
        <v>177409.74812246207</v>
      </c>
      <c r="CI57" s="64">
        <v>182093.68594355203</v>
      </c>
      <c r="CK57" s="163">
        <v>169500.15625</v>
      </c>
      <c r="CL57" s="60">
        <v>169562.078125</v>
      </c>
    </row>
    <row r="58" spans="1:90">
      <c r="A58" s="9" t="s">
        <v>140</v>
      </c>
      <c r="B58" s="23" t="s">
        <v>141</v>
      </c>
      <c r="D58" s="131">
        <v>349876.82205400226</v>
      </c>
      <c r="E58" s="54">
        <v>195498.4375</v>
      </c>
      <c r="F58" s="124">
        <f t="shared" si="0"/>
        <v>1789.6655672964255</v>
      </c>
      <c r="G58" s="131">
        <f t="shared" si="1"/>
        <v>335260.49399808631</v>
      </c>
      <c r="H58" s="54">
        <v>194611.96875</v>
      </c>
      <c r="I58" s="124">
        <f t="shared" si="2"/>
        <v>1722.7126170680924</v>
      </c>
      <c r="J58" s="49">
        <f t="shared" si="3"/>
        <v>4.3596929305960375E-2</v>
      </c>
      <c r="K58" s="49">
        <f t="shared" si="4"/>
        <v>3.8864840000000234E-2</v>
      </c>
      <c r="M58" s="131">
        <f t="shared" si="5"/>
        <v>345709.63200678671</v>
      </c>
      <c r="N58" s="124">
        <f t="shared" si="6"/>
        <v>1768.3498468205746</v>
      </c>
      <c r="O58" s="49">
        <f t="shared" si="7"/>
        <v>1.2054017769264069E-2</v>
      </c>
      <c r="P58" s="49">
        <f t="shared" si="8"/>
        <v>1.2054017769264291E-2</v>
      </c>
      <c r="R58" s="131">
        <v>271165</v>
      </c>
      <c r="S58" s="54">
        <v>27873</v>
      </c>
      <c r="T58" s="54">
        <v>50247</v>
      </c>
      <c r="V58" s="124">
        <f t="shared" si="9"/>
        <v>50247</v>
      </c>
      <c r="W58" s="51">
        <f t="shared" si="10"/>
        <v>591.82205400225939</v>
      </c>
      <c r="Y58" s="176">
        <v>2.3505842678155142E-2</v>
      </c>
      <c r="Z58" s="61">
        <v>2.8061662976020418E-2</v>
      </c>
      <c r="AA58" s="117">
        <f t="shared" si="11"/>
        <v>2</v>
      </c>
      <c r="AB58" s="63">
        <f t="shared" si="12"/>
        <v>264.93742262423876</v>
      </c>
      <c r="AC58" s="63">
        <f t="shared" si="12"/>
        <v>27.112186947340863</v>
      </c>
      <c r="AE58" s="124">
        <f t="shared" si="13"/>
        <v>0</v>
      </c>
      <c r="AF58" s="51">
        <v>0</v>
      </c>
      <c r="AG58" s="51">
        <f t="shared" si="14"/>
        <v>591.82205400225939</v>
      </c>
      <c r="AI58" s="124">
        <v>0</v>
      </c>
      <c r="AJ58" s="51">
        <f t="shared" si="15"/>
        <v>0</v>
      </c>
      <c r="AK58" s="51">
        <f t="shared" si="16"/>
        <v>591.82205400225939</v>
      </c>
      <c r="AM58" s="124">
        <f t="shared" si="17"/>
        <v>536.8807370417386</v>
      </c>
      <c r="AN58" s="51">
        <f t="shared" si="18"/>
        <v>54.941316960520837</v>
      </c>
      <c r="AO58" s="51">
        <f t="shared" si="19"/>
        <v>0</v>
      </c>
      <c r="AQ58" s="124">
        <f t="shared" si="20"/>
        <v>271702</v>
      </c>
      <c r="AR58" s="51">
        <f t="shared" si="20"/>
        <v>27928</v>
      </c>
      <c r="AS58" s="51">
        <f t="shared" si="21"/>
        <v>50247</v>
      </c>
      <c r="AU58" s="178">
        <f t="shared" si="22"/>
        <v>349877</v>
      </c>
      <c r="AW58" s="124">
        <f t="shared" si="23"/>
        <v>1389.7911588168063</v>
      </c>
      <c r="AX58" s="51">
        <f t="shared" si="23"/>
        <v>142.85536169566572</v>
      </c>
      <c r="AY58" s="51">
        <f t="shared" si="23"/>
        <v>257.01995700093511</v>
      </c>
      <c r="AZ58" s="65">
        <f t="shared" si="24"/>
        <v>1789.6664775134072</v>
      </c>
      <c r="BB58" s="131">
        <v>264937.42262423871</v>
      </c>
      <c r="BC58" s="54">
        <v>27112.186947340862</v>
      </c>
      <c r="BD58" s="54">
        <v>53660.022435207153</v>
      </c>
      <c r="BE58" s="54">
        <f t="shared" si="25"/>
        <v>345709.63200678671</v>
      </c>
      <c r="BG58" s="122">
        <f t="shared" si="26"/>
        <v>2.5532736405288858E-2</v>
      </c>
      <c r="BH58" s="49">
        <f t="shared" si="26"/>
        <v>3.00902710004054E-2</v>
      </c>
      <c r="BI58" s="49">
        <f t="shared" si="26"/>
        <v>-6.3604565937859459E-2</v>
      </c>
      <c r="BJ58" s="49">
        <f t="shared" si="27"/>
        <v>1.2054532496021064E-2</v>
      </c>
      <c r="BL58" s="131">
        <v>261312.49399808628</v>
      </c>
      <c r="BM58" s="54">
        <v>26824</v>
      </c>
      <c r="BN58" s="54">
        <v>47124</v>
      </c>
      <c r="BO58" s="54">
        <f t="shared" si="28"/>
        <v>335260.49399808631</v>
      </c>
      <c r="BQ58" s="122">
        <f t="shared" si="29"/>
        <v>3.975893323336388E-2</v>
      </c>
      <c r="BR58" s="49">
        <f t="shared" si="29"/>
        <v>4.115717268118102E-2</v>
      </c>
      <c r="BS58" s="49">
        <f t="shared" si="29"/>
        <v>6.6271963330786887E-2</v>
      </c>
      <c r="BT58" s="49">
        <f t="shared" si="30"/>
        <v>4.3597460075320171E-2</v>
      </c>
      <c r="BV58" s="122">
        <f t="shared" si="31"/>
        <v>3.5044246949261337E-2</v>
      </c>
      <c r="BW58" s="49">
        <f t="shared" si="31"/>
        <v>3.6436146215584664E-2</v>
      </c>
      <c r="BX58" s="49">
        <f t="shared" si="31"/>
        <v>6.1437056276893554E-2</v>
      </c>
      <c r="BY58" s="49">
        <f t="shared" si="31"/>
        <v>3.8865368362637653E-2</v>
      </c>
      <c r="CA58" s="180">
        <v>193946.86584298173</v>
      </c>
      <c r="CB58" s="64">
        <v>187949.12205990104</v>
      </c>
      <c r="CC58" s="64">
        <v>171505.02041004814</v>
      </c>
      <c r="CD58" s="64">
        <v>189621.00842455603</v>
      </c>
      <c r="CF58" s="180">
        <v>192760.12254834757</v>
      </c>
      <c r="CG58" s="64">
        <v>187036.55368209537</v>
      </c>
      <c r="CH58" s="64">
        <v>170363.12098029547</v>
      </c>
      <c r="CI58" s="64">
        <v>188538.89977164133</v>
      </c>
      <c r="CK58" s="163">
        <v>195498.4375</v>
      </c>
      <c r="CL58" s="60">
        <v>194611.96875</v>
      </c>
    </row>
    <row r="59" spans="1:90">
      <c r="A59" s="9" t="s">
        <v>142</v>
      </c>
      <c r="B59" s="23" t="s">
        <v>143</v>
      </c>
      <c r="D59" s="131">
        <v>327986.15415080468</v>
      </c>
      <c r="E59" s="54">
        <v>178117.21875</v>
      </c>
      <c r="F59" s="124">
        <f t="shared" si="0"/>
        <v>1841.4062180656226</v>
      </c>
      <c r="G59" s="131">
        <f t="shared" si="1"/>
        <v>313980.32309207472</v>
      </c>
      <c r="H59" s="54">
        <v>177652.984375</v>
      </c>
      <c r="I59" s="124">
        <f t="shared" si="2"/>
        <v>1767.3799525332331</v>
      </c>
      <c r="J59" s="49">
        <f t="shared" si="3"/>
        <v>4.4607352845556392E-2</v>
      </c>
      <c r="K59" s="49">
        <f t="shared" si="4"/>
        <v>4.1884748905455016E-2</v>
      </c>
      <c r="M59" s="131">
        <f t="shared" si="5"/>
        <v>336771.80419519253</v>
      </c>
      <c r="N59" s="124">
        <f t="shared" si="6"/>
        <v>1890.7313204113937</v>
      </c>
      <c r="O59" s="49">
        <f t="shared" si="7"/>
        <v>-2.6087843266402677E-2</v>
      </c>
      <c r="P59" s="49">
        <f t="shared" si="8"/>
        <v>-2.6087843266402677E-2</v>
      </c>
      <c r="R59" s="131">
        <v>251519</v>
      </c>
      <c r="S59" s="54">
        <v>26865</v>
      </c>
      <c r="T59" s="54">
        <v>48392</v>
      </c>
      <c r="V59" s="124">
        <f t="shared" si="9"/>
        <v>48392</v>
      </c>
      <c r="W59" s="51">
        <f t="shared" si="10"/>
        <v>1210.1541508046794</v>
      </c>
      <c r="Y59" s="176">
        <v>-7.7861457461649852E-3</v>
      </c>
      <c r="Z59" s="61">
        <v>-4.601537125064159E-2</v>
      </c>
      <c r="AA59" s="117">
        <f t="shared" si="11"/>
        <v>4</v>
      </c>
      <c r="AB59" s="63">
        <f t="shared" si="12"/>
        <v>253.49273135189932</v>
      </c>
      <c r="AC59" s="63">
        <f t="shared" si="12"/>
        <v>28.160831097686664</v>
      </c>
      <c r="AE59" s="124">
        <f t="shared" si="13"/>
        <v>0</v>
      </c>
      <c r="AF59" s="51">
        <v>0</v>
      </c>
      <c r="AG59" s="51">
        <f t="shared" si="14"/>
        <v>1210.1541508046794</v>
      </c>
      <c r="AI59" s="124">
        <v>0</v>
      </c>
      <c r="AJ59" s="51">
        <f t="shared" si="15"/>
        <v>0</v>
      </c>
      <c r="AK59" s="51">
        <f t="shared" si="16"/>
        <v>1210.1541508046794</v>
      </c>
      <c r="AM59" s="124">
        <f t="shared" si="17"/>
        <v>1089.1581784953466</v>
      </c>
      <c r="AN59" s="51">
        <f t="shared" si="18"/>
        <v>120.99597230933269</v>
      </c>
      <c r="AO59" s="51">
        <f t="shared" si="19"/>
        <v>0</v>
      </c>
      <c r="AQ59" s="124">
        <f t="shared" si="20"/>
        <v>252608</v>
      </c>
      <c r="AR59" s="51">
        <f t="shared" si="20"/>
        <v>26986</v>
      </c>
      <c r="AS59" s="51">
        <f t="shared" si="21"/>
        <v>48392</v>
      </c>
      <c r="AU59" s="178">
        <f t="shared" si="22"/>
        <v>327986</v>
      </c>
      <c r="AW59" s="124">
        <f t="shared" si="23"/>
        <v>1418.2121289158069</v>
      </c>
      <c r="AX59" s="51">
        <f t="shared" si="23"/>
        <v>151.50696933953782</v>
      </c>
      <c r="AY59" s="51">
        <f t="shared" si="23"/>
        <v>271.68625436444506</v>
      </c>
      <c r="AZ59" s="65">
        <f t="shared" si="24"/>
        <v>1841.4053526197899</v>
      </c>
      <c r="BB59" s="131">
        <v>253492.73135189936</v>
      </c>
      <c r="BC59" s="54">
        <v>28160.831097686667</v>
      </c>
      <c r="BD59" s="54">
        <v>55118.24174560645</v>
      </c>
      <c r="BE59" s="54">
        <f t="shared" si="25"/>
        <v>336771.80419519253</v>
      </c>
      <c r="BG59" s="122">
        <f t="shared" si="26"/>
        <v>-3.4901645786094004E-3</v>
      </c>
      <c r="BH59" s="49">
        <f t="shared" si="26"/>
        <v>-4.1718623062341975E-2</v>
      </c>
      <c r="BI59" s="49">
        <f t="shared" si="26"/>
        <v>-0.12203295193360564</v>
      </c>
      <c r="BJ59" s="49">
        <f t="shared" si="27"/>
        <v>-2.6088300997135438E-2</v>
      </c>
      <c r="BL59" s="131">
        <v>242849.32309207472</v>
      </c>
      <c r="BM59" s="54">
        <v>25659</v>
      </c>
      <c r="BN59" s="54">
        <v>45472</v>
      </c>
      <c r="BO59" s="54">
        <f t="shared" si="28"/>
        <v>313980.32309207472</v>
      </c>
      <c r="BQ59" s="122">
        <f t="shared" si="29"/>
        <v>4.018408115646821E-2</v>
      </c>
      <c r="BR59" s="49">
        <f t="shared" si="29"/>
        <v>5.1716746560660942E-2</v>
      </c>
      <c r="BS59" s="49">
        <f t="shared" si="29"/>
        <v>6.4215341308937468E-2</v>
      </c>
      <c r="BT59" s="49">
        <f t="shared" si="30"/>
        <v>4.4606861888660809E-2</v>
      </c>
      <c r="BV59" s="122">
        <f t="shared" si="31"/>
        <v>3.7473005774820711E-2</v>
      </c>
      <c r="BW59" s="49">
        <f t="shared" si="31"/>
        <v>4.8975613109650373E-2</v>
      </c>
      <c r="BX59" s="49">
        <f t="shared" si="31"/>
        <v>6.1441632246416189E-2</v>
      </c>
      <c r="BY59" s="49">
        <f t="shared" si="31"/>
        <v>4.1884259228160969E-2</v>
      </c>
      <c r="CA59" s="180">
        <v>185568.804409362</v>
      </c>
      <c r="CB59" s="64">
        <v>195218.61115694622</v>
      </c>
      <c r="CC59" s="64">
        <v>176165.69555036022</v>
      </c>
      <c r="CD59" s="64">
        <v>184718.62860678381</v>
      </c>
      <c r="CF59" s="180">
        <v>184100.16183109963</v>
      </c>
      <c r="CG59" s="64">
        <v>194353.8050447182</v>
      </c>
      <c r="CH59" s="64">
        <v>174864.62216396822</v>
      </c>
      <c r="CI59" s="64">
        <v>183359.82193902988</v>
      </c>
      <c r="CK59" s="163">
        <v>178117.21875</v>
      </c>
      <c r="CL59" s="60">
        <v>177652.984375</v>
      </c>
    </row>
    <row r="60" spans="1:90">
      <c r="A60" s="9" t="s">
        <v>144</v>
      </c>
      <c r="B60" s="23" t="s">
        <v>145</v>
      </c>
      <c r="D60" s="131">
        <v>517025.9583031183</v>
      </c>
      <c r="E60" s="54">
        <v>264819.25</v>
      </c>
      <c r="F60" s="124">
        <f t="shared" si="0"/>
        <v>1952.3730178343089</v>
      </c>
      <c r="G60" s="131">
        <f t="shared" si="1"/>
        <v>496130.94339789491</v>
      </c>
      <c r="H60" s="54">
        <v>263993.09375</v>
      </c>
      <c r="I60" s="124">
        <f t="shared" si="2"/>
        <v>1879.3330399306892</v>
      </c>
      <c r="J60" s="49">
        <f t="shared" si="3"/>
        <v>4.2115927626118044E-2</v>
      </c>
      <c r="K60" s="49">
        <f t="shared" si="4"/>
        <v>3.8864840000000012E-2</v>
      </c>
      <c r="M60" s="131">
        <f t="shared" si="5"/>
        <v>510874.30427726009</v>
      </c>
      <c r="N60" s="124">
        <f t="shared" si="6"/>
        <v>1929.1433846945042</v>
      </c>
      <c r="O60" s="49">
        <f t="shared" si="7"/>
        <v>1.2041423838219822E-2</v>
      </c>
      <c r="P60" s="49">
        <f t="shared" si="8"/>
        <v>1.2041423838220044E-2</v>
      </c>
      <c r="R60" s="131">
        <v>397235</v>
      </c>
      <c r="S60" s="54">
        <v>40706</v>
      </c>
      <c r="T60" s="54">
        <v>78291</v>
      </c>
      <c r="V60" s="124">
        <f t="shared" si="9"/>
        <v>78291</v>
      </c>
      <c r="W60" s="51">
        <f t="shared" si="10"/>
        <v>793.95830311829923</v>
      </c>
      <c r="Y60" s="176">
        <v>2.5351647982730707E-2</v>
      </c>
      <c r="Z60" s="61">
        <v>4.3304831036618863E-2</v>
      </c>
      <c r="AA60" s="117">
        <f t="shared" si="11"/>
        <v>2</v>
      </c>
      <c r="AB60" s="63">
        <f t="shared" si="12"/>
        <v>387.41343107168865</v>
      </c>
      <c r="AC60" s="63">
        <f t="shared" si="12"/>
        <v>39.0164013326334</v>
      </c>
      <c r="AE60" s="124">
        <f t="shared" si="13"/>
        <v>0</v>
      </c>
      <c r="AF60" s="51">
        <v>0</v>
      </c>
      <c r="AG60" s="51">
        <f t="shared" si="14"/>
        <v>793.95830311829923</v>
      </c>
      <c r="AI60" s="124">
        <v>0</v>
      </c>
      <c r="AJ60" s="51">
        <f t="shared" si="15"/>
        <v>0</v>
      </c>
      <c r="AK60" s="51">
        <f t="shared" si="16"/>
        <v>793.95830311829923</v>
      </c>
      <c r="AM60" s="124">
        <f t="shared" si="17"/>
        <v>721.31470869344037</v>
      </c>
      <c r="AN60" s="51">
        <f t="shared" si="18"/>
        <v>72.643594424858989</v>
      </c>
      <c r="AO60" s="51">
        <f t="shared" si="19"/>
        <v>0</v>
      </c>
      <c r="AQ60" s="124">
        <f t="shared" si="20"/>
        <v>397956</v>
      </c>
      <c r="AR60" s="51">
        <f t="shared" si="20"/>
        <v>40779</v>
      </c>
      <c r="AS60" s="51">
        <f t="shared" si="21"/>
        <v>78291</v>
      </c>
      <c r="AU60" s="178">
        <f t="shared" si="22"/>
        <v>517026</v>
      </c>
      <c r="AW60" s="124">
        <f t="shared" si="23"/>
        <v>1502.7457407269299</v>
      </c>
      <c r="AX60" s="51">
        <f t="shared" si="23"/>
        <v>153.98805033999605</v>
      </c>
      <c r="AY60" s="51">
        <f t="shared" si="23"/>
        <v>295.63938422150204</v>
      </c>
      <c r="AZ60" s="65">
        <f t="shared" si="24"/>
        <v>1952.373175288428</v>
      </c>
      <c r="BB60" s="131">
        <v>387413.43107168865</v>
      </c>
      <c r="BC60" s="54">
        <v>39016.401332633402</v>
      </c>
      <c r="BD60" s="54">
        <v>84444.471872938026</v>
      </c>
      <c r="BE60" s="54">
        <f t="shared" si="25"/>
        <v>510874.30427726009</v>
      </c>
      <c r="BG60" s="122">
        <f t="shared" si="26"/>
        <v>2.7212708911892314E-2</v>
      </c>
      <c r="BH60" s="49">
        <f t="shared" si="26"/>
        <v>4.5175839061619261E-2</v>
      </c>
      <c r="BI60" s="49">
        <f t="shared" si="26"/>
        <v>-7.2870037984215652E-2</v>
      </c>
      <c r="BJ60" s="49">
        <f t="shared" si="27"/>
        <v>1.2041505456890755E-2</v>
      </c>
      <c r="BL60" s="131">
        <v>383344.94339789491</v>
      </c>
      <c r="BM60" s="54">
        <v>39257</v>
      </c>
      <c r="BN60" s="54">
        <v>73529</v>
      </c>
      <c r="BO60" s="54">
        <f t="shared" si="28"/>
        <v>496130.94339789491</v>
      </c>
      <c r="BQ60" s="122">
        <f t="shared" si="29"/>
        <v>3.81146454485497E-2</v>
      </c>
      <c r="BR60" s="49">
        <f t="shared" si="29"/>
        <v>3.8770155641032256E-2</v>
      </c>
      <c r="BS60" s="49">
        <f t="shared" si="29"/>
        <v>6.476356267595107E-2</v>
      </c>
      <c r="BT60" s="49">
        <f t="shared" si="30"/>
        <v>4.2116011670224163E-2</v>
      </c>
      <c r="BV60" s="122">
        <f t="shared" si="31"/>
        <v>3.487604061693772E-2</v>
      </c>
      <c r="BW60" s="49">
        <f t="shared" si="31"/>
        <v>3.5529505815174334E-2</v>
      </c>
      <c r="BX60" s="49">
        <f t="shared" si="31"/>
        <v>6.1441821253916951E-2</v>
      </c>
      <c r="BY60" s="49">
        <f t="shared" si="31"/>
        <v>3.8864923781913863E-2</v>
      </c>
      <c r="CA60" s="180">
        <v>283605.1622967507</v>
      </c>
      <c r="CB60" s="64">
        <v>270472.40381781245</v>
      </c>
      <c r="CC60" s="64">
        <v>269896.47441111924</v>
      </c>
      <c r="CD60" s="64">
        <v>280213.48492062208</v>
      </c>
      <c r="CF60" s="180">
        <v>281860.24042804161</v>
      </c>
      <c r="CG60" s="64">
        <v>269433.1126536259</v>
      </c>
      <c r="CH60" s="64">
        <v>268356.27368228987</v>
      </c>
      <c r="CI60" s="64">
        <v>278603.27694379934</v>
      </c>
      <c r="CK60" s="163">
        <v>264819.25</v>
      </c>
      <c r="CL60" s="60">
        <v>263993.09375</v>
      </c>
    </row>
    <row r="61" spans="1:90">
      <c r="A61" s="9" t="s">
        <v>146</v>
      </c>
      <c r="B61" s="23" t="s">
        <v>147</v>
      </c>
      <c r="D61" s="131">
        <v>231858.12870328972</v>
      </c>
      <c r="E61" s="54">
        <v>120801.65625</v>
      </c>
      <c r="F61" s="124">
        <f t="shared" si="0"/>
        <v>1919.3290547561487</v>
      </c>
      <c r="G61" s="131">
        <f t="shared" si="1"/>
        <v>222570.51654129883</v>
      </c>
      <c r="H61" s="54">
        <v>120626.71875</v>
      </c>
      <c r="I61" s="124">
        <f t="shared" si="2"/>
        <v>1845.1178880408602</v>
      </c>
      <c r="J61" s="49">
        <f t="shared" si="3"/>
        <v>4.1728852079415235E-2</v>
      </c>
      <c r="K61" s="49">
        <f t="shared" si="4"/>
        <v>4.0220284674647999E-2</v>
      </c>
      <c r="M61" s="131">
        <f t="shared" si="5"/>
        <v>235446.39605587398</v>
      </c>
      <c r="N61" s="124">
        <f t="shared" si="6"/>
        <v>1949.0328474355993</v>
      </c>
      <c r="O61" s="49">
        <f t="shared" si="7"/>
        <v>-1.524027299926356E-2</v>
      </c>
      <c r="P61" s="49">
        <f t="shared" si="8"/>
        <v>-1.524027299926356E-2</v>
      </c>
      <c r="R61" s="131">
        <v>178876</v>
      </c>
      <c r="S61" s="54">
        <v>18960</v>
      </c>
      <c r="T61" s="54">
        <v>33836</v>
      </c>
      <c r="V61" s="124">
        <f t="shared" si="9"/>
        <v>33836</v>
      </c>
      <c r="W61" s="51">
        <f t="shared" si="10"/>
        <v>186.12870328972349</v>
      </c>
      <c r="Y61" s="176">
        <v>-2.0251278215693835E-2</v>
      </c>
      <c r="Z61" s="61">
        <v>-9.1688322583123316E-3</v>
      </c>
      <c r="AA61" s="117">
        <f t="shared" si="11"/>
        <v>4</v>
      </c>
      <c r="AB61" s="63">
        <f t="shared" si="12"/>
        <v>182.57334357551727</v>
      </c>
      <c r="AC61" s="63">
        <f t="shared" si="12"/>
        <v>19.135449728750277</v>
      </c>
      <c r="AE61" s="124">
        <f t="shared" si="13"/>
        <v>0</v>
      </c>
      <c r="AF61" s="51">
        <v>0</v>
      </c>
      <c r="AG61" s="51">
        <f t="shared" si="14"/>
        <v>186.12870328972349</v>
      </c>
      <c r="AI61" s="124">
        <v>0</v>
      </c>
      <c r="AJ61" s="51">
        <f t="shared" si="15"/>
        <v>0</v>
      </c>
      <c r="AK61" s="51">
        <f t="shared" si="16"/>
        <v>186.12870328972349</v>
      </c>
      <c r="AM61" s="124">
        <f t="shared" si="17"/>
        <v>168.47128545219076</v>
      </c>
      <c r="AN61" s="51">
        <f t="shared" si="18"/>
        <v>17.657417837532748</v>
      </c>
      <c r="AO61" s="51">
        <f t="shared" si="19"/>
        <v>0</v>
      </c>
      <c r="AQ61" s="124">
        <f t="shared" si="20"/>
        <v>179044</v>
      </c>
      <c r="AR61" s="51">
        <f t="shared" si="20"/>
        <v>18978</v>
      </c>
      <c r="AS61" s="51">
        <f t="shared" si="21"/>
        <v>33836</v>
      </c>
      <c r="AU61" s="178">
        <f t="shared" si="22"/>
        <v>231858</v>
      </c>
      <c r="AW61" s="124">
        <f t="shared" si="23"/>
        <v>1482.131996845035</v>
      </c>
      <c r="AX61" s="51">
        <f t="shared" si="23"/>
        <v>157.10049505219428</v>
      </c>
      <c r="AY61" s="51">
        <f t="shared" si="23"/>
        <v>280.09549744894332</v>
      </c>
      <c r="AZ61" s="65">
        <f t="shared" si="24"/>
        <v>1919.3279893461724</v>
      </c>
      <c r="BB61" s="131">
        <v>182573.34357551724</v>
      </c>
      <c r="BC61" s="54">
        <v>19135.449728750278</v>
      </c>
      <c r="BD61" s="54">
        <v>33737.602751606471</v>
      </c>
      <c r="BE61" s="54">
        <f t="shared" si="25"/>
        <v>235446.39605587398</v>
      </c>
      <c r="BG61" s="122">
        <f t="shared" si="26"/>
        <v>-1.9331100074077345E-2</v>
      </c>
      <c r="BH61" s="49">
        <f t="shared" si="26"/>
        <v>-8.2281697572916812E-3</v>
      </c>
      <c r="BI61" s="49">
        <f t="shared" si="26"/>
        <v>2.9165453490569426E-3</v>
      </c>
      <c r="BJ61" s="49">
        <f t="shared" si="27"/>
        <v>-1.5240819634471769E-2</v>
      </c>
      <c r="BL61" s="131">
        <v>172436.51654129883</v>
      </c>
      <c r="BM61" s="54">
        <v>18303</v>
      </c>
      <c r="BN61" s="54">
        <v>31831</v>
      </c>
      <c r="BO61" s="54">
        <f t="shared" si="28"/>
        <v>222570.51654129883</v>
      </c>
      <c r="BQ61" s="122">
        <f t="shared" si="29"/>
        <v>3.8318353857018872E-2</v>
      </c>
      <c r="BR61" s="49">
        <f t="shared" si="29"/>
        <v>3.6879200131126E-2</v>
      </c>
      <c r="BS61" s="49">
        <f t="shared" si="29"/>
        <v>6.2988910181898117E-2</v>
      </c>
      <c r="BT61" s="49">
        <f t="shared" si="30"/>
        <v>4.172827382093014E-2</v>
      </c>
      <c r="BV61" s="122">
        <f t="shared" si="31"/>
        <v>3.6814725325205133E-2</v>
      </c>
      <c r="BW61" s="49">
        <f t="shared" si="31"/>
        <v>3.5377655692881316E-2</v>
      </c>
      <c r="BX61" s="49">
        <f t="shared" si="31"/>
        <v>6.1449555273633383E-2</v>
      </c>
      <c r="BY61" s="49">
        <f t="shared" si="31"/>
        <v>4.0219707253561054E-2</v>
      </c>
      <c r="CA61" s="180">
        <v>133652.42034216833</v>
      </c>
      <c r="CB61" s="64">
        <v>132652.19009168594</v>
      </c>
      <c r="CC61" s="64">
        <v>107830.14963303429</v>
      </c>
      <c r="CD61" s="64">
        <v>129141.85465670157</v>
      </c>
      <c r="CF61" s="180">
        <v>133243.7095155381</v>
      </c>
      <c r="CG61" s="64">
        <v>132248.83697227133</v>
      </c>
      <c r="CH61" s="64">
        <v>107299.04852829344</v>
      </c>
      <c r="CI61" s="64">
        <v>128800.74428875707</v>
      </c>
      <c r="CK61" s="163">
        <v>120801.65625</v>
      </c>
      <c r="CL61" s="60">
        <v>120626.71875</v>
      </c>
    </row>
    <row r="62" spans="1:90">
      <c r="A62" s="9" t="s">
        <v>148</v>
      </c>
      <c r="B62" s="23" t="s">
        <v>149</v>
      </c>
      <c r="D62" s="131">
        <v>1149982.1475839613</v>
      </c>
      <c r="E62" s="54">
        <v>607792.6875</v>
      </c>
      <c r="F62" s="124">
        <f t="shared" si="0"/>
        <v>1892.0631511940678</v>
      </c>
      <c r="G62" s="131">
        <f t="shared" si="1"/>
        <v>1101822.920366535</v>
      </c>
      <c r="H62" s="54">
        <v>604647.125</v>
      </c>
      <c r="I62" s="124">
        <f t="shared" si="2"/>
        <v>1822.2577678948444</v>
      </c>
      <c r="J62" s="49">
        <f t="shared" si="3"/>
        <v>4.3708681610476585E-2</v>
      </c>
      <c r="K62" s="49">
        <f t="shared" si="4"/>
        <v>3.8307085050797163E-2</v>
      </c>
      <c r="M62" s="131">
        <f t="shared" si="5"/>
        <v>1102556.6915667211</v>
      </c>
      <c r="N62" s="124">
        <f t="shared" si="6"/>
        <v>1814.0341505288693</v>
      </c>
      <c r="O62" s="49">
        <f t="shared" si="7"/>
        <v>4.3014074813558123E-2</v>
      </c>
      <c r="P62" s="49">
        <f t="shared" si="8"/>
        <v>4.3014074813558345E-2</v>
      </c>
      <c r="R62" s="131">
        <v>836078</v>
      </c>
      <c r="S62" s="54">
        <v>85754</v>
      </c>
      <c r="T62" s="54">
        <v>227555</v>
      </c>
      <c r="V62" s="124">
        <f t="shared" si="9"/>
        <v>227555</v>
      </c>
      <c r="W62" s="51">
        <f t="shared" si="10"/>
        <v>595.14758396125399</v>
      </c>
      <c r="Y62" s="176">
        <v>4.4298596628230547E-2</v>
      </c>
      <c r="Z62" s="61">
        <v>2.2129577684484314E-3</v>
      </c>
      <c r="AA62" s="117">
        <f t="shared" si="11"/>
        <v>2</v>
      </c>
      <c r="AB62" s="63">
        <f t="shared" si="12"/>
        <v>800.61201144910001</v>
      </c>
      <c r="AC62" s="63">
        <f t="shared" si="12"/>
        <v>85.564649045190876</v>
      </c>
      <c r="AE62" s="124">
        <f t="shared" si="13"/>
        <v>0</v>
      </c>
      <c r="AF62" s="51">
        <v>0</v>
      </c>
      <c r="AG62" s="51">
        <f t="shared" si="14"/>
        <v>595.14758396125399</v>
      </c>
      <c r="AI62" s="124">
        <v>0</v>
      </c>
      <c r="AJ62" s="51">
        <f t="shared" si="15"/>
        <v>0</v>
      </c>
      <c r="AK62" s="51">
        <f t="shared" si="16"/>
        <v>595.14758396125399</v>
      </c>
      <c r="AM62" s="124">
        <f t="shared" si="17"/>
        <v>537.68320194589614</v>
      </c>
      <c r="AN62" s="51">
        <f t="shared" si="18"/>
        <v>57.464382015357806</v>
      </c>
      <c r="AO62" s="51">
        <f t="shared" si="19"/>
        <v>0</v>
      </c>
      <c r="AQ62" s="124">
        <f t="shared" si="20"/>
        <v>836616</v>
      </c>
      <c r="AR62" s="51">
        <f t="shared" si="20"/>
        <v>85811</v>
      </c>
      <c r="AS62" s="51">
        <f t="shared" si="21"/>
        <v>227555</v>
      </c>
      <c r="AU62" s="178">
        <f t="shared" si="22"/>
        <v>1149982</v>
      </c>
      <c r="AW62" s="124">
        <f t="shared" si="23"/>
        <v>1376.4825033371269</v>
      </c>
      <c r="AX62" s="51">
        <f t="shared" si="23"/>
        <v>141.1846535254671</v>
      </c>
      <c r="AY62" s="51">
        <f t="shared" si="23"/>
        <v>374.39575151190019</v>
      </c>
      <c r="AZ62" s="65">
        <f t="shared" si="24"/>
        <v>1892.0629083744939</v>
      </c>
      <c r="BB62" s="131">
        <v>800612.01144909998</v>
      </c>
      <c r="BC62" s="54">
        <v>85564.649045190876</v>
      </c>
      <c r="BD62" s="54">
        <v>216380.0310724302</v>
      </c>
      <c r="BE62" s="54">
        <f t="shared" si="25"/>
        <v>1102556.6915667211</v>
      </c>
      <c r="BG62" s="122">
        <f t="shared" si="26"/>
        <v>4.4970582549383797E-2</v>
      </c>
      <c r="BH62" s="49">
        <f t="shared" si="26"/>
        <v>2.8791207298590749E-3</v>
      </c>
      <c r="BI62" s="49">
        <f t="shared" si="26"/>
        <v>5.1645102702795764E-2</v>
      </c>
      <c r="BJ62" s="49">
        <f t="shared" si="27"/>
        <v>4.3013940957437935E-2</v>
      </c>
      <c r="BL62" s="131">
        <v>806076.92036653496</v>
      </c>
      <c r="BM62" s="54">
        <v>82473</v>
      </c>
      <c r="BN62" s="54">
        <v>213273</v>
      </c>
      <c r="BO62" s="54">
        <f t="shared" si="28"/>
        <v>1101822.920366535</v>
      </c>
      <c r="BQ62" s="122">
        <f t="shared" si="29"/>
        <v>3.7886061319778896E-2</v>
      </c>
      <c r="BR62" s="49">
        <f t="shared" si="29"/>
        <v>4.0473852048549253E-2</v>
      </c>
      <c r="BS62" s="49">
        <f t="shared" si="29"/>
        <v>6.6965813769206628E-2</v>
      </c>
      <c r="BT62" s="49">
        <f t="shared" si="30"/>
        <v>4.3708547665213038E-2</v>
      </c>
      <c r="BV62" s="122">
        <f t="shared" si="31"/>
        <v>3.2514599074668915E-2</v>
      </c>
      <c r="BW62" s="49">
        <f t="shared" si="31"/>
        <v>3.5088996984404597E-2</v>
      </c>
      <c r="BX62" s="49">
        <f t="shared" si="31"/>
        <v>6.1443852545258304E-2</v>
      </c>
      <c r="BY62" s="49">
        <f t="shared" si="31"/>
        <v>3.8306951798752209E-2</v>
      </c>
      <c r="CA62" s="180">
        <v>586086.28724008868</v>
      </c>
      <c r="CB62" s="64">
        <v>593157.63419020176</v>
      </c>
      <c r="CC62" s="64">
        <v>691581.18020195595</v>
      </c>
      <c r="CD62" s="64">
        <v>604750.03397076193</v>
      </c>
      <c r="CF62" s="180">
        <v>582580.39620923076</v>
      </c>
      <c r="CG62" s="64">
        <v>590678.3174042952</v>
      </c>
      <c r="CH62" s="64">
        <v>687607.06261037348</v>
      </c>
      <c r="CI62" s="64">
        <v>600888.78546776937</v>
      </c>
      <c r="CK62" s="163">
        <v>607792.6875</v>
      </c>
      <c r="CL62" s="60">
        <v>604647.125</v>
      </c>
    </row>
    <row r="63" spans="1:90">
      <c r="A63" s="9" t="s">
        <v>150</v>
      </c>
      <c r="B63" s="23" t="s">
        <v>151</v>
      </c>
      <c r="D63" s="131">
        <v>591641.33829559339</v>
      </c>
      <c r="E63" s="54">
        <v>360500</v>
      </c>
      <c r="F63" s="124">
        <f t="shared" si="0"/>
        <v>1641.1687608754323</v>
      </c>
      <c r="G63" s="131">
        <f t="shared" si="1"/>
        <v>567005.85322504467</v>
      </c>
      <c r="H63" s="54">
        <v>358916.4375</v>
      </c>
      <c r="I63" s="124">
        <f t="shared" si="2"/>
        <v>1579.7712057281988</v>
      </c>
      <c r="J63" s="49">
        <f t="shared" si="3"/>
        <v>4.3448378760864159E-2</v>
      </c>
      <c r="K63" s="49">
        <f t="shared" si="4"/>
        <v>3.8864840000000012E-2</v>
      </c>
      <c r="M63" s="131">
        <f t="shared" si="5"/>
        <v>586641.52498883428</v>
      </c>
      <c r="N63" s="124">
        <f t="shared" si="6"/>
        <v>1627.2996532283892</v>
      </c>
      <c r="O63" s="49">
        <f t="shared" si="7"/>
        <v>8.5227742902349579E-3</v>
      </c>
      <c r="P63" s="49">
        <f t="shared" si="8"/>
        <v>8.5227742902349579E-3</v>
      </c>
      <c r="R63" s="131">
        <v>451013</v>
      </c>
      <c r="S63" s="54">
        <v>49058</v>
      </c>
      <c r="T63" s="54">
        <v>90786</v>
      </c>
      <c r="V63" s="124">
        <f t="shared" si="9"/>
        <v>90786</v>
      </c>
      <c r="W63" s="51">
        <f t="shared" si="10"/>
        <v>784.3382955933921</v>
      </c>
      <c r="Y63" s="176">
        <v>1.7600969969591373E-2</v>
      </c>
      <c r="Z63" s="61">
        <v>-1.3824866851893103E-2</v>
      </c>
      <c r="AA63" s="117">
        <f t="shared" si="11"/>
        <v>3</v>
      </c>
      <c r="AB63" s="63">
        <f t="shared" si="12"/>
        <v>443.21203822503969</v>
      </c>
      <c r="AC63" s="63">
        <f t="shared" si="12"/>
        <v>49.745728066976433</v>
      </c>
      <c r="AE63" s="124">
        <f t="shared" si="13"/>
        <v>0</v>
      </c>
      <c r="AF63" s="51">
        <v>0</v>
      </c>
      <c r="AG63" s="51">
        <f t="shared" si="14"/>
        <v>784.3382955933921</v>
      </c>
      <c r="AI63" s="124">
        <v>0</v>
      </c>
      <c r="AJ63" s="51">
        <f t="shared" si="15"/>
        <v>678.22031802017182</v>
      </c>
      <c r="AK63" s="51">
        <f t="shared" si="16"/>
        <v>106.11797757322029</v>
      </c>
      <c r="AM63" s="124">
        <f t="shared" si="17"/>
        <v>95.409319719866147</v>
      </c>
      <c r="AN63" s="51">
        <f t="shared" si="18"/>
        <v>10.708657853354154</v>
      </c>
      <c r="AO63" s="51">
        <f t="shared" si="19"/>
        <v>0</v>
      </c>
      <c r="AQ63" s="124">
        <f t="shared" si="20"/>
        <v>451108</v>
      </c>
      <c r="AR63" s="51">
        <f t="shared" si="20"/>
        <v>49747</v>
      </c>
      <c r="AS63" s="51">
        <f t="shared" si="21"/>
        <v>90786</v>
      </c>
      <c r="AU63" s="178">
        <f t="shared" si="22"/>
        <v>591641</v>
      </c>
      <c r="AW63" s="124">
        <f t="shared" si="23"/>
        <v>1251.3398058252428</v>
      </c>
      <c r="AX63" s="51">
        <f t="shared" si="23"/>
        <v>137.99445214979195</v>
      </c>
      <c r="AY63" s="51">
        <f t="shared" si="23"/>
        <v>251.83356449375864</v>
      </c>
      <c r="AZ63" s="65">
        <f t="shared" si="24"/>
        <v>1641.1678224687932</v>
      </c>
      <c r="BB63" s="131">
        <v>443212.03822503967</v>
      </c>
      <c r="BC63" s="54">
        <v>49745.72806697643</v>
      </c>
      <c r="BD63" s="54">
        <v>93683.758696818157</v>
      </c>
      <c r="BE63" s="54">
        <f t="shared" si="25"/>
        <v>586641.52498883428</v>
      </c>
      <c r="BG63" s="122">
        <f t="shared" si="26"/>
        <v>1.7815314328062604E-2</v>
      </c>
      <c r="BH63" s="49">
        <f t="shared" si="26"/>
        <v>2.5568688468258216E-5</v>
      </c>
      <c r="BI63" s="49">
        <f t="shared" si="26"/>
        <v>-3.0931281335497607E-2</v>
      </c>
      <c r="BJ63" s="49">
        <f t="shared" si="27"/>
        <v>8.5221976253060383E-3</v>
      </c>
      <c r="BL63" s="131">
        <v>434686.85322504473</v>
      </c>
      <c r="BM63" s="54">
        <v>47164</v>
      </c>
      <c r="BN63" s="54">
        <v>85155</v>
      </c>
      <c r="BO63" s="54">
        <f t="shared" si="28"/>
        <v>567005.85322504467</v>
      </c>
      <c r="BQ63" s="122">
        <f t="shared" si="29"/>
        <v>3.7776957488184548E-2</v>
      </c>
      <c r="BR63" s="49">
        <f t="shared" si="29"/>
        <v>5.4766347213976774E-2</v>
      </c>
      <c r="BS63" s="49">
        <f t="shared" si="29"/>
        <v>6.6126475251012895E-2</v>
      </c>
      <c r="BT63" s="49">
        <f t="shared" si="30"/>
        <v>4.3447782125765277E-2</v>
      </c>
      <c r="BV63" s="122">
        <f t="shared" si="31"/>
        <v>3.321833148751252E-2</v>
      </c>
      <c r="BW63" s="49">
        <f t="shared" si="31"/>
        <v>5.0133092196750439E-2</v>
      </c>
      <c r="BX63" s="49">
        <f t="shared" si="31"/>
        <v>6.1443318783704237E-2</v>
      </c>
      <c r="BY63" s="49">
        <f t="shared" si="31"/>
        <v>3.8864245985730239E-2</v>
      </c>
      <c r="CA63" s="180">
        <v>324452.41169097851</v>
      </c>
      <c r="CB63" s="64">
        <v>344851.04187937168</v>
      </c>
      <c r="CC63" s="64">
        <v>299426.54173856374</v>
      </c>
      <c r="CD63" s="64">
        <v>321771.64664569823</v>
      </c>
      <c r="CF63" s="180">
        <v>322368.53758763487</v>
      </c>
      <c r="CG63" s="64">
        <v>342941.65195807157</v>
      </c>
      <c r="CH63" s="64">
        <v>297384.31433149753</v>
      </c>
      <c r="CI63" s="64">
        <v>319797.52283359179</v>
      </c>
      <c r="CK63" s="163">
        <v>360500</v>
      </c>
      <c r="CL63" s="60">
        <v>358916.4375</v>
      </c>
    </row>
    <row r="64" spans="1:90">
      <c r="A64" s="9" t="s">
        <v>152</v>
      </c>
      <c r="B64" s="23" t="s">
        <v>153</v>
      </c>
      <c r="D64" s="131">
        <v>729127.55304947868</v>
      </c>
      <c r="E64" s="54">
        <v>377694.125</v>
      </c>
      <c r="F64" s="124">
        <f t="shared" si="0"/>
        <v>1930.4709943515236</v>
      </c>
      <c r="G64" s="131">
        <f t="shared" si="1"/>
        <v>698229.28008164081</v>
      </c>
      <c r="H64" s="54">
        <v>375745.53125</v>
      </c>
      <c r="I64" s="124">
        <f t="shared" si="2"/>
        <v>1858.2503902543506</v>
      </c>
      <c r="J64" s="49">
        <f t="shared" si="3"/>
        <v>4.42523306444913E-2</v>
      </c>
      <c r="K64" s="49">
        <f t="shared" si="4"/>
        <v>3.8864840000000012E-2</v>
      </c>
      <c r="M64" s="131">
        <f t="shared" si="5"/>
        <v>726858.68808908004</v>
      </c>
      <c r="N64" s="124">
        <f t="shared" si="6"/>
        <v>1924.463845152688</v>
      </c>
      <c r="O64" s="49">
        <f t="shared" si="7"/>
        <v>3.1214663834637779E-3</v>
      </c>
      <c r="P64" s="49">
        <f t="shared" si="8"/>
        <v>3.1214663834637779E-3</v>
      </c>
      <c r="R64" s="131">
        <v>561222</v>
      </c>
      <c r="S64" s="54">
        <v>61695</v>
      </c>
      <c r="T64" s="54">
        <v>104450</v>
      </c>
      <c r="V64" s="124">
        <f t="shared" si="9"/>
        <v>104450</v>
      </c>
      <c r="W64" s="51">
        <f t="shared" si="10"/>
        <v>1760.5530494786799</v>
      </c>
      <c r="Y64" s="176">
        <v>-2.8192744210723264E-3</v>
      </c>
      <c r="Z64" s="61">
        <v>0.10900667470155079</v>
      </c>
      <c r="AA64" s="117">
        <f t="shared" si="11"/>
        <v>1</v>
      </c>
      <c r="AB64" s="63">
        <f t="shared" si="12"/>
        <v>562.80871220627989</v>
      </c>
      <c r="AC64" s="63">
        <f t="shared" si="12"/>
        <v>55.630864454988959</v>
      </c>
      <c r="AE64" s="124">
        <f t="shared" si="13"/>
        <v>1582.2388291430532</v>
      </c>
      <c r="AF64" s="51">
        <v>0</v>
      </c>
      <c r="AG64" s="51">
        <f t="shared" si="14"/>
        <v>178.31422033562671</v>
      </c>
      <c r="AI64" s="124">
        <v>0</v>
      </c>
      <c r="AJ64" s="51">
        <f t="shared" si="15"/>
        <v>0</v>
      </c>
      <c r="AK64" s="51">
        <f t="shared" si="16"/>
        <v>178.31422033562671</v>
      </c>
      <c r="AM64" s="124">
        <f t="shared" si="17"/>
        <v>162.27421481812485</v>
      </c>
      <c r="AN64" s="51">
        <f t="shared" si="18"/>
        <v>16.040005517501889</v>
      </c>
      <c r="AO64" s="51">
        <f t="shared" si="19"/>
        <v>0</v>
      </c>
      <c r="AQ64" s="124">
        <f t="shared" si="20"/>
        <v>562967</v>
      </c>
      <c r="AR64" s="51">
        <f t="shared" si="20"/>
        <v>61711</v>
      </c>
      <c r="AS64" s="51">
        <f t="shared" si="21"/>
        <v>104450</v>
      </c>
      <c r="AU64" s="178">
        <f t="shared" si="22"/>
        <v>729128</v>
      </c>
      <c r="AW64" s="124">
        <f t="shared" si="23"/>
        <v>1490.5368199730403</v>
      </c>
      <c r="AX64" s="51">
        <f t="shared" si="23"/>
        <v>163.38882687147967</v>
      </c>
      <c r="AY64" s="51">
        <f t="shared" si="23"/>
        <v>276.54653087336214</v>
      </c>
      <c r="AZ64" s="65">
        <f t="shared" si="24"/>
        <v>1930.4721777178822</v>
      </c>
      <c r="BB64" s="131">
        <v>562808.71220627986</v>
      </c>
      <c r="BC64" s="54">
        <v>55630.864454988958</v>
      </c>
      <c r="BD64" s="54">
        <v>108419.11142781124</v>
      </c>
      <c r="BE64" s="54">
        <f t="shared" si="25"/>
        <v>726858.68808908004</v>
      </c>
      <c r="BG64" s="122">
        <f t="shared" si="26"/>
        <v>2.8124616816893599E-4</v>
      </c>
      <c r="BH64" s="49">
        <f t="shared" si="26"/>
        <v>0.10929428482871217</v>
      </c>
      <c r="BI64" s="49">
        <f t="shared" si="26"/>
        <v>-3.6608964743766514E-2</v>
      </c>
      <c r="BJ64" s="49">
        <f t="shared" si="27"/>
        <v>3.1220812904995121E-3</v>
      </c>
      <c r="BL64" s="131">
        <v>540490.28008164081</v>
      </c>
      <c r="BM64" s="54">
        <v>59843</v>
      </c>
      <c r="BN64" s="54">
        <v>97896</v>
      </c>
      <c r="BO64" s="54">
        <f t="shared" si="28"/>
        <v>698229.28008164081</v>
      </c>
      <c r="BQ64" s="122">
        <f t="shared" si="29"/>
        <v>4.1585798573406496E-2</v>
      </c>
      <c r="BR64" s="49">
        <f t="shared" si="29"/>
        <v>3.1215012616346183E-2</v>
      </c>
      <c r="BS64" s="49">
        <f t="shared" si="29"/>
        <v>6.6948598512707402E-2</v>
      </c>
      <c r="BT64" s="49">
        <f t="shared" si="30"/>
        <v>4.4252970764483424E-2</v>
      </c>
      <c r="BV64" s="122">
        <f t="shared" si="31"/>
        <v>3.6212065060371446E-2</v>
      </c>
      <c r="BW64" s="49">
        <f t="shared" si="31"/>
        <v>2.5894783903521068E-2</v>
      </c>
      <c r="BX64" s="49">
        <f t="shared" si="31"/>
        <v>6.1444013630342242E-2</v>
      </c>
      <c r="BY64" s="49">
        <f t="shared" si="31"/>
        <v>3.8865476817494971E-2</v>
      </c>
      <c r="CA64" s="180">
        <v>412002.89759120747</v>
      </c>
      <c r="CB64" s="64">
        <v>385648.42275750171</v>
      </c>
      <c r="CC64" s="64">
        <v>346522.81296971592</v>
      </c>
      <c r="CD64" s="64">
        <v>398680.46666080586</v>
      </c>
      <c r="CF64" s="180">
        <v>409378.22791660583</v>
      </c>
      <c r="CG64" s="64">
        <v>383632.61844549654</v>
      </c>
      <c r="CH64" s="64">
        <v>344231.73879555712</v>
      </c>
      <c r="CI64" s="64">
        <v>396378.44864476204</v>
      </c>
      <c r="CK64" s="163">
        <v>377694.125</v>
      </c>
      <c r="CL64" s="60">
        <v>375745.53125</v>
      </c>
    </row>
    <row r="65" spans="1:90">
      <c r="A65" s="9" t="s">
        <v>154</v>
      </c>
      <c r="B65" s="23" t="s">
        <v>155</v>
      </c>
      <c r="D65" s="131">
        <v>496963.22348050668</v>
      </c>
      <c r="E65" s="54">
        <v>252526.296875</v>
      </c>
      <c r="F65" s="124">
        <f t="shared" si="0"/>
        <v>1967.9662262124821</v>
      </c>
      <c r="G65" s="131">
        <f t="shared" si="1"/>
        <v>474184.11982307333</v>
      </c>
      <c r="H65" s="54">
        <v>251486.8125</v>
      </c>
      <c r="I65" s="124">
        <f t="shared" si="2"/>
        <v>1885.5228037974093</v>
      </c>
      <c r="J65" s="49">
        <f t="shared" si="3"/>
        <v>4.803852070358805E-2</v>
      </c>
      <c r="K65" s="49">
        <f t="shared" si="4"/>
        <v>4.3724436665010469E-2</v>
      </c>
      <c r="M65" s="131">
        <f t="shared" si="5"/>
        <v>516170.79193873762</v>
      </c>
      <c r="N65" s="124">
        <f t="shared" si="6"/>
        <v>2044.0278827445884</v>
      </c>
      <c r="O65" s="49">
        <f t="shared" si="7"/>
        <v>-3.7211653115991505E-2</v>
      </c>
      <c r="P65" s="49">
        <f t="shared" si="8"/>
        <v>-3.7211653115991616E-2</v>
      </c>
      <c r="R65" s="131">
        <v>385451</v>
      </c>
      <c r="S65" s="54">
        <v>41994</v>
      </c>
      <c r="T65" s="54">
        <v>68316</v>
      </c>
      <c r="V65" s="124">
        <f t="shared" si="9"/>
        <v>68316</v>
      </c>
      <c r="W65" s="51">
        <f t="shared" si="10"/>
        <v>1202.2234805066837</v>
      </c>
      <c r="Y65" s="176">
        <v>-2.7626938680670898E-2</v>
      </c>
      <c r="Z65" s="61">
        <v>-3.5327626147677704E-2</v>
      </c>
      <c r="AA65" s="117">
        <f t="shared" si="11"/>
        <v>4</v>
      </c>
      <c r="AB65" s="63">
        <f t="shared" si="12"/>
        <v>396.40238436574413</v>
      </c>
      <c r="AC65" s="63">
        <f t="shared" si="12"/>
        <v>43.531877908248973</v>
      </c>
      <c r="AE65" s="124">
        <f t="shared" si="13"/>
        <v>0</v>
      </c>
      <c r="AF65" s="51">
        <v>0</v>
      </c>
      <c r="AG65" s="51">
        <f t="shared" si="14"/>
        <v>1202.2234805066837</v>
      </c>
      <c r="AI65" s="124">
        <v>0</v>
      </c>
      <c r="AJ65" s="51">
        <f t="shared" si="15"/>
        <v>0</v>
      </c>
      <c r="AK65" s="51">
        <f t="shared" si="16"/>
        <v>1202.2234805066837</v>
      </c>
      <c r="AM65" s="124">
        <f t="shared" si="17"/>
        <v>1083.2624214126943</v>
      </c>
      <c r="AN65" s="51">
        <f t="shared" si="18"/>
        <v>118.96105909398932</v>
      </c>
      <c r="AO65" s="51">
        <f t="shared" si="19"/>
        <v>0</v>
      </c>
      <c r="AQ65" s="124">
        <f t="shared" si="20"/>
        <v>386534</v>
      </c>
      <c r="AR65" s="51">
        <f t="shared" si="20"/>
        <v>42113</v>
      </c>
      <c r="AS65" s="51">
        <f t="shared" si="21"/>
        <v>68316</v>
      </c>
      <c r="AU65" s="178">
        <f t="shared" si="22"/>
        <v>496963</v>
      </c>
      <c r="AW65" s="124">
        <f t="shared" si="23"/>
        <v>1530.6683097298717</v>
      </c>
      <c r="AX65" s="51">
        <f t="shared" si="23"/>
        <v>166.76679031509281</v>
      </c>
      <c r="AY65" s="51">
        <f t="shared" si="23"/>
        <v>270.53024118837129</v>
      </c>
      <c r="AZ65" s="65">
        <f t="shared" si="24"/>
        <v>1967.9653412333355</v>
      </c>
      <c r="BB65" s="131">
        <v>396402.38436574413</v>
      </c>
      <c r="BC65" s="54">
        <v>43531.877908248971</v>
      </c>
      <c r="BD65" s="54">
        <v>76236.529664744477</v>
      </c>
      <c r="BE65" s="54">
        <f t="shared" si="25"/>
        <v>516170.79193873762</v>
      </c>
      <c r="BG65" s="122">
        <f t="shared" si="26"/>
        <v>-2.4894866315029462E-2</v>
      </c>
      <c r="BH65" s="49">
        <f t="shared" si="26"/>
        <v>-3.2593997236680328E-2</v>
      </c>
      <c r="BI65" s="49">
        <f t="shared" si="26"/>
        <v>-0.10389415283690862</v>
      </c>
      <c r="BJ65" s="49">
        <f t="shared" si="27"/>
        <v>-3.7212086074442818E-2</v>
      </c>
      <c r="BL65" s="131">
        <v>369929.11982307333</v>
      </c>
      <c r="BM65" s="54">
        <v>40158</v>
      </c>
      <c r="BN65" s="54">
        <v>64097</v>
      </c>
      <c r="BO65" s="54">
        <f t="shared" si="28"/>
        <v>474184.11982307333</v>
      </c>
      <c r="BQ65" s="122">
        <f t="shared" si="29"/>
        <v>4.4886653380702635E-2</v>
      </c>
      <c r="BR65" s="49">
        <f t="shared" si="29"/>
        <v>4.8682703321878629E-2</v>
      </c>
      <c r="BS65" s="49">
        <f t="shared" si="29"/>
        <v>6.582211335943966E-2</v>
      </c>
      <c r="BT65" s="49">
        <f t="shared" si="30"/>
        <v>4.8038049408794858E-2</v>
      </c>
      <c r="BV65" s="122">
        <f t="shared" si="31"/>
        <v>4.0585543503132593E-2</v>
      </c>
      <c r="BW65" s="49">
        <f t="shared" si="31"/>
        <v>4.4365967607912671E-2</v>
      </c>
      <c r="BX65" s="49">
        <f t="shared" si="31"/>
        <v>6.1434825987483288E-2</v>
      </c>
      <c r="BY65" s="49">
        <f t="shared" si="31"/>
        <v>4.372396731022743E-2</v>
      </c>
      <c r="CA65" s="180">
        <v>290185.50606745179</v>
      </c>
      <c r="CB65" s="64">
        <v>301774.92691258743</v>
      </c>
      <c r="CC65" s="64">
        <v>243662.73033021641</v>
      </c>
      <c r="CD65" s="64">
        <v>283118.59729960805</v>
      </c>
      <c r="CF65" s="180">
        <v>287854.7400465433</v>
      </c>
      <c r="CG65" s="64">
        <v>300268.49089359294</v>
      </c>
      <c r="CH65" s="64">
        <v>242111.42628741663</v>
      </c>
      <c r="CI65" s="64">
        <v>281144.84540067881</v>
      </c>
      <c r="CK65" s="163">
        <v>252526.296875</v>
      </c>
      <c r="CL65" s="60">
        <v>251486.8125</v>
      </c>
    </row>
    <row r="66" spans="1:90">
      <c r="A66" s="9" t="s">
        <v>156</v>
      </c>
      <c r="B66" s="23" t="s">
        <v>157</v>
      </c>
      <c r="D66" s="131">
        <v>143647.42702886811</v>
      </c>
      <c r="E66" s="54">
        <v>81145.171875</v>
      </c>
      <c r="F66" s="124">
        <f t="shared" si="0"/>
        <v>1770.2522985612704</v>
      </c>
      <c r="G66" s="131">
        <f t="shared" si="1"/>
        <v>136167.27995576832</v>
      </c>
      <c r="H66" s="54">
        <v>79913.375</v>
      </c>
      <c r="I66" s="124">
        <f t="shared" si="2"/>
        <v>1703.9360426933329</v>
      </c>
      <c r="J66" s="49">
        <f t="shared" si="3"/>
        <v>5.4933513216461449E-2</v>
      </c>
      <c r="K66" s="49">
        <f t="shared" si="4"/>
        <v>3.8919451321139054E-2</v>
      </c>
      <c r="M66" s="131">
        <f t="shared" si="5"/>
        <v>144691.7401761717</v>
      </c>
      <c r="N66" s="124">
        <f t="shared" si="6"/>
        <v>1783.1219878252518</v>
      </c>
      <c r="O66" s="49">
        <f t="shared" si="7"/>
        <v>-7.2175035425799949E-3</v>
      </c>
      <c r="P66" s="49">
        <f t="shared" si="8"/>
        <v>-7.217503542580217E-3</v>
      </c>
      <c r="R66" s="131">
        <v>111563</v>
      </c>
      <c r="S66" s="54">
        <v>11940</v>
      </c>
      <c r="T66" s="54">
        <v>19887</v>
      </c>
      <c r="V66" s="124">
        <f t="shared" si="9"/>
        <v>19887</v>
      </c>
      <c r="W66" s="51">
        <f t="shared" si="10"/>
        <v>257.42702886811458</v>
      </c>
      <c r="Y66" s="176">
        <v>-2.0844963253141557E-4</v>
      </c>
      <c r="Z66" s="61">
        <v>-1.2944982083264334E-2</v>
      </c>
      <c r="AA66" s="117">
        <f t="shared" si="11"/>
        <v>4</v>
      </c>
      <c r="AB66" s="63">
        <f t="shared" si="12"/>
        <v>111.58626011491651</v>
      </c>
      <c r="AC66" s="63">
        <f t="shared" si="12"/>
        <v>12.096590142665397</v>
      </c>
      <c r="AE66" s="124">
        <f t="shared" si="13"/>
        <v>0</v>
      </c>
      <c r="AF66" s="51">
        <v>0</v>
      </c>
      <c r="AG66" s="51">
        <f t="shared" si="14"/>
        <v>257.42702886811458</v>
      </c>
      <c r="AI66" s="124">
        <v>0</v>
      </c>
      <c r="AJ66" s="51">
        <f t="shared" si="15"/>
        <v>0</v>
      </c>
      <c r="AK66" s="51">
        <f t="shared" si="16"/>
        <v>257.42702886811458</v>
      </c>
      <c r="AM66" s="124">
        <f t="shared" si="17"/>
        <v>232.24981752978852</v>
      </c>
      <c r="AN66" s="51">
        <f t="shared" si="18"/>
        <v>25.17721133832606</v>
      </c>
      <c r="AO66" s="51">
        <f t="shared" si="19"/>
        <v>0</v>
      </c>
      <c r="AQ66" s="124">
        <f t="shared" si="20"/>
        <v>111795</v>
      </c>
      <c r="AR66" s="51">
        <f t="shared" si="20"/>
        <v>11965</v>
      </c>
      <c r="AS66" s="51">
        <f t="shared" si="21"/>
        <v>19887</v>
      </c>
      <c r="AU66" s="178">
        <f t="shared" si="22"/>
        <v>143647</v>
      </c>
      <c r="AW66" s="124">
        <f t="shared" si="23"/>
        <v>1377.7159800981688</v>
      </c>
      <c r="AX66" s="51">
        <f t="shared" si="23"/>
        <v>147.45177961335116</v>
      </c>
      <c r="AY66" s="51">
        <f t="shared" si="23"/>
        <v>245.07927632016001</v>
      </c>
      <c r="AZ66" s="65">
        <f t="shared" si="24"/>
        <v>1770.2470360316802</v>
      </c>
      <c r="BB66" s="131">
        <v>111586.26011491651</v>
      </c>
      <c r="BC66" s="54">
        <v>12096.590142665395</v>
      </c>
      <c r="BD66" s="54">
        <v>21008.889918589779</v>
      </c>
      <c r="BE66" s="54">
        <f t="shared" si="25"/>
        <v>144691.7401761717</v>
      </c>
      <c r="BG66" s="122">
        <f t="shared" si="26"/>
        <v>1.8706593882482636E-3</v>
      </c>
      <c r="BH66" s="49">
        <f t="shared" si="26"/>
        <v>-1.0878283972048264E-2</v>
      </c>
      <c r="BI66" s="49">
        <f t="shared" si="26"/>
        <v>-5.3400723357452162E-2</v>
      </c>
      <c r="BJ66" s="49">
        <f t="shared" si="27"/>
        <v>-7.2204548435154114E-3</v>
      </c>
      <c r="BL66" s="131">
        <v>106359.27995576833</v>
      </c>
      <c r="BM66" s="54">
        <v>11357</v>
      </c>
      <c r="BN66" s="54">
        <v>18451</v>
      </c>
      <c r="BO66" s="54">
        <f t="shared" si="28"/>
        <v>136167.27995576832</v>
      </c>
      <c r="BQ66" s="122">
        <f t="shared" si="29"/>
        <v>5.1107153475392408E-2</v>
      </c>
      <c r="BR66" s="49">
        <f t="shared" si="29"/>
        <v>5.3535264594523291E-2</v>
      </c>
      <c r="BS66" s="49">
        <f t="shared" si="29"/>
        <v>7.7827760013007508E-2</v>
      </c>
      <c r="BT66" s="49">
        <f t="shared" si="30"/>
        <v>5.4930377155667287E-2</v>
      </c>
      <c r="BV66" s="122">
        <f t="shared" si="31"/>
        <v>3.515117634177245E-2</v>
      </c>
      <c r="BW66" s="49">
        <f t="shared" si="31"/>
        <v>3.7542428340150424E-2</v>
      </c>
      <c r="BX66" s="49">
        <f t="shared" si="31"/>
        <v>6.1466159736684567E-2</v>
      </c>
      <c r="BY66" s="49">
        <f t="shared" si="31"/>
        <v>3.8916362866256771E-2</v>
      </c>
      <c r="CA66" s="180">
        <v>81686.479796107902</v>
      </c>
      <c r="CB66" s="64">
        <v>83856.883314069986</v>
      </c>
      <c r="CC66" s="64">
        <v>67147.383298821107</v>
      </c>
      <c r="CD66" s="64">
        <v>79363.116160937381</v>
      </c>
      <c r="CF66" s="180">
        <v>80413.798164327134</v>
      </c>
      <c r="CG66" s="64">
        <v>82747.000622360662</v>
      </c>
      <c r="CH66" s="64">
        <v>66332.503212658543</v>
      </c>
      <c r="CI66" s="64">
        <v>78230.257275677461</v>
      </c>
      <c r="CK66" s="163">
        <v>81145.171875</v>
      </c>
      <c r="CL66" s="60">
        <v>79913.375</v>
      </c>
    </row>
    <row r="67" spans="1:90">
      <c r="A67" s="9" t="s">
        <v>158</v>
      </c>
      <c r="B67" s="23" t="s">
        <v>159</v>
      </c>
      <c r="D67" s="131">
        <v>550853.61960367311</v>
      </c>
      <c r="E67" s="54">
        <v>335015.1875</v>
      </c>
      <c r="F67" s="124">
        <f t="shared" si="0"/>
        <v>1644.2646189097713</v>
      </c>
      <c r="G67" s="131">
        <f t="shared" si="1"/>
        <v>526604.35184961231</v>
      </c>
      <c r="H67" s="54">
        <v>333199</v>
      </c>
      <c r="I67" s="124">
        <f t="shared" si="2"/>
        <v>1580.4499768895234</v>
      </c>
      <c r="J67" s="49">
        <f t="shared" si="3"/>
        <v>4.6048361865771215E-2</v>
      </c>
      <c r="K67" s="49">
        <f t="shared" si="4"/>
        <v>4.0377514602417897E-2</v>
      </c>
      <c r="M67" s="131">
        <f t="shared" si="5"/>
        <v>560306.34934992751</v>
      </c>
      <c r="N67" s="124">
        <f t="shared" si="6"/>
        <v>1672.4804434423663</v>
      </c>
      <c r="O67" s="49">
        <f t="shared" si="7"/>
        <v>-1.6870645419637897E-2</v>
      </c>
      <c r="P67" s="49">
        <f t="shared" si="8"/>
        <v>-1.6870645419637897E-2</v>
      </c>
      <c r="R67" s="131">
        <v>410578</v>
      </c>
      <c r="S67" s="54">
        <v>46480</v>
      </c>
      <c r="T67" s="54">
        <v>93568</v>
      </c>
      <c r="V67" s="124">
        <f t="shared" si="9"/>
        <v>93568</v>
      </c>
      <c r="W67" s="51">
        <f t="shared" si="10"/>
        <v>227.61960367311258</v>
      </c>
      <c r="Y67" s="176">
        <v>-2.0075988933581757E-2</v>
      </c>
      <c r="Z67" s="61">
        <v>1.8718729506703058E-2</v>
      </c>
      <c r="AA67" s="117">
        <f t="shared" si="11"/>
        <v>1</v>
      </c>
      <c r="AB67" s="63">
        <f t="shared" si="12"/>
        <v>418.9896311992415</v>
      </c>
      <c r="AC67" s="63">
        <f t="shared" si="12"/>
        <v>45.625940363840307</v>
      </c>
      <c r="AE67" s="124">
        <f t="shared" si="13"/>
        <v>227.61960367311258</v>
      </c>
      <c r="AF67" s="51">
        <v>0</v>
      </c>
      <c r="AG67" s="51">
        <f t="shared" si="14"/>
        <v>0</v>
      </c>
      <c r="AI67" s="124">
        <v>0</v>
      </c>
      <c r="AJ67" s="51">
        <f t="shared" si="15"/>
        <v>0</v>
      </c>
      <c r="AK67" s="51">
        <f t="shared" si="16"/>
        <v>0</v>
      </c>
      <c r="AM67" s="124">
        <f t="shared" si="17"/>
        <v>0</v>
      </c>
      <c r="AN67" s="51">
        <f t="shared" si="18"/>
        <v>0</v>
      </c>
      <c r="AO67" s="51">
        <f t="shared" si="19"/>
        <v>0</v>
      </c>
      <c r="AQ67" s="124">
        <f t="shared" si="20"/>
        <v>410806</v>
      </c>
      <c r="AR67" s="51">
        <f t="shared" si="20"/>
        <v>46480</v>
      </c>
      <c r="AS67" s="51">
        <f t="shared" si="21"/>
        <v>93568</v>
      </c>
      <c r="AU67" s="178">
        <f t="shared" si="22"/>
        <v>550854</v>
      </c>
      <c r="AW67" s="124">
        <f t="shared" si="23"/>
        <v>1226.230974976321</v>
      </c>
      <c r="AX67" s="51">
        <f t="shared" si="23"/>
        <v>138.73997876588803</v>
      </c>
      <c r="AY67" s="51">
        <f t="shared" si="23"/>
        <v>279.29480062750889</v>
      </c>
      <c r="AZ67" s="65">
        <f t="shared" si="24"/>
        <v>1644.2657543697178</v>
      </c>
      <c r="BB67" s="131">
        <v>418989.63119924144</v>
      </c>
      <c r="BC67" s="54">
        <v>45625.940363840302</v>
      </c>
      <c r="BD67" s="54">
        <v>95690.777786845778</v>
      </c>
      <c r="BE67" s="54">
        <f t="shared" si="25"/>
        <v>560306.34934992751</v>
      </c>
      <c r="BG67" s="122">
        <f t="shared" si="26"/>
        <v>-1.9531822722720027E-2</v>
      </c>
      <c r="BH67" s="49">
        <f t="shared" si="26"/>
        <v>1.871872950670328E-2</v>
      </c>
      <c r="BI67" s="49">
        <f t="shared" si="26"/>
        <v>-2.2183723823149704E-2</v>
      </c>
      <c r="BJ67" s="49">
        <f t="shared" si="27"/>
        <v>-1.6869966511880885E-2</v>
      </c>
      <c r="BL67" s="131">
        <v>394239.35184961231</v>
      </c>
      <c r="BM67" s="54">
        <v>44691</v>
      </c>
      <c r="BN67" s="54">
        <v>87674</v>
      </c>
      <c r="BO67" s="54">
        <f t="shared" si="28"/>
        <v>526604.35184961231</v>
      </c>
      <c r="BQ67" s="122">
        <f t="shared" si="29"/>
        <v>4.2021802421964294E-2</v>
      </c>
      <c r="BR67" s="49">
        <f t="shared" si="29"/>
        <v>4.0030431183012194E-2</v>
      </c>
      <c r="BS67" s="49">
        <f t="shared" si="29"/>
        <v>6.7226315669411729E-2</v>
      </c>
      <c r="BT67" s="49">
        <f t="shared" si="30"/>
        <v>4.6049084222746561E-2</v>
      </c>
      <c r="BV67" s="122">
        <f t="shared" si="31"/>
        <v>3.637278398071464E-2</v>
      </c>
      <c r="BW67" s="49">
        <f t="shared" si="31"/>
        <v>3.4392208382339362E-2</v>
      </c>
      <c r="BX67" s="49">
        <f t="shared" si="31"/>
        <v>6.1440658282789995E-2</v>
      </c>
      <c r="BY67" s="49">
        <f t="shared" si="31"/>
        <v>4.0378233043344869E-2</v>
      </c>
      <c r="CA67" s="180">
        <v>306720.4511423565</v>
      </c>
      <c r="CB67" s="64">
        <v>316291.54266296653</v>
      </c>
      <c r="CC67" s="64">
        <v>305841.25858692464</v>
      </c>
      <c r="CD67" s="64">
        <v>307326.85801571503</v>
      </c>
      <c r="CF67" s="180">
        <v>303926.45340587123</v>
      </c>
      <c r="CG67" s="64">
        <v>313985.02334526781</v>
      </c>
      <c r="CH67" s="64">
        <v>303536.93789706449</v>
      </c>
      <c r="CI67" s="64">
        <v>304658.60537973151</v>
      </c>
      <c r="CK67" s="163">
        <v>335015.1875</v>
      </c>
      <c r="CL67" s="60">
        <v>333199</v>
      </c>
    </row>
    <row r="68" spans="1:90">
      <c r="A68" s="9" t="s">
        <v>160</v>
      </c>
      <c r="B68" s="23" t="s">
        <v>161</v>
      </c>
      <c r="D68" s="131">
        <v>674278.49578116718</v>
      </c>
      <c r="E68" s="54">
        <v>412727.875</v>
      </c>
      <c r="F68" s="124">
        <f t="shared" si="0"/>
        <v>1633.7120330948503</v>
      </c>
      <c r="G68" s="131">
        <f t="shared" si="1"/>
        <v>643025.64618414943</v>
      </c>
      <c r="H68" s="54">
        <v>409607.5625</v>
      </c>
      <c r="I68" s="124">
        <f t="shared" si="2"/>
        <v>1569.8578470072789</v>
      </c>
      <c r="J68" s="49">
        <f t="shared" si="3"/>
        <v>4.8602804231026919E-2</v>
      </c>
      <c r="K68" s="49">
        <f t="shared" si="4"/>
        <v>4.0675138968347291E-2</v>
      </c>
      <c r="M68" s="131">
        <f t="shared" si="5"/>
        <v>687426.09983894217</v>
      </c>
      <c r="N68" s="124">
        <f t="shared" si="6"/>
        <v>1665.5674149436652</v>
      </c>
      <c r="O68" s="49">
        <f t="shared" si="7"/>
        <v>-1.9125843579194002E-2</v>
      </c>
      <c r="P68" s="49">
        <f t="shared" si="8"/>
        <v>-1.9125843579193891E-2</v>
      </c>
      <c r="R68" s="131">
        <v>494780</v>
      </c>
      <c r="S68" s="54">
        <v>58582</v>
      </c>
      <c r="T68" s="54">
        <v>119339</v>
      </c>
      <c r="V68" s="124">
        <f t="shared" si="9"/>
        <v>119339</v>
      </c>
      <c r="W68" s="51">
        <f t="shared" si="10"/>
        <v>1577.4957811671775</v>
      </c>
      <c r="Y68" s="176">
        <v>-9.846054026276474E-3</v>
      </c>
      <c r="Z68" s="61">
        <v>-3.7385828219442807E-3</v>
      </c>
      <c r="AA68" s="117">
        <f t="shared" si="11"/>
        <v>4</v>
      </c>
      <c r="AB68" s="63">
        <f t="shared" si="12"/>
        <v>499.70007392479795</v>
      </c>
      <c r="AC68" s="63">
        <f t="shared" si="12"/>
        <v>58.801835532219549</v>
      </c>
      <c r="AE68" s="124">
        <f t="shared" si="13"/>
        <v>0</v>
      </c>
      <c r="AF68" s="51">
        <v>0</v>
      </c>
      <c r="AG68" s="51">
        <f t="shared" si="14"/>
        <v>1577.4957811671775</v>
      </c>
      <c r="AI68" s="124">
        <v>0</v>
      </c>
      <c r="AJ68" s="51">
        <f t="shared" si="15"/>
        <v>0</v>
      </c>
      <c r="AK68" s="51">
        <f t="shared" si="16"/>
        <v>1577.4957811671775</v>
      </c>
      <c r="AM68" s="124">
        <f t="shared" si="17"/>
        <v>1411.4092451924935</v>
      </c>
      <c r="AN68" s="51">
        <f t="shared" si="18"/>
        <v>166.08653597468384</v>
      </c>
      <c r="AO68" s="51">
        <f t="shared" si="19"/>
        <v>0</v>
      </c>
      <c r="AQ68" s="124">
        <f t="shared" si="20"/>
        <v>496191</v>
      </c>
      <c r="AR68" s="51">
        <f t="shared" si="20"/>
        <v>58748</v>
      </c>
      <c r="AS68" s="51">
        <f t="shared" si="21"/>
        <v>119339</v>
      </c>
      <c r="AU68" s="178">
        <f t="shared" si="22"/>
        <v>674278</v>
      </c>
      <c r="AW68" s="124">
        <f t="shared" si="23"/>
        <v>1202.2231355224069</v>
      </c>
      <c r="AX68" s="51">
        <f t="shared" si="23"/>
        <v>142.34076145208269</v>
      </c>
      <c r="AY68" s="51">
        <f t="shared" si="23"/>
        <v>289.14693489021067</v>
      </c>
      <c r="AZ68" s="65">
        <f t="shared" si="24"/>
        <v>1633.7108318647001</v>
      </c>
      <c r="BB68" s="131">
        <v>499700.07392479788</v>
      </c>
      <c r="BC68" s="54">
        <v>58801.835532219557</v>
      </c>
      <c r="BD68" s="54">
        <v>128924.19038192471</v>
      </c>
      <c r="BE68" s="54">
        <f t="shared" si="25"/>
        <v>687426.09983894217</v>
      </c>
      <c r="BG68" s="122">
        <f t="shared" si="26"/>
        <v>-7.0223602274791519E-3</v>
      </c>
      <c r="BH68" s="49">
        <f t="shared" si="26"/>
        <v>-9.155416958039897E-4</v>
      </c>
      <c r="BI68" s="49">
        <f t="shared" si="26"/>
        <v>-7.4347493310057411E-2</v>
      </c>
      <c r="BJ68" s="49">
        <f t="shared" si="27"/>
        <v>-1.9126564792961265E-2</v>
      </c>
      <c r="BL68" s="131">
        <v>475238.64618414943</v>
      </c>
      <c r="BM68" s="54">
        <v>56206</v>
      </c>
      <c r="BN68" s="54">
        <v>111581</v>
      </c>
      <c r="BO68" s="54">
        <f t="shared" si="28"/>
        <v>643025.64618414943</v>
      </c>
      <c r="BQ68" s="122">
        <f t="shared" si="29"/>
        <v>4.4088068140257564E-2</v>
      </c>
      <c r="BR68" s="49">
        <f t="shared" si="29"/>
        <v>4.5226488275273091E-2</v>
      </c>
      <c r="BS68" s="49">
        <f t="shared" si="29"/>
        <v>6.9527966230809923E-2</v>
      </c>
      <c r="BT68" s="49">
        <f t="shared" si="30"/>
        <v>4.8602033217973073E-2</v>
      </c>
      <c r="BV68" s="122">
        <f t="shared" si="31"/>
        <v>3.6194535264342909E-2</v>
      </c>
      <c r="BW68" s="49">
        <f t="shared" si="31"/>
        <v>3.7324348695540355E-2</v>
      </c>
      <c r="BX68" s="49">
        <f t="shared" si="31"/>
        <v>6.1442102192357018E-2</v>
      </c>
      <c r="BY68" s="49">
        <f t="shared" si="31"/>
        <v>4.0674373784319817E-2</v>
      </c>
      <c r="CA68" s="180">
        <v>365804.35575791018</v>
      </c>
      <c r="CB68" s="64">
        <v>407630.46467836871</v>
      </c>
      <c r="CC68" s="64">
        <v>412059.9451761219</v>
      </c>
      <c r="CD68" s="64">
        <v>377051.77467042865</v>
      </c>
      <c r="CF68" s="180">
        <v>363295.01004676247</v>
      </c>
      <c r="CG68" s="64">
        <v>405322.73144253192</v>
      </c>
      <c r="CH68" s="64">
        <v>409149.79377072013</v>
      </c>
      <c r="CI68" s="64">
        <v>374341.00713558914</v>
      </c>
      <c r="CK68" s="163">
        <v>412727.875</v>
      </c>
      <c r="CL68" s="60">
        <v>409607.5625</v>
      </c>
    </row>
    <row r="69" spans="1:90">
      <c r="A69" s="9" t="s">
        <v>162</v>
      </c>
      <c r="B69" s="23" t="s">
        <v>163</v>
      </c>
      <c r="D69" s="131">
        <v>420560.18692516617</v>
      </c>
      <c r="E69" s="54">
        <v>239817.171875</v>
      </c>
      <c r="F69" s="124">
        <f t="shared" si="0"/>
        <v>1753.6700297023556</v>
      </c>
      <c r="G69" s="131">
        <f t="shared" si="1"/>
        <v>402011.59346199717</v>
      </c>
      <c r="H69" s="54">
        <v>238697.65625</v>
      </c>
      <c r="I69" s="124">
        <f t="shared" si="2"/>
        <v>1684.1874351751082</v>
      </c>
      <c r="J69" s="49">
        <f t="shared" si="3"/>
        <v>4.6139449122435394E-2</v>
      </c>
      <c r="K69" s="49">
        <f t="shared" si="4"/>
        <v>4.1255856133390001E-2</v>
      </c>
      <c r="M69" s="131">
        <f t="shared" si="5"/>
        <v>430256.97529754741</v>
      </c>
      <c r="N69" s="124">
        <f t="shared" si="6"/>
        <v>1794.1041166218508</v>
      </c>
      <c r="O69" s="49">
        <f t="shared" si="7"/>
        <v>-2.2537202019038416E-2</v>
      </c>
      <c r="P69" s="49">
        <f t="shared" si="8"/>
        <v>-2.2537202019038527E-2</v>
      </c>
      <c r="R69" s="131">
        <v>312029</v>
      </c>
      <c r="S69" s="54">
        <v>34410</v>
      </c>
      <c r="T69" s="54">
        <v>73664</v>
      </c>
      <c r="V69" s="124">
        <f t="shared" si="9"/>
        <v>73664</v>
      </c>
      <c r="W69" s="51">
        <f t="shared" si="10"/>
        <v>457.18692516617011</v>
      </c>
      <c r="Y69" s="176">
        <v>-1.602899152848003E-2</v>
      </c>
      <c r="Z69" s="61">
        <v>-4.4957757061839687E-2</v>
      </c>
      <c r="AA69" s="117">
        <f t="shared" si="11"/>
        <v>4</v>
      </c>
      <c r="AB69" s="63">
        <f t="shared" si="12"/>
        <v>317.11198532637599</v>
      </c>
      <c r="AC69" s="63">
        <f t="shared" si="12"/>
        <v>36.02981988957746</v>
      </c>
      <c r="AE69" s="124">
        <f t="shared" si="13"/>
        <v>0</v>
      </c>
      <c r="AF69" s="51">
        <v>0</v>
      </c>
      <c r="AG69" s="51">
        <f t="shared" si="14"/>
        <v>457.18692516617011</v>
      </c>
      <c r="AI69" s="124">
        <v>0</v>
      </c>
      <c r="AJ69" s="51">
        <f t="shared" si="15"/>
        <v>0</v>
      </c>
      <c r="AK69" s="51">
        <f t="shared" si="16"/>
        <v>457.18692516617011</v>
      </c>
      <c r="AM69" s="124">
        <f t="shared" si="17"/>
        <v>410.54174658264424</v>
      </c>
      <c r="AN69" s="51">
        <f t="shared" si="18"/>
        <v>46.645178583525812</v>
      </c>
      <c r="AO69" s="51">
        <f t="shared" si="19"/>
        <v>0</v>
      </c>
      <c r="AQ69" s="124">
        <f t="shared" si="20"/>
        <v>312440</v>
      </c>
      <c r="AR69" s="51">
        <f t="shared" si="20"/>
        <v>34457</v>
      </c>
      <c r="AS69" s="51">
        <f t="shared" si="21"/>
        <v>73664</v>
      </c>
      <c r="AU69" s="178">
        <f t="shared" si="22"/>
        <v>420561</v>
      </c>
      <c r="AW69" s="124">
        <f t="shared" si="23"/>
        <v>1302.8258049963713</v>
      </c>
      <c r="AX69" s="51">
        <f t="shared" si="23"/>
        <v>143.68028665586982</v>
      </c>
      <c r="AY69" s="51">
        <f t="shared" si="23"/>
        <v>307.16732844466998</v>
      </c>
      <c r="AZ69" s="65">
        <f t="shared" si="24"/>
        <v>1753.6734200969111</v>
      </c>
      <c r="BB69" s="131">
        <v>317111.98532637599</v>
      </c>
      <c r="BC69" s="54">
        <v>36029.819889577462</v>
      </c>
      <c r="BD69" s="54">
        <v>77115.170081593969</v>
      </c>
      <c r="BE69" s="54">
        <f t="shared" si="25"/>
        <v>430256.97529754741</v>
      </c>
      <c r="BG69" s="122">
        <f t="shared" si="26"/>
        <v>-1.4732919418253831E-2</v>
      </c>
      <c r="BH69" s="49">
        <f t="shared" si="26"/>
        <v>-4.3653282042424024E-2</v>
      </c>
      <c r="BI69" s="49">
        <f t="shared" si="26"/>
        <v>-4.4753452244770453E-2</v>
      </c>
      <c r="BJ69" s="49">
        <f t="shared" si="27"/>
        <v>-2.2535312276673936E-2</v>
      </c>
      <c r="BL69" s="131">
        <v>300130.59346199717</v>
      </c>
      <c r="BM69" s="54">
        <v>32805</v>
      </c>
      <c r="BN69" s="54">
        <v>69076</v>
      </c>
      <c r="BO69" s="54">
        <f t="shared" si="28"/>
        <v>402011.59346199717</v>
      </c>
      <c r="BQ69" s="122">
        <f t="shared" si="29"/>
        <v>4.1013501476188097E-2</v>
      </c>
      <c r="BR69" s="49">
        <f t="shared" si="29"/>
        <v>5.0358177107148405E-2</v>
      </c>
      <c r="BS69" s="49">
        <f t="shared" si="29"/>
        <v>6.6419595807516441E-2</v>
      </c>
      <c r="BT69" s="49">
        <f t="shared" si="30"/>
        <v>4.6141471638320608E-2</v>
      </c>
      <c r="BV69" s="122">
        <f t="shared" si="31"/>
        <v>3.6153837459526272E-2</v>
      </c>
      <c r="BW69" s="49">
        <f t="shared" si="31"/>
        <v>4.545489023271676E-2</v>
      </c>
      <c r="BX69" s="49">
        <f t="shared" si="31"/>
        <v>6.1441330944419059E-2</v>
      </c>
      <c r="BY69" s="49">
        <f t="shared" si="31"/>
        <v>4.1257869207757203E-2</v>
      </c>
      <c r="CA69" s="180">
        <v>232141.14135369199</v>
      </c>
      <c r="CB69" s="64">
        <v>249768.6014549488</v>
      </c>
      <c r="CC69" s="64">
        <v>246470.98936154309</v>
      </c>
      <c r="CD69" s="64">
        <v>235995.04897803543</v>
      </c>
      <c r="CF69" s="180">
        <v>230064.00397074484</v>
      </c>
      <c r="CG69" s="64">
        <v>248486.11955430731</v>
      </c>
      <c r="CH69" s="64">
        <v>244719.13915832798</v>
      </c>
      <c r="CI69" s="64">
        <v>233990.0202061655</v>
      </c>
      <c r="CK69" s="163">
        <v>239817.171875</v>
      </c>
      <c r="CL69" s="60">
        <v>238697.65625</v>
      </c>
    </row>
    <row r="70" spans="1:90">
      <c r="A70" s="9" t="s">
        <v>164</v>
      </c>
      <c r="B70" s="23" t="s">
        <v>165</v>
      </c>
      <c r="D70" s="131">
        <v>381273.59173428931</v>
      </c>
      <c r="E70" s="54">
        <v>196347.5</v>
      </c>
      <c r="F70" s="124">
        <f t="shared" si="0"/>
        <v>1941.8306407481089</v>
      </c>
      <c r="G70" s="131">
        <f t="shared" si="1"/>
        <v>364483.33747084351</v>
      </c>
      <c r="H70" s="54">
        <v>195172.625</v>
      </c>
      <c r="I70" s="124">
        <f t="shared" si="2"/>
        <v>1867.4921110009332</v>
      </c>
      <c r="J70" s="49">
        <f t="shared" si="3"/>
        <v>4.6065903533351271E-2</v>
      </c>
      <c r="K70" s="49">
        <f t="shared" si="4"/>
        <v>3.9806609789281522E-2</v>
      </c>
      <c r="M70" s="131">
        <f t="shared" si="5"/>
        <v>386306.15648950828</v>
      </c>
      <c r="N70" s="124">
        <f t="shared" si="6"/>
        <v>1967.4615489858963</v>
      </c>
      <c r="O70" s="49">
        <f t="shared" si="7"/>
        <v>-1.3027399824407593E-2</v>
      </c>
      <c r="P70" s="49">
        <f t="shared" si="8"/>
        <v>-1.3027399824407593E-2</v>
      </c>
      <c r="R70" s="131">
        <v>293428</v>
      </c>
      <c r="S70" s="54">
        <v>29511</v>
      </c>
      <c r="T70" s="54">
        <v>57518</v>
      </c>
      <c r="V70" s="124">
        <f t="shared" si="9"/>
        <v>57518</v>
      </c>
      <c r="W70" s="51">
        <f t="shared" si="10"/>
        <v>816.59173428930808</v>
      </c>
      <c r="Y70" s="176">
        <v>-1.0239340845405454E-2</v>
      </c>
      <c r="Z70" s="61">
        <v>3.7153405418944407E-2</v>
      </c>
      <c r="AA70" s="117">
        <f t="shared" si="11"/>
        <v>1</v>
      </c>
      <c r="AB70" s="63">
        <f t="shared" si="12"/>
        <v>296.46359176432804</v>
      </c>
      <c r="AC70" s="63">
        <f t="shared" si="12"/>
        <v>28.453842841194181</v>
      </c>
      <c r="AE70" s="124">
        <f t="shared" si="13"/>
        <v>816.59173428930808</v>
      </c>
      <c r="AF70" s="51">
        <v>0</v>
      </c>
      <c r="AG70" s="51">
        <f t="shared" si="14"/>
        <v>0</v>
      </c>
      <c r="AI70" s="124">
        <v>0</v>
      </c>
      <c r="AJ70" s="51">
        <f t="shared" si="15"/>
        <v>0</v>
      </c>
      <c r="AK70" s="51">
        <f t="shared" si="16"/>
        <v>0</v>
      </c>
      <c r="AM70" s="124">
        <f t="shared" si="17"/>
        <v>0</v>
      </c>
      <c r="AN70" s="51">
        <f t="shared" si="18"/>
        <v>0</v>
      </c>
      <c r="AO70" s="51">
        <f t="shared" si="19"/>
        <v>0</v>
      </c>
      <c r="AQ70" s="124">
        <f t="shared" si="20"/>
        <v>294245</v>
      </c>
      <c r="AR70" s="51">
        <f t="shared" si="20"/>
        <v>29511</v>
      </c>
      <c r="AS70" s="51">
        <f t="shared" si="21"/>
        <v>57518</v>
      </c>
      <c r="AU70" s="178">
        <f t="shared" si="22"/>
        <v>381274</v>
      </c>
      <c r="AW70" s="124">
        <f t="shared" si="23"/>
        <v>1498.5930556793442</v>
      </c>
      <c r="AX70" s="51">
        <f t="shared" si="23"/>
        <v>150.29985102942487</v>
      </c>
      <c r="AY70" s="51">
        <f t="shared" si="23"/>
        <v>292.93981334114261</v>
      </c>
      <c r="AZ70" s="65">
        <f t="shared" si="24"/>
        <v>1941.8327200499116</v>
      </c>
      <c r="BB70" s="131">
        <v>296463.59176432807</v>
      </c>
      <c r="BC70" s="54">
        <v>28453.842841194186</v>
      </c>
      <c r="BD70" s="54">
        <v>61388.721883986029</v>
      </c>
      <c r="BE70" s="54">
        <f t="shared" si="25"/>
        <v>386306.15648950828</v>
      </c>
      <c r="BG70" s="122">
        <f t="shared" si="26"/>
        <v>-7.4835218420066241E-3</v>
      </c>
      <c r="BH70" s="49">
        <f t="shared" si="26"/>
        <v>3.7153405418944407E-2</v>
      </c>
      <c r="BI70" s="49">
        <f t="shared" si="26"/>
        <v>-6.3052654709134015E-2</v>
      </c>
      <c r="BJ70" s="49">
        <f t="shared" si="27"/>
        <v>-1.3026342979457373E-2</v>
      </c>
      <c r="BL70" s="131">
        <v>282260.33747084351</v>
      </c>
      <c r="BM70" s="54">
        <v>28359</v>
      </c>
      <c r="BN70" s="54">
        <v>53864</v>
      </c>
      <c r="BO70" s="54">
        <f t="shared" si="28"/>
        <v>364483.33747084351</v>
      </c>
      <c r="BQ70" s="122">
        <f t="shared" si="29"/>
        <v>4.2459605329404404E-2</v>
      </c>
      <c r="BR70" s="49">
        <f t="shared" si="29"/>
        <v>4.0622024754046304E-2</v>
      </c>
      <c r="BS70" s="49">
        <f t="shared" si="29"/>
        <v>6.7837516708747936E-2</v>
      </c>
      <c r="BT70" s="49">
        <f t="shared" si="30"/>
        <v>4.6067023655092632E-2</v>
      </c>
      <c r="BV70" s="122">
        <f t="shared" si="31"/>
        <v>3.6221890416755276E-2</v>
      </c>
      <c r="BW70" s="49">
        <f t="shared" si="31"/>
        <v>3.4395305283042577E-2</v>
      </c>
      <c r="BX70" s="49">
        <f t="shared" si="31"/>
        <v>6.1447949220273745E-2</v>
      </c>
      <c r="BY70" s="49">
        <f t="shared" si="31"/>
        <v>3.9807723208604928E-2</v>
      </c>
      <c r="CA70" s="180">
        <v>217025.52961268305</v>
      </c>
      <c r="CB70" s="64">
        <v>197249.84899299545</v>
      </c>
      <c r="CC70" s="64">
        <v>196207.03685639726</v>
      </c>
      <c r="CD70" s="64">
        <v>211888.1169984783</v>
      </c>
      <c r="CF70" s="180">
        <v>215201.12375995694</v>
      </c>
      <c r="CG70" s="64">
        <v>195997.38644884486</v>
      </c>
      <c r="CH70" s="64">
        <v>194725.34816342473</v>
      </c>
      <c r="CI70" s="64">
        <v>210234.05138054054</v>
      </c>
      <c r="CK70" s="163">
        <v>196347.5</v>
      </c>
      <c r="CL70" s="60">
        <v>195172.625</v>
      </c>
    </row>
    <row r="71" spans="1:90">
      <c r="A71" s="9" t="s">
        <v>166</v>
      </c>
      <c r="B71" s="23" t="s">
        <v>167</v>
      </c>
      <c r="D71" s="131">
        <v>474494</v>
      </c>
      <c r="E71" s="54">
        <v>300121.75</v>
      </c>
      <c r="F71" s="124">
        <f t="shared" si="0"/>
        <v>1581.005042120406</v>
      </c>
      <c r="G71" s="131">
        <f t="shared" si="1"/>
        <v>450606.4372363321</v>
      </c>
      <c r="H71" s="54">
        <v>297252.1875</v>
      </c>
      <c r="I71" s="124">
        <f t="shared" si="2"/>
        <v>1515.906210904948</v>
      </c>
      <c r="J71" s="49">
        <f t="shared" si="3"/>
        <v>5.3012031763628453E-2</v>
      </c>
      <c r="K71" s="49">
        <f t="shared" si="4"/>
        <v>4.2943838310812055E-2</v>
      </c>
      <c r="M71" s="131">
        <f t="shared" si="5"/>
        <v>490282.78554775042</v>
      </c>
      <c r="N71" s="124">
        <f t="shared" si="6"/>
        <v>1633.6129772259105</v>
      </c>
      <c r="O71" s="49">
        <f t="shared" si="7"/>
        <v>-3.220342629429862E-2</v>
      </c>
      <c r="P71" s="49">
        <f t="shared" si="8"/>
        <v>-3.2203426294298731E-2</v>
      </c>
      <c r="R71" s="131">
        <v>354302</v>
      </c>
      <c r="S71" s="54">
        <v>38151</v>
      </c>
      <c r="T71" s="54">
        <v>82041</v>
      </c>
      <c r="V71" s="124">
        <f t="shared" si="9"/>
        <v>82041</v>
      </c>
      <c r="W71" s="51">
        <f t="shared" si="10"/>
        <v>0</v>
      </c>
      <c r="Y71" s="176">
        <v>-3.2967219737537024E-2</v>
      </c>
      <c r="Z71" s="61">
        <v>-3.2815302899062315E-2</v>
      </c>
      <c r="AA71" s="117">
        <f t="shared" si="11"/>
        <v>4</v>
      </c>
      <c r="AB71" s="63">
        <f t="shared" si="12"/>
        <v>366.38054803461648</v>
      </c>
      <c r="AC71" s="63">
        <f t="shared" si="12"/>
        <v>39.44541318153059</v>
      </c>
      <c r="AE71" s="124">
        <f t="shared" si="13"/>
        <v>0</v>
      </c>
      <c r="AF71" s="51">
        <v>0</v>
      </c>
      <c r="AG71" s="51">
        <f t="shared" si="14"/>
        <v>0</v>
      </c>
      <c r="AI71" s="124">
        <v>0</v>
      </c>
      <c r="AJ71" s="51">
        <f t="shared" si="15"/>
        <v>0</v>
      </c>
      <c r="AK71" s="51">
        <f t="shared" si="16"/>
        <v>0</v>
      </c>
      <c r="AM71" s="124">
        <f t="shared" si="17"/>
        <v>0</v>
      </c>
      <c r="AN71" s="51">
        <f t="shared" si="18"/>
        <v>0</v>
      </c>
      <c r="AO71" s="51">
        <f t="shared" si="19"/>
        <v>0</v>
      </c>
      <c r="AQ71" s="124">
        <f t="shared" si="20"/>
        <v>354302</v>
      </c>
      <c r="AR71" s="51">
        <f t="shared" si="20"/>
        <v>38151</v>
      </c>
      <c r="AS71" s="51">
        <f t="shared" si="21"/>
        <v>82041</v>
      </c>
      <c r="AU71" s="178">
        <f t="shared" si="22"/>
        <v>474494</v>
      </c>
      <c r="AW71" s="124">
        <f t="shared" si="23"/>
        <v>1180.527569228155</v>
      </c>
      <c r="AX71" s="51">
        <f t="shared" si="23"/>
        <v>127.11841111149059</v>
      </c>
      <c r="AY71" s="51">
        <f t="shared" si="23"/>
        <v>273.35906178076061</v>
      </c>
      <c r="AZ71" s="65">
        <f t="shared" si="24"/>
        <v>1581.005042120406</v>
      </c>
      <c r="BB71" s="131">
        <v>366380.54803461645</v>
      </c>
      <c r="BC71" s="54">
        <v>39445.413181530595</v>
      </c>
      <c r="BD71" s="54">
        <v>84456.824331603377</v>
      </c>
      <c r="BE71" s="54">
        <f t="shared" si="25"/>
        <v>490282.78554775042</v>
      </c>
      <c r="BG71" s="122">
        <f t="shared" si="26"/>
        <v>-3.2967219737537024E-2</v>
      </c>
      <c r="BH71" s="49">
        <f t="shared" si="26"/>
        <v>-3.2815302899062426E-2</v>
      </c>
      <c r="BI71" s="49">
        <f t="shared" si="26"/>
        <v>-2.8604252536397867E-2</v>
      </c>
      <c r="BJ71" s="49">
        <f t="shared" si="27"/>
        <v>-3.220342629429862E-2</v>
      </c>
      <c r="BL71" s="131">
        <v>337746.4372363321</v>
      </c>
      <c r="BM71" s="54">
        <v>36307</v>
      </c>
      <c r="BN71" s="54">
        <v>76553</v>
      </c>
      <c r="BO71" s="54">
        <f t="shared" si="28"/>
        <v>450606.4372363321</v>
      </c>
      <c r="BQ71" s="122">
        <f t="shared" si="29"/>
        <v>4.9017727319750959E-2</v>
      </c>
      <c r="BR71" s="49">
        <f t="shared" si="29"/>
        <v>5.0789104029526078E-2</v>
      </c>
      <c r="BS71" s="49">
        <f t="shared" si="29"/>
        <v>7.1688895275168862E-2</v>
      </c>
      <c r="BT71" s="49">
        <f t="shared" si="30"/>
        <v>5.3012031763628453E-2</v>
      </c>
      <c r="BV71" s="122">
        <f t="shared" si="31"/>
        <v>3.8987724721965211E-2</v>
      </c>
      <c r="BW71" s="49">
        <f t="shared" si="31"/>
        <v>4.0742164717957552E-2</v>
      </c>
      <c r="BX71" s="49">
        <f t="shared" si="31"/>
        <v>6.1442126203790082E-2</v>
      </c>
      <c r="BY71" s="49">
        <f t="shared" si="31"/>
        <v>4.2943838310812055E-2</v>
      </c>
      <c r="CA71" s="180">
        <v>268208.08586913033</v>
      </c>
      <c r="CB71" s="64">
        <v>273446.43171567738</v>
      </c>
      <c r="CC71" s="64">
        <v>269935.95461592299</v>
      </c>
      <c r="CD71" s="64">
        <v>268919.08006468182</v>
      </c>
      <c r="CF71" s="180">
        <v>265378.4102551376</v>
      </c>
      <c r="CG71" s="64">
        <v>270688.77539013163</v>
      </c>
      <c r="CH71" s="64">
        <v>267383.30162685161</v>
      </c>
      <c r="CI71" s="64">
        <v>266136.77265003143</v>
      </c>
      <c r="CK71" s="163">
        <v>300121.75</v>
      </c>
      <c r="CL71" s="60">
        <v>297252.1875</v>
      </c>
    </row>
    <row r="72" spans="1:90">
      <c r="A72" s="9" t="s">
        <v>168</v>
      </c>
      <c r="B72" s="23" t="s">
        <v>169</v>
      </c>
      <c r="D72" s="131">
        <v>1177994.0290563914</v>
      </c>
      <c r="E72" s="54">
        <v>695931.1875</v>
      </c>
      <c r="F72" s="124">
        <f t="shared" si="0"/>
        <v>1692.6875102236907</v>
      </c>
      <c r="G72" s="131">
        <f t="shared" si="1"/>
        <v>1124292.7420426081</v>
      </c>
      <c r="H72" s="54">
        <v>691032.875</v>
      </c>
      <c r="I72" s="124">
        <f t="shared" si="2"/>
        <v>1626.974320205255</v>
      </c>
      <c r="J72" s="49">
        <f t="shared" si="3"/>
        <v>4.7764505635978116E-2</v>
      </c>
      <c r="K72" s="49">
        <f t="shared" si="4"/>
        <v>4.0389813903236815E-2</v>
      </c>
      <c r="M72" s="131">
        <f t="shared" si="5"/>
        <v>1198329.71531566</v>
      </c>
      <c r="N72" s="124">
        <f t="shared" si="6"/>
        <v>1721.9083392719197</v>
      </c>
      <c r="O72" s="49">
        <f t="shared" si="7"/>
        <v>-1.6970025861297922E-2</v>
      </c>
      <c r="P72" s="49">
        <f t="shared" si="8"/>
        <v>-1.6970025861297922E-2</v>
      </c>
      <c r="R72" s="131">
        <v>881935</v>
      </c>
      <c r="S72" s="54">
        <v>95371</v>
      </c>
      <c r="T72" s="54">
        <v>199372</v>
      </c>
      <c r="V72" s="124">
        <f t="shared" si="9"/>
        <v>199372</v>
      </c>
      <c r="W72" s="51">
        <f t="shared" si="10"/>
        <v>1316.0290563914459</v>
      </c>
      <c r="Y72" s="176">
        <v>-1.2992141339654761E-2</v>
      </c>
      <c r="Z72" s="61">
        <v>-3.7626485322172831E-2</v>
      </c>
      <c r="AA72" s="117">
        <f t="shared" si="11"/>
        <v>4</v>
      </c>
      <c r="AB72" s="63">
        <f t="shared" si="12"/>
        <v>893.54405059858448</v>
      </c>
      <c r="AC72" s="63">
        <f t="shared" si="12"/>
        <v>99.099776277537373</v>
      </c>
      <c r="AE72" s="124">
        <f t="shared" si="13"/>
        <v>0</v>
      </c>
      <c r="AF72" s="51">
        <v>0</v>
      </c>
      <c r="AG72" s="51">
        <f t="shared" si="14"/>
        <v>1316.0290563914459</v>
      </c>
      <c r="AI72" s="124">
        <v>0</v>
      </c>
      <c r="AJ72" s="51">
        <f t="shared" si="15"/>
        <v>0</v>
      </c>
      <c r="AK72" s="51">
        <f t="shared" si="16"/>
        <v>1316.0290563914459</v>
      </c>
      <c r="AM72" s="124">
        <f t="shared" si="17"/>
        <v>1184.6443829244677</v>
      </c>
      <c r="AN72" s="51">
        <f t="shared" si="18"/>
        <v>131.3846734669782</v>
      </c>
      <c r="AO72" s="51">
        <f t="shared" si="19"/>
        <v>0</v>
      </c>
      <c r="AQ72" s="124">
        <f t="shared" si="20"/>
        <v>883120</v>
      </c>
      <c r="AR72" s="51">
        <f t="shared" si="20"/>
        <v>95502</v>
      </c>
      <c r="AS72" s="51">
        <f t="shared" si="21"/>
        <v>199372</v>
      </c>
      <c r="AU72" s="178">
        <f t="shared" si="22"/>
        <v>1177994</v>
      </c>
      <c r="AW72" s="124">
        <f t="shared" si="23"/>
        <v>1268.9760365136676</v>
      </c>
      <c r="AX72" s="51">
        <f t="shared" si="23"/>
        <v>137.2290848798898</v>
      </c>
      <c r="AY72" s="51">
        <f t="shared" si="23"/>
        <v>286.48234707831654</v>
      </c>
      <c r="AZ72" s="65">
        <f t="shared" si="24"/>
        <v>1692.6874684718739</v>
      </c>
      <c r="BB72" s="131">
        <v>893544.05059858446</v>
      </c>
      <c r="BC72" s="54">
        <v>99099.776277537385</v>
      </c>
      <c r="BD72" s="54">
        <v>205685.88843953819</v>
      </c>
      <c r="BE72" s="54">
        <f t="shared" si="25"/>
        <v>1198329.71531566</v>
      </c>
      <c r="BG72" s="122">
        <f t="shared" si="26"/>
        <v>-1.1665961618345988E-2</v>
      </c>
      <c r="BH72" s="49">
        <f t="shared" si="26"/>
        <v>-3.6304585264264388E-2</v>
      </c>
      <c r="BI72" s="49">
        <f t="shared" si="26"/>
        <v>-3.0696750698063435E-2</v>
      </c>
      <c r="BJ72" s="49">
        <f t="shared" si="27"/>
        <v>-1.6970050108707557E-2</v>
      </c>
      <c r="BL72" s="131">
        <v>846904.74204260809</v>
      </c>
      <c r="BM72" s="54">
        <v>90879</v>
      </c>
      <c r="BN72" s="54">
        <v>186509</v>
      </c>
      <c r="BO72" s="54">
        <f t="shared" si="28"/>
        <v>1124292.7420426081</v>
      </c>
      <c r="BQ72" s="122">
        <f t="shared" si="29"/>
        <v>4.2761902442588928E-2</v>
      </c>
      <c r="BR72" s="49">
        <f t="shared" si="29"/>
        <v>5.0869837916350358E-2</v>
      </c>
      <c r="BS72" s="49">
        <f t="shared" si="29"/>
        <v>6.8967181208413608E-2</v>
      </c>
      <c r="BT72" s="49">
        <f t="shared" si="30"/>
        <v>4.7764479791827075E-2</v>
      </c>
      <c r="BV72" s="122">
        <f t="shared" si="31"/>
        <v>3.5422421538439552E-2</v>
      </c>
      <c r="BW72" s="49">
        <f t="shared" si="31"/>
        <v>4.3473289298619822E-2</v>
      </c>
      <c r="BX72" s="49">
        <f t="shared" si="31"/>
        <v>6.1443254418161786E-2</v>
      </c>
      <c r="BY72" s="49">
        <f t="shared" si="31"/>
        <v>4.0389788240990043E-2</v>
      </c>
      <c r="CA72" s="180">
        <v>654116.98502113833</v>
      </c>
      <c r="CB72" s="64">
        <v>686986.85148018098</v>
      </c>
      <c r="CC72" s="64">
        <v>657401.18796030653</v>
      </c>
      <c r="CD72" s="64">
        <v>657281.33672250656</v>
      </c>
      <c r="CF72" s="180">
        <v>647523.55086095294</v>
      </c>
      <c r="CG72" s="64">
        <v>681349.58938264404</v>
      </c>
      <c r="CH72" s="64">
        <v>652027.76892148866</v>
      </c>
      <c r="CI72" s="64">
        <v>650963.68523753993</v>
      </c>
      <c r="CK72" s="163">
        <v>695931.1875</v>
      </c>
      <c r="CL72" s="60">
        <v>691032.875</v>
      </c>
    </row>
    <row r="73" spans="1:90">
      <c r="A73" s="9" t="s">
        <v>170</v>
      </c>
      <c r="B73" s="23" t="s">
        <v>171</v>
      </c>
      <c r="D73" s="131">
        <v>247347.5311323606</v>
      </c>
      <c r="E73" s="54">
        <v>136950.875</v>
      </c>
      <c r="F73" s="124">
        <f t="shared" si="0"/>
        <v>1806.104058352023</v>
      </c>
      <c r="G73" s="131">
        <f t="shared" si="1"/>
        <v>236285.80152392152</v>
      </c>
      <c r="H73" s="54">
        <v>136000.96875</v>
      </c>
      <c r="I73" s="124">
        <f t="shared" si="2"/>
        <v>1737.3832237788492</v>
      </c>
      <c r="J73" s="49">
        <f t="shared" si="3"/>
        <v>4.6815041517927147E-2</v>
      </c>
      <c r="K73" s="49">
        <f t="shared" si="4"/>
        <v>3.9554217879291143E-2</v>
      </c>
      <c r="M73" s="131">
        <f t="shared" si="5"/>
        <v>250143.328652656</v>
      </c>
      <c r="N73" s="124">
        <f t="shared" si="6"/>
        <v>1826.518659721276</v>
      </c>
      <c r="O73" s="49">
        <f t="shared" si="7"/>
        <v>-1.1176782268607188E-2</v>
      </c>
      <c r="P73" s="49">
        <f t="shared" si="8"/>
        <v>-1.1176782268607188E-2</v>
      </c>
      <c r="R73" s="131">
        <v>191865</v>
      </c>
      <c r="S73" s="54">
        <v>19896</v>
      </c>
      <c r="T73" s="54">
        <v>35153</v>
      </c>
      <c r="V73" s="124">
        <f t="shared" si="9"/>
        <v>35153</v>
      </c>
      <c r="W73" s="51">
        <f t="shared" si="10"/>
        <v>433.53113236060017</v>
      </c>
      <c r="Y73" s="176">
        <v>-1.2245570580803999E-2</v>
      </c>
      <c r="Z73" s="61">
        <v>3.6535901306835816E-2</v>
      </c>
      <c r="AA73" s="117">
        <f t="shared" si="11"/>
        <v>1</v>
      </c>
      <c r="AB73" s="63">
        <f t="shared" si="12"/>
        <v>194.2436240076569</v>
      </c>
      <c r="AC73" s="63">
        <f t="shared" si="12"/>
        <v>19.194704182378704</v>
      </c>
      <c r="AE73" s="124">
        <f t="shared" si="13"/>
        <v>433.53113236060017</v>
      </c>
      <c r="AF73" s="51">
        <v>0</v>
      </c>
      <c r="AG73" s="51">
        <f t="shared" si="14"/>
        <v>0</v>
      </c>
      <c r="AI73" s="124">
        <v>0</v>
      </c>
      <c r="AJ73" s="51">
        <f t="shared" si="15"/>
        <v>0</v>
      </c>
      <c r="AK73" s="51">
        <f t="shared" si="16"/>
        <v>0</v>
      </c>
      <c r="AM73" s="124">
        <f t="shared" si="17"/>
        <v>0</v>
      </c>
      <c r="AN73" s="51">
        <f t="shared" si="18"/>
        <v>0</v>
      </c>
      <c r="AO73" s="51">
        <f t="shared" si="19"/>
        <v>0</v>
      </c>
      <c r="AQ73" s="124">
        <f t="shared" si="20"/>
        <v>192299</v>
      </c>
      <c r="AR73" s="51">
        <f t="shared" si="20"/>
        <v>19896</v>
      </c>
      <c r="AS73" s="51">
        <f t="shared" si="21"/>
        <v>35153</v>
      </c>
      <c r="AU73" s="178">
        <f t="shared" si="22"/>
        <v>247348</v>
      </c>
      <c r="AW73" s="124">
        <f t="shared" si="23"/>
        <v>1404.1458296633737</v>
      </c>
      <c r="AX73" s="51">
        <f t="shared" si="23"/>
        <v>145.2783708026692</v>
      </c>
      <c r="AY73" s="51">
        <f t="shared" si="23"/>
        <v>256.68328150513827</v>
      </c>
      <c r="AZ73" s="65">
        <f t="shared" si="24"/>
        <v>1806.1074819711814</v>
      </c>
      <c r="BB73" s="131">
        <v>194243.62400765691</v>
      </c>
      <c r="BC73" s="54">
        <v>19194.704182378708</v>
      </c>
      <c r="BD73" s="54">
        <v>36705.000462620381</v>
      </c>
      <c r="BE73" s="54">
        <f t="shared" si="25"/>
        <v>250143.328652656</v>
      </c>
      <c r="BG73" s="122">
        <f t="shared" si="26"/>
        <v>-1.0011263008459226E-2</v>
      </c>
      <c r="BH73" s="49">
        <f t="shared" si="26"/>
        <v>3.6535901306835594E-2</v>
      </c>
      <c r="BI73" s="49">
        <f t="shared" si="26"/>
        <v>-4.2283079772765686E-2</v>
      </c>
      <c r="BJ73" s="49">
        <f t="shared" si="27"/>
        <v>-1.1174907872668172E-2</v>
      </c>
      <c r="BL73" s="131">
        <v>184296.80152392152</v>
      </c>
      <c r="BM73" s="54">
        <v>19101</v>
      </c>
      <c r="BN73" s="54">
        <v>32888</v>
      </c>
      <c r="BO73" s="54">
        <f t="shared" si="28"/>
        <v>236285.80152392152</v>
      </c>
      <c r="BQ73" s="122">
        <f t="shared" si="29"/>
        <v>4.3420170127259627E-2</v>
      </c>
      <c r="BR73" s="49">
        <f t="shared" si="29"/>
        <v>4.1620857546725398E-2</v>
      </c>
      <c r="BS73" s="49">
        <f t="shared" si="29"/>
        <v>6.88701045974216E-2</v>
      </c>
      <c r="BT73" s="49">
        <f t="shared" si="30"/>
        <v>4.681702584214964E-2</v>
      </c>
      <c r="BV73" s="122">
        <f t="shared" si="31"/>
        <v>3.6182893687952911E-2</v>
      </c>
      <c r="BW73" s="49">
        <f t="shared" si="31"/>
        <v>3.4396061336303019E-2</v>
      </c>
      <c r="BX73" s="49">
        <f t="shared" si="31"/>
        <v>6.145630462867202E-2</v>
      </c>
      <c r="BY73" s="49">
        <f t="shared" ref="BY73:BY136" si="32">AZ73/(BO73*1000/$H73) - 1</f>
        <v>3.9556188440023732E-2</v>
      </c>
      <c r="CA73" s="180">
        <v>142195.62383113854</v>
      </c>
      <c r="CB73" s="64">
        <v>133062.95822924832</v>
      </c>
      <c r="CC73" s="64">
        <v>117314.37237272249</v>
      </c>
      <c r="CD73" s="64">
        <v>137203.09137600369</v>
      </c>
      <c r="CF73" s="180">
        <v>140810.81145562316</v>
      </c>
      <c r="CG73" s="64">
        <v>132064.14672516202</v>
      </c>
      <c r="CH73" s="64">
        <v>116328.16030113296</v>
      </c>
      <c r="CI73" s="64">
        <v>135999.0286904845</v>
      </c>
      <c r="CK73" s="163">
        <v>136950.875</v>
      </c>
      <c r="CL73" s="60">
        <v>136000.96875</v>
      </c>
    </row>
    <row r="74" spans="1:90">
      <c r="A74" s="9" t="s">
        <v>172</v>
      </c>
      <c r="B74" s="23" t="s">
        <v>173</v>
      </c>
      <c r="D74" s="131">
        <v>679665</v>
      </c>
      <c r="E74" s="54">
        <v>383184.875</v>
      </c>
      <c r="F74" s="124">
        <f t="shared" ref="F74:F137" si="33">D74/E74 * 1000</f>
        <v>1773.7260636918406</v>
      </c>
      <c r="G74" s="131">
        <f t="shared" ref="G74:G137" si="34">BO74</f>
        <v>648419.89738238021</v>
      </c>
      <c r="H74" s="54">
        <v>381504.375</v>
      </c>
      <c r="I74" s="124">
        <f t="shared" ref="I74:I137" si="35">G74/H74 * 1000</f>
        <v>1699.6394795797039</v>
      </c>
      <c r="J74" s="49">
        <f t="shared" ref="J74:J137" si="36">D74/G74-1</f>
        <v>4.8186526575994648E-2</v>
      </c>
      <c r="K74" s="49">
        <f t="shared" ref="K74:K137" si="37">F74/I74-1</f>
        <v>4.3589587675650687E-2</v>
      </c>
      <c r="M74" s="131">
        <f t="shared" ref="M74:M137" si="38">BE74</f>
        <v>697021.6468372934</v>
      </c>
      <c r="N74" s="124">
        <f t="shared" ref="N74:N137" si="39">M74/E74 * 1000</f>
        <v>1819.0218150893702</v>
      </c>
      <c r="O74" s="49">
        <f t="shared" ref="O74:O137" si="40">D74/M74-1</f>
        <v>-2.4901158975547566E-2</v>
      </c>
      <c r="P74" s="49">
        <f t="shared" ref="P74:P137" si="41">F74/N74-1</f>
        <v>-2.4901158975547566E-2</v>
      </c>
      <c r="R74" s="131">
        <v>484908</v>
      </c>
      <c r="S74" s="54">
        <v>54732</v>
      </c>
      <c r="T74" s="54">
        <v>140025</v>
      </c>
      <c r="V74" s="124">
        <f t="shared" ref="V74:V137" si="42">ROUND(T74,0)</f>
        <v>140025</v>
      </c>
      <c r="W74" s="51">
        <f t="shared" ref="W74:W137" si="43">D74-SUM(R74:T74)</f>
        <v>0</v>
      </c>
      <c r="Y74" s="176">
        <v>-3.1195424344170997E-2</v>
      </c>
      <c r="Z74" s="61">
        <v>-4.3204825481056419E-2</v>
      </c>
      <c r="AA74" s="117">
        <f t="shared" ref="AA74:AA137" si="44">IF(AND(Y74&lt;0,Z74&gt;0),1,IF(AND(Y74&gt;0,Z74&gt;0),2,IF(AND(Y74&gt;0,Z74&lt;0),3,IF(AND(Y74&lt;0,Z74&lt;0),4,5))))</f>
        <v>4</v>
      </c>
      <c r="AB74" s="63">
        <f t="shared" ref="AB74:AC137" si="45">R74/(1+Y74)/1000</f>
        <v>500.52199606070513</v>
      </c>
      <c r="AC74" s="63">
        <f t="shared" si="45"/>
        <v>57.203465754849873</v>
      </c>
      <c r="AE74" s="124">
        <f t="shared" ref="AE74:AE137" si="46">IF(AA74=1,MIN(W74,-1*Y74*R74),0)</f>
        <v>0</v>
      </c>
      <c r="AF74" s="51">
        <v>0</v>
      </c>
      <c r="AG74" s="51">
        <f t="shared" ref="AG74:AG137" si="47">W74-AE74-AF74</f>
        <v>0</v>
      </c>
      <c r="AI74" s="124">
        <v>0</v>
      </c>
      <c r="AJ74" s="51">
        <f t="shared" ref="AJ74:AJ137" si="48">IF(AA74=3,MIN(W74,-1*Z74*S74),0)</f>
        <v>0</v>
      </c>
      <c r="AK74" s="51">
        <f t="shared" ref="AK74:AK137" si="49">AG74-AI74-AJ74</f>
        <v>0</v>
      </c>
      <c r="AM74" s="124">
        <f t="shared" ref="AM74:AM137" si="50">AK74*AB74/(AB74+AC74)</f>
        <v>0</v>
      </c>
      <c r="AN74" s="51">
        <f t="shared" ref="AN74:AN137" si="51">AK74*AC74/(AB74+AC74)</f>
        <v>0</v>
      </c>
      <c r="AO74" s="51">
        <f t="shared" ref="AO74:AO137" si="52">W74-SUM(AE74:AF74)-SUM(AI74:AJ74)-SUM(AM74:AN74)</f>
        <v>0</v>
      </c>
      <c r="AQ74" s="124">
        <f t="shared" ref="AQ74:AR137" si="53">ROUND(R74+AE74+AI74+AM74,0)</f>
        <v>484908</v>
      </c>
      <c r="AR74" s="51">
        <f t="shared" si="53"/>
        <v>54732</v>
      </c>
      <c r="AS74" s="51">
        <f t="shared" ref="AS74:AS137" si="54">V74</f>
        <v>140025</v>
      </c>
      <c r="AU74" s="178">
        <f t="shared" ref="AU74:AU137" si="55">SUM(AQ74:AT74)</f>
        <v>679665</v>
      </c>
      <c r="AW74" s="124">
        <f t="shared" ref="AW74:AY137" si="56">AQ74/$E74 * 1000</f>
        <v>1265.4674848531013</v>
      </c>
      <c r="AX74" s="51">
        <f t="shared" si="56"/>
        <v>142.83444773231199</v>
      </c>
      <c r="AY74" s="51">
        <f t="shared" si="56"/>
        <v>365.42413110642741</v>
      </c>
      <c r="AZ74" s="65">
        <f t="shared" ref="AZ74:AZ137" si="57">AU74/$E74 * 1000</f>
        <v>1773.7260636918406</v>
      </c>
      <c r="BB74" s="131">
        <v>500521.99606070516</v>
      </c>
      <c r="BC74" s="54">
        <v>57203.46575484988</v>
      </c>
      <c r="BD74" s="54">
        <v>139296.18502173835</v>
      </c>
      <c r="BE74" s="54">
        <f t="shared" ref="BE74:BE137" si="58">SUM(BB74:BD74)</f>
        <v>697021.6468372934</v>
      </c>
      <c r="BG74" s="122">
        <f t="shared" ref="BG74:BI137" si="59">AQ74/BB74-1</f>
        <v>-3.1195424344170997E-2</v>
      </c>
      <c r="BH74" s="49">
        <f t="shared" si="59"/>
        <v>-4.320482548105653E-2</v>
      </c>
      <c r="BI74" s="49">
        <f t="shared" si="59"/>
        <v>5.2321244702280278E-3</v>
      </c>
      <c r="BJ74" s="49">
        <f t="shared" ref="BJ74:BJ137" si="60">AU74/BE74-1</f>
        <v>-2.4901158975547566E-2</v>
      </c>
      <c r="BL74" s="131">
        <v>464860.89738238021</v>
      </c>
      <c r="BM74" s="54">
        <v>52218</v>
      </c>
      <c r="BN74" s="54">
        <v>131341</v>
      </c>
      <c r="BO74" s="54">
        <f t="shared" ref="BO74:BO137" si="61">SUM(BL74:BN74)</f>
        <v>648419.89738238021</v>
      </c>
      <c r="BQ74" s="122">
        <f t="shared" ref="BQ74:BS137" si="62">AQ74/BL74-1</f>
        <v>4.3124949270856083E-2</v>
      </c>
      <c r="BR74" s="49">
        <f t="shared" si="62"/>
        <v>4.8144318051246637E-2</v>
      </c>
      <c r="BS74" s="49">
        <f t="shared" si="62"/>
        <v>6.611796773284806E-2</v>
      </c>
      <c r="BT74" s="49">
        <f t="shared" ref="BT74:BT137" si="63">AU74/BO74-1</f>
        <v>4.8186526575994648E-2</v>
      </c>
      <c r="BV74" s="122">
        <f t="shared" ref="BV74:BY137" si="64">AW74/(BL74*1000/$H74) - 1</f>
        <v>3.8550208482223347E-2</v>
      </c>
      <c r="BW74" s="49">
        <f t="shared" si="64"/>
        <v>4.3547564261094962E-2</v>
      </c>
      <c r="BX74" s="49">
        <f t="shared" si="64"/>
        <v>6.1442388497694234E-2</v>
      </c>
      <c r="BY74" s="49">
        <f t="shared" si="32"/>
        <v>4.3589587675650465E-2</v>
      </c>
      <c r="CA74" s="180">
        <v>366406.04207555921</v>
      </c>
      <c r="CB74" s="64">
        <v>396550.12663823972</v>
      </c>
      <c r="CC74" s="64">
        <v>445210.30687308265</v>
      </c>
      <c r="CD74" s="64">
        <v>382314.91208332218</v>
      </c>
      <c r="CF74" s="180">
        <v>364659.10086434212</v>
      </c>
      <c r="CG74" s="64">
        <v>395532.38463108358</v>
      </c>
      <c r="CH74" s="64">
        <v>442356.48925581743</v>
      </c>
      <c r="CI74" s="64">
        <v>380176.66523465066</v>
      </c>
      <c r="CK74" s="163">
        <v>383184.875</v>
      </c>
      <c r="CL74" s="60">
        <v>381504.375</v>
      </c>
    </row>
    <row r="75" spans="1:90">
      <c r="A75" s="9" t="s">
        <v>174</v>
      </c>
      <c r="B75" s="23" t="s">
        <v>175</v>
      </c>
      <c r="D75" s="131">
        <v>279175</v>
      </c>
      <c r="E75" s="54">
        <v>154496.78125</v>
      </c>
      <c r="F75" s="124">
        <f t="shared" si="33"/>
        <v>1806.9955745437253</v>
      </c>
      <c r="G75" s="131">
        <f t="shared" si="34"/>
        <v>266220.05272215226</v>
      </c>
      <c r="H75" s="54">
        <v>153479.546875</v>
      </c>
      <c r="I75" s="124">
        <f t="shared" si="35"/>
        <v>1734.5637131635053</v>
      </c>
      <c r="J75" s="49">
        <f t="shared" si="36"/>
        <v>4.8662552446297136E-2</v>
      </c>
      <c r="K75" s="49">
        <f t="shared" si="37"/>
        <v>4.1757971085488954E-2</v>
      </c>
      <c r="M75" s="131">
        <f t="shared" si="38"/>
        <v>282542.61572779715</v>
      </c>
      <c r="N75" s="124">
        <f t="shared" si="39"/>
        <v>1828.7928942066367</v>
      </c>
      <c r="O75" s="49">
        <f t="shared" si="40"/>
        <v>-1.1918965636821044E-2</v>
      </c>
      <c r="P75" s="49">
        <f t="shared" si="41"/>
        <v>-1.1918965636821044E-2</v>
      </c>
      <c r="R75" s="131">
        <v>208664</v>
      </c>
      <c r="S75" s="54">
        <v>21609</v>
      </c>
      <c r="T75" s="54">
        <v>48902</v>
      </c>
      <c r="V75" s="124">
        <f t="shared" si="42"/>
        <v>48902</v>
      </c>
      <c r="W75" s="51">
        <f t="shared" si="43"/>
        <v>0</v>
      </c>
      <c r="Y75" s="176">
        <v>-2.9006351091196203E-2</v>
      </c>
      <c r="Z75" s="61">
        <v>3.1298797657362876E-2</v>
      </c>
      <c r="AA75" s="117">
        <f t="shared" si="44"/>
        <v>1</v>
      </c>
      <c r="AB75" s="63">
        <f t="shared" si="45"/>
        <v>214.89738911731834</v>
      </c>
      <c r="AC75" s="63">
        <f t="shared" si="45"/>
        <v>20.953190335415616</v>
      </c>
      <c r="AE75" s="124">
        <f t="shared" si="46"/>
        <v>0</v>
      </c>
      <c r="AF75" s="51">
        <v>0</v>
      </c>
      <c r="AG75" s="51">
        <f t="shared" si="47"/>
        <v>0</v>
      </c>
      <c r="AI75" s="124">
        <v>0</v>
      </c>
      <c r="AJ75" s="51">
        <f t="shared" si="48"/>
        <v>0</v>
      </c>
      <c r="AK75" s="51">
        <f t="shared" si="49"/>
        <v>0</v>
      </c>
      <c r="AM75" s="124">
        <f t="shared" si="50"/>
        <v>0</v>
      </c>
      <c r="AN75" s="51">
        <f t="shared" si="51"/>
        <v>0</v>
      </c>
      <c r="AO75" s="51">
        <f t="shared" si="52"/>
        <v>0</v>
      </c>
      <c r="AQ75" s="124">
        <f t="shared" si="53"/>
        <v>208664</v>
      </c>
      <c r="AR75" s="51">
        <f t="shared" si="53"/>
        <v>21609</v>
      </c>
      <c r="AS75" s="51">
        <f t="shared" si="54"/>
        <v>48902</v>
      </c>
      <c r="AU75" s="178">
        <f t="shared" si="55"/>
        <v>279175</v>
      </c>
      <c r="AW75" s="124">
        <f t="shared" si="56"/>
        <v>1350.6041893672138</v>
      </c>
      <c r="AX75" s="51">
        <f t="shared" si="56"/>
        <v>139.86699156556054</v>
      </c>
      <c r="AY75" s="51">
        <f t="shared" si="56"/>
        <v>316.52439361095105</v>
      </c>
      <c r="AZ75" s="65">
        <f t="shared" si="57"/>
        <v>1806.9955745437253</v>
      </c>
      <c r="BB75" s="131">
        <v>214897.38911731835</v>
      </c>
      <c r="BC75" s="54">
        <v>20953.190335415617</v>
      </c>
      <c r="BD75" s="54">
        <v>46692.036275063147</v>
      </c>
      <c r="BE75" s="54">
        <f t="shared" si="58"/>
        <v>282542.61572779715</v>
      </c>
      <c r="BG75" s="122">
        <f t="shared" si="59"/>
        <v>-2.9006351091196203E-2</v>
      </c>
      <c r="BH75" s="49">
        <f t="shared" si="59"/>
        <v>3.1298797657362876E-2</v>
      </c>
      <c r="BI75" s="49">
        <f t="shared" si="59"/>
        <v>4.7330634969910967E-2</v>
      </c>
      <c r="BJ75" s="49">
        <f t="shared" si="60"/>
        <v>-1.1918965636821044E-2</v>
      </c>
      <c r="BL75" s="131">
        <v>199699.05272215226</v>
      </c>
      <c r="BM75" s="54">
        <v>20753</v>
      </c>
      <c r="BN75" s="54">
        <v>45768</v>
      </c>
      <c r="BO75" s="54">
        <f t="shared" si="61"/>
        <v>266220.05272215226</v>
      </c>
      <c r="BQ75" s="122">
        <f t="shared" si="62"/>
        <v>4.4892287447757528E-2</v>
      </c>
      <c r="BR75" s="49">
        <f t="shared" si="62"/>
        <v>4.1247048619476701E-2</v>
      </c>
      <c r="BS75" s="49">
        <f t="shared" si="62"/>
        <v>6.8475790945638826E-2</v>
      </c>
      <c r="BT75" s="49">
        <f t="shared" si="63"/>
        <v>4.8662552446297136E-2</v>
      </c>
      <c r="BV75" s="122">
        <f t="shared" si="64"/>
        <v>3.8012530184437621E-2</v>
      </c>
      <c r="BW75" s="49">
        <f t="shared" si="64"/>
        <v>3.4391292259031259E-2</v>
      </c>
      <c r="BX75" s="49">
        <f t="shared" si="64"/>
        <v>6.1440755687224957E-2</v>
      </c>
      <c r="BY75" s="49">
        <f t="shared" si="32"/>
        <v>4.1757971085488954E-2</v>
      </c>
      <c r="CA75" s="180">
        <v>157315.16780193237</v>
      </c>
      <c r="CB75" s="64">
        <v>145253.26693653598</v>
      </c>
      <c r="CC75" s="64">
        <v>149234.35121576276</v>
      </c>
      <c r="CD75" s="64">
        <v>154974.03241621266</v>
      </c>
      <c r="CF75" s="180">
        <v>156023.26701295708</v>
      </c>
      <c r="CG75" s="64">
        <v>144354.66248945185</v>
      </c>
      <c r="CH75" s="64">
        <v>148154.47470856344</v>
      </c>
      <c r="CI75" s="64">
        <v>153774.33125986677</v>
      </c>
      <c r="CK75" s="163">
        <v>154496.78125</v>
      </c>
      <c r="CL75" s="60">
        <v>153479.546875</v>
      </c>
    </row>
    <row r="76" spans="1:90">
      <c r="A76" s="9" t="s">
        <v>176</v>
      </c>
      <c r="B76" s="23" t="s">
        <v>177</v>
      </c>
      <c r="D76" s="131">
        <v>175775.1105533051</v>
      </c>
      <c r="E76" s="54">
        <v>95121.6640625</v>
      </c>
      <c r="F76" s="124">
        <f t="shared" si="33"/>
        <v>1847.8977663575301</v>
      </c>
      <c r="G76" s="131">
        <f t="shared" si="34"/>
        <v>168312.78714515275</v>
      </c>
      <c r="H76" s="54">
        <v>94623.328125</v>
      </c>
      <c r="I76" s="124">
        <f t="shared" si="35"/>
        <v>1778.7662987588744</v>
      </c>
      <c r="J76" s="49">
        <f t="shared" si="36"/>
        <v>4.4336045613200259E-2</v>
      </c>
      <c r="K76" s="49">
        <f t="shared" si="37"/>
        <v>3.8864840000000012E-2</v>
      </c>
      <c r="M76" s="131">
        <f t="shared" si="38"/>
        <v>172389.57787309942</v>
      </c>
      <c r="N76" s="124">
        <f t="shared" si="39"/>
        <v>1812.3061615052306</v>
      </c>
      <c r="O76" s="49">
        <f t="shared" si="40"/>
        <v>1.9638847788686187E-2</v>
      </c>
      <c r="P76" s="49">
        <f t="shared" si="41"/>
        <v>1.9638847788686187E-2</v>
      </c>
      <c r="R76" s="131">
        <v>131229</v>
      </c>
      <c r="S76" s="54">
        <v>13870</v>
      </c>
      <c r="T76" s="54">
        <v>30481</v>
      </c>
      <c r="V76" s="124">
        <f t="shared" si="42"/>
        <v>30481</v>
      </c>
      <c r="W76" s="51">
        <f t="shared" si="43"/>
        <v>195.11055330510135</v>
      </c>
      <c r="Y76" s="176">
        <v>1.6351305199423072E-2</v>
      </c>
      <c r="Z76" s="61">
        <v>5.3637102111312673E-2</v>
      </c>
      <c r="AA76" s="117">
        <f t="shared" si="44"/>
        <v>2</v>
      </c>
      <c r="AB76" s="63">
        <f t="shared" si="45"/>
        <v>129.11775616232515</v>
      </c>
      <c r="AC76" s="63">
        <f t="shared" si="45"/>
        <v>13.163925199868947</v>
      </c>
      <c r="AE76" s="124">
        <f t="shared" si="46"/>
        <v>0</v>
      </c>
      <c r="AF76" s="51">
        <v>0</v>
      </c>
      <c r="AG76" s="51">
        <f t="shared" si="47"/>
        <v>195.11055330510135</v>
      </c>
      <c r="AI76" s="124">
        <v>0</v>
      </c>
      <c r="AJ76" s="51">
        <f t="shared" si="48"/>
        <v>0</v>
      </c>
      <c r="AK76" s="51">
        <f t="shared" si="49"/>
        <v>195.11055330510135</v>
      </c>
      <c r="AM76" s="124">
        <f t="shared" si="50"/>
        <v>177.05889194698742</v>
      </c>
      <c r="AN76" s="51">
        <f t="shared" si="51"/>
        <v>18.051661358113922</v>
      </c>
      <c r="AO76" s="51">
        <f t="shared" si="52"/>
        <v>0</v>
      </c>
      <c r="AQ76" s="124">
        <f t="shared" si="53"/>
        <v>131406</v>
      </c>
      <c r="AR76" s="51">
        <f t="shared" si="53"/>
        <v>13888</v>
      </c>
      <c r="AS76" s="51">
        <f t="shared" si="54"/>
        <v>30481</v>
      </c>
      <c r="AU76" s="178">
        <f t="shared" si="55"/>
        <v>175775</v>
      </c>
      <c r="AW76" s="124">
        <f t="shared" si="56"/>
        <v>1381.451862676196</v>
      </c>
      <c r="AX76" s="51">
        <f t="shared" si="56"/>
        <v>146.00249203877306</v>
      </c>
      <c r="AY76" s="51">
        <f t="shared" si="56"/>
        <v>320.44224941199894</v>
      </c>
      <c r="AZ76" s="65">
        <f t="shared" si="57"/>
        <v>1847.896604126968</v>
      </c>
      <c r="BB76" s="131">
        <v>129117.75616232512</v>
      </c>
      <c r="BC76" s="54">
        <v>13163.925199868949</v>
      </c>
      <c r="BD76" s="54">
        <v>30107.896510905364</v>
      </c>
      <c r="BE76" s="54">
        <f t="shared" si="58"/>
        <v>172389.57787309942</v>
      </c>
      <c r="BG76" s="122">
        <f t="shared" si="59"/>
        <v>1.7722146865672972E-2</v>
      </c>
      <c r="BH76" s="49">
        <f t="shared" si="59"/>
        <v>5.5004475423353183E-2</v>
      </c>
      <c r="BI76" s="49">
        <f t="shared" si="59"/>
        <v>1.2392213748957603E-2</v>
      </c>
      <c r="BJ76" s="49">
        <f t="shared" si="60"/>
        <v>1.9638206489447363E-2</v>
      </c>
      <c r="BL76" s="131">
        <v>126370.78714515273</v>
      </c>
      <c r="BM76" s="54">
        <v>13376</v>
      </c>
      <c r="BN76" s="54">
        <v>28566</v>
      </c>
      <c r="BO76" s="54">
        <f t="shared" si="61"/>
        <v>168312.78714515275</v>
      </c>
      <c r="BQ76" s="122">
        <f t="shared" si="62"/>
        <v>3.9844753432323632E-2</v>
      </c>
      <c r="BR76" s="49">
        <f t="shared" si="62"/>
        <v>3.8277511961722466E-2</v>
      </c>
      <c r="BS76" s="49">
        <f t="shared" si="62"/>
        <v>6.7037737170062339E-2</v>
      </c>
      <c r="BT76" s="49">
        <f t="shared" si="63"/>
        <v>4.4335388780722074E-2</v>
      </c>
      <c r="BV76" s="122">
        <f t="shared" si="64"/>
        <v>3.4397077393817144E-2</v>
      </c>
      <c r="BW76" s="49">
        <f t="shared" si="64"/>
        <v>3.2838046594835912E-2</v>
      </c>
      <c r="BX76" s="49">
        <f t="shared" si="64"/>
        <v>6.1447598936661185E-2</v>
      </c>
      <c r="BY76" s="49">
        <f t="shared" si="32"/>
        <v>3.8864186608622342E-2</v>
      </c>
      <c r="CA76" s="180">
        <v>94520.373469014972</v>
      </c>
      <c r="CB76" s="64">
        <v>91255.942908000579</v>
      </c>
      <c r="CC76" s="64">
        <v>96229.095167475913</v>
      </c>
      <c r="CD76" s="64">
        <v>94555.322073117495</v>
      </c>
      <c r="CF76" s="180">
        <v>93784.827211473414</v>
      </c>
      <c r="CG76" s="64">
        <v>90783.23637791285</v>
      </c>
      <c r="CH76" s="64">
        <v>95623.500261116234</v>
      </c>
      <c r="CI76" s="64">
        <v>93856.070503520779</v>
      </c>
      <c r="CK76" s="163">
        <v>95121.6640625</v>
      </c>
      <c r="CL76" s="60">
        <v>94623.328125</v>
      </c>
    </row>
    <row r="77" spans="1:90">
      <c r="A77" s="9" t="s">
        <v>178</v>
      </c>
      <c r="B77" s="23" t="s">
        <v>179</v>
      </c>
      <c r="D77" s="131">
        <v>216120.8035953975</v>
      </c>
      <c r="E77" s="54">
        <v>128916.765625</v>
      </c>
      <c r="F77" s="124">
        <f t="shared" si="33"/>
        <v>1676.4367500815315</v>
      </c>
      <c r="G77" s="131">
        <f t="shared" si="34"/>
        <v>206559.28474869125</v>
      </c>
      <c r="H77" s="54">
        <v>128001.953125</v>
      </c>
      <c r="I77" s="124">
        <f t="shared" si="35"/>
        <v>1613.7197886892889</v>
      </c>
      <c r="J77" s="49">
        <f t="shared" si="36"/>
        <v>4.628946531422784E-2</v>
      </c>
      <c r="K77" s="49">
        <f t="shared" si="37"/>
        <v>3.886483999999979E-2</v>
      </c>
      <c r="M77" s="131">
        <f t="shared" si="38"/>
        <v>211845.13879619731</v>
      </c>
      <c r="N77" s="124">
        <f t="shared" si="39"/>
        <v>1643.2706620364943</v>
      </c>
      <c r="O77" s="49">
        <f t="shared" si="40"/>
        <v>2.018297339035735E-2</v>
      </c>
      <c r="P77" s="49">
        <f t="shared" si="41"/>
        <v>2.0182973390357128E-2</v>
      </c>
      <c r="R77" s="131">
        <v>160606</v>
      </c>
      <c r="S77" s="54">
        <v>17685</v>
      </c>
      <c r="T77" s="54">
        <v>37642</v>
      </c>
      <c r="V77" s="124">
        <f t="shared" si="42"/>
        <v>37642</v>
      </c>
      <c r="W77" s="51">
        <f t="shared" si="43"/>
        <v>187.80359539750498</v>
      </c>
      <c r="Y77" s="176">
        <v>1.5871319813625995E-2</v>
      </c>
      <c r="Z77" s="61">
        <v>3.6265667943903734E-2</v>
      </c>
      <c r="AA77" s="117">
        <f t="shared" si="44"/>
        <v>2</v>
      </c>
      <c r="AB77" s="63">
        <f t="shared" si="45"/>
        <v>158.09679520184224</v>
      </c>
      <c r="AC77" s="63">
        <f t="shared" si="45"/>
        <v>17.066086957304602</v>
      </c>
      <c r="AE77" s="124">
        <f t="shared" si="46"/>
        <v>0</v>
      </c>
      <c r="AF77" s="51">
        <v>0</v>
      </c>
      <c r="AG77" s="51">
        <f t="shared" si="47"/>
        <v>187.80359539750498</v>
      </c>
      <c r="AI77" s="124">
        <v>0</v>
      </c>
      <c r="AJ77" s="51">
        <f t="shared" si="48"/>
        <v>0</v>
      </c>
      <c r="AK77" s="51">
        <f t="shared" si="49"/>
        <v>187.80359539750498</v>
      </c>
      <c r="AM77" s="124">
        <f t="shared" si="50"/>
        <v>169.50592610569547</v>
      </c>
      <c r="AN77" s="51">
        <f t="shared" si="51"/>
        <v>18.297669291809516</v>
      </c>
      <c r="AO77" s="51">
        <f t="shared" si="52"/>
        <v>0</v>
      </c>
      <c r="AQ77" s="124">
        <f t="shared" si="53"/>
        <v>160776</v>
      </c>
      <c r="AR77" s="51">
        <f t="shared" si="53"/>
        <v>17703</v>
      </c>
      <c r="AS77" s="51">
        <f t="shared" si="54"/>
        <v>37642</v>
      </c>
      <c r="AU77" s="178">
        <f t="shared" si="55"/>
        <v>216121</v>
      </c>
      <c r="AW77" s="124">
        <f t="shared" si="56"/>
        <v>1247.1302644038856</v>
      </c>
      <c r="AX77" s="51">
        <f t="shared" si="56"/>
        <v>137.32116155857832</v>
      </c>
      <c r="AY77" s="51">
        <f t="shared" si="56"/>
        <v>291.98684761837001</v>
      </c>
      <c r="AZ77" s="65">
        <f t="shared" si="57"/>
        <v>1676.4382735808338</v>
      </c>
      <c r="BB77" s="131">
        <v>158096.79520184224</v>
      </c>
      <c r="BC77" s="54">
        <v>17066.0869573046</v>
      </c>
      <c r="BD77" s="54">
        <v>36682.256637050472</v>
      </c>
      <c r="BE77" s="54">
        <f t="shared" si="58"/>
        <v>211845.13879619731</v>
      </c>
      <c r="BG77" s="122">
        <f t="shared" si="59"/>
        <v>1.6946610427726938E-2</v>
      </c>
      <c r="BH77" s="49">
        <f t="shared" si="59"/>
        <v>3.7320391270055486E-2</v>
      </c>
      <c r="BI77" s="49">
        <f t="shared" si="59"/>
        <v>2.6163694683389638E-2</v>
      </c>
      <c r="BJ77" s="49">
        <f t="shared" si="60"/>
        <v>2.0183900504397334E-2</v>
      </c>
      <c r="BL77" s="131">
        <v>154372.28474869125</v>
      </c>
      <c r="BM77" s="54">
        <v>16976</v>
      </c>
      <c r="BN77" s="54">
        <v>35211</v>
      </c>
      <c r="BO77" s="54">
        <f t="shared" si="61"/>
        <v>206559.28474869125</v>
      </c>
      <c r="BQ77" s="122">
        <f t="shared" si="62"/>
        <v>4.1482285902120442E-2</v>
      </c>
      <c r="BR77" s="49">
        <f t="shared" si="62"/>
        <v>4.2825164938737004E-2</v>
      </c>
      <c r="BS77" s="49">
        <f t="shared" si="62"/>
        <v>6.904092471102774E-2</v>
      </c>
      <c r="BT77" s="49">
        <f t="shared" si="63"/>
        <v>4.6290416153125014E-2</v>
      </c>
      <c r="BV77" s="122">
        <f t="shared" si="64"/>
        <v>3.4091773046381446E-2</v>
      </c>
      <c r="BW77" s="49">
        <f t="shared" si="64"/>
        <v>3.5425122814072507E-2</v>
      </c>
      <c r="BX77" s="49">
        <f t="shared" si="64"/>
        <v>6.1454851664625165E-2</v>
      </c>
      <c r="BY77" s="49">
        <f t="shared" si="32"/>
        <v>3.8865784091602906E-2</v>
      </c>
      <c r="CA77" s="180">
        <v>115734.41617081618</v>
      </c>
      <c r="CB77" s="64">
        <v>118306.79933172715</v>
      </c>
      <c r="CC77" s="64">
        <v>117241.67988972399</v>
      </c>
      <c r="CD77" s="64">
        <v>116196.61452645433</v>
      </c>
      <c r="CF77" s="180">
        <v>114461.02512716792</v>
      </c>
      <c r="CG77" s="64">
        <v>117329.81515359749</v>
      </c>
      <c r="CH77" s="64">
        <v>116231.99946054359</v>
      </c>
      <c r="CI77" s="64">
        <v>114986.41772827275</v>
      </c>
      <c r="CK77" s="163">
        <v>128916.765625</v>
      </c>
      <c r="CL77" s="60">
        <v>128001.953125</v>
      </c>
    </row>
    <row r="78" spans="1:90">
      <c r="A78" s="9" t="s">
        <v>180</v>
      </c>
      <c r="B78" s="23" t="s">
        <v>181</v>
      </c>
      <c r="D78" s="131">
        <v>236412.22016825262</v>
      </c>
      <c r="E78" s="54">
        <v>135580.46875</v>
      </c>
      <c r="F78" s="124">
        <f t="shared" si="33"/>
        <v>1743.704106851693</v>
      </c>
      <c r="G78" s="131">
        <f t="shared" si="34"/>
        <v>225669.04792922933</v>
      </c>
      <c r="H78" s="54">
        <v>134597.28125</v>
      </c>
      <c r="I78" s="124">
        <f t="shared" si="35"/>
        <v>1676.624117764112</v>
      </c>
      <c r="J78" s="49">
        <f t="shared" si="36"/>
        <v>4.760587390075921E-2</v>
      </c>
      <c r="K78" s="49">
        <f t="shared" si="37"/>
        <v>4.0008961088449979E-2</v>
      </c>
      <c r="M78" s="131">
        <f t="shared" si="38"/>
        <v>239830.19950195745</v>
      </c>
      <c r="N78" s="124">
        <f t="shared" si="39"/>
        <v>1768.9140752580372</v>
      </c>
      <c r="O78" s="49">
        <f t="shared" si="40"/>
        <v>-1.4251663638702561E-2</v>
      </c>
      <c r="P78" s="49">
        <f t="shared" si="41"/>
        <v>-1.4251663638702561E-2</v>
      </c>
      <c r="R78" s="131">
        <v>179189</v>
      </c>
      <c r="S78" s="54">
        <v>21190</v>
      </c>
      <c r="T78" s="54">
        <v>35480</v>
      </c>
      <c r="V78" s="124">
        <f t="shared" si="42"/>
        <v>35480</v>
      </c>
      <c r="W78" s="51">
        <f t="shared" si="43"/>
        <v>553.22016825262108</v>
      </c>
      <c r="Y78" s="176">
        <v>-8.5989613645275353E-3</v>
      </c>
      <c r="Z78" s="61">
        <v>-2.0372702060373005E-2</v>
      </c>
      <c r="AA78" s="117">
        <f t="shared" si="44"/>
        <v>4</v>
      </c>
      <c r="AB78" s="63">
        <f t="shared" si="45"/>
        <v>180.74320382660591</v>
      </c>
      <c r="AC78" s="63">
        <f t="shared" si="45"/>
        <v>21.63067530331919</v>
      </c>
      <c r="AE78" s="124">
        <f t="shared" si="46"/>
        <v>0</v>
      </c>
      <c r="AF78" s="51">
        <v>0</v>
      </c>
      <c r="AG78" s="51">
        <f t="shared" si="47"/>
        <v>553.22016825262108</v>
      </c>
      <c r="AI78" s="124">
        <v>0</v>
      </c>
      <c r="AJ78" s="51">
        <f t="shared" si="48"/>
        <v>0</v>
      </c>
      <c r="AK78" s="51">
        <f t="shared" si="49"/>
        <v>553.22016825262108</v>
      </c>
      <c r="AM78" s="124">
        <f t="shared" si="50"/>
        <v>494.08938575159743</v>
      </c>
      <c r="AN78" s="51">
        <f t="shared" si="51"/>
        <v>59.130782501023695</v>
      </c>
      <c r="AO78" s="51">
        <f t="shared" si="52"/>
        <v>0</v>
      </c>
      <c r="AQ78" s="124">
        <f t="shared" si="53"/>
        <v>179683</v>
      </c>
      <c r="AR78" s="51">
        <f t="shared" si="53"/>
        <v>21249</v>
      </c>
      <c r="AS78" s="51">
        <f t="shared" si="54"/>
        <v>35480</v>
      </c>
      <c r="AU78" s="178">
        <f t="shared" si="55"/>
        <v>236412</v>
      </c>
      <c r="AW78" s="124">
        <f t="shared" si="56"/>
        <v>1325.2867589012521</v>
      </c>
      <c r="AX78" s="51">
        <f t="shared" si="56"/>
        <v>156.72611398904019</v>
      </c>
      <c r="AY78" s="51">
        <f t="shared" si="56"/>
        <v>261.68961006782183</v>
      </c>
      <c r="AZ78" s="65">
        <f t="shared" si="57"/>
        <v>1743.7024829581139</v>
      </c>
      <c r="BB78" s="131">
        <v>180743.2038266059</v>
      </c>
      <c r="BC78" s="54">
        <v>21630.675303319185</v>
      </c>
      <c r="BD78" s="54">
        <v>37456.320372032373</v>
      </c>
      <c r="BE78" s="54">
        <f t="shared" si="58"/>
        <v>239830.19950195745</v>
      </c>
      <c r="BG78" s="122">
        <f t="shared" si="59"/>
        <v>-5.865801889973099E-3</v>
      </c>
      <c r="BH78" s="49">
        <f t="shared" si="59"/>
        <v>-1.7645094199191136E-2</v>
      </c>
      <c r="BI78" s="49">
        <f t="shared" si="59"/>
        <v>-5.2763334796443018E-2</v>
      </c>
      <c r="BJ78" s="49">
        <f t="shared" si="60"/>
        <v>-1.4252581655920915E-2</v>
      </c>
      <c r="BL78" s="131">
        <v>172207.04792922933</v>
      </c>
      <c r="BM78" s="54">
        <v>20278</v>
      </c>
      <c r="BN78" s="54">
        <v>33184</v>
      </c>
      <c r="BO78" s="54">
        <f t="shared" si="61"/>
        <v>225669.04792922933</v>
      </c>
      <c r="BQ78" s="122">
        <f t="shared" si="62"/>
        <v>4.3412578989467487E-2</v>
      </c>
      <c r="BR78" s="49">
        <f t="shared" si="62"/>
        <v>4.7884406746227404E-2</v>
      </c>
      <c r="BS78" s="49">
        <f t="shared" si="62"/>
        <v>6.9189971070395373E-2</v>
      </c>
      <c r="BT78" s="49">
        <f t="shared" si="63"/>
        <v>4.7604898276256691E-2</v>
      </c>
      <c r="BV78" s="122">
        <f t="shared" si="64"/>
        <v>3.5846074651022963E-2</v>
      </c>
      <c r="BW78" s="49">
        <f t="shared" si="64"/>
        <v>4.0285474100128393E-2</v>
      </c>
      <c r="BX78" s="49">
        <f t="shared" si="64"/>
        <v>6.143653708116692E-2</v>
      </c>
      <c r="BY78" s="49">
        <f t="shared" si="32"/>
        <v>4.0007992538873438E-2</v>
      </c>
      <c r="CA78" s="180">
        <v>132312.67050675364</v>
      </c>
      <c r="CB78" s="64">
        <v>149949.77869980945</v>
      </c>
      <c r="CC78" s="64">
        <v>119715.69705635951</v>
      </c>
      <c r="CD78" s="64">
        <v>131546.36165685675</v>
      </c>
      <c r="CF78" s="180">
        <v>130660.55036328734</v>
      </c>
      <c r="CG78" s="64">
        <v>148731.63897430245</v>
      </c>
      <c r="CH78" s="64">
        <v>118595.59383328698</v>
      </c>
      <c r="CI78" s="64">
        <v>130064.22727907276</v>
      </c>
      <c r="CK78" s="163">
        <v>135580.46875</v>
      </c>
      <c r="CL78" s="60">
        <v>134597.28125</v>
      </c>
    </row>
    <row r="79" spans="1:90">
      <c r="A79" s="9" t="s">
        <v>182</v>
      </c>
      <c r="B79" s="23" t="s">
        <v>183</v>
      </c>
      <c r="D79" s="131">
        <v>637967.92432338826</v>
      </c>
      <c r="E79" s="54">
        <v>399689.625</v>
      </c>
      <c r="F79" s="124">
        <f t="shared" si="33"/>
        <v>1596.1583299125873</v>
      </c>
      <c r="G79" s="131">
        <f t="shared" si="34"/>
        <v>607442.8734177656</v>
      </c>
      <c r="H79" s="54">
        <v>396364.25</v>
      </c>
      <c r="I79" s="124">
        <f t="shared" si="35"/>
        <v>1532.5369869198989</v>
      </c>
      <c r="J79" s="49">
        <f t="shared" si="36"/>
        <v>5.0251722822714173E-2</v>
      </c>
      <c r="K79" s="49">
        <f t="shared" si="37"/>
        <v>4.1513740637708851E-2</v>
      </c>
      <c r="M79" s="131">
        <f t="shared" si="38"/>
        <v>653606.99806012504</v>
      </c>
      <c r="N79" s="124">
        <f t="shared" si="39"/>
        <v>1635.2863751720477</v>
      </c>
      <c r="O79" s="49">
        <f t="shared" si="40"/>
        <v>-2.3927335207782119E-2</v>
      </c>
      <c r="P79" s="49">
        <f t="shared" si="41"/>
        <v>-2.3927335207782008E-2</v>
      </c>
      <c r="R79" s="131">
        <v>478290</v>
      </c>
      <c r="S79" s="54">
        <v>52453</v>
      </c>
      <c r="T79" s="54">
        <v>106538</v>
      </c>
      <c r="V79" s="124">
        <f t="shared" si="42"/>
        <v>106538</v>
      </c>
      <c r="W79" s="51">
        <f t="shared" si="43"/>
        <v>686.92432338825893</v>
      </c>
      <c r="Y79" s="176">
        <v>-2.1415972514945425E-2</v>
      </c>
      <c r="Z79" s="61">
        <v>-2.100605379246212E-2</v>
      </c>
      <c r="AA79" s="117">
        <f t="shared" si="44"/>
        <v>4</v>
      </c>
      <c r="AB79" s="63">
        <f t="shared" si="45"/>
        <v>488.75721099719738</v>
      </c>
      <c r="AC79" s="63">
        <f t="shared" si="45"/>
        <v>53.578472270634897</v>
      </c>
      <c r="AE79" s="124">
        <f t="shared" si="46"/>
        <v>0</v>
      </c>
      <c r="AF79" s="51">
        <v>0</v>
      </c>
      <c r="AG79" s="51">
        <f t="shared" si="47"/>
        <v>686.92432338825893</v>
      </c>
      <c r="AI79" s="124">
        <v>0</v>
      </c>
      <c r="AJ79" s="51">
        <f t="shared" si="48"/>
        <v>0</v>
      </c>
      <c r="AK79" s="51">
        <f t="shared" si="49"/>
        <v>686.92432338825893</v>
      </c>
      <c r="AM79" s="124">
        <f t="shared" si="50"/>
        <v>619.06163806591655</v>
      </c>
      <c r="AN79" s="51">
        <f t="shared" si="51"/>
        <v>67.862685322342429</v>
      </c>
      <c r="AO79" s="51">
        <f t="shared" si="52"/>
        <v>0</v>
      </c>
      <c r="AQ79" s="124">
        <f t="shared" si="53"/>
        <v>478909</v>
      </c>
      <c r="AR79" s="51">
        <f t="shared" si="53"/>
        <v>52521</v>
      </c>
      <c r="AS79" s="51">
        <f t="shared" si="54"/>
        <v>106538</v>
      </c>
      <c r="AU79" s="178">
        <f t="shared" si="55"/>
        <v>637968</v>
      </c>
      <c r="AW79" s="124">
        <f t="shared" si="56"/>
        <v>1198.2022300428739</v>
      </c>
      <c r="AX79" s="51">
        <f t="shared" si="56"/>
        <v>131.40446164946113</v>
      </c>
      <c r="AY79" s="51">
        <f t="shared" si="56"/>
        <v>266.55182755869635</v>
      </c>
      <c r="AZ79" s="65">
        <f t="shared" si="57"/>
        <v>1596.1585192510313</v>
      </c>
      <c r="BB79" s="131">
        <v>488757.21099719725</v>
      </c>
      <c r="BC79" s="54">
        <v>53578.472270634906</v>
      </c>
      <c r="BD79" s="54">
        <v>111271.31479229291</v>
      </c>
      <c r="BE79" s="54">
        <f t="shared" si="58"/>
        <v>653606.99806012504</v>
      </c>
      <c r="BG79" s="122">
        <f t="shared" si="59"/>
        <v>-2.0149495036818399E-2</v>
      </c>
      <c r="BH79" s="49">
        <f t="shared" si="59"/>
        <v>-1.9736887332162389E-2</v>
      </c>
      <c r="BI79" s="49">
        <f t="shared" si="59"/>
        <v>-4.2538499712423183E-2</v>
      </c>
      <c r="BJ79" s="49">
        <f t="shared" si="60"/>
        <v>-2.3927219424732082E-2</v>
      </c>
      <c r="BL79" s="131">
        <v>457771.87341776554</v>
      </c>
      <c r="BM79" s="54">
        <v>50135</v>
      </c>
      <c r="BN79" s="54">
        <v>99536</v>
      </c>
      <c r="BO79" s="54">
        <f t="shared" si="61"/>
        <v>607442.8734177656</v>
      </c>
      <c r="BQ79" s="122">
        <f t="shared" si="62"/>
        <v>4.6173930312543687E-2</v>
      </c>
      <c r="BR79" s="49">
        <f t="shared" si="62"/>
        <v>4.7591502942056385E-2</v>
      </c>
      <c r="BS79" s="49">
        <f t="shared" si="62"/>
        <v>7.0346407330011296E-2</v>
      </c>
      <c r="BT79" s="49">
        <f t="shared" si="63"/>
        <v>5.0251847404983785E-2</v>
      </c>
      <c r="BV79" s="122">
        <f t="shared" si="64"/>
        <v>3.7469874925784241E-2</v>
      </c>
      <c r="BW79" s="49">
        <f t="shared" si="64"/>
        <v>3.8875653502391971E-2</v>
      </c>
      <c r="BX79" s="49">
        <f t="shared" si="64"/>
        <v>6.1441239515672708E-2</v>
      </c>
      <c r="BY79" s="49">
        <f t="shared" si="32"/>
        <v>4.1513864183466698E-2</v>
      </c>
      <c r="CA79" s="180">
        <v>357793.65667608363</v>
      </c>
      <c r="CB79" s="64">
        <v>371420.67676559166</v>
      </c>
      <c r="CC79" s="64">
        <v>355638.85828687344</v>
      </c>
      <c r="CD79" s="64">
        <v>358502.06824169331</v>
      </c>
      <c r="CF79" s="180">
        <v>353997.73171283281</v>
      </c>
      <c r="CG79" s="64">
        <v>368221.89984833373</v>
      </c>
      <c r="CH79" s="64">
        <v>352723.39213412476</v>
      </c>
      <c r="CI79" s="64">
        <v>354911.39316482114</v>
      </c>
      <c r="CK79" s="163">
        <v>399689.625</v>
      </c>
      <c r="CL79" s="60">
        <v>396364.25</v>
      </c>
    </row>
    <row r="80" spans="1:90">
      <c r="A80" s="9" t="s">
        <v>184</v>
      </c>
      <c r="B80" s="23" t="s">
        <v>185</v>
      </c>
      <c r="D80" s="131">
        <v>246868</v>
      </c>
      <c r="E80" s="54">
        <v>133519.90625</v>
      </c>
      <c r="F80" s="124">
        <f t="shared" si="33"/>
        <v>1848.92280809252</v>
      </c>
      <c r="G80" s="131">
        <f t="shared" si="34"/>
        <v>236977.274529018</v>
      </c>
      <c r="H80" s="54">
        <v>133391.125</v>
      </c>
      <c r="I80" s="124">
        <f t="shared" si="35"/>
        <v>1776.5595314457241</v>
      </c>
      <c r="J80" s="49">
        <f t="shared" si="36"/>
        <v>4.1737020947005821E-2</v>
      </c>
      <c r="K80" s="49">
        <f t="shared" si="37"/>
        <v>4.0732255444267729E-2</v>
      </c>
      <c r="M80" s="131">
        <f t="shared" si="38"/>
        <v>250506.38575765293</v>
      </c>
      <c r="N80" s="124">
        <f t="shared" si="39"/>
        <v>1876.1725707671617</v>
      </c>
      <c r="O80" s="49">
        <f t="shared" si="40"/>
        <v>-1.4524123792887256E-2</v>
      </c>
      <c r="P80" s="49">
        <f t="shared" si="41"/>
        <v>-1.4524123792887256E-2</v>
      </c>
      <c r="R80" s="131">
        <v>187380</v>
      </c>
      <c r="S80" s="54">
        <v>19504</v>
      </c>
      <c r="T80" s="54">
        <v>39984</v>
      </c>
      <c r="V80" s="124">
        <f t="shared" si="42"/>
        <v>39984</v>
      </c>
      <c r="W80" s="51">
        <f t="shared" si="43"/>
        <v>0</v>
      </c>
      <c r="Y80" s="176">
        <v>-2.7132361098622382E-2</v>
      </c>
      <c r="Z80" s="61">
        <v>6.0693228389669729E-2</v>
      </c>
      <c r="AA80" s="117">
        <f t="shared" si="44"/>
        <v>1</v>
      </c>
      <c r="AB80" s="63">
        <f t="shared" si="45"/>
        <v>192.6058515129572</v>
      </c>
      <c r="AC80" s="63">
        <f t="shared" si="45"/>
        <v>18.387974466105256</v>
      </c>
      <c r="AE80" s="124">
        <f t="shared" si="46"/>
        <v>0</v>
      </c>
      <c r="AF80" s="51">
        <v>0</v>
      </c>
      <c r="AG80" s="51">
        <f t="shared" si="47"/>
        <v>0</v>
      </c>
      <c r="AI80" s="124">
        <v>0</v>
      </c>
      <c r="AJ80" s="51">
        <f t="shared" si="48"/>
        <v>0</v>
      </c>
      <c r="AK80" s="51">
        <f t="shared" si="49"/>
        <v>0</v>
      </c>
      <c r="AM80" s="124">
        <f t="shared" si="50"/>
        <v>0</v>
      </c>
      <c r="AN80" s="51">
        <f t="shared" si="51"/>
        <v>0</v>
      </c>
      <c r="AO80" s="51">
        <f t="shared" si="52"/>
        <v>0</v>
      </c>
      <c r="AQ80" s="124">
        <f t="shared" si="53"/>
        <v>187380</v>
      </c>
      <c r="AR80" s="51">
        <f t="shared" si="53"/>
        <v>19504</v>
      </c>
      <c r="AS80" s="51">
        <f t="shared" si="54"/>
        <v>39984</v>
      </c>
      <c r="AU80" s="178">
        <f t="shared" si="55"/>
        <v>246868</v>
      </c>
      <c r="AW80" s="124">
        <f t="shared" si="56"/>
        <v>1403.3862460115381</v>
      </c>
      <c r="AX80" s="51">
        <f t="shared" si="56"/>
        <v>146.07559687378077</v>
      </c>
      <c r="AY80" s="51">
        <f t="shared" si="56"/>
        <v>299.46096520720107</v>
      </c>
      <c r="AZ80" s="65">
        <f t="shared" si="57"/>
        <v>1848.92280809252</v>
      </c>
      <c r="BB80" s="131">
        <v>192605.85151295722</v>
      </c>
      <c r="BC80" s="54">
        <v>18387.974466105261</v>
      </c>
      <c r="BD80" s="54">
        <v>39512.559778590454</v>
      </c>
      <c r="BE80" s="54">
        <f t="shared" si="58"/>
        <v>250506.38575765293</v>
      </c>
      <c r="BG80" s="122">
        <f t="shared" si="59"/>
        <v>-2.7132361098622493E-2</v>
      </c>
      <c r="BH80" s="49">
        <f t="shared" si="59"/>
        <v>6.0693228389669507E-2</v>
      </c>
      <c r="BI80" s="49">
        <f t="shared" si="59"/>
        <v>1.1931401661934071E-2</v>
      </c>
      <c r="BJ80" s="49">
        <f t="shared" si="60"/>
        <v>-1.4524123792887256E-2</v>
      </c>
      <c r="BL80" s="131">
        <v>180425.274529018</v>
      </c>
      <c r="BM80" s="54">
        <v>18919</v>
      </c>
      <c r="BN80" s="54">
        <v>37633</v>
      </c>
      <c r="BO80" s="54">
        <f t="shared" si="61"/>
        <v>236977.274529018</v>
      </c>
      <c r="BQ80" s="122">
        <f t="shared" si="62"/>
        <v>3.8546292858007813E-2</v>
      </c>
      <c r="BR80" s="49">
        <f t="shared" si="62"/>
        <v>3.0921296051588332E-2</v>
      </c>
      <c r="BS80" s="49">
        <f t="shared" si="62"/>
        <v>6.2471766800414441E-2</v>
      </c>
      <c r="BT80" s="49">
        <f t="shared" si="63"/>
        <v>4.1737020947005821E-2</v>
      </c>
      <c r="BV80" s="122">
        <f t="shared" si="64"/>
        <v>3.7544604843587681E-2</v>
      </c>
      <c r="BW80" s="49">
        <f t="shared" si="64"/>
        <v>2.9926962420852021E-2</v>
      </c>
      <c r="BX80" s="49">
        <f t="shared" si="64"/>
        <v>6.1447002433353992E-2</v>
      </c>
      <c r="BY80" s="49">
        <f t="shared" si="32"/>
        <v>4.0732255444267729E-2</v>
      </c>
      <c r="CA80" s="180">
        <v>140996.69602711382</v>
      </c>
      <c r="CB80" s="64">
        <v>127470.48639332736</v>
      </c>
      <c r="CC80" s="64">
        <v>126287.72899718677</v>
      </c>
      <c r="CD80" s="64">
        <v>137402.22743699682</v>
      </c>
      <c r="CF80" s="180">
        <v>140144.37302725419</v>
      </c>
      <c r="CG80" s="64">
        <v>127056.66731056242</v>
      </c>
      <c r="CH80" s="64">
        <v>125579.16692446409</v>
      </c>
      <c r="CI80" s="64">
        <v>136656.5162594842</v>
      </c>
      <c r="CK80" s="163">
        <v>133519.90625</v>
      </c>
      <c r="CL80" s="60">
        <v>133391.125</v>
      </c>
    </row>
    <row r="81" spans="1:90">
      <c r="A81" s="9" t="s">
        <v>186</v>
      </c>
      <c r="B81" s="23" t="s">
        <v>187</v>
      </c>
      <c r="D81" s="131">
        <v>916864</v>
      </c>
      <c r="E81" s="54">
        <v>528344.125</v>
      </c>
      <c r="F81" s="124">
        <f t="shared" si="33"/>
        <v>1735.3538283405726</v>
      </c>
      <c r="G81" s="131">
        <f t="shared" si="34"/>
        <v>871421.72326897364</v>
      </c>
      <c r="H81" s="54">
        <v>521674.40625</v>
      </c>
      <c r="I81" s="124">
        <f t="shared" si="35"/>
        <v>1670.43219454275</v>
      </c>
      <c r="J81" s="49">
        <f t="shared" si="36"/>
        <v>5.2147284738964572E-2</v>
      </c>
      <c r="K81" s="49">
        <f t="shared" si="37"/>
        <v>3.8865171546573096E-2</v>
      </c>
      <c r="M81" s="131">
        <f t="shared" si="38"/>
        <v>920281.96231795487</v>
      </c>
      <c r="N81" s="124">
        <f t="shared" si="39"/>
        <v>1741.8230255100402</v>
      </c>
      <c r="O81" s="49">
        <f t="shared" si="40"/>
        <v>-3.7140381512487108E-3</v>
      </c>
      <c r="P81" s="49">
        <f t="shared" si="41"/>
        <v>-3.7140381512485998E-3</v>
      </c>
      <c r="R81" s="131">
        <v>672767</v>
      </c>
      <c r="S81" s="54">
        <v>76763</v>
      </c>
      <c r="T81" s="54">
        <v>167334</v>
      </c>
      <c r="V81" s="124">
        <f t="shared" si="42"/>
        <v>167334</v>
      </c>
      <c r="W81" s="51">
        <f t="shared" si="43"/>
        <v>0</v>
      </c>
      <c r="Y81" s="176">
        <v>-1.2475526329720044E-2</v>
      </c>
      <c r="Z81" s="61">
        <v>-1.951471815152428E-3</v>
      </c>
      <c r="AA81" s="117">
        <f t="shared" si="44"/>
        <v>4</v>
      </c>
      <c r="AB81" s="63">
        <f t="shared" si="45"/>
        <v>681.26615383977526</v>
      </c>
      <c r="AC81" s="63">
        <f t="shared" si="45"/>
        <v>76.913093734639318</v>
      </c>
      <c r="AE81" s="124">
        <f t="shared" si="46"/>
        <v>0</v>
      </c>
      <c r="AF81" s="51">
        <v>0</v>
      </c>
      <c r="AG81" s="51">
        <f t="shared" si="47"/>
        <v>0</v>
      </c>
      <c r="AI81" s="124">
        <v>0</v>
      </c>
      <c r="AJ81" s="51">
        <f t="shared" si="48"/>
        <v>0</v>
      </c>
      <c r="AK81" s="51">
        <f t="shared" si="49"/>
        <v>0</v>
      </c>
      <c r="AM81" s="124">
        <f t="shared" si="50"/>
        <v>0</v>
      </c>
      <c r="AN81" s="51">
        <f t="shared" si="51"/>
        <v>0</v>
      </c>
      <c r="AO81" s="51">
        <f t="shared" si="52"/>
        <v>0</v>
      </c>
      <c r="AQ81" s="124">
        <f t="shared" si="53"/>
        <v>672767</v>
      </c>
      <c r="AR81" s="51">
        <f t="shared" si="53"/>
        <v>76763</v>
      </c>
      <c r="AS81" s="51">
        <f t="shared" si="54"/>
        <v>167334</v>
      </c>
      <c r="AU81" s="178">
        <f t="shared" si="55"/>
        <v>916864</v>
      </c>
      <c r="AW81" s="124">
        <f t="shared" si="56"/>
        <v>1273.3500159578759</v>
      </c>
      <c r="AX81" s="51">
        <f t="shared" si="56"/>
        <v>145.28977680976391</v>
      </c>
      <c r="AY81" s="51">
        <f t="shared" si="56"/>
        <v>316.71403557293269</v>
      </c>
      <c r="AZ81" s="65">
        <f t="shared" si="57"/>
        <v>1735.3538283405726</v>
      </c>
      <c r="BB81" s="131">
        <v>681266.15383977524</v>
      </c>
      <c r="BC81" s="54">
        <v>76913.093734639333</v>
      </c>
      <c r="BD81" s="54">
        <v>162102.71474354024</v>
      </c>
      <c r="BE81" s="54">
        <f t="shared" si="58"/>
        <v>920281.96231795487</v>
      </c>
      <c r="BG81" s="122">
        <f t="shared" si="59"/>
        <v>-1.2475526329720044E-2</v>
      </c>
      <c r="BH81" s="49">
        <f t="shared" si="59"/>
        <v>-1.951471815152539E-3</v>
      </c>
      <c r="BI81" s="49">
        <f t="shared" si="59"/>
        <v>3.2271422873676681E-2</v>
      </c>
      <c r="BJ81" s="49">
        <f t="shared" si="60"/>
        <v>-3.7140381512487108E-3</v>
      </c>
      <c r="BL81" s="131">
        <v>642490.72326897364</v>
      </c>
      <c r="BM81" s="54">
        <v>73273</v>
      </c>
      <c r="BN81" s="54">
        <v>155658</v>
      </c>
      <c r="BO81" s="54">
        <f t="shared" si="61"/>
        <v>871421.72326897364</v>
      </c>
      <c r="BQ81" s="122">
        <f t="shared" si="62"/>
        <v>4.71232900873364E-2</v>
      </c>
      <c r="BR81" s="49">
        <f t="shared" si="62"/>
        <v>4.7630095669619177E-2</v>
      </c>
      <c r="BS81" s="49">
        <f t="shared" si="62"/>
        <v>7.5010600161893315E-2</v>
      </c>
      <c r="BT81" s="49">
        <f t="shared" si="63"/>
        <v>5.2147284738964572E-2</v>
      </c>
      <c r="BV81" s="122">
        <f t="shared" si="64"/>
        <v>3.3904598876457248E-2</v>
      </c>
      <c r="BW81" s="49">
        <f t="shared" si="64"/>
        <v>3.4405006638579039E-2</v>
      </c>
      <c r="BX81" s="49">
        <f t="shared" si="64"/>
        <v>6.1439864694079471E-2</v>
      </c>
      <c r="BY81" s="49">
        <f t="shared" si="32"/>
        <v>3.8865171546573096E-2</v>
      </c>
      <c r="CA81" s="180">
        <v>498719.4109211461</v>
      </c>
      <c r="CB81" s="64">
        <v>533182.67797478964</v>
      </c>
      <c r="CC81" s="64">
        <v>518103.20120876696</v>
      </c>
      <c r="CD81" s="64">
        <v>504772.72709090769</v>
      </c>
      <c r="CF81" s="180">
        <v>493924.55068201263</v>
      </c>
      <c r="CG81" s="64">
        <v>528030.69399132882</v>
      </c>
      <c r="CH81" s="64">
        <v>514435.16851045412</v>
      </c>
      <c r="CI81" s="64">
        <v>500079.2838896531</v>
      </c>
      <c r="CK81" s="163">
        <v>528344.125</v>
      </c>
      <c r="CL81" s="60">
        <v>521674.40625</v>
      </c>
    </row>
    <row r="82" spans="1:90">
      <c r="A82" s="9" t="s">
        <v>188</v>
      </c>
      <c r="B82" s="23" t="s">
        <v>189</v>
      </c>
      <c r="D82" s="131">
        <v>605590.33595345251</v>
      </c>
      <c r="E82" s="54">
        <v>321186.375</v>
      </c>
      <c r="F82" s="124">
        <f t="shared" si="33"/>
        <v>1885.4795317935032</v>
      </c>
      <c r="G82" s="131">
        <f t="shared" si="34"/>
        <v>580533.54905803595</v>
      </c>
      <c r="H82" s="54">
        <v>320331.8125</v>
      </c>
      <c r="I82" s="124">
        <f t="shared" si="35"/>
        <v>1812.2881537344529</v>
      </c>
      <c r="J82" s="49">
        <f t="shared" si="36"/>
        <v>4.3161651787520849E-2</v>
      </c>
      <c r="K82" s="49">
        <f t="shared" si="37"/>
        <v>4.0386170327400883E-2</v>
      </c>
      <c r="M82" s="131">
        <f t="shared" si="38"/>
        <v>615802.68143681833</v>
      </c>
      <c r="N82" s="124">
        <f t="shared" si="39"/>
        <v>1917.275231356929</v>
      </c>
      <c r="O82" s="49">
        <f t="shared" si="40"/>
        <v>-1.6583795087637299E-2</v>
      </c>
      <c r="P82" s="49">
        <f t="shared" si="41"/>
        <v>-1.658379508763741E-2</v>
      </c>
      <c r="R82" s="131">
        <v>466601</v>
      </c>
      <c r="S82" s="54">
        <v>45884</v>
      </c>
      <c r="T82" s="54">
        <v>91998</v>
      </c>
      <c r="V82" s="124">
        <f t="shared" si="42"/>
        <v>91998</v>
      </c>
      <c r="W82" s="51">
        <f t="shared" si="43"/>
        <v>1107.335953452508</v>
      </c>
      <c r="Y82" s="176">
        <v>-1.4754924472455744E-2</v>
      </c>
      <c r="Z82" s="61">
        <v>8.6578677424085093E-3</v>
      </c>
      <c r="AA82" s="117">
        <f t="shared" si="44"/>
        <v>1</v>
      </c>
      <c r="AB82" s="63">
        <f t="shared" si="45"/>
        <v>473.58876648042212</v>
      </c>
      <c r="AC82" s="63">
        <f t="shared" si="45"/>
        <v>45.490152277995101</v>
      </c>
      <c r="AE82" s="124">
        <f t="shared" si="46"/>
        <v>1107.335953452508</v>
      </c>
      <c r="AF82" s="51">
        <v>0</v>
      </c>
      <c r="AG82" s="51">
        <f t="shared" si="47"/>
        <v>0</v>
      </c>
      <c r="AI82" s="124">
        <v>0</v>
      </c>
      <c r="AJ82" s="51">
        <f t="shared" si="48"/>
        <v>0</v>
      </c>
      <c r="AK82" s="51">
        <f t="shared" si="49"/>
        <v>0</v>
      </c>
      <c r="AM82" s="124">
        <f t="shared" si="50"/>
        <v>0</v>
      </c>
      <c r="AN82" s="51">
        <f t="shared" si="51"/>
        <v>0</v>
      </c>
      <c r="AO82" s="51">
        <f t="shared" si="52"/>
        <v>0</v>
      </c>
      <c r="AQ82" s="124">
        <f t="shared" si="53"/>
        <v>467708</v>
      </c>
      <c r="AR82" s="51">
        <f t="shared" si="53"/>
        <v>45884</v>
      </c>
      <c r="AS82" s="51">
        <f t="shared" si="54"/>
        <v>91998</v>
      </c>
      <c r="AU82" s="178">
        <f t="shared" si="55"/>
        <v>605590</v>
      </c>
      <c r="AW82" s="124">
        <f t="shared" si="56"/>
        <v>1456.1887938116927</v>
      </c>
      <c r="AX82" s="51">
        <f t="shared" si="56"/>
        <v>142.85786562396987</v>
      </c>
      <c r="AY82" s="51">
        <f t="shared" si="56"/>
        <v>286.43182638117821</v>
      </c>
      <c r="AZ82" s="65">
        <f t="shared" si="57"/>
        <v>1885.4784858168407</v>
      </c>
      <c r="BB82" s="131">
        <v>473588.76648042217</v>
      </c>
      <c r="BC82" s="54">
        <v>45490.152277995097</v>
      </c>
      <c r="BD82" s="54">
        <v>96723.762678401108</v>
      </c>
      <c r="BE82" s="54">
        <f t="shared" si="58"/>
        <v>615802.68143681833</v>
      </c>
      <c r="BG82" s="122">
        <f t="shared" si="59"/>
        <v>-1.2417453488448138E-2</v>
      </c>
      <c r="BH82" s="49">
        <f t="shared" si="59"/>
        <v>8.6578677424085093E-3</v>
      </c>
      <c r="BI82" s="49">
        <f t="shared" si="59"/>
        <v>-4.8858342019984291E-2</v>
      </c>
      <c r="BJ82" s="49">
        <f t="shared" si="60"/>
        <v>-1.6584340641371709E-2</v>
      </c>
      <c r="BL82" s="131">
        <v>449851.54905803601</v>
      </c>
      <c r="BM82" s="54">
        <v>44240</v>
      </c>
      <c r="BN82" s="54">
        <v>86442</v>
      </c>
      <c r="BO82" s="54">
        <f t="shared" si="61"/>
        <v>580533.54905803595</v>
      </c>
      <c r="BQ82" s="122">
        <f t="shared" si="62"/>
        <v>3.9694096817837865E-2</v>
      </c>
      <c r="BR82" s="49">
        <f t="shared" si="62"/>
        <v>3.7160940325497327E-2</v>
      </c>
      <c r="BS82" s="49">
        <f t="shared" si="62"/>
        <v>6.4274311098771353E-2</v>
      </c>
      <c r="BT82" s="49">
        <f t="shared" si="63"/>
        <v>4.3161073089781343E-2</v>
      </c>
      <c r="BV82" s="122">
        <f t="shared" si="64"/>
        <v>3.6927841285946394E-2</v>
      </c>
      <c r="BW82" s="49">
        <f t="shared" si="64"/>
        <v>3.440142462042739E-2</v>
      </c>
      <c r="BX82" s="49">
        <f t="shared" si="64"/>
        <v>6.1442656375004567E-2</v>
      </c>
      <c r="BY82" s="49">
        <f t="shared" si="32"/>
        <v>4.0385593169369516E-2</v>
      </c>
      <c r="CA82" s="180">
        <v>346689.62975303864</v>
      </c>
      <c r="CB82" s="64">
        <v>315350.22237883124</v>
      </c>
      <c r="CC82" s="64">
        <v>309142.82438711385</v>
      </c>
      <c r="CD82" s="64">
        <v>337766.47982519271</v>
      </c>
      <c r="CF82" s="180">
        <v>345476.04284008872</v>
      </c>
      <c r="CG82" s="64">
        <v>314428.04232588445</v>
      </c>
      <c r="CH82" s="64">
        <v>307807.58336948627</v>
      </c>
      <c r="CI82" s="64">
        <v>336677.76225631632</v>
      </c>
      <c r="CK82" s="163">
        <v>321186.375</v>
      </c>
      <c r="CL82" s="60">
        <v>320331.8125</v>
      </c>
    </row>
    <row r="83" spans="1:90">
      <c r="A83" s="9" t="s">
        <v>190</v>
      </c>
      <c r="B83" s="23" t="s">
        <v>191</v>
      </c>
      <c r="D83" s="131">
        <v>236041.07888555297</v>
      </c>
      <c r="E83" s="54">
        <v>143146.21875</v>
      </c>
      <c r="F83" s="124">
        <f t="shared" si="33"/>
        <v>1648.9508486269601</v>
      </c>
      <c r="G83" s="131">
        <f t="shared" si="34"/>
        <v>225094.57548325905</v>
      </c>
      <c r="H83" s="54">
        <v>142623.875</v>
      </c>
      <c r="I83" s="124">
        <f t="shared" si="35"/>
        <v>1578.239095545953</v>
      </c>
      <c r="J83" s="49">
        <f t="shared" si="36"/>
        <v>4.8630685030026655E-2</v>
      </c>
      <c r="K83" s="49">
        <f t="shared" si="37"/>
        <v>4.480420823471376E-2</v>
      </c>
      <c r="M83" s="131">
        <f t="shared" si="38"/>
        <v>246909.52485698383</v>
      </c>
      <c r="N83" s="124">
        <f t="shared" si="39"/>
        <v>1724.8763328370057</v>
      </c>
      <c r="O83" s="49">
        <f t="shared" si="40"/>
        <v>-4.4017929149254731E-2</v>
      </c>
      <c r="P83" s="49">
        <f t="shared" si="41"/>
        <v>-4.4017929149254731E-2</v>
      </c>
      <c r="R83" s="131">
        <v>181125</v>
      </c>
      <c r="S83" s="54">
        <v>20514</v>
      </c>
      <c r="T83" s="54">
        <v>34177</v>
      </c>
      <c r="V83" s="124">
        <f t="shared" si="42"/>
        <v>34177</v>
      </c>
      <c r="W83" s="51">
        <f t="shared" si="43"/>
        <v>225.07888555296813</v>
      </c>
      <c r="Y83" s="176">
        <v>-4.3639080387928963E-2</v>
      </c>
      <c r="Z83" s="61">
        <v>-6.6729013721200658E-3</v>
      </c>
      <c r="AA83" s="117">
        <f t="shared" si="44"/>
        <v>4</v>
      </c>
      <c r="AB83" s="63">
        <f t="shared" si="45"/>
        <v>189.38979655658639</v>
      </c>
      <c r="AC83" s="63">
        <f t="shared" si="45"/>
        <v>20.651807474432903</v>
      </c>
      <c r="AE83" s="124">
        <f t="shared" si="46"/>
        <v>0</v>
      </c>
      <c r="AF83" s="51">
        <v>0</v>
      </c>
      <c r="AG83" s="51">
        <f t="shared" si="47"/>
        <v>225.07888555296813</v>
      </c>
      <c r="AI83" s="124">
        <v>0</v>
      </c>
      <c r="AJ83" s="51">
        <f t="shared" si="48"/>
        <v>0</v>
      </c>
      <c r="AK83" s="51">
        <f t="shared" si="49"/>
        <v>225.07888555296813</v>
      </c>
      <c r="AM83" s="124">
        <f t="shared" si="50"/>
        <v>202.94857554870177</v>
      </c>
      <c r="AN83" s="51">
        <f t="shared" si="51"/>
        <v>22.130310004266338</v>
      </c>
      <c r="AO83" s="51">
        <f t="shared" si="52"/>
        <v>0</v>
      </c>
      <c r="AQ83" s="124">
        <f t="shared" si="53"/>
        <v>181328</v>
      </c>
      <c r="AR83" s="51">
        <f t="shared" si="53"/>
        <v>20536</v>
      </c>
      <c r="AS83" s="51">
        <f t="shared" si="54"/>
        <v>34177</v>
      </c>
      <c r="AU83" s="178">
        <f t="shared" si="55"/>
        <v>236041</v>
      </c>
      <c r="AW83" s="124">
        <f t="shared" si="56"/>
        <v>1266.7327267420399</v>
      </c>
      <c r="AX83" s="51">
        <f t="shared" si="56"/>
        <v>143.46170076532323</v>
      </c>
      <c r="AY83" s="51">
        <f t="shared" si="56"/>
        <v>238.75587003586148</v>
      </c>
      <c r="AZ83" s="65">
        <f t="shared" si="57"/>
        <v>1648.9502975432245</v>
      </c>
      <c r="BB83" s="131">
        <v>189389.79655658637</v>
      </c>
      <c r="BC83" s="54">
        <v>20651.807474432902</v>
      </c>
      <c r="BD83" s="54">
        <v>36867.92082596456</v>
      </c>
      <c r="BE83" s="54">
        <f t="shared" si="58"/>
        <v>246909.52485698383</v>
      </c>
      <c r="BG83" s="122">
        <f t="shared" si="59"/>
        <v>-4.2567216941793662E-2</v>
      </c>
      <c r="BH83" s="49">
        <f t="shared" si="59"/>
        <v>-5.6076193125600415E-3</v>
      </c>
      <c r="BI83" s="49">
        <f t="shared" si="59"/>
        <v>-7.2988136181236896E-2</v>
      </c>
      <c r="BJ83" s="49">
        <f t="shared" si="60"/>
        <v>-4.4018248640991686E-2</v>
      </c>
      <c r="BL83" s="131">
        <v>173254.57548325905</v>
      </c>
      <c r="BM83" s="54">
        <v>19759</v>
      </c>
      <c r="BN83" s="54">
        <v>32081</v>
      </c>
      <c r="BO83" s="54">
        <f t="shared" si="61"/>
        <v>225094.57548325905</v>
      </c>
      <c r="BQ83" s="122">
        <f t="shared" si="62"/>
        <v>4.6598622254112154E-2</v>
      </c>
      <c r="BR83" s="49">
        <f t="shared" si="62"/>
        <v>3.9323852421681238E-2</v>
      </c>
      <c r="BS83" s="49">
        <f t="shared" si="62"/>
        <v>6.5334621738723841E-2</v>
      </c>
      <c r="BT83" s="49">
        <f t="shared" si="63"/>
        <v>4.8630334574877754E-2</v>
      </c>
      <c r="BV83" s="122">
        <f t="shared" si="64"/>
        <v>4.2779560501263303E-2</v>
      </c>
      <c r="BW83" s="49">
        <f t="shared" si="64"/>
        <v>3.5531336466464225E-2</v>
      </c>
      <c r="BX83" s="49">
        <f t="shared" si="64"/>
        <v>6.144719190520731E-2</v>
      </c>
      <c r="BY83" s="49">
        <f t="shared" si="32"/>
        <v>4.4803859058383466E-2</v>
      </c>
      <c r="CA83" s="180">
        <v>138642.38996876747</v>
      </c>
      <c r="CB83" s="64">
        <v>143163.9982163246</v>
      </c>
      <c r="CC83" s="64">
        <v>117835.08889449241</v>
      </c>
      <c r="CD83" s="64">
        <v>135429.35677328811</v>
      </c>
      <c r="CF83" s="180">
        <v>137435.03044282997</v>
      </c>
      <c r="CG83" s="64">
        <v>142478.53680947146</v>
      </c>
      <c r="CH83" s="64">
        <v>116912.62170421332</v>
      </c>
      <c r="CI83" s="64">
        <v>134382.98446850129</v>
      </c>
      <c r="CK83" s="163">
        <v>143146.21875</v>
      </c>
      <c r="CL83" s="60">
        <v>142623.875</v>
      </c>
    </row>
    <row r="84" spans="1:90">
      <c r="A84" s="9" t="s">
        <v>192</v>
      </c>
      <c r="B84" s="23" t="s">
        <v>193</v>
      </c>
      <c r="D84" s="131">
        <v>345618.43999809603</v>
      </c>
      <c r="E84" s="54">
        <v>189233.078125</v>
      </c>
      <c r="F84" s="124">
        <f t="shared" si="33"/>
        <v>1826.4166255848459</v>
      </c>
      <c r="G84" s="131">
        <f t="shared" si="34"/>
        <v>331119.21115736628</v>
      </c>
      <c r="H84" s="54">
        <v>188340.4375</v>
      </c>
      <c r="I84" s="124">
        <f t="shared" si="35"/>
        <v>1758.0887862032616</v>
      </c>
      <c r="J84" s="49">
        <f t="shared" si="36"/>
        <v>4.3788546095076653E-2</v>
      </c>
      <c r="K84" s="49">
        <f t="shared" si="37"/>
        <v>3.8864840000000234E-2</v>
      </c>
      <c r="M84" s="131">
        <f t="shared" si="38"/>
        <v>345579.86570548767</v>
      </c>
      <c r="N84" s="124">
        <f t="shared" si="39"/>
        <v>1826.2127801842923</v>
      </c>
      <c r="O84" s="49">
        <f t="shared" si="40"/>
        <v>1.1162193297820089E-4</v>
      </c>
      <c r="P84" s="49">
        <f t="shared" si="41"/>
        <v>1.1162193297820089E-4</v>
      </c>
      <c r="R84" s="131">
        <v>262439</v>
      </c>
      <c r="S84" s="54">
        <v>30526</v>
      </c>
      <c r="T84" s="54">
        <v>52140</v>
      </c>
      <c r="V84" s="124">
        <f t="shared" si="42"/>
        <v>52140</v>
      </c>
      <c r="W84" s="51">
        <f t="shared" si="43"/>
        <v>513.43999809602974</v>
      </c>
      <c r="Y84" s="176">
        <v>-6.1094325062405197E-5</v>
      </c>
      <c r="Z84" s="61">
        <v>3.9239099216123785E-2</v>
      </c>
      <c r="AA84" s="117">
        <f t="shared" si="44"/>
        <v>1</v>
      </c>
      <c r="AB84" s="63">
        <f t="shared" si="45"/>
        <v>262.45503451319286</v>
      </c>
      <c r="AC84" s="63">
        <f t="shared" si="45"/>
        <v>29.373413705301427</v>
      </c>
      <c r="AE84" s="124">
        <f t="shared" si="46"/>
        <v>16.033533575052559</v>
      </c>
      <c r="AF84" s="51">
        <v>0</v>
      </c>
      <c r="AG84" s="51">
        <f t="shared" si="47"/>
        <v>497.40646452097718</v>
      </c>
      <c r="AI84" s="124">
        <v>0</v>
      </c>
      <c r="AJ84" s="51">
        <f t="shared" si="48"/>
        <v>0</v>
      </c>
      <c r="AK84" s="51">
        <f t="shared" si="49"/>
        <v>497.40646452097718</v>
      </c>
      <c r="AM84" s="124">
        <f t="shared" si="50"/>
        <v>447.34100328422016</v>
      </c>
      <c r="AN84" s="51">
        <f t="shared" si="51"/>
        <v>50.065461236757095</v>
      </c>
      <c r="AO84" s="51">
        <f t="shared" si="52"/>
        <v>0</v>
      </c>
      <c r="AQ84" s="124">
        <f t="shared" si="53"/>
        <v>262902</v>
      </c>
      <c r="AR84" s="51">
        <f t="shared" si="53"/>
        <v>30576</v>
      </c>
      <c r="AS84" s="51">
        <f t="shared" si="54"/>
        <v>52140</v>
      </c>
      <c r="AU84" s="178">
        <f t="shared" si="55"/>
        <v>345618</v>
      </c>
      <c r="AW84" s="124">
        <f t="shared" si="56"/>
        <v>1389.3025606566373</v>
      </c>
      <c r="AX84" s="51">
        <f t="shared" si="56"/>
        <v>161.57851630888064</v>
      </c>
      <c r="AY84" s="51">
        <f t="shared" si="56"/>
        <v>275.53322345450806</v>
      </c>
      <c r="AZ84" s="65">
        <f t="shared" si="57"/>
        <v>1826.4143004200259</v>
      </c>
      <c r="BB84" s="131">
        <v>262455.03451319283</v>
      </c>
      <c r="BC84" s="54">
        <v>29373.413705301427</v>
      </c>
      <c r="BD84" s="54">
        <v>53751.417486993436</v>
      </c>
      <c r="BE84" s="54">
        <f t="shared" si="58"/>
        <v>345579.86570548767</v>
      </c>
      <c r="BG84" s="122">
        <f t="shared" si="59"/>
        <v>1.7030173859542419E-3</v>
      </c>
      <c r="BH84" s="49">
        <f t="shared" si="59"/>
        <v>4.0941318798145776E-2</v>
      </c>
      <c r="BI84" s="49">
        <f t="shared" si="59"/>
        <v>-2.9979069619575305E-2</v>
      </c>
      <c r="BJ84" s="49">
        <f t="shared" si="60"/>
        <v>1.103487161628891E-4</v>
      </c>
      <c r="BL84" s="131">
        <v>252857.21115736628</v>
      </c>
      <c r="BM84" s="54">
        <v>29372</v>
      </c>
      <c r="BN84" s="54">
        <v>48890</v>
      </c>
      <c r="BO84" s="54">
        <f t="shared" si="61"/>
        <v>331119.21115736628</v>
      </c>
      <c r="BQ84" s="122">
        <f t="shared" si="62"/>
        <v>3.9725142884623255E-2</v>
      </c>
      <c r="BR84" s="49">
        <f t="shared" si="62"/>
        <v>4.0991420400381395E-2</v>
      </c>
      <c r="BS84" s="49">
        <f t="shared" si="62"/>
        <v>6.6475761914501996E-2</v>
      </c>
      <c r="BT84" s="49">
        <f t="shared" si="63"/>
        <v>4.3787217274273704E-2</v>
      </c>
      <c r="BV84" s="122">
        <f t="shared" si="64"/>
        <v>3.4820604467932226E-2</v>
      </c>
      <c r="BW84" s="49">
        <f t="shared" si="64"/>
        <v>3.6080908763974628E-2</v>
      </c>
      <c r="BX84" s="49">
        <f t="shared" si="64"/>
        <v>6.1445036842039613E-2</v>
      </c>
      <c r="BY84" s="49">
        <f t="shared" si="32"/>
        <v>3.8863517447442986E-2</v>
      </c>
      <c r="CA84" s="180">
        <v>192129.63900815262</v>
      </c>
      <c r="CB84" s="64">
        <v>203624.5666399528</v>
      </c>
      <c r="CC84" s="64">
        <v>171797.13192082715</v>
      </c>
      <c r="CD84" s="64">
        <v>189549.83188033014</v>
      </c>
      <c r="CF84" s="180">
        <v>190817.81296685091</v>
      </c>
      <c r="CG84" s="64">
        <v>202409.26920639488</v>
      </c>
      <c r="CH84" s="64">
        <v>170560.25338379154</v>
      </c>
      <c r="CI84" s="64">
        <v>188329.58613628196</v>
      </c>
      <c r="CK84" s="163">
        <v>189233.078125</v>
      </c>
      <c r="CL84" s="60">
        <v>188340.4375</v>
      </c>
    </row>
    <row r="85" spans="1:90">
      <c r="A85" s="9" t="s">
        <v>194</v>
      </c>
      <c r="B85" s="23" t="s">
        <v>195</v>
      </c>
      <c r="D85" s="131">
        <v>427271.96684943471</v>
      </c>
      <c r="E85" s="54">
        <v>219545.28125</v>
      </c>
      <c r="F85" s="124">
        <f t="shared" si="33"/>
        <v>1946.1678448141763</v>
      </c>
      <c r="G85" s="131">
        <f t="shared" si="34"/>
        <v>409889.47198437521</v>
      </c>
      <c r="H85" s="54">
        <v>218799.09375</v>
      </c>
      <c r="I85" s="124">
        <f t="shared" si="35"/>
        <v>1873.3600078468114</v>
      </c>
      <c r="J85" s="49">
        <f t="shared" si="36"/>
        <v>4.2407761245748965E-2</v>
      </c>
      <c r="K85" s="49">
        <f t="shared" si="37"/>
        <v>3.8864840000000012E-2</v>
      </c>
      <c r="M85" s="131">
        <f t="shared" si="38"/>
        <v>415507.24184970907</v>
      </c>
      <c r="N85" s="124">
        <f t="shared" si="39"/>
        <v>1892.5810633869366</v>
      </c>
      <c r="O85" s="49">
        <f t="shared" si="40"/>
        <v>2.8314127444212023E-2</v>
      </c>
      <c r="P85" s="49">
        <f t="shared" si="41"/>
        <v>2.8314127444211801E-2</v>
      </c>
      <c r="R85" s="131">
        <v>315868</v>
      </c>
      <c r="S85" s="54">
        <v>31759</v>
      </c>
      <c r="T85" s="54">
        <v>79404</v>
      </c>
      <c r="V85" s="124">
        <f t="shared" si="42"/>
        <v>79404</v>
      </c>
      <c r="W85" s="51">
        <f t="shared" si="43"/>
        <v>240.96684943471337</v>
      </c>
      <c r="Y85" s="176">
        <v>2.3623402900487367E-2</v>
      </c>
      <c r="Z85" s="61">
        <v>1.8100427119092544E-2</v>
      </c>
      <c r="AA85" s="117">
        <f t="shared" si="44"/>
        <v>2</v>
      </c>
      <c r="AB85" s="63">
        <f t="shared" si="45"/>
        <v>308.57832978903423</v>
      </c>
      <c r="AC85" s="63">
        <f t="shared" si="45"/>
        <v>31.194368604547282</v>
      </c>
      <c r="AE85" s="124">
        <f t="shared" si="46"/>
        <v>0</v>
      </c>
      <c r="AF85" s="51">
        <v>0</v>
      </c>
      <c r="AG85" s="51">
        <f t="shared" si="47"/>
        <v>240.96684943471337</v>
      </c>
      <c r="AI85" s="124">
        <v>0</v>
      </c>
      <c r="AJ85" s="51">
        <f t="shared" si="48"/>
        <v>0</v>
      </c>
      <c r="AK85" s="51">
        <f t="shared" si="49"/>
        <v>240.96684943471337</v>
      </c>
      <c r="AM85" s="124">
        <f t="shared" si="50"/>
        <v>218.84379847069604</v>
      </c>
      <c r="AN85" s="51">
        <f t="shared" si="51"/>
        <v>22.123050964017338</v>
      </c>
      <c r="AO85" s="51">
        <f t="shared" si="52"/>
        <v>0</v>
      </c>
      <c r="AQ85" s="124">
        <f t="shared" si="53"/>
        <v>316087</v>
      </c>
      <c r="AR85" s="51">
        <f t="shared" si="53"/>
        <v>31781</v>
      </c>
      <c r="AS85" s="51">
        <f t="shared" si="54"/>
        <v>79404</v>
      </c>
      <c r="AU85" s="178">
        <f t="shared" si="55"/>
        <v>427272</v>
      </c>
      <c r="AW85" s="124">
        <f t="shared" si="56"/>
        <v>1439.7348838487051</v>
      </c>
      <c r="AX85" s="51">
        <f t="shared" si="56"/>
        <v>144.75829231697503</v>
      </c>
      <c r="AY85" s="51">
        <f t="shared" si="56"/>
        <v>361.67481964497927</v>
      </c>
      <c r="AZ85" s="65">
        <f t="shared" si="57"/>
        <v>1946.1679958106592</v>
      </c>
      <c r="BB85" s="131">
        <v>308578.32978903421</v>
      </c>
      <c r="BC85" s="54">
        <v>31194.368604547282</v>
      </c>
      <c r="BD85" s="54">
        <v>75734.543456127576</v>
      </c>
      <c r="BE85" s="54">
        <f t="shared" si="58"/>
        <v>415507.24184970907</v>
      </c>
      <c r="BG85" s="122">
        <f t="shared" si="59"/>
        <v>2.4333109250086471E-2</v>
      </c>
      <c r="BH85" s="49">
        <f t="shared" si="59"/>
        <v>1.8805682618214803E-2</v>
      </c>
      <c r="BI85" s="49">
        <f t="shared" si="59"/>
        <v>4.8451556930532158E-2</v>
      </c>
      <c r="BJ85" s="49">
        <f t="shared" si="60"/>
        <v>2.8314207227575272E-2</v>
      </c>
      <c r="BL85" s="131">
        <v>304738.47198437521</v>
      </c>
      <c r="BM85" s="54">
        <v>30598</v>
      </c>
      <c r="BN85" s="54">
        <v>74553</v>
      </c>
      <c r="BO85" s="54">
        <f t="shared" si="61"/>
        <v>409889.47198437521</v>
      </c>
      <c r="BQ85" s="122">
        <f t="shared" si="62"/>
        <v>3.7240220907213351E-2</v>
      </c>
      <c r="BR85" s="49">
        <f t="shared" si="62"/>
        <v>3.8662657690045066E-2</v>
      </c>
      <c r="BS85" s="49">
        <f t="shared" si="62"/>
        <v>6.5067804112510563E-2</v>
      </c>
      <c r="BT85" s="49">
        <f t="shared" si="63"/>
        <v>4.2407842122589079E-2</v>
      </c>
      <c r="BV85" s="122">
        <f t="shared" si="64"/>
        <v>3.3714863026909736E-2</v>
      </c>
      <c r="BW85" s="49">
        <f t="shared" si="64"/>
        <v>3.513246525105318E-2</v>
      </c>
      <c r="BX85" s="49">
        <f t="shared" si="64"/>
        <v>6.144786622290388E-2</v>
      </c>
      <c r="BY85" s="49">
        <f t="shared" si="32"/>
        <v>3.8864920601956898E-2</v>
      </c>
      <c r="CA85" s="180">
        <v>225894.09731869947</v>
      </c>
      <c r="CB85" s="64">
        <v>216247.925843276</v>
      </c>
      <c r="CC85" s="64">
        <v>242058.31141558851</v>
      </c>
      <c r="CD85" s="64">
        <v>227904.85110261838</v>
      </c>
      <c r="CF85" s="180">
        <v>224545.14315668694</v>
      </c>
      <c r="CG85" s="64">
        <v>215301.59796064769</v>
      </c>
      <c r="CH85" s="64">
        <v>240689.42289990431</v>
      </c>
      <c r="CI85" s="64">
        <v>226527.68376247719</v>
      </c>
      <c r="CK85" s="163">
        <v>219545.28125</v>
      </c>
      <c r="CL85" s="60">
        <v>218799.09375</v>
      </c>
    </row>
    <row r="86" spans="1:90">
      <c r="A86" s="9" t="s">
        <v>196</v>
      </c>
      <c r="B86" s="23" t="s">
        <v>197</v>
      </c>
      <c r="D86" s="131">
        <v>350653.92663687153</v>
      </c>
      <c r="E86" s="54">
        <v>193056.65625</v>
      </c>
      <c r="F86" s="124">
        <f t="shared" si="33"/>
        <v>1816.3265305019574</v>
      </c>
      <c r="G86" s="131">
        <f t="shared" si="34"/>
        <v>335731.6124296877</v>
      </c>
      <c r="H86" s="54">
        <v>192349.4375</v>
      </c>
      <c r="I86" s="124">
        <f t="shared" si="35"/>
        <v>1745.4254963947462</v>
      </c>
      <c r="J86" s="49">
        <f t="shared" si="36"/>
        <v>4.4447152590699313E-2</v>
      </c>
      <c r="K86" s="49">
        <f t="shared" si="37"/>
        <v>4.0621060167655543E-2</v>
      </c>
      <c r="M86" s="131">
        <f t="shared" si="38"/>
        <v>357236.22619805817</v>
      </c>
      <c r="N86" s="124">
        <f t="shared" si="39"/>
        <v>1850.4217007439138</v>
      </c>
      <c r="O86" s="49">
        <f t="shared" si="40"/>
        <v>-1.8425621699231898E-2</v>
      </c>
      <c r="P86" s="49">
        <f t="shared" si="41"/>
        <v>-1.8425621699231676E-2</v>
      </c>
      <c r="R86" s="131">
        <v>261772</v>
      </c>
      <c r="S86" s="54">
        <v>28169</v>
      </c>
      <c r="T86" s="54">
        <v>60577</v>
      </c>
      <c r="V86" s="124">
        <f t="shared" si="42"/>
        <v>60577</v>
      </c>
      <c r="W86" s="51">
        <f t="shared" si="43"/>
        <v>135.92663687153254</v>
      </c>
      <c r="Y86" s="176">
        <v>-2.108469830631865E-2</v>
      </c>
      <c r="Z86" s="61">
        <v>2.0959490079550669E-3</v>
      </c>
      <c r="AA86" s="117">
        <f t="shared" si="44"/>
        <v>1</v>
      </c>
      <c r="AB86" s="63">
        <f t="shared" si="45"/>
        <v>267.41026475640155</v>
      </c>
      <c r="AC86" s="63">
        <f t="shared" si="45"/>
        <v>28.11008270005129</v>
      </c>
      <c r="AE86" s="124">
        <f t="shared" si="46"/>
        <v>135.92663687153254</v>
      </c>
      <c r="AF86" s="51">
        <v>0</v>
      </c>
      <c r="AG86" s="51">
        <f t="shared" si="47"/>
        <v>0</v>
      </c>
      <c r="AI86" s="124">
        <v>0</v>
      </c>
      <c r="AJ86" s="51">
        <f t="shared" si="48"/>
        <v>0</v>
      </c>
      <c r="AK86" s="51">
        <f t="shared" si="49"/>
        <v>0</v>
      </c>
      <c r="AM86" s="124">
        <f t="shared" si="50"/>
        <v>0</v>
      </c>
      <c r="AN86" s="51">
        <f t="shared" si="51"/>
        <v>0</v>
      </c>
      <c r="AO86" s="51">
        <f t="shared" si="52"/>
        <v>0</v>
      </c>
      <c r="AQ86" s="124">
        <f t="shared" si="53"/>
        <v>261908</v>
      </c>
      <c r="AR86" s="51">
        <f t="shared" si="53"/>
        <v>28169</v>
      </c>
      <c r="AS86" s="51">
        <f t="shared" si="54"/>
        <v>60577</v>
      </c>
      <c r="AU86" s="178">
        <f t="shared" si="55"/>
        <v>350654</v>
      </c>
      <c r="AW86" s="124">
        <f t="shared" si="56"/>
        <v>1356.6380206069689</v>
      </c>
      <c r="AX86" s="51">
        <f t="shared" si="56"/>
        <v>145.91053500648206</v>
      </c>
      <c r="AY86" s="51">
        <f t="shared" si="56"/>
        <v>313.77835489678949</v>
      </c>
      <c r="AZ86" s="65">
        <f t="shared" si="57"/>
        <v>1816.3269105102404</v>
      </c>
      <c r="BB86" s="131">
        <v>267410.26475640154</v>
      </c>
      <c r="BC86" s="54">
        <v>28110.082700051287</v>
      </c>
      <c r="BD86" s="54">
        <v>61715.878741605324</v>
      </c>
      <c r="BE86" s="54">
        <f t="shared" si="58"/>
        <v>357236.22619805817</v>
      </c>
      <c r="BG86" s="122">
        <f t="shared" si="59"/>
        <v>-2.0576116483089546E-2</v>
      </c>
      <c r="BH86" s="49">
        <f t="shared" si="59"/>
        <v>2.0959490079552889E-3</v>
      </c>
      <c r="BI86" s="49">
        <f t="shared" si="59"/>
        <v>-1.8453577342285477E-2</v>
      </c>
      <c r="BJ86" s="49">
        <f t="shared" si="60"/>
        <v>-1.8425416336160905E-2</v>
      </c>
      <c r="BL86" s="131">
        <v>251738.6124296877</v>
      </c>
      <c r="BM86" s="54">
        <v>27132</v>
      </c>
      <c r="BN86" s="54">
        <v>56861</v>
      </c>
      <c r="BO86" s="54">
        <f t="shared" si="61"/>
        <v>335731.6124296877</v>
      </c>
      <c r="BQ86" s="122">
        <f t="shared" si="62"/>
        <v>4.0396614059961422E-2</v>
      </c>
      <c r="BR86" s="49">
        <f t="shared" si="62"/>
        <v>3.8220551378446155E-2</v>
      </c>
      <c r="BS86" s="49">
        <f t="shared" si="62"/>
        <v>6.5352350468686815E-2</v>
      </c>
      <c r="BT86" s="49">
        <f t="shared" si="63"/>
        <v>4.4447371107888989E-2</v>
      </c>
      <c r="BV86" s="122">
        <f t="shared" si="64"/>
        <v>3.6585359855149546E-2</v>
      </c>
      <c r="BW86" s="49">
        <f t="shared" si="64"/>
        <v>3.441726867982009E-2</v>
      </c>
      <c r="BX86" s="49">
        <f t="shared" si="64"/>
        <v>6.1449676651357255E-2</v>
      </c>
      <c r="BY86" s="49">
        <f t="shared" si="32"/>
        <v>4.0621277884357987E-2</v>
      </c>
      <c r="CA86" s="180">
        <v>195757.10456466535</v>
      </c>
      <c r="CB86" s="64">
        <v>194866.80933439158</v>
      </c>
      <c r="CC86" s="64">
        <v>197252.67644052219</v>
      </c>
      <c r="CD86" s="64">
        <v>195943.32117460002</v>
      </c>
      <c r="CF86" s="180">
        <v>194467.95895637022</v>
      </c>
      <c r="CG86" s="64">
        <v>193890.17113771816</v>
      </c>
      <c r="CH86" s="64">
        <v>196154.85569418449</v>
      </c>
      <c r="CI86" s="64">
        <v>194705.88641207039</v>
      </c>
      <c r="CK86" s="163">
        <v>193056.65625</v>
      </c>
      <c r="CL86" s="60">
        <v>192349.4375</v>
      </c>
    </row>
    <row r="87" spans="1:90">
      <c r="A87" s="9" t="s">
        <v>198</v>
      </c>
      <c r="B87" s="23" t="s">
        <v>199</v>
      </c>
      <c r="D87" s="131">
        <v>306762</v>
      </c>
      <c r="E87" s="54">
        <v>179143.15625</v>
      </c>
      <c r="F87" s="124">
        <f t="shared" si="33"/>
        <v>1712.3847007133436</v>
      </c>
      <c r="G87" s="131">
        <f t="shared" si="34"/>
        <v>292796.59236607165</v>
      </c>
      <c r="H87" s="54">
        <v>178487.765625</v>
      </c>
      <c r="I87" s="124">
        <f t="shared" si="35"/>
        <v>1640.4294789662654</v>
      </c>
      <c r="J87" s="49">
        <f t="shared" si="36"/>
        <v>4.7696619421266906E-2</v>
      </c>
      <c r="K87" s="49">
        <f t="shared" si="37"/>
        <v>4.3863648312648884E-2</v>
      </c>
      <c r="M87" s="131">
        <f t="shared" si="38"/>
        <v>315177.37050032022</v>
      </c>
      <c r="N87" s="124">
        <f t="shared" si="39"/>
        <v>1759.3603746742081</v>
      </c>
      <c r="O87" s="49">
        <f t="shared" si="40"/>
        <v>-2.6700427403659854E-2</v>
      </c>
      <c r="P87" s="49">
        <f t="shared" si="41"/>
        <v>-2.6700427403659854E-2</v>
      </c>
      <c r="R87" s="131">
        <v>227935</v>
      </c>
      <c r="S87" s="54">
        <v>25346</v>
      </c>
      <c r="T87" s="54">
        <v>53481</v>
      </c>
      <c r="V87" s="124">
        <f t="shared" si="42"/>
        <v>53481</v>
      </c>
      <c r="W87" s="51">
        <f t="shared" si="43"/>
        <v>0</v>
      </c>
      <c r="Y87" s="176">
        <v>-4.0633972648588701E-2</v>
      </c>
      <c r="Z87" s="61">
        <v>2.572525001322723E-2</v>
      </c>
      <c r="AA87" s="117">
        <f t="shared" si="44"/>
        <v>1</v>
      </c>
      <c r="AB87" s="63">
        <f t="shared" si="45"/>
        <v>237.58919276021902</v>
      </c>
      <c r="AC87" s="63">
        <f t="shared" si="45"/>
        <v>24.710320819023565</v>
      </c>
      <c r="AE87" s="124">
        <f t="shared" si="46"/>
        <v>0</v>
      </c>
      <c r="AF87" s="51">
        <v>0</v>
      </c>
      <c r="AG87" s="51">
        <f t="shared" si="47"/>
        <v>0</v>
      </c>
      <c r="AI87" s="124">
        <v>0</v>
      </c>
      <c r="AJ87" s="51">
        <f t="shared" si="48"/>
        <v>0</v>
      </c>
      <c r="AK87" s="51">
        <f t="shared" si="49"/>
        <v>0</v>
      </c>
      <c r="AM87" s="124">
        <f t="shared" si="50"/>
        <v>0</v>
      </c>
      <c r="AN87" s="51">
        <f t="shared" si="51"/>
        <v>0</v>
      </c>
      <c r="AO87" s="51">
        <f t="shared" si="52"/>
        <v>0</v>
      </c>
      <c r="AQ87" s="124">
        <f t="shared" si="53"/>
        <v>227935</v>
      </c>
      <c r="AR87" s="51">
        <f t="shared" si="53"/>
        <v>25346</v>
      </c>
      <c r="AS87" s="51">
        <f t="shared" si="54"/>
        <v>53481</v>
      </c>
      <c r="AU87" s="178">
        <f t="shared" si="55"/>
        <v>306762</v>
      </c>
      <c r="AW87" s="124">
        <f t="shared" si="56"/>
        <v>1272.362309403042</v>
      </c>
      <c r="AX87" s="51">
        <f t="shared" si="56"/>
        <v>141.48461225406149</v>
      </c>
      <c r="AY87" s="51">
        <f t="shared" si="56"/>
        <v>298.53777905624014</v>
      </c>
      <c r="AZ87" s="65">
        <f t="shared" si="57"/>
        <v>1712.3847007133436</v>
      </c>
      <c r="BB87" s="131">
        <v>237589.19276021901</v>
      </c>
      <c r="BC87" s="54">
        <v>24710.320819023567</v>
      </c>
      <c r="BD87" s="54">
        <v>52877.85692107764</v>
      </c>
      <c r="BE87" s="54">
        <f t="shared" si="58"/>
        <v>315177.37050032022</v>
      </c>
      <c r="BG87" s="122">
        <f t="shared" si="59"/>
        <v>-4.0633972648588701E-2</v>
      </c>
      <c r="BH87" s="49">
        <f t="shared" si="59"/>
        <v>2.572525001322723E-2</v>
      </c>
      <c r="BI87" s="49">
        <f t="shared" si="59"/>
        <v>1.1406345000376517E-2</v>
      </c>
      <c r="BJ87" s="49">
        <f t="shared" si="60"/>
        <v>-2.6700427403659854E-2</v>
      </c>
      <c r="BL87" s="131">
        <v>218182.59236607162</v>
      </c>
      <c r="BM87" s="54">
        <v>24413</v>
      </c>
      <c r="BN87" s="54">
        <v>50201</v>
      </c>
      <c r="BO87" s="54">
        <f t="shared" si="61"/>
        <v>292796.59236607165</v>
      </c>
      <c r="BQ87" s="122">
        <f t="shared" si="62"/>
        <v>4.4698376383600635E-2</v>
      </c>
      <c r="BR87" s="49">
        <f t="shared" si="62"/>
        <v>3.82173432187769E-2</v>
      </c>
      <c r="BS87" s="49">
        <f t="shared" si="62"/>
        <v>6.533734387761192E-2</v>
      </c>
      <c r="BT87" s="49">
        <f t="shared" si="63"/>
        <v>4.7696619421266906E-2</v>
      </c>
      <c r="BV87" s="122">
        <f t="shared" si="64"/>
        <v>4.0876374269944504E-2</v>
      </c>
      <c r="BW87" s="49">
        <f t="shared" si="64"/>
        <v>3.4419051798096456E-2</v>
      </c>
      <c r="BX87" s="49">
        <f t="shared" si="64"/>
        <v>6.1439834632740942E-2</v>
      </c>
      <c r="BY87" s="49">
        <f t="shared" si="32"/>
        <v>4.3863648312648884E-2</v>
      </c>
      <c r="CA87" s="180">
        <v>173926.65346247979</v>
      </c>
      <c r="CB87" s="64">
        <v>171298.72675983008</v>
      </c>
      <c r="CC87" s="64">
        <v>169005.10881148715</v>
      </c>
      <c r="CD87" s="64">
        <v>172874.12699481106</v>
      </c>
      <c r="CF87" s="180">
        <v>172527.83070524185</v>
      </c>
      <c r="CG87" s="64">
        <v>170423.38299900378</v>
      </c>
      <c r="CH87" s="64">
        <v>167797.81233076664</v>
      </c>
      <c r="CI87" s="64">
        <v>171565.3210462064</v>
      </c>
      <c r="CK87" s="163">
        <v>179143.15625</v>
      </c>
      <c r="CL87" s="60">
        <v>178487.765625</v>
      </c>
    </row>
    <row r="88" spans="1:90">
      <c r="A88" s="9" t="s">
        <v>200</v>
      </c>
      <c r="B88" s="23" t="s">
        <v>201</v>
      </c>
      <c r="D88" s="131">
        <v>1047475</v>
      </c>
      <c r="E88" s="54">
        <v>579789.375</v>
      </c>
      <c r="F88" s="124">
        <f t="shared" si="33"/>
        <v>1806.6474571045737</v>
      </c>
      <c r="G88" s="131">
        <f t="shared" si="34"/>
        <v>995586.19843415229</v>
      </c>
      <c r="H88" s="54">
        <v>575628.9375</v>
      </c>
      <c r="I88" s="124">
        <f t="shared" si="35"/>
        <v>1729.5624552130032</v>
      </c>
      <c r="J88" s="49">
        <f t="shared" si="36"/>
        <v>5.2118843800223358E-2</v>
      </c>
      <c r="K88" s="49">
        <f t="shared" si="37"/>
        <v>4.4569076796985074E-2</v>
      </c>
      <c r="M88" s="131">
        <f t="shared" si="38"/>
        <v>1086752.5573801659</v>
      </c>
      <c r="N88" s="124">
        <f t="shared" si="39"/>
        <v>1874.3919848137366</v>
      </c>
      <c r="O88" s="49">
        <f t="shared" si="40"/>
        <v>-3.6142134760512867E-2</v>
      </c>
      <c r="P88" s="49">
        <f t="shared" si="41"/>
        <v>-3.6142134760512645E-2</v>
      </c>
      <c r="R88" s="131">
        <v>771275</v>
      </c>
      <c r="S88" s="54">
        <v>87922</v>
      </c>
      <c r="T88" s="54">
        <v>188278</v>
      </c>
      <c r="V88" s="124">
        <f t="shared" si="42"/>
        <v>188278</v>
      </c>
      <c r="W88" s="51">
        <f t="shared" si="43"/>
        <v>0</v>
      </c>
      <c r="Y88" s="176">
        <v>-4.3977303312560112E-2</v>
      </c>
      <c r="Z88" s="61">
        <v>2.4799164712476118E-2</v>
      </c>
      <c r="AA88" s="117">
        <f t="shared" si="44"/>
        <v>1</v>
      </c>
      <c r="AB88" s="63">
        <f t="shared" si="45"/>
        <v>806.75385916298922</v>
      </c>
      <c r="AC88" s="63">
        <f t="shared" si="45"/>
        <v>85.794371255823506</v>
      </c>
      <c r="AE88" s="124">
        <f t="shared" si="46"/>
        <v>0</v>
      </c>
      <c r="AF88" s="51">
        <v>0</v>
      </c>
      <c r="AG88" s="51">
        <f t="shared" si="47"/>
        <v>0</v>
      </c>
      <c r="AI88" s="124">
        <v>0</v>
      </c>
      <c r="AJ88" s="51">
        <f t="shared" si="48"/>
        <v>0</v>
      </c>
      <c r="AK88" s="51">
        <f t="shared" si="49"/>
        <v>0</v>
      </c>
      <c r="AM88" s="124">
        <f t="shared" si="50"/>
        <v>0</v>
      </c>
      <c r="AN88" s="51">
        <f t="shared" si="51"/>
        <v>0</v>
      </c>
      <c r="AO88" s="51">
        <f t="shared" si="52"/>
        <v>0</v>
      </c>
      <c r="AQ88" s="124">
        <f t="shared" si="53"/>
        <v>771275</v>
      </c>
      <c r="AR88" s="51">
        <f t="shared" si="53"/>
        <v>87922</v>
      </c>
      <c r="AS88" s="51">
        <f t="shared" si="54"/>
        <v>188278</v>
      </c>
      <c r="AU88" s="178">
        <f t="shared" si="55"/>
        <v>1047475</v>
      </c>
      <c r="AW88" s="124">
        <f t="shared" si="56"/>
        <v>1330.2675648376619</v>
      </c>
      <c r="AX88" s="51">
        <f t="shared" si="56"/>
        <v>151.64472443117813</v>
      </c>
      <c r="AY88" s="51">
        <f t="shared" si="56"/>
        <v>324.73516783573348</v>
      </c>
      <c r="AZ88" s="65">
        <f t="shared" si="57"/>
        <v>1806.6474571045737</v>
      </c>
      <c r="BB88" s="131">
        <v>806753.85916298919</v>
      </c>
      <c r="BC88" s="54">
        <v>85794.371255823498</v>
      </c>
      <c r="BD88" s="54">
        <v>194204.32696135325</v>
      </c>
      <c r="BE88" s="54">
        <f t="shared" si="58"/>
        <v>1086752.5573801659</v>
      </c>
      <c r="BG88" s="122">
        <f t="shared" si="59"/>
        <v>-4.3977303312560112E-2</v>
      </c>
      <c r="BH88" s="49">
        <f t="shared" si="59"/>
        <v>2.4799164712476118E-2</v>
      </c>
      <c r="BI88" s="49">
        <f t="shared" si="59"/>
        <v>-3.0515936766602469E-2</v>
      </c>
      <c r="BJ88" s="49">
        <f t="shared" si="60"/>
        <v>-3.6142134760512867E-2</v>
      </c>
      <c r="BL88" s="131">
        <v>735091.19843415229</v>
      </c>
      <c r="BM88" s="54">
        <v>84388</v>
      </c>
      <c r="BN88" s="54">
        <v>176107</v>
      </c>
      <c r="BO88" s="54">
        <f t="shared" si="61"/>
        <v>995586.19843415229</v>
      </c>
      <c r="BQ88" s="122">
        <f t="shared" si="62"/>
        <v>4.9223554360226629E-2</v>
      </c>
      <c r="BR88" s="49">
        <f t="shared" si="62"/>
        <v>4.1877992131582609E-2</v>
      </c>
      <c r="BS88" s="49">
        <f t="shared" si="62"/>
        <v>6.9111392505692537E-2</v>
      </c>
      <c r="BT88" s="49">
        <f t="shared" si="63"/>
        <v>5.2118843800223358E-2</v>
      </c>
      <c r="BV88" s="122">
        <f t="shared" si="64"/>
        <v>4.1694563299561782E-2</v>
      </c>
      <c r="BW88" s="49">
        <f t="shared" si="64"/>
        <v>3.4401711165086946E-2</v>
      </c>
      <c r="BX88" s="49">
        <f t="shared" si="64"/>
        <v>6.1439690813922532E-2</v>
      </c>
      <c r="BY88" s="49">
        <f t="shared" si="32"/>
        <v>4.4569076796985296E-2</v>
      </c>
      <c r="CA88" s="180">
        <v>590582.41354340513</v>
      </c>
      <c r="CB88" s="64">
        <v>594750.1316117458</v>
      </c>
      <c r="CC88" s="64">
        <v>620704.49373076134</v>
      </c>
      <c r="CD88" s="64">
        <v>596081.49950056011</v>
      </c>
      <c r="CF88" s="180">
        <v>586260.95248404727</v>
      </c>
      <c r="CG88" s="64">
        <v>591547.81827727682</v>
      </c>
      <c r="CH88" s="64">
        <v>616347.88659456687</v>
      </c>
      <c r="CI88" s="64">
        <v>591741.04273876373</v>
      </c>
      <c r="CK88" s="163">
        <v>579789.375</v>
      </c>
      <c r="CL88" s="60">
        <v>575628.9375</v>
      </c>
    </row>
    <row r="89" spans="1:90">
      <c r="A89" s="9" t="s">
        <v>202</v>
      </c>
      <c r="B89" s="23" t="s">
        <v>203</v>
      </c>
      <c r="D89" s="131">
        <v>567648.56460853422</v>
      </c>
      <c r="E89" s="54">
        <v>312527.375</v>
      </c>
      <c r="F89" s="124">
        <f t="shared" si="33"/>
        <v>1816.3162974396539</v>
      </c>
      <c r="G89" s="131">
        <f t="shared" si="34"/>
        <v>542375.74651339324</v>
      </c>
      <c r="H89" s="54">
        <v>311223.875</v>
      </c>
      <c r="I89" s="124">
        <f t="shared" si="35"/>
        <v>1742.7189559714636</v>
      </c>
      <c r="J89" s="49">
        <f t="shared" si="36"/>
        <v>4.6596512210593355E-2</v>
      </c>
      <c r="K89" s="49">
        <f t="shared" si="37"/>
        <v>4.2231331228714364E-2</v>
      </c>
      <c r="M89" s="131">
        <f t="shared" si="38"/>
        <v>583976.27805709373</v>
      </c>
      <c r="N89" s="124">
        <f t="shared" si="39"/>
        <v>1868.5604038913191</v>
      </c>
      <c r="O89" s="49">
        <f t="shared" si="40"/>
        <v>-2.7959549149637164E-2</v>
      </c>
      <c r="P89" s="49">
        <f t="shared" si="41"/>
        <v>-2.7959549149637164E-2</v>
      </c>
      <c r="R89" s="131">
        <v>433379</v>
      </c>
      <c r="S89" s="54">
        <v>47668</v>
      </c>
      <c r="T89" s="54">
        <v>86529</v>
      </c>
      <c r="V89" s="124">
        <f t="shared" si="42"/>
        <v>86529</v>
      </c>
      <c r="W89" s="51">
        <f t="shared" si="43"/>
        <v>72.564608534215949</v>
      </c>
      <c r="Y89" s="176">
        <v>-3.3695351821735553E-2</v>
      </c>
      <c r="Z89" s="61">
        <v>1.4862475721502122E-2</v>
      </c>
      <c r="AA89" s="117">
        <f t="shared" si="44"/>
        <v>1</v>
      </c>
      <c r="AB89" s="63">
        <f t="shared" si="45"/>
        <v>448.49106419702326</v>
      </c>
      <c r="AC89" s="63">
        <f t="shared" si="45"/>
        <v>46.969910840492069</v>
      </c>
      <c r="AE89" s="124">
        <f t="shared" si="46"/>
        <v>72.564608534215949</v>
      </c>
      <c r="AF89" s="51">
        <v>0</v>
      </c>
      <c r="AG89" s="51">
        <f t="shared" si="47"/>
        <v>0</v>
      </c>
      <c r="AI89" s="124">
        <v>0</v>
      </c>
      <c r="AJ89" s="51">
        <f t="shared" si="48"/>
        <v>0</v>
      </c>
      <c r="AK89" s="51">
        <f t="shared" si="49"/>
        <v>0</v>
      </c>
      <c r="AM89" s="124">
        <f t="shared" si="50"/>
        <v>0</v>
      </c>
      <c r="AN89" s="51">
        <f t="shared" si="51"/>
        <v>0</v>
      </c>
      <c r="AO89" s="51">
        <f t="shared" si="52"/>
        <v>0</v>
      </c>
      <c r="AQ89" s="124">
        <f t="shared" si="53"/>
        <v>433452</v>
      </c>
      <c r="AR89" s="51">
        <f t="shared" si="53"/>
        <v>47668</v>
      </c>
      <c r="AS89" s="51">
        <f t="shared" si="54"/>
        <v>86529</v>
      </c>
      <c r="AU89" s="178">
        <f t="shared" si="55"/>
        <v>567649</v>
      </c>
      <c r="AW89" s="124">
        <f t="shared" si="56"/>
        <v>1386.9249053782889</v>
      </c>
      <c r="AX89" s="51">
        <f t="shared" si="56"/>
        <v>152.52423887667442</v>
      </c>
      <c r="AY89" s="51">
        <f t="shared" si="56"/>
        <v>276.86854631534283</v>
      </c>
      <c r="AZ89" s="65">
        <f t="shared" si="57"/>
        <v>1816.317690570306</v>
      </c>
      <c r="BB89" s="131">
        <v>448491.06419702322</v>
      </c>
      <c r="BC89" s="54">
        <v>46969.910840492063</v>
      </c>
      <c r="BD89" s="54">
        <v>88515.30301957851</v>
      </c>
      <c r="BE89" s="54">
        <f t="shared" si="58"/>
        <v>583976.27805709373</v>
      </c>
      <c r="BG89" s="122">
        <f t="shared" si="59"/>
        <v>-3.3532583807325378E-2</v>
      </c>
      <c r="BH89" s="49">
        <f t="shared" si="59"/>
        <v>1.4862475721502122E-2</v>
      </c>
      <c r="BI89" s="49">
        <f t="shared" si="59"/>
        <v>-2.2440221654544512E-2</v>
      </c>
      <c r="BJ89" s="49">
        <f t="shared" si="60"/>
        <v>-2.7958803586020764E-2</v>
      </c>
      <c r="BL89" s="131">
        <v>415304.74651339318</v>
      </c>
      <c r="BM89" s="54">
        <v>45891</v>
      </c>
      <c r="BN89" s="54">
        <v>81180</v>
      </c>
      <c r="BO89" s="54">
        <f t="shared" si="61"/>
        <v>542375.74651339324</v>
      </c>
      <c r="BQ89" s="122">
        <f t="shared" si="62"/>
        <v>4.3696234244752663E-2</v>
      </c>
      <c r="BR89" s="49">
        <f t="shared" si="62"/>
        <v>3.8722189536074536E-2</v>
      </c>
      <c r="BS89" s="49">
        <f t="shared" si="62"/>
        <v>6.5890613451589086E-2</v>
      </c>
      <c r="BT89" s="49">
        <f t="shared" si="63"/>
        <v>4.6597314959367697E-2</v>
      </c>
      <c r="BV89" s="122">
        <f t="shared" si="64"/>
        <v>3.9343149842664626E-2</v>
      </c>
      <c r="BW89" s="49">
        <f t="shared" si="64"/>
        <v>3.4389851051932929E-2</v>
      </c>
      <c r="BX89" s="49">
        <f t="shared" si="64"/>
        <v>6.1444959964005452E-2</v>
      </c>
      <c r="BY89" s="49">
        <f t="shared" si="32"/>
        <v>4.2232130629356268E-2</v>
      </c>
      <c r="CA89" s="180">
        <v>328316.91120874591</v>
      </c>
      <c r="CB89" s="64">
        <v>325608.31491935946</v>
      </c>
      <c r="CC89" s="64">
        <v>282907.42646082165</v>
      </c>
      <c r="CD89" s="64">
        <v>320309.76429095038</v>
      </c>
      <c r="CF89" s="180">
        <v>324713.32645912748</v>
      </c>
      <c r="CG89" s="64">
        <v>323290.43439921545</v>
      </c>
      <c r="CH89" s="64">
        <v>280410.30407585873</v>
      </c>
      <c r="CI89" s="64">
        <v>317148.41636058548</v>
      </c>
      <c r="CK89" s="163">
        <v>312527.375</v>
      </c>
      <c r="CL89" s="60">
        <v>311223.875</v>
      </c>
    </row>
    <row r="90" spans="1:90">
      <c r="A90" s="9" t="s">
        <v>204</v>
      </c>
      <c r="B90" s="23" t="s">
        <v>205</v>
      </c>
      <c r="D90" s="131">
        <v>380121</v>
      </c>
      <c r="E90" s="54">
        <v>218447.40625</v>
      </c>
      <c r="F90" s="124">
        <f t="shared" si="33"/>
        <v>1740.1030597038732</v>
      </c>
      <c r="G90" s="131">
        <f t="shared" si="34"/>
        <v>362073.39172991092</v>
      </c>
      <c r="H90" s="54">
        <v>218123.328125</v>
      </c>
      <c r="I90" s="124">
        <f t="shared" si="35"/>
        <v>1659.9480433492076</v>
      </c>
      <c r="J90" s="49">
        <f t="shared" si="36"/>
        <v>4.9845165876071018E-2</v>
      </c>
      <c r="K90" s="49">
        <f t="shared" si="37"/>
        <v>4.8287665795213819E-2</v>
      </c>
      <c r="M90" s="131">
        <f t="shared" si="38"/>
        <v>392856.74608631758</v>
      </c>
      <c r="N90" s="124">
        <f t="shared" si="39"/>
        <v>1798.4042604594558</v>
      </c>
      <c r="O90" s="49">
        <f t="shared" si="40"/>
        <v>-3.2418295506421835E-2</v>
      </c>
      <c r="P90" s="49">
        <f t="shared" si="41"/>
        <v>-3.2418295506421835E-2</v>
      </c>
      <c r="R90" s="131">
        <v>288315</v>
      </c>
      <c r="S90" s="54">
        <v>30136</v>
      </c>
      <c r="T90" s="54">
        <v>61670</v>
      </c>
      <c r="V90" s="124">
        <f t="shared" si="42"/>
        <v>61670</v>
      </c>
      <c r="W90" s="51">
        <f t="shared" si="43"/>
        <v>0</v>
      </c>
      <c r="Y90" s="176">
        <v>-4.6176570185720522E-2</v>
      </c>
      <c r="Z90" s="61">
        <v>2.9577277480244302E-2</v>
      </c>
      <c r="AA90" s="117">
        <f t="shared" si="44"/>
        <v>1</v>
      </c>
      <c r="AB90" s="63">
        <f t="shared" si="45"/>
        <v>302.2729270302558</v>
      </c>
      <c r="AC90" s="63">
        <f t="shared" si="45"/>
        <v>29.270265242987801</v>
      </c>
      <c r="AE90" s="124">
        <f t="shared" si="46"/>
        <v>0</v>
      </c>
      <c r="AF90" s="51">
        <v>0</v>
      </c>
      <c r="AG90" s="51">
        <f t="shared" si="47"/>
        <v>0</v>
      </c>
      <c r="AI90" s="124">
        <v>0</v>
      </c>
      <c r="AJ90" s="51">
        <f t="shared" si="48"/>
        <v>0</v>
      </c>
      <c r="AK90" s="51">
        <f t="shared" si="49"/>
        <v>0</v>
      </c>
      <c r="AM90" s="124">
        <f t="shared" si="50"/>
        <v>0</v>
      </c>
      <c r="AN90" s="51">
        <f t="shared" si="51"/>
        <v>0</v>
      </c>
      <c r="AO90" s="51">
        <f t="shared" si="52"/>
        <v>0</v>
      </c>
      <c r="AQ90" s="124">
        <f t="shared" si="53"/>
        <v>288315</v>
      </c>
      <c r="AR90" s="51">
        <f t="shared" si="53"/>
        <v>30136</v>
      </c>
      <c r="AS90" s="51">
        <f t="shared" si="54"/>
        <v>61670</v>
      </c>
      <c r="AU90" s="178">
        <f t="shared" si="55"/>
        <v>380121</v>
      </c>
      <c r="AW90" s="124">
        <f t="shared" si="56"/>
        <v>1319.8371404329732</v>
      </c>
      <c r="AX90" s="51">
        <f t="shared" si="56"/>
        <v>137.95540316698086</v>
      </c>
      <c r="AY90" s="51">
        <f t="shared" si="56"/>
        <v>282.31051610391916</v>
      </c>
      <c r="AZ90" s="65">
        <f t="shared" si="57"/>
        <v>1740.1030597038732</v>
      </c>
      <c r="BB90" s="131">
        <v>302272.92703025579</v>
      </c>
      <c r="BC90" s="54">
        <v>29270.265242987811</v>
      </c>
      <c r="BD90" s="54">
        <v>61313.553813073959</v>
      </c>
      <c r="BE90" s="54">
        <f t="shared" si="58"/>
        <v>392856.74608631758</v>
      </c>
      <c r="BG90" s="122">
        <f t="shared" si="59"/>
        <v>-4.6176570185720522E-2</v>
      </c>
      <c r="BH90" s="49">
        <f t="shared" si="59"/>
        <v>2.9577277480243858E-2</v>
      </c>
      <c r="BI90" s="49">
        <f t="shared" si="59"/>
        <v>5.8134974203702949E-3</v>
      </c>
      <c r="BJ90" s="49">
        <f t="shared" si="60"/>
        <v>-3.2418295506421835E-2</v>
      </c>
      <c r="BL90" s="131">
        <v>274968.39172991092</v>
      </c>
      <c r="BM90" s="54">
        <v>29091</v>
      </c>
      <c r="BN90" s="54">
        <v>58014</v>
      </c>
      <c r="BO90" s="54">
        <f t="shared" si="61"/>
        <v>362073.39172991092</v>
      </c>
      <c r="BQ90" s="122">
        <f t="shared" si="62"/>
        <v>4.8538699979737476E-2</v>
      </c>
      <c r="BR90" s="49">
        <f t="shared" si="62"/>
        <v>3.5921762744491437E-2</v>
      </c>
      <c r="BS90" s="49">
        <f t="shared" si="62"/>
        <v>6.301927121039741E-2</v>
      </c>
      <c r="BT90" s="49">
        <f t="shared" si="63"/>
        <v>4.9845165876071018E-2</v>
      </c>
      <c r="BV90" s="122">
        <f t="shared" si="64"/>
        <v>4.6983138109204514E-2</v>
      </c>
      <c r="BW90" s="49">
        <f t="shared" si="64"/>
        <v>3.4384918758654903E-2</v>
      </c>
      <c r="BX90" s="49">
        <f t="shared" si="64"/>
        <v>6.1442226656897692E-2</v>
      </c>
      <c r="BY90" s="49">
        <f t="shared" si="32"/>
        <v>4.8287665795213819E-2</v>
      </c>
      <c r="CA90" s="180">
        <v>221278.24089936219</v>
      </c>
      <c r="CB90" s="64">
        <v>202909.51318552927</v>
      </c>
      <c r="CC90" s="64">
        <v>195966.78907134416</v>
      </c>
      <c r="CD90" s="64">
        <v>215481.10165994707</v>
      </c>
      <c r="CF90" s="180">
        <v>219291.68526964306</v>
      </c>
      <c r="CG90" s="64">
        <v>201942.94211770635</v>
      </c>
      <c r="CH90" s="64">
        <v>194681.74702255917</v>
      </c>
      <c r="CI90" s="64">
        <v>213776.32442417697</v>
      </c>
      <c r="CK90" s="163">
        <v>218447.40625</v>
      </c>
      <c r="CL90" s="60">
        <v>218123.328125</v>
      </c>
    </row>
    <row r="91" spans="1:90">
      <c r="A91" s="9" t="s">
        <v>206</v>
      </c>
      <c r="B91" s="23" t="s">
        <v>207</v>
      </c>
      <c r="D91" s="131">
        <v>493989</v>
      </c>
      <c r="E91" s="54">
        <v>289400.875</v>
      </c>
      <c r="F91" s="124">
        <f t="shared" si="33"/>
        <v>1706.9367879416397</v>
      </c>
      <c r="G91" s="131">
        <f t="shared" si="34"/>
        <v>472755.82994866098</v>
      </c>
      <c r="H91" s="54">
        <v>288329.125</v>
      </c>
      <c r="I91" s="124">
        <f t="shared" si="35"/>
        <v>1639.6395263526047</v>
      </c>
      <c r="J91" s="49">
        <f t="shared" si="36"/>
        <v>4.4913608053537502E-2</v>
      </c>
      <c r="K91" s="49">
        <f t="shared" si="37"/>
        <v>4.1043937101674199E-2</v>
      </c>
      <c r="M91" s="131">
        <f t="shared" si="38"/>
        <v>498738.74997688655</v>
      </c>
      <c r="N91" s="124">
        <f t="shared" si="39"/>
        <v>1723.3491432148801</v>
      </c>
      <c r="O91" s="49">
        <f t="shared" si="40"/>
        <v>-9.5235230410845029E-3</v>
      </c>
      <c r="P91" s="49">
        <f t="shared" si="41"/>
        <v>-9.5235230410846139E-3</v>
      </c>
      <c r="R91" s="131">
        <v>368068</v>
      </c>
      <c r="S91" s="54">
        <v>41154</v>
      </c>
      <c r="T91" s="54">
        <v>84767</v>
      </c>
      <c r="V91" s="124">
        <f t="shared" si="42"/>
        <v>84767</v>
      </c>
      <c r="W91" s="51">
        <f t="shared" si="43"/>
        <v>0</v>
      </c>
      <c r="Y91" s="176">
        <v>-2.4326700210635654E-2</v>
      </c>
      <c r="Z91" s="61">
        <v>-2.0771803254383547E-2</v>
      </c>
      <c r="AA91" s="117">
        <f t="shared" si="44"/>
        <v>4</v>
      </c>
      <c r="AB91" s="63">
        <f t="shared" si="45"/>
        <v>377.24512916307265</v>
      </c>
      <c r="AC91" s="63">
        <f t="shared" si="45"/>
        <v>42.026976078478846</v>
      </c>
      <c r="AE91" s="124">
        <f t="shared" si="46"/>
        <v>0</v>
      </c>
      <c r="AF91" s="51">
        <v>0</v>
      </c>
      <c r="AG91" s="51">
        <f t="shared" si="47"/>
        <v>0</v>
      </c>
      <c r="AI91" s="124">
        <v>0</v>
      </c>
      <c r="AJ91" s="51">
        <f t="shared" si="48"/>
        <v>0</v>
      </c>
      <c r="AK91" s="51">
        <f t="shared" si="49"/>
        <v>0</v>
      </c>
      <c r="AM91" s="124">
        <f t="shared" si="50"/>
        <v>0</v>
      </c>
      <c r="AN91" s="51">
        <f t="shared" si="51"/>
        <v>0</v>
      </c>
      <c r="AO91" s="51">
        <f t="shared" si="52"/>
        <v>0</v>
      </c>
      <c r="AQ91" s="124">
        <f t="shared" si="53"/>
        <v>368068</v>
      </c>
      <c r="AR91" s="51">
        <f t="shared" si="53"/>
        <v>41154</v>
      </c>
      <c r="AS91" s="51">
        <f t="shared" si="54"/>
        <v>84767</v>
      </c>
      <c r="AU91" s="178">
        <f t="shared" si="55"/>
        <v>493989</v>
      </c>
      <c r="AW91" s="124">
        <f t="shared" si="56"/>
        <v>1271.8275298925755</v>
      </c>
      <c r="AX91" s="51">
        <f t="shared" si="56"/>
        <v>142.20413120727434</v>
      </c>
      <c r="AY91" s="51">
        <f t="shared" si="56"/>
        <v>292.90512684178992</v>
      </c>
      <c r="AZ91" s="65">
        <f t="shared" si="57"/>
        <v>1706.9367879416397</v>
      </c>
      <c r="BB91" s="131">
        <v>377245.12916307262</v>
      </c>
      <c r="BC91" s="54">
        <v>42026.976078478845</v>
      </c>
      <c r="BD91" s="54">
        <v>79466.644735335067</v>
      </c>
      <c r="BE91" s="54">
        <f t="shared" si="58"/>
        <v>498738.74997688655</v>
      </c>
      <c r="BG91" s="122">
        <f t="shared" si="59"/>
        <v>-2.4326700210635765E-2</v>
      </c>
      <c r="BH91" s="49">
        <f t="shared" si="59"/>
        <v>-2.0771803254383547E-2</v>
      </c>
      <c r="BI91" s="49">
        <f t="shared" si="59"/>
        <v>6.6699119892602132E-2</v>
      </c>
      <c r="BJ91" s="49">
        <f t="shared" si="60"/>
        <v>-9.5235230410845029E-3</v>
      </c>
      <c r="BL91" s="131">
        <v>353671.82994866098</v>
      </c>
      <c r="BM91" s="54">
        <v>39520</v>
      </c>
      <c r="BN91" s="54">
        <v>79564</v>
      </c>
      <c r="BO91" s="54">
        <f t="shared" si="61"/>
        <v>472755.82994866098</v>
      </c>
      <c r="BQ91" s="122">
        <f t="shared" si="62"/>
        <v>4.0704881848884433E-2</v>
      </c>
      <c r="BR91" s="49">
        <f t="shared" si="62"/>
        <v>4.1346153846153921E-2</v>
      </c>
      <c r="BS91" s="49">
        <f t="shared" si="62"/>
        <v>6.5393896737217849E-2</v>
      </c>
      <c r="BT91" s="49">
        <f t="shared" si="63"/>
        <v>4.4913608053537502E-2</v>
      </c>
      <c r="BV91" s="122">
        <f t="shared" si="64"/>
        <v>3.685079724350282E-2</v>
      </c>
      <c r="BW91" s="49">
        <f t="shared" si="64"/>
        <v>3.7489694392171202E-2</v>
      </c>
      <c r="BX91" s="49">
        <f t="shared" si="64"/>
        <v>6.1448380301484473E-2</v>
      </c>
      <c r="BY91" s="49">
        <f t="shared" si="32"/>
        <v>4.1043937101674199E-2</v>
      </c>
      <c r="CA91" s="180">
        <v>276161.47892960958</v>
      </c>
      <c r="CB91" s="64">
        <v>291342.53434163786</v>
      </c>
      <c r="CC91" s="64">
        <v>253986.63490512336</v>
      </c>
      <c r="CD91" s="64">
        <v>273557.158827334</v>
      </c>
      <c r="CF91" s="180">
        <v>273985.4379158981</v>
      </c>
      <c r="CG91" s="64">
        <v>289893.06159713806</v>
      </c>
      <c r="CH91" s="64">
        <v>252548.04880957157</v>
      </c>
      <c r="CI91" s="64">
        <v>271641.03916955716</v>
      </c>
      <c r="CK91" s="163">
        <v>289400.875</v>
      </c>
      <c r="CL91" s="60">
        <v>288329.125</v>
      </c>
    </row>
    <row r="92" spans="1:90">
      <c r="A92" s="9" t="s">
        <v>208</v>
      </c>
      <c r="B92" s="23" t="s">
        <v>209</v>
      </c>
      <c r="D92" s="131">
        <v>544468</v>
      </c>
      <c r="E92" s="54">
        <v>315466.28125</v>
      </c>
      <c r="F92" s="124">
        <f t="shared" si="33"/>
        <v>1725.9150418314321</v>
      </c>
      <c r="G92" s="131">
        <f t="shared" si="34"/>
        <v>517797.02740401815</v>
      </c>
      <c r="H92" s="54">
        <v>313593.1875</v>
      </c>
      <c r="I92" s="124">
        <f t="shared" si="35"/>
        <v>1651.1743495831463</v>
      </c>
      <c r="J92" s="49">
        <f t="shared" si="36"/>
        <v>5.1508547141912109E-2</v>
      </c>
      <c r="K92" s="49">
        <f t="shared" si="37"/>
        <v>4.5265172794838326E-2</v>
      </c>
      <c r="M92" s="131">
        <f t="shared" si="38"/>
        <v>562736.41278014844</v>
      </c>
      <c r="N92" s="124">
        <f t="shared" si="39"/>
        <v>1783.8242824252661</v>
      </c>
      <c r="O92" s="49">
        <f t="shared" si="40"/>
        <v>-3.2463534196934263E-2</v>
      </c>
      <c r="P92" s="49">
        <f t="shared" si="41"/>
        <v>-3.2463534196934152E-2</v>
      </c>
      <c r="R92" s="131">
        <v>403117</v>
      </c>
      <c r="S92" s="54">
        <v>50757</v>
      </c>
      <c r="T92" s="54">
        <v>90594</v>
      </c>
      <c r="V92" s="124">
        <f t="shared" si="42"/>
        <v>90594</v>
      </c>
      <c r="W92" s="51">
        <f t="shared" si="43"/>
        <v>0</v>
      </c>
      <c r="Y92" s="176">
        <v>-4.6175847790003943E-2</v>
      </c>
      <c r="Z92" s="61">
        <v>6.1151835034533697E-2</v>
      </c>
      <c r="AA92" s="117">
        <f t="shared" si="44"/>
        <v>1</v>
      </c>
      <c r="AB92" s="63">
        <f t="shared" si="45"/>
        <v>422.63240982730838</v>
      </c>
      <c r="AC92" s="63">
        <f t="shared" si="45"/>
        <v>47.831986266459396</v>
      </c>
      <c r="AE92" s="124">
        <f t="shared" si="46"/>
        <v>0</v>
      </c>
      <c r="AF92" s="51">
        <v>0</v>
      </c>
      <c r="AG92" s="51">
        <f t="shared" si="47"/>
        <v>0</v>
      </c>
      <c r="AI92" s="124">
        <v>0</v>
      </c>
      <c r="AJ92" s="51">
        <f t="shared" si="48"/>
        <v>0</v>
      </c>
      <c r="AK92" s="51">
        <f t="shared" si="49"/>
        <v>0</v>
      </c>
      <c r="AM92" s="124">
        <f t="shared" si="50"/>
        <v>0</v>
      </c>
      <c r="AN92" s="51">
        <f t="shared" si="51"/>
        <v>0</v>
      </c>
      <c r="AO92" s="51">
        <f t="shared" si="52"/>
        <v>0</v>
      </c>
      <c r="AQ92" s="124">
        <f t="shared" si="53"/>
        <v>403117</v>
      </c>
      <c r="AR92" s="51">
        <f t="shared" si="53"/>
        <v>50757</v>
      </c>
      <c r="AS92" s="51">
        <f t="shared" si="54"/>
        <v>90594</v>
      </c>
      <c r="AU92" s="178">
        <f t="shared" si="55"/>
        <v>544468</v>
      </c>
      <c r="AW92" s="124">
        <f t="shared" si="56"/>
        <v>1277.8449677813228</v>
      </c>
      <c r="AX92" s="51">
        <f t="shared" si="56"/>
        <v>160.89516698545734</v>
      </c>
      <c r="AY92" s="51">
        <f t="shared" si="56"/>
        <v>287.17490706465162</v>
      </c>
      <c r="AZ92" s="65">
        <f t="shared" si="57"/>
        <v>1725.9150418314321</v>
      </c>
      <c r="BB92" s="131">
        <v>422632.40982730832</v>
      </c>
      <c r="BC92" s="54">
        <v>47831.986266459389</v>
      </c>
      <c r="BD92" s="54">
        <v>92272.016686380783</v>
      </c>
      <c r="BE92" s="54">
        <f t="shared" si="58"/>
        <v>562736.41278014844</v>
      </c>
      <c r="BG92" s="122">
        <f t="shared" si="59"/>
        <v>-4.6175847790003832E-2</v>
      </c>
      <c r="BH92" s="49">
        <f t="shared" si="59"/>
        <v>6.1151835034533697E-2</v>
      </c>
      <c r="BI92" s="49">
        <f t="shared" si="59"/>
        <v>-1.8185542558196377E-2</v>
      </c>
      <c r="BJ92" s="49">
        <f t="shared" si="60"/>
        <v>-3.2463534196934263E-2</v>
      </c>
      <c r="BL92" s="131">
        <v>383960.02740401815</v>
      </c>
      <c r="BM92" s="54">
        <v>48994</v>
      </c>
      <c r="BN92" s="54">
        <v>84843</v>
      </c>
      <c r="BO92" s="54">
        <f t="shared" si="61"/>
        <v>517797.02740401815</v>
      </c>
      <c r="BQ92" s="122">
        <f t="shared" si="62"/>
        <v>4.9893143110504301E-2</v>
      </c>
      <c r="BR92" s="49">
        <f t="shared" si="62"/>
        <v>3.5983998040576504E-2</v>
      </c>
      <c r="BS92" s="49">
        <f t="shared" si="62"/>
        <v>6.7784024610162197E-2</v>
      </c>
      <c r="BT92" s="49">
        <f t="shared" si="63"/>
        <v>5.1508547141912109E-2</v>
      </c>
      <c r="BV92" s="122">
        <f t="shared" si="64"/>
        <v>4.3659360289925342E-2</v>
      </c>
      <c r="BW92" s="49">
        <f t="shared" si="64"/>
        <v>2.9832801329026548E-2</v>
      </c>
      <c r="BX92" s="49">
        <f t="shared" si="64"/>
        <v>6.1444013960142652E-2</v>
      </c>
      <c r="BY92" s="49">
        <f t="shared" si="32"/>
        <v>4.5265172794838326E-2</v>
      </c>
      <c r="CA92" s="180">
        <v>309387.13933942339</v>
      </c>
      <c r="CB92" s="64">
        <v>331584.45840696059</v>
      </c>
      <c r="CC92" s="64">
        <v>294914.41462184227</v>
      </c>
      <c r="CD92" s="64">
        <v>308659.74271290819</v>
      </c>
      <c r="CF92" s="180">
        <v>306188.79880465521</v>
      </c>
      <c r="CG92" s="64">
        <v>329209.94267801748</v>
      </c>
      <c r="CH92" s="64">
        <v>292375.79001838982</v>
      </c>
      <c r="CI92" s="64">
        <v>305690.99383656232</v>
      </c>
      <c r="CK92" s="163">
        <v>315466.28125</v>
      </c>
      <c r="CL92" s="60">
        <v>313593.1875</v>
      </c>
    </row>
    <row r="93" spans="1:90">
      <c r="A93" s="9" t="s">
        <v>210</v>
      </c>
      <c r="B93" s="23" t="s">
        <v>211</v>
      </c>
      <c r="D93" s="131">
        <v>267789</v>
      </c>
      <c r="E93" s="54">
        <v>150004.234375</v>
      </c>
      <c r="F93" s="124">
        <f t="shared" si="33"/>
        <v>1785.2096050205248</v>
      </c>
      <c r="G93" s="131">
        <f t="shared" si="34"/>
        <v>255691.83312946444</v>
      </c>
      <c r="H93" s="54">
        <v>149500.5</v>
      </c>
      <c r="I93" s="124">
        <f t="shared" si="35"/>
        <v>1710.3075449879059</v>
      </c>
      <c r="J93" s="49">
        <f t="shared" si="36"/>
        <v>4.7311510588648353E-2</v>
      </c>
      <c r="K93" s="49">
        <f t="shared" si="37"/>
        <v>4.3794497809543698E-2</v>
      </c>
      <c r="M93" s="131">
        <f t="shared" si="38"/>
        <v>271560.29711084341</v>
      </c>
      <c r="N93" s="124">
        <f t="shared" si="39"/>
        <v>1810.3508760423513</v>
      </c>
      <c r="O93" s="49">
        <f t="shared" si="40"/>
        <v>-1.3887512832201909E-2</v>
      </c>
      <c r="P93" s="49">
        <f t="shared" si="41"/>
        <v>-1.3887512832202131E-2</v>
      </c>
      <c r="R93" s="131">
        <v>195108</v>
      </c>
      <c r="S93" s="54">
        <v>22229</v>
      </c>
      <c r="T93" s="54">
        <v>50452</v>
      </c>
      <c r="V93" s="124">
        <f t="shared" si="42"/>
        <v>50452</v>
      </c>
      <c r="W93" s="51">
        <f t="shared" si="43"/>
        <v>0</v>
      </c>
      <c r="Y93" s="176">
        <v>-4.1657640629205073E-2</v>
      </c>
      <c r="Z93" s="61">
        <v>6.8990808254350666E-2</v>
      </c>
      <c r="AA93" s="117">
        <f t="shared" si="44"/>
        <v>1</v>
      </c>
      <c r="AB93" s="63">
        <f t="shared" si="45"/>
        <v>203.58903902369426</v>
      </c>
      <c r="AC93" s="63">
        <f t="shared" si="45"/>
        <v>20.794378986569299</v>
      </c>
      <c r="AE93" s="124">
        <f t="shared" si="46"/>
        <v>0</v>
      </c>
      <c r="AF93" s="51">
        <v>0</v>
      </c>
      <c r="AG93" s="51">
        <f t="shared" si="47"/>
        <v>0</v>
      </c>
      <c r="AI93" s="124">
        <v>0</v>
      </c>
      <c r="AJ93" s="51">
        <f t="shared" si="48"/>
        <v>0</v>
      </c>
      <c r="AK93" s="51">
        <f t="shared" si="49"/>
        <v>0</v>
      </c>
      <c r="AM93" s="124">
        <f t="shared" si="50"/>
        <v>0</v>
      </c>
      <c r="AN93" s="51">
        <f t="shared" si="51"/>
        <v>0</v>
      </c>
      <c r="AO93" s="51">
        <f t="shared" si="52"/>
        <v>0</v>
      </c>
      <c r="AQ93" s="124">
        <f t="shared" si="53"/>
        <v>195108</v>
      </c>
      <c r="AR93" s="51">
        <f t="shared" si="53"/>
        <v>22229</v>
      </c>
      <c r="AS93" s="51">
        <f t="shared" si="54"/>
        <v>50452</v>
      </c>
      <c r="AU93" s="178">
        <f t="shared" si="55"/>
        <v>267789</v>
      </c>
      <c r="AW93" s="124">
        <f t="shared" si="56"/>
        <v>1300.6832827948294</v>
      </c>
      <c r="AX93" s="51">
        <f t="shared" si="56"/>
        <v>148.1891500771176</v>
      </c>
      <c r="AY93" s="51">
        <f t="shared" si="56"/>
        <v>336.33717214857791</v>
      </c>
      <c r="AZ93" s="65">
        <f t="shared" si="57"/>
        <v>1785.2096050205248</v>
      </c>
      <c r="BB93" s="131">
        <v>203589.03902369426</v>
      </c>
      <c r="BC93" s="54">
        <v>20794.378986569296</v>
      </c>
      <c r="BD93" s="54">
        <v>47176.879100579841</v>
      </c>
      <c r="BE93" s="54">
        <f t="shared" si="58"/>
        <v>271560.29711084341</v>
      </c>
      <c r="BG93" s="122">
        <f t="shared" si="59"/>
        <v>-4.1657640629205073E-2</v>
      </c>
      <c r="BH93" s="49">
        <f t="shared" si="59"/>
        <v>6.8990808254350888E-2</v>
      </c>
      <c r="BI93" s="49">
        <f t="shared" si="59"/>
        <v>6.9422161064060406E-2</v>
      </c>
      <c r="BJ93" s="49">
        <f t="shared" si="60"/>
        <v>-1.3887512832201909E-2</v>
      </c>
      <c r="BL93" s="131">
        <v>186771.83312946444</v>
      </c>
      <c r="BM93" s="54">
        <v>21548</v>
      </c>
      <c r="BN93" s="54">
        <v>47372</v>
      </c>
      <c r="BO93" s="54">
        <f t="shared" si="61"/>
        <v>255691.83312946444</v>
      </c>
      <c r="BQ93" s="122">
        <f t="shared" si="62"/>
        <v>4.4632891003201669E-2</v>
      </c>
      <c r="BR93" s="49">
        <f t="shared" si="62"/>
        <v>3.1603861147206258E-2</v>
      </c>
      <c r="BS93" s="49">
        <f t="shared" si="62"/>
        <v>6.5017309803259371E-2</v>
      </c>
      <c r="BT93" s="49">
        <f t="shared" si="63"/>
        <v>4.7311510588648353E-2</v>
      </c>
      <c r="BV93" s="122">
        <f t="shared" si="64"/>
        <v>4.1124873388589389E-2</v>
      </c>
      <c r="BW93" s="49">
        <f t="shared" si="64"/>
        <v>2.8139596765552222E-2</v>
      </c>
      <c r="BX93" s="49">
        <f t="shared" si="64"/>
        <v>6.1440838571275691E-2</v>
      </c>
      <c r="BY93" s="49">
        <f t="shared" si="32"/>
        <v>4.3794497809543476E-2</v>
      </c>
      <c r="CA93" s="180">
        <v>149036.91463260102</v>
      </c>
      <c r="CB93" s="64">
        <v>144152.34307352232</v>
      </c>
      <c r="CC93" s="64">
        <v>150783.97745355108</v>
      </c>
      <c r="CD93" s="64">
        <v>148950.25367768548</v>
      </c>
      <c r="CF93" s="180">
        <v>147929.71711179335</v>
      </c>
      <c r="CG93" s="64">
        <v>143363.87239140118</v>
      </c>
      <c r="CH93" s="64">
        <v>149831.36546744764</v>
      </c>
      <c r="CI93" s="64">
        <v>147887.50381882174</v>
      </c>
      <c r="CK93" s="163">
        <v>150004.234375</v>
      </c>
      <c r="CL93" s="60">
        <v>149500.5</v>
      </c>
    </row>
    <row r="94" spans="1:90">
      <c r="A94" s="9" t="s">
        <v>212</v>
      </c>
      <c r="B94" s="23" t="s">
        <v>213</v>
      </c>
      <c r="D94" s="131">
        <v>586171.98409894295</v>
      </c>
      <c r="E94" s="54">
        <v>293148.125</v>
      </c>
      <c r="F94" s="124">
        <f t="shared" si="33"/>
        <v>1999.5760985984234</v>
      </c>
      <c r="G94" s="131">
        <f t="shared" si="34"/>
        <v>562494.84683147352</v>
      </c>
      <c r="H94" s="54">
        <v>292240</v>
      </c>
      <c r="I94" s="124">
        <f t="shared" si="35"/>
        <v>1924.770212262091</v>
      </c>
      <c r="J94" s="49">
        <f t="shared" si="36"/>
        <v>4.2093074098087158E-2</v>
      </c>
      <c r="K94" s="49">
        <f t="shared" si="37"/>
        <v>3.8864840000000012E-2</v>
      </c>
      <c r="M94" s="131">
        <f t="shared" si="38"/>
        <v>589035.04815576621</v>
      </c>
      <c r="N94" s="124">
        <f t="shared" si="39"/>
        <v>2009.3427108079447</v>
      </c>
      <c r="O94" s="49">
        <f t="shared" si="40"/>
        <v>-4.8606005122909801E-3</v>
      </c>
      <c r="P94" s="49">
        <f t="shared" si="41"/>
        <v>-4.8606005122909801E-3</v>
      </c>
      <c r="R94" s="131">
        <v>434339</v>
      </c>
      <c r="S94" s="54">
        <v>43590</v>
      </c>
      <c r="T94" s="54">
        <v>107933</v>
      </c>
      <c r="V94" s="124">
        <f t="shared" si="42"/>
        <v>107933</v>
      </c>
      <c r="W94" s="51">
        <f t="shared" si="43"/>
        <v>309.98409894295037</v>
      </c>
      <c r="Y94" s="176">
        <v>-7.5173688868591659E-3</v>
      </c>
      <c r="Z94" s="61">
        <v>-1.3603180444124119E-2</v>
      </c>
      <c r="AA94" s="117">
        <f t="shared" si="44"/>
        <v>4</v>
      </c>
      <c r="AB94" s="63">
        <f t="shared" si="45"/>
        <v>437.62881725482441</v>
      </c>
      <c r="AC94" s="63">
        <f t="shared" si="45"/>
        <v>44.19114005216111</v>
      </c>
      <c r="AE94" s="124">
        <f t="shared" si="46"/>
        <v>0</v>
      </c>
      <c r="AF94" s="51">
        <v>0</v>
      </c>
      <c r="AG94" s="51">
        <f t="shared" si="47"/>
        <v>309.98409894295037</v>
      </c>
      <c r="AI94" s="124">
        <v>0</v>
      </c>
      <c r="AJ94" s="51">
        <f t="shared" si="48"/>
        <v>0</v>
      </c>
      <c r="AK94" s="51">
        <f t="shared" si="49"/>
        <v>309.98409894295037</v>
      </c>
      <c r="AM94" s="124">
        <f t="shared" si="50"/>
        <v>281.55324936400064</v>
      </c>
      <c r="AN94" s="51">
        <f t="shared" si="51"/>
        <v>28.430849578949729</v>
      </c>
      <c r="AO94" s="51">
        <f t="shared" si="52"/>
        <v>0</v>
      </c>
      <c r="AQ94" s="124">
        <f t="shared" si="53"/>
        <v>434621</v>
      </c>
      <c r="AR94" s="51">
        <f t="shared" si="53"/>
        <v>43618</v>
      </c>
      <c r="AS94" s="51">
        <f t="shared" si="54"/>
        <v>107933</v>
      </c>
      <c r="AU94" s="178">
        <f t="shared" si="55"/>
        <v>586172</v>
      </c>
      <c r="AW94" s="124">
        <f t="shared" si="56"/>
        <v>1482.5986009632502</v>
      </c>
      <c r="AX94" s="51">
        <f t="shared" si="56"/>
        <v>148.79167315158506</v>
      </c>
      <c r="AY94" s="51">
        <f t="shared" si="56"/>
        <v>368.18587872598533</v>
      </c>
      <c r="AZ94" s="65">
        <f t="shared" si="57"/>
        <v>1999.5761528408207</v>
      </c>
      <c r="BB94" s="131">
        <v>437628.81725482439</v>
      </c>
      <c r="BC94" s="54">
        <v>44191.140052161099</v>
      </c>
      <c r="BD94" s="54">
        <v>107215.09084878069</v>
      </c>
      <c r="BE94" s="54">
        <f t="shared" si="58"/>
        <v>589035.04815576621</v>
      </c>
      <c r="BG94" s="122">
        <f t="shared" si="59"/>
        <v>-6.8729871896735517E-3</v>
      </c>
      <c r="BH94" s="49">
        <f t="shared" si="59"/>
        <v>-1.2969569273039605E-2</v>
      </c>
      <c r="BI94" s="49">
        <f t="shared" si="59"/>
        <v>6.6959711131697741E-3</v>
      </c>
      <c r="BJ94" s="49">
        <f t="shared" si="60"/>
        <v>-4.8605735171960429E-3</v>
      </c>
      <c r="BL94" s="131">
        <v>419160.84683147352</v>
      </c>
      <c r="BM94" s="54">
        <v>41964</v>
      </c>
      <c r="BN94" s="54">
        <v>101370</v>
      </c>
      <c r="BO94" s="54">
        <f t="shared" si="61"/>
        <v>562494.84683147352</v>
      </c>
      <c r="BQ94" s="122">
        <f t="shared" si="62"/>
        <v>3.6883581291986323E-2</v>
      </c>
      <c r="BR94" s="49">
        <f t="shared" si="62"/>
        <v>3.9414736440758658E-2</v>
      </c>
      <c r="BS94" s="49">
        <f t="shared" si="62"/>
        <v>6.4743020617539671E-2</v>
      </c>
      <c r="BT94" s="49">
        <f t="shared" si="63"/>
        <v>4.209310236689201E-2</v>
      </c>
      <c r="BV94" s="122">
        <f t="shared" si="64"/>
        <v>3.3671485351543851E-2</v>
      </c>
      <c r="BW94" s="49">
        <f t="shared" si="64"/>
        <v>3.6194799395177224E-2</v>
      </c>
      <c r="BX94" s="49">
        <f t="shared" si="64"/>
        <v>6.1444620685429108E-2</v>
      </c>
      <c r="BY94" s="49">
        <f t="shared" si="32"/>
        <v>3.8864868181232692E-2</v>
      </c>
      <c r="CA94" s="180">
        <v>320365.22688425577</v>
      </c>
      <c r="CB94" s="64">
        <v>306345.11305789079</v>
      </c>
      <c r="CC94" s="64">
        <v>342674.59292414872</v>
      </c>
      <c r="CD94" s="64">
        <v>323084.48908507882</v>
      </c>
      <c r="CF94" s="180">
        <v>318996.26471178595</v>
      </c>
      <c r="CG94" s="64">
        <v>305539.69071508059</v>
      </c>
      <c r="CH94" s="64">
        <v>340779.27700453892</v>
      </c>
      <c r="CI94" s="64">
        <v>321593.17434797925</v>
      </c>
      <c r="CK94" s="163">
        <v>293148.125</v>
      </c>
      <c r="CL94" s="60">
        <v>292240</v>
      </c>
    </row>
    <row r="95" spans="1:90">
      <c r="A95" s="9" t="s">
        <v>214</v>
      </c>
      <c r="B95" s="23" t="s">
        <v>215</v>
      </c>
      <c r="D95" s="131">
        <v>323036</v>
      </c>
      <c r="E95" s="54">
        <v>188812.21875</v>
      </c>
      <c r="F95" s="124">
        <f t="shared" si="33"/>
        <v>1710.8850377301126</v>
      </c>
      <c r="G95" s="131">
        <f t="shared" si="34"/>
        <v>307321.89332031267</v>
      </c>
      <c r="H95" s="54">
        <v>187726.609375</v>
      </c>
      <c r="I95" s="124">
        <f t="shared" si="35"/>
        <v>1637.0715603050755</v>
      </c>
      <c r="J95" s="49">
        <f t="shared" si="36"/>
        <v>5.1132402283194933E-2</v>
      </c>
      <c r="K95" s="49">
        <f t="shared" si="37"/>
        <v>4.5088729909449787E-2</v>
      </c>
      <c r="M95" s="131">
        <f t="shared" si="38"/>
        <v>334464.13478328369</v>
      </c>
      <c r="N95" s="124">
        <f t="shared" si="39"/>
        <v>1771.4114954929721</v>
      </c>
      <c r="O95" s="49">
        <f t="shared" si="40"/>
        <v>-3.4168491012313007E-2</v>
      </c>
      <c r="P95" s="49">
        <f t="shared" si="41"/>
        <v>-3.4168491012313007E-2</v>
      </c>
      <c r="R95" s="131">
        <v>240743</v>
      </c>
      <c r="S95" s="54">
        <v>26017</v>
      </c>
      <c r="T95" s="54">
        <v>56276</v>
      </c>
      <c r="V95" s="124">
        <f t="shared" si="42"/>
        <v>56276</v>
      </c>
      <c r="W95" s="51">
        <f t="shared" si="43"/>
        <v>0</v>
      </c>
      <c r="Y95" s="176">
        <v>-4.457122181931028E-2</v>
      </c>
      <c r="Z95" s="61">
        <v>-3.1625098078505443E-2</v>
      </c>
      <c r="AA95" s="117">
        <f t="shared" si="44"/>
        <v>4</v>
      </c>
      <c r="AB95" s="63">
        <f t="shared" si="45"/>
        <v>251.97377920562377</v>
      </c>
      <c r="AC95" s="63">
        <f t="shared" si="45"/>
        <v>26.866660782281588</v>
      </c>
      <c r="AE95" s="124">
        <f t="shared" si="46"/>
        <v>0</v>
      </c>
      <c r="AF95" s="51">
        <v>0</v>
      </c>
      <c r="AG95" s="51">
        <f t="shared" si="47"/>
        <v>0</v>
      </c>
      <c r="AI95" s="124">
        <v>0</v>
      </c>
      <c r="AJ95" s="51">
        <f t="shared" si="48"/>
        <v>0</v>
      </c>
      <c r="AK95" s="51">
        <f t="shared" si="49"/>
        <v>0</v>
      </c>
      <c r="AM95" s="124">
        <f t="shared" si="50"/>
        <v>0</v>
      </c>
      <c r="AN95" s="51">
        <f t="shared" si="51"/>
        <v>0</v>
      </c>
      <c r="AO95" s="51">
        <f t="shared" si="52"/>
        <v>0</v>
      </c>
      <c r="AQ95" s="124">
        <f t="shared" si="53"/>
        <v>240743</v>
      </c>
      <c r="AR95" s="51">
        <f t="shared" si="53"/>
        <v>26017</v>
      </c>
      <c r="AS95" s="51">
        <f t="shared" si="54"/>
        <v>56276</v>
      </c>
      <c r="AU95" s="178">
        <f t="shared" si="55"/>
        <v>323036</v>
      </c>
      <c r="AW95" s="124">
        <f t="shared" si="56"/>
        <v>1275.0393040969441</v>
      </c>
      <c r="AX95" s="51">
        <f t="shared" si="56"/>
        <v>137.79298909912313</v>
      </c>
      <c r="AY95" s="51">
        <f t="shared" si="56"/>
        <v>298.05274453404519</v>
      </c>
      <c r="AZ95" s="65">
        <f t="shared" si="57"/>
        <v>1710.8850377301126</v>
      </c>
      <c r="BB95" s="131">
        <v>251973.77920562372</v>
      </c>
      <c r="BC95" s="54">
        <v>26866.660782281593</v>
      </c>
      <c r="BD95" s="54">
        <v>55623.694795378389</v>
      </c>
      <c r="BE95" s="54">
        <f t="shared" si="58"/>
        <v>334464.13478328369</v>
      </c>
      <c r="BG95" s="122">
        <f t="shared" si="59"/>
        <v>-4.4571221819310058E-2</v>
      </c>
      <c r="BH95" s="49">
        <f t="shared" si="59"/>
        <v>-3.1625098078505554E-2</v>
      </c>
      <c r="BI95" s="49">
        <f t="shared" si="59"/>
        <v>1.1727110308317856E-2</v>
      </c>
      <c r="BJ95" s="49">
        <f t="shared" si="60"/>
        <v>-3.4168491012313007E-2</v>
      </c>
      <c r="BL95" s="131">
        <v>229745.89332031267</v>
      </c>
      <c r="BM95" s="54">
        <v>24862</v>
      </c>
      <c r="BN95" s="54">
        <v>52714</v>
      </c>
      <c r="BO95" s="54">
        <f t="shared" si="61"/>
        <v>307321.89332031267</v>
      </c>
      <c r="BQ95" s="122">
        <f t="shared" si="62"/>
        <v>4.7866390649059953E-2</v>
      </c>
      <c r="BR95" s="49">
        <f t="shared" si="62"/>
        <v>4.6456439546295636E-2</v>
      </c>
      <c r="BS95" s="49">
        <f t="shared" si="62"/>
        <v>6.757218196304593E-2</v>
      </c>
      <c r="BT95" s="49">
        <f t="shared" si="63"/>
        <v>5.1132402283194933E-2</v>
      </c>
      <c r="BV95" s="122">
        <f t="shared" si="64"/>
        <v>4.1841496789079891E-2</v>
      </c>
      <c r="BW95" s="49">
        <f t="shared" si="64"/>
        <v>4.0439652450515728E-2</v>
      </c>
      <c r="BX95" s="49">
        <f t="shared" si="64"/>
        <v>6.1433986157175768E-2</v>
      </c>
      <c r="BY95" s="49">
        <f t="shared" si="32"/>
        <v>4.5088729909449787E-2</v>
      </c>
      <c r="CA95" s="180">
        <v>184456.85878379646</v>
      </c>
      <c r="CB95" s="64">
        <v>186247.06728817595</v>
      </c>
      <c r="CC95" s="64">
        <v>177781.19497960719</v>
      </c>
      <c r="CD95" s="64">
        <v>183452.87677205313</v>
      </c>
      <c r="CF95" s="180">
        <v>182354.73792162308</v>
      </c>
      <c r="CG95" s="64">
        <v>184930.85642165979</v>
      </c>
      <c r="CH95" s="64">
        <v>176254.19917510962</v>
      </c>
      <c r="CI95" s="64">
        <v>181532.87862719578</v>
      </c>
      <c r="CK95" s="163">
        <v>188812.21875</v>
      </c>
      <c r="CL95" s="60">
        <v>187726.609375</v>
      </c>
    </row>
    <row r="96" spans="1:90">
      <c r="A96" s="9" t="s">
        <v>216</v>
      </c>
      <c r="B96" s="23" t="s">
        <v>217</v>
      </c>
      <c r="D96" s="131">
        <v>557779.01278257999</v>
      </c>
      <c r="E96" s="54">
        <v>289358.9375</v>
      </c>
      <c r="F96" s="124">
        <f t="shared" si="33"/>
        <v>1927.6370642001684</v>
      </c>
      <c r="G96" s="131">
        <f t="shared" si="34"/>
        <v>533729.32835825928</v>
      </c>
      <c r="H96" s="54">
        <v>287643.6875</v>
      </c>
      <c r="I96" s="124">
        <f t="shared" si="35"/>
        <v>1855.5224799023592</v>
      </c>
      <c r="J96" s="49">
        <f t="shared" si="36"/>
        <v>4.5059701887278703E-2</v>
      </c>
      <c r="K96" s="49">
        <f t="shared" si="37"/>
        <v>3.8864840000000456E-2</v>
      </c>
      <c r="M96" s="131">
        <f t="shared" si="38"/>
        <v>551460.75518898549</v>
      </c>
      <c r="N96" s="124">
        <f t="shared" si="39"/>
        <v>1905.801700661088</v>
      </c>
      <c r="O96" s="49">
        <f t="shared" si="40"/>
        <v>1.1457311393680669E-2</v>
      </c>
      <c r="P96" s="49">
        <f t="shared" si="41"/>
        <v>1.1457311393680669E-2</v>
      </c>
      <c r="R96" s="131">
        <v>427577</v>
      </c>
      <c r="S96" s="54">
        <v>44373</v>
      </c>
      <c r="T96" s="54">
        <v>85018</v>
      </c>
      <c r="V96" s="124">
        <f t="shared" si="42"/>
        <v>85018</v>
      </c>
      <c r="W96" s="51">
        <f t="shared" si="43"/>
        <v>811.01278257998638</v>
      </c>
      <c r="Y96" s="176">
        <v>1.994576503097667E-2</v>
      </c>
      <c r="Z96" s="61">
        <v>2.5381702630903336E-2</v>
      </c>
      <c r="AA96" s="117">
        <f t="shared" si="44"/>
        <v>2</v>
      </c>
      <c r="AB96" s="63">
        <f t="shared" si="45"/>
        <v>419.2154275840482</v>
      </c>
      <c r="AC96" s="63">
        <f t="shared" si="45"/>
        <v>43.274616551230302</v>
      </c>
      <c r="AE96" s="124">
        <f t="shared" si="46"/>
        <v>0</v>
      </c>
      <c r="AF96" s="51">
        <v>0</v>
      </c>
      <c r="AG96" s="51">
        <f t="shared" si="47"/>
        <v>811.01278257998638</v>
      </c>
      <c r="AI96" s="124">
        <v>0</v>
      </c>
      <c r="AJ96" s="51">
        <f t="shared" si="48"/>
        <v>0</v>
      </c>
      <c r="AK96" s="51">
        <f t="shared" si="49"/>
        <v>811.01278257998638</v>
      </c>
      <c r="AM96" s="124">
        <f t="shared" si="50"/>
        <v>735.12732811595572</v>
      </c>
      <c r="AN96" s="51">
        <f t="shared" si="51"/>
        <v>75.885454464030687</v>
      </c>
      <c r="AO96" s="51">
        <f t="shared" si="52"/>
        <v>0</v>
      </c>
      <c r="AQ96" s="124">
        <f t="shared" si="53"/>
        <v>428312</v>
      </c>
      <c r="AR96" s="51">
        <f t="shared" si="53"/>
        <v>44449</v>
      </c>
      <c r="AS96" s="51">
        <f t="shared" si="54"/>
        <v>85018</v>
      </c>
      <c r="AU96" s="178">
        <f t="shared" si="55"/>
        <v>557779</v>
      </c>
      <c r="AW96" s="124">
        <f t="shared" si="56"/>
        <v>1480.2100246169173</v>
      </c>
      <c r="AX96" s="51">
        <f t="shared" si="56"/>
        <v>153.61198234977621</v>
      </c>
      <c r="AY96" s="51">
        <f t="shared" si="56"/>
        <v>293.81501305796024</v>
      </c>
      <c r="AZ96" s="65">
        <f t="shared" si="57"/>
        <v>1927.6370200246536</v>
      </c>
      <c r="BB96" s="131">
        <v>419215.42758404819</v>
      </c>
      <c r="BC96" s="54">
        <v>43274.616551230298</v>
      </c>
      <c r="BD96" s="54">
        <v>88970.711053707011</v>
      </c>
      <c r="BE96" s="54">
        <f t="shared" si="58"/>
        <v>551460.75518898549</v>
      </c>
      <c r="BG96" s="122">
        <f t="shared" si="59"/>
        <v>2.1699040200823916E-2</v>
      </c>
      <c r="BH96" s="49">
        <f t="shared" si="59"/>
        <v>2.7137928475447382E-2</v>
      </c>
      <c r="BI96" s="49">
        <f t="shared" si="59"/>
        <v>-4.4427104233447867E-2</v>
      </c>
      <c r="BJ96" s="49">
        <f t="shared" si="60"/>
        <v>1.145728821418901E-2</v>
      </c>
      <c r="BL96" s="131">
        <v>411464.32835825923</v>
      </c>
      <c r="BM96" s="54">
        <v>42643</v>
      </c>
      <c r="BN96" s="54">
        <v>79622</v>
      </c>
      <c r="BO96" s="54">
        <f t="shared" si="61"/>
        <v>533729.32835825928</v>
      </c>
      <c r="BQ96" s="122">
        <f t="shared" si="62"/>
        <v>4.0945643353733407E-2</v>
      </c>
      <c r="BR96" s="49">
        <f t="shared" si="62"/>
        <v>4.2351616912506218E-2</v>
      </c>
      <c r="BS96" s="49">
        <f t="shared" si="62"/>
        <v>6.7770214262389716E-2</v>
      </c>
      <c r="BT96" s="49">
        <f t="shared" si="63"/>
        <v>4.5059677937723697E-2</v>
      </c>
      <c r="BV96" s="122">
        <f t="shared" si="64"/>
        <v>3.4775168613299989E-2</v>
      </c>
      <c r="BW96" s="49">
        <f t="shared" si="64"/>
        <v>3.6172807899879089E-2</v>
      </c>
      <c r="BX96" s="49">
        <f t="shared" si="64"/>
        <v>6.1440729934595151E-2</v>
      </c>
      <c r="BY96" s="49">
        <f t="shared" si="32"/>
        <v>3.8864816192412333E-2</v>
      </c>
      <c r="CA96" s="180">
        <v>306885.74489632371</v>
      </c>
      <c r="CB96" s="64">
        <v>299991.52056895639</v>
      </c>
      <c r="CC96" s="64">
        <v>284362.97494260652</v>
      </c>
      <c r="CD96" s="64">
        <v>302475.06816197076</v>
      </c>
      <c r="CF96" s="180">
        <v>305222.48190413689</v>
      </c>
      <c r="CG96" s="64">
        <v>298770.6058871416</v>
      </c>
      <c r="CH96" s="64">
        <v>282759.92444274033</v>
      </c>
      <c r="CI96" s="64">
        <v>300932.4754991146</v>
      </c>
      <c r="CK96" s="163">
        <v>289358.9375</v>
      </c>
      <c r="CL96" s="60">
        <v>287643.6875</v>
      </c>
    </row>
    <row r="97" spans="1:90">
      <c r="A97" s="9" t="s">
        <v>218</v>
      </c>
      <c r="B97" s="23" t="s">
        <v>219</v>
      </c>
      <c r="D97" s="131">
        <v>541120</v>
      </c>
      <c r="E97" s="54">
        <v>283758.125</v>
      </c>
      <c r="F97" s="124">
        <f t="shared" si="33"/>
        <v>1906.9762319581159</v>
      </c>
      <c r="G97" s="131">
        <f t="shared" si="34"/>
        <v>515233.28823102708</v>
      </c>
      <c r="H97" s="54">
        <v>282238.0625</v>
      </c>
      <c r="I97" s="124">
        <f t="shared" si="35"/>
        <v>1825.5273001352434</v>
      </c>
      <c r="J97" s="49">
        <f t="shared" si="36"/>
        <v>5.0242700462640677E-2</v>
      </c>
      <c r="K97" s="49">
        <f t="shared" si="37"/>
        <v>4.461666052150437E-2</v>
      </c>
      <c r="M97" s="131">
        <f t="shared" si="38"/>
        <v>555824.31561807846</v>
      </c>
      <c r="N97" s="124">
        <f t="shared" si="39"/>
        <v>1958.7961247561757</v>
      </c>
      <c r="O97" s="49">
        <f t="shared" si="40"/>
        <v>-2.6454970041616899E-2</v>
      </c>
      <c r="P97" s="49">
        <f t="shared" si="41"/>
        <v>-2.6454970041616788E-2</v>
      </c>
      <c r="R97" s="131">
        <v>400035</v>
      </c>
      <c r="S97" s="54">
        <v>41204</v>
      </c>
      <c r="T97" s="54">
        <v>99881</v>
      </c>
      <c r="V97" s="124">
        <f t="shared" si="42"/>
        <v>99881</v>
      </c>
      <c r="W97" s="51">
        <f t="shared" si="43"/>
        <v>0</v>
      </c>
      <c r="Y97" s="176">
        <v>-3.9574178420566652E-2</v>
      </c>
      <c r="Z97" s="61">
        <v>-4.2978352115822682E-2</v>
      </c>
      <c r="AA97" s="117">
        <f t="shared" si="44"/>
        <v>4</v>
      </c>
      <c r="AB97" s="63">
        <f t="shared" si="45"/>
        <v>416.51837238417539</v>
      </c>
      <c r="AC97" s="63">
        <f t="shared" si="45"/>
        <v>43.054407485029721</v>
      </c>
      <c r="AE97" s="124">
        <f t="shared" si="46"/>
        <v>0</v>
      </c>
      <c r="AF97" s="51">
        <v>0</v>
      </c>
      <c r="AG97" s="51">
        <f t="shared" si="47"/>
        <v>0</v>
      </c>
      <c r="AI97" s="124">
        <v>0</v>
      </c>
      <c r="AJ97" s="51">
        <f t="shared" si="48"/>
        <v>0</v>
      </c>
      <c r="AK97" s="51">
        <f t="shared" si="49"/>
        <v>0</v>
      </c>
      <c r="AM97" s="124">
        <f t="shared" si="50"/>
        <v>0</v>
      </c>
      <c r="AN97" s="51">
        <f t="shared" si="51"/>
        <v>0</v>
      </c>
      <c r="AO97" s="51">
        <f t="shared" si="52"/>
        <v>0</v>
      </c>
      <c r="AQ97" s="124">
        <f t="shared" si="53"/>
        <v>400035</v>
      </c>
      <c r="AR97" s="51">
        <f t="shared" si="53"/>
        <v>41204</v>
      </c>
      <c r="AS97" s="51">
        <f t="shared" si="54"/>
        <v>99881</v>
      </c>
      <c r="AU97" s="178">
        <f t="shared" si="55"/>
        <v>541120</v>
      </c>
      <c r="AW97" s="124">
        <f t="shared" si="56"/>
        <v>1409.7746099781284</v>
      </c>
      <c r="AX97" s="51">
        <f t="shared" si="56"/>
        <v>145.2081768583719</v>
      </c>
      <c r="AY97" s="51">
        <f t="shared" si="56"/>
        <v>351.99344512161548</v>
      </c>
      <c r="AZ97" s="65">
        <f t="shared" si="57"/>
        <v>1906.9762319581159</v>
      </c>
      <c r="BB97" s="131">
        <v>416518.37238417543</v>
      </c>
      <c r="BC97" s="54">
        <v>43054.407485029718</v>
      </c>
      <c r="BD97" s="54">
        <v>96251.535748873299</v>
      </c>
      <c r="BE97" s="54">
        <f t="shared" si="58"/>
        <v>555824.31561807846</v>
      </c>
      <c r="BG97" s="122">
        <f t="shared" si="59"/>
        <v>-3.9574178420566763E-2</v>
      </c>
      <c r="BH97" s="49">
        <f t="shared" si="59"/>
        <v>-4.2978352115822682E-2</v>
      </c>
      <c r="BI97" s="49">
        <f t="shared" si="59"/>
        <v>3.7708117827815357E-2</v>
      </c>
      <c r="BJ97" s="49">
        <f t="shared" si="60"/>
        <v>-2.6454970041616899E-2</v>
      </c>
      <c r="BL97" s="131">
        <v>382363.28823102708</v>
      </c>
      <c r="BM97" s="54">
        <v>39275</v>
      </c>
      <c r="BN97" s="54">
        <v>93595</v>
      </c>
      <c r="BO97" s="54">
        <f t="shared" si="61"/>
        <v>515233.28823102708</v>
      </c>
      <c r="BQ97" s="122">
        <f t="shared" si="62"/>
        <v>4.6217072383516911E-2</v>
      </c>
      <c r="BR97" s="49">
        <f t="shared" si="62"/>
        <v>4.9115213239974587E-2</v>
      </c>
      <c r="BS97" s="49">
        <f t="shared" si="62"/>
        <v>6.7161707356162115E-2</v>
      </c>
      <c r="BT97" s="49">
        <f t="shared" si="63"/>
        <v>5.0242700462640677E-2</v>
      </c>
      <c r="BV97" s="122">
        <f t="shared" si="64"/>
        <v>4.061259730957878E-2</v>
      </c>
      <c r="BW97" s="49">
        <f t="shared" si="64"/>
        <v>4.3495213129579158E-2</v>
      </c>
      <c r="BX97" s="49">
        <f t="shared" si="64"/>
        <v>6.1445034070461313E-2</v>
      </c>
      <c r="BY97" s="49">
        <f t="shared" si="32"/>
        <v>4.461666052150437E-2</v>
      </c>
      <c r="CA97" s="180">
        <v>304911.37148452096</v>
      </c>
      <c r="CB97" s="64">
        <v>298464.97087591921</v>
      </c>
      <c r="CC97" s="64">
        <v>307633.52033707115</v>
      </c>
      <c r="CD97" s="64">
        <v>304868.47190974333</v>
      </c>
      <c r="CF97" s="180">
        <v>303615.29530429671</v>
      </c>
      <c r="CG97" s="64">
        <v>297495.48025869549</v>
      </c>
      <c r="CH97" s="64">
        <v>305898.08526121557</v>
      </c>
      <c r="CI97" s="64">
        <v>303513.95868416806</v>
      </c>
      <c r="CK97" s="163">
        <v>283758.125</v>
      </c>
      <c r="CL97" s="60">
        <v>282238.0625</v>
      </c>
    </row>
    <row r="98" spans="1:90">
      <c r="A98" s="9" t="s">
        <v>220</v>
      </c>
      <c r="B98" s="23" t="s">
        <v>221</v>
      </c>
      <c r="D98" s="131">
        <v>212227</v>
      </c>
      <c r="E98" s="54">
        <v>117143.3125</v>
      </c>
      <c r="F98" s="124">
        <f t="shared" si="33"/>
        <v>1811.6868600586995</v>
      </c>
      <c r="G98" s="131">
        <f t="shared" si="34"/>
        <v>202319.63567410724</v>
      </c>
      <c r="H98" s="54">
        <v>116725.796875</v>
      </c>
      <c r="I98" s="124">
        <f t="shared" si="35"/>
        <v>1733.2898218786072</v>
      </c>
      <c r="J98" s="49">
        <f t="shared" si="36"/>
        <v>4.8968871918350754E-2</v>
      </c>
      <c r="K98" s="49">
        <f t="shared" si="37"/>
        <v>4.5230195891373004E-2</v>
      </c>
      <c r="M98" s="131">
        <f t="shared" si="38"/>
        <v>221526.03438198022</v>
      </c>
      <c r="N98" s="124">
        <f t="shared" si="39"/>
        <v>1891.068552308355</v>
      </c>
      <c r="O98" s="49">
        <f t="shared" si="40"/>
        <v>-4.1977162674910584E-2</v>
      </c>
      <c r="P98" s="49">
        <f t="shared" si="41"/>
        <v>-4.1977162674910584E-2</v>
      </c>
      <c r="R98" s="131">
        <v>162191</v>
      </c>
      <c r="S98" s="54">
        <v>18495</v>
      </c>
      <c r="T98" s="54">
        <v>31541</v>
      </c>
      <c r="V98" s="124">
        <f t="shared" si="42"/>
        <v>31541</v>
      </c>
      <c r="W98" s="51">
        <f t="shared" si="43"/>
        <v>0</v>
      </c>
      <c r="Y98" s="176">
        <v>-4.6173279333953876E-2</v>
      </c>
      <c r="Z98" s="61">
        <v>5.5761227233257271E-2</v>
      </c>
      <c r="AA98" s="117">
        <f t="shared" si="44"/>
        <v>1</v>
      </c>
      <c r="AB98" s="63">
        <f t="shared" si="45"/>
        <v>170.04241597126142</v>
      </c>
      <c r="AC98" s="63">
        <f t="shared" si="45"/>
        <v>17.518165587940995</v>
      </c>
      <c r="AE98" s="124">
        <f t="shared" si="46"/>
        <v>0</v>
      </c>
      <c r="AF98" s="51">
        <v>0</v>
      </c>
      <c r="AG98" s="51">
        <f t="shared" si="47"/>
        <v>0</v>
      </c>
      <c r="AI98" s="124">
        <v>0</v>
      </c>
      <c r="AJ98" s="51">
        <f t="shared" si="48"/>
        <v>0</v>
      </c>
      <c r="AK98" s="51">
        <f t="shared" si="49"/>
        <v>0</v>
      </c>
      <c r="AM98" s="124">
        <f t="shared" si="50"/>
        <v>0</v>
      </c>
      <c r="AN98" s="51">
        <f t="shared" si="51"/>
        <v>0</v>
      </c>
      <c r="AO98" s="51">
        <f t="shared" si="52"/>
        <v>0</v>
      </c>
      <c r="AQ98" s="124">
        <f t="shared" si="53"/>
        <v>162191</v>
      </c>
      <c r="AR98" s="51">
        <f t="shared" si="53"/>
        <v>18495</v>
      </c>
      <c r="AS98" s="51">
        <f t="shared" si="54"/>
        <v>31541</v>
      </c>
      <c r="AU98" s="178">
        <f t="shared" si="55"/>
        <v>212227</v>
      </c>
      <c r="AW98" s="124">
        <f t="shared" si="56"/>
        <v>1384.5519350496427</v>
      </c>
      <c r="AX98" s="51">
        <f t="shared" si="56"/>
        <v>157.8835326173656</v>
      </c>
      <c r="AY98" s="51">
        <f t="shared" si="56"/>
        <v>269.25139239169118</v>
      </c>
      <c r="AZ98" s="65">
        <f t="shared" si="57"/>
        <v>1811.6868600586995</v>
      </c>
      <c r="BB98" s="131">
        <v>170042.41597126142</v>
      </c>
      <c r="BC98" s="54">
        <v>17518.165587940995</v>
      </c>
      <c r="BD98" s="54">
        <v>33965.452822777814</v>
      </c>
      <c r="BE98" s="54">
        <f t="shared" si="58"/>
        <v>221526.03438198022</v>
      </c>
      <c r="BG98" s="122">
        <f t="shared" si="59"/>
        <v>-4.6173279333953765E-2</v>
      </c>
      <c r="BH98" s="49">
        <f t="shared" si="59"/>
        <v>5.5761227233257271E-2</v>
      </c>
      <c r="BI98" s="49">
        <f t="shared" si="59"/>
        <v>-7.1379964678460972E-2</v>
      </c>
      <c r="BJ98" s="49">
        <f t="shared" si="60"/>
        <v>-4.1977162674910584E-2</v>
      </c>
      <c r="BL98" s="131">
        <v>154835.63567410724</v>
      </c>
      <c r="BM98" s="54">
        <v>17875</v>
      </c>
      <c r="BN98" s="54">
        <v>29609</v>
      </c>
      <c r="BO98" s="54">
        <f t="shared" si="61"/>
        <v>202319.63567410724</v>
      </c>
      <c r="BQ98" s="122">
        <f t="shared" si="62"/>
        <v>4.7504337705398081E-2</v>
      </c>
      <c r="BR98" s="49">
        <f t="shared" si="62"/>
        <v>3.4685314685314772E-2</v>
      </c>
      <c r="BS98" s="49">
        <f t="shared" si="62"/>
        <v>6.5250430612313837E-2</v>
      </c>
      <c r="BT98" s="49">
        <f t="shared" si="63"/>
        <v>4.8968871918350754E-2</v>
      </c>
      <c r="BV98" s="122">
        <f t="shared" si="64"/>
        <v>4.3770881489130664E-2</v>
      </c>
      <c r="BW98" s="49">
        <f t="shared" si="64"/>
        <v>3.0997547312003215E-2</v>
      </c>
      <c r="BX98" s="49">
        <f t="shared" si="64"/>
        <v>6.1453724766910911E-2</v>
      </c>
      <c r="BY98" s="49">
        <f t="shared" si="32"/>
        <v>4.5230195891373004E-2</v>
      </c>
      <c r="CA98" s="180">
        <v>124479.18195674905</v>
      </c>
      <c r="CB98" s="64">
        <v>121440.73249230853</v>
      </c>
      <c r="CC98" s="64">
        <v>108558.39068350825</v>
      </c>
      <c r="CD98" s="64">
        <v>121506.56546063296</v>
      </c>
      <c r="CF98" s="180">
        <v>123492.31195363168</v>
      </c>
      <c r="CG98" s="64">
        <v>120763.44454077577</v>
      </c>
      <c r="CH98" s="64">
        <v>107854.44803961439</v>
      </c>
      <c r="CI98" s="64">
        <v>120645.51003163075</v>
      </c>
      <c r="CK98" s="163">
        <v>117143.3125</v>
      </c>
      <c r="CL98" s="60">
        <v>116725.796875</v>
      </c>
    </row>
    <row r="99" spans="1:90">
      <c r="A99" s="9" t="s">
        <v>222</v>
      </c>
      <c r="B99" s="23" t="s">
        <v>223</v>
      </c>
      <c r="D99" s="131">
        <v>840008.29628753068</v>
      </c>
      <c r="E99" s="54">
        <v>492199.875</v>
      </c>
      <c r="F99" s="124">
        <f t="shared" si="33"/>
        <v>1706.6406127948137</v>
      </c>
      <c r="G99" s="131">
        <f t="shared" si="34"/>
        <v>798925.02293413586</v>
      </c>
      <c r="H99" s="54">
        <v>486320.96875</v>
      </c>
      <c r="I99" s="124">
        <f t="shared" si="35"/>
        <v>1642.7936985477472</v>
      </c>
      <c r="J99" s="49">
        <f t="shared" si="36"/>
        <v>5.1423190129296747E-2</v>
      </c>
      <c r="K99" s="49">
        <f t="shared" si="37"/>
        <v>3.8864840000000012E-2</v>
      </c>
      <c r="M99" s="131">
        <f t="shared" si="38"/>
        <v>839144.69523594924</v>
      </c>
      <c r="N99" s="124">
        <f t="shared" si="39"/>
        <v>1704.8860389002523</v>
      </c>
      <c r="O99" s="49">
        <f t="shared" si="40"/>
        <v>1.029144385329861E-3</v>
      </c>
      <c r="P99" s="49">
        <f t="shared" si="41"/>
        <v>1.029144385329861E-3</v>
      </c>
      <c r="R99" s="131">
        <v>632402</v>
      </c>
      <c r="S99" s="54">
        <v>67700</v>
      </c>
      <c r="T99" s="54">
        <v>138995</v>
      </c>
      <c r="V99" s="124">
        <f t="shared" si="42"/>
        <v>138995</v>
      </c>
      <c r="W99" s="51">
        <f t="shared" si="43"/>
        <v>911.29628753068391</v>
      </c>
      <c r="Y99" s="176">
        <v>-2.464677287616901E-4</v>
      </c>
      <c r="Z99" s="61">
        <v>-1.0333721106103755E-2</v>
      </c>
      <c r="AA99" s="117">
        <f t="shared" si="44"/>
        <v>4</v>
      </c>
      <c r="AB99" s="63">
        <f t="shared" si="45"/>
        <v>632.55790511018267</v>
      </c>
      <c r="AC99" s="63">
        <f t="shared" si="45"/>
        <v>68.406897803636511</v>
      </c>
      <c r="AE99" s="124">
        <f t="shared" si="46"/>
        <v>0</v>
      </c>
      <c r="AF99" s="51">
        <v>0</v>
      </c>
      <c r="AG99" s="51">
        <f t="shared" si="47"/>
        <v>911.29628753068391</v>
      </c>
      <c r="AI99" s="124">
        <v>0</v>
      </c>
      <c r="AJ99" s="51">
        <f t="shared" si="48"/>
        <v>0</v>
      </c>
      <c r="AK99" s="51">
        <f t="shared" si="49"/>
        <v>911.29628753068391</v>
      </c>
      <c r="AM99" s="124">
        <f t="shared" si="50"/>
        <v>822.36321735253819</v>
      </c>
      <c r="AN99" s="51">
        <f t="shared" si="51"/>
        <v>88.93307017814584</v>
      </c>
      <c r="AO99" s="51">
        <f t="shared" si="52"/>
        <v>0</v>
      </c>
      <c r="AQ99" s="124">
        <f t="shared" si="53"/>
        <v>633224</v>
      </c>
      <c r="AR99" s="51">
        <f t="shared" si="53"/>
        <v>67789</v>
      </c>
      <c r="AS99" s="51">
        <f t="shared" si="54"/>
        <v>138995</v>
      </c>
      <c r="AU99" s="178">
        <f t="shared" si="55"/>
        <v>840008</v>
      </c>
      <c r="AW99" s="124">
        <f t="shared" si="56"/>
        <v>1286.5180024680014</v>
      </c>
      <c r="AX99" s="51">
        <f t="shared" si="56"/>
        <v>137.72656890658493</v>
      </c>
      <c r="AY99" s="51">
        <f t="shared" si="56"/>
        <v>282.3954394543477</v>
      </c>
      <c r="AZ99" s="65">
        <f t="shared" si="57"/>
        <v>1706.6400108289342</v>
      </c>
      <c r="BB99" s="131">
        <v>632557.90511018271</v>
      </c>
      <c r="BC99" s="54">
        <v>68406.897803636515</v>
      </c>
      <c r="BD99" s="54">
        <v>138179.89232213004</v>
      </c>
      <c r="BE99" s="54">
        <f t="shared" si="58"/>
        <v>839144.69523594924</v>
      </c>
      <c r="BG99" s="122">
        <f t="shared" si="59"/>
        <v>1.0530180469427997E-3</v>
      </c>
      <c r="BH99" s="49">
        <f t="shared" si="59"/>
        <v>-9.0326827187837688E-3</v>
      </c>
      <c r="BI99" s="49">
        <f t="shared" si="59"/>
        <v>5.8988877771719572E-3</v>
      </c>
      <c r="BJ99" s="49">
        <f t="shared" si="60"/>
        <v>1.0287913025630591E-3</v>
      </c>
      <c r="BL99" s="131">
        <v>604887.02293413586</v>
      </c>
      <c r="BM99" s="54">
        <v>64653</v>
      </c>
      <c r="BN99" s="54">
        <v>129385</v>
      </c>
      <c r="BO99" s="54">
        <f t="shared" si="61"/>
        <v>798925.02293413586</v>
      </c>
      <c r="BQ99" s="122">
        <f t="shared" si="62"/>
        <v>4.6846726729909749E-2</v>
      </c>
      <c r="BR99" s="49">
        <f t="shared" si="62"/>
        <v>4.8505096437907014E-2</v>
      </c>
      <c r="BS99" s="49">
        <f t="shared" si="62"/>
        <v>7.4274452216253728E-2</v>
      </c>
      <c r="BT99" s="49">
        <f t="shared" si="63"/>
        <v>5.142281927155401E-2</v>
      </c>
      <c r="BV99" s="122">
        <f t="shared" si="64"/>
        <v>3.4343038539081716E-2</v>
      </c>
      <c r="BW99" s="49">
        <f t="shared" si="64"/>
        <v>3.5981600440258221E-2</v>
      </c>
      <c r="BX99" s="49">
        <f t="shared" si="64"/>
        <v>6.1443163318934735E-2</v>
      </c>
      <c r="BY99" s="49">
        <f t="shared" si="32"/>
        <v>3.8864473571835534E-2</v>
      </c>
      <c r="CA99" s="180">
        <v>463062.64303900616</v>
      </c>
      <c r="CB99" s="64">
        <v>474215.39287873125</v>
      </c>
      <c r="CC99" s="64">
        <v>441642.47753680014</v>
      </c>
      <c r="CD99" s="64">
        <v>460269.10618918977</v>
      </c>
      <c r="CF99" s="180">
        <v>458470.9855503767</v>
      </c>
      <c r="CG99" s="64">
        <v>468807.06305917149</v>
      </c>
      <c r="CH99" s="64">
        <v>438209.5283685521</v>
      </c>
      <c r="CI99" s="64">
        <v>455882.54827046598</v>
      </c>
      <c r="CK99" s="163">
        <v>492199.875</v>
      </c>
      <c r="CL99" s="60">
        <v>486320.96875</v>
      </c>
    </row>
    <row r="100" spans="1:90">
      <c r="A100" s="9" t="s">
        <v>224</v>
      </c>
      <c r="B100" s="23" t="s">
        <v>225</v>
      </c>
      <c r="D100" s="131">
        <v>1547711</v>
      </c>
      <c r="E100" s="54">
        <v>978624.0625</v>
      </c>
      <c r="F100" s="124">
        <f t="shared" si="33"/>
        <v>1581.5174174710221</v>
      </c>
      <c r="G100" s="131">
        <f t="shared" si="34"/>
        <v>1476406.5258999749</v>
      </c>
      <c r="H100" s="54">
        <v>973472.4375</v>
      </c>
      <c r="I100" s="124">
        <f t="shared" si="35"/>
        <v>1516.6392688955561</v>
      </c>
      <c r="J100" s="49">
        <f t="shared" si="36"/>
        <v>4.8295962425768835E-2</v>
      </c>
      <c r="K100" s="49">
        <f t="shared" si="37"/>
        <v>4.2777574012514696E-2</v>
      </c>
      <c r="M100" s="131">
        <f t="shared" si="38"/>
        <v>1591406.6275597522</v>
      </c>
      <c r="N100" s="124">
        <f t="shared" si="39"/>
        <v>1626.1674820199428</v>
      </c>
      <c r="O100" s="49">
        <f t="shared" si="40"/>
        <v>-2.7457236135025154E-2</v>
      </c>
      <c r="P100" s="49">
        <f t="shared" si="41"/>
        <v>-2.7457236135025043E-2</v>
      </c>
      <c r="R100" s="131">
        <v>1142415</v>
      </c>
      <c r="S100" s="54">
        <v>138368</v>
      </c>
      <c r="T100" s="54">
        <v>266928</v>
      </c>
      <c r="V100" s="124">
        <f t="shared" si="42"/>
        <v>266928</v>
      </c>
      <c r="W100" s="51">
        <f t="shared" si="43"/>
        <v>0</v>
      </c>
      <c r="Y100" s="176">
        <v>-3.5150975651946137E-2</v>
      </c>
      <c r="Z100" s="61">
        <v>1.5750206030961333E-2</v>
      </c>
      <c r="AA100" s="117">
        <f t="shared" si="44"/>
        <v>1</v>
      </c>
      <c r="AB100" s="63">
        <f t="shared" si="45"/>
        <v>1184.0349849261929</v>
      </c>
      <c r="AC100" s="63">
        <f t="shared" si="45"/>
        <v>136.22246806197779</v>
      </c>
      <c r="AE100" s="124">
        <f t="shared" si="46"/>
        <v>0</v>
      </c>
      <c r="AF100" s="51">
        <v>0</v>
      </c>
      <c r="AG100" s="51">
        <f t="shared" si="47"/>
        <v>0</v>
      </c>
      <c r="AI100" s="124">
        <v>0</v>
      </c>
      <c r="AJ100" s="51">
        <f t="shared" si="48"/>
        <v>0</v>
      </c>
      <c r="AK100" s="51">
        <f t="shared" si="49"/>
        <v>0</v>
      </c>
      <c r="AM100" s="124">
        <f t="shared" si="50"/>
        <v>0</v>
      </c>
      <c r="AN100" s="51">
        <f t="shared" si="51"/>
        <v>0</v>
      </c>
      <c r="AO100" s="51">
        <f t="shared" si="52"/>
        <v>0</v>
      </c>
      <c r="AQ100" s="124">
        <f t="shared" si="53"/>
        <v>1142415</v>
      </c>
      <c r="AR100" s="51">
        <f t="shared" si="53"/>
        <v>138368</v>
      </c>
      <c r="AS100" s="51">
        <f t="shared" si="54"/>
        <v>266928</v>
      </c>
      <c r="AU100" s="178">
        <f t="shared" si="55"/>
        <v>1547711</v>
      </c>
      <c r="AW100" s="124">
        <f t="shared" si="56"/>
        <v>1167.3685981944675</v>
      </c>
      <c r="AX100" s="51">
        <f t="shared" si="56"/>
        <v>141.39035131276469</v>
      </c>
      <c r="AY100" s="51">
        <f t="shared" si="56"/>
        <v>272.75846796378971</v>
      </c>
      <c r="AZ100" s="65">
        <f t="shared" si="57"/>
        <v>1581.5174174710221</v>
      </c>
      <c r="BB100" s="131">
        <v>1184034.984926193</v>
      </c>
      <c r="BC100" s="54">
        <v>136222.46806197779</v>
      </c>
      <c r="BD100" s="54">
        <v>271149.17457158148</v>
      </c>
      <c r="BE100" s="54">
        <f t="shared" si="58"/>
        <v>1591406.6275597522</v>
      </c>
      <c r="BG100" s="122">
        <f t="shared" si="59"/>
        <v>-3.5150975651946137E-2</v>
      </c>
      <c r="BH100" s="49">
        <f t="shared" si="59"/>
        <v>1.5750206030961333E-2</v>
      </c>
      <c r="BI100" s="49">
        <f t="shared" si="59"/>
        <v>-1.556772052967148E-2</v>
      </c>
      <c r="BJ100" s="49">
        <f t="shared" si="60"/>
        <v>-2.7457236135025154E-2</v>
      </c>
      <c r="BL100" s="131">
        <v>1093191.5258999749</v>
      </c>
      <c r="BM100" s="54">
        <v>133062</v>
      </c>
      <c r="BN100" s="54">
        <v>250153</v>
      </c>
      <c r="BO100" s="54">
        <f t="shared" si="61"/>
        <v>1476406.5258999749</v>
      </c>
      <c r="BQ100" s="122">
        <f t="shared" si="62"/>
        <v>4.5027310342075522E-2</v>
      </c>
      <c r="BR100" s="49">
        <f t="shared" si="62"/>
        <v>3.987614796110095E-2</v>
      </c>
      <c r="BS100" s="49">
        <f t="shared" si="62"/>
        <v>6.7058959916530991E-2</v>
      </c>
      <c r="BT100" s="49">
        <f t="shared" si="63"/>
        <v>4.8295962425768835E-2</v>
      </c>
      <c r="BV100" s="122">
        <f t="shared" si="64"/>
        <v>3.9526128607500155E-2</v>
      </c>
      <c r="BW100" s="49">
        <f t="shared" si="64"/>
        <v>3.4402082723981264E-2</v>
      </c>
      <c r="BX100" s="49">
        <f t="shared" si="64"/>
        <v>6.1441800248152267E-2</v>
      </c>
      <c r="BY100" s="49">
        <f t="shared" si="32"/>
        <v>4.2777574012514918E-2</v>
      </c>
      <c r="CA100" s="180">
        <v>866770.24370609934</v>
      </c>
      <c r="CB100" s="64">
        <v>944331.54089743178</v>
      </c>
      <c r="CC100" s="64">
        <v>866631.10838647676</v>
      </c>
      <c r="CD100" s="64">
        <v>872883.19905844587</v>
      </c>
      <c r="CF100" s="180">
        <v>860528.06551037484</v>
      </c>
      <c r="CG100" s="64">
        <v>938678.96490216407</v>
      </c>
      <c r="CH100" s="64">
        <v>860175.08123991778</v>
      </c>
      <c r="CI100" s="64">
        <v>866666.26372621011</v>
      </c>
      <c r="CK100" s="163">
        <v>978624.0625</v>
      </c>
      <c r="CL100" s="60">
        <v>973472.4375</v>
      </c>
    </row>
    <row r="101" spans="1:90">
      <c r="A101" s="9" t="s">
        <v>226</v>
      </c>
      <c r="B101" s="23" t="s">
        <v>227</v>
      </c>
      <c r="D101" s="131">
        <v>1065790.774486823</v>
      </c>
      <c r="E101" s="54">
        <v>608245.0625</v>
      </c>
      <c r="F101" s="124">
        <f t="shared" si="33"/>
        <v>1752.2390894653963</v>
      </c>
      <c r="G101" s="131">
        <f t="shared" si="34"/>
        <v>1017609.678836842</v>
      </c>
      <c r="H101" s="54">
        <v>603318.875</v>
      </c>
      <c r="I101" s="124">
        <f t="shared" si="35"/>
        <v>1686.6862964246591</v>
      </c>
      <c r="J101" s="49">
        <f t="shared" si="36"/>
        <v>4.7347324472241104E-2</v>
      </c>
      <c r="K101" s="49">
        <f t="shared" si="37"/>
        <v>3.8864840000000234E-2</v>
      </c>
      <c r="M101" s="131">
        <f t="shared" si="38"/>
        <v>1038475.6065826571</v>
      </c>
      <c r="N101" s="124">
        <f t="shared" si="39"/>
        <v>1707.3309272981678</v>
      </c>
      <c r="O101" s="49">
        <f t="shared" si="40"/>
        <v>2.6303138688112959E-2</v>
      </c>
      <c r="P101" s="49">
        <f t="shared" si="41"/>
        <v>2.6303138688113181E-2</v>
      </c>
      <c r="R101" s="131">
        <v>808820</v>
      </c>
      <c r="S101" s="54">
        <v>80248</v>
      </c>
      <c r="T101" s="54">
        <v>175517</v>
      </c>
      <c r="V101" s="124">
        <f t="shared" si="42"/>
        <v>175517</v>
      </c>
      <c r="W101" s="51">
        <f t="shared" si="43"/>
        <v>1205.7744868230075</v>
      </c>
      <c r="Y101" s="176">
        <v>2.9110311909214648E-2</v>
      </c>
      <c r="Z101" s="61">
        <v>-5.1985060007074813E-3</v>
      </c>
      <c r="AA101" s="117">
        <f t="shared" si="44"/>
        <v>3</v>
      </c>
      <c r="AB101" s="63">
        <f t="shared" si="45"/>
        <v>785.94101199848046</v>
      </c>
      <c r="AC101" s="63">
        <f t="shared" si="45"/>
        <v>80.667349701484326</v>
      </c>
      <c r="AE101" s="124">
        <f t="shared" si="46"/>
        <v>0</v>
      </c>
      <c r="AF101" s="51">
        <v>0</v>
      </c>
      <c r="AG101" s="51">
        <f t="shared" si="47"/>
        <v>1205.7744868230075</v>
      </c>
      <c r="AI101" s="124">
        <v>0</v>
      </c>
      <c r="AJ101" s="51">
        <f t="shared" si="48"/>
        <v>417.16970954477398</v>
      </c>
      <c r="AK101" s="51">
        <f t="shared" si="49"/>
        <v>788.60477727823354</v>
      </c>
      <c r="AM101" s="124">
        <f t="shared" si="50"/>
        <v>715.19831115531724</v>
      </c>
      <c r="AN101" s="51">
        <f t="shared" si="51"/>
        <v>73.406466122916257</v>
      </c>
      <c r="AO101" s="51">
        <f t="shared" si="52"/>
        <v>0</v>
      </c>
      <c r="AQ101" s="124">
        <f t="shared" si="53"/>
        <v>809535</v>
      </c>
      <c r="AR101" s="51">
        <f t="shared" si="53"/>
        <v>80739</v>
      </c>
      <c r="AS101" s="51">
        <f t="shared" si="54"/>
        <v>175517</v>
      </c>
      <c r="AU101" s="178">
        <f t="shared" si="55"/>
        <v>1065791</v>
      </c>
      <c r="AW101" s="124">
        <f t="shared" si="56"/>
        <v>1330.9355881536646</v>
      </c>
      <c r="AX101" s="51">
        <f t="shared" si="56"/>
        <v>132.74090490459182</v>
      </c>
      <c r="AY101" s="51">
        <f t="shared" si="56"/>
        <v>288.56296716753042</v>
      </c>
      <c r="AZ101" s="65">
        <f t="shared" si="57"/>
        <v>1752.2394602257868</v>
      </c>
      <c r="BB101" s="131">
        <v>785941.01199848042</v>
      </c>
      <c r="BC101" s="54">
        <v>80667.349701484331</v>
      </c>
      <c r="BD101" s="54">
        <v>171867.24488269232</v>
      </c>
      <c r="BE101" s="54">
        <f t="shared" si="58"/>
        <v>1038475.6065826571</v>
      </c>
      <c r="BG101" s="122">
        <f t="shared" si="59"/>
        <v>3.0020049394706039E-2</v>
      </c>
      <c r="BH101" s="49">
        <f t="shared" si="59"/>
        <v>8.8821932021843075E-4</v>
      </c>
      <c r="BI101" s="49">
        <f t="shared" si="59"/>
        <v>2.1235897042503948E-2</v>
      </c>
      <c r="BJ101" s="49">
        <f t="shared" si="60"/>
        <v>2.6303355846008181E-2</v>
      </c>
      <c r="BL101" s="131">
        <v>776640.67883684195</v>
      </c>
      <c r="BM101" s="54">
        <v>76951</v>
      </c>
      <c r="BN101" s="54">
        <v>164018</v>
      </c>
      <c r="BO101" s="54">
        <f t="shared" si="61"/>
        <v>1017609.678836842</v>
      </c>
      <c r="BQ101" s="122">
        <f t="shared" si="62"/>
        <v>4.2354620430677281E-2</v>
      </c>
      <c r="BR101" s="49">
        <f t="shared" si="62"/>
        <v>4.9226130914478139E-2</v>
      </c>
      <c r="BS101" s="49">
        <f t="shared" si="62"/>
        <v>7.0108158860612946E-2</v>
      </c>
      <c r="BT101" s="49">
        <f t="shared" si="63"/>
        <v>4.7347546082925129E-2</v>
      </c>
      <c r="BV101" s="122">
        <f t="shared" si="64"/>
        <v>3.3912571956617121E-2</v>
      </c>
      <c r="BW101" s="49">
        <f t="shared" si="64"/>
        <v>4.072842995569026E-2</v>
      </c>
      <c r="BX101" s="49">
        <f t="shared" si="64"/>
        <v>6.1441333988808466E-2</v>
      </c>
      <c r="BY101" s="49">
        <f t="shared" si="32"/>
        <v>3.8865059815855085E-2</v>
      </c>
      <c r="CA101" s="180">
        <v>575346.41389925301</v>
      </c>
      <c r="CB101" s="64">
        <v>559208.21085884445</v>
      </c>
      <c r="CC101" s="64">
        <v>549312.02045277518</v>
      </c>
      <c r="CD101" s="64">
        <v>569601.6931939004</v>
      </c>
      <c r="CF101" s="180">
        <v>573225.26615281124</v>
      </c>
      <c r="CG101" s="64">
        <v>554762.59370429069</v>
      </c>
      <c r="CH101" s="64">
        <v>547234.28196874226</v>
      </c>
      <c r="CI101" s="64">
        <v>567389.2664135393</v>
      </c>
      <c r="CK101" s="163">
        <v>608245.0625</v>
      </c>
      <c r="CL101" s="60">
        <v>603318.875</v>
      </c>
    </row>
    <row r="102" spans="1:90">
      <c r="A102" s="9" t="s">
        <v>228</v>
      </c>
      <c r="B102" s="23" t="s">
        <v>229</v>
      </c>
      <c r="D102" s="131">
        <v>705594</v>
      </c>
      <c r="E102" s="54">
        <v>411776.53125</v>
      </c>
      <c r="F102" s="124">
        <f t="shared" si="33"/>
        <v>1713.5362179531692</v>
      </c>
      <c r="G102" s="131">
        <f t="shared" si="34"/>
        <v>673717.14103088365</v>
      </c>
      <c r="H102" s="54">
        <v>409731.90625</v>
      </c>
      <c r="I102" s="124">
        <f t="shared" si="35"/>
        <v>1644.2877177834712</v>
      </c>
      <c r="J102" s="49">
        <f t="shared" si="36"/>
        <v>4.7314899722367354E-2</v>
      </c>
      <c r="K102" s="49">
        <f t="shared" si="37"/>
        <v>4.2114588232189831E-2</v>
      </c>
      <c r="M102" s="131">
        <f t="shared" si="38"/>
        <v>724695.15693361661</v>
      </c>
      <c r="N102" s="124">
        <f t="shared" si="39"/>
        <v>1759.9234097526451</v>
      </c>
      <c r="O102" s="49">
        <f t="shared" si="40"/>
        <v>-2.6357505981465135E-2</v>
      </c>
      <c r="P102" s="49">
        <f t="shared" si="41"/>
        <v>-2.6357505981465135E-2</v>
      </c>
      <c r="R102" s="131">
        <v>532900</v>
      </c>
      <c r="S102" s="54">
        <v>60760</v>
      </c>
      <c r="T102" s="54">
        <v>111934</v>
      </c>
      <c r="V102" s="124">
        <f t="shared" si="42"/>
        <v>111934</v>
      </c>
      <c r="W102" s="51">
        <f t="shared" si="43"/>
        <v>0</v>
      </c>
      <c r="Y102" s="176">
        <v>-3.2750086994204231E-2</v>
      </c>
      <c r="Z102" s="61">
        <v>-1.2398083522645709E-2</v>
      </c>
      <c r="AA102" s="117">
        <f t="shared" si="44"/>
        <v>4</v>
      </c>
      <c r="AB102" s="63">
        <f t="shared" si="45"/>
        <v>550.94344577812012</v>
      </c>
      <c r="AC102" s="63">
        <f t="shared" si="45"/>
        <v>61.522764371218415</v>
      </c>
      <c r="AE102" s="124">
        <f t="shared" si="46"/>
        <v>0</v>
      </c>
      <c r="AF102" s="51">
        <v>0</v>
      </c>
      <c r="AG102" s="51">
        <f t="shared" si="47"/>
        <v>0</v>
      </c>
      <c r="AI102" s="124">
        <v>0</v>
      </c>
      <c r="AJ102" s="51">
        <f t="shared" si="48"/>
        <v>0</v>
      </c>
      <c r="AK102" s="51">
        <f t="shared" si="49"/>
        <v>0</v>
      </c>
      <c r="AM102" s="124">
        <f t="shared" si="50"/>
        <v>0</v>
      </c>
      <c r="AN102" s="51">
        <f t="shared" si="51"/>
        <v>0</v>
      </c>
      <c r="AO102" s="51">
        <f t="shared" si="52"/>
        <v>0</v>
      </c>
      <c r="AQ102" s="124">
        <f t="shared" si="53"/>
        <v>532900</v>
      </c>
      <c r="AR102" s="51">
        <f t="shared" si="53"/>
        <v>60760</v>
      </c>
      <c r="AS102" s="51">
        <f t="shared" si="54"/>
        <v>111934</v>
      </c>
      <c r="AU102" s="178">
        <f t="shared" si="55"/>
        <v>705594</v>
      </c>
      <c r="AW102" s="124">
        <f t="shared" si="56"/>
        <v>1294.1485479571027</v>
      </c>
      <c r="AX102" s="51">
        <f t="shared" si="56"/>
        <v>147.55576238294907</v>
      </c>
      <c r="AY102" s="51">
        <f t="shared" si="56"/>
        <v>271.83190761311755</v>
      </c>
      <c r="AZ102" s="65">
        <f t="shared" si="57"/>
        <v>1713.5362179531692</v>
      </c>
      <c r="BB102" s="131">
        <v>550943.44577812008</v>
      </c>
      <c r="BC102" s="54">
        <v>61522.764371218429</v>
      </c>
      <c r="BD102" s="54">
        <v>112228.94678427819</v>
      </c>
      <c r="BE102" s="54">
        <f t="shared" si="58"/>
        <v>724695.15693361661</v>
      </c>
      <c r="BG102" s="122">
        <f t="shared" si="59"/>
        <v>-3.2750086994204231E-2</v>
      </c>
      <c r="BH102" s="49">
        <f t="shared" si="59"/>
        <v>-1.2398083522645931E-2</v>
      </c>
      <c r="BI102" s="49">
        <f t="shared" si="59"/>
        <v>-2.6280811923248271E-3</v>
      </c>
      <c r="BJ102" s="49">
        <f t="shared" si="60"/>
        <v>-2.6357505981465135E-2</v>
      </c>
      <c r="BL102" s="131">
        <v>510383.14103088365</v>
      </c>
      <c r="BM102" s="54">
        <v>58403</v>
      </c>
      <c r="BN102" s="54">
        <v>104931</v>
      </c>
      <c r="BO102" s="54">
        <f t="shared" si="61"/>
        <v>673717.14103088365</v>
      </c>
      <c r="BQ102" s="122">
        <f t="shared" si="62"/>
        <v>4.4117560238444264E-2</v>
      </c>
      <c r="BR102" s="49">
        <f t="shared" si="62"/>
        <v>4.0357515881033423E-2</v>
      </c>
      <c r="BS102" s="49">
        <f t="shared" si="62"/>
        <v>6.6739095214950694E-2</v>
      </c>
      <c r="BT102" s="49">
        <f t="shared" si="63"/>
        <v>4.7314899722367354E-2</v>
      </c>
      <c r="BV102" s="122">
        <f t="shared" si="64"/>
        <v>3.8933124738630642E-2</v>
      </c>
      <c r="BW102" s="49">
        <f t="shared" si="64"/>
        <v>3.5191750412440603E-2</v>
      </c>
      <c r="BX102" s="49">
        <f t="shared" si="64"/>
        <v>6.1442335305072371E-2</v>
      </c>
      <c r="BY102" s="49">
        <f t="shared" si="32"/>
        <v>4.2114588232189831E-2</v>
      </c>
      <c r="CA102" s="180">
        <v>403316.95502658386</v>
      </c>
      <c r="CB102" s="64">
        <v>426492.69026978163</v>
      </c>
      <c r="CC102" s="64">
        <v>358699.58556347986</v>
      </c>
      <c r="CD102" s="64">
        <v>397493.7743575701</v>
      </c>
      <c r="CF102" s="180">
        <v>399790.39043982764</v>
      </c>
      <c r="CG102" s="64">
        <v>423516.307250218</v>
      </c>
      <c r="CH102" s="64">
        <v>356034.7914482929</v>
      </c>
      <c r="CI102" s="64">
        <v>394311.92761263903</v>
      </c>
      <c r="CK102" s="163">
        <v>411776.53125</v>
      </c>
      <c r="CL102" s="60">
        <v>409731.90625</v>
      </c>
    </row>
    <row r="103" spans="1:90">
      <c r="A103" s="9" t="s">
        <v>230</v>
      </c>
      <c r="B103" s="23" t="s">
        <v>231</v>
      </c>
      <c r="D103" s="131">
        <v>468605.68138276524</v>
      </c>
      <c r="E103" s="54">
        <v>241371.125</v>
      </c>
      <c r="F103" s="124">
        <f t="shared" si="33"/>
        <v>1941.4322296536723</v>
      </c>
      <c r="G103" s="131">
        <f t="shared" si="34"/>
        <v>448125.72641814785</v>
      </c>
      <c r="H103" s="54">
        <v>240583.375</v>
      </c>
      <c r="I103" s="124">
        <f t="shared" si="35"/>
        <v>1862.6628977091532</v>
      </c>
      <c r="J103" s="49">
        <f t="shared" si="36"/>
        <v>4.5701359590115231E-2</v>
      </c>
      <c r="K103" s="49">
        <f t="shared" si="37"/>
        <v>4.2288560126148234E-2</v>
      </c>
      <c r="M103" s="131">
        <f t="shared" si="38"/>
        <v>482238.32378054166</v>
      </c>
      <c r="N103" s="124">
        <f t="shared" si="39"/>
        <v>1997.912234864637</v>
      </c>
      <c r="O103" s="49">
        <f t="shared" si="40"/>
        <v>-2.8269512656941775E-2</v>
      </c>
      <c r="P103" s="49">
        <f t="shared" si="41"/>
        <v>-2.8269512656941775E-2</v>
      </c>
      <c r="R103" s="131">
        <v>363048</v>
      </c>
      <c r="S103" s="54">
        <v>37324</v>
      </c>
      <c r="T103" s="54">
        <v>67344</v>
      </c>
      <c r="V103" s="124">
        <f t="shared" si="42"/>
        <v>67344</v>
      </c>
      <c r="W103" s="51">
        <f t="shared" si="43"/>
        <v>889.68138276523678</v>
      </c>
      <c r="Y103" s="176">
        <v>-2.3433535750183698E-2</v>
      </c>
      <c r="Z103" s="61">
        <v>-2.5895218701275646E-2</v>
      </c>
      <c r="AA103" s="117">
        <f t="shared" si="44"/>
        <v>4</v>
      </c>
      <c r="AB103" s="63">
        <f t="shared" si="45"/>
        <v>371.75964288194967</v>
      </c>
      <c r="AC103" s="63">
        <f t="shared" si="45"/>
        <v>38.31620654837338</v>
      </c>
      <c r="AE103" s="124">
        <f t="shared" si="46"/>
        <v>0</v>
      </c>
      <c r="AF103" s="51">
        <v>0</v>
      </c>
      <c r="AG103" s="51">
        <f t="shared" si="47"/>
        <v>889.68138276523678</v>
      </c>
      <c r="AI103" s="124">
        <v>0</v>
      </c>
      <c r="AJ103" s="51">
        <f t="shared" si="48"/>
        <v>0</v>
      </c>
      <c r="AK103" s="51">
        <f t="shared" si="49"/>
        <v>889.68138276523678</v>
      </c>
      <c r="AM103" s="124">
        <f t="shared" si="50"/>
        <v>806.55233317201646</v>
      </c>
      <c r="AN103" s="51">
        <f t="shared" si="51"/>
        <v>83.129049593220259</v>
      </c>
      <c r="AO103" s="51">
        <f t="shared" si="52"/>
        <v>0</v>
      </c>
      <c r="AQ103" s="124">
        <f t="shared" si="53"/>
        <v>363855</v>
      </c>
      <c r="AR103" s="51">
        <f t="shared" si="53"/>
        <v>37407</v>
      </c>
      <c r="AS103" s="51">
        <f t="shared" si="54"/>
        <v>67344</v>
      </c>
      <c r="AU103" s="178">
        <f t="shared" si="55"/>
        <v>468606</v>
      </c>
      <c r="AW103" s="124">
        <f t="shared" si="56"/>
        <v>1507.4504044342502</v>
      </c>
      <c r="AX103" s="51">
        <f t="shared" si="56"/>
        <v>154.97711252744091</v>
      </c>
      <c r="AY103" s="51">
        <f t="shared" si="56"/>
        <v>279.00603272243109</v>
      </c>
      <c r="AZ103" s="65">
        <f t="shared" si="57"/>
        <v>1941.4335496841225</v>
      </c>
      <c r="BB103" s="131">
        <v>371759.64288194967</v>
      </c>
      <c r="BC103" s="54">
        <v>38316.206548373375</v>
      </c>
      <c r="BD103" s="54">
        <v>72162.474350218588</v>
      </c>
      <c r="BE103" s="54">
        <f t="shared" si="58"/>
        <v>482238.32378054166</v>
      </c>
      <c r="BG103" s="122">
        <f t="shared" si="59"/>
        <v>-2.1262778338905775E-2</v>
      </c>
      <c r="BH103" s="49">
        <f t="shared" si="59"/>
        <v>-2.3729033489406692E-2</v>
      </c>
      <c r="BI103" s="49">
        <f t="shared" si="59"/>
        <v>-6.6772576655750315E-2</v>
      </c>
      <c r="BJ103" s="49">
        <f t="shared" si="60"/>
        <v>-2.8268851952018448E-2</v>
      </c>
      <c r="BL103" s="131">
        <v>349076.72641814785</v>
      </c>
      <c r="BM103" s="54">
        <v>35810</v>
      </c>
      <c r="BN103" s="54">
        <v>63239</v>
      </c>
      <c r="BO103" s="54">
        <f t="shared" si="61"/>
        <v>448125.72641814785</v>
      </c>
      <c r="BQ103" s="122">
        <f t="shared" si="62"/>
        <v>4.2335316173870874E-2</v>
      </c>
      <c r="BR103" s="49">
        <f t="shared" si="62"/>
        <v>4.4596481429768131E-2</v>
      </c>
      <c r="BS103" s="49">
        <f t="shared" si="62"/>
        <v>6.4912474896819949E-2</v>
      </c>
      <c r="BT103" s="49">
        <f t="shared" si="63"/>
        <v>4.5702070589765498E-2</v>
      </c>
      <c r="BV103" s="122">
        <f t="shared" si="64"/>
        <v>3.8933502285337429E-2</v>
      </c>
      <c r="BW103" s="49">
        <f t="shared" si="64"/>
        <v>4.1187287897417324E-2</v>
      </c>
      <c r="BX103" s="49">
        <f t="shared" si="64"/>
        <v>6.1436977145794769E-2</v>
      </c>
      <c r="BY103" s="49">
        <f t="shared" si="32"/>
        <v>4.2289268805347113E-2</v>
      </c>
      <c r="CA103" s="180">
        <v>272145.84059014631</v>
      </c>
      <c r="CB103" s="64">
        <v>265618.46137384069</v>
      </c>
      <c r="CC103" s="64">
        <v>230641.473383984</v>
      </c>
      <c r="CD103" s="64">
        <v>264506.70964943996</v>
      </c>
      <c r="CF103" s="180">
        <v>270048.93722763786</v>
      </c>
      <c r="CG103" s="64">
        <v>264587.25606816862</v>
      </c>
      <c r="CH103" s="64">
        <v>229160.51630362589</v>
      </c>
      <c r="CI103" s="64">
        <v>262738.09978503286</v>
      </c>
      <c r="CK103" s="163">
        <v>241371.125</v>
      </c>
      <c r="CL103" s="60">
        <v>240583.375</v>
      </c>
    </row>
    <row r="104" spans="1:90">
      <c r="A104" s="9" t="s">
        <v>232</v>
      </c>
      <c r="B104" s="23" t="s">
        <v>233</v>
      </c>
      <c r="D104" s="131">
        <v>1148049.9651976449</v>
      </c>
      <c r="E104" s="54">
        <v>656279.25</v>
      </c>
      <c r="F104" s="124">
        <f t="shared" si="33"/>
        <v>1749.3315005733382</v>
      </c>
      <c r="G104" s="131">
        <f t="shared" si="34"/>
        <v>1096809.7943853524</v>
      </c>
      <c r="H104" s="54">
        <v>651355.75</v>
      </c>
      <c r="I104" s="124">
        <f t="shared" si="35"/>
        <v>1683.8874829697172</v>
      </c>
      <c r="J104" s="49">
        <f t="shared" si="36"/>
        <v>4.6717462840498492E-2</v>
      </c>
      <c r="K104" s="49">
        <f t="shared" si="37"/>
        <v>3.8864840000000012E-2</v>
      </c>
      <c r="M104" s="131">
        <f t="shared" si="38"/>
        <v>1118533.6042536108</v>
      </c>
      <c r="N104" s="124">
        <f t="shared" si="39"/>
        <v>1704.3561932723164</v>
      </c>
      <c r="O104" s="49">
        <f t="shared" si="40"/>
        <v>2.6388443612054058E-2</v>
      </c>
      <c r="P104" s="49">
        <f t="shared" si="41"/>
        <v>2.6388443612054058E-2</v>
      </c>
      <c r="R104" s="131">
        <v>857404</v>
      </c>
      <c r="S104" s="54">
        <v>85706</v>
      </c>
      <c r="T104" s="54">
        <v>204042</v>
      </c>
      <c r="V104" s="124">
        <f t="shared" si="42"/>
        <v>204042</v>
      </c>
      <c r="W104" s="51">
        <f t="shared" si="43"/>
        <v>897.96519764489494</v>
      </c>
      <c r="Y104" s="176">
        <v>3.0860369085111694E-2</v>
      </c>
      <c r="Z104" s="61">
        <v>8.5332079285027618E-4</v>
      </c>
      <c r="AA104" s="117">
        <f t="shared" si="44"/>
        <v>2</v>
      </c>
      <c r="AB104" s="63">
        <f t="shared" si="45"/>
        <v>831.73631047718504</v>
      </c>
      <c r="AC104" s="63">
        <f t="shared" si="45"/>
        <v>85.632927642290184</v>
      </c>
      <c r="AE104" s="124">
        <f t="shared" si="46"/>
        <v>0</v>
      </c>
      <c r="AF104" s="51">
        <v>0</v>
      </c>
      <c r="AG104" s="51">
        <f t="shared" si="47"/>
        <v>897.96519764489494</v>
      </c>
      <c r="AI104" s="124">
        <v>0</v>
      </c>
      <c r="AJ104" s="51">
        <f t="shared" si="48"/>
        <v>0</v>
      </c>
      <c r="AK104" s="51">
        <f t="shared" si="49"/>
        <v>897.96519764489494</v>
      </c>
      <c r="AM104" s="124">
        <f t="shared" si="50"/>
        <v>814.14356334544016</v>
      </c>
      <c r="AN104" s="51">
        <f t="shared" si="51"/>
        <v>83.821634299454772</v>
      </c>
      <c r="AO104" s="51">
        <f t="shared" si="52"/>
        <v>0</v>
      </c>
      <c r="AQ104" s="124">
        <f t="shared" si="53"/>
        <v>858218</v>
      </c>
      <c r="AR104" s="51">
        <f t="shared" si="53"/>
        <v>85790</v>
      </c>
      <c r="AS104" s="51">
        <f t="shared" si="54"/>
        <v>204042</v>
      </c>
      <c r="AU104" s="178">
        <f t="shared" si="55"/>
        <v>1148050</v>
      </c>
      <c r="AW104" s="124">
        <f t="shared" si="56"/>
        <v>1307.7024757372719</v>
      </c>
      <c r="AX104" s="51">
        <f t="shared" si="56"/>
        <v>130.72179259057788</v>
      </c>
      <c r="AY104" s="51">
        <f t="shared" si="56"/>
        <v>310.90728527528489</v>
      </c>
      <c r="AZ104" s="65">
        <f t="shared" si="57"/>
        <v>1749.3315536031346</v>
      </c>
      <c r="BB104" s="131">
        <v>831736.31047718483</v>
      </c>
      <c r="BC104" s="54">
        <v>85632.927642290189</v>
      </c>
      <c r="BD104" s="54">
        <v>201164.36613413569</v>
      </c>
      <c r="BE104" s="54">
        <f t="shared" si="58"/>
        <v>1118533.6042536108</v>
      </c>
      <c r="BG104" s="122">
        <f t="shared" si="59"/>
        <v>3.1839044645799008E-2</v>
      </c>
      <c r="BH104" s="49">
        <f t="shared" si="59"/>
        <v>1.8342518705647404E-3</v>
      </c>
      <c r="BI104" s="49">
        <f t="shared" si="59"/>
        <v>1.4304888689607775E-2</v>
      </c>
      <c r="BJ104" s="49">
        <f t="shared" si="60"/>
        <v>2.6388474726322775E-2</v>
      </c>
      <c r="BL104" s="131">
        <v>823786.7943853524</v>
      </c>
      <c r="BM104" s="54">
        <v>82234</v>
      </c>
      <c r="BN104" s="54">
        <v>190789</v>
      </c>
      <c r="BO104" s="54">
        <f t="shared" si="61"/>
        <v>1096809.7943853524</v>
      </c>
      <c r="BQ104" s="122">
        <f t="shared" si="62"/>
        <v>4.1796258266482145E-2</v>
      </c>
      <c r="BR104" s="49">
        <f t="shared" si="62"/>
        <v>4.3242454459226032E-2</v>
      </c>
      <c r="BS104" s="49">
        <f t="shared" si="62"/>
        <v>6.9464172462772922E-2</v>
      </c>
      <c r="BT104" s="49">
        <f t="shared" si="63"/>
        <v>4.6717494571027585E-2</v>
      </c>
      <c r="BV104" s="122">
        <f t="shared" si="64"/>
        <v>3.3980555000570734E-2</v>
      </c>
      <c r="BW104" s="49">
        <f t="shared" si="64"/>
        <v>3.5415901624392676E-2</v>
      </c>
      <c r="BX104" s="49">
        <f t="shared" si="64"/>
        <v>6.1440900580993274E-2</v>
      </c>
      <c r="BY104" s="49">
        <f t="shared" si="32"/>
        <v>3.8864871492482189E-2</v>
      </c>
      <c r="CA104" s="180">
        <v>608870.76286555873</v>
      </c>
      <c r="CB104" s="64">
        <v>593630.9601673804</v>
      </c>
      <c r="CC104" s="64">
        <v>642949.76322956046</v>
      </c>
      <c r="CD104" s="64">
        <v>613513.33708619152</v>
      </c>
      <c r="CF104" s="180">
        <v>608297.82245656312</v>
      </c>
      <c r="CG104" s="64">
        <v>589352.69923385943</v>
      </c>
      <c r="CH104" s="64">
        <v>641166.99930870382</v>
      </c>
      <c r="CI104" s="64">
        <v>612324.24426297424</v>
      </c>
      <c r="CK104" s="163">
        <v>656279.25</v>
      </c>
      <c r="CL104" s="60">
        <v>651355.75</v>
      </c>
    </row>
    <row r="105" spans="1:90">
      <c r="A105" s="9" t="s">
        <v>234</v>
      </c>
      <c r="B105" s="23" t="s">
        <v>235</v>
      </c>
      <c r="D105" s="131">
        <v>414347.61594897968</v>
      </c>
      <c r="E105" s="54">
        <v>238103.296875</v>
      </c>
      <c r="F105" s="124">
        <f t="shared" si="33"/>
        <v>1740.2010866170613</v>
      </c>
      <c r="G105" s="131">
        <f t="shared" si="34"/>
        <v>394710.95496693137</v>
      </c>
      <c r="H105" s="54">
        <v>236174.59375</v>
      </c>
      <c r="I105" s="124">
        <f t="shared" si="35"/>
        <v>1671.2676359454153</v>
      </c>
      <c r="J105" s="49">
        <f t="shared" si="36"/>
        <v>4.9749470428793741E-2</v>
      </c>
      <c r="K105" s="49">
        <f t="shared" si="37"/>
        <v>4.1246206884543168E-2</v>
      </c>
      <c r="M105" s="131">
        <f t="shared" si="38"/>
        <v>423853.25412722514</v>
      </c>
      <c r="N105" s="124">
        <f t="shared" si="39"/>
        <v>1780.1234157196091</v>
      </c>
      <c r="O105" s="49">
        <f t="shared" si="40"/>
        <v>-2.2426719827405628E-2</v>
      </c>
      <c r="P105" s="49">
        <f t="shared" si="41"/>
        <v>-2.2426719827405517E-2</v>
      </c>
      <c r="R105" s="131">
        <v>308434</v>
      </c>
      <c r="S105" s="54">
        <v>33455</v>
      </c>
      <c r="T105" s="54">
        <v>72063</v>
      </c>
      <c r="V105" s="124">
        <f t="shared" si="42"/>
        <v>72063</v>
      </c>
      <c r="W105" s="51">
        <f t="shared" si="43"/>
        <v>395.61594897968462</v>
      </c>
      <c r="Y105" s="176">
        <v>-2.1115637483992811E-2</v>
      </c>
      <c r="Z105" s="61">
        <v>-2.5297069983734044E-3</v>
      </c>
      <c r="AA105" s="117">
        <f t="shared" si="44"/>
        <v>4</v>
      </c>
      <c r="AB105" s="63">
        <f t="shared" si="45"/>
        <v>315.08726853827574</v>
      </c>
      <c r="AC105" s="63">
        <f t="shared" si="45"/>
        <v>33.539845983107838</v>
      </c>
      <c r="AE105" s="124">
        <f t="shared" si="46"/>
        <v>0</v>
      </c>
      <c r="AF105" s="51">
        <v>0</v>
      </c>
      <c r="AG105" s="51">
        <f t="shared" si="47"/>
        <v>395.61594897968462</v>
      </c>
      <c r="AI105" s="124">
        <v>0</v>
      </c>
      <c r="AJ105" s="51">
        <f t="shared" si="48"/>
        <v>0</v>
      </c>
      <c r="AK105" s="51">
        <f t="shared" si="49"/>
        <v>395.61594897968462</v>
      </c>
      <c r="AM105" s="124">
        <f t="shared" si="50"/>
        <v>357.55551866732628</v>
      </c>
      <c r="AN105" s="51">
        <f t="shared" si="51"/>
        <v>38.060430312358285</v>
      </c>
      <c r="AO105" s="51">
        <f t="shared" si="52"/>
        <v>0</v>
      </c>
      <c r="AQ105" s="124">
        <f t="shared" si="53"/>
        <v>308792</v>
      </c>
      <c r="AR105" s="51">
        <f t="shared" si="53"/>
        <v>33493</v>
      </c>
      <c r="AS105" s="51">
        <f t="shared" si="54"/>
        <v>72063</v>
      </c>
      <c r="AU105" s="178">
        <f t="shared" si="55"/>
        <v>414348</v>
      </c>
      <c r="AW105" s="124">
        <f t="shared" si="56"/>
        <v>1296.8825045799779</v>
      </c>
      <c r="AX105" s="51">
        <f t="shared" si="56"/>
        <v>140.66583890093395</v>
      </c>
      <c r="AY105" s="51">
        <f t="shared" si="56"/>
        <v>302.65435609584102</v>
      </c>
      <c r="AZ105" s="65">
        <f t="shared" si="57"/>
        <v>1740.2026995767528</v>
      </c>
      <c r="BB105" s="131">
        <v>315087.26853827568</v>
      </c>
      <c r="BC105" s="54">
        <v>33539.845983107836</v>
      </c>
      <c r="BD105" s="54">
        <v>75226.13960584157</v>
      </c>
      <c r="BE105" s="54">
        <f t="shared" si="58"/>
        <v>423853.25412722514</v>
      </c>
      <c r="BG105" s="122">
        <f t="shared" si="59"/>
        <v>-1.9979444321822748E-2</v>
      </c>
      <c r="BH105" s="49">
        <f t="shared" si="59"/>
        <v>-1.3967262441046957E-3</v>
      </c>
      <c r="BI105" s="49">
        <f t="shared" si="59"/>
        <v>-4.2048410597902652E-2</v>
      </c>
      <c r="BJ105" s="49">
        <f t="shared" si="60"/>
        <v>-2.2425813733099265E-2</v>
      </c>
      <c r="BL105" s="131">
        <v>295288.95496693137</v>
      </c>
      <c r="BM105" s="54">
        <v>32080</v>
      </c>
      <c r="BN105" s="54">
        <v>67342</v>
      </c>
      <c r="BO105" s="54">
        <f t="shared" si="61"/>
        <v>394710.95496693137</v>
      </c>
      <c r="BQ105" s="122">
        <f t="shared" si="62"/>
        <v>4.57282428141641E-2</v>
      </c>
      <c r="BR105" s="49">
        <f t="shared" si="62"/>
        <v>4.4046134663341618E-2</v>
      </c>
      <c r="BS105" s="49">
        <f t="shared" si="62"/>
        <v>7.0104837991149749E-2</v>
      </c>
      <c r="BT105" s="49">
        <f t="shared" si="63"/>
        <v>4.9750443421854973E-2</v>
      </c>
      <c r="BV105" s="122">
        <f t="shared" si="64"/>
        <v>3.7257552335337119E-2</v>
      </c>
      <c r="BW105" s="49">
        <f t="shared" si="64"/>
        <v>3.5589069729770051E-2</v>
      </c>
      <c r="BX105" s="49">
        <f t="shared" si="64"/>
        <v>6.1436690291394536E-2</v>
      </c>
      <c r="BY105" s="49">
        <f t="shared" si="32"/>
        <v>4.124717199608896E-2</v>
      </c>
      <c r="CA105" s="180">
        <v>230658.95181858554</v>
      </c>
      <c r="CB105" s="64">
        <v>232507.41885164249</v>
      </c>
      <c r="CC105" s="64">
        <v>240433.38081059049</v>
      </c>
      <c r="CD105" s="64">
        <v>232482.62134060601</v>
      </c>
      <c r="CF105" s="180">
        <v>229629.00385717858</v>
      </c>
      <c r="CG105" s="64">
        <v>230903.31650179523</v>
      </c>
      <c r="CH105" s="64">
        <v>239464.18039344234</v>
      </c>
      <c r="CI105" s="64">
        <v>231384.40409150562</v>
      </c>
      <c r="CK105" s="163">
        <v>238103.296875</v>
      </c>
      <c r="CL105" s="60">
        <v>236174.59375</v>
      </c>
    </row>
    <row r="106" spans="1:90">
      <c r="A106" s="9" t="s">
        <v>236</v>
      </c>
      <c r="B106" s="23" t="s">
        <v>237</v>
      </c>
      <c r="D106" s="131">
        <v>673466.44471327704</v>
      </c>
      <c r="E106" s="54">
        <v>395722.8125</v>
      </c>
      <c r="F106" s="124">
        <f t="shared" si="33"/>
        <v>1701.8640913285158</v>
      </c>
      <c r="G106" s="131">
        <f t="shared" si="34"/>
        <v>644802.49532112689</v>
      </c>
      <c r="H106" s="54">
        <v>393605.25</v>
      </c>
      <c r="I106" s="124">
        <f t="shared" si="35"/>
        <v>1638.1958709166784</v>
      </c>
      <c r="J106" s="49">
        <f t="shared" si="36"/>
        <v>4.4453843774092228E-2</v>
      </c>
      <c r="K106" s="49">
        <f t="shared" si="37"/>
        <v>3.8864840000000012E-2</v>
      </c>
      <c r="M106" s="131">
        <f t="shared" si="38"/>
        <v>675468.14200793649</v>
      </c>
      <c r="N106" s="124">
        <f t="shared" si="39"/>
        <v>1706.9224231492503</v>
      </c>
      <c r="O106" s="49">
        <f t="shared" si="40"/>
        <v>-2.9634222107191022E-3</v>
      </c>
      <c r="P106" s="49">
        <f t="shared" si="41"/>
        <v>-2.9634222107188801E-3</v>
      </c>
      <c r="R106" s="131">
        <v>507283</v>
      </c>
      <c r="S106" s="54">
        <v>53759</v>
      </c>
      <c r="T106" s="54">
        <v>111968</v>
      </c>
      <c r="V106" s="124">
        <f t="shared" si="42"/>
        <v>111968</v>
      </c>
      <c r="W106" s="51">
        <f t="shared" si="43"/>
        <v>456.44471327704377</v>
      </c>
      <c r="Y106" s="176">
        <v>-1.1554560286508586E-4</v>
      </c>
      <c r="Z106" s="61">
        <v>-2.888423386132466E-2</v>
      </c>
      <c r="AA106" s="117">
        <f t="shared" si="44"/>
        <v>4</v>
      </c>
      <c r="AB106" s="63">
        <f t="shared" si="45"/>
        <v>507.34162109346784</v>
      </c>
      <c r="AC106" s="63">
        <f t="shared" si="45"/>
        <v>55.357972627460377</v>
      </c>
      <c r="AE106" s="124">
        <f t="shared" si="46"/>
        <v>0</v>
      </c>
      <c r="AF106" s="51">
        <v>0</v>
      </c>
      <c r="AG106" s="51">
        <f t="shared" si="47"/>
        <v>456.44471327704377</v>
      </c>
      <c r="AI106" s="124">
        <v>0</v>
      </c>
      <c r="AJ106" s="51">
        <f t="shared" si="48"/>
        <v>0</v>
      </c>
      <c r="AK106" s="51">
        <f t="shared" si="49"/>
        <v>456.44471327704377</v>
      </c>
      <c r="AM106" s="124">
        <f t="shared" si="50"/>
        <v>411.54001772456894</v>
      </c>
      <c r="AN106" s="51">
        <f t="shared" si="51"/>
        <v>44.904695552474891</v>
      </c>
      <c r="AO106" s="51">
        <f t="shared" si="52"/>
        <v>0</v>
      </c>
      <c r="AQ106" s="124">
        <f t="shared" si="53"/>
        <v>507695</v>
      </c>
      <c r="AR106" s="51">
        <f t="shared" si="53"/>
        <v>53804</v>
      </c>
      <c r="AS106" s="51">
        <f t="shared" si="54"/>
        <v>111968</v>
      </c>
      <c r="AU106" s="178">
        <f t="shared" si="55"/>
        <v>673467</v>
      </c>
      <c r="AW106" s="124">
        <f t="shared" si="56"/>
        <v>1282.9561095874401</v>
      </c>
      <c r="AX106" s="51">
        <f t="shared" si="56"/>
        <v>135.96385727699234</v>
      </c>
      <c r="AY106" s="51">
        <f t="shared" si="56"/>
        <v>282.94552768549323</v>
      </c>
      <c r="AZ106" s="65">
        <f t="shared" si="57"/>
        <v>1701.8654945499256</v>
      </c>
      <c r="BB106" s="131">
        <v>507341.62109346787</v>
      </c>
      <c r="BC106" s="54">
        <v>55357.972627460382</v>
      </c>
      <c r="BD106" s="54">
        <v>112768.54828700815</v>
      </c>
      <c r="BE106" s="54">
        <f t="shared" si="58"/>
        <v>675468.14200793649</v>
      </c>
      <c r="BG106" s="122">
        <f t="shared" si="59"/>
        <v>6.9653048722972954E-4</v>
      </c>
      <c r="BH106" s="49">
        <f t="shared" si="59"/>
        <v>-2.8071342820266687E-2</v>
      </c>
      <c r="BI106" s="49">
        <f t="shared" si="59"/>
        <v>-7.0990386873710509E-3</v>
      </c>
      <c r="BJ106" s="49">
        <f t="shared" si="60"/>
        <v>-2.9626001338682872E-3</v>
      </c>
      <c r="BL106" s="131">
        <v>488449.49532112695</v>
      </c>
      <c r="BM106" s="54">
        <v>51431</v>
      </c>
      <c r="BN106" s="54">
        <v>104922</v>
      </c>
      <c r="BO106" s="54">
        <f t="shared" si="61"/>
        <v>644802.49532112689</v>
      </c>
      <c r="BQ106" s="122">
        <f t="shared" si="62"/>
        <v>3.9401217246053832E-2</v>
      </c>
      <c r="BR106" s="49">
        <f t="shared" si="62"/>
        <v>4.6139487857517869E-2</v>
      </c>
      <c r="BS106" s="49">
        <f t="shared" si="62"/>
        <v>6.7154648214864388E-2</v>
      </c>
      <c r="BT106" s="49">
        <f t="shared" si="63"/>
        <v>4.4454704947439083E-2</v>
      </c>
      <c r="BV106" s="122">
        <f t="shared" si="64"/>
        <v>3.3839250711474644E-2</v>
      </c>
      <c r="BW106" s="49">
        <f t="shared" si="64"/>
        <v>4.0541463990101168E-2</v>
      </c>
      <c r="BX106" s="49">
        <f t="shared" si="64"/>
        <v>6.1444169583409369E-2</v>
      </c>
      <c r="BY106" s="49">
        <f t="shared" si="32"/>
        <v>3.8865696565099972E-2</v>
      </c>
      <c r="CA106" s="180">
        <v>371398.33379572351</v>
      </c>
      <c r="CB106" s="64">
        <v>383756.66170182091</v>
      </c>
      <c r="CC106" s="64">
        <v>360424.22827772284</v>
      </c>
      <c r="CD106" s="64">
        <v>370492.85986828303</v>
      </c>
      <c r="CF106" s="180">
        <v>369879.69364138518</v>
      </c>
      <c r="CG106" s="64">
        <v>380961.39551478584</v>
      </c>
      <c r="CH106" s="64">
        <v>358904.420361923</v>
      </c>
      <c r="CI106" s="64">
        <v>368912.38590861647</v>
      </c>
      <c r="CK106" s="163">
        <v>395722.8125</v>
      </c>
      <c r="CL106" s="60">
        <v>393605.25</v>
      </c>
    </row>
    <row r="107" spans="1:90">
      <c r="A107" s="9" t="s">
        <v>238</v>
      </c>
      <c r="B107" s="23" t="s">
        <v>239</v>
      </c>
      <c r="D107" s="131">
        <v>677779.26938552316</v>
      </c>
      <c r="E107" s="54">
        <v>359002.8125</v>
      </c>
      <c r="F107" s="124">
        <f t="shared" si="33"/>
        <v>1887.9497479856739</v>
      </c>
      <c r="G107" s="131">
        <f t="shared" si="34"/>
        <v>645647.14103088365</v>
      </c>
      <c r="H107" s="54">
        <v>355431.3125</v>
      </c>
      <c r="I107" s="124">
        <f t="shared" si="35"/>
        <v>1816.5173363303034</v>
      </c>
      <c r="J107" s="49">
        <f t="shared" si="36"/>
        <v>4.9767320743239418E-2</v>
      </c>
      <c r="K107" s="49">
        <f t="shared" si="37"/>
        <v>3.9323825997541473E-2</v>
      </c>
      <c r="M107" s="131">
        <f t="shared" si="38"/>
        <v>684600.17582521692</v>
      </c>
      <c r="N107" s="124">
        <f t="shared" si="39"/>
        <v>1906.9493385242404</v>
      </c>
      <c r="O107" s="49">
        <f t="shared" si="40"/>
        <v>-9.963343102376232E-3</v>
      </c>
      <c r="P107" s="49">
        <f t="shared" si="41"/>
        <v>-9.963343102376232E-3</v>
      </c>
      <c r="R107" s="131">
        <v>518908</v>
      </c>
      <c r="S107" s="54">
        <v>53270</v>
      </c>
      <c r="T107" s="54">
        <v>104536</v>
      </c>
      <c r="V107" s="124">
        <f t="shared" si="42"/>
        <v>104536</v>
      </c>
      <c r="W107" s="51">
        <f t="shared" si="43"/>
        <v>1065.2693855231628</v>
      </c>
      <c r="Y107" s="176">
        <v>-9.8273380528962617E-3</v>
      </c>
      <c r="Z107" s="61">
        <v>-1.4040356051841174E-2</v>
      </c>
      <c r="AA107" s="117">
        <f t="shared" si="44"/>
        <v>4</v>
      </c>
      <c r="AB107" s="63">
        <f t="shared" si="45"/>
        <v>524.05809606943149</v>
      </c>
      <c r="AC107" s="63">
        <f t="shared" si="45"/>
        <v>54.028580507298031</v>
      </c>
      <c r="AE107" s="124">
        <f t="shared" si="46"/>
        <v>0</v>
      </c>
      <c r="AF107" s="51">
        <v>0</v>
      </c>
      <c r="AG107" s="51">
        <f t="shared" si="47"/>
        <v>1065.2693855231628</v>
      </c>
      <c r="AI107" s="124">
        <v>0</v>
      </c>
      <c r="AJ107" s="51">
        <f t="shared" si="48"/>
        <v>0</v>
      </c>
      <c r="AK107" s="51">
        <f t="shared" si="49"/>
        <v>1065.2693855231628</v>
      </c>
      <c r="AM107" s="124">
        <f t="shared" si="50"/>
        <v>965.70820362822121</v>
      </c>
      <c r="AN107" s="51">
        <f t="shared" si="51"/>
        <v>99.561181894941711</v>
      </c>
      <c r="AO107" s="51">
        <f t="shared" si="52"/>
        <v>0</v>
      </c>
      <c r="AQ107" s="124">
        <f t="shared" si="53"/>
        <v>519874</v>
      </c>
      <c r="AR107" s="51">
        <f t="shared" si="53"/>
        <v>53370</v>
      </c>
      <c r="AS107" s="51">
        <f t="shared" si="54"/>
        <v>104536</v>
      </c>
      <c r="AU107" s="178">
        <f t="shared" si="55"/>
        <v>677780</v>
      </c>
      <c r="AW107" s="124">
        <f t="shared" si="56"/>
        <v>1448.1056468046472</v>
      </c>
      <c r="AX107" s="51">
        <f t="shared" si="56"/>
        <v>148.66178799086708</v>
      </c>
      <c r="AY107" s="51">
        <f t="shared" si="56"/>
        <v>291.1843483120345</v>
      </c>
      <c r="AZ107" s="65">
        <f t="shared" si="57"/>
        <v>1887.9517831075486</v>
      </c>
      <c r="BB107" s="131">
        <v>524058.09606943157</v>
      </c>
      <c r="BC107" s="54">
        <v>54028.580507298029</v>
      </c>
      <c r="BD107" s="54">
        <v>106513.49924848725</v>
      </c>
      <c r="BE107" s="54">
        <f t="shared" si="58"/>
        <v>684600.17582521692</v>
      </c>
      <c r="BG107" s="122">
        <f t="shared" si="59"/>
        <v>-7.9840309706373791E-3</v>
      </c>
      <c r="BH107" s="49">
        <f t="shared" si="59"/>
        <v>-1.2189483808649593E-2</v>
      </c>
      <c r="BI107" s="49">
        <f t="shared" si="59"/>
        <v>-1.8565714791454746E-2</v>
      </c>
      <c r="BJ107" s="49">
        <f t="shared" si="60"/>
        <v>-9.9622758889827967E-3</v>
      </c>
      <c r="BL107" s="131">
        <v>497217.14103088365</v>
      </c>
      <c r="BM107" s="54">
        <v>50925</v>
      </c>
      <c r="BN107" s="54">
        <v>97505</v>
      </c>
      <c r="BO107" s="54">
        <f t="shared" si="61"/>
        <v>645647.14103088365</v>
      </c>
      <c r="BQ107" s="122">
        <f t="shared" si="62"/>
        <v>4.5567332860129817E-2</v>
      </c>
      <c r="BR107" s="49">
        <f t="shared" si="62"/>
        <v>4.8011782032400641E-2</v>
      </c>
      <c r="BS107" s="49">
        <f t="shared" si="62"/>
        <v>7.2109122609097076E-2</v>
      </c>
      <c r="BT107" s="49">
        <f t="shared" si="63"/>
        <v>4.9768452343505798E-2</v>
      </c>
      <c r="BV107" s="122">
        <f t="shared" si="64"/>
        <v>3.516562123200706E-2</v>
      </c>
      <c r="BW107" s="49">
        <f t="shared" si="64"/>
        <v>3.7585752070508072E-2</v>
      </c>
      <c r="BX107" s="49">
        <f t="shared" si="64"/>
        <v>6.1443362904503251E-2</v>
      </c>
      <c r="BY107" s="49">
        <f t="shared" si="32"/>
        <v>3.9324946340207223E-2</v>
      </c>
      <c r="CA107" s="180">
        <v>383635.59306025965</v>
      </c>
      <c r="CB107" s="64">
        <v>374540.95061428833</v>
      </c>
      <c r="CC107" s="64">
        <v>340432.20694913098</v>
      </c>
      <c r="CD107" s="64">
        <v>375501.76127304888</v>
      </c>
      <c r="CF107" s="180">
        <v>379893.39607566019</v>
      </c>
      <c r="CG107" s="64">
        <v>371066.2372491284</v>
      </c>
      <c r="CH107" s="64">
        <v>338279.22518480197</v>
      </c>
      <c r="CI107" s="64">
        <v>372193.59126963868</v>
      </c>
      <c r="CK107" s="163">
        <v>359002.8125</v>
      </c>
      <c r="CL107" s="60">
        <v>355431.3125</v>
      </c>
    </row>
    <row r="108" spans="1:90">
      <c r="A108" s="9" t="s">
        <v>240</v>
      </c>
      <c r="B108" s="23" t="s">
        <v>241</v>
      </c>
      <c r="D108" s="131">
        <v>341524.64265800576</v>
      </c>
      <c r="E108" s="54">
        <v>175179.875</v>
      </c>
      <c r="F108" s="124">
        <f t="shared" si="33"/>
        <v>1949.5655117804242</v>
      </c>
      <c r="G108" s="131">
        <f t="shared" si="34"/>
        <v>327042.89464443887</v>
      </c>
      <c r="H108" s="54">
        <v>174474.546875</v>
      </c>
      <c r="I108" s="124">
        <f t="shared" si="35"/>
        <v>1874.444728483774</v>
      </c>
      <c r="J108" s="49">
        <f t="shared" si="36"/>
        <v>4.4280882571417601E-2</v>
      </c>
      <c r="K108" s="49">
        <f t="shared" si="37"/>
        <v>4.0076286142304518E-2</v>
      </c>
      <c r="M108" s="131">
        <f t="shared" si="38"/>
        <v>346628.30155239673</v>
      </c>
      <c r="N108" s="124">
        <f t="shared" si="39"/>
        <v>1978.6993314865463</v>
      </c>
      <c r="O108" s="49">
        <f t="shared" si="40"/>
        <v>-1.4723722418319318E-2</v>
      </c>
      <c r="P108" s="49">
        <f t="shared" si="41"/>
        <v>-1.4723722418319429E-2</v>
      </c>
      <c r="R108" s="131">
        <v>256636</v>
      </c>
      <c r="S108" s="54">
        <v>30948</v>
      </c>
      <c r="T108" s="54">
        <v>53677</v>
      </c>
      <c r="V108" s="124">
        <f t="shared" si="42"/>
        <v>53677</v>
      </c>
      <c r="W108" s="51">
        <f t="shared" si="43"/>
        <v>263.64265800575959</v>
      </c>
      <c r="Y108" s="176">
        <v>-1.8218831687443648E-2</v>
      </c>
      <c r="Z108" s="61">
        <v>2.4066177724633153E-2</v>
      </c>
      <c r="AA108" s="117">
        <f t="shared" si="44"/>
        <v>1</v>
      </c>
      <c r="AB108" s="63">
        <f t="shared" si="45"/>
        <v>261.39837296033596</v>
      </c>
      <c r="AC108" s="63">
        <f t="shared" si="45"/>
        <v>30.22070318615852</v>
      </c>
      <c r="AE108" s="124">
        <f t="shared" si="46"/>
        <v>263.64265800575959</v>
      </c>
      <c r="AF108" s="51">
        <v>0</v>
      </c>
      <c r="AG108" s="51">
        <f t="shared" si="47"/>
        <v>0</v>
      </c>
      <c r="AI108" s="124">
        <v>0</v>
      </c>
      <c r="AJ108" s="51">
        <f t="shared" si="48"/>
        <v>0</v>
      </c>
      <c r="AK108" s="51">
        <f t="shared" si="49"/>
        <v>0</v>
      </c>
      <c r="AM108" s="124">
        <f t="shared" si="50"/>
        <v>0</v>
      </c>
      <c r="AN108" s="51">
        <f t="shared" si="51"/>
        <v>0</v>
      </c>
      <c r="AO108" s="51">
        <f t="shared" si="52"/>
        <v>0</v>
      </c>
      <c r="AQ108" s="124">
        <f t="shared" si="53"/>
        <v>256900</v>
      </c>
      <c r="AR108" s="51">
        <f t="shared" si="53"/>
        <v>30948</v>
      </c>
      <c r="AS108" s="51">
        <f t="shared" si="54"/>
        <v>53677</v>
      </c>
      <c r="AU108" s="178">
        <f t="shared" si="55"/>
        <v>341525</v>
      </c>
      <c r="AW108" s="124">
        <f t="shared" si="56"/>
        <v>1466.4926550495597</v>
      </c>
      <c r="AX108" s="51">
        <f t="shared" si="56"/>
        <v>176.66412879904155</v>
      </c>
      <c r="AY108" s="51">
        <f t="shared" si="56"/>
        <v>306.41076778939362</v>
      </c>
      <c r="AZ108" s="65">
        <f t="shared" si="57"/>
        <v>1949.5675516379949</v>
      </c>
      <c r="BB108" s="131">
        <v>261398.37296033598</v>
      </c>
      <c r="BC108" s="54">
        <v>30220.70318615852</v>
      </c>
      <c r="BD108" s="54">
        <v>55009.225405902245</v>
      </c>
      <c r="BE108" s="54">
        <f t="shared" si="58"/>
        <v>346628.30155239673</v>
      </c>
      <c r="BG108" s="122">
        <f t="shared" si="59"/>
        <v>-1.7208878958931195E-2</v>
      </c>
      <c r="BH108" s="49">
        <f t="shared" si="59"/>
        <v>2.4066177724633153E-2</v>
      </c>
      <c r="BI108" s="49">
        <f t="shared" si="59"/>
        <v>-2.4218217872947978E-2</v>
      </c>
      <c r="BJ108" s="49">
        <f t="shared" si="60"/>
        <v>-1.4722691510016039E-2</v>
      </c>
      <c r="BL108" s="131">
        <v>246878.89464443884</v>
      </c>
      <c r="BM108" s="54">
        <v>29798</v>
      </c>
      <c r="BN108" s="54">
        <v>50366</v>
      </c>
      <c r="BO108" s="54">
        <f t="shared" si="61"/>
        <v>327042.89464443887</v>
      </c>
      <c r="BQ108" s="122">
        <f t="shared" si="62"/>
        <v>4.0591178804465278E-2</v>
      </c>
      <c r="BR108" s="49">
        <f t="shared" si="62"/>
        <v>3.8593194174105561E-2</v>
      </c>
      <c r="BS108" s="49">
        <f t="shared" si="62"/>
        <v>6.5738792042250749E-2</v>
      </c>
      <c r="BT108" s="49">
        <f t="shared" si="63"/>
        <v>4.4281975217061564E-2</v>
      </c>
      <c r="BV108" s="122">
        <f t="shared" si="64"/>
        <v>3.6401438258996333E-2</v>
      </c>
      <c r="BW108" s="49">
        <f t="shared" si="64"/>
        <v>3.4411498130056062E-2</v>
      </c>
      <c r="BX108" s="49">
        <f t="shared" si="64"/>
        <v>6.1447799461448183E-2</v>
      </c>
      <c r="BY108" s="49">
        <f t="shared" si="32"/>
        <v>4.0077374388620912E-2</v>
      </c>
      <c r="CA108" s="180">
        <v>191356.11220924498</v>
      </c>
      <c r="CB108" s="64">
        <v>209498.20989739199</v>
      </c>
      <c r="CC108" s="64">
        <v>175817.26391135794</v>
      </c>
      <c r="CD108" s="64">
        <v>190124.89674446284</v>
      </c>
      <c r="CF108" s="180">
        <v>189607.45311201131</v>
      </c>
      <c r="CG108" s="64">
        <v>208330.32158167317</v>
      </c>
      <c r="CH108" s="64">
        <v>174620.65537178901</v>
      </c>
      <c r="CI108" s="64">
        <v>188571.34423987489</v>
      </c>
      <c r="CK108" s="163">
        <v>175179.875</v>
      </c>
      <c r="CL108" s="60">
        <v>174474.546875</v>
      </c>
    </row>
    <row r="109" spans="1:90">
      <c r="A109" s="9" t="s">
        <v>242</v>
      </c>
      <c r="B109" s="23" t="s">
        <v>243</v>
      </c>
      <c r="D109" s="131">
        <v>386720.13999804133</v>
      </c>
      <c r="E109" s="54">
        <v>238141.71875</v>
      </c>
      <c r="F109" s="124">
        <f t="shared" si="33"/>
        <v>1623.9075707856891</v>
      </c>
      <c r="G109" s="131">
        <f t="shared" si="34"/>
        <v>370390.54545067024</v>
      </c>
      <c r="H109" s="54">
        <v>237093.515625</v>
      </c>
      <c r="I109" s="124">
        <f t="shared" si="35"/>
        <v>1562.2128866505993</v>
      </c>
      <c r="J109" s="49">
        <f t="shared" si="36"/>
        <v>4.4087503711797371E-2</v>
      </c>
      <c r="K109" s="49">
        <f t="shared" si="37"/>
        <v>3.949185457518789E-2</v>
      </c>
      <c r="M109" s="131">
        <f t="shared" si="38"/>
        <v>391115.96912029519</v>
      </c>
      <c r="N109" s="124">
        <f t="shared" si="39"/>
        <v>1642.3664495799107</v>
      </c>
      <c r="O109" s="49">
        <f t="shared" si="40"/>
        <v>-1.123919622136893E-2</v>
      </c>
      <c r="P109" s="49">
        <f t="shared" si="41"/>
        <v>-1.123919622136893E-2</v>
      </c>
      <c r="R109" s="131">
        <v>290636</v>
      </c>
      <c r="S109" s="54">
        <v>33851</v>
      </c>
      <c r="T109" s="54">
        <v>61695</v>
      </c>
      <c r="V109" s="124">
        <f t="shared" si="42"/>
        <v>61695</v>
      </c>
      <c r="W109" s="51">
        <f t="shared" si="43"/>
        <v>538.13999804132618</v>
      </c>
      <c r="Y109" s="176">
        <v>-1.3446607408378886E-2</v>
      </c>
      <c r="Z109" s="61">
        <v>6.0265792125379747E-2</v>
      </c>
      <c r="AA109" s="117">
        <f t="shared" si="44"/>
        <v>1</v>
      </c>
      <c r="AB109" s="63">
        <f t="shared" si="45"/>
        <v>294.5973347033102</v>
      </c>
      <c r="AC109" s="63">
        <f t="shared" si="45"/>
        <v>31.926900076765858</v>
      </c>
      <c r="AE109" s="124">
        <f t="shared" si="46"/>
        <v>538.13999804132618</v>
      </c>
      <c r="AF109" s="51">
        <v>0</v>
      </c>
      <c r="AG109" s="51">
        <f t="shared" si="47"/>
        <v>0</v>
      </c>
      <c r="AI109" s="124">
        <v>0</v>
      </c>
      <c r="AJ109" s="51">
        <f t="shared" si="48"/>
        <v>0</v>
      </c>
      <c r="AK109" s="51">
        <f t="shared" si="49"/>
        <v>0</v>
      </c>
      <c r="AM109" s="124">
        <f t="shared" si="50"/>
        <v>0</v>
      </c>
      <c r="AN109" s="51">
        <f t="shared" si="51"/>
        <v>0</v>
      </c>
      <c r="AO109" s="51">
        <f t="shared" si="52"/>
        <v>0</v>
      </c>
      <c r="AQ109" s="124">
        <f t="shared" si="53"/>
        <v>291174</v>
      </c>
      <c r="AR109" s="51">
        <f t="shared" si="53"/>
        <v>33851</v>
      </c>
      <c r="AS109" s="51">
        <f t="shared" si="54"/>
        <v>61695</v>
      </c>
      <c r="AU109" s="178">
        <f t="shared" si="55"/>
        <v>386720</v>
      </c>
      <c r="AW109" s="124">
        <f t="shared" si="56"/>
        <v>1222.6921075751243</v>
      </c>
      <c r="AX109" s="51">
        <f t="shared" si="56"/>
        <v>142.14645034764621</v>
      </c>
      <c r="AY109" s="51">
        <f t="shared" si="56"/>
        <v>259.06842498590976</v>
      </c>
      <c r="AZ109" s="65">
        <f t="shared" si="57"/>
        <v>1623.9069829086802</v>
      </c>
      <c r="BB109" s="131">
        <v>294597.33470331022</v>
      </c>
      <c r="BC109" s="54">
        <v>31926.900076765865</v>
      </c>
      <c r="BD109" s="54">
        <v>64591.734340219118</v>
      </c>
      <c r="BE109" s="54">
        <f t="shared" si="58"/>
        <v>391115.96912029519</v>
      </c>
      <c r="BG109" s="122">
        <f t="shared" si="59"/>
        <v>-1.1620385862478599E-2</v>
      </c>
      <c r="BH109" s="49">
        <f t="shared" si="59"/>
        <v>6.0265792125379525E-2</v>
      </c>
      <c r="BI109" s="49">
        <f t="shared" si="59"/>
        <v>-4.4846827071732931E-2</v>
      </c>
      <c r="BJ109" s="49">
        <f t="shared" si="60"/>
        <v>-1.1239554166460386E-2</v>
      </c>
      <c r="BL109" s="131">
        <v>279802.54545067024</v>
      </c>
      <c r="BM109" s="54">
        <v>32720</v>
      </c>
      <c r="BN109" s="54">
        <v>57868</v>
      </c>
      <c r="BO109" s="54">
        <f t="shared" si="61"/>
        <v>370390.54545067024</v>
      </c>
      <c r="BQ109" s="122">
        <f t="shared" si="62"/>
        <v>4.0640997497052966E-2</v>
      </c>
      <c r="BR109" s="49">
        <f t="shared" si="62"/>
        <v>3.4566014669926703E-2</v>
      </c>
      <c r="BS109" s="49">
        <f t="shared" si="62"/>
        <v>6.613326881869086E-2</v>
      </c>
      <c r="BT109" s="49">
        <f t="shared" si="63"/>
        <v>4.4087125737675148E-2</v>
      </c>
      <c r="BV109" s="122">
        <f t="shared" si="64"/>
        <v>3.6060518481006998E-2</v>
      </c>
      <c r="BW109" s="49">
        <f t="shared" si="64"/>
        <v>3.0012275260939525E-2</v>
      </c>
      <c r="BX109" s="49">
        <f t="shared" si="64"/>
        <v>6.1440583177938324E-2</v>
      </c>
      <c r="BY109" s="49">
        <f t="shared" si="32"/>
        <v>3.9491478264754187E-2</v>
      </c>
      <c r="CA109" s="180">
        <v>215659.34017724378</v>
      </c>
      <c r="CB109" s="64">
        <v>221326.03508441313</v>
      </c>
      <c r="CC109" s="64">
        <v>206444.31764291198</v>
      </c>
      <c r="CD109" s="64">
        <v>214526.28914337559</v>
      </c>
      <c r="CF109" s="180">
        <v>214103.53880778083</v>
      </c>
      <c r="CG109" s="64">
        <v>220515.90619058145</v>
      </c>
      <c r="CH109" s="64">
        <v>205116.06610331518</v>
      </c>
      <c r="CI109" s="64">
        <v>213100.3021619349</v>
      </c>
      <c r="CK109" s="163">
        <v>238141.71875</v>
      </c>
      <c r="CL109" s="60">
        <v>237093.515625</v>
      </c>
    </row>
    <row r="110" spans="1:90">
      <c r="A110" s="9" t="s">
        <v>244</v>
      </c>
      <c r="B110" s="23" t="s">
        <v>245</v>
      </c>
      <c r="D110" s="131">
        <v>391535</v>
      </c>
      <c r="E110" s="54">
        <v>232384.46875</v>
      </c>
      <c r="F110" s="124">
        <f t="shared" si="33"/>
        <v>1684.8587261707869</v>
      </c>
      <c r="G110" s="131">
        <f t="shared" si="34"/>
        <v>372048.42735392245</v>
      </c>
      <c r="H110" s="54">
        <v>230298.28125</v>
      </c>
      <c r="I110" s="124">
        <f t="shared" si="35"/>
        <v>1615.5067477470479</v>
      </c>
      <c r="J110" s="49">
        <f t="shared" si="36"/>
        <v>5.237644138068176E-2</v>
      </c>
      <c r="K110" s="49">
        <f t="shared" si="37"/>
        <v>4.292893144547727E-2</v>
      </c>
      <c r="M110" s="131">
        <f t="shared" si="38"/>
        <v>403556.83252410236</v>
      </c>
      <c r="N110" s="124">
        <f t="shared" si="39"/>
        <v>1736.5912390567296</v>
      </c>
      <c r="O110" s="49">
        <f t="shared" si="40"/>
        <v>-2.9789688973694606E-2</v>
      </c>
      <c r="P110" s="49">
        <f t="shared" si="41"/>
        <v>-2.9789688973694495E-2</v>
      </c>
      <c r="R110" s="131">
        <v>291998</v>
      </c>
      <c r="S110" s="54">
        <v>35913</v>
      </c>
      <c r="T110" s="54">
        <v>63624</v>
      </c>
      <c r="V110" s="124">
        <f t="shared" si="42"/>
        <v>63624</v>
      </c>
      <c r="W110" s="51">
        <f t="shared" si="43"/>
        <v>0</v>
      </c>
      <c r="Y110" s="176">
        <v>-3.7197753667872369E-2</v>
      </c>
      <c r="Z110" s="61">
        <v>8.0333457180314927E-3</v>
      </c>
      <c r="AA110" s="117">
        <f t="shared" si="44"/>
        <v>1</v>
      </c>
      <c r="AB110" s="63">
        <f t="shared" si="45"/>
        <v>303.27930902985509</v>
      </c>
      <c r="AC110" s="63">
        <f t="shared" si="45"/>
        <v>35.626797617908998</v>
      </c>
      <c r="AE110" s="124">
        <f t="shared" si="46"/>
        <v>0</v>
      </c>
      <c r="AF110" s="51">
        <v>0</v>
      </c>
      <c r="AG110" s="51">
        <f t="shared" si="47"/>
        <v>0</v>
      </c>
      <c r="AI110" s="124">
        <v>0</v>
      </c>
      <c r="AJ110" s="51">
        <f t="shared" si="48"/>
        <v>0</v>
      </c>
      <c r="AK110" s="51">
        <f t="shared" si="49"/>
        <v>0</v>
      </c>
      <c r="AM110" s="124">
        <f t="shared" si="50"/>
        <v>0</v>
      </c>
      <c r="AN110" s="51">
        <f t="shared" si="51"/>
        <v>0</v>
      </c>
      <c r="AO110" s="51">
        <f t="shared" si="52"/>
        <v>0</v>
      </c>
      <c r="AQ110" s="124">
        <f t="shared" si="53"/>
        <v>291998</v>
      </c>
      <c r="AR110" s="51">
        <f t="shared" si="53"/>
        <v>35913</v>
      </c>
      <c r="AS110" s="51">
        <f t="shared" si="54"/>
        <v>63624</v>
      </c>
      <c r="AU110" s="178">
        <f t="shared" si="55"/>
        <v>391535</v>
      </c>
      <c r="AW110" s="124">
        <f t="shared" si="56"/>
        <v>1256.5297567890927</v>
      </c>
      <c r="AX110" s="51">
        <f t="shared" si="56"/>
        <v>154.54130903487928</v>
      </c>
      <c r="AY110" s="51">
        <f t="shared" si="56"/>
        <v>273.78766034681479</v>
      </c>
      <c r="AZ110" s="65">
        <f t="shared" si="57"/>
        <v>1684.8587261707869</v>
      </c>
      <c r="BB110" s="131">
        <v>303279.30902985513</v>
      </c>
      <c r="BC110" s="54">
        <v>35626.797617908989</v>
      </c>
      <c r="BD110" s="54">
        <v>64650.725876338271</v>
      </c>
      <c r="BE110" s="54">
        <f t="shared" si="58"/>
        <v>403556.83252410236</v>
      </c>
      <c r="BG110" s="122">
        <f t="shared" si="59"/>
        <v>-3.719775366787248E-2</v>
      </c>
      <c r="BH110" s="49">
        <f t="shared" si="59"/>
        <v>8.0333457180317147E-3</v>
      </c>
      <c r="BI110" s="49">
        <f t="shared" si="59"/>
        <v>-1.5881119081356587E-2</v>
      </c>
      <c r="BJ110" s="49">
        <f t="shared" si="60"/>
        <v>-2.9789688973694606E-2</v>
      </c>
      <c r="BL110" s="131">
        <v>278238.42735392245</v>
      </c>
      <c r="BM110" s="54">
        <v>34407</v>
      </c>
      <c r="BN110" s="54">
        <v>59403</v>
      </c>
      <c r="BO110" s="54">
        <f t="shared" si="61"/>
        <v>372048.42735392245</v>
      </c>
      <c r="BQ110" s="122">
        <f t="shared" si="62"/>
        <v>4.9452452621058018E-2</v>
      </c>
      <c r="BR110" s="49">
        <f t="shared" si="62"/>
        <v>4.3770163048217015E-2</v>
      </c>
      <c r="BS110" s="49">
        <f t="shared" si="62"/>
        <v>7.1057017322357474E-2</v>
      </c>
      <c r="BT110" s="49">
        <f t="shared" si="63"/>
        <v>5.237644138068176E-2</v>
      </c>
      <c r="BV110" s="122">
        <f t="shared" si="64"/>
        <v>4.0031192240452818E-2</v>
      </c>
      <c r="BW110" s="49">
        <f t="shared" si="64"/>
        <v>3.4399914344691362E-2</v>
      </c>
      <c r="BX110" s="49">
        <f t="shared" si="64"/>
        <v>6.1441806059125303E-2</v>
      </c>
      <c r="BY110" s="49">
        <f t="shared" si="32"/>
        <v>4.292893144547727E-2</v>
      </c>
      <c r="CA110" s="180">
        <v>222014.96066031462</v>
      </c>
      <c r="CB110" s="64">
        <v>246974.74044042424</v>
      </c>
      <c r="CC110" s="64">
        <v>206632.86293504917</v>
      </c>
      <c r="CD110" s="64">
        <v>221350.07663985979</v>
      </c>
      <c r="CF110" s="180">
        <v>218977.27659375404</v>
      </c>
      <c r="CG110" s="64">
        <v>244734.37612863729</v>
      </c>
      <c r="CH110" s="64">
        <v>204677.99041815603</v>
      </c>
      <c r="CI110" s="64">
        <v>218614.64495179534</v>
      </c>
      <c r="CK110" s="163">
        <v>232384.46875</v>
      </c>
      <c r="CL110" s="60">
        <v>230298.28125</v>
      </c>
    </row>
    <row r="111" spans="1:90">
      <c r="A111" s="9" t="s">
        <v>246</v>
      </c>
      <c r="B111" s="23" t="s">
        <v>247</v>
      </c>
      <c r="D111" s="131">
        <v>310322.0723413126</v>
      </c>
      <c r="E111" s="54">
        <v>180604.5625</v>
      </c>
      <c r="F111" s="124">
        <f t="shared" si="33"/>
        <v>1718.2404920767858</v>
      </c>
      <c r="G111" s="131">
        <f t="shared" si="34"/>
        <v>295322.65590270597</v>
      </c>
      <c r="H111" s="54">
        <v>178554.9375</v>
      </c>
      <c r="I111" s="124">
        <f t="shared" si="35"/>
        <v>1653.9596162257119</v>
      </c>
      <c r="J111" s="49">
        <f t="shared" si="36"/>
        <v>5.0789928028915465E-2</v>
      </c>
      <c r="K111" s="49">
        <f t="shared" si="37"/>
        <v>3.8864840000000234E-2</v>
      </c>
      <c r="M111" s="131">
        <f t="shared" si="38"/>
        <v>305929.97402972559</v>
      </c>
      <c r="N111" s="124">
        <f t="shared" si="39"/>
        <v>1693.9216252065926</v>
      </c>
      <c r="O111" s="49">
        <f t="shared" si="40"/>
        <v>1.4356547852222734E-2</v>
      </c>
      <c r="P111" s="49">
        <f t="shared" si="41"/>
        <v>1.4356547852222734E-2</v>
      </c>
      <c r="R111" s="131">
        <v>234667</v>
      </c>
      <c r="S111" s="54">
        <v>24021</v>
      </c>
      <c r="T111" s="54">
        <v>51466</v>
      </c>
      <c r="V111" s="124">
        <f t="shared" si="42"/>
        <v>51466</v>
      </c>
      <c r="W111" s="51">
        <f t="shared" si="43"/>
        <v>168.07234131259611</v>
      </c>
      <c r="Y111" s="176">
        <v>2.7374003721478246E-2</v>
      </c>
      <c r="Z111" s="61">
        <v>-3.7193909370801359E-2</v>
      </c>
      <c r="AA111" s="117">
        <f t="shared" si="44"/>
        <v>3</v>
      </c>
      <c r="AB111" s="63">
        <f t="shared" si="45"/>
        <v>228.4143838076113</v>
      </c>
      <c r="AC111" s="63">
        <f t="shared" si="45"/>
        <v>24.948948945994051</v>
      </c>
      <c r="AE111" s="124">
        <f t="shared" si="46"/>
        <v>0</v>
      </c>
      <c r="AF111" s="51">
        <v>0</v>
      </c>
      <c r="AG111" s="51">
        <f t="shared" si="47"/>
        <v>168.07234131259611</v>
      </c>
      <c r="AI111" s="124">
        <v>0</v>
      </c>
      <c r="AJ111" s="51">
        <f t="shared" si="48"/>
        <v>168.07234131259611</v>
      </c>
      <c r="AK111" s="51">
        <f t="shared" si="49"/>
        <v>0</v>
      </c>
      <c r="AM111" s="124">
        <f t="shared" si="50"/>
        <v>0</v>
      </c>
      <c r="AN111" s="51">
        <f t="shared" si="51"/>
        <v>0</v>
      </c>
      <c r="AO111" s="51">
        <f t="shared" si="52"/>
        <v>0</v>
      </c>
      <c r="AQ111" s="124">
        <f t="shared" si="53"/>
        <v>234667</v>
      </c>
      <c r="AR111" s="51">
        <f t="shared" si="53"/>
        <v>24189</v>
      </c>
      <c r="AS111" s="51">
        <f t="shared" si="54"/>
        <v>51466</v>
      </c>
      <c r="AU111" s="178">
        <f t="shared" si="55"/>
        <v>310322</v>
      </c>
      <c r="AW111" s="124">
        <f t="shared" si="56"/>
        <v>1299.3414825829775</v>
      </c>
      <c r="AX111" s="51">
        <f t="shared" si="56"/>
        <v>133.93349351293381</v>
      </c>
      <c r="AY111" s="51">
        <f t="shared" si="56"/>
        <v>284.96511543001577</v>
      </c>
      <c r="AZ111" s="65">
        <f t="shared" si="57"/>
        <v>1718.240091525927</v>
      </c>
      <c r="BB111" s="131">
        <v>228414.38380761136</v>
      </c>
      <c r="BC111" s="54">
        <v>24948.948945994052</v>
      </c>
      <c r="BD111" s="54">
        <v>52566.641276120165</v>
      </c>
      <c r="BE111" s="54">
        <f t="shared" si="58"/>
        <v>305929.97402972559</v>
      </c>
      <c r="BG111" s="122">
        <f t="shared" si="59"/>
        <v>2.7374003721478024E-2</v>
      </c>
      <c r="BH111" s="49">
        <f t="shared" si="59"/>
        <v>-3.0460158768174206E-2</v>
      </c>
      <c r="BI111" s="49">
        <f t="shared" si="59"/>
        <v>-2.0938017902622952E-2</v>
      </c>
      <c r="BJ111" s="49">
        <f t="shared" si="60"/>
        <v>1.4356311388591392E-2</v>
      </c>
      <c r="BL111" s="131">
        <v>224592.655902706</v>
      </c>
      <c r="BM111" s="54">
        <v>22793</v>
      </c>
      <c r="BN111" s="54">
        <v>47937</v>
      </c>
      <c r="BO111" s="54">
        <f t="shared" si="61"/>
        <v>295322.65590270597</v>
      </c>
      <c r="BQ111" s="122">
        <f t="shared" si="62"/>
        <v>4.4856070902239198E-2</v>
      </c>
      <c r="BR111" s="49">
        <f t="shared" si="62"/>
        <v>6.1246874040275623E-2</v>
      </c>
      <c r="BS111" s="49">
        <f t="shared" si="62"/>
        <v>7.3617456244654544E-2</v>
      </c>
      <c r="BT111" s="49">
        <f t="shared" si="63"/>
        <v>5.0789683072048453E-2</v>
      </c>
      <c r="BV111" s="122">
        <f t="shared" si="64"/>
        <v>3.2998324372037535E-2</v>
      </c>
      <c r="BW111" s="49">
        <f t="shared" si="64"/>
        <v>4.9203113383870178E-2</v>
      </c>
      <c r="BX111" s="49">
        <f t="shared" si="64"/>
        <v>6.1433305698870289E-2</v>
      </c>
      <c r="BY111" s="49">
        <f t="shared" si="32"/>
        <v>3.8864597823072167E-2</v>
      </c>
      <c r="CA111" s="180">
        <v>167210.25445987404</v>
      </c>
      <c r="CB111" s="64">
        <v>172952.96243805156</v>
      </c>
      <c r="CC111" s="64">
        <v>168010.41959746741</v>
      </c>
      <c r="CD111" s="64">
        <v>167801.94941654382</v>
      </c>
      <c r="CF111" s="180">
        <v>166394.42660953023</v>
      </c>
      <c r="CG111" s="64">
        <v>171310.72591892228</v>
      </c>
      <c r="CH111" s="64">
        <v>167024.69279130484</v>
      </c>
      <c r="CI111" s="64">
        <v>166890.31719727925</v>
      </c>
      <c r="CK111" s="163">
        <v>180604.5625</v>
      </c>
      <c r="CL111" s="60">
        <v>178554.9375</v>
      </c>
    </row>
    <row r="112" spans="1:90">
      <c r="A112" s="9" t="s">
        <v>248</v>
      </c>
      <c r="B112" s="23" t="s">
        <v>249</v>
      </c>
      <c r="D112" s="131">
        <v>577752.20198665583</v>
      </c>
      <c r="E112" s="54">
        <v>318751.09375</v>
      </c>
      <c r="F112" s="124">
        <f t="shared" si="33"/>
        <v>1812.5497082679606</v>
      </c>
      <c r="G112" s="131">
        <f t="shared" si="34"/>
        <v>551362.96006340603</v>
      </c>
      <c r="H112" s="54">
        <v>316014.28125</v>
      </c>
      <c r="I112" s="124">
        <f t="shared" si="35"/>
        <v>1744.7406423610992</v>
      </c>
      <c r="J112" s="49">
        <f t="shared" si="36"/>
        <v>4.7861833011443311E-2</v>
      </c>
      <c r="K112" s="49">
        <f t="shared" si="37"/>
        <v>3.8864840000000012E-2</v>
      </c>
      <c r="M112" s="131">
        <f t="shared" si="38"/>
        <v>569290.58978212147</v>
      </c>
      <c r="N112" s="124">
        <f t="shared" si="39"/>
        <v>1786.0035649905012</v>
      </c>
      <c r="O112" s="49">
        <f t="shared" si="40"/>
        <v>1.4863432412913768E-2</v>
      </c>
      <c r="P112" s="49">
        <f t="shared" si="41"/>
        <v>1.4863432412913768E-2</v>
      </c>
      <c r="R112" s="131">
        <v>433650</v>
      </c>
      <c r="S112" s="54">
        <v>45484</v>
      </c>
      <c r="T112" s="54">
        <v>98113</v>
      </c>
      <c r="V112" s="124">
        <f t="shared" si="42"/>
        <v>98113</v>
      </c>
      <c r="W112" s="51">
        <f t="shared" si="43"/>
        <v>505.20198665582575</v>
      </c>
      <c r="Y112" s="176">
        <v>1.2167483701752246E-2</v>
      </c>
      <c r="Z112" s="61">
        <v>-1.4928152188196986E-2</v>
      </c>
      <c r="AA112" s="117">
        <f t="shared" si="44"/>
        <v>3</v>
      </c>
      <c r="AB112" s="63">
        <f t="shared" si="45"/>
        <v>428.43699978785367</v>
      </c>
      <c r="AC112" s="63">
        <f t="shared" si="45"/>
        <v>46.173281777401556</v>
      </c>
      <c r="AE112" s="124">
        <f t="shared" si="46"/>
        <v>0</v>
      </c>
      <c r="AF112" s="51">
        <v>0</v>
      </c>
      <c r="AG112" s="51">
        <f t="shared" si="47"/>
        <v>505.20198665582575</v>
      </c>
      <c r="AI112" s="124">
        <v>0</v>
      </c>
      <c r="AJ112" s="51">
        <f t="shared" si="48"/>
        <v>505.20198665582575</v>
      </c>
      <c r="AK112" s="51">
        <f t="shared" si="49"/>
        <v>0</v>
      </c>
      <c r="AM112" s="124">
        <f t="shared" si="50"/>
        <v>0</v>
      </c>
      <c r="AN112" s="51">
        <f t="shared" si="51"/>
        <v>0</v>
      </c>
      <c r="AO112" s="51">
        <f t="shared" si="52"/>
        <v>0</v>
      </c>
      <c r="AQ112" s="124">
        <f t="shared" si="53"/>
        <v>433650</v>
      </c>
      <c r="AR112" s="51">
        <f t="shared" si="53"/>
        <v>45989</v>
      </c>
      <c r="AS112" s="51">
        <f t="shared" si="54"/>
        <v>98113</v>
      </c>
      <c r="AU112" s="178">
        <f t="shared" si="55"/>
        <v>577752</v>
      </c>
      <c r="AW112" s="124">
        <f t="shared" si="56"/>
        <v>1360.4659199698826</v>
      </c>
      <c r="AX112" s="51">
        <f t="shared" si="56"/>
        <v>144.27872061223317</v>
      </c>
      <c r="AY112" s="51">
        <f t="shared" si="56"/>
        <v>307.8044340043931</v>
      </c>
      <c r="AZ112" s="65">
        <f t="shared" si="57"/>
        <v>1812.5490745865088</v>
      </c>
      <c r="BB112" s="131">
        <v>428436.99978785374</v>
      </c>
      <c r="BC112" s="54">
        <v>46173.281777401549</v>
      </c>
      <c r="BD112" s="54">
        <v>94680.308216866179</v>
      </c>
      <c r="BE112" s="54">
        <f t="shared" si="58"/>
        <v>569290.58978212147</v>
      </c>
      <c r="BG112" s="122">
        <f t="shared" si="59"/>
        <v>1.2167483701752024E-2</v>
      </c>
      <c r="BH112" s="49">
        <f t="shared" si="59"/>
        <v>-3.9910911745446587E-3</v>
      </c>
      <c r="BI112" s="49">
        <f t="shared" si="59"/>
        <v>3.6255604230514438E-2</v>
      </c>
      <c r="BJ112" s="49">
        <f t="shared" si="60"/>
        <v>1.4863077608777697E-2</v>
      </c>
      <c r="BL112" s="131">
        <v>416191.96006340603</v>
      </c>
      <c r="BM112" s="54">
        <v>43531</v>
      </c>
      <c r="BN112" s="54">
        <v>91640</v>
      </c>
      <c r="BO112" s="54">
        <f t="shared" si="61"/>
        <v>551362.96006340603</v>
      </c>
      <c r="BQ112" s="122">
        <f t="shared" si="62"/>
        <v>4.1947085988720767E-2</v>
      </c>
      <c r="BR112" s="49">
        <f t="shared" si="62"/>
        <v>5.6465507339596988E-2</v>
      </c>
      <c r="BS112" s="49">
        <f t="shared" si="62"/>
        <v>7.0635093845482277E-2</v>
      </c>
      <c r="BT112" s="49">
        <f t="shared" si="63"/>
        <v>4.7861466670810149E-2</v>
      </c>
      <c r="BV112" s="122">
        <f t="shared" si="64"/>
        <v>3.3000877284856678E-2</v>
      </c>
      <c r="BW112" s="49">
        <f t="shared" si="64"/>
        <v>4.739464275905525E-2</v>
      </c>
      <c r="BX112" s="49">
        <f t="shared" si="64"/>
        <v>6.1442568501324013E-2</v>
      </c>
      <c r="BY112" s="49">
        <f t="shared" si="32"/>
        <v>3.8864476804785664E-2</v>
      </c>
      <c r="CA112" s="180">
        <v>313636.37683558528</v>
      </c>
      <c r="CB112" s="64">
        <v>320085.86358387442</v>
      </c>
      <c r="CC112" s="64">
        <v>302611.65493865294</v>
      </c>
      <c r="CD112" s="64">
        <v>312254.69505858881</v>
      </c>
      <c r="CF112" s="180">
        <v>312416.61598396441</v>
      </c>
      <c r="CG112" s="64">
        <v>317657.36935621098</v>
      </c>
      <c r="CH112" s="64">
        <v>301186.68665616674</v>
      </c>
      <c r="CI112" s="64">
        <v>310943.27073243255</v>
      </c>
      <c r="CK112" s="163">
        <v>318751.09375</v>
      </c>
      <c r="CL112" s="60">
        <v>316014.28125</v>
      </c>
    </row>
    <row r="113" spans="1:90">
      <c r="A113" s="9" t="s">
        <v>250</v>
      </c>
      <c r="B113" s="23" t="s">
        <v>251</v>
      </c>
      <c r="D113" s="131">
        <v>349118.54886539013</v>
      </c>
      <c r="E113" s="54">
        <v>177701.8125</v>
      </c>
      <c r="F113" s="124">
        <f t="shared" si="33"/>
        <v>1964.6313335458531</v>
      </c>
      <c r="G113" s="131">
        <f t="shared" si="34"/>
        <v>332632.77909592842</v>
      </c>
      <c r="H113" s="54">
        <v>176762.8125</v>
      </c>
      <c r="I113" s="124">
        <f t="shared" si="35"/>
        <v>1881.8029334984044</v>
      </c>
      <c r="J113" s="49">
        <f t="shared" si="36"/>
        <v>4.9561470803535457E-2</v>
      </c>
      <c r="K113" s="49">
        <f t="shared" si="37"/>
        <v>4.4015448468594398E-2</v>
      </c>
      <c r="M113" s="131">
        <f t="shared" si="38"/>
        <v>363299.20299675927</v>
      </c>
      <c r="N113" s="124">
        <f t="shared" si="39"/>
        <v>2044.4316120678807</v>
      </c>
      <c r="O113" s="49">
        <f t="shared" si="40"/>
        <v>-3.903298992785198E-2</v>
      </c>
      <c r="P113" s="49">
        <f t="shared" si="41"/>
        <v>-3.9032989927851869E-2</v>
      </c>
      <c r="R113" s="131">
        <v>270692</v>
      </c>
      <c r="S113" s="54">
        <v>31226</v>
      </c>
      <c r="T113" s="54">
        <v>46144</v>
      </c>
      <c r="V113" s="124">
        <f t="shared" si="42"/>
        <v>46144</v>
      </c>
      <c r="W113" s="51">
        <f t="shared" si="43"/>
        <v>1056.5488653901266</v>
      </c>
      <c r="Y113" s="176">
        <v>-2.9662891362088106E-2</v>
      </c>
      <c r="Z113" s="61">
        <v>1.6894383941066682E-2</v>
      </c>
      <c r="AA113" s="117">
        <f t="shared" si="44"/>
        <v>1</v>
      </c>
      <c r="AB113" s="63">
        <f t="shared" si="45"/>
        <v>278.96696683071059</v>
      </c>
      <c r="AC113" s="63">
        <f t="shared" si="45"/>
        <v>30.70722042832098</v>
      </c>
      <c r="AE113" s="124">
        <f t="shared" si="46"/>
        <v>1056.5488653901266</v>
      </c>
      <c r="AF113" s="51">
        <v>0</v>
      </c>
      <c r="AG113" s="51">
        <f t="shared" si="47"/>
        <v>0</v>
      </c>
      <c r="AI113" s="124">
        <v>0</v>
      </c>
      <c r="AJ113" s="51">
        <f t="shared" si="48"/>
        <v>0</v>
      </c>
      <c r="AK113" s="51">
        <f t="shared" si="49"/>
        <v>0</v>
      </c>
      <c r="AM113" s="124">
        <f t="shared" si="50"/>
        <v>0</v>
      </c>
      <c r="AN113" s="51">
        <f t="shared" si="51"/>
        <v>0</v>
      </c>
      <c r="AO113" s="51">
        <f t="shared" si="52"/>
        <v>0</v>
      </c>
      <c r="AQ113" s="124">
        <f t="shared" si="53"/>
        <v>271749</v>
      </c>
      <c r="AR113" s="51">
        <f t="shared" si="53"/>
        <v>31226</v>
      </c>
      <c r="AS113" s="51">
        <f t="shared" si="54"/>
        <v>46144</v>
      </c>
      <c r="AU113" s="178">
        <f t="shared" si="55"/>
        <v>349119</v>
      </c>
      <c r="AW113" s="124">
        <f t="shared" si="56"/>
        <v>1529.2415770942123</v>
      </c>
      <c r="AX113" s="51">
        <f t="shared" si="56"/>
        <v>175.72133655080191</v>
      </c>
      <c r="AY113" s="51">
        <f t="shared" si="56"/>
        <v>259.67095861782502</v>
      </c>
      <c r="AZ113" s="65">
        <f t="shared" si="57"/>
        <v>1964.6338722628391</v>
      </c>
      <c r="BB113" s="131">
        <v>278966.96683071059</v>
      </c>
      <c r="BC113" s="54">
        <v>30707.220428320976</v>
      </c>
      <c r="BD113" s="54">
        <v>53625.015737727677</v>
      </c>
      <c r="BE113" s="54">
        <f t="shared" si="58"/>
        <v>363299.20299675927</v>
      </c>
      <c r="BG113" s="122">
        <f t="shared" si="59"/>
        <v>-2.5873912286864975E-2</v>
      </c>
      <c r="BH113" s="49">
        <f t="shared" si="59"/>
        <v>1.6894383941066904E-2</v>
      </c>
      <c r="BI113" s="49">
        <f t="shared" si="59"/>
        <v>-0.13950608004137954</v>
      </c>
      <c r="BJ113" s="49">
        <f t="shared" si="60"/>
        <v>-3.9031748156314494E-2</v>
      </c>
      <c r="BL113" s="131">
        <v>259361.77909592842</v>
      </c>
      <c r="BM113" s="54">
        <v>30028</v>
      </c>
      <c r="BN113" s="54">
        <v>43243</v>
      </c>
      <c r="BO113" s="54">
        <f t="shared" si="61"/>
        <v>332632.77909592842</v>
      </c>
      <c r="BQ113" s="122">
        <f t="shared" si="62"/>
        <v>4.7760394562569752E-2</v>
      </c>
      <c r="BR113" s="49">
        <f t="shared" si="62"/>
        <v>3.9896096976155482E-2</v>
      </c>
      <c r="BS113" s="49">
        <f t="shared" si="62"/>
        <v>6.7086002358763164E-2</v>
      </c>
      <c r="BT113" s="49">
        <f t="shared" si="63"/>
        <v>4.9562827057753944E-2</v>
      </c>
      <c r="BV113" s="122">
        <f t="shared" si="64"/>
        <v>4.2223889353911526E-2</v>
      </c>
      <c r="BW113" s="49">
        <f t="shared" si="64"/>
        <v>3.4401147761382589E-2</v>
      </c>
      <c r="BX113" s="49">
        <f t="shared" si="64"/>
        <v>6.1447378069464653E-2</v>
      </c>
      <c r="BY113" s="49">
        <f t="shared" si="32"/>
        <v>4.401679755618515E-2</v>
      </c>
      <c r="CA113" s="180">
        <v>204217.16326302558</v>
      </c>
      <c r="CB113" s="64">
        <v>212870.8809662748</v>
      </c>
      <c r="CC113" s="64">
        <v>171393.13405418693</v>
      </c>
      <c r="CD113" s="64">
        <v>199268.85123851741</v>
      </c>
      <c r="CF113" s="180">
        <v>202427.07593091269</v>
      </c>
      <c r="CG113" s="64">
        <v>211659.55480699331</v>
      </c>
      <c r="CH113" s="64">
        <v>170158.81878658949</v>
      </c>
      <c r="CI113" s="64">
        <v>197731.49459352644</v>
      </c>
      <c r="CK113" s="163">
        <v>177701.8125</v>
      </c>
      <c r="CL113" s="60">
        <v>176762.8125</v>
      </c>
    </row>
    <row r="114" spans="1:90">
      <c r="A114" s="9" t="s">
        <v>252</v>
      </c>
      <c r="B114" s="23" t="s">
        <v>253</v>
      </c>
      <c r="D114" s="131">
        <v>449648.07674152427</v>
      </c>
      <c r="E114" s="54">
        <v>253729.046875</v>
      </c>
      <c r="F114" s="124">
        <f t="shared" si="33"/>
        <v>1772.1584591102967</v>
      </c>
      <c r="G114" s="131">
        <f t="shared" si="34"/>
        <v>429399.48512817768</v>
      </c>
      <c r="H114" s="54">
        <v>252258.15625</v>
      </c>
      <c r="I114" s="124">
        <f t="shared" si="35"/>
        <v>1702.2224038719369</v>
      </c>
      <c r="J114" s="49">
        <f t="shared" si="36"/>
        <v>4.7155602916715944E-2</v>
      </c>
      <c r="K114" s="49">
        <f t="shared" si="37"/>
        <v>4.1085145559875524E-2</v>
      </c>
      <c r="M114" s="131">
        <f t="shared" si="38"/>
        <v>459309.07221419871</v>
      </c>
      <c r="N114" s="124">
        <f t="shared" si="39"/>
        <v>1810.2344917587541</v>
      </c>
      <c r="O114" s="49">
        <f t="shared" si="40"/>
        <v>-2.1033757130251129E-2</v>
      </c>
      <c r="P114" s="49">
        <f t="shared" si="41"/>
        <v>-2.103375713025124E-2</v>
      </c>
      <c r="R114" s="131">
        <v>339033</v>
      </c>
      <c r="S114" s="54">
        <v>38089</v>
      </c>
      <c r="T114" s="54">
        <v>72361</v>
      </c>
      <c r="V114" s="124">
        <f t="shared" si="42"/>
        <v>72361</v>
      </c>
      <c r="W114" s="51">
        <f t="shared" si="43"/>
        <v>165.07674152427353</v>
      </c>
      <c r="Y114" s="176">
        <v>-2.5279036988530179E-2</v>
      </c>
      <c r="Z114" s="61">
        <v>1.1192930764178488E-2</v>
      </c>
      <c r="AA114" s="117">
        <f t="shared" si="44"/>
        <v>1</v>
      </c>
      <c r="AB114" s="63">
        <f t="shared" si="45"/>
        <v>347.8256987030764</v>
      </c>
      <c r="AC114" s="63">
        <f t="shared" si="45"/>
        <v>37.667391494930044</v>
      </c>
      <c r="AE114" s="124">
        <f t="shared" si="46"/>
        <v>165.07674152427353</v>
      </c>
      <c r="AF114" s="51">
        <v>0</v>
      </c>
      <c r="AG114" s="51">
        <f t="shared" si="47"/>
        <v>0</v>
      </c>
      <c r="AI114" s="124">
        <v>0</v>
      </c>
      <c r="AJ114" s="51">
        <f t="shared" si="48"/>
        <v>0</v>
      </c>
      <c r="AK114" s="51">
        <f t="shared" si="49"/>
        <v>0</v>
      </c>
      <c r="AM114" s="124">
        <f t="shared" si="50"/>
        <v>0</v>
      </c>
      <c r="AN114" s="51">
        <f t="shared" si="51"/>
        <v>0</v>
      </c>
      <c r="AO114" s="51">
        <f t="shared" si="52"/>
        <v>0</v>
      </c>
      <c r="AQ114" s="124">
        <f t="shared" si="53"/>
        <v>339198</v>
      </c>
      <c r="AR114" s="51">
        <f t="shared" si="53"/>
        <v>38089</v>
      </c>
      <c r="AS114" s="51">
        <f t="shared" si="54"/>
        <v>72361</v>
      </c>
      <c r="AU114" s="178">
        <f t="shared" si="55"/>
        <v>449648</v>
      </c>
      <c r="AW114" s="124">
        <f t="shared" si="56"/>
        <v>1336.8512757118676</v>
      </c>
      <c r="AX114" s="51">
        <f t="shared" si="56"/>
        <v>150.11682922832483</v>
      </c>
      <c r="AY114" s="51">
        <f t="shared" si="56"/>
        <v>285.19005171547724</v>
      </c>
      <c r="AZ114" s="65">
        <f t="shared" si="57"/>
        <v>1772.1581566556697</v>
      </c>
      <c r="BB114" s="131">
        <v>347825.6987030764</v>
      </c>
      <c r="BC114" s="54">
        <v>37667.391494930038</v>
      </c>
      <c r="BD114" s="54">
        <v>73815.982016192283</v>
      </c>
      <c r="BE114" s="54">
        <f t="shared" si="58"/>
        <v>459309.07221419871</v>
      </c>
      <c r="BG114" s="122">
        <f t="shared" si="59"/>
        <v>-2.4804661459018607E-2</v>
      </c>
      <c r="BH114" s="49">
        <f t="shared" si="59"/>
        <v>1.119293076417871E-2</v>
      </c>
      <c r="BI114" s="49">
        <f t="shared" si="59"/>
        <v>-1.9710934901240207E-2</v>
      </c>
      <c r="BJ114" s="49">
        <f t="shared" si="60"/>
        <v>-2.1033924210609234E-2</v>
      </c>
      <c r="BL114" s="131">
        <v>325013.48512817768</v>
      </c>
      <c r="BM114" s="54">
        <v>36609</v>
      </c>
      <c r="BN114" s="54">
        <v>67777</v>
      </c>
      <c r="BO114" s="54">
        <f t="shared" si="61"/>
        <v>429399.48512817768</v>
      </c>
      <c r="BQ114" s="122">
        <f t="shared" si="62"/>
        <v>4.3642850284283607E-2</v>
      </c>
      <c r="BR114" s="49">
        <f t="shared" si="62"/>
        <v>4.0427217350924582E-2</v>
      </c>
      <c r="BS114" s="49">
        <f t="shared" si="62"/>
        <v>6.7633563008100195E-2</v>
      </c>
      <c r="BT114" s="49">
        <f t="shared" si="63"/>
        <v>4.7155424198466411E-2</v>
      </c>
      <c r="BV114" s="122">
        <f t="shared" si="64"/>
        <v>3.7592756677587991E-2</v>
      </c>
      <c r="BW114" s="49">
        <f t="shared" si="64"/>
        <v>3.4395765064146433E-2</v>
      </c>
      <c r="BX114" s="49">
        <f t="shared" si="64"/>
        <v>6.1444393032864086E-2</v>
      </c>
      <c r="BY114" s="49">
        <f t="shared" si="32"/>
        <v>4.1084967877672351E-2</v>
      </c>
      <c r="CA114" s="180">
        <v>254625.0486432231</v>
      </c>
      <c r="CB114" s="64">
        <v>261120.69732733382</v>
      </c>
      <c r="CC114" s="64">
        <v>235926.31772677961</v>
      </c>
      <c r="CD114" s="64">
        <v>251930.06323322174</v>
      </c>
      <c r="CF114" s="180">
        <v>252044.05363828246</v>
      </c>
      <c r="CG114" s="64">
        <v>259138.42060894976</v>
      </c>
      <c r="CH114" s="64">
        <v>234172.34485511499</v>
      </c>
      <c r="CI114" s="64">
        <v>249600.51216226138</v>
      </c>
      <c r="CK114" s="163">
        <v>253729.046875</v>
      </c>
      <c r="CL114" s="60">
        <v>252258.15625</v>
      </c>
    </row>
    <row r="115" spans="1:90">
      <c r="A115" s="9" t="s">
        <v>254</v>
      </c>
      <c r="B115" s="23" t="s">
        <v>255</v>
      </c>
      <c r="D115" s="131">
        <v>432549.72265882569</v>
      </c>
      <c r="E115" s="54">
        <v>231530.3125</v>
      </c>
      <c r="F115" s="124">
        <f t="shared" si="33"/>
        <v>1868.2207007293082</v>
      </c>
      <c r="G115" s="131">
        <f t="shared" si="34"/>
        <v>409821.71474512754</v>
      </c>
      <c r="H115" s="54">
        <v>227890.296875</v>
      </c>
      <c r="I115" s="124">
        <f t="shared" si="35"/>
        <v>1798.3289344254908</v>
      </c>
      <c r="J115" s="49">
        <f t="shared" si="36"/>
        <v>5.5458281237813267E-2</v>
      </c>
      <c r="K115" s="49">
        <f t="shared" si="37"/>
        <v>3.8864840000000012E-2</v>
      </c>
      <c r="M115" s="131">
        <f t="shared" si="38"/>
        <v>416354.45658569026</v>
      </c>
      <c r="N115" s="124">
        <f t="shared" si="39"/>
        <v>1798.2719069914021</v>
      </c>
      <c r="O115" s="49">
        <f t="shared" si="40"/>
        <v>3.8897784848862971E-2</v>
      </c>
      <c r="P115" s="49">
        <f t="shared" si="41"/>
        <v>3.8897784848862971E-2</v>
      </c>
      <c r="R115" s="131">
        <v>315869</v>
      </c>
      <c r="S115" s="54">
        <v>34912</v>
      </c>
      <c r="T115" s="54">
        <v>80264</v>
      </c>
      <c r="V115" s="124">
        <f t="shared" si="42"/>
        <v>80264</v>
      </c>
      <c r="W115" s="51">
        <f t="shared" si="43"/>
        <v>1504.722658825689</v>
      </c>
      <c r="Y115" s="176">
        <v>5.1850247752754264E-2</v>
      </c>
      <c r="Z115" s="61">
        <v>6.2478847996494169E-2</v>
      </c>
      <c r="AA115" s="117">
        <f t="shared" si="44"/>
        <v>2</v>
      </c>
      <c r="AB115" s="63">
        <f t="shared" si="45"/>
        <v>300.29845092002819</v>
      </c>
      <c r="AC115" s="63">
        <f t="shared" si="45"/>
        <v>32.859007090666523</v>
      </c>
      <c r="AE115" s="124">
        <f t="shared" si="46"/>
        <v>0</v>
      </c>
      <c r="AF115" s="51">
        <v>0</v>
      </c>
      <c r="AG115" s="51">
        <f t="shared" si="47"/>
        <v>1504.722658825689</v>
      </c>
      <c r="AI115" s="124">
        <v>0</v>
      </c>
      <c r="AJ115" s="51">
        <f t="shared" si="48"/>
        <v>0</v>
      </c>
      <c r="AK115" s="51">
        <f t="shared" si="49"/>
        <v>1504.722658825689</v>
      </c>
      <c r="AM115" s="124">
        <f t="shared" si="50"/>
        <v>1356.3132766342428</v>
      </c>
      <c r="AN115" s="51">
        <f t="shared" si="51"/>
        <v>148.40938219144624</v>
      </c>
      <c r="AO115" s="51">
        <f t="shared" si="52"/>
        <v>0</v>
      </c>
      <c r="AQ115" s="124">
        <f t="shared" si="53"/>
        <v>317225</v>
      </c>
      <c r="AR115" s="51">
        <f t="shared" si="53"/>
        <v>35060</v>
      </c>
      <c r="AS115" s="51">
        <f t="shared" si="54"/>
        <v>80264</v>
      </c>
      <c r="AU115" s="178">
        <f t="shared" si="55"/>
        <v>432549</v>
      </c>
      <c r="AW115" s="124">
        <f t="shared" si="56"/>
        <v>1370.1229725589387</v>
      </c>
      <c r="AX115" s="51">
        <f t="shared" si="56"/>
        <v>151.42725642025815</v>
      </c>
      <c r="AY115" s="51">
        <f t="shared" si="56"/>
        <v>346.66735052240733</v>
      </c>
      <c r="AZ115" s="65">
        <f t="shared" si="57"/>
        <v>1868.217579501604</v>
      </c>
      <c r="BB115" s="131">
        <v>300298.4509200282</v>
      </c>
      <c r="BC115" s="54">
        <v>32859.007090666521</v>
      </c>
      <c r="BD115" s="54">
        <v>83196.998574995538</v>
      </c>
      <c r="BE115" s="54">
        <f t="shared" si="58"/>
        <v>416354.45658569026</v>
      </c>
      <c r="BG115" s="122">
        <f t="shared" si="59"/>
        <v>5.6365755561221587E-2</v>
      </c>
      <c r="BH115" s="49">
        <f t="shared" si="59"/>
        <v>6.6982940271456348E-2</v>
      </c>
      <c r="BI115" s="49">
        <f t="shared" si="59"/>
        <v>-3.5253658488072381E-2</v>
      </c>
      <c r="BJ115" s="49">
        <f t="shared" si="60"/>
        <v>3.8896049167127744E-2</v>
      </c>
      <c r="BL115" s="131">
        <v>302015.71474512754</v>
      </c>
      <c r="BM115" s="54">
        <v>33377</v>
      </c>
      <c r="BN115" s="54">
        <v>74429</v>
      </c>
      <c r="BO115" s="54">
        <f t="shared" si="61"/>
        <v>409821.71474512754</v>
      </c>
      <c r="BQ115" s="122">
        <f t="shared" si="62"/>
        <v>5.0359251232034996E-2</v>
      </c>
      <c r="BR115" s="49">
        <f t="shared" si="62"/>
        <v>5.0423944632531414E-2</v>
      </c>
      <c r="BS115" s="49">
        <f t="shared" si="62"/>
        <v>7.8396861438417842E-2</v>
      </c>
      <c r="BT115" s="49">
        <f t="shared" si="63"/>
        <v>5.5456517888533119E-2</v>
      </c>
      <c r="BV115" s="122">
        <f t="shared" si="64"/>
        <v>3.3845974654705957E-2</v>
      </c>
      <c r="BW115" s="49">
        <f t="shared" si="64"/>
        <v>3.3909650974604633E-2</v>
      </c>
      <c r="BX115" s="49">
        <f t="shared" si="64"/>
        <v>6.1442790141223114E-2</v>
      </c>
      <c r="BY115" s="49">
        <f t="shared" si="32"/>
        <v>3.8863104373305424E-2</v>
      </c>
      <c r="CA115" s="180">
        <v>219832.82994356976</v>
      </c>
      <c r="CB115" s="64">
        <v>227787.65676284017</v>
      </c>
      <c r="CC115" s="64">
        <v>265909.3733307395</v>
      </c>
      <c r="CD115" s="64">
        <v>228369.54660923863</v>
      </c>
      <c r="CF115" s="180">
        <v>217889.10330935026</v>
      </c>
      <c r="CG115" s="64">
        <v>224990.27655763581</v>
      </c>
      <c r="CH115" s="64">
        <v>263917.01210967655</v>
      </c>
      <c r="CI115" s="64">
        <v>226194.45377072837</v>
      </c>
      <c r="CK115" s="163">
        <v>231530.3125</v>
      </c>
      <c r="CL115" s="60">
        <v>227890.296875</v>
      </c>
    </row>
    <row r="116" spans="1:90">
      <c r="A116" s="9" t="s">
        <v>256</v>
      </c>
      <c r="B116" s="23" t="s">
        <v>257</v>
      </c>
      <c r="D116" s="131">
        <v>759190</v>
      </c>
      <c r="E116" s="54">
        <v>433326.53125</v>
      </c>
      <c r="F116" s="124">
        <f t="shared" si="33"/>
        <v>1752.0044244925289</v>
      </c>
      <c r="G116" s="131">
        <f t="shared" si="34"/>
        <v>722852.2908528035</v>
      </c>
      <c r="H116" s="54">
        <v>428645.75</v>
      </c>
      <c r="I116" s="124">
        <f t="shared" si="35"/>
        <v>1686.3629018899721</v>
      </c>
      <c r="J116" s="49">
        <f t="shared" si="36"/>
        <v>5.0269895533326947E-2</v>
      </c>
      <c r="K116" s="49">
        <f t="shared" si="37"/>
        <v>3.8924909062568736E-2</v>
      </c>
      <c r="M116" s="131">
        <f t="shared" si="38"/>
        <v>739220.21105948358</v>
      </c>
      <c r="N116" s="124">
        <f t="shared" si="39"/>
        <v>1705.9195727690251</v>
      </c>
      <c r="O116" s="49">
        <f t="shared" si="40"/>
        <v>2.7014668486802895E-2</v>
      </c>
      <c r="P116" s="49">
        <f t="shared" si="41"/>
        <v>2.7014668486802895E-2</v>
      </c>
      <c r="R116" s="131">
        <v>549103</v>
      </c>
      <c r="S116" s="54">
        <v>57463</v>
      </c>
      <c r="T116" s="54">
        <v>152624</v>
      </c>
      <c r="V116" s="124">
        <f t="shared" si="42"/>
        <v>152624</v>
      </c>
      <c r="W116" s="51">
        <f t="shared" si="43"/>
        <v>0</v>
      </c>
      <c r="Y116" s="176">
        <v>2.8072387804499943E-2</v>
      </c>
      <c r="Z116" s="61">
        <v>-2.0240966232401902E-2</v>
      </c>
      <c r="AA116" s="117">
        <f t="shared" si="44"/>
        <v>3</v>
      </c>
      <c r="AB116" s="63">
        <f t="shared" si="45"/>
        <v>534.10927723935561</v>
      </c>
      <c r="AC116" s="63">
        <f t="shared" si="45"/>
        <v>58.650135410367035</v>
      </c>
      <c r="AE116" s="124">
        <f t="shared" si="46"/>
        <v>0</v>
      </c>
      <c r="AF116" s="51">
        <v>0</v>
      </c>
      <c r="AG116" s="51">
        <f t="shared" si="47"/>
        <v>0</v>
      </c>
      <c r="AI116" s="124">
        <v>0</v>
      </c>
      <c r="AJ116" s="51">
        <f t="shared" si="48"/>
        <v>0</v>
      </c>
      <c r="AK116" s="51">
        <f t="shared" si="49"/>
        <v>0</v>
      </c>
      <c r="AM116" s="124">
        <f t="shared" si="50"/>
        <v>0</v>
      </c>
      <c r="AN116" s="51">
        <f t="shared" si="51"/>
        <v>0</v>
      </c>
      <c r="AO116" s="51">
        <f t="shared" si="52"/>
        <v>0</v>
      </c>
      <c r="AQ116" s="124">
        <f t="shared" si="53"/>
        <v>549103</v>
      </c>
      <c r="AR116" s="51">
        <f t="shared" si="53"/>
        <v>57463</v>
      </c>
      <c r="AS116" s="51">
        <f t="shared" si="54"/>
        <v>152624</v>
      </c>
      <c r="AU116" s="178">
        <f t="shared" si="55"/>
        <v>759190</v>
      </c>
      <c r="AW116" s="124">
        <f t="shared" si="56"/>
        <v>1267.1806603118073</v>
      </c>
      <c r="AX116" s="51">
        <f t="shared" si="56"/>
        <v>132.60900465577018</v>
      </c>
      <c r="AY116" s="51">
        <f t="shared" si="56"/>
        <v>352.21475952495121</v>
      </c>
      <c r="AZ116" s="65">
        <f t="shared" si="57"/>
        <v>1752.0044244925289</v>
      </c>
      <c r="BB116" s="131">
        <v>534109.27723935561</v>
      </c>
      <c r="BC116" s="54">
        <v>58650.135410367031</v>
      </c>
      <c r="BD116" s="54">
        <v>146460.7984097609</v>
      </c>
      <c r="BE116" s="54">
        <f t="shared" si="58"/>
        <v>739220.21105948358</v>
      </c>
      <c r="BG116" s="122">
        <f t="shared" si="59"/>
        <v>2.8072387804499943E-2</v>
      </c>
      <c r="BH116" s="49">
        <f t="shared" si="59"/>
        <v>-2.0240966232401791E-2</v>
      </c>
      <c r="BI116" s="49">
        <f t="shared" si="59"/>
        <v>4.2080895756118952E-2</v>
      </c>
      <c r="BJ116" s="49">
        <f t="shared" si="60"/>
        <v>2.7014668486802895E-2</v>
      </c>
      <c r="BL116" s="131">
        <v>525819.2908528035</v>
      </c>
      <c r="BM116" s="54">
        <v>54797</v>
      </c>
      <c r="BN116" s="54">
        <v>142236</v>
      </c>
      <c r="BO116" s="54">
        <f t="shared" si="61"/>
        <v>722852.2908528035</v>
      </c>
      <c r="BQ116" s="122">
        <f t="shared" si="62"/>
        <v>4.4280819574789021E-2</v>
      </c>
      <c r="BR116" s="49">
        <f t="shared" si="62"/>
        <v>4.8652298483493617E-2</v>
      </c>
      <c r="BS116" s="49">
        <f t="shared" si="62"/>
        <v>7.3033549874855774E-2</v>
      </c>
      <c r="BT116" s="49">
        <f t="shared" si="63"/>
        <v>5.0269895533326947E-2</v>
      </c>
      <c r="BV116" s="122">
        <f t="shared" si="64"/>
        <v>3.3000526937502439E-2</v>
      </c>
      <c r="BW116" s="49">
        <f t="shared" si="64"/>
        <v>3.7324785251493742E-2</v>
      </c>
      <c r="BX116" s="49">
        <f t="shared" si="64"/>
        <v>6.1442671037166052E-2</v>
      </c>
      <c r="BY116" s="49">
        <f t="shared" si="32"/>
        <v>3.8924909062568958E-2</v>
      </c>
      <c r="CA116" s="180">
        <v>390993.53844456124</v>
      </c>
      <c r="CB116" s="64">
        <v>406578.83779286739</v>
      </c>
      <c r="CC116" s="64">
        <v>468109.42449508165</v>
      </c>
      <c r="CD116" s="64">
        <v>405460.73609589413</v>
      </c>
      <c r="CF116" s="180">
        <v>389105.16454923322</v>
      </c>
      <c r="CG116" s="64">
        <v>402438.23882810911</v>
      </c>
      <c r="CH116" s="64">
        <v>465519.76516007708</v>
      </c>
      <c r="CI116" s="64">
        <v>403015.97034664487</v>
      </c>
      <c r="CK116" s="163">
        <v>433326.53125</v>
      </c>
      <c r="CL116" s="60">
        <v>428645.75</v>
      </c>
    </row>
    <row r="117" spans="1:90">
      <c r="A117" s="9" t="s">
        <v>258</v>
      </c>
      <c r="B117" s="23" t="s">
        <v>259</v>
      </c>
      <c r="D117" s="131">
        <v>464174.38193710241</v>
      </c>
      <c r="E117" s="54">
        <v>246476.640625</v>
      </c>
      <c r="F117" s="124">
        <f t="shared" si="33"/>
        <v>1883.2388365894558</v>
      </c>
      <c r="G117" s="131">
        <f t="shared" si="34"/>
        <v>442217.51333969668</v>
      </c>
      <c r="H117" s="54">
        <v>243943.6875</v>
      </c>
      <c r="I117" s="124">
        <f t="shared" si="35"/>
        <v>1812.7852287208566</v>
      </c>
      <c r="J117" s="49">
        <f t="shared" si="36"/>
        <v>4.9651739099123349E-2</v>
      </c>
      <c r="K117" s="49">
        <f t="shared" si="37"/>
        <v>3.886483999999979E-2</v>
      </c>
      <c r="M117" s="131">
        <f t="shared" si="38"/>
        <v>453893.04568465229</v>
      </c>
      <c r="N117" s="124">
        <f t="shared" si="39"/>
        <v>1841.525608811037</v>
      </c>
      <c r="O117" s="49">
        <f t="shared" si="40"/>
        <v>2.2651451372077691E-2</v>
      </c>
      <c r="P117" s="49">
        <f t="shared" si="41"/>
        <v>2.2651451372077469E-2</v>
      </c>
      <c r="R117" s="131">
        <v>342310</v>
      </c>
      <c r="S117" s="54">
        <v>32934</v>
      </c>
      <c r="T117" s="54">
        <v>88731</v>
      </c>
      <c r="V117" s="124">
        <f t="shared" si="42"/>
        <v>88731</v>
      </c>
      <c r="W117" s="51">
        <f t="shared" si="43"/>
        <v>199.38193710241467</v>
      </c>
      <c r="Y117" s="176">
        <v>1.421335002545332E-2</v>
      </c>
      <c r="Z117" s="61">
        <v>3.3680026881122149E-3</v>
      </c>
      <c r="AA117" s="117">
        <f t="shared" si="44"/>
        <v>2</v>
      </c>
      <c r="AB117" s="63">
        <f t="shared" si="45"/>
        <v>337.51281226125565</v>
      </c>
      <c r="AC117" s="63">
        <f t="shared" si="45"/>
        <v>32.823450530380562</v>
      </c>
      <c r="AE117" s="124">
        <f t="shared" si="46"/>
        <v>0</v>
      </c>
      <c r="AF117" s="51">
        <v>0</v>
      </c>
      <c r="AG117" s="51">
        <f t="shared" si="47"/>
        <v>199.38193710241467</v>
      </c>
      <c r="AI117" s="124">
        <v>0</v>
      </c>
      <c r="AJ117" s="51">
        <f t="shared" si="48"/>
        <v>0</v>
      </c>
      <c r="AK117" s="51">
        <f t="shared" si="49"/>
        <v>199.38193710241467</v>
      </c>
      <c r="AM117" s="124">
        <f t="shared" si="50"/>
        <v>181.71042122168478</v>
      </c>
      <c r="AN117" s="51">
        <f t="shared" si="51"/>
        <v>17.671515880729888</v>
      </c>
      <c r="AO117" s="51">
        <f t="shared" si="52"/>
        <v>0</v>
      </c>
      <c r="AQ117" s="124">
        <f t="shared" si="53"/>
        <v>342492</v>
      </c>
      <c r="AR117" s="51">
        <f t="shared" si="53"/>
        <v>32952</v>
      </c>
      <c r="AS117" s="51">
        <f t="shared" si="54"/>
        <v>88731</v>
      </c>
      <c r="AU117" s="178">
        <f t="shared" si="55"/>
        <v>464175</v>
      </c>
      <c r="AW117" s="124">
        <f t="shared" si="56"/>
        <v>1389.551558036211</v>
      </c>
      <c r="AX117" s="51">
        <f t="shared" si="56"/>
        <v>133.69218241713449</v>
      </c>
      <c r="AY117" s="51">
        <f t="shared" si="56"/>
        <v>359.99760372829451</v>
      </c>
      <c r="AZ117" s="65">
        <f t="shared" si="57"/>
        <v>1883.24134418164</v>
      </c>
      <c r="BB117" s="131">
        <v>337512.81226125569</v>
      </c>
      <c r="BC117" s="54">
        <v>32823.450530380556</v>
      </c>
      <c r="BD117" s="54">
        <v>83556.782893016061</v>
      </c>
      <c r="BE117" s="54">
        <f t="shared" si="58"/>
        <v>453893.04568465229</v>
      </c>
      <c r="BG117" s="122">
        <f t="shared" si="59"/>
        <v>1.4752588813991885E-2</v>
      </c>
      <c r="BH117" s="49">
        <f t="shared" si="59"/>
        <v>3.9163911027715326E-3</v>
      </c>
      <c r="BI117" s="49">
        <f t="shared" si="59"/>
        <v>6.192456109289024E-2</v>
      </c>
      <c r="BJ117" s="49">
        <f t="shared" si="60"/>
        <v>2.265281306488931E-2</v>
      </c>
      <c r="BL117" s="131">
        <v>327969.51333969668</v>
      </c>
      <c r="BM117" s="54">
        <v>31512</v>
      </c>
      <c r="BN117" s="54">
        <v>82736</v>
      </c>
      <c r="BO117" s="54">
        <f t="shared" si="61"/>
        <v>442217.51333969668</v>
      </c>
      <c r="BQ117" s="122">
        <f t="shared" si="62"/>
        <v>4.4279989662519448E-2</v>
      </c>
      <c r="BR117" s="49">
        <f t="shared" si="62"/>
        <v>4.5696877380045686E-2</v>
      </c>
      <c r="BS117" s="49">
        <f t="shared" si="62"/>
        <v>7.2459388899632549E-2</v>
      </c>
      <c r="BT117" s="49">
        <f t="shared" si="63"/>
        <v>4.9653136743673665E-2</v>
      </c>
      <c r="BV117" s="122">
        <f t="shared" si="64"/>
        <v>3.3548294129493117E-2</v>
      </c>
      <c r="BW117" s="49">
        <f t="shared" si="64"/>
        <v>3.4950620993857928E-2</v>
      </c>
      <c r="BX117" s="49">
        <f t="shared" si="64"/>
        <v>6.1438103662781796E-2</v>
      </c>
      <c r="BY117" s="49">
        <f t="shared" si="32"/>
        <v>3.8866223281452283E-2</v>
      </c>
      <c r="CA117" s="180">
        <v>247075.52248201135</v>
      </c>
      <c r="CB117" s="64">
        <v>227541.16892686454</v>
      </c>
      <c r="CC117" s="64">
        <v>267059.29489254713</v>
      </c>
      <c r="CD117" s="64">
        <v>248959.38403569625</v>
      </c>
      <c r="CF117" s="180">
        <v>246515.45856223261</v>
      </c>
      <c r="CG117" s="64">
        <v>225884.32681951509</v>
      </c>
      <c r="CH117" s="64">
        <v>266512.39195372589</v>
      </c>
      <c r="CI117" s="64">
        <v>248242.97616166944</v>
      </c>
      <c r="CK117" s="163">
        <v>246476.640625</v>
      </c>
      <c r="CL117" s="60">
        <v>243943.6875</v>
      </c>
    </row>
    <row r="118" spans="1:90">
      <c r="A118" s="9" t="s">
        <v>260</v>
      </c>
      <c r="B118" s="23" t="s">
        <v>261</v>
      </c>
      <c r="D118" s="131">
        <v>661355</v>
      </c>
      <c r="E118" s="54">
        <v>385367</v>
      </c>
      <c r="F118" s="124">
        <f t="shared" si="33"/>
        <v>1716.1692620281447</v>
      </c>
      <c r="G118" s="131">
        <f t="shared" si="34"/>
        <v>630808.895069096</v>
      </c>
      <c r="H118" s="54">
        <v>383764.34375</v>
      </c>
      <c r="I118" s="124">
        <f t="shared" si="35"/>
        <v>1643.7402414853609</v>
      </c>
      <c r="J118" s="49">
        <f t="shared" si="36"/>
        <v>4.8423706719541659E-2</v>
      </c>
      <c r="K118" s="49">
        <f t="shared" si="37"/>
        <v>4.4063544053246195E-2</v>
      </c>
      <c r="M118" s="131">
        <f t="shared" si="38"/>
        <v>682453.5832499594</v>
      </c>
      <c r="N118" s="124">
        <f t="shared" si="39"/>
        <v>1770.9185873465019</v>
      </c>
      <c r="O118" s="49">
        <f t="shared" si="40"/>
        <v>-3.0915777670159406E-2</v>
      </c>
      <c r="P118" s="49">
        <f t="shared" si="41"/>
        <v>-3.0915777670159406E-2</v>
      </c>
      <c r="R118" s="131">
        <v>473535</v>
      </c>
      <c r="S118" s="54">
        <v>54089</v>
      </c>
      <c r="T118" s="54">
        <v>133731</v>
      </c>
      <c r="V118" s="124">
        <f t="shared" si="42"/>
        <v>133731</v>
      </c>
      <c r="W118" s="51">
        <f t="shared" si="43"/>
        <v>0</v>
      </c>
      <c r="Y118" s="176">
        <v>-3.855518640867639E-2</v>
      </c>
      <c r="Z118" s="61">
        <v>-2.2424200717467979E-3</v>
      </c>
      <c r="AA118" s="117">
        <f t="shared" si="44"/>
        <v>4</v>
      </c>
      <c r="AB118" s="63">
        <f t="shared" si="45"/>
        <v>492.52436885190076</v>
      </c>
      <c r="AC118" s="63">
        <f t="shared" si="45"/>
        <v>54.210562854245048</v>
      </c>
      <c r="AE118" s="124">
        <f t="shared" si="46"/>
        <v>0</v>
      </c>
      <c r="AF118" s="51">
        <v>0</v>
      </c>
      <c r="AG118" s="51">
        <f t="shared" si="47"/>
        <v>0</v>
      </c>
      <c r="AI118" s="124">
        <v>0</v>
      </c>
      <c r="AJ118" s="51">
        <f t="shared" si="48"/>
        <v>0</v>
      </c>
      <c r="AK118" s="51">
        <f t="shared" si="49"/>
        <v>0</v>
      </c>
      <c r="AM118" s="124">
        <f t="shared" si="50"/>
        <v>0</v>
      </c>
      <c r="AN118" s="51">
        <f t="shared" si="51"/>
        <v>0</v>
      </c>
      <c r="AO118" s="51">
        <f t="shared" si="52"/>
        <v>0</v>
      </c>
      <c r="AQ118" s="124">
        <f t="shared" si="53"/>
        <v>473535</v>
      </c>
      <c r="AR118" s="51">
        <f t="shared" si="53"/>
        <v>54089</v>
      </c>
      <c r="AS118" s="51">
        <f t="shared" si="54"/>
        <v>133731</v>
      </c>
      <c r="AU118" s="178">
        <f t="shared" si="55"/>
        <v>661355</v>
      </c>
      <c r="AW118" s="124">
        <f t="shared" si="56"/>
        <v>1228.7896991698822</v>
      </c>
      <c r="AX118" s="51">
        <f t="shared" si="56"/>
        <v>140.35711412757189</v>
      </c>
      <c r="AY118" s="51">
        <f t="shared" si="56"/>
        <v>347.02244873069048</v>
      </c>
      <c r="AZ118" s="65">
        <f t="shared" si="57"/>
        <v>1716.1692620281447</v>
      </c>
      <c r="BB118" s="131">
        <v>492524.36885190068</v>
      </c>
      <c r="BC118" s="54">
        <v>54210.562854245043</v>
      </c>
      <c r="BD118" s="54">
        <v>135718.6515438137</v>
      </c>
      <c r="BE118" s="54">
        <f t="shared" si="58"/>
        <v>682453.5832499594</v>
      </c>
      <c r="BG118" s="122">
        <f t="shared" si="59"/>
        <v>-3.8555186408676279E-2</v>
      </c>
      <c r="BH118" s="49">
        <f t="shared" si="59"/>
        <v>-2.2424200717466869E-3</v>
      </c>
      <c r="BI118" s="49">
        <f t="shared" si="59"/>
        <v>-1.4645382349470437E-2</v>
      </c>
      <c r="BJ118" s="49">
        <f t="shared" si="60"/>
        <v>-3.0915777670159406E-2</v>
      </c>
      <c r="BL118" s="131">
        <v>453269.895069096</v>
      </c>
      <c r="BM118" s="54">
        <v>52073</v>
      </c>
      <c r="BN118" s="54">
        <v>125466</v>
      </c>
      <c r="BO118" s="54">
        <f t="shared" si="61"/>
        <v>630808.895069096</v>
      </c>
      <c r="BQ118" s="122">
        <f t="shared" si="62"/>
        <v>4.4708693763601426E-2</v>
      </c>
      <c r="BR118" s="49">
        <f t="shared" si="62"/>
        <v>3.8714881032396731E-2</v>
      </c>
      <c r="BS118" s="49">
        <f t="shared" si="62"/>
        <v>6.587442016163747E-2</v>
      </c>
      <c r="BT118" s="49">
        <f t="shared" si="63"/>
        <v>4.8423706719541659E-2</v>
      </c>
      <c r="BV118" s="122">
        <f t="shared" si="64"/>
        <v>4.0363981015780315E-2</v>
      </c>
      <c r="BW118" s="49">
        <f t="shared" si="64"/>
        <v>3.4395095228073602E-2</v>
      </c>
      <c r="BX118" s="49">
        <f t="shared" si="64"/>
        <v>6.1441683831886529E-2</v>
      </c>
      <c r="BY118" s="49">
        <f t="shared" si="32"/>
        <v>4.4063544053246417E-2</v>
      </c>
      <c r="CA118" s="180">
        <v>360551.39641635335</v>
      </c>
      <c r="CB118" s="64">
        <v>375802.50219644303</v>
      </c>
      <c r="CC118" s="64">
        <v>433776.00393573375</v>
      </c>
      <c r="CD118" s="64">
        <v>374324.35974554671</v>
      </c>
      <c r="CF118" s="180">
        <v>359978.08897873299</v>
      </c>
      <c r="CG118" s="64">
        <v>374031.50227493426</v>
      </c>
      <c r="CH118" s="64">
        <v>431941.6375666252</v>
      </c>
      <c r="CI118" s="64">
        <v>373197.32220557198</v>
      </c>
      <c r="CK118" s="163">
        <v>385367</v>
      </c>
      <c r="CL118" s="60">
        <v>383764.34375</v>
      </c>
    </row>
    <row r="119" spans="1:90">
      <c r="A119" s="9" t="s">
        <v>262</v>
      </c>
      <c r="B119" s="23" t="s">
        <v>263</v>
      </c>
      <c r="D119" s="131">
        <v>668799.99536951538</v>
      </c>
      <c r="E119" s="54">
        <v>356784.1875</v>
      </c>
      <c r="F119" s="124">
        <f t="shared" si="33"/>
        <v>1874.5225231415709</v>
      </c>
      <c r="G119" s="131">
        <f t="shared" si="34"/>
        <v>637029.7006908193</v>
      </c>
      <c r="H119" s="54">
        <v>353043.375</v>
      </c>
      <c r="I119" s="124">
        <f t="shared" si="35"/>
        <v>1804.3950001634198</v>
      </c>
      <c r="J119" s="49">
        <f t="shared" si="36"/>
        <v>4.987254855502532E-2</v>
      </c>
      <c r="K119" s="49">
        <f t="shared" si="37"/>
        <v>3.886483999999979E-2</v>
      </c>
      <c r="M119" s="131">
        <f t="shared" si="38"/>
        <v>643752.0748163322</v>
      </c>
      <c r="N119" s="124">
        <f t="shared" si="39"/>
        <v>1804.3178407852849</v>
      </c>
      <c r="O119" s="49">
        <f t="shared" si="40"/>
        <v>3.8909265745402877E-2</v>
      </c>
      <c r="P119" s="49">
        <f t="shared" si="41"/>
        <v>3.8909265745402655E-2</v>
      </c>
      <c r="R119" s="131">
        <v>487878</v>
      </c>
      <c r="S119" s="54">
        <v>48979</v>
      </c>
      <c r="T119" s="54">
        <v>131764</v>
      </c>
      <c r="V119" s="124">
        <f t="shared" si="42"/>
        <v>131764</v>
      </c>
      <c r="W119" s="51">
        <f t="shared" si="43"/>
        <v>178.99536951538175</v>
      </c>
      <c r="Y119" s="176">
        <v>2.9249815557532699E-2</v>
      </c>
      <c r="Z119" s="61">
        <v>2.3809591702057098E-2</v>
      </c>
      <c r="AA119" s="117">
        <f t="shared" si="44"/>
        <v>2</v>
      </c>
      <c r="AB119" s="63">
        <f t="shared" si="45"/>
        <v>474.0132012904196</v>
      </c>
      <c r="AC119" s="63">
        <f t="shared" si="45"/>
        <v>47.839950315930984</v>
      </c>
      <c r="AE119" s="124">
        <f t="shared" si="46"/>
        <v>0</v>
      </c>
      <c r="AF119" s="51">
        <v>0</v>
      </c>
      <c r="AG119" s="51">
        <f t="shared" si="47"/>
        <v>178.99536951538175</v>
      </c>
      <c r="AI119" s="124">
        <v>0</v>
      </c>
      <c r="AJ119" s="51">
        <f t="shared" si="48"/>
        <v>0</v>
      </c>
      <c r="AK119" s="51">
        <f t="shared" si="49"/>
        <v>178.99536951538175</v>
      </c>
      <c r="AM119" s="124">
        <f t="shared" si="50"/>
        <v>162.5862905282398</v>
      </c>
      <c r="AN119" s="51">
        <f t="shared" si="51"/>
        <v>16.409078987141953</v>
      </c>
      <c r="AO119" s="51">
        <f t="shared" si="52"/>
        <v>0</v>
      </c>
      <c r="AQ119" s="124">
        <f t="shared" si="53"/>
        <v>488041</v>
      </c>
      <c r="AR119" s="51">
        <f t="shared" si="53"/>
        <v>48995</v>
      </c>
      <c r="AS119" s="51">
        <f t="shared" si="54"/>
        <v>131764</v>
      </c>
      <c r="AU119" s="178">
        <f t="shared" si="55"/>
        <v>668800</v>
      </c>
      <c r="AW119" s="124">
        <f t="shared" si="56"/>
        <v>1367.8885362597521</v>
      </c>
      <c r="AX119" s="51">
        <f t="shared" si="56"/>
        <v>137.32391097069006</v>
      </c>
      <c r="AY119" s="51">
        <f t="shared" si="56"/>
        <v>369.31008888951953</v>
      </c>
      <c r="AZ119" s="65">
        <f t="shared" si="57"/>
        <v>1874.5225361199618</v>
      </c>
      <c r="BB119" s="131">
        <v>474013.20129041956</v>
      </c>
      <c r="BC119" s="54">
        <v>47839.950315930982</v>
      </c>
      <c r="BD119" s="54">
        <v>121898.92320998169</v>
      </c>
      <c r="BE119" s="54">
        <f t="shared" si="58"/>
        <v>643752.0748163322</v>
      </c>
      <c r="BG119" s="122">
        <f t="shared" si="59"/>
        <v>2.9593687836946714E-2</v>
      </c>
      <c r="BH119" s="49">
        <f t="shared" si="59"/>
        <v>2.414404020993266E-2</v>
      </c>
      <c r="BI119" s="49">
        <f t="shared" si="59"/>
        <v>8.0928334149636738E-2</v>
      </c>
      <c r="BJ119" s="49">
        <f t="shared" si="60"/>
        <v>3.8909272938365547E-2</v>
      </c>
      <c r="BL119" s="131">
        <v>467340.7006908193</v>
      </c>
      <c r="BM119" s="54">
        <v>46854</v>
      </c>
      <c r="BN119" s="54">
        <v>122835</v>
      </c>
      <c r="BO119" s="54">
        <f t="shared" si="61"/>
        <v>637029.7006908193</v>
      </c>
      <c r="BQ119" s="122">
        <f t="shared" si="62"/>
        <v>4.429380809028971E-2</v>
      </c>
      <c r="BR119" s="49">
        <f t="shared" si="62"/>
        <v>4.5695138088530429E-2</v>
      </c>
      <c r="BS119" s="49">
        <f t="shared" si="62"/>
        <v>7.2691008263117141E-2</v>
      </c>
      <c r="BT119" s="49">
        <f t="shared" si="63"/>
        <v>4.987255582389305E-2</v>
      </c>
      <c r="BV119" s="122">
        <f t="shared" si="64"/>
        <v>3.334459153910263E-2</v>
      </c>
      <c r="BW119" s="49">
        <f t="shared" si="64"/>
        <v>3.4731228866093478E-2</v>
      </c>
      <c r="BX119" s="49">
        <f t="shared" si="64"/>
        <v>6.1444052616159706E-2</v>
      </c>
      <c r="BY119" s="49">
        <f t="shared" si="32"/>
        <v>3.8864847192654928E-2</v>
      </c>
      <c r="CA119" s="180">
        <v>347000.33633551496</v>
      </c>
      <c r="CB119" s="64">
        <v>331639.66738398391</v>
      </c>
      <c r="CC119" s="64">
        <v>389606.1977673322</v>
      </c>
      <c r="CD119" s="64">
        <v>353096.66350192059</v>
      </c>
      <c r="CF119" s="180">
        <v>346568.80181371554</v>
      </c>
      <c r="CG119" s="64">
        <v>328959.58915749384</v>
      </c>
      <c r="CH119" s="64">
        <v>388440.18121926044</v>
      </c>
      <c r="CI119" s="64">
        <v>352215.39681819221</v>
      </c>
      <c r="CK119" s="163">
        <v>356784.1875</v>
      </c>
      <c r="CL119" s="60">
        <v>353043.375</v>
      </c>
    </row>
    <row r="120" spans="1:90">
      <c r="A120" s="9" t="s">
        <v>264</v>
      </c>
      <c r="B120" s="23" t="s">
        <v>265</v>
      </c>
      <c r="D120" s="131">
        <v>551396</v>
      </c>
      <c r="E120" s="54">
        <v>290829.90625</v>
      </c>
      <c r="F120" s="124">
        <f t="shared" si="33"/>
        <v>1895.9398196346942</v>
      </c>
      <c r="G120" s="131">
        <f t="shared" si="34"/>
        <v>529492.42293950869</v>
      </c>
      <c r="H120" s="54">
        <v>287746.65625</v>
      </c>
      <c r="I120" s="124">
        <f t="shared" si="35"/>
        <v>1840.1340604266663</v>
      </c>
      <c r="J120" s="49">
        <f t="shared" si="36"/>
        <v>4.1367120871895313E-2</v>
      </c>
      <c r="K120" s="49">
        <f t="shared" si="37"/>
        <v>3.0327007367652481E-2</v>
      </c>
      <c r="M120" s="131">
        <f t="shared" si="38"/>
        <v>515981.777527845</v>
      </c>
      <c r="N120" s="124">
        <f t="shared" si="39"/>
        <v>1774.1702845521754</v>
      </c>
      <c r="O120" s="49">
        <f t="shared" si="40"/>
        <v>6.8634637916537455E-2</v>
      </c>
      <c r="P120" s="49">
        <f t="shared" si="41"/>
        <v>6.8634637916537455E-2</v>
      </c>
      <c r="R120" s="131">
        <v>394402</v>
      </c>
      <c r="S120" s="54">
        <v>42293</v>
      </c>
      <c r="T120" s="54">
        <v>114701</v>
      </c>
      <c r="V120" s="124">
        <f t="shared" si="42"/>
        <v>114701</v>
      </c>
      <c r="W120" s="51">
        <f t="shared" si="43"/>
        <v>0</v>
      </c>
      <c r="Y120" s="176">
        <v>0.10187349464942907</v>
      </c>
      <c r="Z120" s="61">
        <v>-1.4742089437356998E-2</v>
      </c>
      <c r="AA120" s="117">
        <f t="shared" si="44"/>
        <v>3</v>
      </c>
      <c r="AB120" s="63">
        <f t="shared" si="45"/>
        <v>357.93764158514631</v>
      </c>
      <c r="AC120" s="63">
        <f t="shared" si="45"/>
        <v>42.925816221915021</v>
      </c>
      <c r="AE120" s="124">
        <f t="shared" si="46"/>
        <v>0</v>
      </c>
      <c r="AF120" s="51">
        <v>0</v>
      </c>
      <c r="AG120" s="51">
        <f t="shared" si="47"/>
        <v>0</v>
      </c>
      <c r="AI120" s="124">
        <v>0</v>
      </c>
      <c r="AJ120" s="51">
        <f t="shared" si="48"/>
        <v>0</v>
      </c>
      <c r="AK120" s="51">
        <f t="shared" si="49"/>
        <v>0</v>
      </c>
      <c r="AM120" s="124">
        <f t="shared" si="50"/>
        <v>0</v>
      </c>
      <c r="AN120" s="51">
        <f t="shared" si="51"/>
        <v>0</v>
      </c>
      <c r="AO120" s="51">
        <f t="shared" si="52"/>
        <v>0</v>
      </c>
      <c r="AQ120" s="124">
        <f t="shared" si="53"/>
        <v>394402</v>
      </c>
      <c r="AR120" s="51">
        <f t="shared" si="53"/>
        <v>42293</v>
      </c>
      <c r="AS120" s="51">
        <f t="shared" si="54"/>
        <v>114701</v>
      </c>
      <c r="AU120" s="178">
        <f t="shared" si="55"/>
        <v>551396</v>
      </c>
      <c r="AW120" s="124">
        <f t="shared" si="56"/>
        <v>1356.1260087914359</v>
      </c>
      <c r="AX120" s="51">
        <f t="shared" si="56"/>
        <v>145.4217709084036</v>
      </c>
      <c r="AY120" s="51">
        <f t="shared" si="56"/>
        <v>394.39203993485455</v>
      </c>
      <c r="AZ120" s="65">
        <f t="shared" si="57"/>
        <v>1895.9398196346942</v>
      </c>
      <c r="BB120" s="131">
        <v>357937.64158514631</v>
      </c>
      <c r="BC120" s="54">
        <v>42925.816221915018</v>
      </c>
      <c r="BD120" s="54">
        <v>115118.31972078366</v>
      </c>
      <c r="BE120" s="54">
        <f t="shared" si="58"/>
        <v>515981.777527845</v>
      </c>
      <c r="BG120" s="122">
        <f t="shared" si="59"/>
        <v>0.10187349464942907</v>
      </c>
      <c r="BH120" s="49">
        <f t="shared" si="59"/>
        <v>-1.4742089437356887E-2</v>
      </c>
      <c r="BI120" s="49">
        <f t="shared" si="59"/>
        <v>-3.6251373525592046E-3</v>
      </c>
      <c r="BJ120" s="49">
        <f t="shared" si="60"/>
        <v>6.8634637916537455E-2</v>
      </c>
      <c r="BL120" s="131">
        <v>382179.42293950863</v>
      </c>
      <c r="BM120" s="54">
        <v>40397</v>
      </c>
      <c r="BN120" s="54">
        <v>106916</v>
      </c>
      <c r="BO120" s="54">
        <f t="shared" si="61"/>
        <v>529492.42293950869</v>
      </c>
      <c r="BQ120" s="122">
        <f t="shared" si="62"/>
        <v>3.1981253638623919E-2</v>
      </c>
      <c r="BR120" s="49">
        <f t="shared" si="62"/>
        <v>4.6934178280565453E-2</v>
      </c>
      <c r="BS120" s="49">
        <f t="shared" si="62"/>
        <v>7.2814171873246236E-2</v>
      </c>
      <c r="BT120" s="49">
        <f t="shared" si="63"/>
        <v>4.1367120871895313E-2</v>
      </c>
      <c r="BV120" s="122">
        <f t="shared" si="64"/>
        <v>2.1040644946386688E-2</v>
      </c>
      <c r="BW120" s="49">
        <f t="shared" si="64"/>
        <v>3.5835045296597867E-2</v>
      </c>
      <c r="BX120" s="49">
        <f t="shared" si="64"/>
        <v>6.1440670646777384E-2</v>
      </c>
      <c r="BY120" s="49">
        <f t="shared" si="32"/>
        <v>3.0327007367652481E-2</v>
      </c>
      <c r="CA120" s="180">
        <v>262027.47450716855</v>
      </c>
      <c r="CB120" s="64">
        <v>297573.54094243865</v>
      </c>
      <c r="CC120" s="64">
        <v>367934.43008942029</v>
      </c>
      <c r="CD120" s="64">
        <v>283014.92329147528</v>
      </c>
      <c r="CF120" s="180">
        <v>260858.75403181053</v>
      </c>
      <c r="CG120" s="64">
        <v>294718.87664032844</v>
      </c>
      <c r="CH120" s="64">
        <v>365593.94411931839</v>
      </c>
      <c r="CI120" s="64">
        <v>281161.12554822682</v>
      </c>
      <c r="CK120" s="163">
        <v>290829.90625</v>
      </c>
      <c r="CL120" s="60">
        <v>287746.65625</v>
      </c>
    </row>
    <row r="121" spans="1:90">
      <c r="A121" s="9" t="s">
        <v>266</v>
      </c>
      <c r="B121" s="23" t="s">
        <v>267</v>
      </c>
      <c r="D121" s="131">
        <v>616785.49939087895</v>
      </c>
      <c r="E121" s="54">
        <v>327826.5</v>
      </c>
      <c r="F121" s="124">
        <f t="shared" si="33"/>
        <v>1881.4388080002043</v>
      </c>
      <c r="G121" s="131">
        <f t="shared" si="34"/>
        <v>585910.02012864698</v>
      </c>
      <c r="H121" s="54">
        <v>323519.0625</v>
      </c>
      <c r="I121" s="124">
        <f t="shared" si="35"/>
        <v>1811.0525407715256</v>
      </c>
      <c r="J121" s="49">
        <f t="shared" si="36"/>
        <v>5.2696622692086192E-2</v>
      </c>
      <c r="K121" s="49">
        <f t="shared" si="37"/>
        <v>3.8864840000000012E-2</v>
      </c>
      <c r="M121" s="131">
        <f t="shared" si="38"/>
        <v>593801.41874203843</v>
      </c>
      <c r="N121" s="124">
        <f t="shared" si="39"/>
        <v>1811.3283054970798</v>
      </c>
      <c r="O121" s="49">
        <f t="shared" si="40"/>
        <v>3.8706678568623198E-2</v>
      </c>
      <c r="P121" s="49">
        <f t="shared" si="41"/>
        <v>3.8706678568623198E-2</v>
      </c>
      <c r="R121" s="131">
        <v>439589</v>
      </c>
      <c r="S121" s="54">
        <v>51797</v>
      </c>
      <c r="T121" s="54">
        <v>124593</v>
      </c>
      <c r="V121" s="124">
        <f t="shared" si="42"/>
        <v>124593</v>
      </c>
      <c r="W121" s="51">
        <f t="shared" si="43"/>
        <v>806.49939087894745</v>
      </c>
      <c r="Y121" s="176">
        <v>4.5396198991425774E-2</v>
      </c>
      <c r="Z121" s="61">
        <v>4.8689736526231986E-2</v>
      </c>
      <c r="AA121" s="117">
        <f t="shared" si="44"/>
        <v>2</v>
      </c>
      <c r="AB121" s="63">
        <f t="shared" si="45"/>
        <v>420.49990273936845</v>
      </c>
      <c r="AC121" s="63">
        <f t="shared" si="45"/>
        <v>49.392111122949231</v>
      </c>
      <c r="AE121" s="124">
        <f t="shared" si="46"/>
        <v>0</v>
      </c>
      <c r="AF121" s="51">
        <v>0</v>
      </c>
      <c r="AG121" s="51">
        <f t="shared" si="47"/>
        <v>806.49939087894745</v>
      </c>
      <c r="AI121" s="124">
        <v>0</v>
      </c>
      <c r="AJ121" s="51">
        <f t="shared" si="48"/>
        <v>0</v>
      </c>
      <c r="AK121" s="51">
        <f t="shared" si="49"/>
        <v>806.49939087894745</v>
      </c>
      <c r="AM121" s="124">
        <f t="shared" si="50"/>
        <v>721.72521647351527</v>
      </c>
      <c r="AN121" s="51">
        <f t="shared" si="51"/>
        <v>84.774174405432106</v>
      </c>
      <c r="AO121" s="51">
        <f t="shared" si="52"/>
        <v>0</v>
      </c>
      <c r="AQ121" s="124">
        <f t="shared" si="53"/>
        <v>440311</v>
      </c>
      <c r="AR121" s="51">
        <f t="shared" si="53"/>
        <v>51882</v>
      </c>
      <c r="AS121" s="51">
        <f t="shared" si="54"/>
        <v>124593</v>
      </c>
      <c r="AU121" s="178">
        <f t="shared" si="55"/>
        <v>616786</v>
      </c>
      <c r="AW121" s="124">
        <f t="shared" si="56"/>
        <v>1343.1220477905233</v>
      </c>
      <c r="AX121" s="51">
        <f t="shared" si="56"/>
        <v>158.26054330568152</v>
      </c>
      <c r="AY121" s="51">
        <f t="shared" si="56"/>
        <v>380.05774395907594</v>
      </c>
      <c r="AZ121" s="65">
        <f t="shared" si="57"/>
        <v>1881.4403350552809</v>
      </c>
      <c r="BB121" s="131">
        <v>420499.9027393685</v>
      </c>
      <c r="BC121" s="54">
        <v>49392.111122949223</v>
      </c>
      <c r="BD121" s="54">
        <v>123909.40487972071</v>
      </c>
      <c r="BE121" s="54">
        <f t="shared" si="58"/>
        <v>593801.41874203843</v>
      </c>
      <c r="BG121" s="122">
        <f t="shared" si="59"/>
        <v>4.7113202955746392E-2</v>
      </c>
      <c r="BH121" s="49">
        <f t="shared" si="59"/>
        <v>5.0410659120295964E-2</v>
      </c>
      <c r="BI121" s="49">
        <f t="shared" si="59"/>
        <v>5.5168945484231902E-3</v>
      </c>
      <c r="BJ121" s="49">
        <f t="shared" si="60"/>
        <v>3.8707521626765606E-2</v>
      </c>
      <c r="BL121" s="131">
        <v>420565.02012864698</v>
      </c>
      <c r="BM121" s="54">
        <v>49506</v>
      </c>
      <c r="BN121" s="54">
        <v>115839</v>
      </c>
      <c r="BO121" s="54">
        <f t="shared" si="61"/>
        <v>585910.02012864698</v>
      </c>
      <c r="BQ121" s="122">
        <f t="shared" si="62"/>
        <v>4.6951075163866207E-2</v>
      </c>
      <c r="BR121" s="49">
        <f t="shared" si="62"/>
        <v>4.7994182523330542E-2</v>
      </c>
      <c r="BS121" s="49">
        <f t="shared" si="62"/>
        <v>7.5570403750032433E-2</v>
      </c>
      <c r="BT121" s="49">
        <f t="shared" si="63"/>
        <v>5.2697477105057233E-2</v>
      </c>
      <c r="BV121" s="122">
        <f t="shared" si="64"/>
        <v>3.3194785413567907E-2</v>
      </c>
      <c r="BW121" s="49">
        <f t="shared" si="64"/>
        <v>3.4224186987329652E-2</v>
      </c>
      <c r="BX121" s="49">
        <f t="shared" si="64"/>
        <v>6.1438073718741215E-2</v>
      </c>
      <c r="BY121" s="49">
        <f t="shared" si="32"/>
        <v>3.8865683186512845E-2</v>
      </c>
      <c r="CA121" s="180">
        <v>307826.0421490107</v>
      </c>
      <c r="CB121" s="64">
        <v>342399.67215753748</v>
      </c>
      <c r="CC121" s="64">
        <v>396031.98151013558</v>
      </c>
      <c r="CD121" s="64">
        <v>325698.83335962985</v>
      </c>
      <c r="CF121" s="180">
        <v>305318.82930206001</v>
      </c>
      <c r="CG121" s="64">
        <v>338429.28464019392</v>
      </c>
      <c r="CH121" s="64">
        <v>393454.86826275836</v>
      </c>
      <c r="CI121" s="64">
        <v>322769.65961554222</v>
      </c>
      <c r="CK121" s="163">
        <v>327826.5</v>
      </c>
      <c r="CL121" s="60">
        <v>323519.0625</v>
      </c>
    </row>
    <row r="122" spans="1:90">
      <c r="A122" s="9" t="s">
        <v>268</v>
      </c>
      <c r="B122" s="23" t="s">
        <v>269</v>
      </c>
      <c r="D122" s="131">
        <v>766474</v>
      </c>
      <c r="E122" s="54">
        <v>418991.6875</v>
      </c>
      <c r="F122" s="124">
        <f t="shared" si="33"/>
        <v>1829.3298479817693</v>
      </c>
      <c r="G122" s="131">
        <f t="shared" si="34"/>
        <v>729397.04073370167</v>
      </c>
      <c r="H122" s="54">
        <v>415648.125</v>
      </c>
      <c r="I122" s="124">
        <f t="shared" si="35"/>
        <v>1754.8426105223059</v>
      </c>
      <c r="J122" s="49">
        <f t="shared" si="36"/>
        <v>5.0832341229411382E-2</v>
      </c>
      <c r="K122" s="49">
        <f t="shared" si="37"/>
        <v>4.2446676991330312E-2</v>
      </c>
      <c r="M122" s="131">
        <f t="shared" si="38"/>
        <v>784919.2901764533</v>
      </c>
      <c r="N122" s="124">
        <f t="shared" si="39"/>
        <v>1873.3528936095022</v>
      </c>
      <c r="O122" s="49">
        <f t="shared" si="40"/>
        <v>-2.3499601051092389E-2</v>
      </c>
      <c r="P122" s="49">
        <f t="shared" si="41"/>
        <v>-2.3499601051092389E-2</v>
      </c>
      <c r="R122" s="131">
        <v>555297</v>
      </c>
      <c r="S122" s="54">
        <v>58049</v>
      </c>
      <c r="T122" s="54">
        <v>153128</v>
      </c>
      <c r="V122" s="124">
        <f t="shared" si="42"/>
        <v>153128</v>
      </c>
      <c r="W122" s="51">
        <f t="shared" si="43"/>
        <v>0</v>
      </c>
      <c r="Y122" s="176">
        <v>-2.8761734403806138E-2</v>
      </c>
      <c r="Z122" s="61">
        <v>-1.7143823385801005E-2</v>
      </c>
      <c r="AA122" s="117">
        <f t="shared" si="44"/>
        <v>4</v>
      </c>
      <c r="AB122" s="63">
        <f t="shared" si="45"/>
        <v>571.74127057188321</v>
      </c>
      <c r="AC122" s="63">
        <f t="shared" si="45"/>
        <v>59.061540621304964</v>
      </c>
      <c r="AE122" s="124">
        <f t="shared" si="46"/>
        <v>0</v>
      </c>
      <c r="AF122" s="51">
        <v>0</v>
      </c>
      <c r="AG122" s="51">
        <f t="shared" si="47"/>
        <v>0</v>
      </c>
      <c r="AI122" s="124">
        <v>0</v>
      </c>
      <c r="AJ122" s="51">
        <f t="shared" si="48"/>
        <v>0</v>
      </c>
      <c r="AK122" s="51">
        <f t="shared" si="49"/>
        <v>0</v>
      </c>
      <c r="AM122" s="124">
        <f t="shared" si="50"/>
        <v>0</v>
      </c>
      <c r="AN122" s="51">
        <f t="shared" si="51"/>
        <v>0</v>
      </c>
      <c r="AO122" s="51">
        <f t="shared" si="52"/>
        <v>0</v>
      </c>
      <c r="AQ122" s="124">
        <f t="shared" si="53"/>
        <v>555297</v>
      </c>
      <c r="AR122" s="51">
        <f t="shared" si="53"/>
        <v>58049</v>
      </c>
      <c r="AS122" s="51">
        <f t="shared" si="54"/>
        <v>153128</v>
      </c>
      <c r="AU122" s="178">
        <f t="shared" si="55"/>
        <v>766474</v>
      </c>
      <c r="AW122" s="124">
        <f t="shared" si="56"/>
        <v>1325.3174622945235</v>
      </c>
      <c r="AX122" s="51">
        <f t="shared" si="56"/>
        <v>138.54451468085512</v>
      </c>
      <c r="AY122" s="51">
        <f t="shared" si="56"/>
        <v>365.46787100639079</v>
      </c>
      <c r="AZ122" s="65">
        <f t="shared" si="57"/>
        <v>1829.3298479817693</v>
      </c>
      <c r="BB122" s="131">
        <v>571741.27057188319</v>
      </c>
      <c r="BC122" s="54">
        <v>59061.540621304965</v>
      </c>
      <c r="BD122" s="54">
        <v>154116.47898326514</v>
      </c>
      <c r="BE122" s="54">
        <f t="shared" si="58"/>
        <v>784919.2901764533</v>
      </c>
      <c r="BG122" s="122">
        <f t="shared" si="59"/>
        <v>-2.8761734403806138E-2</v>
      </c>
      <c r="BH122" s="49">
        <f t="shared" si="59"/>
        <v>-1.7143823385801005E-2</v>
      </c>
      <c r="BI122" s="49">
        <f t="shared" si="59"/>
        <v>-6.4138435408486183E-3</v>
      </c>
      <c r="BJ122" s="49">
        <f t="shared" si="60"/>
        <v>-2.3499601051092389E-2</v>
      </c>
      <c r="BL122" s="131">
        <v>530725.04073370167</v>
      </c>
      <c r="BM122" s="54">
        <v>55559</v>
      </c>
      <c r="BN122" s="54">
        <v>143113</v>
      </c>
      <c r="BO122" s="54">
        <f t="shared" si="61"/>
        <v>729397.04073370167</v>
      </c>
      <c r="BQ122" s="122">
        <f t="shared" si="62"/>
        <v>4.6298850403457159E-2</v>
      </c>
      <c r="BR122" s="49">
        <f t="shared" si="62"/>
        <v>4.4817221332277501E-2</v>
      </c>
      <c r="BS122" s="49">
        <f t="shared" si="62"/>
        <v>6.9979666417446351E-2</v>
      </c>
      <c r="BT122" s="49">
        <f t="shared" si="63"/>
        <v>5.0832341229411382E-2</v>
      </c>
      <c r="BV122" s="122">
        <f t="shared" si="64"/>
        <v>3.7949363517748802E-2</v>
      </c>
      <c r="BW122" s="49">
        <f t="shared" si="64"/>
        <v>3.6479557877794777E-2</v>
      </c>
      <c r="BX122" s="49">
        <f t="shared" si="64"/>
        <v>6.1441206120675274E-2</v>
      </c>
      <c r="BY122" s="49">
        <f t="shared" si="32"/>
        <v>4.2446676991330312E-2</v>
      </c>
      <c r="CA122" s="180">
        <v>418541.95757680037</v>
      </c>
      <c r="CB122" s="64">
        <v>409430.81164347689</v>
      </c>
      <c r="CC122" s="64">
        <v>492578.06228957843</v>
      </c>
      <c r="CD122" s="64">
        <v>430526.58518992009</v>
      </c>
      <c r="CF122" s="180">
        <v>416990.4013854409</v>
      </c>
      <c r="CG122" s="64">
        <v>406200.47103580431</v>
      </c>
      <c r="CH122" s="64">
        <v>489959.80336607102</v>
      </c>
      <c r="CI122" s="64">
        <v>428408.68330514757</v>
      </c>
      <c r="CK122" s="163">
        <v>418991.6875</v>
      </c>
      <c r="CL122" s="60">
        <v>415648.125</v>
      </c>
    </row>
    <row r="123" spans="1:90">
      <c r="A123" s="9" t="s">
        <v>270</v>
      </c>
      <c r="B123" s="23" t="s">
        <v>271</v>
      </c>
      <c r="D123" s="131">
        <v>747340</v>
      </c>
      <c r="E123" s="54">
        <v>438781.71875</v>
      </c>
      <c r="F123" s="124">
        <f t="shared" si="33"/>
        <v>1703.2158999901362</v>
      </c>
      <c r="G123" s="131">
        <f t="shared" si="34"/>
        <v>717033.05478800985</v>
      </c>
      <c r="H123" s="54">
        <v>438184.875</v>
      </c>
      <c r="I123" s="124">
        <f t="shared" si="35"/>
        <v>1636.3710746246315</v>
      </c>
      <c r="J123" s="49">
        <f t="shared" si="36"/>
        <v>4.2267152134221275E-2</v>
      </c>
      <c r="K123" s="49">
        <f t="shared" si="37"/>
        <v>4.0849429815812632E-2</v>
      </c>
      <c r="M123" s="131">
        <f t="shared" si="38"/>
        <v>758383.07667886256</v>
      </c>
      <c r="N123" s="124">
        <f t="shared" si="39"/>
        <v>1728.3834860744471</v>
      </c>
      <c r="O123" s="49">
        <f t="shared" si="40"/>
        <v>-1.4561343756802625E-2</v>
      </c>
      <c r="P123" s="49">
        <f t="shared" si="41"/>
        <v>-1.4561343756802625E-2</v>
      </c>
      <c r="R123" s="131">
        <v>542386</v>
      </c>
      <c r="S123" s="54">
        <v>60603</v>
      </c>
      <c r="T123" s="54">
        <v>144351</v>
      </c>
      <c r="V123" s="124">
        <f t="shared" si="42"/>
        <v>144351</v>
      </c>
      <c r="W123" s="51">
        <f t="shared" si="43"/>
        <v>0</v>
      </c>
      <c r="Y123" s="176">
        <v>-2.1787242863159806E-2</v>
      </c>
      <c r="Z123" s="61">
        <v>1.9111899744822969E-2</v>
      </c>
      <c r="AA123" s="117">
        <f t="shared" si="44"/>
        <v>1</v>
      </c>
      <c r="AB123" s="63">
        <f t="shared" si="45"/>
        <v>554.46629175796636</v>
      </c>
      <c r="AC123" s="63">
        <f t="shared" si="45"/>
        <v>59.466482547377261</v>
      </c>
      <c r="AE123" s="124">
        <f t="shared" si="46"/>
        <v>0</v>
      </c>
      <c r="AF123" s="51">
        <v>0</v>
      </c>
      <c r="AG123" s="51">
        <f t="shared" si="47"/>
        <v>0</v>
      </c>
      <c r="AI123" s="124">
        <v>0</v>
      </c>
      <c r="AJ123" s="51">
        <f t="shared" si="48"/>
        <v>0</v>
      </c>
      <c r="AK123" s="51">
        <f t="shared" si="49"/>
        <v>0</v>
      </c>
      <c r="AM123" s="124">
        <f t="shared" si="50"/>
        <v>0</v>
      </c>
      <c r="AN123" s="51">
        <f t="shared" si="51"/>
        <v>0</v>
      </c>
      <c r="AO123" s="51">
        <f t="shared" si="52"/>
        <v>0</v>
      </c>
      <c r="AQ123" s="124">
        <f t="shared" si="53"/>
        <v>542386</v>
      </c>
      <c r="AR123" s="51">
        <f t="shared" si="53"/>
        <v>60603</v>
      </c>
      <c r="AS123" s="51">
        <f t="shared" si="54"/>
        <v>144351</v>
      </c>
      <c r="AU123" s="178">
        <f t="shared" si="55"/>
        <v>747340</v>
      </c>
      <c r="AW123" s="124">
        <f t="shared" si="56"/>
        <v>1236.1180441727327</v>
      </c>
      <c r="AX123" s="51">
        <f t="shared" si="56"/>
        <v>138.11651080780129</v>
      </c>
      <c r="AY123" s="51">
        <f t="shared" si="56"/>
        <v>328.98134500960225</v>
      </c>
      <c r="AZ123" s="65">
        <f t="shared" si="57"/>
        <v>1703.2158999901362</v>
      </c>
      <c r="BB123" s="131">
        <v>554466.29175796651</v>
      </c>
      <c r="BC123" s="54">
        <v>59466.482547377265</v>
      </c>
      <c r="BD123" s="54">
        <v>144450.30237351882</v>
      </c>
      <c r="BE123" s="54">
        <f t="shared" si="58"/>
        <v>758383.07667886256</v>
      </c>
      <c r="BG123" s="122">
        <f t="shared" si="59"/>
        <v>-2.1787242863159917E-2</v>
      </c>
      <c r="BH123" s="49">
        <f t="shared" si="59"/>
        <v>1.9111899744822969E-2</v>
      </c>
      <c r="BI123" s="49">
        <f t="shared" si="59"/>
        <v>-6.8745009104964616E-4</v>
      </c>
      <c r="BJ123" s="49">
        <f t="shared" si="60"/>
        <v>-1.4561343756802625E-2</v>
      </c>
      <c r="BL123" s="131">
        <v>522715.05478800985</v>
      </c>
      <c r="BM123" s="54">
        <v>58508</v>
      </c>
      <c r="BN123" s="54">
        <v>135810</v>
      </c>
      <c r="BO123" s="54">
        <f t="shared" si="61"/>
        <v>717033.05478800985</v>
      </c>
      <c r="BQ123" s="122">
        <f t="shared" si="62"/>
        <v>3.7632253044572961E-2</v>
      </c>
      <c r="BR123" s="49">
        <f t="shared" si="62"/>
        <v>3.5807069118753088E-2</v>
      </c>
      <c r="BS123" s="49">
        <f t="shared" si="62"/>
        <v>6.2889330682571298E-2</v>
      </c>
      <c r="BT123" s="49">
        <f t="shared" si="63"/>
        <v>4.2267152134221275E-2</v>
      </c>
      <c r="BV123" s="122">
        <f t="shared" si="64"/>
        <v>3.6220835251707051E-2</v>
      </c>
      <c r="BW123" s="49">
        <f t="shared" si="64"/>
        <v>3.4398133994540059E-2</v>
      </c>
      <c r="BX123" s="49">
        <f t="shared" si="64"/>
        <v>6.1443557472678156E-2</v>
      </c>
      <c r="BY123" s="49">
        <f t="shared" si="32"/>
        <v>4.0849429815812632E-2</v>
      </c>
      <c r="CA123" s="180">
        <v>405895.84678853711</v>
      </c>
      <c r="CB123" s="64">
        <v>412237.98022926296</v>
      </c>
      <c r="CC123" s="64">
        <v>461683.59483490279</v>
      </c>
      <c r="CD123" s="64">
        <v>415971.52771589608</v>
      </c>
      <c r="CF123" s="180">
        <v>406338.75756377814</v>
      </c>
      <c r="CG123" s="64">
        <v>411046.59963969816</v>
      </c>
      <c r="CH123" s="64">
        <v>460273.00090170885</v>
      </c>
      <c r="CI123" s="64">
        <v>415784.2100247051</v>
      </c>
      <c r="CK123" s="163">
        <v>438781.71875</v>
      </c>
      <c r="CL123" s="60">
        <v>438184.875</v>
      </c>
    </row>
    <row r="124" spans="1:90">
      <c r="A124" s="9" t="s">
        <v>272</v>
      </c>
      <c r="B124" s="23" t="s">
        <v>273</v>
      </c>
      <c r="D124" s="131">
        <v>639820</v>
      </c>
      <c r="E124" s="54">
        <v>346657</v>
      </c>
      <c r="F124" s="124">
        <f t="shared" si="33"/>
        <v>1845.6860816311225</v>
      </c>
      <c r="G124" s="131">
        <f t="shared" si="34"/>
        <v>609916.73535018216</v>
      </c>
      <c r="H124" s="54">
        <v>343347.5625</v>
      </c>
      <c r="I124" s="124">
        <f t="shared" si="35"/>
        <v>1776.3828900057567</v>
      </c>
      <c r="J124" s="49">
        <f t="shared" si="36"/>
        <v>4.9028437681168047E-2</v>
      </c>
      <c r="K124" s="49">
        <f t="shared" si="37"/>
        <v>3.9013656354875748E-2</v>
      </c>
      <c r="M124" s="131">
        <f t="shared" si="38"/>
        <v>634698.09167692298</v>
      </c>
      <c r="N124" s="124">
        <f t="shared" si="39"/>
        <v>1830.9109340844782</v>
      </c>
      <c r="O124" s="49">
        <f t="shared" si="40"/>
        <v>8.0698341309717314E-3</v>
      </c>
      <c r="P124" s="49">
        <f t="shared" si="41"/>
        <v>8.0698341309717314E-3</v>
      </c>
      <c r="R124" s="131">
        <v>455965</v>
      </c>
      <c r="S124" s="54">
        <v>48083</v>
      </c>
      <c r="T124" s="54">
        <v>135772</v>
      </c>
      <c r="V124" s="124">
        <f t="shared" si="42"/>
        <v>135772</v>
      </c>
      <c r="W124" s="51">
        <f t="shared" si="43"/>
        <v>0</v>
      </c>
      <c r="Y124" s="176">
        <v>-7.3117769181924031E-3</v>
      </c>
      <c r="Z124" s="61">
        <v>1.6278527976330004E-3</v>
      </c>
      <c r="AA124" s="117">
        <f t="shared" si="44"/>
        <v>1</v>
      </c>
      <c r="AB124" s="63">
        <f t="shared" si="45"/>
        <v>459.32347075142428</v>
      </c>
      <c r="AC124" s="63">
        <f t="shared" si="45"/>
        <v>48.00485516222421</v>
      </c>
      <c r="AE124" s="124">
        <f t="shared" si="46"/>
        <v>0</v>
      </c>
      <c r="AF124" s="51">
        <v>0</v>
      </c>
      <c r="AG124" s="51">
        <f t="shared" si="47"/>
        <v>0</v>
      </c>
      <c r="AI124" s="124">
        <v>0</v>
      </c>
      <c r="AJ124" s="51">
        <f t="shared" si="48"/>
        <v>0</v>
      </c>
      <c r="AK124" s="51">
        <f t="shared" si="49"/>
        <v>0</v>
      </c>
      <c r="AM124" s="124">
        <f t="shared" si="50"/>
        <v>0</v>
      </c>
      <c r="AN124" s="51">
        <f t="shared" si="51"/>
        <v>0</v>
      </c>
      <c r="AO124" s="51">
        <f t="shared" si="52"/>
        <v>0</v>
      </c>
      <c r="AQ124" s="124">
        <f t="shared" si="53"/>
        <v>455965</v>
      </c>
      <c r="AR124" s="51">
        <f t="shared" si="53"/>
        <v>48083</v>
      </c>
      <c r="AS124" s="51">
        <f t="shared" si="54"/>
        <v>135772</v>
      </c>
      <c r="AU124" s="178">
        <f t="shared" si="55"/>
        <v>639820</v>
      </c>
      <c r="AW124" s="124">
        <f t="shared" si="56"/>
        <v>1315.3203310476927</v>
      </c>
      <c r="AX124" s="51">
        <f t="shared" si="56"/>
        <v>138.70482926927772</v>
      </c>
      <c r="AY124" s="51">
        <f t="shared" si="56"/>
        <v>391.66092131415201</v>
      </c>
      <c r="AZ124" s="65">
        <f t="shared" si="57"/>
        <v>1845.6860816311225</v>
      </c>
      <c r="BB124" s="131">
        <v>459323.47075142426</v>
      </c>
      <c r="BC124" s="54">
        <v>48004.855162224223</v>
      </c>
      <c r="BD124" s="54">
        <v>127369.76576327452</v>
      </c>
      <c r="BE124" s="54">
        <f t="shared" si="58"/>
        <v>634698.09167692298</v>
      </c>
      <c r="BG124" s="122">
        <f t="shared" si="59"/>
        <v>-7.3117769181924031E-3</v>
      </c>
      <c r="BH124" s="49">
        <f t="shared" si="59"/>
        <v>1.6278527976325563E-3</v>
      </c>
      <c r="BI124" s="49">
        <f t="shared" si="59"/>
        <v>6.5967258292219944E-2</v>
      </c>
      <c r="BJ124" s="49">
        <f t="shared" si="60"/>
        <v>8.0698341309717314E-3</v>
      </c>
      <c r="BL124" s="131">
        <v>437184.73535018216</v>
      </c>
      <c r="BM124" s="54">
        <v>46040</v>
      </c>
      <c r="BN124" s="54">
        <v>126692</v>
      </c>
      <c r="BO124" s="54">
        <f t="shared" si="61"/>
        <v>609916.73535018216</v>
      </c>
      <c r="BQ124" s="122">
        <f t="shared" si="62"/>
        <v>4.2957274422618985E-2</v>
      </c>
      <c r="BR124" s="49">
        <f t="shared" si="62"/>
        <v>4.4374456993918399E-2</v>
      </c>
      <c r="BS124" s="49">
        <f t="shared" si="62"/>
        <v>7.166987655100554E-2</v>
      </c>
      <c r="BT124" s="49">
        <f t="shared" si="63"/>
        <v>4.9028437681168047E-2</v>
      </c>
      <c r="BV124" s="122">
        <f t="shared" si="64"/>
        <v>3.3000452795269641E-2</v>
      </c>
      <c r="BW124" s="49">
        <f t="shared" si="64"/>
        <v>3.4404105920615935E-2</v>
      </c>
      <c r="BX124" s="49">
        <f t="shared" si="64"/>
        <v>6.143894373534553E-2</v>
      </c>
      <c r="BY124" s="49">
        <f t="shared" si="32"/>
        <v>3.9013656354875748E-2</v>
      </c>
      <c r="CA124" s="180">
        <v>336246.75094204315</v>
      </c>
      <c r="CB124" s="64">
        <v>332782.83304392995</v>
      </c>
      <c r="CC124" s="64">
        <v>407091.78426509391</v>
      </c>
      <c r="CD124" s="64">
        <v>348130.57273034495</v>
      </c>
      <c r="CF124" s="180">
        <v>335156.21232105145</v>
      </c>
      <c r="CG124" s="64">
        <v>330122.97440842865</v>
      </c>
      <c r="CH124" s="64">
        <v>405454.80084848293</v>
      </c>
      <c r="CI124" s="64">
        <v>346581.76607695722</v>
      </c>
      <c r="CK124" s="163">
        <v>346657</v>
      </c>
      <c r="CL124" s="60">
        <v>343347.5625</v>
      </c>
    </row>
    <row r="125" spans="1:90">
      <c r="A125" s="9" t="s">
        <v>274</v>
      </c>
      <c r="B125" s="23" t="s">
        <v>275</v>
      </c>
      <c r="D125" s="131">
        <v>527950</v>
      </c>
      <c r="E125" s="54">
        <v>320845.8125</v>
      </c>
      <c r="F125" s="124">
        <f t="shared" si="33"/>
        <v>1645.4944382358115</v>
      </c>
      <c r="G125" s="131">
        <f t="shared" si="34"/>
        <v>505036.34659362875</v>
      </c>
      <c r="H125" s="54">
        <v>318917.875</v>
      </c>
      <c r="I125" s="124">
        <f t="shared" si="35"/>
        <v>1583.5937279891532</v>
      </c>
      <c r="J125" s="49">
        <f t="shared" si="36"/>
        <v>4.5370305644176545E-2</v>
      </c>
      <c r="K125" s="49">
        <f t="shared" si="37"/>
        <v>3.9088756890480747E-2</v>
      </c>
      <c r="M125" s="131">
        <f t="shared" si="38"/>
        <v>532537.02460458828</v>
      </c>
      <c r="N125" s="124">
        <f t="shared" si="39"/>
        <v>1659.7911016980727</v>
      </c>
      <c r="O125" s="49">
        <f t="shared" si="40"/>
        <v>-8.6135318159223928E-3</v>
      </c>
      <c r="P125" s="49">
        <f t="shared" si="41"/>
        <v>-8.6135318159223928E-3</v>
      </c>
      <c r="R125" s="131">
        <v>386021</v>
      </c>
      <c r="S125" s="54">
        <v>44031</v>
      </c>
      <c r="T125" s="54">
        <v>97898</v>
      </c>
      <c r="V125" s="124">
        <f t="shared" si="42"/>
        <v>97898</v>
      </c>
      <c r="W125" s="51">
        <f t="shared" si="43"/>
        <v>0</v>
      </c>
      <c r="Y125" s="176">
        <v>-1.3268523740909366E-2</v>
      </c>
      <c r="Z125" s="61">
        <v>1.1849055064576675E-2</v>
      </c>
      <c r="AA125" s="117">
        <f t="shared" si="44"/>
        <v>1</v>
      </c>
      <c r="AB125" s="63">
        <f t="shared" si="45"/>
        <v>391.21180309711809</v>
      </c>
      <c r="AC125" s="63">
        <f t="shared" si="45"/>
        <v>43.515383820949381</v>
      </c>
      <c r="AE125" s="124">
        <f t="shared" si="46"/>
        <v>0</v>
      </c>
      <c r="AF125" s="51">
        <v>0</v>
      </c>
      <c r="AG125" s="51">
        <f t="shared" si="47"/>
        <v>0</v>
      </c>
      <c r="AI125" s="124">
        <v>0</v>
      </c>
      <c r="AJ125" s="51">
        <f t="shared" si="48"/>
        <v>0</v>
      </c>
      <c r="AK125" s="51">
        <f t="shared" si="49"/>
        <v>0</v>
      </c>
      <c r="AM125" s="124">
        <f t="shared" si="50"/>
        <v>0</v>
      </c>
      <c r="AN125" s="51">
        <f t="shared" si="51"/>
        <v>0</v>
      </c>
      <c r="AO125" s="51">
        <f t="shared" si="52"/>
        <v>0</v>
      </c>
      <c r="AQ125" s="124">
        <f t="shared" si="53"/>
        <v>386021</v>
      </c>
      <c r="AR125" s="51">
        <f t="shared" si="53"/>
        <v>44031</v>
      </c>
      <c r="AS125" s="51">
        <f t="shared" si="54"/>
        <v>97898</v>
      </c>
      <c r="AU125" s="178">
        <f t="shared" si="55"/>
        <v>527950</v>
      </c>
      <c r="AW125" s="124">
        <f t="shared" si="56"/>
        <v>1203.135540377358</v>
      </c>
      <c r="AX125" s="51">
        <f t="shared" si="56"/>
        <v>137.23414264601004</v>
      </c>
      <c r="AY125" s="51">
        <f t="shared" si="56"/>
        <v>305.12475521244335</v>
      </c>
      <c r="AZ125" s="65">
        <f t="shared" si="57"/>
        <v>1645.4944382358115</v>
      </c>
      <c r="BB125" s="131">
        <v>391211.80309711798</v>
      </c>
      <c r="BC125" s="54">
        <v>43515.383820949377</v>
      </c>
      <c r="BD125" s="54">
        <v>97809.837686520972</v>
      </c>
      <c r="BE125" s="54">
        <f t="shared" si="58"/>
        <v>532537.02460458828</v>
      </c>
      <c r="BG125" s="122">
        <f t="shared" si="59"/>
        <v>-1.3268523740909144E-2</v>
      </c>
      <c r="BH125" s="49">
        <f t="shared" si="59"/>
        <v>1.1849055064576897E-2</v>
      </c>
      <c r="BI125" s="49">
        <f t="shared" si="59"/>
        <v>9.0136447993693913E-4</v>
      </c>
      <c r="BJ125" s="49">
        <f t="shared" si="60"/>
        <v>-8.6135318159223928E-3</v>
      </c>
      <c r="BL125" s="131">
        <v>371048.34659362875</v>
      </c>
      <c r="BM125" s="54">
        <v>42311</v>
      </c>
      <c r="BN125" s="54">
        <v>91677</v>
      </c>
      <c r="BO125" s="54">
        <f t="shared" si="61"/>
        <v>505036.34659362875</v>
      </c>
      <c r="BQ125" s="122">
        <f t="shared" si="62"/>
        <v>4.0352297871223852E-2</v>
      </c>
      <c r="BR125" s="49">
        <f t="shared" si="62"/>
        <v>4.0651367256741677E-2</v>
      </c>
      <c r="BS125" s="49">
        <f t="shared" si="62"/>
        <v>6.7857805120150161E-2</v>
      </c>
      <c r="BT125" s="49">
        <f t="shared" si="63"/>
        <v>4.5370305644176545E-2</v>
      </c>
      <c r="BV125" s="122">
        <f t="shared" si="64"/>
        <v>3.4100901935435912E-2</v>
      </c>
      <c r="BW125" s="49">
        <f t="shared" si="64"/>
        <v>3.4398174236307311E-2</v>
      </c>
      <c r="BX125" s="49">
        <f t="shared" si="64"/>
        <v>6.1441130733418614E-2</v>
      </c>
      <c r="BY125" s="49">
        <f t="shared" si="32"/>
        <v>3.9088756890480747E-2</v>
      </c>
      <c r="CA125" s="180">
        <v>286385.75230302743</v>
      </c>
      <c r="CB125" s="64">
        <v>301660.5853718936</v>
      </c>
      <c r="CC125" s="64">
        <v>312614.07370795327</v>
      </c>
      <c r="CD125" s="64">
        <v>292095.44160734367</v>
      </c>
      <c r="CF125" s="180">
        <v>286102.8540756469</v>
      </c>
      <c r="CG125" s="64">
        <v>299633.01979782555</v>
      </c>
      <c r="CH125" s="64">
        <v>311105.99418983213</v>
      </c>
      <c r="CI125" s="64">
        <v>291381.53089280328</v>
      </c>
      <c r="CK125" s="163">
        <v>320845.8125</v>
      </c>
      <c r="CL125" s="60">
        <v>318917.875</v>
      </c>
    </row>
    <row r="126" spans="1:90">
      <c r="A126" s="9" t="s">
        <v>276</v>
      </c>
      <c r="B126" s="23" t="s">
        <v>277</v>
      </c>
      <c r="D126" s="131">
        <v>588526</v>
      </c>
      <c r="E126" s="54">
        <v>304522.375</v>
      </c>
      <c r="F126" s="124">
        <f t="shared" si="33"/>
        <v>1932.6198936941826</v>
      </c>
      <c r="G126" s="131">
        <f t="shared" si="34"/>
        <v>559058.50631254259</v>
      </c>
      <c r="H126" s="54">
        <v>300540.5</v>
      </c>
      <c r="I126" s="124">
        <f t="shared" si="35"/>
        <v>1860.1769355961762</v>
      </c>
      <c r="J126" s="49">
        <f t="shared" si="36"/>
        <v>5.2709141091189293E-2</v>
      </c>
      <c r="K126" s="49">
        <f t="shared" si="37"/>
        <v>3.894412230995048E-2</v>
      </c>
      <c r="M126" s="131">
        <f t="shared" si="38"/>
        <v>568274.40222377423</v>
      </c>
      <c r="N126" s="124">
        <f t="shared" si="39"/>
        <v>1866.117070129163</v>
      </c>
      <c r="O126" s="49">
        <f t="shared" si="40"/>
        <v>3.5637005110519038E-2</v>
      </c>
      <c r="P126" s="49">
        <f t="shared" si="41"/>
        <v>3.5637005110518816E-2</v>
      </c>
      <c r="R126" s="131">
        <v>421596</v>
      </c>
      <c r="S126" s="54">
        <v>43433</v>
      </c>
      <c r="T126" s="54">
        <v>123497</v>
      </c>
      <c r="V126" s="124">
        <f t="shared" si="42"/>
        <v>123497</v>
      </c>
      <c r="W126" s="51">
        <f t="shared" si="43"/>
        <v>0</v>
      </c>
      <c r="Y126" s="176">
        <v>3.8810286712757103E-2</v>
      </c>
      <c r="Z126" s="61">
        <v>3.1546366961166861E-2</v>
      </c>
      <c r="AA126" s="117">
        <f t="shared" si="44"/>
        <v>2</v>
      </c>
      <c r="AB126" s="63">
        <f t="shared" si="45"/>
        <v>405.84503772494514</v>
      </c>
      <c r="AC126" s="63">
        <f t="shared" si="45"/>
        <v>42.104748163622837</v>
      </c>
      <c r="AE126" s="124">
        <f t="shared" si="46"/>
        <v>0</v>
      </c>
      <c r="AF126" s="51">
        <v>0</v>
      </c>
      <c r="AG126" s="51">
        <f t="shared" si="47"/>
        <v>0</v>
      </c>
      <c r="AI126" s="124">
        <v>0</v>
      </c>
      <c r="AJ126" s="51">
        <f t="shared" si="48"/>
        <v>0</v>
      </c>
      <c r="AK126" s="51">
        <f t="shared" si="49"/>
        <v>0</v>
      </c>
      <c r="AM126" s="124">
        <f t="shared" si="50"/>
        <v>0</v>
      </c>
      <c r="AN126" s="51">
        <f t="shared" si="51"/>
        <v>0</v>
      </c>
      <c r="AO126" s="51">
        <f t="shared" si="52"/>
        <v>0</v>
      </c>
      <c r="AQ126" s="124">
        <f t="shared" si="53"/>
        <v>421596</v>
      </c>
      <c r="AR126" s="51">
        <f t="shared" si="53"/>
        <v>43433</v>
      </c>
      <c r="AS126" s="51">
        <f t="shared" si="54"/>
        <v>123497</v>
      </c>
      <c r="AU126" s="178">
        <f t="shared" si="55"/>
        <v>588526</v>
      </c>
      <c r="AW126" s="124">
        <f t="shared" si="56"/>
        <v>1384.4499932065748</v>
      </c>
      <c r="AX126" s="51">
        <f t="shared" si="56"/>
        <v>142.62662965241881</v>
      </c>
      <c r="AY126" s="51">
        <f t="shared" si="56"/>
        <v>405.54327083518905</v>
      </c>
      <c r="AZ126" s="65">
        <f t="shared" si="57"/>
        <v>1932.6198936941826</v>
      </c>
      <c r="BB126" s="131">
        <v>405845.03772494517</v>
      </c>
      <c r="BC126" s="54">
        <v>42104.748163622833</v>
      </c>
      <c r="BD126" s="54">
        <v>120324.61633520621</v>
      </c>
      <c r="BE126" s="54">
        <f t="shared" si="58"/>
        <v>568274.40222377423</v>
      </c>
      <c r="BG126" s="122">
        <f t="shared" si="59"/>
        <v>3.8810286712757103E-2</v>
      </c>
      <c r="BH126" s="49">
        <f t="shared" si="59"/>
        <v>3.1546366961166861E-2</v>
      </c>
      <c r="BI126" s="49">
        <f t="shared" si="59"/>
        <v>2.6365209060430272E-2</v>
      </c>
      <c r="BJ126" s="49">
        <f t="shared" si="60"/>
        <v>3.5637005110519038E-2</v>
      </c>
      <c r="BL126" s="131">
        <v>402791.50631254259</v>
      </c>
      <c r="BM126" s="54">
        <v>41440</v>
      </c>
      <c r="BN126" s="54">
        <v>114827</v>
      </c>
      <c r="BO126" s="54">
        <f t="shared" si="61"/>
        <v>559058.50631254259</v>
      </c>
      <c r="BQ126" s="122">
        <f t="shared" si="62"/>
        <v>4.6685427554339354E-2</v>
      </c>
      <c r="BR126" s="49">
        <f t="shared" si="62"/>
        <v>4.8093629343629374E-2</v>
      </c>
      <c r="BS126" s="49">
        <f t="shared" si="62"/>
        <v>7.5504889964903787E-2</v>
      </c>
      <c r="BT126" s="49">
        <f t="shared" si="63"/>
        <v>5.2709141091189293E-2</v>
      </c>
      <c r="BV126" s="122">
        <f t="shared" si="64"/>
        <v>3.2999173672853876E-2</v>
      </c>
      <c r="BW126" s="49">
        <f t="shared" si="64"/>
        <v>3.438896209104203E-2</v>
      </c>
      <c r="BX126" s="49">
        <f t="shared" si="64"/>
        <v>6.1441798431058459E-2</v>
      </c>
      <c r="BY126" s="49">
        <f t="shared" si="32"/>
        <v>3.894412230995048E-2</v>
      </c>
      <c r="CA126" s="180">
        <v>297097.97998721275</v>
      </c>
      <c r="CB126" s="64">
        <v>291881.67178385053</v>
      </c>
      <c r="CC126" s="64">
        <v>384574.49035393959</v>
      </c>
      <c r="CD126" s="64">
        <v>311697.31831312826</v>
      </c>
      <c r="CF126" s="180">
        <v>295037.54429221537</v>
      </c>
      <c r="CG126" s="64">
        <v>288469.58779731015</v>
      </c>
      <c r="CH126" s="64">
        <v>382201.89037008345</v>
      </c>
      <c r="CI126" s="64">
        <v>309178.32644554402</v>
      </c>
      <c r="CK126" s="163">
        <v>304522.375</v>
      </c>
      <c r="CL126" s="60">
        <v>300540.5</v>
      </c>
    </row>
    <row r="127" spans="1:90">
      <c r="A127" s="9" t="s">
        <v>278</v>
      </c>
      <c r="B127" s="23" t="s">
        <v>279</v>
      </c>
      <c r="D127" s="131">
        <v>397524</v>
      </c>
      <c r="E127" s="54">
        <v>239128.890625</v>
      </c>
      <c r="F127" s="124">
        <f t="shared" si="33"/>
        <v>1662.3838255637372</v>
      </c>
      <c r="G127" s="131">
        <f t="shared" si="34"/>
        <v>381891.72177228163</v>
      </c>
      <c r="H127" s="54">
        <v>239545.84375</v>
      </c>
      <c r="I127" s="124">
        <f t="shared" si="35"/>
        <v>1594.2323013996422</v>
      </c>
      <c r="J127" s="49">
        <f t="shared" si="36"/>
        <v>4.0933797033285035E-2</v>
      </c>
      <c r="K127" s="49">
        <f t="shared" si="37"/>
        <v>4.2748803988140294E-2</v>
      </c>
      <c r="M127" s="131">
        <f t="shared" si="38"/>
        <v>407603.73774286511</v>
      </c>
      <c r="N127" s="124">
        <f t="shared" si="39"/>
        <v>1704.5357283159315</v>
      </c>
      <c r="O127" s="49">
        <f t="shared" si="40"/>
        <v>-2.4729257387781534E-2</v>
      </c>
      <c r="P127" s="49">
        <f t="shared" si="41"/>
        <v>-2.4729257387781534E-2</v>
      </c>
      <c r="R127" s="131">
        <v>288714</v>
      </c>
      <c r="S127" s="54">
        <v>32398</v>
      </c>
      <c r="T127" s="54">
        <v>76412</v>
      </c>
      <c r="V127" s="124">
        <f t="shared" si="42"/>
        <v>76412</v>
      </c>
      <c r="W127" s="51">
        <f t="shared" si="43"/>
        <v>0</v>
      </c>
      <c r="Y127" s="176">
        <v>-2.7887716474769175E-2</v>
      </c>
      <c r="Z127" s="61">
        <v>-4.6109189161711472E-2</v>
      </c>
      <c r="AA127" s="117">
        <f t="shared" si="44"/>
        <v>4</v>
      </c>
      <c r="AB127" s="63">
        <f t="shared" si="45"/>
        <v>296.99655574047335</v>
      </c>
      <c r="AC127" s="63">
        <f t="shared" si="45"/>
        <v>33.964055038467478</v>
      </c>
      <c r="AE127" s="124">
        <f t="shared" si="46"/>
        <v>0</v>
      </c>
      <c r="AF127" s="51">
        <v>0</v>
      </c>
      <c r="AG127" s="51">
        <f t="shared" si="47"/>
        <v>0</v>
      </c>
      <c r="AI127" s="124">
        <v>0</v>
      </c>
      <c r="AJ127" s="51">
        <f t="shared" si="48"/>
        <v>0</v>
      </c>
      <c r="AK127" s="51">
        <f t="shared" si="49"/>
        <v>0</v>
      </c>
      <c r="AM127" s="124">
        <f t="shared" si="50"/>
        <v>0</v>
      </c>
      <c r="AN127" s="51">
        <f t="shared" si="51"/>
        <v>0</v>
      </c>
      <c r="AO127" s="51">
        <f t="shared" si="52"/>
        <v>0</v>
      </c>
      <c r="AQ127" s="124">
        <f t="shared" si="53"/>
        <v>288714</v>
      </c>
      <c r="AR127" s="51">
        <f t="shared" si="53"/>
        <v>32398</v>
      </c>
      <c r="AS127" s="51">
        <f t="shared" si="54"/>
        <v>76412</v>
      </c>
      <c r="AU127" s="178">
        <f t="shared" si="55"/>
        <v>397524</v>
      </c>
      <c r="AW127" s="124">
        <f t="shared" si="56"/>
        <v>1207.3572509177027</v>
      </c>
      <c r="AX127" s="51">
        <f t="shared" si="56"/>
        <v>135.48342032333636</v>
      </c>
      <c r="AY127" s="51">
        <f t="shared" si="56"/>
        <v>319.54315432269823</v>
      </c>
      <c r="AZ127" s="65">
        <f t="shared" si="57"/>
        <v>1662.3838255637372</v>
      </c>
      <c r="BB127" s="131">
        <v>296996.55574047333</v>
      </c>
      <c r="BC127" s="54">
        <v>33964.055038467479</v>
      </c>
      <c r="BD127" s="54">
        <v>76643.126963924296</v>
      </c>
      <c r="BE127" s="54">
        <f t="shared" si="58"/>
        <v>407603.73774286511</v>
      </c>
      <c r="BG127" s="122">
        <f t="shared" si="59"/>
        <v>-2.7887716474769286E-2</v>
      </c>
      <c r="BH127" s="49">
        <f t="shared" si="59"/>
        <v>-4.6109189161711583E-2</v>
      </c>
      <c r="BI127" s="49">
        <f t="shared" si="59"/>
        <v>-3.015625445880965E-3</v>
      </c>
      <c r="BJ127" s="49">
        <f t="shared" si="60"/>
        <v>-2.4729257387781534E-2</v>
      </c>
      <c r="BL127" s="131">
        <v>278700.72177228163</v>
      </c>
      <c r="BM127" s="54">
        <v>31077</v>
      </c>
      <c r="BN127" s="54">
        <v>72114</v>
      </c>
      <c r="BO127" s="54">
        <f t="shared" si="61"/>
        <v>381891.72177228163</v>
      </c>
      <c r="BQ127" s="122">
        <f t="shared" si="62"/>
        <v>3.5928425890120019E-2</v>
      </c>
      <c r="BR127" s="49">
        <f t="shared" si="62"/>
        <v>4.2507320526434356E-2</v>
      </c>
      <c r="BS127" s="49">
        <f t="shared" si="62"/>
        <v>5.9600077654824224E-2</v>
      </c>
      <c r="BT127" s="49">
        <f t="shared" si="63"/>
        <v>4.0933797033285035E-2</v>
      </c>
      <c r="BV127" s="122">
        <f t="shared" si="64"/>
        <v>3.7734705312578276E-2</v>
      </c>
      <c r="BW127" s="49">
        <f t="shared" si="64"/>
        <v>4.4325071129436733E-2</v>
      </c>
      <c r="BX127" s="49">
        <f t="shared" si="64"/>
        <v>6.1447631760368493E-2</v>
      </c>
      <c r="BY127" s="49">
        <f t="shared" si="32"/>
        <v>4.2748803988140072E-2</v>
      </c>
      <c r="CA127" s="180">
        <v>217415.68473594473</v>
      </c>
      <c r="CB127" s="64">
        <v>235448.15246636566</v>
      </c>
      <c r="CC127" s="64">
        <v>244962.27280019407</v>
      </c>
      <c r="CD127" s="64">
        <v>223569.79566858886</v>
      </c>
      <c r="CF127" s="180">
        <v>218639.68134523454</v>
      </c>
      <c r="CG127" s="64">
        <v>235399.71082114003</v>
      </c>
      <c r="CH127" s="64">
        <v>244382.88407844736</v>
      </c>
      <c r="CI127" s="64">
        <v>224298.97847042896</v>
      </c>
      <c r="CK127" s="163">
        <v>239128.890625</v>
      </c>
      <c r="CL127" s="60">
        <v>239545.84375</v>
      </c>
    </row>
    <row r="128" spans="1:90">
      <c r="A128" s="9" t="s">
        <v>280</v>
      </c>
      <c r="B128" s="23" t="s">
        <v>281</v>
      </c>
      <c r="D128" s="131">
        <v>580733</v>
      </c>
      <c r="E128" s="54">
        <v>324594.0625</v>
      </c>
      <c r="F128" s="124">
        <f t="shared" si="33"/>
        <v>1789.1054307254929</v>
      </c>
      <c r="G128" s="131">
        <f t="shared" si="34"/>
        <v>551617.3049071118</v>
      </c>
      <c r="H128" s="54">
        <v>321680.5625</v>
      </c>
      <c r="I128" s="124">
        <f t="shared" si="35"/>
        <v>1714.7983720872528</v>
      </c>
      <c r="J128" s="49">
        <f t="shared" si="36"/>
        <v>5.2782417871736431E-2</v>
      </c>
      <c r="K128" s="49">
        <f t="shared" si="37"/>
        <v>4.3332825507522266E-2</v>
      </c>
      <c r="M128" s="131">
        <f t="shared" si="38"/>
        <v>592166.00593720516</v>
      </c>
      <c r="N128" s="124">
        <f t="shared" si="39"/>
        <v>1824.3279047570538</v>
      </c>
      <c r="O128" s="49">
        <f t="shared" si="40"/>
        <v>-1.9307096021343617E-2</v>
      </c>
      <c r="P128" s="49">
        <f t="shared" si="41"/>
        <v>-1.9307096021343617E-2</v>
      </c>
      <c r="R128" s="131">
        <v>406674</v>
      </c>
      <c r="S128" s="54">
        <v>47862</v>
      </c>
      <c r="T128" s="54">
        <v>126197</v>
      </c>
      <c r="V128" s="124">
        <f t="shared" si="42"/>
        <v>126197</v>
      </c>
      <c r="W128" s="51">
        <f t="shared" si="43"/>
        <v>0</v>
      </c>
      <c r="Y128" s="176">
        <v>-3.2564017600192674E-2</v>
      </c>
      <c r="Z128" s="61">
        <v>1.6514567899964749E-2</v>
      </c>
      <c r="AA128" s="117">
        <f t="shared" si="44"/>
        <v>1</v>
      </c>
      <c r="AB128" s="63">
        <f t="shared" si="45"/>
        <v>420.36269830610445</v>
      </c>
      <c r="AC128" s="63">
        <f t="shared" si="45"/>
        <v>47.084421130214537</v>
      </c>
      <c r="AE128" s="124">
        <f t="shared" si="46"/>
        <v>0</v>
      </c>
      <c r="AF128" s="51">
        <v>0</v>
      </c>
      <c r="AG128" s="51">
        <f t="shared" si="47"/>
        <v>0</v>
      </c>
      <c r="AI128" s="124">
        <v>0</v>
      </c>
      <c r="AJ128" s="51">
        <f t="shared" si="48"/>
        <v>0</v>
      </c>
      <c r="AK128" s="51">
        <f t="shared" si="49"/>
        <v>0</v>
      </c>
      <c r="AM128" s="124">
        <f t="shared" si="50"/>
        <v>0</v>
      </c>
      <c r="AN128" s="51">
        <f t="shared" si="51"/>
        <v>0</v>
      </c>
      <c r="AO128" s="51">
        <f t="shared" si="52"/>
        <v>0</v>
      </c>
      <c r="AQ128" s="124">
        <f t="shared" si="53"/>
        <v>406674</v>
      </c>
      <c r="AR128" s="51">
        <f t="shared" si="53"/>
        <v>47862</v>
      </c>
      <c r="AS128" s="51">
        <f t="shared" si="54"/>
        <v>126197</v>
      </c>
      <c r="AU128" s="178">
        <f t="shared" si="55"/>
        <v>580733</v>
      </c>
      <c r="AW128" s="124">
        <f t="shared" si="56"/>
        <v>1252.8694975743742</v>
      </c>
      <c r="AX128" s="51">
        <f t="shared" si="56"/>
        <v>147.45186535875098</v>
      </c>
      <c r="AY128" s="51">
        <f t="shared" si="56"/>
        <v>388.78406779236758</v>
      </c>
      <c r="AZ128" s="65">
        <f t="shared" si="57"/>
        <v>1789.1054307254929</v>
      </c>
      <c r="BB128" s="131">
        <v>420362.69830610452</v>
      </c>
      <c r="BC128" s="54">
        <v>47084.421130214541</v>
      </c>
      <c r="BD128" s="54">
        <v>124718.88650088609</v>
      </c>
      <c r="BE128" s="54">
        <f t="shared" si="58"/>
        <v>592166.00593720516</v>
      </c>
      <c r="BG128" s="122">
        <f t="shared" si="59"/>
        <v>-3.2564017600192785E-2</v>
      </c>
      <c r="BH128" s="49">
        <f t="shared" si="59"/>
        <v>1.6514567899964749E-2</v>
      </c>
      <c r="BI128" s="49">
        <f t="shared" si="59"/>
        <v>1.1851561063314975E-2</v>
      </c>
      <c r="BJ128" s="49">
        <f t="shared" si="60"/>
        <v>-1.9307096021343617E-2</v>
      </c>
      <c r="BL128" s="131">
        <v>387937.3049071118</v>
      </c>
      <c r="BM128" s="54">
        <v>45855</v>
      </c>
      <c r="BN128" s="54">
        <v>117825</v>
      </c>
      <c r="BO128" s="54">
        <f t="shared" si="61"/>
        <v>551617.3049071118</v>
      </c>
      <c r="BQ128" s="122">
        <f t="shared" si="62"/>
        <v>4.8298255558007153E-2</v>
      </c>
      <c r="BR128" s="49">
        <f t="shared" si="62"/>
        <v>4.3768400392541817E-2</v>
      </c>
      <c r="BS128" s="49">
        <f t="shared" si="62"/>
        <v>7.1054530023339613E-2</v>
      </c>
      <c r="BT128" s="49">
        <f t="shared" si="63"/>
        <v>5.2782417871736431E-2</v>
      </c>
      <c r="BV128" s="122">
        <f t="shared" si="64"/>
        <v>3.88889122568854E-2</v>
      </c>
      <c r="BW128" s="49">
        <f t="shared" si="64"/>
        <v>3.4399716285623771E-2</v>
      </c>
      <c r="BX128" s="49">
        <f t="shared" si="64"/>
        <v>6.1440930349984546E-2</v>
      </c>
      <c r="BY128" s="49">
        <f t="shared" si="32"/>
        <v>4.3332825507522266E-2</v>
      </c>
      <c r="CA128" s="180">
        <v>307725.60194110149</v>
      </c>
      <c r="CB128" s="64">
        <v>326402.13168013823</v>
      </c>
      <c r="CC128" s="64">
        <v>398619.19924988144</v>
      </c>
      <c r="CD128" s="64">
        <v>324801.81286458962</v>
      </c>
      <c r="CF128" s="180">
        <v>306248.67828982847</v>
      </c>
      <c r="CG128" s="64">
        <v>323732.66123850626</v>
      </c>
      <c r="CH128" s="64">
        <v>396389.3128746521</v>
      </c>
      <c r="CI128" s="64">
        <v>322797.47477823892</v>
      </c>
      <c r="CK128" s="163">
        <v>324594.0625</v>
      </c>
      <c r="CL128" s="60">
        <v>321680.5625</v>
      </c>
    </row>
    <row r="129" spans="1:90">
      <c r="A129" s="9" t="s">
        <v>282</v>
      </c>
      <c r="B129" s="23" t="s">
        <v>283</v>
      </c>
      <c r="D129" s="131">
        <v>450393.4998410492</v>
      </c>
      <c r="E129" s="54">
        <v>269424.5</v>
      </c>
      <c r="F129" s="124">
        <f t="shared" si="33"/>
        <v>1671.6872438885446</v>
      </c>
      <c r="G129" s="131">
        <f t="shared" si="34"/>
        <v>431839.9995235923</v>
      </c>
      <c r="H129" s="54">
        <v>268365.625</v>
      </c>
      <c r="I129" s="124">
        <f t="shared" si="35"/>
        <v>1609.1479656665874</v>
      </c>
      <c r="J129" s="49">
        <f t="shared" si="36"/>
        <v>4.2963829978522661E-2</v>
      </c>
      <c r="K129" s="49">
        <f t="shared" si="37"/>
        <v>3.886483999999979E-2</v>
      </c>
      <c r="M129" s="131">
        <f t="shared" si="38"/>
        <v>453614.09586969775</v>
      </c>
      <c r="N129" s="124">
        <f t="shared" si="39"/>
        <v>1683.6408562313293</v>
      </c>
      <c r="O129" s="49">
        <f t="shared" si="40"/>
        <v>-7.0998587962171067E-3</v>
      </c>
      <c r="P129" s="49">
        <f t="shared" si="41"/>
        <v>-7.0998587962172177E-3</v>
      </c>
      <c r="R129" s="131">
        <v>327891</v>
      </c>
      <c r="S129" s="54">
        <v>34844</v>
      </c>
      <c r="T129" s="54">
        <v>87544</v>
      </c>
      <c r="V129" s="124">
        <f t="shared" si="42"/>
        <v>87544</v>
      </c>
      <c r="W129" s="51">
        <f t="shared" si="43"/>
        <v>114.49984104919713</v>
      </c>
      <c r="Y129" s="176">
        <v>-9.2931229378384606E-3</v>
      </c>
      <c r="Z129" s="61">
        <v>6.7125969156411891E-4</v>
      </c>
      <c r="AA129" s="117">
        <f t="shared" si="44"/>
        <v>1</v>
      </c>
      <c r="AB129" s="63">
        <f t="shared" si="45"/>
        <v>330.96671436492574</v>
      </c>
      <c r="AC129" s="63">
        <f t="shared" si="45"/>
        <v>34.820626317118304</v>
      </c>
      <c r="AE129" s="124">
        <f t="shared" si="46"/>
        <v>114.49984104919713</v>
      </c>
      <c r="AF129" s="51">
        <v>0</v>
      </c>
      <c r="AG129" s="51">
        <f t="shared" si="47"/>
        <v>0</v>
      </c>
      <c r="AI129" s="124">
        <v>0</v>
      </c>
      <c r="AJ129" s="51">
        <f t="shared" si="48"/>
        <v>0</v>
      </c>
      <c r="AK129" s="51">
        <f t="shared" si="49"/>
        <v>0</v>
      </c>
      <c r="AM129" s="124">
        <f t="shared" si="50"/>
        <v>0</v>
      </c>
      <c r="AN129" s="51">
        <f t="shared" si="51"/>
        <v>0</v>
      </c>
      <c r="AO129" s="51">
        <f t="shared" si="52"/>
        <v>0</v>
      </c>
      <c r="AQ129" s="124">
        <f t="shared" si="53"/>
        <v>328005</v>
      </c>
      <c r="AR129" s="51">
        <f t="shared" si="53"/>
        <v>34844</v>
      </c>
      <c r="AS129" s="51">
        <f t="shared" si="54"/>
        <v>87544</v>
      </c>
      <c r="AU129" s="178">
        <f t="shared" si="55"/>
        <v>450393</v>
      </c>
      <c r="AW129" s="124">
        <f t="shared" si="56"/>
        <v>1217.4282591226854</v>
      </c>
      <c r="AX129" s="51">
        <f t="shared" si="56"/>
        <v>129.32751104669396</v>
      </c>
      <c r="AY129" s="51">
        <f t="shared" si="56"/>
        <v>324.92961850165818</v>
      </c>
      <c r="AZ129" s="65">
        <f t="shared" si="57"/>
        <v>1671.6853886710376</v>
      </c>
      <c r="BB129" s="131">
        <v>330966.71436492569</v>
      </c>
      <c r="BC129" s="54">
        <v>34820.626317118295</v>
      </c>
      <c r="BD129" s="54">
        <v>87826.755187653762</v>
      </c>
      <c r="BE129" s="54">
        <f t="shared" si="58"/>
        <v>453614.09586969775</v>
      </c>
      <c r="BG129" s="122">
        <f t="shared" si="59"/>
        <v>-8.9486774239783129E-3</v>
      </c>
      <c r="BH129" s="49">
        <f t="shared" si="59"/>
        <v>6.7125969156434095E-4</v>
      </c>
      <c r="BI129" s="49">
        <f t="shared" si="59"/>
        <v>-3.2194652648799282E-3</v>
      </c>
      <c r="BJ129" s="49">
        <f t="shared" si="60"/>
        <v>-7.1009607043230893E-3</v>
      </c>
      <c r="BL129" s="131">
        <v>316134.9995235923</v>
      </c>
      <c r="BM129" s="54">
        <v>33553</v>
      </c>
      <c r="BN129" s="54">
        <v>82152</v>
      </c>
      <c r="BO129" s="54">
        <f t="shared" si="61"/>
        <v>431839.9995235923</v>
      </c>
      <c r="BQ129" s="122">
        <f t="shared" si="62"/>
        <v>3.754725194709696E-2</v>
      </c>
      <c r="BR129" s="49">
        <f t="shared" si="62"/>
        <v>3.8476440258695233E-2</v>
      </c>
      <c r="BS129" s="49">
        <f t="shared" si="62"/>
        <v>6.5634433732593145E-2</v>
      </c>
      <c r="BT129" s="49">
        <f t="shared" si="63"/>
        <v>4.2962672510363786E-2</v>
      </c>
      <c r="BV129" s="122">
        <f t="shared" si="64"/>
        <v>3.3469549858365255E-2</v>
      </c>
      <c r="BW129" s="49">
        <f t="shared" si="64"/>
        <v>3.4395086333276481E-2</v>
      </c>
      <c r="BX129" s="49">
        <f t="shared" si="64"/>
        <v>6.1446345191949803E-2</v>
      </c>
      <c r="BY129" s="49">
        <f t="shared" si="32"/>
        <v>3.886368708084853E-2</v>
      </c>
      <c r="CA129" s="180">
        <v>242283.46570906081</v>
      </c>
      <c r="CB129" s="64">
        <v>241386.13969391162</v>
      </c>
      <c r="CC129" s="64">
        <v>280706.73021418595</v>
      </c>
      <c r="CD129" s="64">
        <v>248806.38064697236</v>
      </c>
      <c r="CF129" s="180">
        <v>242201.96693517116</v>
      </c>
      <c r="CG129" s="64">
        <v>240270.17777676738</v>
      </c>
      <c r="CH129" s="64">
        <v>280094.03863990778</v>
      </c>
      <c r="CI129" s="64">
        <v>248422.47626135006</v>
      </c>
      <c r="CK129" s="163">
        <v>269424.5</v>
      </c>
      <c r="CL129" s="60">
        <v>268365.625</v>
      </c>
    </row>
    <row r="130" spans="1:90">
      <c r="A130" s="9" t="s">
        <v>284</v>
      </c>
      <c r="B130" s="23" t="s">
        <v>285</v>
      </c>
      <c r="D130" s="131">
        <v>544657.937607156</v>
      </c>
      <c r="E130" s="54">
        <v>284984.5</v>
      </c>
      <c r="F130" s="124">
        <f t="shared" si="33"/>
        <v>1911.1844244411748</v>
      </c>
      <c r="G130" s="131">
        <f t="shared" si="34"/>
        <v>517898.38828014577</v>
      </c>
      <c r="H130" s="54">
        <v>281514.65625</v>
      </c>
      <c r="I130" s="124">
        <f t="shared" si="35"/>
        <v>1839.6853477505074</v>
      </c>
      <c r="J130" s="49">
        <f t="shared" si="36"/>
        <v>5.1669497207500914E-2</v>
      </c>
      <c r="K130" s="49">
        <f t="shared" si="37"/>
        <v>3.886483999999979E-2</v>
      </c>
      <c r="M130" s="131">
        <f t="shared" si="38"/>
        <v>537833.53037410008</v>
      </c>
      <c r="N130" s="124">
        <f t="shared" si="39"/>
        <v>1887.2378335456842</v>
      </c>
      <c r="O130" s="49">
        <f t="shared" si="40"/>
        <v>1.2688697984874819E-2</v>
      </c>
      <c r="P130" s="49">
        <f t="shared" si="41"/>
        <v>1.2688697984874819E-2</v>
      </c>
      <c r="R130" s="131">
        <v>410255</v>
      </c>
      <c r="S130" s="54">
        <v>38931</v>
      </c>
      <c r="T130" s="54">
        <v>94996</v>
      </c>
      <c r="V130" s="124">
        <f t="shared" si="42"/>
        <v>94996</v>
      </c>
      <c r="W130" s="51">
        <f t="shared" si="43"/>
        <v>475.93760715599637</v>
      </c>
      <c r="Y130" s="176">
        <v>2.0312959944893016E-2</v>
      </c>
      <c r="Z130" s="61">
        <v>1.0122267778007732E-3</v>
      </c>
      <c r="AA130" s="117">
        <f t="shared" si="44"/>
        <v>2</v>
      </c>
      <c r="AB130" s="63">
        <f t="shared" si="45"/>
        <v>402.08741445581347</v>
      </c>
      <c r="AC130" s="63">
        <f t="shared" si="45"/>
        <v>38.891632847799059</v>
      </c>
      <c r="AE130" s="124">
        <f t="shared" si="46"/>
        <v>0</v>
      </c>
      <c r="AF130" s="51">
        <v>0</v>
      </c>
      <c r="AG130" s="51">
        <f t="shared" si="47"/>
        <v>475.93760715599637</v>
      </c>
      <c r="AI130" s="124">
        <v>0</v>
      </c>
      <c r="AJ130" s="51">
        <f t="shared" si="48"/>
        <v>0</v>
      </c>
      <c r="AK130" s="51">
        <f t="shared" si="49"/>
        <v>475.93760715599637</v>
      </c>
      <c r="AM130" s="124">
        <f t="shared" si="50"/>
        <v>433.96284488746852</v>
      </c>
      <c r="AN130" s="51">
        <f t="shared" si="51"/>
        <v>41.974762268527847</v>
      </c>
      <c r="AO130" s="51">
        <f t="shared" si="52"/>
        <v>0</v>
      </c>
      <c r="AQ130" s="124">
        <f t="shared" si="53"/>
        <v>410689</v>
      </c>
      <c r="AR130" s="51">
        <f t="shared" si="53"/>
        <v>38973</v>
      </c>
      <c r="AS130" s="51">
        <f t="shared" si="54"/>
        <v>94996</v>
      </c>
      <c r="AU130" s="178">
        <f t="shared" si="55"/>
        <v>544658</v>
      </c>
      <c r="AW130" s="124">
        <f t="shared" si="56"/>
        <v>1441.0924102889805</v>
      </c>
      <c r="AX130" s="51">
        <f t="shared" si="56"/>
        <v>136.75480596313133</v>
      </c>
      <c r="AY130" s="51">
        <f t="shared" si="56"/>
        <v>333.33742712322947</v>
      </c>
      <c r="AZ130" s="65">
        <f t="shared" si="57"/>
        <v>1911.1846433753415</v>
      </c>
      <c r="BB130" s="131">
        <v>402087.41445581347</v>
      </c>
      <c r="BC130" s="54">
        <v>38891.632847799054</v>
      </c>
      <c r="BD130" s="54">
        <v>96854.483070487564</v>
      </c>
      <c r="BE130" s="54">
        <f t="shared" si="58"/>
        <v>537833.53037410008</v>
      </c>
      <c r="BG130" s="122">
        <f t="shared" si="59"/>
        <v>2.1392327227719665E-2</v>
      </c>
      <c r="BH130" s="49">
        <f t="shared" si="59"/>
        <v>2.0921505795186146E-3</v>
      </c>
      <c r="BI130" s="49">
        <f t="shared" si="59"/>
        <v>-1.9188405240209927E-2</v>
      </c>
      <c r="BJ130" s="49">
        <f t="shared" si="60"/>
        <v>1.2688813992599135E-2</v>
      </c>
      <c r="BL130" s="131">
        <v>392313.38828014577</v>
      </c>
      <c r="BM130" s="54">
        <v>37178</v>
      </c>
      <c r="BN130" s="54">
        <v>88407</v>
      </c>
      <c r="BO130" s="54">
        <f t="shared" si="61"/>
        <v>517898.38828014577</v>
      </c>
      <c r="BQ130" s="122">
        <f t="shared" si="62"/>
        <v>4.6839114516103342E-2</v>
      </c>
      <c r="BR130" s="49">
        <f t="shared" si="62"/>
        <v>4.828124159449132E-2</v>
      </c>
      <c r="BS130" s="49">
        <f t="shared" si="62"/>
        <v>7.4530297374642229E-2</v>
      </c>
      <c r="BT130" s="49">
        <f t="shared" si="63"/>
        <v>5.1669617680639046E-2</v>
      </c>
      <c r="BV130" s="122">
        <f t="shared" si="64"/>
        <v>3.4093269886801503E-2</v>
      </c>
      <c r="BW130" s="49">
        <f t="shared" si="64"/>
        <v>3.5517838271191815E-2</v>
      </c>
      <c r="BX130" s="49">
        <f t="shared" si="64"/>
        <v>6.1447297293827141E-2</v>
      </c>
      <c r="BY130" s="49">
        <f t="shared" si="32"/>
        <v>3.8864959006310817E-2</v>
      </c>
      <c r="CA130" s="180">
        <v>294347.22001963964</v>
      </c>
      <c r="CB130" s="64">
        <v>269607.47443270212</v>
      </c>
      <c r="CC130" s="64">
        <v>309560.62524696009</v>
      </c>
      <c r="CD130" s="64">
        <v>295000.56391854846</v>
      </c>
      <c r="CF130" s="180">
        <v>293071.92197219323</v>
      </c>
      <c r="CG130" s="64">
        <v>267348.21836943174</v>
      </c>
      <c r="CH130" s="64">
        <v>308366.17233862047</v>
      </c>
      <c r="CI130" s="64">
        <v>293604.5617732972</v>
      </c>
      <c r="CK130" s="163">
        <v>284984.5</v>
      </c>
      <c r="CL130" s="60">
        <v>281514.65625</v>
      </c>
    </row>
    <row r="131" spans="1:90">
      <c r="A131" s="9" t="s">
        <v>286</v>
      </c>
      <c r="B131" s="23" t="s">
        <v>287</v>
      </c>
      <c r="D131" s="131">
        <v>551989.34603721078</v>
      </c>
      <c r="E131" s="54">
        <v>320584.9375</v>
      </c>
      <c r="F131" s="124">
        <f t="shared" si="33"/>
        <v>1721.819341675124</v>
      </c>
      <c r="G131" s="131">
        <f t="shared" si="34"/>
        <v>525228.61029063119</v>
      </c>
      <c r="H131" s="54">
        <v>316898.25</v>
      </c>
      <c r="I131" s="124">
        <f t="shared" si="35"/>
        <v>1657.404577938285</v>
      </c>
      <c r="J131" s="49">
        <f t="shared" si="36"/>
        <v>5.0950643628822512E-2</v>
      </c>
      <c r="K131" s="49">
        <f t="shared" si="37"/>
        <v>3.8864840000000012E-2</v>
      </c>
      <c r="M131" s="131">
        <f t="shared" si="38"/>
        <v>555131.50356331305</v>
      </c>
      <c r="N131" s="124">
        <f t="shared" si="39"/>
        <v>1731.6206678091764</v>
      </c>
      <c r="O131" s="49">
        <f t="shared" si="40"/>
        <v>-5.660203944350406E-3</v>
      </c>
      <c r="P131" s="49">
        <f t="shared" si="41"/>
        <v>-5.660203944350628E-3</v>
      </c>
      <c r="R131" s="131">
        <v>408346</v>
      </c>
      <c r="S131" s="54">
        <v>44712</v>
      </c>
      <c r="T131" s="54">
        <v>98761</v>
      </c>
      <c r="V131" s="124">
        <f t="shared" si="42"/>
        <v>98761</v>
      </c>
      <c r="W131" s="51">
        <f t="shared" si="43"/>
        <v>170.3460372107802</v>
      </c>
      <c r="Y131" s="176">
        <v>-1.1292918426143106E-2</v>
      </c>
      <c r="Z131" s="61">
        <v>4.0288286443470378E-2</v>
      </c>
      <c r="AA131" s="117">
        <f t="shared" si="44"/>
        <v>1</v>
      </c>
      <c r="AB131" s="63">
        <f t="shared" si="45"/>
        <v>413.01008924704092</v>
      </c>
      <c r="AC131" s="63">
        <f t="shared" si="45"/>
        <v>42.980393591531289</v>
      </c>
      <c r="AE131" s="124">
        <f t="shared" si="46"/>
        <v>170.3460372107802</v>
      </c>
      <c r="AF131" s="51">
        <v>0</v>
      </c>
      <c r="AG131" s="51">
        <f t="shared" si="47"/>
        <v>0</v>
      </c>
      <c r="AI131" s="124">
        <v>0</v>
      </c>
      <c r="AJ131" s="51">
        <f t="shared" si="48"/>
        <v>0</v>
      </c>
      <c r="AK131" s="51">
        <f t="shared" si="49"/>
        <v>0</v>
      </c>
      <c r="AM131" s="124">
        <f t="shared" si="50"/>
        <v>0</v>
      </c>
      <c r="AN131" s="51">
        <f t="shared" si="51"/>
        <v>0</v>
      </c>
      <c r="AO131" s="51">
        <f t="shared" si="52"/>
        <v>0</v>
      </c>
      <c r="AQ131" s="124">
        <f t="shared" si="53"/>
        <v>408516</v>
      </c>
      <c r="AR131" s="51">
        <f t="shared" si="53"/>
        <v>44712</v>
      </c>
      <c r="AS131" s="51">
        <f t="shared" si="54"/>
        <v>98761</v>
      </c>
      <c r="AU131" s="178">
        <f t="shared" si="55"/>
        <v>551989</v>
      </c>
      <c r="AW131" s="124">
        <f t="shared" si="56"/>
        <v>1274.2831999086045</v>
      </c>
      <c r="AX131" s="51">
        <f t="shared" si="56"/>
        <v>139.47005853947834</v>
      </c>
      <c r="AY131" s="51">
        <f t="shared" si="56"/>
        <v>308.06500383381234</v>
      </c>
      <c r="AZ131" s="65">
        <f t="shared" si="57"/>
        <v>1721.8182622818952</v>
      </c>
      <c r="BB131" s="131">
        <v>413010.08924704097</v>
      </c>
      <c r="BC131" s="54">
        <v>42980.393591531298</v>
      </c>
      <c r="BD131" s="54">
        <v>99141.020724740796</v>
      </c>
      <c r="BE131" s="54">
        <f t="shared" si="58"/>
        <v>555131.50356331305</v>
      </c>
      <c r="BG131" s="122">
        <f t="shared" si="59"/>
        <v>-1.0881306205458907E-2</v>
      </c>
      <c r="BH131" s="49">
        <f t="shared" si="59"/>
        <v>4.0288286443470156E-2</v>
      </c>
      <c r="BI131" s="49">
        <f t="shared" si="59"/>
        <v>-3.8331330660383856E-3</v>
      </c>
      <c r="BJ131" s="49">
        <f t="shared" si="60"/>
        <v>-5.66082728712336E-3</v>
      </c>
      <c r="BL131" s="131">
        <v>390524.61029063124</v>
      </c>
      <c r="BM131" s="54">
        <v>42730</v>
      </c>
      <c r="BN131" s="54">
        <v>91974</v>
      </c>
      <c r="BO131" s="54">
        <f t="shared" si="61"/>
        <v>525228.61029063119</v>
      </c>
      <c r="BQ131" s="122">
        <f t="shared" si="62"/>
        <v>4.6069797485949637E-2</v>
      </c>
      <c r="BR131" s="49">
        <f t="shared" si="62"/>
        <v>4.6384273344254545E-2</v>
      </c>
      <c r="BS131" s="49">
        <f t="shared" si="62"/>
        <v>7.3792593559049324E-2</v>
      </c>
      <c r="BT131" s="49">
        <f t="shared" si="63"/>
        <v>5.0949984797212799E-2</v>
      </c>
      <c r="BV131" s="122">
        <f t="shared" si="64"/>
        <v>3.4040122989720256E-2</v>
      </c>
      <c r="BW131" s="49">
        <f t="shared" si="64"/>
        <v>3.4350982414187881E-2</v>
      </c>
      <c r="BX131" s="49">
        <f t="shared" si="64"/>
        <v>6.1444110304851529E-2</v>
      </c>
      <c r="BY131" s="49">
        <f t="shared" si="32"/>
        <v>3.8864188744872852E-2</v>
      </c>
      <c r="CA131" s="180">
        <v>302343.14042000251</v>
      </c>
      <c r="CB131" s="64">
        <v>297951.88624979585</v>
      </c>
      <c r="CC131" s="64">
        <v>316868.72295665741</v>
      </c>
      <c r="CD131" s="64">
        <v>304488.4659500866</v>
      </c>
      <c r="CF131" s="180">
        <v>300771.71058908926</v>
      </c>
      <c r="CG131" s="64">
        <v>295033.00458987505</v>
      </c>
      <c r="CH131" s="64">
        <v>315472.30783496855</v>
      </c>
      <c r="CI131" s="64">
        <v>302789.35693535028</v>
      </c>
      <c r="CK131" s="163">
        <v>320584.9375</v>
      </c>
      <c r="CL131" s="60">
        <v>316898.25</v>
      </c>
    </row>
    <row r="132" spans="1:90">
      <c r="A132" s="9" t="s">
        <v>288</v>
      </c>
      <c r="B132" s="23" t="s">
        <v>289</v>
      </c>
      <c r="D132" s="131">
        <v>541213.72859630396</v>
      </c>
      <c r="E132" s="54">
        <v>259082.28125</v>
      </c>
      <c r="F132" s="124">
        <f t="shared" si="33"/>
        <v>2088.9646562671064</v>
      </c>
      <c r="G132" s="131">
        <f t="shared" si="34"/>
        <v>517581.90912340424</v>
      </c>
      <c r="H132" s="54">
        <v>255947.1875</v>
      </c>
      <c r="I132" s="124">
        <f t="shared" si="35"/>
        <v>2022.2215144419363</v>
      </c>
      <c r="J132" s="49">
        <f t="shared" si="36"/>
        <v>4.5658124938955824E-2</v>
      </c>
      <c r="K132" s="49">
        <f t="shared" si="37"/>
        <v>3.3004861904848637E-2</v>
      </c>
      <c r="M132" s="131">
        <f t="shared" si="38"/>
        <v>512185.22093110526</v>
      </c>
      <c r="N132" s="124">
        <f t="shared" si="39"/>
        <v>1976.9210710201946</v>
      </c>
      <c r="O132" s="49">
        <f t="shared" si="40"/>
        <v>5.6675801016725202E-2</v>
      </c>
      <c r="P132" s="49">
        <f t="shared" si="41"/>
        <v>5.6675801016725202E-2</v>
      </c>
      <c r="R132" s="131">
        <v>385128</v>
      </c>
      <c r="S132" s="54">
        <v>41870</v>
      </c>
      <c r="T132" s="54">
        <v>113715</v>
      </c>
      <c r="V132" s="124">
        <f t="shared" si="42"/>
        <v>113715</v>
      </c>
      <c r="W132" s="51">
        <f t="shared" si="43"/>
        <v>500.72859630396124</v>
      </c>
      <c r="Y132" s="176">
        <v>7.0352664670006115E-2</v>
      </c>
      <c r="Z132" s="61">
        <v>3.7609342158241521E-2</v>
      </c>
      <c r="AA132" s="117">
        <f t="shared" si="44"/>
        <v>2</v>
      </c>
      <c r="AB132" s="63">
        <f t="shared" si="45"/>
        <v>359.81411801196992</v>
      </c>
      <c r="AC132" s="63">
        <f t="shared" si="45"/>
        <v>40.352373768059792</v>
      </c>
      <c r="AE132" s="124">
        <f t="shared" si="46"/>
        <v>0</v>
      </c>
      <c r="AF132" s="51">
        <v>0</v>
      </c>
      <c r="AG132" s="51">
        <f t="shared" si="47"/>
        <v>500.72859630396124</v>
      </c>
      <c r="AI132" s="124">
        <v>0</v>
      </c>
      <c r="AJ132" s="51">
        <f t="shared" si="48"/>
        <v>0</v>
      </c>
      <c r="AK132" s="51">
        <f t="shared" si="49"/>
        <v>500.72859630396124</v>
      </c>
      <c r="AM132" s="124">
        <f t="shared" si="50"/>
        <v>450.23564427158487</v>
      </c>
      <c r="AN132" s="51">
        <f t="shared" si="51"/>
        <v>50.492952032376351</v>
      </c>
      <c r="AO132" s="51">
        <f t="shared" si="52"/>
        <v>0</v>
      </c>
      <c r="AQ132" s="124">
        <f t="shared" si="53"/>
        <v>385578</v>
      </c>
      <c r="AR132" s="51">
        <f t="shared" si="53"/>
        <v>41920</v>
      </c>
      <c r="AS132" s="51">
        <f t="shared" si="54"/>
        <v>113715</v>
      </c>
      <c r="AU132" s="178">
        <f t="shared" si="55"/>
        <v>541213</v>
      </c>
      <c r="AW132" s="124">
        <f t="shared" si="56"/>
        <v>1488.2453486965351</v>
      </c>
      <c r="AX132" s="51">
        <f t="shared" si="56"/>
        <v>161.80187930161665</v>
      </c>
      <c r="AY132" s="51">
        <f t="shared" si="56"/>
        <v>438.91461604922085</v>
      </c>
      <c r="AZ132" s="65">
        <f t="shared" si="57"/>
        <v>2088.9618440473723</v>
      </c>
      <c r="BB132" s="131">
        <v>359814.1180119699</v>
      </c>
      <c r="BC132" s="54">
        <v>40352.373768059799</v>
      </c>
      <c r="BD132" s="54">
        <v>112018.72915107552</v>
      </c>
      <c r="BE132" s="54">
        <f t="shared" si="58"/>
        <v>512185.22093110526</v>
      </c>
      <c r="BG132" s="122">
        <f t="shared" si="59"/>
        <v>7.1603310427005074E-2</v>
      </c>
      <c r="BH132" s="49">
        <f t="shared" si="59"/>
        <v>3.8848426636576949E-2</v>
      </c>
      <c r="BI132" s="49">
        <f t="shared" si="59"/>
        <v>1.5142743198209185E-2</v>
      </c>
      <c r="BJ132" s="49">
        <f t="shared" si="60"/>
        <v>5.6674378491680999E-2</v>
      </c>
      <c r="BL132" s="131">
        <v>371757.90912340424</v>
      </c>
      <c r="BM132" s="54">
        <v>39988</v>
      </c>
      <c r="BN132" s="54">
        <v>105836</v>
      </c>
      <c r="BO132" s="54">
        <f t="shared" si="61"/>
        <v>517581.90912340424</v>
      </c>
      <c r="BQ132" s="122">
        <f t="shared" si="62"/>
        <v>3.7174974727997467E-2</v>
      </c>
      <c r="BR132" s="49">
        <f t="shared" si="62"/>
        <v>4.8314494348304482E-2</v>
      </c>
      <c r="BS132" s="49">
        <f t="shared" si="62"/>
        <v>7.4445368305680493E-2</v>
      </c>
      <c r="BT132" s="49">
        <f t="shared" si="63"/>
        <v>4.5656717246200129E-2</v>
      </c>
      <c r="BV132" s="122">
        <f t="shared" si="64"/>
        <v>2.4624364299380419E-2</v>
      </c>
      <c r="BW132" s="49">
        <f t="shared" si="64"/>
        <v>3.5629087212744937E-2</v>
      </c>
      <c r="BX132" s="49">
        <f t="shared" si="64"/>
        <v>6.1443757610269101E-2</v>
      </c>
      <c r="BY132" s="49">
        <f t="shared" si="32"/>
        <v>3.3003471246251692E-2</v>
      </c>
      <c r="CA132" s="180">
        <v>263401.14500719018</v>
      </c>
      <c r="CB132" s="64">
        <v>279733.73145701439</v>
      </c>
      <c r="CC132" s="64">
        <v>358027.70027836825</v>
      </c>
      <c r="CD132" s="64">
        <v>280932.51995710551</v>
      </c>
      <c r="CF132" s="180">
        <v>262492.72387925244</v>
      </c>
      <c r="CG132" s="64">
        <v>277143.38491840276</v>
      </c>
      <c r="CH132" s="64">
        <v>356207.44473528658</v>
      </c>
      <c r="CI132" s="64">
        <v>279418.01618812227</v>
      </c>
      <c r="CK132" s="163">
        <v>259082.28125</v>
      </c>
      <c r="CL132" s="60">
        <v>255947.1875</v>
      </c>
    </row>
    <row r="133" spans="1:90">
      <c r="A133" s="9" t="s">
        <v>290</v>
      </c>
      <c r="B133" s="23" t="s">
        <v>291</v>
      </c>
      <c r="D133" s="131">
        <v>342976.04440754349</v>
      </c>
      <c r="E133" s="54">
        <v>214617.5625</v>
      </c>
      <c r="F133" s="124">
        <f t="shared" si="33"/>
        <v>1598.0800471887919</v>
      </c>
      <c r="G133" s="131">
        <f t="shared" si="34"/>
        <v>328704.56908052193</v>
      </c>
      <c r="H133" s="54">
        <v>212189.8125</v>
      </c>
      <c r="I133" s="124">
        <f t="shared" si="35"/>
        <v>1549.1062705026047</v>
      </c>
      <c r="J133" s="49">
        <f t="shared" si="36"/>
        <v>4.3417331760683631E-2</v>
      </c>
      <c r="K133" s="49">
        <f t="shared" si="37"/>
        <v>3.1614213704201033E-2</v>
      </c>
      <c r="M133" s="131">
        <f t="shared" si="38"/>
        <v>323142.20049840322</v>
      </c>
      <c r="N133" s="124">
        <f t="shared" si="39"/>
        <v>1505.6652248503813</v>
      </c>
      <c r="O133" s="49">
        <f t="shared" si="40"/>
        <v>6.137806785541855E-2</v>
      </c>
      <c r="P133" s="49">
        <f t="shared" si="41"/>
        <v>6.137806785541855E-2</v>
      </c>
      <c r="R133" s="131">
        <v>255284</v>
      </c>
      <c r="S133" s="54">
        <v>28779</v>
      </c>
      <c r="T133" s="54">
        <v>58340</v>
      </c>
      <c r="V133" s="124">
        <f t="shared" si="42"/>
        <v>58340</v>
      </c>
      <c r="W133" s="51">
        <f t="shared" si="43"/>
        <v>573.04440754349343</v>
      </c>
      <c r="Y133" s="176">
        <v>7.1308115879723522E-2</v>
      </c>
      <c r="Z133" s="61">
        <v>6.7980759655482448E-2</v>
      </c>
      <c r="AA133" s="117">
        <f t="shared" si="44"/>
        <v>2</v>
      </c>
      <c r="AB133" s="63">
        <f t="shared" si="45"/>
        <v>238.29185667128925</v>
      </c>
      <c r="AC133" s="63">
        <f t="shared" si="45"/>
        <v>26.947114673942021</v>
      </c>
      <c r="AE133" s="124">
        <f t="shared" si="46"/>
        <v>0</v>
      </c>
      <c r="AF133" s="51">
        <v>0</v>
      </c>
      <c r="AG133" s="51">
        <f t="shared" si="47"/>
        <v>573.04440754349343</v>
      </c>
      <c r="AI133" s="124">
        <v>0</v>
      </c>
      <c r="AJ133" s="51">
        <f t="shared" si="48"/>
        <v>0</v>
      </c>
      <c r="AK133" s="51">
        <f t="shared" si="49"/>
        <v>573.04440754349343</v>
      </c>
      <c r="AM133" s="124">
        <f t="shared" si="50"/>
        <v>514.82561230002693</v>
      </c>
      <c r="AN133" s="51">
        <f t="shared" si="51"/>
        <v>58.218795243466452</v>
      </c>
      <c r="AO133" s="51">
        <f t="shared" si="52"/>
        <v>0</v>
      </c>
      <c r="AQ133" s="124">
        <f t="shared" si="53"/>
        <v>255799</v>
      </c>
      <c r="AR133" s="51">
        <f t="shared" si="53"/>
        <v>28837</v>
      </c>
      <c r="AS133" s="51">
        <f t="shared" si="54"/>
        <v>58340</v>
      </c>
      <c r="AU133" s="178">
        <f t="shared" si="55"/>
        <v>342976</v>
      </c>
      <c r="AW133" s="124">
        <f t="shared" si="56"/>
        <v>1191.8828870307389</v>
      </c>
      <c r="AX133" s="51">
        <f t="shared" si="56"/>
        <v>134.36458630919358</v>
      </c>
      <c r="AY133" s="51">
        <f t="shared" si="56"/>
        <v>271.83236693409003</v>
      </c>
      <c r="AZ133" s="65">
        <f t="shared" si="57"/>
        <v>1598.0798402740224</v>
      </c>
      <c r="BB133" s="131">
        <v>238291.85667128922</v>
      </c>
      <c r="BC133" s="54">
        <v>26947.114673942018</v>
      </c>
      <c r="BD133" s="54">
        <v>57903.229153171975</v>
      </c>
      <c r="BE133" s="54">
        <f t="shared" si="58"/>
        <v>323142.20049840322</v>
      </c>
      <c r="BG133" s="122">
        <f t="shared" si="59"/>
        <v>7.3469331152431927E-2</v>
      </c>
      <c r="BH133" s="49">
        <f t="shared" si="59"/>
        <v>7.0133123672996067E-2</v>
      </c>
      <c r="BI133" s="49">
        <f t="shared" si="59"/>
        <v>7.5431172529709656E-3</v>
      </c>
      <c r="BJ133" s="49">
        <f t="shared" si="60"/>
        <v>6.1377930431264716E-2</v>
      </c>
      <c r="BL133" s="131">
        <v>246694.56908052191</v>
      </c>
      <c r="BM133" s="54">
        <v>27669</v>
      </c>
      <c r="BN133" s="54">
        <v>54341</v>
      </c>
      <c r="BO133" s="54">
        <f t="shared" si="61"/>
        <v>328704.56908052193</v>
      </c>
      <c r="BQ133" s="122">
        <f t="shared" si="62"/>
        <v>3.6905680386122963E-2</v>
      </c>
      <c r="BR133" s="49">
        <f t="shared" si="62"/>
        <v>4.2213307311431469E-2</v>
      </c>
      <c r="BS133" s="49">
        <f t="shared" si="62"/>
        <v>7.3590843009881945E-2</v>
      </c>
      <c r="BT133" s="49">
        <f t="shared" si="63"/>
        <v>4.3417196662033808E-2</v>
      </c>
      <c r="BV133" s="122">
        <f t="shared" si="64"/>
        <v>2.5176222012662119E-2</v>
      </c>
      <c r="BW133" s="49">
        <f t="shared" si="64"/>
        <v>3.0423809157824833E-2</v>
      </c>
      <c r="BX133" s="49">
        <f t="shared" si="64"/>
        <v>6.1446402737817873E-2</v>
      </c>
      <c r="BY133" s="49">
        <f t="shared" si="32"/>
        <v>3.161408013378475E-2</v>
      </c>
      <c r="CA133" s="180">
        <v>174441.03705519077</v>
      </c>
      <c r="CB133" s="64">
        <v>186804.79574930115</v>
      </c>
      <c r="CC133" s="64">
        <v>185066.90916339937</v>
      </c>
      <c r="CD133" s="64">
        <v>177242.81955162415</v>
      </c>
      <c r="CF133" s="180">
        <v>173578.10154625596</v>
      </c>
      <c r="CG133" s="64">
        <v>184948.66582895236</v>
      </c>
      <c r="CH133" s="64">
        <v>184011.30625808443</v>
      </c>
      <c r="CI133" s="64">
        <v>176234.75360631192</v>
      </c>
      <c r="CK133" s="163">
        <v>214617.5625</v>
      </c>
      <c r="CL133" s="60">
        <v>212189.8125</v>
      </c>
    </row>
    <row r="134" spans="1:90">
      <c r="A134" s="9" t="s">
        <v>292</v>
      </c>
      <c r="B134" s="23" t="s">
        <v>293</v>
      </c>
      <c r="D134" s="131">
        <v>762993</v>
      </c>
      <c r="E134" s="54">
        <v>419431.375</v>
      </c>
      <c r="F134" s="124">
        <f t="shared" si="33"/>
        <v>1819.1128405689726</v>
      </c>
      <c r="G134" s="131">
        <f t="shared" si="34"/>
        <v>727109.61029063119</v>
      </c>
      <c r="H134" s="54">
        <v>416706.75</v>
      </c>
      <c r="I134" s="124">
        <f t="shared" si="35"/>
        <v>1744.8952057787189</v>
      </c>
      <c r="J134" s="49">
        <f t="shared" si="36"/>
        <v>4.9350729520719616E-2</v>
      </c>
      <c r="K134" s="49">
        <f t="shared" si="37"/>
        <v>4.2534150213984656E-2</v>
      </c>
      <c r="M134" s="131">
        <f t="shared" si="38"/>
        <v>768381.55530777783</v>
      </c>
      <c r="N134" s="124">
        <f t="shared" si="39"/>
        <v>1831.9601277033171</v>
      </c>
      <c r="O134" s="49">
        <f t="shared" si="40"/>
        <v>-7.0128639483276745E-3</v>
      </c>
      <c r="P134" s="49">
        <f t="shared" si="41"/>
        <v>-7.0128639483277855E-3</v>
      </c>
      <c r="R134" s="131">
        <v>522765</v>
      </c>
      <c r="S134" s="54">
        <v>62121</v>
      </c>
      <c r="T134" s="54">
        <v>178107</v>
      </c>
      <c r="V134" s="124">
        <f t="shared" si="42"/>
        <v>178107</v>
      </c>
      <c r="W134" s="51">
        <f t="shared" si="43"/>
        <v>0</v>
      </c>
      <c r="Y134" s="176">
        <v>-2.576710231652346E-2</v>
      </c>
      <c r="Z134" s="61">
        <v>9.600409652241515E-3</v>
      </c>
      <c r="AA134" s="117">
        <f t="shared" si="44"/>
        <v>1</v>
      </c>
      <c r="AB134" s="63">
        <f t="shared" si="45"/>
        <v>536.59140565159169</v>
      </c>
      <c r="AC134" s="63">
        <f t="shared" si="45"/>
        <v>61.530284066938599</v>
      </c>
      <c r="AE134" s="124">
        <f t="shared" si="46"/>
        <v>0</v>
      </c>
      <c r="AF134" s="51">
        <v>0</v>
      </c>
      <c r="AG134" s="51">
        <f t="shared" si="47"/>
        <v>0</v>
      </c>
      <c r="AI134" s="124">
        <v>0</v>
      </c>
      <c r="AJ134" s="51">
        <f t="shared" si="48"/>
        <v>0</v>
      </c>
      <c r="AK134" s="51">
        <f t="shared" si="49"/>
        <v>0</v>
      </c>
      <c r="AM134" s="124">
        <f t="shared" si="50"/>
        <v>0</v>
      </c>
      <c r="AN134" s="51">
        <f t="shared" si="51"/>
        <v>0</v>
      </c>
      <c r="AO134" s="51">
        <f t="shared" si="52"/>
        <v>0</v>
      </c>
      <c r="AQ134" s="124">
        <f t="shared" si="53"/>
        <v>522765</v>
      </c>
      <c r="AR134" s="51">
        <f t="shared" si="53"/>
        <v>62121</v>
      </c>
      <c r="AS134" s="51">
        <f t="shared" si="54"/>
        <v>178107</v>
      </c>
      <c r="AU134" s="178">
        <f t="shared" si="55"/>
        <v>762993</v>
      </c>
      <c r="AW134" s="124">
        <f t="shared" si="56"/>
        <v>1246.3659877614068</v>
      </c>
      <c r="AX134" s="51">
        <f t="shared" si="56"/>
        <v>148.10766123540472</v>
      </c>
      <c r="AY134" s="51">
        <f t="shared" si="56"/>
        <v>424.63919157216122</v>
      </c>
      <c r="AZ134" s="65">
        <f t="shared" si="57"/>
        <v>1819.1128405689726</v>
      </c>
      <c r="BB134" s="131">
        <v>536591.40565159172</v>
      </c>
      <c r="BC134" s="54">
        <v>61530.284066938599</v>
      </c>
      <c r="BD134" s="54">
        <v>170259.86558924758</v>
      </c>
      <c r="BE134" s="54">
        <f t="shared" si="58"/>
        <v>768381.55530777783</v>
      </c>
      <c r="BG134" s="122">
        <f t="shared" si="59"/>
        <v>-2.576710231652346E-2</v>
      </c>
      <c r="BH134" s="49">
        <f t="shared" si="59"/>
        <v>9.600409652241515E-3</v>
      </c>
      <c r="BI134" s="49">
        <f t="shared" si="59"/>
        <v>4.6089161315818528E-2</v>
      </c>
      <c r="BJ134" s="49">
        <f t="shared" si="60"/>
        <v>-7.0128639483276745E-3</v>
      </c>
      <c r="BL134" s="131">
        <v>500737.61029063124</v>
      </c>
      <c r="BM134" s="54">
        <v>59665</v>
      </c>
      <c r="BN134" s="54">
        <v>166707</v>
      </c>
      <c r="BO134" s="54">
        <f t="shared" si="61"/>
        <v>727109.61029063119</v>
      </c>
      <c r="BQ134" s="122">
        <f t="shared" si="62"/>
        <v>4.3989884635555754E-2</v>
      </c>
      <c r="BR134" s="49">
        <f t="shared" si="62"/>
        <v>4.1163160982150337E-2</v>
      </c>
      <c r="BS134" s="49">
        <f t="shared" si="62"/>
        <v>6.8383451204808487E-2</v>
      </c>
      <c r="BT134" s="49">
        <f t="shared" si="63"/>
        <v>4.9350729520719616E-2</v>
      </c>
      <c r="BV134" s="122">
        <f t="shared" si="64"/>
        <v>3.7208129361703923E-2</v>
      </c>
      <c r="BW134" s="49">
        <f t="shared" si="64"/>
        <v>3.4399768096982752E-2</v>
      </c>
      <c r="BX134" s="49">
        <f t="shared" si="64"/>
        <v>6.1443235393010998E-2</v>
      </c>
      <c r="BY134" s="49">
        <f t="shared" si="32"/>
        <v>4.2534150213984656E-2</v>
      </c>
      <c r="CA134" s="180">
        <v>392810.5751674397</v>
      </c>
      <c r="CB134" s="64">
        <v>426544.81886462751</v>
      </c>
      <c r="CC134" s="64">
        <v>544174.6089121484</v>
      </c>
      <c r="CD134" s="64">
        <v>421455.67228346504</v>
      </c>
      <c r="CF134" s="180">
        <v>393024.08888642059</v>
      </c>
      <c r="CG134" s="64">
        <v>424246.00001856894</v>
      </c>
      <c r="CH134" s="64">
        <v>541866.42718013749</v>
      </c>
      <c r="CI134" s="64">
        <v>420536.36689807556</v>
      </c>
      <c r="CK134" s="163">
        <v>419431.375</v>
      </c>
      <c r="CL134" s="60">
        <v>416706.75</v>
      </c>
    </row>
    <row r="135" spans="1:90">
      <c r="A135" s="9" t="s">
        <v>294</v>
      </c>
      <c r="B135" s="23" t="s">
        <v>295</v>
      </c>
      <c r="D135" s="131">
        <v>657469.1165461666</v>
      </c>
      <c r="E135" s="54">
        <v>338397.0625</v>
      </c>
      <c r="F135" s="124">
        <f t="shared" si="33"/>
        <v>1942.8925052981706</v>
      </c>
      <c r="G135" s="131">
        <f t="shared" si="34"/>
        <v>625544.74237733637</v>
      </c>
      <c r="H135" s="54">
        <v>334478.84375</v>
      </c>
      <c r="I135" s="124">
        <f t="shared" si="35"/>
        <v>1870.2072016395996</v>
      </c>
      <c r="J135" s="49">
        <f t="shared" si="36"/>
        <v>5.1034517607012386E-2</v>
      </c>
      <c r="K135" s="49">
        <f t="shared" si="37"/>
        <v>3.8864840000000012E-2</v>
      </c>
      <c r="M135" s="131">
        <f t="shared" si="38"/>
        <v>634900.04945546249</v>
      </c>
      <c r="N135" s="124">
        <f t="shared" si="39"/>
        <v>1876.1984656869251</v>
      </c>
      <c r="O135" s="49">
        <f t="shared" si="40"/>
        <v>3.5547433190564526E-2</v>
      </c>
      <c r="P135" s="49">
        <f t="shared" si="41"/>
        <v>3.5547433190564526E-2</v>
      </c>
      <c r="R135" s="131">
        <v>472448</v>
      </c>
      <c r="S135" s="54">
        <v>50104</v>
      </c>
      <c r="T135" s="54">
        <v>134887</v>
      </c>
      <c r="V135" s="124">
        <f t="shared" si="42"/>
        <v>134887</v>
      </c>
      <c r="W135" s="51">
        <f t="shared" si="43"/>
        <v>30.116546166595072</v>
      </c>
      <c r="Y135" s="176">
        <v>3.364373514677621E-2</v>
      </c>
      <c r="Z135" s="61">
        <v>1.7684999555929615E-2</v>
      </c>
      <c r="AA135" s="117">
        <f t="shared" si="44"/>
        <v>2</v>
      </c>
      <c r="AB135" s="63">
        <f t="shared" si="45"/>
        <v>457.07044306993544</v>
      </c>
      <c r="AC135" s="63">
        <f t="shared" si="45"/>
        <v>49.23330895302874</v>
      </c>
      <c r="AE135" s="124">
        <f t="shared" si="46"/>
        <v>0</v>
      </c>
      <c r="AF135" s="51">
        <v>0</v>
      </c>
      <c r="AG135" s="51">
        <f t="shared" si="47"/>
        <v>30.116546166595072</v>
      </c>
      <c r="AI135" s="124">
        <v>0</v>
      </c>
      <c r="AJ135" s="51">
        <f t="shared" si="48"/>
        <v>0</v>
      </c>
      <c r="AK135" s="51">
        <f t="shared" si="49"/>
        <v>30.116546166595072</v>
      </c>
      <c r="AM135" s="124">
        <f t="shared" si="50"/>
        <v>27.187993462622856</v>
      </c>
      <c r="AN135" s="51">
        <f t="shared" si="51"/>
        <v>2.9285527039722128</v>
      </c>
      <c r="AO135" s="51">
        <f t="shared" si="52"/>
        <v>0</v>
      </c>
      <c r="AQ135" s="124">
        <f t="shared" si="53"/>
        <v>472475</v>
      </c>
      <c r="AR135" s="51">
        <f t="shared" si="53"/>
        <v>50107</v>
      </c>
      <c r="AS135" s="51">
        <f t="shared" si="54"/>
        <v>134887</v>
      </c>
      <c r="AU135" s="178">
        <f t="shared" si="55"/>
        <v>657469</v>
      </c>
      <c r="AW135" s="124">
        <f t="shared" si="56"/>
        <v>1396.2148385965968</v>
      </c>
      <c r="AX135" s="51">
        <f t="shared" si="56"/>
        <v>148.07161631315873</v>
      </c>
      <c r="AY135" s="51">
        <f t="shared" si="56"/>
        <v>398.60570598185967</v>
      </c>
      <c r="AZ135" s="65">
        <f t="shared" si="57"/>
        <v>1942.8921608916153</v>
      </c>
      <c r="BB135" s="131">
        <v>457070.44306993543</v>
      </c>
      <c r="BC135" s="54">
        <v>49233.308953028754</v>
      </c>
      <c r="BD135" s="54">
        <v>128596.29743249831</v>
      </c>
      <c r="BE135" s="54">
        <f t="shared" si="58"/>
        <v>634900.04945546249</v>
      </c>
      <c r="BG135" s="122">
        <f t="shared" si="59"/>
        <v>3.370280700410011E-2</v>
      </c>
      <c r="BH135" s="49">
        <f t="shared" si="59"/>
        <v>1.7745933912441059E-2</v>
      </c>
      <c r="BI135" s="49">
        <f t="shared" si="59"/>
        <v>4.8918224654203257E-2</v>
      </c>
      <c r="BJ135" s="49">
        <f t="shared" si="60"/>
        <v>3.5547249624400479E-2</v>
      </c>
      <c r="BL135" s="131">
        <v>452059.74237733631</v>
      </c>
      <c r="BM135" s="54">
        <v>47877</v>
      </c>
      <c r="BN135" s="54">
        <v>125608</v>
      </c>
      <c r="BO135" s="54">
        <f t="shared" si="61"/>
        <v>625544.74237733637</v>
      </c>
      <c r="BQ135" s="122">
        <f t="shared" si="62"/>
        <v>4.5160530144316535E-2</v>
      </c>
      <c r="BR135" s="49">
        <f t="shared" si="62"/>
        <v>4.6577688660526029E-2</v>
      </c>
      <c r="BS135" s="49">
        <f t="shared" si="62"/>
        <v>7.3872683268581651E-2</v>
      </c>
      <c r="BT135" s="49">
        <f t="shared" si="63"/>
        <v>5.1034331295532587E-2</v>
      </c>
      <c r="BV135" s="122">
        <f t="shared" si="64"/>
        <v>3.3058866034949785E-2</v>
      </c>
      <c r="BW135" s="49">
        <f t="shared" si="64"/>
        <v>3.445961561123223E-2</v>
      </c>
      <c r="BX135" s="49">
        <f t="shared" si="64"/>
        <v>6.1438567996981774E-2</v>
      </c>
      <c r="BY135" s="49">
        <f t="shared" si="32"/>
        <v>3.8864655845776364E-2</v>
      </c>
      <c r="CA135" s="180">
        <v>334597.42691241374</v>
      </c>
      <c r="CB135" s="64">
        <v>341298.81192535744</v>
      </c>
      <c r="CC135" s="64">
        <v>411011.95293848187</v>
      </c>
      <c r="CD135" s="64">
        <v>348241.34614849807</v>
      </c>
      <c r="CF135" s="180">
        <v>333288.66207522288</v>
      </c>
      <c r="CG135" s="64">
        <v>338151.79835797142</v>
      </c>
      <c r="CH135" s="64">
        <v>408920.48260120512</v>
      </c>
      <c r="CI135" s="64">
        <v>346396.11047775712</v>
      </c>
      <c r="CK135" s="163">
        <v>338397.0625</v>
      </c>
      <c r="CL135" s="60">
        <v>334478.84375</v>
      </c>
    </row>
    <row r="136" spans="1:90">
      <c r="A136" s="9" t="s">
        <v>296</v>
      </c>
      <c r="B136" s="23" t="s">
        <v>297</v>
      </c>
      <c r="D136" s="131">
        <v>691569.25873205054</v>
      </c>
      <c r="E136" s="54">
        <v>410601.9375</v>
      </c>
      <c r="F136" s="124">
        <f t="shared" si="33"/>
        <v>1684.2815280969066</v>
      </c>
      <c r="G136" s="131">
        <f t="shared" si="34"/>
        <v>658154.69366366521</v>
      </c>
      <c r="H136" s="54">
        <v>405949.8125</v>
      </c>
      <c r="I136" s="124">
        <f t="shared" si="35"/>
        <v>1621.2710867150979</v>
      </c>
      <c r="J136" s="49">
        <f t="shared" si="36"/>
        <v>5.0770077901261645E-2</v>
      </c>
      <c r="K136" s="49">
        <f t="shared" si="37"/>
        <v>3.8864840000000234E-2</v>
      </c>
      <c r="M136" s="131">
        <f t="shared" si="38"/>
        <v>683514.73025428853</v>
      </c>
      <c r="N136" s="124">
        <f t="shared" si="39"/>
        <v>1664.6651363019653</v>
      </c>
      <c r="O136" s="49">
        <f t="shared" si="40"/>
        <v>1.1783986681260572E-2</v>
      </c>
      <c r="P136" s="49">
        <f t="shared" si="41"/>
        <v>1.1783986681260794E-2</v>
      </c>
      <c r="R136" s="131">
        <v>491730</v>
      </c>
      <c r="S136" s="54">
        <v>59590</v>
      </c>
      <c r="T136" s="54">
        <v>140182</v>
      </c>
      <c r="V136" s="124">
        <f t="shared" si="42"/>
        <v>140182</v>
      </c>
      <c r="W136" s="51">
        <f t="shared" si="43"/>
        <v>67.258732050540857</v>
      </c>
      <c r="Y136" s="176">
        <v>4.7669992279035789E-3</v>
      </c>
      <c r="Z136" s="61">
        <v>3.1340477622107787E-2</v>
      </c>
      <c r="AA136" s="117">
        <f t="shared" si="44"/>
        <v>2</v>
      </c>
      <c r="AB136" s="63">
        <f t="shared" si="45"/>
        <v>489.39704466593918</v>
      </c>
      <c r="AC136" s="63">
        <f t="shared" si="45"/>
        <v>57.779173117875338</v>
      </c>
      <c r="AE136" s="124">
        <f t="shared" si="46"/>
        <v>0</v>
      </c>
      <c r="AF136" s="51">
        <v>0</v>
      </c>
      <c r="AG136" s="51">
        <f t="shared" si="47"/>
        <v>67.258732050540857</v>
      </c>
      <c r="AI136" s="124">
        <v>0</v>
      </c>
      <c r="AJ136" s="51">
        <f t="shared" si="48"/>
        <v>0</v>
      </c>
      <c r="AK136" s="51">
        <f t="shared" si="49"/>
        <v>67.258732050540857</v>
      </c>
      <c r="AM136" s="124">
        <f t="shared" si="50"/>
        <v>60.156533898404824</v>
      </c>
      <c r="AN136" s="51">
        <f t="shared" si="51"/>
        <v>7.1021981521360322</v>
      </c>
      <c r="AO136" s="51">
        <f t="shared" si="52"/>
        <v>0</v>
      </c>
      <c r="AQ136" s="124">
        <f t="shared" si="53"/>
        <v>491790</v>
      </c>
      <c r="AR136" s="51">
        <f t="shared" si="53"/>
        <v>59597</v>
      </c>
      <c r="AS136" s="51">
        <f t="shared" si="54"/>
        <v>140182</v>
      </c>
      <c r="AU136" s="178">
        <f t="shared" si="55"/>
        <v>691569</v>
      </c>
      <c r="AW136" s="124">
        <f t="shared" si="56"/>
        <v>1197.7293701883714</v>
      </c>
      <c r="AX136" s="51">
        <f t="shared" si="56"/>
        <v>145.14544271969004</v>
      </c>
      <c r="AY136" s="51">
        <f t="shared" si="56"/>
        <v>341.40608506018071</v>
      </c>
      <c r="AZ136" s="65">
        <f t="shared" si="57"/>
        <v>1684.280897968242</v>
      </c>
      <c r="BB136" s="131">
        <v>489397.04466593912</v>
      </c>
      <c r="BC136" s="54">
        <v>57779.17311787534</v>
      </c>
      <c r="BD136" s="54">
        <v>136338.51247047418</v>
      </c>
      <c r="BE136" s="54">
        <f t="shared" si="58"/>
        <v>683514.73025428853</v>
      </c>
      <c r="BG136" s="122">
        <f t="shared" si="59"/>
        <v>4.889599069185957E-3</v>
      </c>
      <c r="BH136" s="49">
        <f t="shared" si="59"/>
        <v>3.1461628542452713E-2</v>
      </c>
      <c r="BI136" s="49">
        <f t="shared" si="59"/>
        <v>2.8190769136916982E-2</v>
      </c>
      <c r="BJ136" s="49">
        <f t="shared" si="60"/>
        <v>1.178360814947621E-2</v>
      </c>
      <c r="BL136" s="131">
        <v>470627.69366366521</v>
      </c>
      <c r="BM136" s="54">
        <v>56956</v>
      </c>
      <c r="BN136" s="54">
        <v>130571</v>
      </c>
      <c r="BO136" s="54">
        <f t="shared" si="61"/>
        <v>658154.69366366521</v>
      </c>
      <c r="BQ136" s="122">
        <f t="shared" si="62"/>
        <v>4.4966130598040221E-2</v>
      </c>
      <c r="BR136" s="49">
        <f t="shared" si="62"/>
        <v>4.6369127045438496E-2</v>
      </c>
      <c r="BS136" s="49">
        <f t="shared" si="62"/>
        <v>7.3607462606551266E-2</v>
      </c>
      <c r="BT136" s="49">
        <f t="shared" si="63"/>
        <v>5.0769684783878999E-2</v>
      </c>
      <c r="BV136" s="122">
        <f t="shared" si="64"/>
        <v>3.3126651491080406E-2</v>
      </c>
      <c r="BW136" s="49">
        <f t="shared" si="64"/>
        <v>3.4513751971480655E-2</v>
      </c>
      <c r="BX136" s="49">
        <f t="shared" si="64"/>
        <v>6.1443476855805645E-2</v>
      </c>
      <c r="BY136" s="49">
        <f t="shared" si="32"/>
        <v>3.8864451336642514E-2</v>
      </c>
      <c r="CA136" s="180">
        <v>358262.04552611517</v>
      </c>
      <c r="CB136" s="64">
        <v>400541.08810712519</v>
      </c>
      <c r="CC136" s="64">
        <v>435757.16711930605</v>
      </c>
      <c r="CD136" s="64">
        <v>374906.39665287716</v>
      </c>
      <c r="CF136" s="180">
        <v>355291.25399818132</v>
      </c>
      <c r="CG136" s="64">
        <v>396416.67177206586</v>
      </c>
      <c r="CH136" s="64">
        <v>432355.78837387805</v>
      </c>
      <c r="CI136" s="64">
        <v>371515.38928464602</v>
      </c>
      <c r="CK136" s="163">
        <v>410601.9375</v>
      </c>
      <c r="CL136" s="60">
        <v>405949.8125</v>
      </c>
    </row>
    <row r="137" spans="1:90">
      <c r="A137" s="9" t="s">
        <v>298</v>
      </c>
      <c r="B137" s="23" t="s">
        <v>299</v>
      </c>
      <c r="D137" s="131">
        <v>546138.62423167471</v>
      </c>
      <c r="E137" s="54">
        <v>328112.09375</v>
      </c>
      <c r="F137" s="124">
        <f t="shared" si="33"/>
        <v>1664.4879437080326</v>
      </c>
      <c r="G137" s="131">
        <f t="shared" si="34"/>
        <v>519924.34659362875</v>
      </c>
      <c r="H137" s="54">
        <v>324502.875</v>
      </c>
      <c r="I137" s="124">
        <f t="shared" si="35"/>
        <v>1602.2179975867048</v>
      </c>
      <c r="J137" s="49">
        <f t="shared" si="36"/>
        <v>5.0419407765366575E-2</v>
      </c>
      <c r="K137" s="49">
        <f t="shared" si="37"/>
        <v>3.8864840000000012E-2</v>
      </c>
      <c r="M137" s="131">
        <f t="shared" si="38"/>
        <v>542962.51373906492</v>
      </c>
      <c r="N137" s="124">
        <f t="shared" si="39"/>
        <v>1654.8079881284928</v>
      </c>
      <c r="O137" s="49">
        <f t="shared" si="40"/>
        <v>5.8495944236329755E-3</v>
      </c>
      <c r="P137" s="49">
        <f t="shared" si="41"/>
        <v>5.8495944236329755E-3</v>
      </c>
      <c r="R137" s="131">
        <v>397725</v>
      </c>
      <c r="S137" s="54">
        <v>43010</v>
      </c>
      <c r="T137" s="54">
        <v>105198</v>
      </c>
      <c r="V137" s="124">
        <f t="shared" si="42"/>
        <v>105198</v>
      </c>
      <c r="W137" s="51">
        <f t="shared" si="43"/>
        <v>205.62423167470843</v>
      </c>
      <c r="Y137" s="176">
        <v>8.2782510001404574E-3</v>
      </c>
      <c r="Z137" s="61">
        <v>-1.3148053356423217E-3</v>
      </c>
      <c r="AA137" s="117">
        <f t="shared" si="44"/>
        <v>3</v>
      </c>
      <c r="AB137" s="63">
        <f t="shared" si="45"/>
        <v>394.45956471389223</v>
      </c>
      <c r="AC137" s="63">
        <f t="shared" si="45"/>
        <v>43.066624227322187</v>
      </c>
      <c r="AE137" s="124">
        <f t="shared" si="46"/>
        <v>0</v>
      </c>
      <c r="AF137" s="51">
        <v>0</v>
      </c>
      <c r="AG137" s="51">
        <f t="shared" si="47"/>
        <v>205.62423167470843</v>
      </c>
      <c r="AI137" s="124">
        <v>0</v>
      </c>
      <c r="AJ137" s="51">
        <f t="shared" si="48"/>
        <v>56.549777485976257</v>
      </c>
      <c r="AK137" s="51">
        <f t="shared" si="49"/>
        <v>149.07445418873218</v>
      </c>
      <c r="AM137" s="124">
        <f t="shared" si="50"/>
        <v>134.40074170542781</v>
      </c>
      <c r="AN137" s="51">
        <f t="shared" si="51"/>
        <v>14.673712483304373</v>
      </c>
      <c r="AO137" s="51">
        <f t="shared" si="52"/>
        <v>0</v>
      </c>
      <c r="AQ137" s="124">
        <f t="shared" si="53"/>
        <v>397859</v>
      </c>
      <c r="AR137" s="51">
        <f t="shared" si="53"/>
        <v>43081</v>
      </c>
      <c r="AS137" s="51">
        <f t="shared" si="54"/>
        <v>105198</v>
      </c>
      <c r="AU137" s="178">
        <f t="shared" si="55"/>
        <v>546138</v>
      </c>
      <c r="AW137" s="124">
        <f t="shared" si="56"/>
        <v>1212.5703611008701</v>
      </c>
      <c r="AX137" s="51">
        <f t="shared" si="56"/>
        <v>131.29964064300813</v>
      </c>
      <c r="AY137" s="51">
        <f t="shared" si="56"/>
        <v>320.61603946898106</v>
      </c>
      <c r="AZ137" s="65">
        <f t="shared" si="57"/>
        <v>1664.4860412128589</v>
      </c>
      <c r="BB137" s="131">
        <v>394459.56471389218</v>
      </c>
      <c r="BC137" s="54">
        <v>43066.62422732218</v>
      </c>
      <c r="BD137" s="54">
        <v>105436.32479785054</v>
      </c>
      <c r="BE137" s="54">
        <f t="shared" si="58"/>
        <v>542962.51373906492</v>
      </c>
      <c r="BG137" s="122">
        <f t="shared" si="59"/>
        <v>8.6179562880506211E-3</v>
      </c>
      <c r="BH137" s="49">
        <f t="shared" si="59"/>
        <v>3.3380310009767378E-4</v>
      </c>
      <c r="BI137" s="49">
        <f t="shared" si="59"/>
        <v>-2.2603670822884947E-3</v>
      </c>
      <c r="BJ137" s="49">
        <f t="shared" si="60"/>
        <v>5.8484447463369449E-3</v>
      </c>
      <c r="BL137" s="131">
        <v>380784.34659362875</v>
      </c>
      <c r="BM137" s="54">
        <v>41122</v>
      </c>
      <c r="BN137" s="54">
        <v>98018</v>
      </c>
      <c r="BO137" s="54">
        <f t="shared" si="61"/>
        <v>519924.34659362875</v>
      </c>
      <c r="BQ137" s="122">
        <f t="shared" si="62"/>
        <v>4.4840744004094324E-2</v>
      </c>
      <c r="BR137" s="49">
        <f t="shared" si="62"/>
        <v>4.7638733524633992E-2</v>
      </c>
      <c r="BS137" s="49">
        <f t="shared" si="62"/>
        <v>7.3251851700708137E-2</v>
      </c>
      <c r="BT137" s="49">
        <f t="shared" si="63"/>
        <v>5.0418207145163318E-2</v>
      </c>
      <c r="BV137" s="122">
        <f t="shared" si="64"/>
        <v>3.3347541297287675E-2</v>
      </c>
      <c r="BW137" s="49">
        <f t="shared" si="64"/>
        <v>3.6114753054885096E-2</v>
      </c>
      <c r="BX137" s="49">
        <f t="shared" si="64"/>
        <v>6.1446128045846926E-2</v>
      </c>
      <c r="BY137" s="49">
        <f t="shared" si="64"/>
        <v>3.8863652586566655E-2</v>
      </c>
      <c r="CA137" s="180">
        <v>288763.26915338147</v>
      </c>
      <c r="CB137" s="64">
        <v>298549.66068691673</v>
      </c>
      <c r="CC137" s="64">
        <v>336989.40506874229</v>
      </c>
      <c r="CD137" s="64">
        <v>297813.80054204614</v>
      </c>
      <c r="CF137" s="180">
        <v>286986.68360961811</v>
      </c>
      <c r="CG137" s="64">
        <v>295896.06499603135</v>
      </c>
      <c r="CH137" s="64">
        <v>335005.15818685043</v>
      </c>
      <c r="CI137" s="64">
        <v>295770.2565100707</v>
      </c>
      <c r="CK137" s="163">
        <v>328112.09375</v>
      </c>
      <c r="CL137" s="60">
        <v>324502.875</v>
      </c>
    </row>
    <row r="138" spans="1:90">
      <c r="A138" s="9" t="s">
        <v>300</v>
      </c>
      <c r="B138" s="23" t="s">
        <v>301</v>
      </c>
      <c r="D138" s="131">
        <v>351535.993081861</v>
      </c>
      <c r="E138" s="54">
        <v>221206</v>
      </c>
      <c r="F138" s="124">
        <f t="shared" ref="F138:F200" si="65">D138/E138 * 1000</f>
        <v>1589.179285742073</v>
      </c>
      <c r="G138" s="131">
        <f t="shared" ref="G138:G200" si="66">BO138</f>
        <v>335858.36767509108</v>
      </c>
      <c r="H138" s="54">
        <v>219498.4375</v>
      </c>
      <c r="I138" s="124">
        <f t="shared" ref="I138:I200" si="67">G138/H138 * 1000</f>
        <v>1530.117350721875</v>
      </c>
      <c r="J138" s="49">
        <f t="shared" ref="J138:J200" si="68">D138/G138-1</f>
        <v>4.6679275896250427E-2</v>
      </c>
      <c r="K138" s="49">
        <f t="shared" ref="K138:K200" si="69">F138/I138-1</f>
        <v>3.8599611325454086E-2</v>
      </c>
      <c r="M138" s="131">
        <f t="shared" ref="M138:M200" si="70">BE138</f>
        <v>337161.3540777255</v>
      </c>
      <c r="N138" s="124">
        <f t="shared" ref="N138:N200" si="71">M138/E138 * 1000</f>
        <v>1524.1962427679425</v>
      </c>
      <c r="O138" s="49">
        <f t="shared" ref="O138:O200" si="72">D138/M138-1</f>
        <v>4.2634302034573412E-2</v>
      </c>
      <c r="P138" s="49">
        <f t="shared" ref="P138:P200" si="73">F138/N138-1</f>
        <v>4.2634302034573412E-2</v>
      </c>
      <c r="R138" s="131">
        <v>262222</v>
      </c>
      <c r="S138" s="54">
        <v>28496</v>
      </c>
      <c r="T138" s="54">
        <v>59334</v>
      </c>
      <c r="V138" s="124">
        <f t="shared" ref="V138:V200" si="74">ROUND(T138,0)</f>
        <v>59334</v>
      </c>
      <c r="W138" s="51">
        <f t="shared" ref="W138:W200" si="75">D138-SUM(R138:T138)</f>
        <v>1483.993081861001</v>
      </c>
      <c r="Y138" s="176">
        <v>5.5567115498270425E-2</v>
      </c>
      <c r="Z138" s="61">
        <v>8.3439783119569899E-3</v>
      </c>
      <c r="AA138" s="117">
        <f t="shared" ref="AA138:AA200" si="76">IF(AND(Y138&lt;0,Z138&gt;0),1,IF(AND(Y138&gt;0,Z138&gt;0),2,IF(AND(Y138&gt;0,Z138&lt;0),3,IF(AND(Y138&lt;0,Z138&lt;0),4,5))))</f>
        <v>2</v>
      </c>
      <c r="AB138" s="63">
        <f t="shared" ref="AB138:AC200" si="77">R138/(1+Y138)/1000</f>
        <v>248.41812154807477</v>
      </c>
      <c r="AC138" s="63">
        <f t="shared" si="77"/>
        <v>28.260197524761768</v>
      </c>
      <c r="AE138" s="124">
        <f t="shared" ref="AE138:AE200" si="78">IF(AA138=1,MIN(W138,-1*Y138*R138),0)</f>
        <v>0</v>
      </c>
      <c r="AF138" s="51">
        <v>0</v>
      </c>
      <c r="AG138" s="51">
        <f t="shared" ref="AG138:AG200" si="79">W138-AE138-AF138</f>
        <v>1483.993081861001</v>
      </c>
      <c r="AI138" s="124">
        <v>0</v>
      </c>
      <c r="AJ138" s="51">
        <f t="shared" ref="AJ138:AJ200" si="80">IF(AA138=3,MIN(W138,-1*Z138*S138),0)</f>
        <v>0</v>
      </c>
      <c r="AK138" s="51">
        <f t="shared" ref="AK138:AK200" si="81">AG138-AI138-AJ138</f>
        <v>1483.993081861001</v>
      </c>
      <c r="AM138" s="124">
        <f t="shared" ref="AM138:AM200" si="82">AK138*AB138/(AB138+AC138)</f>
        <v>1332.4165587734383</v>
      </c>
      <c r="AN138" s="51">
        <f t="shared" ref="AN138:AN200" si="83">AK138*AC138/(AB138+AC138)</f>
        <v>151.57652308756269</v>
      </c>
      <c r="AO138" s="51">
        <f t="shared" ref="AO138:AO200" si="84">W138-SUM(AE138:AF138)-SUM(AI138:AJ138)-SUM(AM138:AN138)</f>
        <v>0</v>
      </c>
      <c r="AQ138" s="124">
        <f t="shared" ref="AQ138:AR200" si="85">ROUND(R138+AE138+AI138+AM138,0)</f>
        <v>263554</v>
      </c>
      <c r="AR138" s="51">
        <f t="shared" si="85"/>
        <v>28648</v>
      </c>
      <c r="AS138" s="51">
        <f t="shared" ref="AS138:AS200" si="86">V138</f>
        <v>59334</v>
      </c>
      <c r="AU138" s="178">
        <f t="shared" ref="AU138:AU200" si="87">SUM(AQ138:AT138)</f>
        <v>351536</v>
      </c>
      <c r="AW138" s="124">
        <f t="shared" ref="AW138:AY200" si="88">AQ138/$E138 * 1000</f>
        <v>1191.4414618048334</v>
      </c>
      <c r="AX138" s="51">
        <f t="shared" si="88"/>
        <v>129.50824118694791</v>
      </c>
      <c r="AY138" s="51">
        <f t="shared" si="88"/>
        <v>268.22961402493604</v>
      </c>
      <c r="AZ138" s="65">
        <f t="shared" ref="AZ138:AZ200" si="89">AU138/$E138 * 1000</f>
        <v>1589.1793170167175</v>
      </c>
      <c r="BB138" s="131">
        <v>248418.12154807473</v>
      </c>
      <c r="BC138" s="54">
        <v>28260.197524761767</v>
      </c>
      <c r="BD138" s="54">
        <v>60483.03500488901</v>
      </c>
      <c r="BE138" s="54">
        <f t="shared" ref="BE138:BE200" si="90">SUM(BB138:BD138)</f>
        <v>337161.3540777255</v>
      </c>
      <c r="BG138" s="122">
        <f t="shared" ref="BG138:BI200" si="91">AQ138/BB138-1</f>
        <v>6.0929043169646979E-2</v>
      </c>
      <c r="BH138" s="49">
        <f t="shared" si="91"/>
        <v>1.3722567752700199E-2</v>
      </c>
      <c r="BI138" s="49">
        <f t="shared" si="91"/>
        <v>-1.8997641318695857E-2</v>
      </c>
      <c r="BJ138" s="49">
        <f t="shared" ref="BJ138:BJ200" si="92">AU138/BE138-1</f>
        <v>4.2634322553351423E-2</v>
      </c>
      <c r="BL138" s="131">
        <v>253054.36767509108</v>
      </c>
      <c r="BM138" s="54">
        <v>27336</v>
      </c>
      <c r="BN138" s="54">
        <v>55468</v>
      </c>
      <c r="BO138" s="54">
        <f t="shared" ref="BO138:BO200" si="93">SUM(BL138:BN138)</f>
        <v>335858.36767509108</v>
      </c>
      <c r="BQ138" s="122">
        <f t="shared" ref="BQ138:BS200" si="94">AQ138/BL138-1</f>
        <v>4.1491606809133996E-2</v>
      </c>
      <c r="BR138" s="49">
        <f t="shared" si="94"/>
        <v>4.7995317529996973E-2</v>
      </c>
      <c r="BS138" s="49">
        <f t="shared" si="94"/>
        <v>6.9697843801831638E-2</v>
      </c>
      <c r="BT138" s="49">
        <f t="shared" ref="BT138:BT200" si="95">AU138/BO138-1</f>
        <v>4.6679296494632538E-2</v>
      </c>
      <c r="BV138" s="122">
        <f t="shared" ref="BV138:BY200" si="96">AW138/(BL138*1000/$H138) - 1</f>
        <v>3.3451987577051367E-2</v>
      </c>
      <c r="BW138" s="49">
        <f t="shared" si="96"/>
        <v>3.9905493997227648E-2</v>
      </c>
      <c r="BX138" s="49">
        <f t="shared" si="96"/>
        <v>6.1440491268867525E-2</v>
      </c>
      <c r="BY138" s="49">
        <f t="shared" si="96"/>
        <v>3.85996317648305E-2</v>
      </c>
      <c r="CA138" s="180">
        <v>181853.94730431741</v>
      </c>
      <c r="CB138" s="64">
        <v>195907.44650494921</v>
      </c>
      <c r="CC138" s="64">
        <v>193312.33350676292</v>
      </c>
      <c r="CD138" s="64">
        <v>184932.29590071712</v>
      </c>
      <c r="CF138" s="180">
        <v>181353.63250287034</v>
      </c>
      <c r="CG138" s="64">
        <v>194135.12460387763</v>
      </c>
      <c r="CH138" s="64">
        <v>192361.17160807509</v>
      </c>
      <c r="CI138" s="64">
        <v>184218.78183100326</v>
      </c>
      <c r="CK138" s="163">
        <v>221206</v>
      </c>
      <c r="CL138" s="60">
        <v>219498.4375</v>
      </c>
    </row>
    <row r="139" spans="1:90">
      <c r="A139" s="9" t="s">
        <v>302</v>
      </c>
      <c r="B139" s="23" t="s">
        <v>303</v>
      </c>
      <c r="D139" s="131">
        <v>654418</v>
      </c>
      <c r="E139" s="54">
        <v>337654.8125</v>
      </c>
      <c r="F139" s="124">
        <f t="shared" si="65"/>
        <v>1938.1272701392343</v>
      </c>
      <c r="G139" s="131">
        <f t="shared" si="66"/>
        <v>623623.13113388978</v>
      </c>
      <c r="H139" s="54">
        <v>334416.6875</v>
      </c>
      <c r="I139" s="124">
        <f t="shared" si="67"/>
        <v>1864.8086487427149</v>
      </c>
      <c r="J139" s="49">
        <f t="shared" si="68"/>
        <v>4.9380575108107561E-2</v>
      </c>
      <c r="K139" s="49">
        <f t="shared" si="69"/>
        <v>3.931696769314752E-2</v>
      </c>
      <c r="M139" s="131">
        <f t="shared" si="70"/>
        <v>632749.36652702559</v>
      </c>
      <c r="N139" s="124">
        <f t="shared" si="71"/>
        <v>1873.9533485163211</v>
      </c>
      <c r="O139" s="49">
        <f t="shared" si="72"/>
        <v>3.4245207690854151E-2</v>
      </c>
      <c r="P139" s="49">
        <f t="shared" si="73"/>
        <v>3.4245207690854151E-2</v>
      </c>
      <c r="R139" s="131">
        <v>459236</v>
      </c>
      <c r="S139" s="54">
        <v>49830</v>
      </c>
      <c r="T139" s="54">
        <v>145352</v>
      </c>
      <c r="V139" s="124">
        <f t="shared" si="74"/>
        <v>145352</v>
      </c>
      <c r="W139" s="51">
        <f t="shared" si="75"/>
        <v>0</v>
      </c>
      <c r="Y139" s="176">
        <v>2.3353316698018212E-2</v>
      </c>
      <c r="Z139" s="61">
        <v>-1.0708816575241142E-2</v>
      </c>
      <c r="AA139" s="117">
        <f t="shared" si="76"/>
        <v>3</v>
      </c>
      <c r="AB139" s="63">
        <f t="shared" si="77"/>
        <v>448.75605766519067</v>
      </c>
      <c r="AC139" s="63">
        <f t="shared" si="77"/>
        <v>50.369396629511002</v>
      </c>
      <c r="AE139" s="124">
        <f t="shared" si="78"/>
        <v>0</v>
      </c>
      <c r="AF139" s="51">
        <v>0</v>
      </c>
      <c r="AG139" s="51">
        <f t="shared" si="79"/>
        <v>0</v>
      </c>
      <c r="AI139" s="124">
        <v>0</v>
      </c>
      <c r="AJ139" s="51">
        <f t="shared" si="80"/>
        <v>0</v>
      </c>
      <c r="AK139" s="51">
        <f t="shared" si="81"/>
        <v>0</v>
      </c>
      <c r="AM139" s="124">
        <f t="shared" si="82"/>
        <v>0</v>
      </c>
      <c r="AN139" s="51">
        <f t="shared" si="83"/>
        <v>0</v>
      </c>
      <c r="AO139" s="51">
        <f t="shared" si="84"/>
        <v>0</v>
      </c>
      <c r="AQ139" s="124">
        <f t="shared" si="85"/>
        <v>459236</v>
      </c>
      <c r="AR139" s="51">
        <f t="shared" si="85"/>
        <v>49830</v>
      </c>
      <c r="AS139" s="51">
        <f t="shared" si="86"/>
        <v>145352</v>
      </c>
      <c r="AU139" s="178">
        <f t="shared" si="87"/>
        <v>654418</v>
      </c>
      <c r="AW139" s="124">
        <f t="shared" si="88"/>
        <v>1360.0753876416318</v>
      </c>
      <c r="AX139" s="51">
        <f t="shared" si="88"/>
        <v>147.57675044243595</v>
      </c>
      <c r="AY139" s="51">
        <f t="shared" si="88"/>
        <v>430.47513205516651</v>
      </c>
      <c r="AZ139" s="65">
        <f t="shared" si="89"/>
        <v>1938.1272701392343</v>
      </c>
      <c r="BB139" s="131">
        <v>448756.0576651906</v>
      </c>
      <c r="BC139" s="54">
        <v>50369.396629511015</v>
      </c>
      <c r="BD139" s="54">
        <v>133623.91223232393</v>
      </c>
      <c r="BE139" s="54">
        <f t="shared" si="90"/>
        <v>632749.36652702559</v>
      </c>
      <c r="BG139" s="122">
        <f t="shared" si="91"/>
        <v>2.3353316698018434E-2</v>
      </c>
      <c r="BH139" s="49">
        <f t="shared" si="91"/>
        <v>-1.0708816575241364E-2</v>
      </c>
      <c r="BI139" s="49">
        <f t="shared" si="91"/>
        <v>8.7769378786673569E-2</v>
      </c>
      <c r="BJ139" s="49">
        <f t="shared" si="92"/>
        <v>3.4245207690854151E-2</v>
      </c>
      <c r="BL139" s="131">
        <v>440302.13113388972</v>
      </c>
      <c r="BM139" s="54">
        <v>47696</v>
      </c>
      <c r="BN139" s="54">
        <v>135625</v>
      </c>
      <c r="BO139" s="54">
        <f t="shared" si="93"/>
        <v>623623.13113388978</v>
      </c>
      <c r="BQ139" s="122">
        <f t="shared" si="94"/>
        <v>4.3001992330472527E-2</v>
      </c>
      <c r="BR139" s="49">
        <f t="shared" si="94"/>
        <v>4.4741697416974091E-2</v>
      </c>
      <c r="BS139" s="49">
        <f t="shared" si="94"/>
        <v>7.1719815668202846E-2</v>
      </c>
      <c r="BT139" s="49">
        <f t="shared" si="95"/>
        <v>4.9380575108107561E-2</v>
      </c>
      <c r="BV139" s="122">
        <f t="shared" si="96"/>
        <v>3.2999555814289039E-2</v>
      </c>
      <c r="BW139" s="49">
        <f t="shared" si="96"/>
        <v>3.4722577049932646E-2</v>
      </c>
      <c r="BX139" s="49">
        <f t="shared" si="96"/>
        <v>6.144197392083961E-2</v>
      </c>
      <c r="BY139" s="49">
        <f t="shared" si="96"/>
        <v>3.931696769314752E-2</v>
      </c>
      <c r="CA139" s="180">
        <v>328510.89910260722</v>
      </c>
      <c r="CB139" s="64">
        <v>349174.48354833049</v>
      </c>
      <c r="CC139" s="64">
        <v>427080.92085401167</v>
      </c>
      <c r="CD139" s="64">
        <v>347061.70107085188</v>
      </c>
      <c r="CF139" s="180">
        <v>327807.84542744904</v>
      </c>
      <c r="CG139" s="64">
        <v>346224.29598277912</v>
      </c>
      <c r="CH139" s="64">
        <v>424697.42284267506</v>
      </c>
      <c r="CI139" s="64">
        <v>345565.8073447941</v>
      </c>
      <c r="CK139" s="163">
        <v>337654.8125</v>
      </c>
      <c r="CL139" s="60">
        <v>334416.6875</v>
      </c>
    </row>
    <row r="140" spans="1:90">
      <c r="A140" s="9" t="s">
        <v>304</v>
      </c>
      <c r="B140" s="23" t="s">
        <v>305</v>
      </c>
      <c r="D140" s="131">
        <v>384994.67088606174</v>
      </c>
      <c r="E140" s="54">
        <v>228194.5625</v>
      </c>
      <c r="F140" s="124">
        <f t="shared" si="65"/>
        <v>1687.1334122436058</v>
      </c>
      <c r="G140" s="131">
        <f t="shared" si="66"/>
        <v>368381.08289662632</v>
      </c>
      <c r="H140" s="54">
        <v>226818.96875</v>
      </c>
      <c r="I140" s="124">
        <f t="shared" si="67"/>
        <v>1624.1193799917862</v>
      </c>
      <c r="J140" s="49">
        <f t="shared" si="68"/>
        <v>4.5098917291845453E-2</v>
      </c>
      <c r="K140" s="49">
        <f t="shared" si="69"/>
        <v>3.8798891896812515E-2</v>
      </c>
      <c r="M140" s="131">
        <f t="shared" si="70"/>
        <v>369628.6998691546</v>
      </c>
      <c r="N140" s="124">
        <f t="shared" si="71"/>
        <v>1619.7962642915938</v>
      </c>
      <c r="O140" s="49">
        <f t="shared" si="72"/>
        <v>4.1571368842155731E-2</v>
      </c>
      <c r="P140" s="49">
        <f t="shared" si="73"/>
        <v>4.1571368842155731E-2</v>
      </c>
      <c r="R140" s="131">
        <v>280662</v>
      </c>
      <c r="S140" s="54">
        <v>31944</v>
      </c>
      <c r="T140" s="54">
        <v>70785</v>
      </c>
      <c r="V140" s="124">
        <f t="shared" si="74"/>
        <v>70785</v>
      </c>
      <c r="W140" s="51">
        <f t="shared" si="75"/>
        <v>1603.6708860617364</v>
      </c>
      <c r="Y140" s="176">
        <v>5.352815453554971E-2</v>
      </c>
      <c r="Z140" s="61">
        <v>9.8650694872341127E-2</v>
      </c>
      <c r="AA140" s="117">
        <f t="shared" si="76"/>
        <v>2</v>
      </c>
      <c r="AB140" s="63">
        <f t="shared" si="77"/>
        <v>266.40199295265205</v>
      </c>
      <c r="AC140" s="63">
        <f t="shared" si="77"/>
        <v>29.075665404017943</v>
      </c>
      <c r="AE140" s="124">
        <f t="shared" si="78"/>
        <v>0</v>
      </c>
      <c r="AF140" s="51">
        <v>0</v>
      </c>
      <c r="AG140" s="51">
        <f t="shared" si="79"/>
        <v>1603.6708860617364</v>
      </c>
      <c r="AI140" s="124">
        <v>0</v>
      </c>
      <c r="AJ140" s="51">
        <f t="shared" si="80"/>
        <v>0</v>
      </c>
      <c r="AK140" s="51">
        <f t="shared" si="81"/>
        <v>1603.6708860617364</v>
      </c>
      <c r="AM140" s="124">
        <f t="shared" si="82"/>
        <v>1445.8660680574872</v>
      </c>
      <c r="AN140" s="51">
        <f t="shared" si="83"/>
        <v>157.80481800424917</v>
      </c>
      <c r="AO140" s="51">
        <f t="shared" si="84"/>
        <v>0</v>
      </c>
      <c r="AQ140" s="124">
        <f t="shared" si="85"/>
        <v>282108</v>
      </c>
      <c r="AR140" s="51">
        <f t="shared" si="85"/>
        <v>32102</v>
      </c>
      <c r="AS140" s="51">
        <f t="shared" si="86"/>
        <v>70785</v>
      </c>
      <c r="AU140" s="178">
        <f t="shared" si="87"/>
        <v>384995</v>
      </c>
      <c r="AW140" s="124">
        <f t="shared" si="88"/>
        <v>1236.2608333404089</v>
      </c>
      <c r="AX140" s="51">
        <f t="shared" si="88"/>
        <v>140.67819867530807</v>
      </c>
      <c r="AY140" s="51">
        <f t="shared" si="88"/>
        <v>310.19582247933715</v>
      </c>
      <c r="AZ140" s="65">
        <f t="shared" si="89"/>
        <v>1687.134854495054</v>
      </c>
      <c r="BB140" s="131">
        <v>266401.9929526521</v>
      </c>
      <c r="BC140" s="54">
        <v>29075.665404017931</v>
      </c>
      <c r="BD140" s="54">
        <v>74151.041512484546</v>
      </c>
      <c r="BE140" s="54">
        <f t="shared" si="90"/>
        <v>369628.6998691546</v>
      </c>
      <c r="BG140" s="122">
        <f t="shared" si="91"/>
        <v>5.8956041857161967E-2</v>
      </c>
      <c r="BH140" s="49">
        <f t="shared" si="91"/>
        <v>0.1040847923488577</v>
      </c>
      <c r="BI140" s="49">
        <f t="shared" si="91"/>
        <v>-4.5394392901653591E-2</v>
      </c>
      <c r="BJ140" s="49">
        <f t="shared" si="92"/>
        <v>4.1572259232805608E-2</v>
      </c>
      <c r="BL140" s="131">
        <v>271137.08289662632</v>
      </c>
      <c r="BM140" s="54">
        <v>30958</v>
      </c>
      <c r="BN140" s="54">
        <v>66286</v>
      </c>
      <c r="BO140" s="54">
        <f t="shared" si="93"/>
        <v>368381.08289662632</v>
      </c>
      <c r="BQ140" s="122">
        <f t="shared" si="94"/>
        <v>4.0462621291667666E-2</v>
      </c>
      <c r="BR140" s="49">
        <f t="shared" si="94"/>
        <v>3.6953291556302004E-2</v>
      </c>
      <c r="BS140" s="49">
        <f t="shared" si="94"/>
        <v>6.7872552273481546E-2</v>
      </c>
      <c r="BT140" s="49">
        <f t="shared" si="95"/>
        <v>4.5099810698031373E-2</v>
      </c>
      <c r="BV140" s="122">
        <f t="shared" si="96"/>
        <v>3.4190544239185661E-2</v>
      </c>
      <c r="BW140" s="49">
        <f t="shared" si="96"/>
        <v>3.0702369311357058E-2</v>
      </c>
      <c r="BX140" s="49">
        <f t="shared" si="96"/>
        <v>6.1435243721469357E-2</v>
      </c>
      <c r="BY140" s="49">
        <f t="shared" si="96"/>
        <v>3.8799779917401578E-2</v>
      </c>
      <c r="CA140" s="180">
        <v>195019.00137668196</v>
      </c>
      <c r="CB140" s="64">
        <v>201560.49368524234</v>
      </c>
      <c r="CC140" s="64">
        <v>236997.21526171023</v>
      </c>
      <c r="CD140" s="64">
        <v>202740.56700413459</v>
      </c>
      <c r="CF140" s="180">
        <v>194898.89970492572</v>
      </c>
      <c r="CG140" s="64">
        <v>200424.23078857525</v>
      </c>
      <c r="CH140" s="64">
        <v>236048.13466965177</v>
      </c>
      <c r="CI140" s="64">
        <v>202258.6554577986</v>
      </c>
      <c r="CK140" s="163">
        <v>228194.5625</v>
      </c>
      <c r="CL140" s="60">
        <v>226818.96875</v>
      </c>
    </row>
    <row r="141" spans="1:90">
      <c r="A141" s="9" t="s">
        <v>306</v>
      </c>
      <c r="B141" s="23" t="s">
        <v>307</v>
      </c>
      <c r="D141" s="131">
        <v>370906.71128514729</v>
      </c>
      <c r="E141" s="54">
        <v>200119.25</v>
      </c>
      <c r="F141" s="124">
        <f t="shared" si="65"/>
        <v>1853.4284497125952</v>
      </c>
      <c r="G141" s="131">
        <f t="shared" si="66"/>
        <v>354250.08289662632</v>
      </c>
      <c r="H141" s="54">
        <v>198247.3125</v>
      </c>
      <c r="I141" s="124">
        <f t="shared" si="67"/>
        <v>1786.9098876012572</v>
      </c>
      <c r="J141" s="49">
        <f t="shared" si="68"/>
        <v>4.7019405760821087E-2</v>
      </c>
      <c r="K141" s="49">
        <f t="shared" si="69"/>
        <v>3.7225470950094985E-2</v>
      </c>
      <c r="M141" s="131">
        <f t="shared" si="70"/>
        <v>354496.83224350167</v>
      </c>
      <c r="N141" s="124">
        <f t="shared" si="71"/>
        <v>1771.4279473039285</v>
      </c>
      <c r="O141" s="49">
        <f t="shared" si="72"/>
        <v>4.6290622507943135E-2</v>
      </c>
      <c r="P141" s="49">
        <f t="shared" si="73"/>
        <v>4.6290622507943135E-2</v>
      </c>
      <c r="R141" s="131">
        <v>276550</v>
      </c>
      <c r="S141" s="54">
        <v>28820</v>
      </c>
      <c r="T141" s="54">
        <v>64678</v>
      </c>
      <c r="V141" s="124">
        <f t="shared" si="74"/>
        <v>64678</v>
      </c>
      <c r="W141" s="51">
        <f t="shared" si="75"/>
        <v>858.71128514729207</v>
      </c>
      <c r="Y141" s="176">
        <v>5.0948638168575755E-2</v>
      </c>
      <c r="Z141" s="61">
        <v>7.917407961866707E-2</v>
      </c>
      <c r="AA141" s="117">
        <f t="shared" si="76"/>
        <v>2</v>
      </c>
      <c r="AB141" s="63">
        <f t="shared" si="77"/>
        <v>263.1432117195821</v>
      </c>
      <c r="AC141" s="63">
        <f t="shared" si="77"/>
        <v>26.705608061105146</v>
      </c>
      <c r="AE141" s="124">
        <f t="shared" si="78"/>
        <v>0</v>
      </c>
      <c r="AF141" s="51">
        <v>0</v>
      </c>
      <c r="AG141" s="51">
        <f t="shared" si="79"/>
        <v>858.71128514729207</v>
      </c>
      <c r="AI141" s="124">
        <v>0</v>
      </c>
      <c r="AJ141" s="51">
        <f t="shared" si="80"/>
        <v>0</v>
      </c>
      <c r="AK141" s="51">
        <f t="shared" si="81"/>
        <v>858.71128514729207</v>
      </c>
      <c r="AM141" s="124">
        <f t="shared" si="82"/>
        <v>779.59277420719866</v>
      </c>
      <c r="AN141" s="51">
        <f t="shared" si="83"/>
        <v>79.118510940093472</v>
      </c>
      <c r="AO141" s="51">
        <f t="shared" si="84"/>
        <v>0</v>
      </c>
      <c r="AQ141" s="124">
        <f t="shared" si="85"/>
        <v>277330</v>
      </c>
      <c r="AR141" s="51">
        <f t="shared" si="85"/>
        <v>28899</v>
      </c>
      <c r="AS141" s="51">
        <f t="shared" si="86"/>
        <v>64678</v>
      </c>
      <c r="AU141" s="178">
        <f t="shared" si="87"/>
        <v>370907</v>
      </c>
      <c r="AW141" s="124">
        <f t="shared" si="88"/>
        <v>1385.8237026173144</v>
      </c>
      <c r="AX141" s="51">
        <f t="shared" si="88"/>
        <v>144.40889619564334</v>
      </c>
      <c r="AY141" s="51">
        <f t="shared" si="88"/>
        <v>323.1972936136828</v>
      </c>
      <c r="AZ141" s="65">
        <f t="shared" si="89"/>
        <v>1853.4298924266407</v>
      </c>
      <c r="BB141" s="131">
        <v>263143.21171958209</v>
      </c>
      <c r="BC141" s="54">
        <v>26705.608061105147</v>
      </c>
      <c r="BD141" s="54">
        <v>64648.012462814448</v>
      </c>
      <c r="BE141" s="54">
        <f t="shared" si="90"/>
        <v>354496.83224350167</v>
      </c>
      <c r="BG141" s="122">
        <f t="shared" si="91"/>
        <v>5.3912803555563604E-2</v>
      </c>
      <c r="BH141" s="49">
        <f t="shared" si="91"/>
        <v>8.213225978139671E-2</v>
      </c>
      <c r="BI141" s="49">
        <f t="shared" si="91"/>
        <v>4.6385860977249393E-4</v>
      </c>
      <c r="BJ141" s="49">
        <f t="shared" si="92"/>
        <v>4.629143694357829E-2</v>
      </c>
      <c r="BL141" s="131">
        <v>266056.08289662632</v>
      </c>
      <c r="BM141" s="54">
        <v>27830</v>
      </c>
      <c r="BN141" s="54">
        <v>60364</v>
      </c>
      <c r="BO141" s="54">
        <f t="shared" si="93"/>
        <v>354250.08289662632</v>
      </c>
      <c r="BQ141" s="122">
        <f t="shared" si="94"/>
        <v>4.237421291267407E-2</v>
      </c>
      <c r="BR141" s="49">
        <f t="shared" si="94"/>
        <v>3.8411785842615842E-2</v>
      </c>
      <c r="BS141" s="49">
        <f t="shared" si="94"/>
        <v>7.1466436949175094E-2</v>
      </c>
      <c r="BT141" s="49">
        <f t="shared" si="95"/>
        <v>4.7020220763743126E-2</v>
      </c>
      <c r="BV141" s="122">
        <f t="shared" si="96"/>
        <v>3.262372974734018E-2</v>
      </c>
      <c r="BW141" s="49">
        <f t="shared" si="96"/>
        <v>2.8698367656405654E-2</v>
      </c>
      <c r="BX141" s="49">
        <f t="shared" si="96"/>
        <v>6.1443821916805197E-2</v>
      </c>
      <c r="BY141" s="49">
        <f t="shared" si="96"/>
        <v>3.7226278329389961E-2</v>
      </c>
      <c r="CA141" s="180">
        <v>192633.41764010934</v>
      </c>
      <c r="CB141" s="64">
        <v>185130.60561692595</v>
      </c>
      <c r="CC141" s="64">
        <v>206624.19048169069</v>
      </c>
      <c r="CD141" s="64">
        <v>194440.76933327632</v>
      </c>
      <c r="CF141" s="180">
        <v>191938.38717820722</v>
      </c>
      <c r="CG141" s="64">
        <v>183645.92814190063</v>
      </c>
      <c r="CH141" s="64">
        <v>205722.80789870696</v>
      </c>
      <c r="CI141" s="64">
        <v>193599.40701858484</v>
      </c>
      <c r="CK141" s="163">
        <v>200119.25</v>
      </c>
      <c r="CL141" s="60">
        <v>198247.3125</v>
      </c>
    </row>
    <row r="142" spans="1:90">
      <c r="A142" s="9" t="s">
        <v>308</v>
      </c>
      <c r="B142" s="23" t="s">
        <v>309</v>
      </c>
      <c r="D142" s="131">
        <v>594447</v>
      </c>
      <c r="E142" s="54">
        <v>336755.5625</v>
      </c>
      <c r="F142" s="124">
        <f t="shared" si="65"/>
        <v>1765.2180578308933</v>
      </c>
      <c r="G142" s="131">
        <f t="shared" si="66"/>
        <v>565083.3049071118</v>
      </c>
      <c r="H142" s="54">
        <v>331104.6875</v>
      </c>
      <c r="I142" s="124">
        <f t="shared" si="67"/>
        <v>1706.6605404283557</v>
      </c>
      <c r="J142" s="49">
        <f t="shared" si="68"/>
        <v>5.1963480141596019E-2</v>
      </c>
      <c r="K142" s="49">
        <f t="shared" si="69"/>
        <v>3.4311168516171442E-2</v>
      </c>
      <c r="M142" s="131">
        <f t="shared" si="70"/>
        <v>561253.91876077757</v>
      </c>
      <c r="N142" s="124">
        <f t="shared" si="71"/>
        <v>1666.650773617964</v>
      </c>
      <c r="O142" s="49">
        <f t="shared" si="72"/>
        <v>5.9140934485608865E-2</v>
      </c>
      <c r="P142" s="49">
        <f t="shared" si="73"/>
        <v>5.9140934485608865E-2</v>
      </c>
      <c r="R142" s="131">
        <v>418744</v>
      </c>
      <c r="S142" s="54">
        <v>51564</v>
      </c>
      <c r="T142" s="54">
        <v>124139</v>
      </c>
      <c r="V142" s="124">
        <f t="shared" si="74"/>
        <v>124139</v>
      </c>
      <c r="W142" s="51">
        <f t="shared" si="75"/>
        <v>0</v>
      </c>
      <c r="Y142" s="176">
        <v>6.0842416619703465E-2</v>
      </c>
      <c r="Z142" s="61">
        <v>6.6260400435802502E-3</v>
      </c>
      <c r="AA142" s="117">
        <f t="shared" si="76"/>
        <v>2</v>
      </c>
      <c r="AB142" s="63">
        <f t="shared" si="77"/>
        <v>394.72780635440375</v>
      </c>
      <c r="AC142" s="63">
        <f t="shared" si="77"/>
        <v>51.224583856153394</v>
      </c>
      <c r="AE142" s="124">
        <f t="shared" si="78"/>
        <v>0</v>
      </c>
      <c r="AF142" s="51">
        <v>0</v>
      </c>
      <c r="AG142" s="51">
        <f t="shared" si="79"/>
        <v>0</v>
      </c>
      <c r="AI142" s="124">
        <v>0</v>
      </c>
      <c r="AJ142" s="51">
        <f t="shared" si="80"/>
        <v>0</v>
      </c>
      <c r="AK142" s="51">
        <f t="shared" si="81"/>
        <v>0</v>
      </c>
      <c r="AM142" s="124">
        <f t="shared" si="82"/>
        <v>0</v>
      </c>
      <c r="AN142" s="51">
        <f t="shared" si="83"/>
        <v>0</v>
      </c>
      <c r="AO142" s="51">
        <f t="shared" si="84"/>
        <v>0</v>
      </c>
      <c r="AQ142" s="124">
        <f t="shared" si="85"/>
        <v>418744</v>
      </c>
      <c r="AR142" s="51">
        <f t="shared" si="85"/>
        <v>51564</v>
      </c>
      <c r="AS142" s="51">
        <f t="shared" si="86"/>
        <v>124139</v>
      </c>
      <c r="AU142" s="178">
        <f t="shared" si="87"/>
        <v>594447</v>
      </c>
      <c r="AW142" s="124">
        <f t="shared" si="88"/>
        <v>1243.4657259744597</v>
      </c>
      <c r="AX142" s="51">
        <f t="shared" si="88"/>
        <v>153.11996516761323</v>
      </c>
      <c r="AY142" s="51">
        <f t="shared" si="88"/>
        <v>368.63236668882047</v>
      </c>
      <c r="AZ142" s="65">
        <f t="shared" si="89"/>
        <v>1765.2180578308933</v>
      </c>
      <c r="BB142" s="131">
        <v>394727.80635440379</v>
      </c>
      <c r="BC142" s="54">
        <v>51224.583856153389</v>
      </c>
      <c r="BD142" s="54">
        <v>115301.52855022044</v>
      </c>
      <c r="BE142" s="54">
        <f t="shared" si="90"/>
        <v>561253.91876077757</v>
      </c>
      <c r="BG142" s="122">
        <f t="shared" si="91"/>
        <v>6.0842416619703243E-2</v>
      </c>
      <c r="BH142" s="49">
        <f t="shared" si="91"/>
        <v>6.6260400435802502E-3</v>
      </c>
      <c r="BI142" s="49">
        <f t="shared" si="91"/>
        <v>7.6646611375410734E-2</v>
      </c>
      <c r="BJ142" s="49">
        <f t="shared" si="92"/>
        <v>5.9140934485608865E-2</v>
      </c>
      <c r="BL142" s="131">
        <v>401079.3049071118</v>
      </c>
      <c r="BM142" s="54">
        <v>49013</v>
      </c>
      <c r="BN142" s="54">
        <v>114991</v>
      </c>
      <c r="BO142" s="54">
        <f t="shared" si="93"/>
        <v>565083.3049071118</v>
      </c>
      <c r="BQ142" s="122">
        <f t="shared" si="94"/>
        <v>4.4042898441192913E-2</v>
      </c>
      <c r="BR142" s="49">
        <f t="shared" si="94"/>
        <v>5.2047415991675727E-2</v>
      </c>
      <c r="BS142" s="49">
        <f t="shared" si="94"/>
        <v>7.9554052056247881E-2</v>
      </c>
      <c r="BT142" s="49">
        <f t="shared" si="95"/>
        <v>5.1963480141596019E-2</v>
      </c>
      <c r="BV142" s="122">
        <f t="shared" si="96"/>
        <v>2.6523496920605183E-2</v>
      </c>
      <c r="BW142" s="49">
        <f t="shared" si="96"/>
        <v>3.4393695893609078E-2</v>
      </c>
      <c r="BX142" s="49">
        <f t="shared" si="96"/>
        <v>6.1438761075973902E-2</v>
      </c>
      <c r="BY142" s="49">
        <f t="shared" si="96"/>
        <v>3.4311168516171664E-2</v>
      </c>
      <c r="CA142" s="180">
        <v>288959.63486476528</v>
      </c>
      <c r="CB142" s="64">
        <v>355102.87614743953</v>
      </c>
      <c r="CC142" s="64">
        <v>368519.99141805735</v>
      </c>
      <c r="CD142" s="64">
        <v>307846.59785112157</v>
      </c>
      <c r="CF142" s="180">
        <v>285332.02835371211</v>
      </c>
      <c r="CG142" s="64">
        <v>350002.40491635917</v>
      </c>
      <c r="CH142" s="64">
        <v>365049.29164095031</v>
      </c>
      <c r="CI142" s="64">
        <v>303869.54813706997</v>
      </c>
      <c r="CK142" s="163">
        <v>336755.5625</v>
      </c>
      <c r="CL142" s="60">
        <v>331104.6875</v>
      </c>
    </row>
    <row r="143" spans="1:90">
      <c r="A143" s="9" t="s">
        <v>310</v>
      </c>
      <c r="B143" s="23" t="s">
        <v>311</v>
      </c>
      <c r="D143" s="131">
        <v>562558</v>
      </c>
      <c r="E143" s="54">
        <v>316882.375</v>
      </c>
      <c r="F143" s="124">
        <f t="shared" si="65"/>
        <v>1775.2896480910306</v>
      </c>
      <c r="G143" s="131">
        <f t="shared" si="66"/>
        <v>534302.38828014582</v>
      </c>
      <c r="H143" s="54">
        <v>314321.09375</v>
      </c>
      <c r="I143" s="124">
        <f t="shared" si="67"/>
        <v>1699.8616984487564</v>
      </c>
      <c r="J143" s="49">
        <f t="shared" si="68"/>
        <v>5.288318439078199E-2</v>
      </c>
      <c r="K143" s="49">
        <f t="shared" si="69"/>
        <v>4.4372992056416871E-2</v>
      </c>
      <c r="M143" s="131">
        <f t="shared" si="70"/>
        <v>571511.37479078188</v>
      </c>
      <c r="N143" s="124">
        <f t="shared" si="71"/>
        <v>1803.5442166538353</v>
      </c>
      <c r="O143" s="49">
        <f t="shared" si="72"/>
        <v>-1.5666135768617973E-2</v>
      </c>
      <c r="P143" s="49">
        <f t="shared" si="73"/>
        <v>-1.5666135768617973E-2</v>
      </c>
      <c r="R143" s="131">
        <v>397538</v>
      </c>
      <c r="S143" s="54">
        <v>44801</v>
      </c>
      <c r="T143" s="54">
        <v>120219</v>
      </c>
      <c r="V143" s="124">
        <f t="shared" si="74"/>
        <v>120219</v>
      </c>
      <c r="W143" s="51">
        <f t="shared" si="75"/>
        <v>0</v>
      </c>
      <c r="Y143" s="176">
        <v>-3.8889424837134978E-2</v>
      </c>
      <c r="Z143" s="61">
        <v>1.7076206892623569E-2</v>
      </c>
      <c r="AA143" s="117">
        <f t="shared" si="76"/>
        <v>1</v>
      </c>
      <c r="AB143" s="63">
        <f t="shared" si="77"/>
        <v>413.62358325173477</v>
      </c>
      <c r="AC143" s="63">
        <f t="shared" si="77"/>
        <v>44.048813349863181</v>
      </c>
      <c r="AE143" s="124">
        <f t="shared" si="78"/>
        <v>0</v>
      </c>
      <c r="AF143" s="51">
        <v>0</v>
      </c>
      <c r="AG143" s="51">
        <f t="shared" si="79"/>
        <v>0</v>
      </c>
      <c r="AI143" s="124">
        <v>0</v>
      </c>
      <c r="AJ143" s="51">
        <f t="shared" si="80"/>
        <v>0</v>
      </c>
      <c r="AK143" s="51">
        <f t="shared" si="81"/>
        <v>0</v>
      </c>
      <c r="AM143" s="124">
        <f t="shared" si="82"/>
        <v>0</v>
      </c>
      <c r="AN143" s="51">
        <f t="shared" si="83"/>
        <v>0</v>
      </c>
      <c r="AO143" s="51">
        <f t="shared" si="84"/>
        <v>0</v>
      </c>
      <c r="AQ143" s="124">
        <f t="shared" si="85"/>
        <v>397538</v>
      </c>
      <c r="AR143" s="51">
        <f t="shared" si="85"/>
        <v>44801</v>
      </c>
      <c r="AS143" s="51">
        <f t="shared" si="86"/>
        <v>120219</v>
      </c>
      <c r="AU143" s="178">
        <f t="shared" si="87"/>
        <v>562558</v>
      </c>
      <c r="AW143" s="124">
        <f t="shared" si="88"/>
        <v>1254.5285928256503</v>
      </c>
      <c r="AX143" s="51">
        <f t="shared" si="88"/>
        <v>141.38053591652107</v>
      </c>
      <c r="AY143" s="51">
        <f t="shared" si="88"/>
        <v>379.38051934885937</v>
      </c>
      <c r="AZ143" s="65">
        <f t="shared" si="89"/>
        <v>1775.2896480910306</v>
      </c>
      <c r="BB143" s="131">
        <v>413623.58325173479</v>
      </c>
      <c r="BC143" s="54">
        <v>44048.813349863172</v>
      </c>
      <c r="BD143" s="54">
        <v>113838.97818918394</v>
      </c>
      <c r="BE143" s="54">
        <f t="shared" si="90"/>
        <v>571511.37479078188</v>
      </c>
      <c r="BG143" s="122">
        <f t="shared" si="91"/>
        <v>-3.8889424837134978E-2</v>
      </c>
      <c r="BH143" s="49">
        <f t="shared" si="91"/>
        <v>1.7076206892623791E-2</v>
      </c>
      <c r="BI143" s="49">
        <f t="shared" si="91"/>
        <v>5.6044264559484969E-2</v>
      </c>
      <c r="BJ143" s="49">
        <f t="shared" si="92"/>
        <v>-1.5666135768617973E-2</v>
      </c>
      <c r="BL143" s="131">
        <v>378996.38828014577</v>
      </c>
      <c r="BM143" s="54">
        <v>42961</v>
      </c>
      <c r="BN143" s="54">
        <v>112345</v>
      </c>
      <c r="BO143" s="54">
        <f t="shared" si="93"/>
        <v>534302.38828014582</v>
      </c>
      <c r="BQ143" s="122">
        <f t="shared" si="94"/>
        <v>4.8922924579821281E-2</v>
      </c>
      <c r="BR143" s="49">
        <f t="shared" si="94"/>
        <v>4.2829543073950704E-2</v>
      </c>
      <c r="BS143" s="49">
        <f t="shared" si="94"/>
        <v>7.0087676354087858E-2</v>
      </c>
      <c r="BT143" s="49">
        <f t="shared" si="95"/>
        <v>5.288318439078199E-2</v>
      </c>
      <c r="BV143" s="122">
        <f t="shared" si="96"/>
        <v>4.0444742038361126E-2</v>
      </c>
      <c r="BW143" s="49">
        <f t="shared" si="96"/>
        <v>3.440061181634646E-2</v>
      </c>
      <c r="BX143" s="49">
        <f t="shared" si="96"/>
        <v>6.1438424399630653E-2</v>
      </c>
      <c r="BY143" s="49">
        <f t="shared" si="96"/>
        <v>4.4372992056416871E-2</v>
      </c>
      <c r="CA143" s="180">
        <v>302792.24737607263</v>
      </c>
      <c r="CB143" s="64">
        <v>305358.46528969228</v>
      </c>
      <c r="CC143" s="64">
        <v>363845.47362740297</v>
      </c>
      <c r="CD143" s="64">
        <v>313472.79098027846</v>
      </c>
      <c r="CF143" s="180">
        <v>301950.98429328587</v>
      </c>
      <c r="CG143" s="64">
        <v>303266.60260255623</v>
      </c>
      <c r="CH143" s="64">
        <v>361923.67945976171</v>
      </c>
      <c r="CI143" s="64">
        <v>312143.13330336969</v>
      </c>
      <c r="CK143" s="163">
        <v>316882.375</v>
      </c>
      <c r="CL143" s="60">
        <v>314321.09375</v>
      </c>
    </row>
    <row r="144" spans="1:90">
      <c r="A144" s="9" t="s">
        <v>312</v>
      </c>
      <c r="B144" s="23" t="s">
        <v>313</v>
      </c>
      <c r="D144" s="131">
        <v>657517.13365085667</v>
      </c>
      <c r="E144" s="54">
        <v>408998</v>
      </c>
      <c r="F144" s="124">
        <f t="shared" si="65"/>
        <v>1607.6292149371309</v>
      </c>
      <c r="G144" s="131">
        <f t="shared" si="66"/>
        <v>629168.02715580107</v>
      </c>
      <c r="H144" s="54">
        <v>406574.1875</v>
      </c>
      <c r="I144" s="124">
        <f t="shared" si="67"/>
        <v>1547.4864034643149</v>
      </c>
      <c r="J144" s="49">
        <f t="shared" si="68"/>
        <v>4.5058085076588705E-2</v>
      </c>
      <c r="K144" s="49">
        <f t="shared" si="69"/>
        <v>3.8864840000000012E-2</v>
      </c>
      <c r="M144" s="131">
        <f t="shared" si="70"/>
        <v>637884.25785445294</v>
      </c>
      <c r="N144" s="124">
        <f t="shared" si="71"/>
        <v>1559.6268388951851</v>
      </c>
      <c r="O144" s="49">
        <f t="shared" si="72"/>
        <v>3.0778116178066028E-2</v>
      </c>
      <c r="P144" s="49">
        <f t="shared" si="73"/>
        <v>3.0778116178066028E-2</v>
      </c>
      <c r="R144" s="131">
        <v>473356</v>
      </c>
      <c r="S144" s="54">
        <v>54141</v>
      </c>
      <c r="T144" s="54">
        <v>128502</v>
      </c>
      <c r="V144" s="124">
        <f t="shared" si="74"/>
        <v>128502</v>
      </c>
      <c r="W144" s="51">
        <f t="shared" si="75"/>
        <v>1518.1336508566746</v>
      </c>
      <c r="Y144" s="176">
        <v>4.9693555790671251E-2</v>
      </c>
      <c r="Z144" s="61">
        <v>4.0055574364550317E-4</v>
      </c>
      <c r="AA144" s="117">
        <f t="shared" si="76"/>
        <v>2</v>
      </c>
      <c r="AB144" s="63">
        <f t="shared" si="77"/>
        <v>450.94684766684054</v>
      </c>
      <c r="AC144" s="63">
        <f t="shared" si="77"/>
        <v>54.119322194652732</v>
      </c>
      <c r="AE144" s="124">
        <f t="shared" si="78"/>
        <v>0</v>
      </c>
      <c r="AF144" s="51">
        <v>0</v>
      </c>
      <c r="AG144" s="51">
        <f t="shared" si="79"/>
        <v>1518.1336508566746</v>
      </c>
      <c r="AI144" s="124">
        <v>0</v>
      </c>
      <c r="AJ144" s="51">
        <f t="shared" si="80"/>
        <v>0</v>
      </c>
      <c r="AK144" s="51">
        <f t="shared" si="81"/>
        <v>1518.1336508566746</v>
      </c>
      <c r="AM144" s="124">
        <f t="shared" si="82"/>
        <v>1355.4611752723606</v>
      </c>
      <c r="AN144" s="51">
        <f t="shared" si="83"/>
        <v>162.67247558431413</v>
      </c>
      <c r="AO144" s="51">
        <f t="shared" si="84"/>
        <v>0</v>
      </c>
      <c r="AQ144" s="124">
        <f t="shared" si="85"/>
        <v>474711</v>
      </c>
      <c r="AR144" s="51">
        <f t="shared" si="85"/>
        <v>54304</v>
      </c>
      <c r="AS144" s="51">
        <f t="shared" si="86"/>
        <v>128502</v>
      </c>
      <c r="AU144" s="178">
        <f t="shared" si="87"/>
        <v>657517</v>
      </c>
      <c r="AW144" s="124">
        <f t="shared" si="88"/>
        <v>1160.6682673264904</v>
      </c>
      <c r="AX144" s="51">
        <f t="shared" si="88"/>
        <v>132.77326539494081</v>
      </c>
      <c r="AY144" s="51">
        <f t="shared" si="88"/>
        <v>314.1873554393909</v>
      </c>
      <c r="AZ144" s="65">
        <f t="shared" si="89"/>
        <v>1607.6288881608223</v>
      </c>
      <c r="BB144" s="131">
        <v>450946.84766684053</v>
      </c>
      <c r="BC144" s="54">
        <v>54119.322194652726</v>
      </c>
      <c r="BD144" s="54">
        <v>132818.08799295968</v>
      </c>
      <c r="BE144" s="54">
        <f t="shared" si="90"/>
        <v>637884.25785445294</v>
      </c>
      <c r="BG144" s="122">
        <f t="shared" si="91"/>
        <v>5.26983445080349E-2</v>
      </c>
      <c r="BH144" s="49">
        <f t="shared" si="91"/>
        <v>3.4124190373825414E-3</v>
      </c>
      <c r="BI144" s="49">
        <f t="shared" si="91"/>
        <v>-3.2496236455297201E-2</v>
      </c>
      <c r="BJ144" s="49">
        <f t="shared" si="92"/>
        <v>3.0777906655954368E-2</v>
      </c>
      <c r="BL144" s="131">
        <v>456792.02715580107</v>
      </c>
      <c r="BM144" s="54">
        <v>52030</v>
      </c>
      <c r="BN144" s="54">
        <v>120346</v>
      </c>
      <c r="BO144" s="54">
        <f t="shared" si="93"/>
        <v>629168.02715580107</v>
      </c>
      <c r="BQ144" s="122">
        <f t="shared" si="94"/>
        <v>3.92278581475487E-2</v>
      </c>
      <c r="BR144" s="49">
        <f t="shared" si="94"/>
        <v>4.3705554487795562E-2</v>
      </c>
      <c r="BS144" s="49">
        <f t="shared" si="94"/>
        <v>6.7771259535007289E-2</v>
      </c>
      <c r="BT144" s="49">
        <f t="shared" si="95"/>
        <v>4.5057872651845354E-2</v>
      </c>
      <c r="BV144" s="122">
        <f t="shared" si="96"/>
        <v>3.3069164283700214E-2</v>
      </c>
      <c r="BW144" s="49">
        <f t="shared" si="96"/>
        <v>3.7520324806264105E-2</v>
      </c>
      <c r="BX144" s="49">
        <f t="shared" si="96"/>
        <v>6.1443411168996542E-2</v>
      </c>
      <c r="BY144" s="49">
        <f t="shared" si="96"/>
        <v>3.8864628834132553E-2</v>
      </c>
      <c r="CA144" s="180">
        <v>330114.66217364301</v>
      </c>
      <c r="CB144" s="64">
        <v>375169.99689910759</v>
      </c>
      <c r="CC144" s="64">
        <v>424505.39262373652</v>
      </c>
      <c r="CD144" s="64">
        <v>349878.17819937505</v>
      </c>
      <c r="CF144" s="180">
        <v>330100.90924137365</v>
      </c>
      <c r="CG144" s="64">
        <v>373222.22335833823</v>
      </c>
      <c r="CH144" s="64">
        <v>422618.76178800582</v>
      </c>
      <c r="CI144" s="64">
        <v>349082.67805487837</v>
      </c>
      <c r="CK144" s="163">
        <v>408998</v>
      </c>
      <c r="CL144" s="60">
        <v>406574.1875</v>
      </c>
    </row>
    <row r="145" spans="1:90">
      <c r="A145" s="9" t="s">
        <v>314</v>
      </c>
      <c r="B145" s="23" t="s">
        <v>315</v>
      </c>
      <c r="D145" s="131">
        <v>516697</v>
      </c>
      <c r="E145" s="54">
        <v>250522.5625</v>
      </c>
      <c r="F145" s="124">
        <f t="shared" si="65"/>
        <v>2062.4769076437979</v>
      </c>
      <c r="G145" s="131">
        <f t="shared" si="66"/>
        <v>502109.31193426589</v>
      </c>
      <c r="H145" s="54">
        <v>250446.09375</v>
      </c>
      <c r="I145" s="124">
        <f t="shared" si="67"/>
        <v>2004.8598259850717</v>
      </c>
      <c r="J145" s="49">
        <f t="shared" si="68"/>
        <v>2.9052813240085573E-2</v>
      </c>
      <c r="K145" s="49">
        <f t="shared" si="69"/>
        <v>2.8738708268752244E-2</v>
      </c>
      <c r="M145" s="131">
        <f t="shared" si="70"/>
        <v>454884.56960678863</v>
      </c>
      <c r="N145" s="124">
        <f t="shared" si="71"/>
        <v>1815.7429217848937</v>
      </c>
      <c r="O145" s="49">
        <f t="shared" si="72"/>
        <v>0.13588596871211367</v>
      </c>
      <c r="P145" s="49">
        <f t="shared" si="73"/>
        <v>0.13588596871211389</v>
      </c>
      <c r="R145" s="131">
        <v>383364</v>
      </c>
      <c r="S145" s="54">
        <v>39960</v>
      </c>
      <c r="T145" s="54">
        <v>93373</v>
      </c>
      <c r="V145" s="124">
        <f t="shared" si="74"/>
        <v>93373</v>
      </c>
      <c r="W145" s="51">
        <f t="shared" si="75"/>
        <v>0</v>
      </c>
      <c r="Y145" s="176">
        <v>0.18329376153572952</v>
      </c>
      <c r="Z145" s="61">
        <v>6.4566311170330959E-2</v>
      </c>
      <c r="AA145" s="117">
        <f t="shared" si="76"/>
        <v>2</v>
      </c>
      <c r="AB145" s="63">
        <f t="shared" si="77"/>
        <v>323.98041167939033</v>
      </c>
      <c r="AC145" s="63">
        <f t="shared" si="77"/>
        <v>37.536412321812037</v>
      </c>
      <c r="AE145" s="124">
        <f t="shared" si="78"/>
        <v>0</v>
      </c>
      <c r="AF145" s="51">
        <v>0</v>
      </c>
      <c r="AG145" s="51">
        <f t="shared" si="79"/>
        <v>0</v>
      </c>
      <c r="AI145" s="124">
        <v>0</v>
      </c>
      <c r="AJ145" s="51">
        <f t="shared" si="80"/>
        <v>0</v>
      </c>
      <c r="AK145" s="51">
        <f t="shared" si="81"/>
        <v>0</v>
      </c>
      <c r="AM145" s="124">
        <f t="shared" si="82"/>
        <v>0</v>
      </c>
      <c r="AN145" s="51">
        <f t="shared" si="83"/>
        <v>0</v>
      </c>
      <c r="AO145" s="51">
        <f t="shared" si="84"/>
        <v>0</v>
      </c>
      <c r="AQ145" s="124">
        <f t="shared" si="85"/>
        <v>383364</v>
      </c>
      <c r="AR145" s="51">
        <f t="shared" si="85"/>
        <v>39960</v>
      </c>
      <c r="AS145" s="51">
        <f t="shared" si="86"/>
        <v>93373</v>
      </c>
      <c r="AU145" s="178">
        <f t="shared" si="87"/>
        <v>516697</v>
      </c>
      <c r="AW145" s="124">
        <f t="shared" si="88"/>
        <v>1530.257379512474</v>
      </c>
      <c r="AX145" s="51">
        <f t="shared" si="88"/>
        <v>159.50659134743603</v>
      </c>
      <c r="AY145" s="51">
        <f t="shared" si="88"/>
        <v>372.71293678388753</v>
      </c>
      <c r="AZ145" s="65">
        <f t="shared" si="89"/>
        <v>2062.4769076437979</v>
      </c>
      <c r="BB145" s="131">
        <v>323980.41167939035</v>
      </c>
      <c r="BC145" s="54">
        <v>37536.412321812037</v>
      </c>
      <c r="BD145" s="54">
        <v>93367.745605586271</v>
      </c>
      <c r="BE145" s="54">
        <f t="shared" si="90"/>
        <v>454884.56960678863</v>
      </c>
      <c r="BG145" s="122">
        <f t="shared" si="91"/>
        <v>0.18329376153572952</v>
      </c>
      <c r="BH145" s="49">
        <f t="shared" si="91"/>
        <v>6.4566311170330959E-2</v>
      </c>
      <c r="BI145" s="49">
        <f t="shared" si="91"/>
        <v>5.627633375593355E-5</v>
      </c>
      <c r="BJ145" s="49">
        <f t="shared" si="92"/>
        <v>0.13588596871211367</v>
      </c>
      <c r="BL145" s="131">
        <v>375349.31193426589</v>
      </c>
      <c r="BM145" s="54">
        <v>38819</v>
      </c>
      <c r="BN145" s="54">
        <v>87941</v>
      </c>
      <c r="BO145" s="54">
        <f t="shared" si="93"/>
        <v>502109.31193426589</v>
      </c>
      <c r="BQ145" s="122">
        <f t="shared" si="94"/>
        <v>2.1352611583147718E-2</v>
      </c>
      <c r="BR145" s="49">
        <f t="shared" si="94"/>
        <v>2.9392823102089238E-2</v>
      </c>
      <c r="BS145" s="49">
        <f t="shared" si="94"/>
        <v>6.1768685823449854E-2</v>
      </c>
      <c r="BT145" s="49">
        <f t="shared" si="95"/>
        <v>2.9052813240085573E-2</v>
      </c>
      <c r="BV145" s="122">
        <f t="shared" si="96"/>
        <v>2.1040856998100876E-2</v>
      </c>
      <c r="BW145" s="49">
        <f t="shared" si="96"/>
        <v>2.9078614347172849E-2</v>
      </c>
      <c r="BX145" s="49">
        <f t="shared" si="96"/>
        <v>6.1444594758023108E-2</v>
      </c>
      <c r="BY145" s="49">
        <f t="shared" si="96"/>
        <v>2.8738708268752244E-2</v>
      </c>
      <c r="CA145" s="180">
        <v>237169.15797454442</v>
      </c>
      <c r="CB145" s="64">
        <v>260212.71374624266</v>
      </c>
      <c r="CC145" s="64">
        <v>298416.51920778659</v>
      </c>
      <c r="CD145" s="64">
        <v>249503.2328283989</v>
      </c>
      <c r="CF145" s="180">
        <v>237765.51461918897</v>
      </c>
      <c r="CG145" s="64">
        <v>259574.94917413566</v>
      </c>
      <c r="CH145" s="64">
        <v>297418.45490527002</v>
      </c>
      <c r="CI145" s="64">
        <v>249529.09239066683</v>
      </c>
      <c r="CK145" s="163">
        <v>250522.5625</v>
      </c>
      <c r="CL145" s="60">
        <v>250446.09375</v>
      </c>
    </row>
    <row r="146" spans="1:90">
      <c r="A146" s="9" t="s">
        <v>316</v>
      </c>
      <c r="B146" s="23" t="s">
        <v>317</v>
      </c>
      <c r="D146" s="131">
        <v>405550.9404062489</v>
      </c>
      <c r="E146" s="54">
        <v>232909.40625</v>
      </c>
      <c r="F146" s="124">
        <f t="shared" si="65"/>
        <v>1741.238994748624</v>
      </c>
      <c r="G146" s="131">
        <f t="shared" si="66"/>
        <v>388775.49928538851</v>
      </c>
      <c r="H146" s="54">
        <v>231308.875</v>
      </c>
      <c r="I146" s="124">
        <f t="shared" si="67"/>
        <v>1680.7634349758025</v>
      </c>
      <c r="J146" s="49">
        <f t="shared" si="68"/>
        <v>4.3149429816682128E-2</v>
      </c>
      <c r="K146" s="49">
        <f t="shared" si="69"/>
        <v>3.5981006317936881E-2</v>
      </c>
      <c r="M146" s="131">
        <f t="shared" si="70"/>
        <v>386511.94776401331</v>
      </c>
      <c r="N146" s="124">
        <f t="shared" si="71"/>
        <v>1659.4947966555699</v>
      </c>
      <c r="O146" s="49">
        <f t="shared" si="72"/>
        <v>4.9258484122876256E-2</v>
      </c>
      <c r="P146" s="49">
        <f t="shared" si="73"/>
        <v>4.9258484122876256E-2</v>
      </c>
      <c r="R146" s="131">
        <v>293956</v>
      </c>
      <c r="S146" s="54">
        <v>34602</v>
      </c>
      <c r="T146" s="54">
        <v>75590</v>
      </c>
      <c r="V146" s="124">
        <f t="shared" si="74"/>
        <v>75590</v>
      </c>
      <c r="W146" s="51">
        <f t="shared" si="75"/>
        <v>1402.9404062489048</v>
      </c>
      <c r="Y146" s="176">
        <v>6.5683394432121345E-2</v>
      </c>
      <c r="Z146" s="61">
        <v>-6.292640694547047E-3</v>
      </c>
      <c r="AA146" s="117">
        <f t="shared" si="76"/>
        <v>3</v>
      </c>
      <c r="AB146" s="63">
        <f t="shared" si="77"/>
        <v>275.83802237684534</v>
      </c>
      <c r="AC146" s="63">
        <f t="shared" si="77"/>
        <v>34.82111677645711</v>
      </c>
      <c r="AE146" s="124">
        <f t="shared" si="78"/>
        <v>0</v>
      </c>
      <c r="AF146" s="51">
        <v>0</v>
      </c>
      <c r="AG146" s="51">
        <f t="shared" si="79"/>
        <v>1402.9404062489048</v>
      </c>
      <c r="AI146" s="124">
        <v>0</v>
      </c>
      <c r="AJ146" s="51">
        <f t="shared" si="80"/>
        <v>217.73795331271691</v>
      </c>
      <c r="AK146" s="51">
        <f t="shared" si="81"/>
        <v>1185.2024529361879</v>
      </c>
      <c r="AM146" s="124">
        <f t="shared" si="82"/>
        <v>1052.3556513583703</v>
      </c>
      <c r="AN146" s="51">
        <f t="shared" si="83"/>
        <v>132.84680157781764</v>
      </c>
      <c r="AO146" s="51">
        <f t="shared" si="84"/>
        <v>0</v>
      </c>
      <c r="AQ146" s="124">
        <f t="shared" si="85"/>
        <v>295008</v>
      </c>
      <c r="AR146" s="51">
        <f t="shared" si="85"/>
        <v>34953</v>
      </c>
      <c r="AS146" s="51">
        <f t="shared" si="86"/>
        <v>75590</v>
      </c>
      <c r="AU146" s="178">
        <f t="shared" si="87"/>
        <v>405551</v>
      </c>
      <c r="AW146" s="124">
        <f t="shared" si="88"/>
        <v>1266.6212359124074</v>
      </c>
      <c r="AX146" s="51">
        <f t="shared" si="88"/>
        <v>150.0712253865874</v>
      </c>
      <c r="AY146" s="51">
        <f t="shared" si="88"/>
        <v>324.54678931628592</v>
      </c>
      <c r="AZ146" s="65">
        <f t="shared" si="89"/>
        <v>1741.2392506152808</v>
      </c>
      <c r="BB146" s="131">
        <v>275838.02237684536</v>
      </c>
      <c r="BC146" s="54">
        <v>34821.1167764571</v>
      </c>
      <c r="BD146" s="54">
        <v>75852.808610710854</v>
      </c>
      <c r="BE146" s="54">
        <f t="shared" si="90"/>
        <v>386511.94776401331</v>
      </c>
      <c r="BG146" s="122">
        <f t="shared" si="91"/>
        <v>6.9497226879639218E-2</v>
      </c>
      <c r="BH146" s="49">
        <f t="shared" si="91"/>
        <v>3.7874495637104655E-3</v>
      </c>
      <c r="BI146" s="49">
        <f t="shared" si="91"/>
        <v>-3.4647182553203537E-3</v>
      </c>
      <c r="BJ146" s="49">
        <f t="shared" si="92"/>
        <v>4.9258638306340474E-2</v>
      </c>
      <c r="BL146" s="131">
        <v>284829.49928538851</v>
      </c>
      <c r="BM146" s="54">
        <v>33221</v>
      </c>
      <c r="BN146" s="54">
        <v>70725</v>
      </c>
      <c r="BO146" s="54">
        <f t="shared" si="93"/>
        <v>388775.49928538851</v>
      </c>
      <c r="BQ146" s="122">
        <f t="shared" si="94"/>
        <v>3.573541624076304E-2</v>
      </c>
      <c r="BR146" s="49">
        <f t="shared" si="94"/>
        <v>5.2135697299900752E-2</v>
      </c>
      <c r="BS146" s="49">
        <f t="shared" si="94"/>
        <v>6.8787557440791902E-2</v>
      </c>
      <c r="BT146" s="49">
        <f t="shared" si="95"/>
        <v>4.3149583102450428E-2</v>
      </c>
      <c r="BV146" s="122">
        <f t="shared" si="96"/>
        <v>2.8617941136963587E-2</v>
      </c>
      <c r="BW146" s="49">
        <f t="shared" si="96"/>
        <v>4.490552102715073E-2</v>
      </c>
      <c r="BX146" s="49">
        <f t="shared" si="96"/>
        <v>6.1442951171610138E-2</v>
      </c>
      <c r="BY146" s="49">
        <f t="shared" si="96"/>
        <v>3.5981158550339787E-2</v>
      </c>
      <c r="CA146" s="180">
        <v>201926.62625918133</v>
      </c>
      <c r="CB146" s="64">
        <v>241389.53969267651</v>
      </c>
      <c r="CC146" s="64">
        <v>242436.30357493009</v>
      </c>
      <c r="CD146" s="64">
        <v>212000.99308113212</v>
      </c>
      <c r="CF146" s="180">
        <v>201562.45139291781</v>
      </c>
      <c r="CG146" s="64">
        <v>239630.44729379349</v>
      </c>
      <c r="CH146" s="64">
        <v>241028.84969387983</v>
      </c>
      <c r="CI146" s="64">
        <v>211219.86173151332</v>
      </c>
      <c r="CK146" s="163">
        <v>232909.40625</v>
      </c>
      <c r="CL146" s="60">
        <v>231308.875</v>
      </c>
    </row>
    <row r="147" spans="1:90">
      <c r="A147" s="9" t="s">
        <v>318</v>
      </c>
      <c r="B147" s="23" t="s">
        <v>319</v>
      </c>
      <c r="D147" s="131">
        <v>222759.22305751924</v>
      </c>
      <c r="E147" s="54">
        <v>136241.84375</v>
      </c>
      <c r="F147" s="124">
        <f t="shared" si="65"/>
        <v>1635.0279541597822</v>
      </c>
      <c r="G147" s="131">
        <f t="shared" si="66"/>
        <v>211980.01322628255</v>
      </c>
      <c r="H147" s="54">
        <v>134913.28125</v>
      </c>
      <c r="I147" s="124">
        <f t="shared" si="67"/>
        <v>1571.2316182828185</v>
      </c>
      <c r="J147" s="49">
        <f t="shared" si="68"/>
        <v>5.0850123401634972E-2</v>
      </c>
      <c r="K147" s="49">
        <f t="shared" si="69"/>
        <v>4.060275718400197E-2</v>
      </c>
      <c r="M147" s="131">
        <f t="shared" si="70"/>
        <v>226951.69314354972</v>
      </c>
      <c r="N147" s="124">
        <f t="shared" si="71"/>
        <v>1665.8002189107174</v>
      </c>
      <c r="O147" s="49">
        <f t="shared" si="72"/>
        <v>-1.8472962364632806E-2</v>
      </c>
      <c r="P147" s="49">
        <f t="shared" si="73"/>
        <v>-1.8472962364633028E-2</v>
      </c>
      <c r="R147" s="131">
        <v>166015</v>
      </c>
      <c r="S147" s="54">
        <v>19073</v>
      </c>
      <c r="T147" s="54">
        <v>37182</v>
      </c>
      <c r="V147" s="124">
        <f t="shared" si="74"/>
        <v>37182</v>
      </c>
      <c r="W147" s="51">
        <f t="shared" si="75"/>
        <v>489.22305751923705</v>
      </c>
      <c r="Y147" s="176">
        <v>-3.7504532350125519E-3</v>
      </c>
      <c r="Z147" s="61">
        <v>-3.2682481024049248E-2</v>
      </c>
      <c r="AA147" s="117">
        <f t="shared" si="76"/>
        <v>4</v>
      </c>
      <c r="AB147" s="63">
        <f t="shared" si="77"/>
        <v>166.63997543495242</v>
      </c>
      <c r="AC147" s="63">
        <f t="shared" si="77"/>
        <v>19.717414009198968</v>
      </c>
      <c r="AE147" s="124">
        <f t="shared" si="78"/>
        <v>0</v>
      </c>
      <c r="AF147" s="51">
        <v>0</v>
      </c>
      <c r="AG147" s="51">
        <f t="shared" si="79"/>
        <v>489.22305751923705</v>
      </c>
      <c r="AI147" s="124">
        <v>0</v>
      </c>
      <c r="AJ147" s="51">
        <f t="shared" si="80"/>
        <v>0</v>
      </c>
      <c r="AK147" s="51">
        <f t="shared" si="81"/>
        <v>489.22305751923705</v>
      </c>
      <c r="AM147" s="124">
        <f t="shared" si="82"/>
        <v>437.46115209265463</v>
      </c>
      <c r="AN147" s="51">
        <f t="shared" si="83"/>
        <v>51.761905426582437</v>
      </c>
      <c r="AO147" s="51">
        <f t="shared" si="84"/>
        <v>0</v>
      </c>
      <c r="AQ147" s="124">
        <f t="shared" si="85"/>
        <v>166452</v>
      </c>
      <c r="AR147" s="51">
        <f t="shared" si="85"/>
        <v>19125</v>
      </c>
      <c r="AS147" s="51">
        <f t="shared" si="86"/>
        <v>37182</v>
      </c>
      <c r="AU147" s="178">
        <f t="shared" si="87"/>
        <v>222759</v>
      </c>
      <c r="AW147" s="124">
        <f t="shared" si="88"/>
        <v>1221.739191268101</v>
      </c>
      <c r="AX147" s="51">
        <f t="shared" si="88"/>
        <v>140.37537568189288</v>
      </c>
      <c r="AY147" s="51">
        <f t="shared" si="88"/>
        <v>272.91174999237336</v>
      </c>
      <c r="AZ147" s="65">
        <f t="shared" si="89"/>
        <v>1635.0263169423674</v>
      </c>
      <c r="BB147" s="131">
        <v>166639.97543495244</v>
      </c>
      <c r="BC147" s="54">
        <v>19717.414009198968</v>
      </c>
      <c r="BD147" s="54">
        <v>40594.303699398297</v>
      </c>
      <c r="BE147" s="54">
        <f t="shared" si="90"/>
        <v>226951.69314354972</v>
      </c>
      <c r="BG147" s="122">
        <f t="shared" si="91"/>
        <v>-1.1280332612976229E-3</v>
      </c>
      <c r="BH147" s="49">
        <f t="shared" si="91"/>
        <v>-3.0045218349758374E-2</v>
      </c>
      <c r="BI147" s="49">
        <f t="shared" si="91"/>
        <v>-8.4058682830637554E-2</v>
      </c>
      <c r="BJ147" s="49">
        <f t="shared" si="92"/>
        <v>-1.8473945206030185E-2</v>
      </c>
      <c r="BL147" s="131">
        <v>159144.01322628255</v>
      </c>
      <c r="BM147" s="54">
        <v>18148</v>
      </c>
      <c r="BN147" s="54">
        <v>34688</v>
      </c>
      <c r="BO147" s="54">
        <f t="shared" si="93"/>
        <v>211980.01322628255</v>
      </c>
      <c r="BQ147" s="122">
        <f t="shared" si="94"/>
        <v>4.5920588689229769E-2</v>
      </c>
      <c r="BR147" s="49">
        <f t="shared" si="94"/>
        <v>5.3835133348027364E-2</v>
      </c>
      <c r="BS147" s="49">
        <f t="shared" si="94"/>
        <v>7.1898062730627377E-2</v>
      </c>
      <c r="BT147" s="49">
        <f t="shared" si="95"/>
        <v>5.0849071144321467E-2</v>
      </c>
      <c r="BV147" s="122">
        <f t="shared" si="96"/>
        <v>3.5721292835158236E-2</v>
      </c>
      <c r="BW147" s="49">
        <f t="shared" si="96"/>
        <v>4.3558658802381744E-2</v>
      </c>
      <c r="BX147" s="49">
        <f t="shared" si="96"/>
        <v>6.1445447507805229E-2</v>
      </c>
      <c r="BY147" s="49">
        <f t="shared" si="96"/>
        <v>4.0601715187776888E-2</v>
      </c>
      <c r="CA147" s="180">
        <v>121988.43273869627</v>
      </c>
      <c r="CB147" s="64">
        <v>136686.52622963741</v>
      </c>
      <c r="CC147" s="64">
        <v>129745.13555046599</v>
      </c>
      <c r="CD147" s="64">
        <v>124482.52791723046</v>
      </c>
      <c r="CF147" s="180">
        <v>120561.54966899459</v>
      </c>
      <c r="CG147" s="64">
        <v>135346.30417870588</v>
      </c>
      <c r="CH147" s="64">
        <v>128858.27743339527</v>
      </c>
      <c r="CI147" s="64">
        <v>123129.5860079235</v>
      </c>
      <c r="CK147" s="163">
        <v>136241.84375</v>
      </c>
      <c r="CL147" s="60">
        <v>134913.28125</v>
      </c>
    </row>
    <row r="148" spans="1:90">
      <c r="A148" s="9" t="s">
        <v>320</v>
      </c>
      <c r="B148" s="23" t="s">
        <v>321</v>
      </c>
      <c r="D148" s="131">
        <v>558946</v>
      </c>
      <c r="E148" s="54">
        <v>321566</v>
      </c>
      <c r="F148" s="124">
        <f t="shared" si="65"/>
        <v>1738.199934072632</v>
      </c>
      <c r="G148" s="131">
        <f t="shared" si="66"/>
        <v>536113.30446560355</v>
      </c>
      <c r="H148" s="54">
        <v>319712.5625</v>
      </c>
      <c r="I148" s="124">
        <f t="shared" si="67"/>
        <v>1676.8603031218192</v>
      </c>
      <c r="J148" s="49">
        <f t="shared" si="68"/>
        <v>4.2589309655644669E-2</v>
      </c>
      <c r="K148" s="49">
        <f t="shared" si="69"/>
        <v>3.6580048341902094E-2</v>
      </c>
      <c r="M148" s="131">
        <f t="shared" si="70"/>
        <v>533024.63743924443</v>
      </c>
      <c r="N148" s="124">
        <f t="shared" si="71"/>
        <v>1657.5901601513981</v>
      </c>
      <c r="O148" s="49">
        <f t="shared" si="72"/>
        <v>4.863070248551149E-2</v>
      </c>
      <c r="P148" s="49">
        <f t="shared" si="73"/>
        <v>4.863070248551149E-2</v>
      </c>
      <c r="R148" s="131">
        <v>410640</v>
      </c>
      <c r="S148" s="54">
        <v>46007</v>
      </c>
      <c r="T148" s="54">
        <v>102299</v>
      </c>
      <c r="V148" s="124">
        <f t="shared" si="74"/>
        <v>102299</v>
      </c>
      <c r="W148" s="51">
        <f t="shared" si="75"/>
        <v>0</v>
      </c>
      <c r="Y148" s="176">
        <v>4.7551228826880454E-2</v>
      </c>
      <c r="Z148" s="61">
        <v>1.0363846715231606E-2</v>
      </c>
      <c r="AA148" s="117">
        <f t="shared" si="76"/>
        <v>2</v>
      </c>
      <c r="AB148" s="63">
        <f t="shared" si="77"/>
        <v>391.99992200845662</v>
      </c>
      <c r="AC148" s="63">
        <f t="shared" si="77"/>
        <v>45.53508139624374</v>
      </c>
      <c r="AE148" s="124">
        <f t="shared" si="78"/>
        <v>0</v>
      </c>
      <c r="AF148" s="51">
        <v>0</v>
      </c>
      <c r="AG148" s="51">
        <f t="shared" si="79"/>
        <v>0</v>
      </c>
      <c r="AI148" s="124">
        <v>0</v>
      </c>
      <c r="AJ148" s="51">
        <f t="shared" si="80"/>
        <v>0</v>
      </c>
      <c r="AK148" s="51">
        <f t="shared" si="81"/>
        <v>0</v>
      </c>
      <c r="AM148" s="124">
        <f t="shared" si="82"/>
        <v>0</v>
      </c>
      <c r="AN148" s="51">
        <f t="shared" si="83"/>
        <v>0</v>
      </c>
      <c r="AO148" s="51">
        <f t="shared" si="84"/>
        <v>0</v>
      </c>
      <c r="AQ148" s="124">
        <f t="shared" si="85"/>
        <v>410640</v>
      </c>
      <c r="AR148" s="51">
        <f t="shared" si="85"/>
        <v>46007</v>
      </c>
      <c r="AS148" s="51">
        <f t="shared" si="86"/>
        <v>102299</v>
      </c>
      <c r="AU148" s="178">
        <f t="shared" si="87"/>
        <v>558946</v>
      </c>
      <c r="AW148" s="124">
        <f t="shared" si="88"/>
        <v>1277.0006779323685</v>
      </c>
      <c r="AX148" s="51">
        <f t="shared" si="88"/>
        <v>143.0717177811087</v>
      </c>
      <c r="AY148" s="51">
        <f t="shared" si="88"/>
        <v>318.12753835915487</v>
      </c>
      <c r="AZ148" s="65">
        <f t="shared" si="89"/>
        <v>1738.199934072632</v>
      </c>
      <c r="BB148" s="131">
        <v>391999.92200845666</v>
      </c>
      <c r="BC148" s="54">
        <v>45535.081396243739</v>
      </c>
      <c r="BD148" s="54">
        <v>95489.634034543953</v>
      </c>
      <c r="BE148" s="54">
        <f t="shared" si="90"/>
        <v>533024.63743924443</v>
      </c>
      <c r="BG148" s="122">
        <f t="shared" si="91"/>
        <v>4.7551228826880232E-2</v>
      </c>
      <c r="BH148" s="49">
        <f t="shared" si="91"/>
        <v>1.0363846715231606E-2</v>
      </c>
      <c r="BI148" s="49">
        <f t="shared" si="91"/>
        <v>7.1310001701260228E-2</v>
      </c>
      <c r="BJ148" s="49">
        <f t="shared" si="92"/>
        <v>4.863070248551149E-2</v>
      </c>
      <c r="BL148" s="131">
        <v>396070.30446560355</v>
      </c>
      <c r="BM148" s="54">
        <v>44221</v>
      </c>
      <c r="BN148" s="54">
        <v>95822</v>
      </c>
      <c r="BO148" s="54">
        <f t="shared" si="93"/>
        <v>536113.30446560355</v>
      </c>
      <c r="BQ148" s="122">
        <f t="shared" si="94"/>
        <v>3.6785629647379192E-2</v>
      </c>
      <c r="BR148" s="49">
        <f t="shared" si="94"/>
        <v>4.0388050926030594E-2</v>
      </c>
      <c r="BS148" s="49">
        <f t="shared" si="94"/>
        <v>6.759408069128181E-2</v>
      </c>
      <c r="BT148" s="49">
        <f t="shared" si="95"/>
        <v>4.2589309655644669E-2</v>
      </c>
      <c r="BV148" s="122">
        <f t="shared" si="96"/>
        <v>3.0809819501252278E-2</v>
      </c>
      <c r="BW148" s="49">
        <f t="shared" si="96"/>
        <v>3.4391477195790943E-2</v>
      </c>
      <c r="BX148" s="49">
        <f t="shared" si="96"/>
        <v>6.1440697236777142E-2</v>
      </c>
      <c r="BY148" s="49">
        <f t="shared" si="96"/>
        <v>3.6580048341902316E-2</v>
      </c>
      <c r="CA148" s="180">
        <v>286962.69304341695</v>
      </c>
      <c r="CB148" s="64">
        <v>315661.68335931795</v>
      </c>
      <c r="CC148" s="64">
        <v>305198.37470841839</v>
      </c>
      <c r="CD148" s="64">
        <v>292362.89622494148</v>
      </c>
      <c r="CF148" s="180">
        <v>285756.87689727137</v>
      </c>
      <c r="CG148" s="64">
        <v>314392.37768642837</v>
      </c>
      <c r="CH148" s="64">
        <v>303416.22793341236</v>
      </c>
      <c r="CI148" s="64">
        <v>290998.17116295284</v>
      </c>
      <c r="CK148" s="163">
        <v>321566</v>
      </c>
      <c r="CL148" s="60">
        <v>319712.5625</v>
      </c>
    </row>
    <row r="149" spans="1:90">
      <c r="A149" s="9" t="s">
        <v>322</v>
      </c>
      <c r="B149" s="23" t="s">
        <v>323</v>
      </c>
      <c r="D149" s="131">
        <v>395827.46025397582</v>
      </c>
      <c r="E149" s="54">
        <v>229538.9375</v>
      </c>
      <c r="F149" s="124">
        <f t="shared" si="65"/>
        <v>1724.4458154467836</v>
      </c>
      <c r="G149" s="131">
        <f t="shared" si="66"/>
        <v>377649.36361262685</v>
      </c>
      <c r="H149" s="54">
        <v>227708.875</v>
      </c>
      <c r="I149" s="124">
        <f t="shared" si="67"/>
        <v>1658.4745043978935</v>
      </c>
      <c r="J149" s="49">
        <f t="shared" si="68"/>
        <v>4.8134853101447606E-2</v>
      </c>
      <c r="K149" s="49">
        <f t="shared" si="69"/>
        <v>3.9778308845839661E-2</v>
      </c>
      <c r="M149" s="131">
        <f t="shared" si="70"/>
        <v>401135.78592562123</v>
      </c>
      <c r="N149" s="124">
        <f t="shared" si="71"/>
        <v>1747.5718511837288</v>
      </c>
      <c r="O149" s="49">
        <f t="shared" si="72"/>
        <v>-1.3233238862986108E-2</v>
      </c>
      <c r="P149" s="49">
        <f t="shared" si="73"/>
        <v>-1.3233238862986108E-2</v>
      </c>
      <c r="R149" s="131">
        <v>297563</v>
      </c>
      <c r="S149" s="54">
        <v>30771</v>
      </c>
      <c r="T149" s="54">
        <v>66974</v>
      </c>
      <c r="V149" s="124">
        <f t="shared" si="74"/>
        <v>66974</v>
      </c>
      <c r="W149" s="51">
        <f t="shared" si="75"/>
        <v>519.4602539758198</v>
      </c>
      <c r="Y149" s="176">
        <v>-5.4737105354841775E-3</v>
      </c>
      <c r="Z149" s="61">
        <v>-3.7561692714372041E-2</v>
      </c>
      <c r="AA149" s="117">
        <f t="shared" si="76"/>
        <v>4</v>
      </c>
      <c r="AB149" s="63">
        <f t="shared" si="77"/>
        <v>299.20073823309116</v>
      </c>
      <c r="AC149" s="63">
        <f t="shared" si="77"/>
        <v>31.971919412459467</v>
      </c>
      <c r="AE149" s="124">
        <f t="shared" si="78"/>
        <v>0</v>
      </c>
      <c r="AF149" s="51">
        <v>0</v>
      </c>
      <c r="AG149" s="51">
        <f t="shared" si="79"/>
        <v>519.4602539758198</v>
      </c>
      <c r="AI149" s="124">
        <v>0</v>
      </c>
      <c r="AJ149" s="51">
        <f t="shared" si="80"/>
        <v>0</v>
      </c>
      <c r="AK149" s="51">
        <f t="shared" si="81"/>
        <v>519.4602539758198</v>
      </c>
      <c r="AM149" s="124">
        <f t="shared" si="82"/>
        <v>469.3107594608889</v>
      </c>
      <c r="AN149" s="51">
        <f t="shared" si="83"/>
        <v>50.149494514930922</v>
      </c>
      <c r="AO149" s="51">
        <f t="shared" si="84"/>
        <v>0</v>
      </c>
      <c r="AQ149" s="124">
        <f t="shared" si="85"/>
        <v>298032</v>
      </c>
      <c r="AR149" s="51">
        <f t="shared" si="85"/>
        <v>30821</v>
      </c>
      <c r="AS149" s="51">
        <f t="shared" si="86"/>
        <v>66974</v>
      </c>
      <c r="AU149" s="178">
        <f t="shared" si="87"/>
        <v>395827</v>
      </c>
      <c r="AW149" s="124">
        <f t="shared" si="88"/>
        <v>1298.3940905450954</v>
      </c>
      <c r="AX149" s="51">
        <f t="shared" si="88"/>
        <v>134.27351514163038</v>
      </c>
      <c r="AY149" s="51">
        <f t="shared" si="88"/>
        <v>291.7762046363049</v>
      </c>
      <c r="AZ149" s="65">
        <f t="shared" si="89"/>
        <v>1724.4438103230307</v>
      </c>
      <c r="BB149" s="131">
        <v>299200.73823309114</v>
      </c>
      <c r="BC149" s="54">
        <v>31971.919412459469</v>
      </c>
      <c r="BD149" s="54">
        <v>69963.128280070596</v>
      </c>
      <c r="BE149" s="54">
        <f t="shared" si="90"/>
        <v>401135.78592562123</v>
      </c>
      <c r="BG149" s="122">
        <f t="shared" si="91"/>
        <v>-3.9062010341052167E-3</v>
      </c>
      <c r="BH149" s="49">
        <f t="shared" si="91"/>
        <v>-3.5997820387691726E-2</v>
      </c>
      <c r="BI149" s="49">
        <f t="shared" si="91"/>
        <v>-4.2724337140911839E-2</v>
      </c>
      <c r="BJ149" s="49">
        <f t="shared" si="92"/>
        <v>-1.3234386239989071E-2</v>
      </c>
      <c r="BL149" s="131">
        <v>285760.36361262685</v>
      </c>
      <c r="BM149" s="54">
        <v>29295</v>
      </c>
      <c r="BN149" s="54">
        <v>62594</v>
      </c>
      <c r="BO149" s="54">
        <f t="shared" si="93"/>
        <v>377649.36361262685</v>
      </c>
      <c r="BQ149" s="122">
        <f t="shared" si="94"/>
        <v>4.2943801695354944E-2</v>
      </c>
      <c r="BR149" s="49">
        <f t="shared" si="94"/>
        <v>5.209080047789727E-2</v>
      </c>
      <c r="BS149" s="49">
        <f t="shared" si="94"/>
        <v>6.9974757964022194E-2</v>
      </c>
      <c r="BT149" s="49">
        <f t="shared" si="95"/>
        <v>4.8133634367828027E-2</v>
      </c>
      <c r="BV149" s="122">
        <f t="shared" si="96"/>
        <v>3.4628644529089314E-2</v>
      </c>
      <c r="BW149" s="49">
        <f t="shared" si="96"/>
        <v>4.3702716340540126E-2</v>
      </c>
      <c r="BX149" s="49">
        <f t="shared" si="96"/>
        <v>6.1444089042124839E-2</v>
      </c>
      <c r="BY149" s="49">
        <f t="shared" si="96"/>
        <v>3.9777099828910201E-2</v>
      </c>
      <c r="CA149" s="180">
        <v>219029.25175095833</v>
      </c>
      <c r="CB149" s="64">
        <v>221638.1214769925</v>
      </c>
      <c r="CC149" s="64">
        <v>223612.05230789431</v>
      </c>
      <c r="CD149" s="64">
        <v>220022.13765597338</v>
      </c>
      <c r="CF149" s="180">
        <v>217050.21305023829</v>
      </c>
      <c r="CG149" s="64">
        <v>219920.40132801118</v>
      </c>
      <c r="CH149" s="64">
        <v>222315.2261109169</v>
      </c>
      <c r="CI149" s="64">
        <v>218163.43771839244</v>
      </c>
      <c r="CK149" s="163">
        <v>229538.9375</v>
      </c>
      <c r="CL149" s="60">
        <v>227708.875</v>
      </c>
    </row>
    <row r="150" spans="1:90">
      <c r="A150" s="9" t="s">
        <v>324</v>
      </c>
      <c r="B150" s="23" t="s">
        <v>325</v>
      </c>
      <c r="D150" s="131">
        <v>399329.87526166451</v>
      </c>
      <c r="E150" s="54">
        <v>199789.375</v>
      </c>
      <c r="F150" s="124">
        <f t="shared" si="65"/>
        <v>1998.7543144457231</v>
      </c>
      <c r="G150" s="131">
        <f t="shared" si="66"/>
        <v>381196.2797591358</v>
      </c>
      <c r="H150" s="54">
        <v>198129.109375</v>
      </c>
      <c r="I150" s="124">
        <f t="shared" si="67"/>
        <v>1923.9791717714918</v>
      </c>
      <c r="J150" s="49">
        <f t="shared" si="68"/>
        <v>4.7570232096668663E-2</v>
      </c>
      <c r="K150" s="49">
        <f t="shared" si="69"/>
        <v>3.886483999999979E-2</v>
      </c>
      <c r="M150" s="131">
        <f t="shared" si="70"/>
        <v>397307.75794252264</v>
      </c>
      <c r="N150" s="124">
        <f t="shared" si="71"/>
        <v>1988.6330689133124</v>
      </c>
      <c r="O150" s="49">
        <f t="shared" si="72"/>
        <v>5.0895490428213286E-3</v>
      </c>
      <c r="P150" s="49">
        <f t="shared" si="73"/>
        <v>5.0895490428213286E-3</v>
      </c>
      <c r="R150" s="131">
        <v>300809</v>
      </c>
      <c r="S150" s="54">
        <v>29127</v>
      </c>
      <c r="T150" s="54">
        <v>69035</v>
      </c>
      <c r="V150" s="124">
        <f t="shared" si="74"/>
        <v>69035</v>
      </c>
      <c r="W150" s="51">
        <f t="shared" si="75"/>
        <v>358.87526166450698</v>
      </c>
      <c r="Y150" s="176">
        <v>-2.6107716473594555E-3</v>
      </c>
      <c r="Z150" s="61">
        <v>-1.0254452570803818E-2</v>
      </c>
      <c r="AA150" s="117">
        <f t="shared" si="76"/>
        <v>4</v>
      </c>
      <c r="AB150" s="63">
        <f t="shared" si="77"/>
        <v>301.59639932831209</v>
      </c>
      <c r="AC150" s="63">
        <f t="shared" si="77"/>
        <v>29.428775987581464</v>
      </c>
      <c r="AE150" s="124">
        <f t="shared" si="78"/>
        <v>0</v>
      </c>
      <c r="AF150" s="51">
        <v>0</v>
      </c>
      <c r="AG150" s="51">
        <f t="shared" si="79"/>
        <v>358.87526166450698</v>
      </c>
      <c r="AI150" s="124">
        <v>0</v>
      </c>
      <c r="AJ150" s="51">
        <f t="shared" si="80"/>
        <v>0</v>
      </c>
      <c r="AK150" s="51">
        <f t="shared" si="81"/>
        <v>358.87526166450698</v>
      </c>
      <c r="AM150" s="124">
        <f t="shared" si="82"/>
        <v>326.9705593320304</v>
      </c>
      <c r="AN150" s="51">
        <f t="shared" si="83"/>
        <v>31.904702332476578</v>
      </c>
      <c r="AO150" s="51">
        <f t="shared" si="84"/>
        <v>0</v>
      </c>
      <c r="AQ150" s="124">
        <f t="shared" si="85"/>
        <v>301136</v>
      </c>
      <c r="AR150" s="51">
        <f t="shared" si="85"/>
        <v>29159</v>
      </c>
      <c r="AS150" s="51">
        <f t="shared" si="86"/>
        <v>69035</v>
      </c>
      <c r="AU150" s="178">
        <f t="shared" si="87"/>
        <v>399330</v>
      </c>
      <c r="AW150" s="124">
        <f t="shared" si="88"/>
        <v>1507.2673409184047</v>
      </c>
      <c r="AX150" s="51">
        <f t="shared" si="88"/>
        <v>145.94870222703284</v>
      </c>
      <c r="AY150" s="51">
        <f t="shared" si="88"/>
        <v>345.53889564948088</v>
      </c>
      <c r="AZ150" s="65">
        <f t="shared" si="89"/>
        <v>1998.7549387949184</v>
      </c>
      <c r="BB150" s="131">
        <v>301596.39932831208</v>
      </c>
      <c r="BC150" s="54">
        <v>29428.775987581463</v>
      </c>
      <c r="BD150" s="54">
        <v>66282.582626629126</v>
      </c>
      <c r="BE150" s="54">
        <f t="shared" si="90"/>
        <v>397307.75794252264</v>
      </c>
      <c r="BG150" s="122">
        <f t="shared" si="91"/>
        <v>-1.5265411965708076E-3</v>
      </c>
      <c r="BH150" s="49">
        <f t="shared" si="91"/>
        <v>-9.1670814883807461E-3</v>
      </c>
      <c r="BI150" s="49">
        <f t="shared" si="91"/>
        <v>4.1525499826633006E-2</v>
      </c>
      <c r="BJ150" s="49">
        <f t="shared" si="92"/>
        <v>5.0898630017939261E-3</v>
      </c>
      <c r="BL150" s="131">
        <v>288779.2797591358</v>
      </c>
      <c r="BM150" s="54">
        <v>27919</v>
      </c>
      <c r="BN150" s="54">
        <v>64498</v>
      </c>
      <c r="BO150" s="54">
        <f t="shared" si="93"/>
        <v>381196.2797591358</v>
      </c>
      <c r="BQ150" s="122">
        <f t="shared" si="94"/>
        <v>4.2789497401512611E-2</v>
      </c>
      <c r="BR150" s="49">
        <f t="shared" si="94"/>
        <v>4.4414198216268463E-2</v>
      </c>
      <c r="BS150" s="49">
        <f t="shared" si="94"/>
        <v>7.0343266457874698E-2</v>
      </c>
      <c r="BT150" s="49">
        <f t="shared" si="95"/>
        <v>4.7570559325296191E-2</v>
      </c>
      <c r="BV150" s="122">
        <f t="shared" si="96"/>
        <v>3.4123833591078512E-2</v>
      </c>
      <c r="BW150" s="49">
        <f t="shared" si="96"/>
        <v>3.5735033012611161E-2</v>
      </c>
      <c r="BX150" s="49">
        <f t="shared" si="96"/>
        <v>6.1448628631162405E-2</v>
      </c>
      <c r="BY150" s="49">
        <f t="shared" si="96"/>
        <v>3.886516450933164E-2</v>
      </c>
      <c r="CA150" s="180">
        <v>220782.99026187853</v>
      </c>
      <c r="CB150" s="64">
        <v>204008.35317734923</v>
      </c>
      <c r="CC150" s="64">
        <v>211848.50788940684</v>
      </c>
      <c r="CD150" s="64">
        <v>217922.47233216107</v>
      </c>
      <c r="CF150" s="180">
        <v>218710.44661254963</v>
      </c>
      <c r="CG150" s="64">
        <v>202161.23007807598</v>
      </c>
      <c r="CH150" s="64">
        <v>210234.90093160968</v>
      </c>
      <c r="CI150" s="64">
        <v>215972.40538312038</v>
      </c>
      <c r="CK150" s="163">
        <v>199789.375</v>
      </c>
      <c r="CL150" s="60">
        <v>198129.109375</v>
      </c>
    </row>
    <row r="151" spans="1:90">
      <c r="A151" s="9" t="s">
        <v>326</v>
      </c>
      <c r="B151" s="23" t="s">
        <v>327</v>
      </c>
      <c r="D151" s="131">
        <v>1022120.8461049311</v>
      </c>
      <c r="E151" s="54">
        <v>523524.96875</v>
      </c>
      <c r="F151" s="124">
        <f t="shared" si="65"/>
        <v>1952.3822302982203</v>
      </c>
      <c r="G151" s="131">
        <f t="shared" si="66"/>
        <v>975702.88519814808</v>
      </c>
      <c r="H151" s="54">
        <v>519346.125</v>
      </c>
      <c r="I151" s="124">
        <f t="shared" si="67"/>
        <v>1878.7140949557447</v>
      </c>
      <c r="J151" s="49">
        <f t="shared" si="68"/>
        <v>4.7573868655063301E-2</v>
      </c>
      <c r="K151" s="49">
        <f t="shared" si="69"/>
        <v>3.9211999069081793E-2</v>
      </c>
      <c r="M151" s="131">
        <f t="shared" si="70"/>
        <v>1031799.7857657865</v>
      </c>
      <c r="N151" s="124">
        <f t="shared" si="71"/>
        <v>1970.8702494732472</v>
      </c>
      <c r="O151" s="49">
        <f t="shared" si="72"/>
        <v>-9.3806374011522475E-3</v>
      </c>
      <c r="P151" s="49">
        <f t="shared" si="73"/>
        <v>-9.3806374011522475E-3</v>
      </c>
      <c r="R151" s="131">
        <v>784633</v>
      </c>
      <c r="S151" s="54">
        <v>75810</v>
      </c>
      <c r="T151" s="54">
        <v>160482</v>
      </c>
      <c r="V151" s="124">
        <f t="shared" si="74"/>
        <v>160482</v>
      </c>
      <c r="W151" s="51">
        <f t="shared" si="75"/>
        <v>1195.8461049310863</v>
      </c>
      <c r="Y151" s="176">
        <v>-3.8501896804959967E-3</v>
      </c>
      <c r="Z151" s="61">
        <v>-3.5378227747722146E-2</v>
      </c>
      <c r="AA151" s="117">
        <f t="shared" si="76"/>
        <v>4</v>
      </c>
      <c r="AB151" s="63">
        <f t="shared" si="77"/>
        <v>787.66566220430002</v>
      </c>
      <c r="AC151" s="63">
        <f t="shared" si="77"/>
        <v>78.59038866911807</v>
      </c>
      <c r="AE151" s="124">
        <f t="shared" si="78"/>
        <v>0</v>
      </c>
      <c r="AF151" s="51">
        <v>0</v>
      </c>
      <c r="AG151" s="51">
        <f t="shared" si="79"/>
        <v>1195.8461049310863</v>
      </c>
      <c r="AI151" s="124">
        <v>0</v>
      </c>
      <c r="AJ151" s="51">
        <f t="shared" si="80"/>
        <v>0</v>
      </c>
      <c r="AK151" s="51">
        <f t="shared" si="81"/>
        <v>1195.8461049310863</v>
      </c>
      <c r="AM151" s="124">
        <f t="shared" si="82"/>
        <v>1087.3539217247169</v>
      </c>
      <c r="AN151" s="51">
        <f t="shared" si="83"/>
        <v>108.49218320636952</v>
      </c>
      <c r="AO151" s="51">
        <f t="shared" si="84"/>
        <v>0</v>
      </c>
      <c r="AQ151" s="124">
        <f t="shared" si="85"/>
        <v>785720</v>
      </c>
      <c r="AR151" s="51">
        <f t="shared" si="85"/>
        <v>75918</v>
      </c>
      <c r="AS151" s="51">
        <f t="shared" si="86"/>
        <v>160482</v>
      </c>
      <c r="AU151" s="178">
        <f t="shared" si="87"/>
        <v>1022120</v>
      </c>
      <c r="AW151" s="124">
        <f t="shared" si="88"/>
        <v>1500.8262201438697</v>
      </c>
      <c r="AX151" s="51">
        <f t="shared" si="88"/>
        <v>145.01314078918992</v>
      </c>
      <c r="AY151" s="51">
        <f t="shared" si="88"/>
        <v>306.54125319595846</v>
      </c>
      <c r="AZ151" s="65">
        <f t="shared" si="89"/>
        <v>1952.3806141290181</v>
      </c>
      <c r="BB151" s="131">
        <v>787665.66220429994</v>
      </c>
      <c r="BC151" s="54">
        <v>78590.388669118067</v>
      </c>
      <c r="BD151" s="54">
        <v>165543.73489236858</v>
      </c>
      <c r="BE151" s="54">
        <f t="shared" si="90"/>
        <v>1031799.7857657865</v>
      </c>
      <c r="BG151" s="122">
        <f t="shared" si="91"/>
        <v>-2.4701625291814189E-3</v>
      </c>
      <c r="BH151" s="49">
        <f t="shared" si="91"/>
        <v>-3.4004013905178376E-2</v>
      </c>
      <c r="BI151" s="49">
        <f t="shared" si="91"/>
        <v>-3.0576420760710543E-2</v>
      </c>
      <c r="BJ151" s="49">
        <f t="shared" si="92"/>
        <v>-9.3814574293620279E-3</v>
      </c>
      <c r="BL151" s="131">
        <v>753503.88519814808</v>
      </c>
      <c r="BM151" s="54">
        <v>72213</v>
      </c>
      <c r="BN151" s="54">
        <v>149986</v>
      </c>
      <c r="BO151" s="54">
        <f t="shared" si="93"/>
        <v>975702.88519814808</v>
      </c>
      <c r="BQ151" s="122">
        <f t="shared" si="94"/>
        <v>4.2755074571884988E-2</v>
      </c>
      <c r="BR151" s="49">
        <f t="shared" si="94"/>
        <v>5.1306551451954618E-2</v>
      </c>
      <c r="BS151" s="49">
        <f t="shared" si="94"/>
        <v>6.9979864787380164E-2</v>
      </c>
      <c r="BT151" s="49">
        <f t="shared" si="95"/>
        <v>4.7573001480287092E-2</v>
      </c>
      <c r="BV151" s="122">
        <f t="shared" si="96"/>
        <v>3.4431669221114847E-2</v>
      </c>
      <c r="BW151" s="49">
        <f t="shared" si="96"/>
        <v>4.2914887110980349E-2</v>
      </c>
      <c r="BX151" s="49">
        <f t="shared" si="96"/>
        <v>6.1439147653546966E-2</v>
      </c>
      <c r="BY151" s="49">
        <f t="shared" si="96"/>
        <v>3.9211138816206415E-2</v>
      </c>
      <c r="CA151" s="180">
        <v>576608.94034335064</v>
      </c>
      <c r="CB151" s="64">
        <v>544810.14686850482</v>
      </c>
      <c r="CC151" s="64">
        <v>529101.18824033742</v>
      </c>
      <c r="CD151" s="64">
        <v>565940.01947075757</v>
      </c>
      <c r="CF151" s="180">
        <v>574317.08800984267</v>
      </c>
      <c r="CG151" s="64">
        <v>540203.38584709889</v>
      </c>
      <c r="CH151" s="64">
        <v>525984.36200399406</v>
      </c>
      <c r="CI151" s="64">
        <v>563481.88671439397</v>
      </c>
      <c r="CK151" s="163">
        <v>523524.96875</v>
      </c>
      <c r="CL151" s="60">
        <v>519346.125</v>
      </c>
    </row>
    <row r="152" spans="1:90">
      <c r="A152" s="9" t="s">
        <v>328</v>
      </c>
      <c r="B152" s="23" t="s">
        <v>329</v>
      </c>
      <c r="D152" s="131">
        <v>244012.01661390526</v>
      </c>
      <c r="E152" s="54">
        <v>135115.515625</v>
      </c>
      <c r="F152" s="124">
        <f t="shared" si="65"/>
        <v>1805.9511188273664</v>
      </c>
      <c r="G152" s="131">
        <f t="shared" si="66"/>
        <v>234232.15797289435</v>
      </c>
      <c r="H152" s="54">
        <v>134315.828125</v>
      </c>
      <c r="I152" s="124">
        <f t="shared" si="67"/>
        <v>1743.890956432238</v>
      </c>
      <c r="J152" s="49">
        <f t="shared" si="68"/>
        <v>4.1752843527756101E-2</v>
      </c>
      <c r="K152" s="49">
        <f t="shared" si="69"/>
        <v>3.5587180589602418E-2</v>
      </c>
      <c r="M152" s="131">
        <f t="shared" si="70"/>
        <v>232219.63068686286</v>
      </c>
      <c r="N152" s="124">
        <f t="shared" si="71"/>
        <v>1718.6747918082622</v>
      </c>
      <c r="O152" s="49">
        <f t="shared" si="72"/>
        <v>5.0781175958994895E-2</v>
      </c>
      <c r="P152" s="49">
        <f t="shared" si="73"/>
        <v>5.0781175958994895E-2</v>
      </c>
      <c r="R152" s="131">
        <v>182199</v>
      </c>
      <c r="S152" s="54">
        <v>17586</v>
      </c>
      <c r="T152" s="54">
        <v>44081</v>
      </c>
      <c r="V152" s="124">
        <f t="shared" si="74"/>
        <v>44081</v>
      </c>
      <c r="W152" s="51">
        <f t="shared" si="75"/>
        <v>146.01661390525987</v>
      </c>
      <c r="Y152" s="176">
        <v>5.374370896682712E-2</v>
      </c>
      <c r="Z152" s="61">
        <v>-7.8433815791975059E-3</v>
      </c>
      <c r="AA152" s="117">
        <f t="shared" si="76"/>
        <v>3</v>
      </c>
      <c r="AB152" s="63">
        <f t="shared" si="77"/>
        <v>172.90637035322578</v>
      </c>
      <c r="AC152" s="63">
        <f t="shared" si="77"/>
        <v>17.725024127734301</v>
      </c>
      <c r="AE152" s="124">
        <f t="shared" si="78"/>
        <v>0</v>
      </c>
      <c r="AF152" s="51">
        <v>0</v>
      </c>
      <c r="AG152" s="51">
        <f t="shared" si="79"/>
        <v>146.01661390525987</v>
      </c>
      <c r="AI152" s="124">
        <v>0</v>
      </c>
      <c r="AJ152" s="51">
        <f t="shared" si="80"/>
        <v>137.93370845176733</v>
      </c>
      <c r="AK152" s="51">
        <f t="shared" si="81"/>
        <v>8.0829054534925433</v>
      </c>
      <c r="AM152" s="124">
        <f t="shared" si="82"/>
        <v>7.3313519406231826</v>
      </c>
      <c r="AN152" s="51">
        <f t="shared" si="83"/>
        <v>0.75155351286936112</v>
      </c>
      <c r="AO152" s="51">
        <f t="shared" si="84"/>
        <v>0</v>
      </c>
      <c r="AQ152" s="124">
        <f t="shared" si="85"/>
        <v>182206</v>
      </c>
      <c r="AR152" s="51">
        <f t="shared" si="85"/>
        <v>17725</v>
      </c>
      <c r="AS152" s="51">
        <f t="shared" si="86"/>
        <v>44081</v>
      </c>
      <c r="AU152" s="178">
        <f t="shared" si="87"/>
        <v>244012</v>
      </c>
      <c r="AW152" s="124">
        <f t="shared" si="88"/>
        <v>1348.5201840600976</v>
      </c>
      <c r="AX152" s="51">
        <f t="shared" si="88"/>
        <v>131.18404587371015</v>
      </c>
      <c r="AY152" s="51">
        <f t="shared" si="88"/>
        <v>326.2467659328077</v>
      </c>
      <c r="AZ152" s="65">
        <f t="shared" si="89"/>
        <v>1805.9509958666156</v>
      </c>
      <c r="BB152" s="131">
        <v>172906.37035322579</v>
      </c>
      <c r="BC152" s="54">
        <v>17725.024127734305</v>
      </c>
      <c r="BD152" s="54">
        <v>41588.236205902766</v>
      </c>
      <c r="BE152" s="54">
        <f t="shared" si="90"/>
        <v>232219.63068686286</v>
      </c>
      <c r="BG152" s="122">
        <f t="shared" si="91"/>
        <v>5.3784193305175698E-2</v>
      </c>
      <c r="BH152" s="49">
        <f t="shared" si="91"/>
        <v>-1.3612243420224601E-6</v>
      </c>
      <c r="BI152" s="49">
        <f t="shared" si="91"/>
        <v>5.9939156394024362E-2</v>
      </c>
      <c r="BJ152" s="49">
        <f t="shared" si="92"/>
        <v>5.0781104415063893E-2</v>
      </c>
      <c r="BL152" s="131">
        <v>176047.15797289435</v>
      </c>
      <c r="BM152" s="54">
        <v>16901</v>
      </c>
      <c r="BN152" s="54">
        <v>41284</v>
      </c>
      <c r="BO152" s="54">
        <f t="shared" si="93"/>
        <v>234232.15797289435</v>
      </c>
      <c r="BQ152" s="122">
        <f t="shared" si="94"/>
        <v>3.4984046877109654E-2</v>
      </c>
      <c r="BR152" s="49">
        <f t="shared" si="94"/>
        <v>4.8754511567362879E-2</v>
      </c>
      <c r="BS152" s="49">
        <f t="shared" si="94"/>
        <v>6.7750218002131657E-2</v>
      </c>
      <c r="BT152" s="49">
        <f t="shared" si="95"/>
        <v>4.1752772598531829E-2</v>
      </c>
      <c r="BV152" s="122">
        <f t="shared" si="96"/>
        <v>2.8858445378580511E-2</v>
      </c>
      <c r="BW152" s="49">
        <f t="shared" si="96"/>
        <v>4.2547408929375141E-2</v>
      </c>
      <c r="BX152" s="49">
        <f t="shared" si="96"/>
        <v>6.1430688386980403E-2</v>
      </c>
      <c r="BY152" s="49">
        <f t="shared" si="96"/>
        <v>3.5587110080176121E-2</v>
      </c>
      <c r="CA152" s="180">
        <v>126575.73355296151</v>
      </c>
      <c r="CB152" s="64">
        <v>122874.73267164703</v>
      </c>
      <c r="CC152" s="64">
        <v>132921.8844051667</v>
      </c>
      <c r="CD152" s="64">
        <v>127371.9806162545</v>
      </c>
      <c r="CF152" s="180">
        <v>126547.84765452491</v>
      </c>
      <c r="CG152" s="64">
        <v>122278.56237936154</v>
      </c>
      <c r="CH152" s="64">
        <v>132218.75059573361</v>
      </c>
      <c r="CI152" s="64">
        <v>127163.16667766379</v>
      </c>
      <c r="CK152" s="163">
        <v>135115.515625</v>
      </c>
      <c r="CL152" s="60">
        <v>134315.828125</v>
      </c>
    </row>
    <row r="153" spans="1:90">
      <c r="A153" s="9" t="s">
        <v>330</v>
      </c>
      <c r="B153" s="23" t="s">
        <v>331</v>
      </c>
      <c r="D153" s="131">
        <v>490109.80693635211</v>
      </c>
      <c r="E153" s="54">
        <v>274235.25</v>
      </c>
      <c r="F153" s="124">
        <f t="shared" si="65"/>
        <v>1787.1874856946804</v>
      </c>
      <c r="G153" s="131">
        <f t="shared" si="66"/>
        <v>465245.65310585045</v>
      </c>
      <c r="H153" s="54">
        <v>271700.1875</v>
      </c>
      <c r="I153" s="124">
        <f t="shared" si="67"/>
        <v>1712.3494002220755</v>
      </c>
      <c r="J153" s="49">
        <f t="shared" si="68"/>
        <v>5.3443065323696137E-2</v>
      </c>
      <c r="K153" s="49">
        <f t="shared" si="69"/>
        <v>4.3704915283585999E-2</v>
      </c>
      <c r="M153" s="131">
        <f t="shared" si="70"/>
        <v>509491.96238151612</v>
      </c>
      <c r="N153" s="124">
        <f t="shared" si="71"/>
        <v>1857.8645975727632</v>
      </c>
      <c r="O153" s="49">
        <f t="shared" si="72"/>
        <v>-3.8042122106433429E-2</v>
      </c>
      <c r="P153" s="49">
        <f t="shared" si="73"/>
        <v>-3.8042122106433429E-2</v>
      </c>
      <c r="R153" s="131">
        <v>362689</v>
      </c>
      <c r="S153" s="54">
        <v>37263</v>
      </c>
      <c r="T153" s="54">
        <v>89769</v>
      </c>
      <c r="V153" s="124">
        <f t="shared" si="74"/>
        <v>89769</v>
      </c>
      <c r="W153" s="51">
        <f t="shared" si="75"/>
        <v>388.80693635210628</v>
      </c>
      <c r="Y153" s="176">
        <v>-3.1610776625488946E-2</v>
      </c>
      <c r="Z153" s="61">
        <v>-3.0846035890092827E-2</v>
      </c>
      <c r="AA153" s="117">
        <f t="shared" si="76"/>
        <v>4</v>
      </c>
      <c r="AB153" s="63">
        <f t="shared" si="77"/>
        <v>374.52812489605236</v>
      </c>
      <c r="AC153" s="63">
        <f t="shared" si="77"/>
        <v>38.448999209556121</v>
      </c>
      <c r="AE153" s="124">
        <f t="shared" si="78"/>
        <v>0</v>
      </c>
      <c r="AF153" s="51">
        <v>0</v>
      </c>
      <c r="AG153" s="51">
        <f t="shared" si="79"/>
        <v>388.80693635210628</v>
      </c>
      <c r="AI153" s="124">
        <v>0</v>
      </c>
      <c r="AJ153" s="51">
        <f t="shared" si="80"/>
        <v>0</v>
      </c>
      <c r="AK153" s="51">
        <f t="shared" si="81"/>
        <v>388.80693635210628</v>
      </c>
      <c r="AM153" s="124">
        <f t="shared" si="82"/>
        <v>352.60823013841974</v>
      </c>
      <c r="AN153" s="51">
        <f t="shared" si="83"/>
        <v>36.198706213686499</v>
      </c>
      <c r="AO153" s="51">
        <f t="shared" si="84"/>
        <v>0</v>
      </c>
      <c r="AQ153" s="124">
        <f t="shared" si="85"/>
        <v>363042</v>
      </c>
      <c r="AR153" s="51">
        <f t="shared" si="85"/>
        <v>37299</v>
      </c>
      <c r="AS153" s="51">
        <f t="shared" si="86"/>
        <v>89769</v>
      </c>
      <c r="AU153" s="178">
        <f t="shared" si="87"/>
        <v>490110</v>
      </c>
      <c r="AW153" s="124">
        <f t="shared" si="88"/>
        <v>1323.834189806015</v>
      </c>
      <c r="AX153" s="51">
        <f t="shared" si="88"/>
        <v>136.01096139172481</v>
      </c>
      <c r="AY153" s="51">
        <f t="shared" si="88"/>
        <v>327.34303850434981</v>
      </c>
      <c r="AZ153" s="65">
        <f t="shared" si="89"/>
        <v>1787.1881897020899</v>
      </c>
      <c r="BB153" s="131">
        <v>374528.12489605229</v>
      </c>
      <c r="BC153" s="54">
        <v>38448.99920955611</v>
      </c>
      <c r="BD153" s="54">
        <v>96514.838275907765</v>
      </c>
      <c r="BE153" s="54">
        <f t="shared" si="90"/>
        <v>509491.96238151612</v>
      </c>
      <c r="BG153" s="122">
        <f t="shared" si="91"/>
        <v>-3.0668257288395062E-2</v>
      </c>
      <c r="BH153" s="49">
        <f t="shared" si="91"/>
        <v>-2.9909730635337084E-2</v>
      </c>
      <c r="BI153" s="49">
        <f t="shared" si="91"/>
        <v>-6.9894312588737684E-2</v>
      </c>
      <c r="BJ153" s="49">
        <f t="shared" si="92"/>
        <v>-3.8041743172785525E-2</v>
      </c>
      <c r="BL153" s="131">
        <v>345963.65310585045</v>
      </c>
      <c r="BM153" s="54">
        <v>35491</v>
      </c>
      <c r="BN153" s="54">
        <v>83791</v>
      </c>
      <c r="BO153" s="54">
        <f t="shared" si="93"/>
        <v>465245.65310585045</v>
      </c>
      <c r="BQ153" s="122">
        <f t="shared" si="94"/>
        <v>4.9364569777288869E-2</v>
      </c>
      <c r="BR153" s="49">
        <f t="shared" si="94"/>
        <v>5.0942492462877853E-2</v>
      </c>
      <c r="BS153" s="49">
        <f t="shared" si="94"/>
        <v>7.1344177775656048E-2</v>
      </c>
      <c r="BT153" s="49">
        <f t="shared" si="95"/>
        <v>5.3443480295113144E-2</v>
      </c>
      <c r="BV153" s="122">
        <f t="shared" si="96"/>
        <v>3.9664121823675957E-2</v>
      </c>
      <c r="BW153" s="49">
        <f t="shared" si="96"/>
        <v>4.122745800870331E-2</v>
      </c>
      <c r="BX153" s="49">
        <f t="shared" si="96"/>
        <v>6.1440547773049081E-2</v>
      </c>
      <c r="BY153" s="49">
        <f t="shared" si="96"/>
        <v>4.3705326418958856E-2</v>
      </c>
      <c r="CA153" s="180">
        <v>274172.50184645137</v>
      </c>
      <c r="CB153" s="64">
        <v>266539.01655198878</v>
      </c>
      <c r="CC153" s="64">
        <v>308475.07245024049</v>
      </c>
      <c r="CD153" s="64">
        <v>279455.27328869008</v>
      </c>
      <c r="CF153" s="180">
        <v>272250.55843679863</v>
      </c>
      <c r="CG153" s="64">
        <v>264411.99923518504</v>
      </c>
      <c r="CH153" s="64">
        <v>307230.15392593818</v>
      </c>
      <c r="CI153" s="64">
        <v>277512.74691426608</v>
      </c>
      <c r="CK153" s="163">
        <v>274235.25</v>
      </c>
      <c r="CL153" s="60">
        <v>271700.1875</v>
      </c>
    </row>
    <row r="154" spans="1:90">
      <c r="A154" s="9" t="s">
        <v>332</v>
      </c>
      <c r="B154" s="23" t="s">
        <v>333</v>
      </c>
      <c r="D154" s="131">
        <v>334270.00262385595</v>
      </c>
      <c r="E154" s="54">
        <v>185280.125</v>
      </c>
      <c r="F154" s="124">
        <f t="shared" si="65"/>
        <v>1804.1330802419091</v>
      </c>
      <c r="G154" s="131">
        <f t="shared" si="66"/>
        <v>319437.41127946496</v>
      </c>
      <c r="H154" s="54">
        <v>183940.03125</v>
      </c>
      <c r="I154" s="124">
        <f t="shared" si="67"/>
        <v>1736.6388877324111</v>
      </c>
      <c r="J154" s="49">
        <f t="shared" si="68"/>
        <v>4.6433482180377572E-2</v>
      </c>
      <c r="K154" s="49">
        <f t="shared" si="69"/>
        <v>3.886483999999979E-2</v>
      </c>
      <c r="M154" s="131">
        <f t="shared" si="70"/>
        <v>326421.1067092318</v>
      </c>
      <c r="N154" s="124">
        <f t="shared" si="71"/>
        <v>1761.7707604052609</v>
      </c>
      <c r="O154" s="49">
        <f t="shared" si="72"/>
        <v>2.4045307589793063E-2</v>
      </c>
      <c r="P154" s="49">
        <f t="shared" si="73"/>
        <v>2.4045307589793063E-2</v>
      </c>
      <c r="R154" s="131">
        <v>250883</v>
      </c>
      <c r="S154" s="54">
        <v>24130</v>
      </c>
      <c r="T154" s="54">
        <v>59060</v>
      </c>
      <c r="V154" s="124">
        <f t="shared" si="74"/>
        <v>59060</v>
      </c>
      <c r="W154" s="51">
        <f t="shared" si="75"/>
        <v>197.00262385595124</v>
      </c>
      <c r="Y154" s="176">
        <v>2.5489248513906437E-2</v>
      </c>
      <c r="Z154" s="61">
        <v>-2.1373020457447489E-2</v>
      </c>
      <c r="AA154" s="117">
        <f t="shared" si="76"/>
        <v>3</v>
      </c>
      <c r="AB154" s="63">
        <f t="shared" si="77"/>
        <v>244.64712854236993</v>
      </c>
      <c r="AC154" s="63">
        <f t="shared" si="77"/>
        <v>24.656994446729108</v>
      </c>
      <c r="AE154" s="124">
        <f t="shared" si="78"/>
        <v>0</v>
      </c>
      <c r="AF154" s="51">
        <v>0</v>
      </c>
      <c r="AG154" s="51">
        <f t="shared" si="79"/>
        <v>197.00262385595124</v>
      </c>
      <c r="AI154" s="124">
        <v>0</v>
      </c>
      <c r="AJ154" s="51">
        <f t="shared" si="80"/>
        <v>197.00262385595124</v>
      </c>
      <c r="AK154" s="51">
        <f t="shared" si="81"/>
        <v>0</v>
      </c>
      <c r="AM154" s="124">
        <f t="shared" si="82"/>
        <v>0</v>
      </c>
      <c r="AN154" s="51">
        <f t="shared" si="83"/>
        <v>0</v>
      </c>
      <c r="AO154" s="51">
        <f t="shared" si="84"/>
        <v>0</v>
      </c>
      <c r="AQ154" s="124">
        <f t="shared" si="85"/>
        <v>250883</v>
      </c>
      <c r="AR154" s="51">
        <f t="shared" si="85"/>
        <v>24327</v>
      </c>
      <c r="AS154" s="51">
        <f t="shared" si="86"/>
        <v>59060</v>
      </c>
      <c r="AU154" s="178">
        <f t="shared" si="87"/>
        <v>334270</v>
      </c>
      <c r="AW154" s="124">
        <f t="shared" si="88"/>
        <v>1354.0740001119927</v>
      </c>
      <c r="AX154" s="51">
        <f t="shared" si="88"/>
        <v>131.29848654840879</v>
      </c>
      <c r="AY154" s="51">
        <f t="shared" si="88"/>
        <v>318.76057941994588</v>
      </c>
      <c r="AZ154" s="65">
        <f t="shared" si="89"/>
        <v>1804.1330660803471</v>
      </c>
      <c r="BB154" s="131">
        <v>244647.12854236993</v>
      </c>
      <c r="BC154" s="54">
        <v>24656.99444672911</v>
      </c>
      <c r="BD154" s="54">
        <v>57116.983720132717</v>
      </c>
      <c r="BE154" s="54">
        <f t="shared" si="90"/>
        <v>326421.1067092318</v>
      </c>
      <c r="BG154" s="122">
        <f t="shared" si="91"/>
        <v>2.5489248513906437E-2</v>
      </c>
      <c r="BH154" s="49">
        <f t="shared" si="91"/>
        <v>-1.338340110519376E-2</v>
      </c>
      <c r="BI154" s="49">
        <f t="shared" si="91"/>
        <v>3.4018187819368384E-2</v>
      </c>
      <c r="BJ154" s="49">
        <f t="shared" si="92"/>
        <v>2.4045299551538557E-2</v>
      </c>
      <c r="BL154" s="131">
        <v>241111.41127946498</v>
      </c>
      <c r="BM154" s="54">
        <v>23087</v>
      </c>
      <c r="BN154" s="54">
        <v>55239</v>
      </c>
      <c r="BO154" s="54">
        <f t="shared" si="93"/>
        <v>319437.41127946496</v>
      </c>
      <c r="BQ154" s="122">
        <f t="shared" si="94"/>
        <v>4.0527276036757431E-2</v>
      </c>
      <c r="BR154" s="49">
        <f t="shared" si="94"/>
        <v>5.3709880019058298E-2</v>
      </c>
      <c r="BS154" s="49">
        <f t="shared" si="94"/>
        <v>6.9172142870073783E-2</v>
      </c>
      <c r="BT154" s="49">
        <f t="shared" si="95"/>
        <v>4.6433473966386751E-2</v>
      </c>
      <c r="BV154" s="122">
        <f t="shared" si="96"/>
        <v>3.300135225339762E-2</v>
      </c>
      <c r="BW154" s="49">
        <f t="shared" si="96"/>
        <v>4.6088609121671009E-2</v>
      </c>
      <c r="BX154" s="49">
        <f t="shared" si="96"/>
        <v>6.1439036546153014E-2</v>
      </c>
      <c r="BY154" s="49">
        <f t="shared" si="96"/>
        <v>3.8864831845419223E-2</v>
      </c>
      <c r="CA154" s="180">
        <v>179093.4000500718</v>
      </c>
      <c r="CB154" s="64">
        <v>170929.05370929936</v>
      </c>
      <c r="CC154" s="64">
        <v>182553.95756701258</v>
      </c>
      <c r="CD154" s="64">
        <v>179041.29273450226</v>
      </c>
      <c r="CF154" s="180">
        <v>178592.47622336177</v>
      </c>
      <c r="CG154" s="64">
        <v>169688.96687653122</v>
      </c>
      <c r="CH154" s="64">
        <v>181745.78700413328</v>
      </c>
      <c r="CI154" s="64">
        <v>178416.81284746394</v>
      </c>
      <c r="CK154" s="163">
        <v>185280.125</v>
      </c>
      <c r="CL154" s="60">
        <v>183940.03125</v>
      </c>
    </row>
    <row r="155" spans="1:90">
      <c r="A155" s="9" t="s">
        <v>334</v>
      </c>
      <c r="B155" s="23" t="s">
        <v>335</v>
      </c>
      <c r="D155" s="131">
        <v>368513.9636650972</v>
      </c>
      <c r="E155" s="54">
        <v>227948</v>
      </c>
      <c r="F155" s="124">
        <f t="shared" si="65"/>
        <v>1616.6580258001702</v>
      </c>
      <c r="G155" s="131">
        <f t="shared" si="66"/>
        <v>352994.00174609735</v>
      </c>
      <c r="H155" s="54">
        <v>226834.03125</v>
      </c>
      <c r="I155" s="124">
        <f t="shared" si="67"/>
        <v>1556.1774386359734</v>
      </c>
      <c r="J155" s="49">
        <f t="shared" si="68"/>
        <v>4.3966644878467687E-2</v>
      </c>
      <c r="K155" s="49">
        <f t="shared" si="69"/>
        <v>3.8864840000000012E-2</v>
      </c>
      <c r="M155" s="131">
        <f t="shared" si="70"/>
        <v>359591.48535894742</v>
      </c>
      <c r="N155" s="124">
        <f t="shared" si="71"/>
        <v>1577.5154217582406</v>
      </c>
      <c r="O155" s="49">
        <f t="shared" si="72"/>
        <v>2.4812818627346633E-2</v>
      </c>
      <c r="P155" s="49">
        <f t="shared" si="73"/>
        <v>2.4812818627346855E-2</v>
      </c>
      <c r="R155" s="131">
        <v>280089</v>
      </c>
      <c r="S155" s="54">
        <v>29943</v>
      </c>
      <c r="T155" s="54">
        <v>58168</v>
      </c>
      <c r="V155" s="124">
        <f t="shared" si="74"/>
        <v>58168</v>
      </c>
      <c r="W155" s="51">
        <f t="shared" si="75"/>
        <v>313.96366509719519</v>
      </c>
      <c r="Y155" s="176">
        <v>1.9307816389337873E-2</v>
      </c>
      <c r="Z155" s="61">
        <v>-3.074471989962424E-2</v>
      </c>
      <c r="AA155" s="117">
        <f t="shared" si="76"/>
        <v>3</v>
      </c>
      <c r="AB155" s="63">
        <f t="shared" si="77"/>
        <v>274.78353005488611</v>
      </c>
      <c r="AC155" s="63">
        <f t="shared" si="77"/>
        <v>30.892790181033746</v>
      </c>
      <c r="AE155" s="124">
        <f t="shared" si="78"/>
        <v>0</v>
      </c>
      <c r="AF155" s="51">
        <v>0</v>
      </c>
      <c r="AG155" s="51">
        <f t="shared" si="79"/>
        <v>313.96366509719519</v>
      </c>
      <c r="AI155" s="124">
        <v>0</v>
      </c>
      <c r="AJ155" s="51">
        <f t="shared" si="80"/>
        <v>313.96366509719519</v>
      </c>
      <c r="AK155" s="51">
        <f t="shared" si="81"/>
        <v>0</v>
      </c>
      <c r="AM155" s="124">
        <f t="shared" si="82"/>
        <v>0</v>
      </c>
      <c r="AN155" s="51">
        <f t="shared" si="83"/>
        <v>0</v>
      </c>
      <c r="AO155" s="51">
        <f t="shared" si="84"/>
        <v>0</v>
      </c>
      <c r="AQ155" s="124">
        <f t="shared" si="85"/>
        <v>280089</v>
      </c>
      <c r="AR155" s="51">
        <f t="shared" si="85"/>
        <v>30257</v>
      </c>
      <c r="AS155" s="51">
        <f t="shared" si="86"/>
        <v>58168</v>
      </c>
      <c r="AU155" s="178">
        <f t="shared" si="87"/>
        <v>368514</v>
      </c>
      <c r="AW155" s="124">
        <f t="shared" si="88"/>
        <v>1228.7407654377314</v>
      </c>
      <c r="AX155" s="51">
        <f t="shared" si="88"/>
        <v>132.73641356800675</v>
      </c>
      <c r="AY155" s="51">
        <f t="shared" si="88"/>
        <v>255.18100619439522</v>
      </c>
      <c r="AZ155" s="65">
        <f t="shared" si="89"/>
        <v>1616.6581852001334</v>
      </c>
      <c r="BB155" s="131">
        <v>274783.53005488613</v>
      </c>
      <c r="BC155" s="54">
        <v>30892.79018103375</v>
      </c>
      <c r="BD155" s="54">
        <v>53915.165123027517</v>
      </c>
      <c r="BE155" s="54">
        <f t="shared" si="90"/>
        <v>359591.48535894742</v>
      </c>
      <c r="BG155" s="122">
        <f t="shared" si="91"/>
        <v>1.9307816389337873E-2</v>
      </c>
      <c r="BH155" s="49">
        <f t="shared" si="91"/>
        <v>-2.0580536018533047E-2</v>
      </c>
      <c r="BI155" s="49">
        <f t="shared" si="91"/>
        <v>7.8880123380278278E-2</v>
      </c>
      <c r="BJ155" s="49">
        <f t="shared" si="92"/>
        <v>2.4812919672294376E-2</v>
      </c>
      <c r="BL155" s="131">
        <v>269816.00174609735</v>
      </c>
      <c r="BM155" s="54">
        <v>28645</v>
      </c>
      <c r="BN155" s="54">
        <v>54533</v>
      </c>
      <c r="BO155" s="54">
        <f t="shared" si="93"/>
        <v>352994.00174609735</v>
      </c>
      <c r="BQ155" s="122">
        <f t="shared" si="94"/>
        <v>3.8074088220941604E-2</v>
      </c>
      <c r="BR155" s="49">
        <f t="shared" si="94"/>
        <v>5.6275091639029551E-2</v>
      </c>
      <c r="BS155" s="49">
        <f t="shared" si="94"/>
        <v>6.6656886655786396E-2</v>
      </c>
      <c r="BT155" s="49">
        <f t="shared" si="95"/>
        <v>4.3966747811952755E-2</v>
      </c>
      <c r="BV155" s="122">
        <f t="shared" si="96"/>
        <v>3.3001079927546417E-2</v>
      </c>
      <c r="BW155" s="49">
        <f t="shared" si="96"/>
        <v>5.1113136090004119E-2</v>
      </c>
      <c r="BX155" s="49">
        <f t="shared" si="96"/>
        <v>6.1444195872332186E-2</v>
      </c>
      <c r="BY155" s="49">
        <f t="shared" si="96"/>
        <v>3.8864942430455018E-2</v>
      </c>
      <c r="CA155" s="180">
        <v>201154.68744104935</v>
      </c>
      <c r="CB155" s="64">
        <v>214157.30142992019</v>
      </c>
      <c r="CC155" s="64">
        <v>172320.49252310855</v>
      </c>
      <c r="CD155" s="64">
        <v>197235.1758868813</v>
      </c>
      <c r="CF155" s="180">
        <v>201060.00657857611</v>
      </c>
      <c r="CG155" s="64">
        <v>212951.89404866376</v>
      </c>
      <c r="CH155" s="64">
        <v>172014.88099652267</v>
      </c>
      <c r="CI155" s="64">
        <v>197117.47610781161</v>
      </c>
      <c r="CK155" s="163">
        <v>227948</v>
      </c>
      <c r="CL155" s="60">
        <v>226834.03125</v>
      </c>
    </row>
    <row r="156" spans="1:90">
      <c r="A156" s="9" t="s">
        <v>336</v>
      </c>
      <c r="B156" s="23" t="s">
        <v>337</v>
      </c>
      <c r="D156" s="131">
        <v>395735.56460972404</v>
      </c>
      <c r="E156" s="54">
        <v>191177.5625</v>
      </c>
      <c r="F156" s="124">
        <f t="shared" si="65"/>
        <v>2069.9895920564636</v>
      </c>
      <c r="G156" s="131">
        <f t="shared" si="66"/>
        <v>378431.47217258572</v>
      </c>
      <c r="H156" s="54">
        <v>189923.25</v>
      </c>
      <c r="I156" s="124">
        <f t="shared" si="67"/>
        <v>1992.5494754991066</v>
      </c>
      <c r="J156" s="49">
        <f t="shared" si="68"/>
        <v>4.5725828081356612E-2</v>
      </c>
      <c r="K156" s="49">
        <f t="shared" si="69"/>
        <v>3.8864840000000234E-2</v>
      </c>
      <c r="M156" s="131">
        <f t="shared" si="70"/>
        <v>389461.36379638116</v>
      </c>
      <c r="N156" s="124">
        <f t="shared" si="71"/>
        <v>2037.1708829396814</v>
      </c>
      <c r="O156" s="49">
        <f t="shared" si="72"/>
        <v>1.6109944134594878E-2</v>
      </c>
      <c r="P156" s="49">
        <f t="shared" si="73"/>
        <v>1.61099441345951E-2</v>
      </c>
      <c r="R156" s="131">
        <v>306656</v>
      </c>
      <c r="S156" s="54">
        <v>32047</v>
      </c>
      <c r="T156" s="54">
        <v>56653</v>
      </c>
      <c r="V156" s="124">
        <f t="shared" si="74"/>
        <v>56653</v>
      </c>
      <c r="W156" s="51">
        <f t="shared" si="75"/>
        <v>379.56460972403875</v>
      </c>
      <c r="Y156" s="176">
        <v>3.383159106148903E-2</v>
      </c>
      <c r="Z156" s="61">
        <v>-4.4690705215798987E-2</v>
      </c>
      <c r="AA156" s="117">
        <f t="shared" si="76"/>
        <v>3</v>
      </c>
      <c r="AB156" s="63">
        <f t="shared" si="77"/>
        <v>296.62084487584701</v>
      </c>
      <c r="AC156" s="63">
        <f t="shared" si="77"/>
        <v>33.546203491340712</v>
      </c>
      <c r="AE156" s="124">
        <f t="shared" si="78"/>
        <v>0</v>
      </c>
      <c r="AF156" s="51">
        <v>0</v>
      </c>
      <c r="AG156" s="51">
        <f t="shared" si="79"/>
        <v>379.56460972403875</v>
      </c>
      <c r="AI156" s="124">
        <v>0</v>
      </c>
      <c r="AJ156" s="51">
        <f t="shared" si="80"/>
        <v>379.56460972403875</v>
      </c>
      <c r="AK156" s="51">
        <f t="shared" si="81"/>
        <v>0</v>
      </c>
      <c r="AM156" s="124">
        <f t="shared" si="82"/>
        <v>0</v>
      </c>
      <c r="AN156" s="51">
        <f t="shared" si="83"/>
        <v>0</v>
      </c>
      <c r="AO156" s="51">
        <f t="shared" si="84"/>
        <v>0</v>
      </c>
      <c r="AQ156" s="124">
        <f t="shared" si="85"/>
        <v>306656</v>
      </c>
      <c r="AR156" s="51">
        <f t="shared" si="85"/>
        <v>32427</v>
      </c>
      <c r="AS156" s="51">
        <f t="shared" si="86"/>
        <v>56653</v>
      </c>
      <c r="AU156" s="178">
        <f t="shared" si="87"/>
        <v>395736</v>
      </c>
      <c r="AW156" s="124">
        <f t="shared" si="88"/>
        <v>1604.037607708279</v>
      </c>
      <c r="AX156" s="51">
        <f t="shared" si="88"/>
        <v>169.61718507107756</v>
      </c>
      <c r="AY156" s="51">
        <f t="shared" si="88"/>
        <v>296.33707669015814</v>
      </c>
      <c r="AZ156" s="65">
        <f t="shared" si="89"/>
        <v>2069.9918694695148</v>
      </c>
      <c r="BB156" s="131">
        <v>296620.84487584693</v>
      </c>
      <c r="BC156" s="54">
        <v>33546.203491340719</v>
      </c>
      <c r="BD156" s="54">
        <v>59294.315429193484</v>
      </c>
      <c r="BE156" s="54">
        <f t="shared" si="90"/>
        <v>389461.36379638116</v>
      </c>
      <c r="BG156" s="122">
        <f t="shared" si="91"/>
        <v>3.3831591061489252E-2</v>
      </c>
      <c r="BH156" s="49">
        <f t="shared" si="91"/>
        <v>-3.3363044841411615E-2</v>
      </c>
      <c r="BI156" s="49">
        <f t="shared" si="91"/>
        <v>-4.454584575392595E-2</v>
      </c>
      <c r="BJ156" s="49">
        <f t="shared" si="92"/>
        <v>1.6111062063910886E-2</v>
      </c>
      <c r="BL156" s="131">
        <v>294911.47217258572</v>
      </c>
      <c r="BM156" s="54">
        <v>30497</v>
      </c>
      <c r="BN156" s="54">
        <v>53023</v>
      </c>
      <c r="BO156" s="54">
        <f t="shared" si="93"/>
        <v>378431.47217258572</v>
      </c>
      <c r="BQ156" s="122">
        <f t="shared" si="94"/>
        <v>3.9823909666495627E-2</v>
      </c>
      <c r="BR156" s="49">
        <f t="shared" si="94"/>
        <v>6.3284913270157617E-2</v>
      </c>
      <c r="BS156" s="49">
        <f t="shared" si="94"/>
        <v>6.8460856609395826E-2</v>
      </c>
      <c r="BT156" s="49">
        <f t="shared" si="95"/>
        <v>4.5726978594218037E-2</v>
      </c>
      <c r="BV156" s="122">
        <f t="shared" si="96"/>
        <v>3.3001643964192917E-2</v>
      </c>
      <c r="BW156" s="49">
        <f t="shared" si="96"/>
        <v>5.6308720351199604E-2</v>
      </c>
      <c r="BX156" s="49">
        <f t="shared" si="96"/>
        <v>6.1450704420611402E-2</v>
      </c>
      <c r="BY156" s="49">
        <f t="shared" si="96"/>
        <v>3.8865982964367607E-2</v>
      </c>
      <c r="CA156" s="180">
        <v>217140.64641204284</v>
      </c>
      <c r="CB156" s="64">
        <v>232551.49084381264</v>
      </c>
      <c r="CC156" s="64">
        <v>189513.01763175274</v>
      </c>
      <c r="CD156" s="64">
        <v>213618.74159185388</v>
      </c>
      <c r="CF156" s="180">
        <v>215480.59711936297</v>
      </c>
      <c r="CG156" s="64">
        <v>230999.83074847487</v>
      </c>
      <c r="CH156" s="64">
        <v>188297.56090831087</v>
      </c>
      <c r="CI156" s="64">
        <v>212138.94092477974</v>
      </c>
      <c r="CK156" s="163">
        <v>191177.5625</v>
      </c>
      <c r="CL156" s="60">
        <v>189923.25</v>
      </c>
    </row>
    <row r="157" spans="1:90">
      <c r="A157" s="9" t="s">
        <v>338</v>
      </c>
      <c r="B157" s="23" t="s">
        <v>339</v>
      </c>
      <c r="D157" s="131">
        <v>548047.4684239577</v>
      </c>
      <c r="E157" s="54">
        <v>304682.5625</v>
      </c>
      <c r="F157" s="124">
        <f t="shared" si="65"/>
        <v>1798.749045324698</v>
      </c>
      <c r="G157" s="131">
        <f t="shared" si="66"/>
        <v>523065.90641242109</v>
      </c>
      <c r="H157" s="54">
        <v>302095.9375</v>
      </c>
      <c r="I157" s="124">
        <f t="shared" si="67"/>
        <v>1731.4562742586404</v>
      </c>
      <c r="J157" s="49">
        <f t="shared" si="68"/>
        <v>4.7759874435095551E-2</v>
      </c>
      <c r="K157" s="49">
        <f t="shared" si="69"/>
        <v>3.886483999999979E-2</v>
      </c>
      <c r="M157" s="131">
        <f t="shared" si="70"/>
        <v>548130.06111784338</v>
      </c>
      <c r="N157" s="124">
        <f t="shared" si="71"/>
        <v>1799.0201231744052</v>
      </c>
      <c r="O157" s="49">
        <f t="shared" si="72"/>
        <v>-1.5068083242364416E-4</v>
      </c>
      <c r="P157" s="49">
        <f t="shared" si="73"/>
        <v>-1.5068083242386621E-4</v>
      </c>
      <c r="R157" s="131">
        <v>411547</v>
      </c>
      <c r="S157" s="54">
        <v>43141</v>
      </c>
      <c r="T157" s="54">
        <v>92811</v>
      </c>
      <c r="V157" s="124">
        <f t="shared" si="74"/>
        <v>92811</v>
      </c>
      <c r="W157" s="51">
        <f t="shared" si="75"/>
        <v>548.46842395770364</v>
      </c>
      <c r="Y157" s="176">
        <v>8.7934224801577976E-3</v>
      </c>
      <c r="Z157" s="61">
        <v>-1.8933206484409437E-3</v>
      </c>
      <c r="AA157" s="117">
        <f t="shared" si="76"/>
        <v>3</v>
      </c>
      <c r="AB157" s="63">
        <f t="shared" si="77"/>
        <v>407.95963854343506</v>
      </c>
      <c r="AC157" s="63">
        <f t="shared" si="77"/>
        <v>43.222834685394012</v>
      </c>
      <c r="AE157" s="124">
        <f t="shared" si="78"/>
        <v>0</v>
      </c>
      <c r="AF157" s="51">
        <v>0</v>
      </c>
      <c r="AG157" s="51">
        <f t="shared" si="79"/>
        <v>548.46842395770364</v>
      </c>
      <c r="AI157" s="124">
        <v>0</v>
      </c>
      <c r="AJ157" s="51">
        <f t="shared" si="80"/>
        <v>81.679746094390751</v>
      </c>
      <c r="AK157" s="51">
        <f t="shared" si="81"/>
        <v>466.7886778633129</v>
      </c>
      <c r="AM157" s="124">
        <f t="shared" si="82"/>
        <v>422.07078420952536</v>
      </c>
      <c r="AN157" s="51">
        <f t="shared" si="83"/>
        <v>44.71789365378752</v>
      </c>
      <c r="AO157" s="51">
        <f t="shared" si="84"/>
        <v>0</v>
      </c>
      <c r="AQ157" s="124">
        <f t="shared" si="85"/>
        <v>411969</v>
      </c>
      <c r="AR157" s="51">
        <f t="shared" si="85"/>
        <v>43267</v>
      </c>
      <c r="AS157" s="51">
        <f t="shared" si="86"/>
        <v>92811</v>
      </c>
      <c r="AU157" s="178">
        <f t="shared" si="87"/>
        <v>548047</v>
      </c>
      <c r="AW157" s="124">
        <f t="shared" si="88"/>
        <v>1352.1252959791555</v>
      </c>
      <c r="AX157" s="51">
        <f t="shared" si="88"/>
        <v>142.00681405914065</v>
      </c>
      <c r="AY157" s="51">
        <f t="shared" si="88"/>
        <v>304.61539787003727</v>
      </c>
      <c r="AZ157" s="65">
        <f t="shared" si="89"/>
        <v>1798.7475079083333</v>
      </c>
      <c r="BB157" s="131">
        <v>407959.63854343514</v>
      </c>
      <c r="BC157" s="54">
        <v>43222.834685394009</v>
      </c>
      <c r="BD157" s="54">
        <v>96947.587889014263</v>
      </c>
      <c r="BE157" s="54">
        <f t="shared" si="90"/>
        <v>548130.06111784338</v>
      </c>
      <c r="BG157" s="122">
        <f t="shared" si="91"/>
        <v>9.8278385353995912E-3</v>
      </c>
      <c r="BH157" s="49">
        <f t="shared" si="91"/>
        <v>1.0218051390533667E-3</v>
      </c>
      <c r="BI157" s="49">
        <f t="shared" si="91"/>
        <v>-4.2668290971301315E-2</v>
      </c>
      <c r="BJ157" s="49">
        <f t="shared" si="92"/>
        <v>-1.5153541784218572E-4</v>
      </c>
      <c r="BL157" s="131">
        <v>395017.90641242109</v>
      </c>
      <c r="BM157" s="54">
        <v>41352</v>
      </c>
      <c r="BN157" s="54">
        <v>86696</v>
      </c>
      <c r="BO157" s="54">
        <f t="shared" si="93"/>
        <v>523065.90641242109</v>
      </c>
      <c r="BQ157" s="122">
        <f t="shared" si="94"/>
        <v>4.2912215655056984E-2</v>
      </c>
      <c r="BR157" s="49">
        <f t="shared" si="94"/>
        <v>4.6309731089185568E-2</v>
      </c>
      <c r="BS157" s="49">
        <f t="shared" si="94"/>
        <v>7.0533819322690761E-2</v>
      </c>
      <c r="BT157" s="49">
        <f t="shared" si="95"/>
        <v>4.7758978899844706E-2</v>
      </c>
      <c r="BV157" s="122">
        <f t="shared" si="96"/>
        <v>3.4058335775341897E-2</v>
      </c>
      <c r="BW157" s="49">
        <f t="shared" si="96"/>
        <v>3.7427007752570018E-2</v>
      </c>
      <c r="BX157" s="49">
        <f t="shared" si="96"/>
        <v>6.1445443809223121E-2</v>
      </c>
      <c r="BY157" s="49">
        <f t="shared" si="96"/>
        <v>3.8863952067461183E-2</v>
      </c>
      <c r="CA157" s="180">
        <v>298645.96893189574</v>
      </c>
      <c r="CB157" s="64">
        <v>299632.55446115189</v>
      </c>
      <c r="CC157" s="64">
        <v>309858.20141404006</v>
      </c>
      <c r="CD157" s="64">
        <v>300648.18944627664</v>
      </c>
      <c r="CF157" s="180">
        <v>297454.8703497689</v>
      </c>
      <c r="CG157" s="64">
        <v>297320.80385307653</v>
      </c>
      <c r="CH157" s="64">
        <v>308751.27927049203</v>
      </c>
      <c r="CI157" s="64">
        <v>299344.3716700048</v>
      </c>
      <c r="CK157" s="163">
        <v>304682.5625</v>
      </c>
      <c r="CL157" s="60">
        <v>302095.9375</v>
      </c>
    </row>
    <row r="158" spans="1:90">
      <c r="A158" s="9" t="s">
        <v>340</v>
      </c>
      <c r="B158" s="23" t="s">
        <v>341</v>
      </c>
      <c r="D158" s="131">
        <v>406325</v>
      </c>
      <c r="E158" s="54">
        <v>244893.84375</v>
      </c>
      <c r="F158" s="124">
        <f t="shared" si="65"/>
        <v>1659.1882988075317</v>
      </c>
      <c r="G158" s="131">
        <f t="shared" si="66"/>
        <v>387930.21886601509</v>
      </c>
      <c r="H158" s="54">
        <v>242897.75</v>
      </c>
      <c r="I158" s="124">
        <f t="shared" si="67"/>
        <v>1597.0926814514135</v>
      </c>
      <c r="J158" s="49">
        <f t="shared" si="68"/>
        <v>4.741775772909862E-2</v>
      </c>
      <c r="K158" s="49">
        <f t="shared" si="69"/>
        <v>3.8880409432273444E-2</v>
      </c>
      <c r="M158" s="131">
        <f t="shared" si="70"/>
        <v>406549.19742280635</v>
      </c>
      <c r="N158" s="124">
        <f t="shared" si="71"/>
        <v>1660.1037870018174</v>
      </c>
      <c r="O158" s="49">
        <f t="shared" si="72"/>
        <v>-5.5146443340092777E-4</v>
      </c>
      <c r="P158" s="49">
        <f t="shared" si="73"/>
        <v>-5.5146443340092777E-4</v>
      </c>
      <c r="R158" s="131">
        <v>301577</v>
      </c>
      <c r="S158" s="54">
        <v>31967</v>
      </c>
      <c r="T158" s="54">
        <v>72781</v>
      </c>
      <c r="V158" s="124">
        <f t="shared" si="74"/>
        <v>72781</v>
      </c>
      <c r="W158" s="51">
        <f t="shared" si="75"/>
        <v>0</v>
      </c>
      <c r="Y158" s="176">
        <v>-1.3060155286159558E-2</v>
      </c>
      <c r="Z158" s="61">
        <v>-1.0755385501322046E-3</v>
      </c>
      <c r="AA158" s="117">
        <f t="shared" si="76"/>
        <v>4</v>
      </c>
      <c r="AB158" s="63">
        <f t="shared" si="77"/>
        <v>305.56776242775072</v>
      </c>
      <c r="AC158" s="63">
        <f t="shared" si="77"/>
        <v>32.001418759534808</v>
      </c>
      <c r="AE158" s="124">
        <f t="shared" si="78"/>
        <v>0</v>
      </c>
      <c r="AF158" s="51">
        <v>0</v>
      </c>
      <c r="AG158" s="51">
        <f t="shared" si="79"/>
        <v>0</v>
      </c>
      <c r="AI158" s="124">
        <v>0</v>
      </c>
      <c r="AJ158" s="51">
        <f t="shared" si="80"/>
        <v>0</v>
      </c>
      <c r="AK158" s="51">
        <f t="shared" si="81"/>
        <v>0</v>
      </c>
      <c r="AM158" s="124">
        <f t="shared" si="82"/>
        <v>0</v>
      </c>
      <c r="AN158" s="51">
        <f t="shared" si="83"/>
        <v>0</v>
      </c>
      <c r="AO158" s="51">
        <f t="shared" si="84"/>
        <v>0</v>
      </c>
      <c r="AQ158" s="124">
        <f t="shared" si="85"/>
        <v>301577</v>
      </c>
      <c r="AR158" s="51">
        <f t="shared" si="85"/>
        <v>31967</v>
      </c>
      <c r="AS158" s="51">
        <f t="shared" si="86"/>
        <v>72781</v>
      </c>
      <c r="AU158" s="178">
        <f t="shared" si="87"/>
        <v>406325</v>
      </c>
      <c r="AW158" s="124">
        <f t="shared" si="88"/>
        <v>1231.4601109690002</v>
      </c>
      <c r="AX158" s="51">
        <f t="shared" si="88"/>
        <v>130.53411025159753</v>
      </c>
      <c r="AY158" s="51">
        <f t="shared" si="88"/>
        <v>297.19407758693404</v>
      </c>
      <c r="AZ158" s="65">
        <f t="shared" si="89"/>
        <v>1659.1882988075317</v>
      </c>
      <c r="BB158" s="131">
        <v>305567.76242775074</v>
      </c>
      <c r="BC158" s="54">
        <v>32001.418759534798</v>
      </c>
      <c r="BD158" s="54">
        <v>68980.01623552083</v>
      </c>
      <c r="BE158" s="54">
        <f t="shared" si="90"/>
        <v>406549.19742280635</v>
      </c>
      <c r="BG158" s="122">
        <f t="shared" si="91"/>
        <v>-1.3060155286159558E-2</v>
      </c>
      <c r="BH158" s="49">
        <f t="shared" si="91"/>
        <v>-1.0755385501319825E-3</v>
      </c>
      <c r="BI158" s="49">
        <f t="shared" si="91"/>
        <v>5.5102680050137076E-2</v>
      </c>
      <c r="BJ158" s="49">
        <f t="shared" si="92"/>
        <v>-5.5146443340092777E-4</v>
      </c>
      <c r="BL158" s="131">
        <v>289269.21886601509</v>
      </c>
      <c r="BM158" s="54">
        <v>30652</v>
      </c>
      <c r="BN158" s="54">
        <v>68009</v>
      </c>
      <c r="BO158" s="54">
        <f t="shared" si="93"/>
        <v>387930.21886601509</v>
      </c>
      <c r="BQ158" s="122">
        <f t="shared" si="94"/>
        <v>4.2547842394823565E-2</v>
      </c>
      <c r="BR158" s="49">
        <f t="shared" si="94"/>
        <v>4.2900952629518541E-2</v>
      </c>
      <c r="BS158" s="49">
        <f t="shared" si="94"/>
        <v>7.0167183755091234E-2</v>
      </c>
      <c r="BT158" s="49">
        <f t="shared" si="95"/>
        <v>4.741775772909862E-2</v>
      </c>
      <c r="BV158" s="122">
        <f t="shared" si="96"/>
        <v>3.405018806258675E-2</v>
      </c>
      <c r="BW158" s="49">
        <f t="shared" si="96"/>
        <v>3.4400420147624011E-2</v>
      </c>
      <c r="BX158" s="49">
        <f t="shared" si="96"/>
        <v>6.1444408228200853E-2</v>
      </c>
      <c r="BY158" s="49">
        <f t="shared" si="96"/>
        <v>3.8880409432273444E-2</v>
      </c>
      <c r="CA158" s="180">
        <v>223690.21800883606</v>
      </c>
      <c r="CB158" s="64">
        <v>221842.61904832145</v>
      </c>
      <c r="CC158" s="64">
        <v>220469.88717985206</v>
      </c>
      <c r="CD158" s="64">
        <v>222991.38251373073</v>
      </c>
      <c r="CF158" s="180">
        <v>222004.93634256328</v>
      </c>
      <c r="CG158" s="64">
        <v>219730.20600121634</v>
      </c>
      <c r="CH158" s="64">
        <v>219050.2319918763</v>
      </c>
      <c r="CI158" s="64">
        <v>221327.54276727766</v>
      </c>
      <c r="CK158" s="163">
        <v>244893.84375</v>
      </c>
      <c r="CL158" s="60">
        <v>242897.75</v>
      </c>
    </row>
    <row r="159" spans="1:90">
      <c r="A159" s="9" t="s">
        <v>342</v>
      </c>
      <c r="B159" s="23" t="s">
        <v>343</v>
      </c>
      <c r="D159" s="131">
        <v>645286.04632932902</v>
      </c>
      <c r="E159" s="54">
        <v>375978.375</v>
      </c>
      <c r="F159" s="124">
        <f t="shared" si="65"/>
        <v>1716.2850026396573</v>
      </c>
      <c r="G159" s="131">
        <f t="shared" si="66"/>
        <v>618030.34065225651</v>
      </c>
      <c r="H159" s="54">
        <v>374092.875</v>
      </c>
      <c r="I159" s="124">
        <f t="shared" si="67"/>
        <v>1652.0772833544518</v>
      </c>
      <c r="J159" s="49">
        <f t="shared" si="68"/>
        <v>4.410091848938591E-2</v>
      </c>
      <c r="K159" s="49">
        <f t="shared" si="69"/>
        <v>3.8864840000000012E-2</v>
      </c>
      <c r="M159" s="131">
        <f t="shared" si="70"/>
        <v>633625.9487643321</v>
      </c>
      <c r="N159" s="124">
        <f t="shared" si="71"/>
        <v>1685.2723212188257</v>
      </c>
      <c r="O159" s="49">
        <f t="shared" si="72"/>
        <v>1.8402178111132983E-2</v>
      </c>
      <c r="P159" s="49">
        <f t="shared" si="73"/>
        <v>1.8402178111133205E-2</v>
      </c>
      <c r="R159" s="131">
        <v>486328</v>
      </c>
      <c r="S159" s="54">
        <v>49769</v>
      </c>
      <c r="T159" s="54">
        <v>108586</v>
      </c>
      <c r="V159" s="124">
        <f t="shared" si="74"/>
        <v>108586</v>
      </c>
      <c r="W159" s="51">
        <f t="shared" si="75"/>
        <v>603.04632932902314</v>
      </c>
      <c r="Y159" s="176">
        <v>1.0107266218216449E-2</v>
      </c>
      <c r="Z159" s="61">
        <v>-1.4346236787775579E-2</v>
      </c>
      <c r="AA159" s="117">
        <f t="shared" si="76"/>
        <v>3</v>
      </c>
      <c r="AB159" s="63">
        <f t="shared" si="77"/>
        <v>481.4617380397471</v>
      </c>
      <c r="AC159" s="63">
        <f t="shared" si="77"/>
        <v>50.493390131037394</v>
      </c>
      <c r="AE159" s="124">
        <f t="shared" si="78"/>
        <v>0</v>
      </c>
      <c r="AF159" s="51">
        <v>0</v>
      </c>
      <c r="AG159" s="51">
        <f t="shared" si="79"/>
        <v>603.04632932902314</v>
      </c>
      <c r="AI159" s="124">
        <v>0</v>
      </c>
      <c r="AJ159" s="51">
        <f t="shared" si="80"/>
        <v>603.04632932902314</v>
      </c>
      <c r="AK159" s="51">
        <f t="shared" si="81"/>
        <v>0</v>
      </c>
      <c r="AM159" s="124">
        <f t="shared" si="82"/>
        <v>0</v>
      </c>
      <c r="AN159" s="51">
        <f t="shared" si="83"/>
        <v>0</v>
      </c>
      <c r="AO159" s="51">
        <f t="shared" si="84"/>
        <v>0</v>
      </c>
      <c r="AQ159" s="124">
        <f t="shared" si="85"/>
        <v>486328</v>
      </c>
      <c r="AR159" s="51">
        <f t="shared" si="85"/>
        <v>50372</v>
      </c>
      <c r="AS159" s="51">
        <f t="shared" si="86"/>
        <v>108586</v>
      </c>
      <c r="AU159" s="178">
        <f t="shared" si="87"/>
        <v>645286</v>
      </c>
      <c r="AW159" s="124">
        <f t="shared" si="88"/>
        <v>1293.4999253613987</v>
      </c>
      <c r="AX159" s="51">
        <f t="shared" si="88"/>
        <v>133.97579049592946</v>
      </c>
      <c r="AY159" s="51">
        <f t="shared" si="88"/>
        <v>288.80916355894135</v>
      </c>
      <c r="AZ159" s="65">
        <f t="shared" si="89"/>
        <v>1716.2848794162696</v>
      </c>
      <c r="BB159" s="131">
        <v>481461.73803974706</v>
      </c>
      <c r="BC159" s="54">
        <v>50493.390131037384</v>
      </c>
      <c r="BD159" s="54">
        <v>101670.8205935476</v>
      </c>
      <c r="BE159" s="54">
        <f t="shared" si="90"/>
        <v>633625.9487643321</v>
      </c>
      <c r="BG159" s="122">
        <f t="shared" si="91"/>
        <v>1.0107266218216449E-2</v>
      </c>
      <c r="BH159" s="49">
        <f t="shared" si="91"/>
        <v>-2.4040796374011908E-3</v>
      </c>
      <c r="BI159" s="49">
        <f t="shared" si="91"/>
        <v>6.8015379103680162E-2</v>
      </c>
      <c r="BJ159" s="49">
        <f t="shared" si="92"/>
        <v>1.840210499334316E-2</v>
      </c>
      <c r="BL159" s="131">
        <v>468431.34065225645</v>
      </c>
      <c r="BM159" s="54">
        <v>47812</v>
      </c>
      <c r="BN159" s="54">
        <v>101787</v>
      </c>
      <c r="BO159" s="54">
        <f t="shared" si="93"/>
        <v>618030.34065225651</v>
      </c>
      <c r="BQ159" s="122">
        <f t="shared" si="94"/>
        <v>3.8205512301597411E-2</v>
      </c>
      <c r="BR159" s="49">
        <f t="shared" si="94"/>
        <v>5.3543043587383821E-2</v>
      </c>
      <c r="BS159" s="49">
        <f t="shared" si="94"/>
        <v>6.6796349239097275E-2</v>
      </c>
      <c r="BT159" s="49">
        <f t="shared" si="95"/>
        <v>4.4100843526514222E-2</v>
      </c>
      <c r="BV159" s="122">
        <f t="shared" si="96"/>
        <v>3.2998998779524058E-2</v>
      </c>
      <c r="BW159" s="49">
        <f t="shared" si="96"/>
        <v>4.8259613632977594E-2</v>
      </c>
      <c r="BX159" s="49">
        <f t="shared" si="96"/>
        <v>6.1446455069012806E-2</v>
      </c>
      <c r="BY159" s="49">
        <f t="shared" si="96"/>
        <v>3.8864765413060942E-2</v>
      </c>
      <c r="CA159" s="180">
        <v>352453.02151429863</v>
      </c>
      <c r="CB159" s="64">
        <v>350034.04053642147</v>
      </c>
      <c r="CC159" s="64">
        <v>324954.32110669429</v>
      </c>
      <c r="CD159" s="64">
        <v>347542.50459038425</v>
      </c>
      <c r="CF159" s="180">
        <v>351748.42693913152</v>
      </c>
      <c r="CG159" s="64">
        <v>348193.81600773684</v>
      </c>
      <c r="CH159" s="64">
        <v>323993.39099216874</v>
      </c>
      <c r="CI159" s="64">
        <v>346797.95026732696</v>
      </c>
      <c r="CK159" s="163">
        <v>375978.375</v>
      </c>
      <c r="CL159" s="60">
        <v>374092.875</v>
      </c>
    </row>
    <row r="160" spans="1:90">
      <c r="A160" s="9" t="s">
        <v>344</v>
      </c>
      <c r="B160" s="23" t="s">
        <v>345</v>
      </c>
      <c r="D160" s="131">
        <v>415647.98393964244</v>
      </c>
      <c r="E160" s="54">
        <v>208628.875</v>
      </c>
      <c r="F160" s="124">
        <f t="shared" si="65"/>
        <v>1992.2840687303826</v>
      </c>
      <c r="G160" s="131">
        <f t="shared" si="66"/>
        <v>398006.65310585045</v>
      </c>
      <c r="H160" s="54">
        <v>207538.234375</v>
      </c>
      <c r="I160" s="124">
        <f t="shared" si="67"/>
        <v>1917.750983593191</v>
      </c>
      <c r="J160" s="49">
        <f t="shared" si="68"/>
        <v>4.4324210904836958E-2</v>
      </c>
      <c r="K160" s="49">
        <f t="shared" si="69"/>
        <v>3.886483999999979E-2</v>
      </c>
      <c r="M160" s="131">
        <f t="shared" si="70"/>
        <v>413534.57162891777</v>
      </c>
      <c r="N160" s="124">
        <f t="shared" si="71"/>
        <v>1982.1540600691912</v>
      </c>
      <c r="O160" s="49">
        <f t="shared" si="72"/>
        <v>5.1106061154690963E-3</v>
      </c>
      <c r="P160" s="49">
        <f t="shared" si="73"/>
        <v>5.1106061154690963E-3</v>
      </c>
      <c r="R160" s="131">
        <v>315604</v>
      </c>
      <c r="S160" s="54">
        <v>31462</v>
      </c>
      <c r="T160" s="54">
        <v>68263</v>
      </c>
      <c r="V160" s="124">
        <f t="shared" si="74"/>
        <v>68263</v>
      </c>
      <c r="W160" s="51">
        <f t="shared" si="75"/>
        <v>318.98393964243587</v>
      </c>
      <c r="Y160" s="176">
        <v>2.0612327633817262E-2</v>
      </c>
      <c r="Z160" s="61">
        <v>-2.8445364684656971E-2</v>
      </c>
      <c r="AA160" s="117">
        <f t="shared" si="76"/>
        <v>3</v>
      </c>
      <c r="AB160" s="63">
        <f t="shared" si="77"/>
        <v>309.23004891749133</v>
      </c>
      <c r="AC160" s="63">
        <f t="shared" si="77"/>
        <v>32.38315052636046</v>
      </c>
      <c r="AE160" s="124">
        <f t="shared" si="78"/>
        <v>0</v>
      </c>
      <c r="AF160" s="51">
        <v>0</v>
      </c>
      <c r="AG160" s="51">
        <f t="shared" si="79"/>
        <v>318.98393964243587</v>
      </c>
      <c r="AI160" s="124">
        <v>0</v>
      </c>
      <c r="AJ160" s="51">
        <f t="shared" si="80"/>
        <v>318.98393964243587</v>
      </c>
      <c r="AK160" s="51">
        <f t="shared" si="81"/>
        <v>0</v>
      </c>
      <c r="AM160" s="124">
        <f t="shared" si="82"/>
        <v>0</v>
      </c>
      <c r="AN160" s="51">
        <f t="shared" si="83"/>
        <v>0</v>
      </c>
      <c r="AO160" s="51">
        <f t="shared" si="84"/>
        <v>0</v>
      </c>
      <c r="AQ160" s="124">
        <f t="shared" si="85"/>
        <v>315604</v>
      </c>
      <c r="AR160" s="51">
        <f t="shared" si="85"/>
        <v>31781</v>
      </c>
      <c r="AS160" s="51">
        <f t="shared" si="86"/>
        <v>68263</v>
      </c>
      <c r="AU160" s="178">
        <f t="shared" si="87"/>
        <v>415648</v>
      </c>
      <c r="AW160" s="124">
        <f t="shared" si="88"/>
        <v>1512.7532082987075</v>
      </c>
      <c r="AX160" s="51">
        <f t="shared" si="88"/>
        <v>152.33270083060171</v>
      </c>
      <c r="AY160" s="51">
        <f t="shared" si="88"/>
        <v>327.19823658158538</v>
      </c>
      <c r="AZ160" s="65">
        <f t="shared" si="89"/>
        <v>1992.2841457108946</v>
      </c>
      <c r="BB160" s="131">
        <v>309230.04891749134</v>
      </c>
      <c r="BC160" s="54">
        <v>32383.15052636047</v>
      </c>
      <c r="BD160" s="54">
        <v>71921.372185065935</v>
      </c>
      <c r="BE160" s="54">
        <f t="shared" si="90"/>
        <v>413534.57162891777</v>
      </c>
      <c r="BG160" s="122">
        <f t="shared" si="91"/>
        <v>2.0612327633817262E-2</v>
      </c>
      <c r="BH160" s="49">
        <f t="shared" si="91"/>
        <v>-1.8594562807294102E-2</v>
      </c>
      <c r="BI160" s="49">
        <f t="shared" si="91"/>
        <v>-5.0866273458358369E-2</v>
      </c>
      <c r="BJ160" s="49">
        <f t="shared" si="92"/>
        <v>5.1106449522646535E-3</v>
      </c>
      <c r="BL160" s="131">
        <v>303924.65310585045</v>
      </c>
      <c r="BM160" s="54">
        <v>30107</v>
      </c>
      <c r="BN160" s="54">
        <v>63975</v>
      </c>
      <c r="BO160" s="54">
        <f t="shared" si="93"/>
        <v>398006.65310585045</v>
      </c>
      <c r="BQ160" s="122">
        <f t="shared" si="94"/>
        <v>3.8428428805615367E-2</v>
      </c>
      <c r="BR160" s="49">
        <f t="shared" si="94"/>
        <v>5.5601687315242287E-2</v>
      </c>
      <c r="BS160" s="49">
        <f t="shared" si="94"/>
        <v>6.7026182102383647E-2</v>
      </c>
      <c r="BT160" s="49">
        <f t="shared" si="95"/>
        <v>4.4324251256819602E-2</v>
      </c>
      <c r="BV160" s="122">
        <f t="shared" si="96"/>
        <v>3.2999879039384394E-2</v>
      </c>
      <c r="BW160" s="49">
        <f t="shared" si="96"/>
        <v>5.0083361608867616E-2</v>
      </c>
      <c r="BX160" s="49">
        <f t="shared" si="96"/>
        <v>6.1448133032524721E-2</v>
      </c>
      <c r="BY160" s="49">
        <f t="shared" si="96"/>
        <v>3.8864880141036062E-2</v>
      </c>
      <c r="CA160" s="180">
        <v>226371.18689374774</v>
      </c>
      <c r="CB160" s="64">
        <v>224488.88843915335</v>
      </c>
      <c r="CC160" s="64">
        <v>229870.87676700827</v>
      </c>
      <c r="CD160" s="64">
        <v>226822.84562193745</v>
      </c>
      <c r="CF160" s="180">
        <v>224526.34743339106</v>
      </c>
      <c r="CG160" s="64">
        <v>222998.71377217109</v>
      </c>
      <c r="CH160" s="64">
        <v>228711.60568103654</v>
      </c>
      <c r="CI160" s="64">
        <v>225109.19107938407</v>
      </c>
      <c r="CK160" s="163">
        <v>208628.875</v>
      </c>
      <c r="CL160" s="60">
        <v>207538.234375</v>
      </c>
    </row>
    <row r="161" spans="1:90">
      <c r="A161" s="9" t="s">
        <v>346</v>
      </c>
      <c r="B161" s="23" t="s">
        <v>347</v>
      </c>
      <c r="D161" s="131">
        <v>173473.28031101849</v>
      </c>
      <c r="E161" s="54">
        <v>97507.046875</v>
      </c>
      <c r="F161" s="124">
        <f t="shared" si="65"/>
        <v>1779.084546918994</v>
      </c>
      <c r="G161" s="131">
        <f t="shared" si="66"/>
        <v>166346.68754640603</v>
      </c>
      <c r="H161" s="54">
        <v>97135.1953125</v>
      </c>
      <c r="I161" s="124">
        <f t="shared" si="67"/>
        <v>1712.5274418941683</v>
      </c>
      <c r="J161" s="49">
        <f t="shared" si="68"/>
        <v>4.2841807490902717E-2</v>
      </c>
      <c r="K161" s="49">
        <f t="shared" si="69"/>
        <v>3.886483999999979E-2</v>
      </c>
      <c r="M161" s="131">
        <f t="shared" si="70"/>
        <v>171616.22446884433</v>
      </c>
      <c r="N161" s="124">
        <f t="shared" si="71"/>
        <v>1760.0391968474773</v>
      </c>
      <c r="O161" s="49">
        <f t="shared" si="72"/>
        <v>1.0820980638175604E-2</v>
      </c>
      <c r="P161" s="49">
        <f t="shared" si="73"/>
        <v>1.0820980638175604E-2</v>
      </c>
      <c r="R161" s="131">
        <v>130314</v>
      </c>
      <c r="S161" s="54">
        <v>12631</v>
      </c>
      <c r="T161" s="54">
        <v>30506</v>
      </c>
      <c r="V161" s="124">
        <f t="shared" si="74"/>
        <v>30506</v>
      </c>
      <c r="W161" s="51">
        <f t="shared" si="75"/>
        <v>22.280311018490465</v>
      </c>
      <c r="Y161" s="176">
        <v>2.457340086380766E-2</v>
      </c>
      <c r="Z161" s="61">
        <v>-4.6157286281754528E-2</v>
      </c>
      <c r="AA161" s="117">
        <f t="shared" si="76"/>
        <v>3</v>
      </c>
      <c r="AB161" s="63">
        <f t="shared" si="77"/>
        <v>127.1885449008666</v>
      </c>
      <c r="AC161" s="63">
        <f t="shared" si="77"/>
        <v>13.242225178574941</v>
      </c>
      <c r="AE161" s="124">
        <f t="shared" si="78"/>
        <v>0</v>
      </c>
      <c r="AF161" s="51">
        <v>0</v>
      </c>
      <c r="AG161" s="51">
        <f t="shared" si="79"/>
        <v>22.280311018490465</v>
      </c>
      <c r="AI161" s="124">
        <v>0</v>
      </c>
      <c r="AJ161" s="51">
        <f t="shared" si="80"/>
        <v>22.280311018490465</v>
      </c>
      <c r="AK161" s="51">
        <f t="shared" si="81"/>
        <v>0</v>
      </c>
      <c r="AM161" s="124">
        <f t="shared" si="82"/>
        <v>0</v>
      </c>
      <c r="AN161" s="51">
        <f t="shared" si="83"/>
        <v>0</v>
      </c>
      <c r="AO161" s="51">
        <f t="shared" si="84"/>
        <v>0</v>
      </c>
      <c r="AQ161" s="124">
        <f t="shared" si="85"/>
        <v>130314</v>
      </c>
      <c r="AR161" s="51">
        <f t="shared" si="85"/>
        <v>12653</v>
      </c>
      <c r="AS161" s="51">
        <f t="shared" si="86"/>
        <v>30506</v>
      </c>
      <c r="AU161" s="178">
        <f t="shared" si="87"/>
        <v>173473</v>
      </c>
      <c r="AW161" s="124">
        <f t="shared" si="88"/>
        <v>1336.4572528491931</v>
      </c>
      <c r="AX161" s="51">
        <f t="shared" si="88"/>
        <v>129.76498012723761</v>
      </c>
      <c r="AY161" s="51">
        <f t="shared" si="88"/>
        <v>312.85943916553464</v>
      </c>
      <c r="AZ161" s="65">
        <f t="shared" si="89"/>
        <v>1779.0816721419653</v>
      </c>
      <c r="BB161" s="131">
        <v>127188.54490086659</v>
      </c>
      <c r="BC161" s="54">
        <v>13242.225178574939</v>
      </c>
      <c r="BD161" s="54">
        <v>31185.454389402799</v>
      </c>
      <c r="BE161" s="54">
        <f t="shared" si="90"/>
        <v>171616.22446884433</v>
      </c>
      <c r="BG161" s="122">
        <f t="shared" si="91"/>
        <v>2.4573400863807882E-2</v>
      </c>
      <c r="BH161" s="49">
        <f t="shared" si="91"/>
        <v>-4.4495934076719035E-2</v>
      </c>
      <c r="BI161" s="49">
        <f t="shared" si="91"/>
        <v>-2.178754174682429E-2</v>
      </c>
      <c r="BJ161" s="49">
        <f t="shared" si="92"/>
        <v>1.081934727851297E-2</v>
      </c>
      <c r="BL161" s="131">
        <v>125669.68754640603</v>
      </c>
      <c r="BM161" s="54">
        <v>12046</v>
      </c>
      <c r="BN161" s="54">
        <v>28631</v>
      </c>
      <c r="BO161" s="54">
        <f t="shared" si="93"/>
        <v>166346.68754640603</v>
      </c>
      <c r="BQ161" s="122">
        <f t="shared" si="94"/>
        <v>3.6956505138750817E-2</v>
      </c>
      <c r="BR161" s="49">
        <f t="shared" si="94"/>
        <v>5.0390171011124085E-2</v>
      </c>
      <c r="BS161" s="49">
        <f t="shared" si="94"/>
        <v>6.5488456568055575E-2</v>
      </c>
      <c r="BT161" s="49">
        <f t="shared" si="95"/>
        <v>4.2840122389608437E-2</v>
      </c>
      <c r="BV161" s="122">
        <f t="shared" si="96"/>
        <v>3.3001981757741161E-2</v>
      </c>
      <c r="BW161" s="49">
        <f t="shared" si="96"/>
        <v>4.6384417182625537E-2</v>
      </c>
      <c r="BX161" s="49">
        <f t="shared" si="96"/>
        <v>6.1425124120827679E-2</v>
      </c>
      <c r="BY161" s="49">
        <f t="shared" si="96"/>
        <v>3.8863161324985018E-2</v>
      </c>
      <c r="CA161" s="180">
        <v>93108.098547628921</v>
      </c>
      <c r="CB161" s="64">
        <v>91798.739853288804</v>
      </c>
      <c r="CC161" s="64">
        <v>99673.122537532632</v>
      </c>
      <c r="CD161" s="64">
        <v>94131.139352109196</v>
      </c>
      <c r="CF161" s="180">
        <v>92821.282737792455</v>
      </c>
      <c r="CG161" s="64">
        <v>91242.400457814554</v>
      </c>
      <c r="CH161" s="64">
        <v>99355.44735900528</v>
      </c>
      <c r="CI161" s="64">
        <v>93795.164330686399</v>
      </c>
      <c r="CK161" s="163">
        <v>97507.046875</v>
      </c>
      <c r="CL161" s="60">
        <v>97135.1953125</v>
      </c>
    </row>
    <row r="162" spans="1:90">
      <c r="A162" s="9" t="s">
        <v>348</v>
      </c>
      <c r="B162" s="23" t="s">
        <v>349</v>
      </c>
      <c r="D162" s="131">
        <v>218295.8099806942</v>
      </c>
      <c r="E162" s="54">
        <v>115515.53125</v>
      </c>
      <c r="F162" s="124">
        <f t="shared" si="65"/>
        <v>1889.7528983202785</v>
      </c>
      <c r="G162" s="131">
        <f t="shared" si="66"/>
        <v>207983.08559958846</v>
      </c>
      <c r="H162" s="54">
        <v>114335.75</v>
      </c>
      <c r="I162" s="124">
        <f t="shared" si="67"/>
        <v>1819.0555937192739</v>
      </c>
      <c r="J162" s="49">
        <f t="shared" si="68"/>
        <v>4.9584437846834861E-2</v>
      </c>
      <c r="K162" s="49">
        <f t="shared" si="69"/>
        <v>3.8864840000000012E-2</v>
      </c>
      <c r="M162" s="131">
        <f t="shared" si="70"/>
        <v>218767.84890490505</v>
      </c>
      <c r="N162" s="124">
        <f t="shared" si="71"/>
        <v>1893.8392659204003</v>
      </c>
      <c r="O162" s="49">
        <f t="shared" si="72"/>
        <v>-2.1577161661265887E-3</v>
      </c>
      <c r="P162" s="49">
        <f t="shared" si="73"/>
        <v>-2.1577161661265887E-3</v>
      </c>
      <c r="R162" s="131">
        <v>164238</v>
      </c>
      <c r="S162" s="54">
        <v>16865</v>
      </c>
      <c r="T162" s="54">
        <v>36974</v>
      </c>
      <c r="V162" s="124">
        <f t="shared" si="74"/>
        <v>36974</v>
      </c>
      <c r="W162" s="51">
        <f t="shared" si="75"/>
        <v>218.80998069420457</v>
      </c>
      <c r="Y162" s="176">
        <v>2.8654177419007443E-3</v>
      </c>
      <c r="Z162" s="61">
        <v>-2.8141248391954088E-3</v>
      </c>
      <c r="AA162" s="117">
        <f t="shared" si="76"/>
        <v>3</v>
      </c>
      <c r="AB162" s="63">
        <f t="shared" si="77"/>
        <v>163.76873416355909</v>
      </c>
      <c r="AC162" s="63">
        <f t="shared" si="77"/>
        <v>16.912594151296396</v>
      </c>
      <c r="AE162" s="124">
        <f t="shared" si="78"/>
        <v>0</v>
      </c>
      <c r="AF162" s="51">
        <v>0</v>
      </c>
      <c r="AG162" s="51">
        <f t="shared" si="79"/>
        <v>218.80998069420457</v>
      </c>
      <c r="AI162" s="124">
        <v>0</v>
      </c>
      <c r="AJ162" s="51">
        <f t="shared" si="80"/>
        <v>47.460215413030568</v>
      </c>
      <c r="AK162" s="51">
        <f t="shared" si="81"/>
        <v>171.349765281174</v>
      </c>
      <c r="AM162" s="124">
        <f t="shared" si="82"/>
        <v>155.3106478740317</v>
      </c>
      <c r="AN162" s="51">
        <f t="shared" si="83"/>
        <v>16.039117407142314</v>
      </c>
      <c r="AO162" s="51">
        <f t="shared" si="84"/>
        <v>0</v>
      </c>
      <c r="AQ162" s="124">
        <f t="shared" si="85"/>
        <v>164393</v>
      </c>
      <c r="AR162" s="51">
        <f t="shared" si="85"/>
        <v>16928</v>
      </c>
      <c r="AS162" s="51">
        <f t="shared" si="86"/>
        <v>36974</v>
      </c>
      <c r="AU162" s="178">
        <f t="shared" si="87"/>
        <v>218295</v>
      </c>
      <c r="AW162" s="124">
        <f t="shared" si="88"/>
        <v>1423.1246501755581</v>
      </c>
      <c r="AX162" s="51">
        <f t="shared" si="88"/>
        <v>146.5430649612322</v>
      </c>
      <c r="AY162" s="51">
        <f t="shared" si="88"/>
        <v>320.07817130650989</v>
      </c>
      <c r="AZ162" s="65">
        <f t="shared" si="89"/>
        <v>1889.7458864433004</v>
      </c>
      <c r="BB162" s="131">
        <v>163768.7341635591</v>
      </c>
      <c r="BC162" s="54">
        <v>16912.594151296395</v>
      </c>
      <c r="BD162" s="54">
        <v>38086.520590049564</v>
      </c>
      <c r="BE162" s="54">
        <f t="shared" si="90"/>
        <v>218767.84890490505</v>
      </c>
      <c r="BG162" s="122">
        <f t="shared" si="91"/>
        <v>3.8118743460362481E-3</v>
      </c>
      <c r="BH162" s="49">
        <f t="shared" si="91"/>
        <v>9.1090985603914376E-4</v>
      </c>
      <c r="BI162" s="49">
        <f t="shared" si="91"/>
        <v>-2.9210349824925208E-2</v>
      </c>
      <c r="BJ162" s="49">
        <f t="shared" si="92"/>
        <v>-2.161418632911638E-3</v>
      </c>
      <c r="BL162" s="131">
        <v>157367.08559958846</v>
      </c>
      <c r="BM162" s="54">
        <v>16138</v>
      </c>
      <c r="BN162" s="54">
        <v>34478</v>
      </c>
      <c r="BO162" s="54">
        <f t="shared" si="93"/>
        <v>207983.08559958846</v>
      </c>
      <c r="BQ162" s="122">
        <f t="shared" si="94"/>
        <v>4.464665767712428E-2</v>
      </c>
      <c r="BR162" s="49">
        <f t="shared" si="94"/>
        <v>4.8952782253067317E-2</v>
      </c>
      <c r="BS162" s="49">
        <f t="shared" si="94"/>
        <v>7.239399037067118E-2</v>
      </c>
      <c r="BT162" s="49">
        <f t="shared" si="95"/>
        <v>4.958054339218787E-2</v>
      </c>
      <c r="BV162" s="122">
        <f t="shared" si="96"/>
        <v>3.3977490282349088E-2</v>
      </c>
      <c r="BW162" s="49">
        <f t="shared" si="96"/>
        <v>3.8239635620349821E-2</v>
      </c>
      <c r="BX162" s="49">
        <f t="shared" si="96"/>
        <v>6.1441434391736438E-2</v>
      </c>
      <c r="BY162" s="49">
        <f t="shared" si="96"/>
        <v>3.8860985320130936E-2</v>
      </c>
      <c r="CA162" s="180">
        <v>119886.54679087544</v>
      </c>
      <c r="CB162" s="64">
        <v>117242.74506757704</v>
      </c>
      <c r="CC162" s="64">
        <v>121729.90607731104</v>
      </c>
      <c r="CD162" s="64">
        <v>119993.70650860154</v>
      </c>
      <c r="CF162" s="180">
        <v>118885.4366460243</v>
      </c>
      <c r="CG162" s="64">
        <v>115978.10832787874</v>
      </c>
      <c r="CH162" s="64">
        <v>121058.46953120707</v>
      </c>
      <c r="CI162" s="64">
        <v>119020.3968127064</v>
      </c>
      <c r="CK162" s="163">
        <v>115515.53125</v>
      </c>
      <c r="CL162" s="60">
        <v>114335.75</v>
      </c>
    </row>
    <row r="163" spans="1:90">
      <c r="A163" s="9" t="s">
        <v>350</v>
      </c>
      <c r="B163" s="23" t="s">
        <v>351</v>
      </c>
      <c r="D163" s="131">
        <v>314560.60301768605</v>
      </c>
      <c r="E163" s="54">
        <v>148125.171875</v>
      </c>
      <c r="F163" s="124">
        <f t="shared" si="65"/>
        <v>2123.613421243067</v>
      </c>
      <c r="G163" s="131">
        <f t="shared" si="66"/>
        <v>300072.62839938269</v>
      </c>
      <c r="H163" s="54">
        <v>146794.5625</v>
      </c>
      <c r="I163" s="124">
        <f t="shared" si="67"/>
        <v>2044.1671904528662</v>
      </c>
      <c r="J163" s="49">
        <f t="shared" si="68"/>
        <v>4.8281560019598047E-2</v>
      </c>
      <c r="K163" s="49">
        <f t="shared" si="69"/>
        <v>3.8864840000000234E-2</v>
      </c>
      <c r="M163" s="131">
        <f t="shared" si="70"/>
        <v>316224.23949110572</v>
      </c>
      <c r="N163" s="124">
        <f t="shared" si="71"/>
        <v>2134.8447092973593</v>
      </c>
      <c r="O163" s="49">
        <f t="shared" si="72"/>
        <v>-5.260939123758912E-3</v>
      </c>
      <c r="P163" s="49">
        <f t="shared" si="73"/>
        <v>-5.260939123758912E-3</v>
      </c>
      <c r="R163" s="131">
        <v>238861</v>
      </c>
      <c r="S163" s="54">
        <v>24230</v>
      </c>
      <c r="T163" s="54">
        <v>51095</v>
      </c>
      <c r="V163" s="124">
        <f t="shared" si="74"/>
        <v>51095</v>
      </c>
      <c r="W163" s="51">
        <f t="shared" si="75"/>
        <v>374.60301768605132</v>
      </c>
      <c r="Y163" s="176">
        <v>1.0025952331273569E-2</v>
      </c>
      <c r="Z163" s="61">
        <v>1.1093808769324642E-3</v>
      </c>
      <c r="AA163" s="117">
        <f t="shared" si="76"/>
        <v>2</v>
      </c>
      <c r="AB163" s="63">
        <f t="shared" si="77"/>
        <v>236.48996290508893</v>
      </c>
      <c r="AC163" s="63">
        <f t="shared" si="77"/>
        <v>24.203149488795592</v>
      </c>
      <c r="AE163" s="124">
        <f t="shared" si="78"/>
        <v>0</v>
      </c>
      <c r="AF163" s="51">
        <v>0</v>
      </c>
      <c r="AG163" s="51">
        <f t="shared" si="79"/>
        <v>374.60301768605132</v>
      </c>
      <c r="AI163" s="124">
        <v>0</v>
      </c>
      <c r="AJ163" s="51">
        <f t="shared" si="80"/>
        <v>0</v>
      </c>
      <c r="AK163" s="51">
        <f t="shared" si="81"/>
        <v>374.60301768605132</v>
      </c>
      <c r="AM163" s="124">
        <f t="shared" si="82"/>
        <v>339.82429740167862</v>
      </c>
      <c r="AN163" s="51">
        <f t="shared" si="83"/>
        <v>34.778720284372689</v>
      </c>
      <c r="AO163" s="51">
        <f t="shared" si="84"/>
        <v>0</v>
      </c>
      <c r="AQ163" s="124">
        <f t="shared" si="85"/>
        <v>239201</v>
      </c>
      <c r="AR163" s="51">
        <f t="shared" si="85"/>
        <v>24265</v>
      </c>
      <c r="AS163" s="51">
        <f t="shared" si="86"/>
        <v>51095</v>
      </c>
      <c r="AU163" s="178">
        <f t="shared" si="87"/>
        <v>314561</v>
      </c>
      <c r="AW163" s="124">
        <f t="shared" si="88"/>
        <v>1614.8571979505086</v>
      </c>
      <c r="AX163" s="51">
        <f t="shared" si="88"/>
        <v>163.81415591184438</v>
      </c>
      <c r="AY163" s="51">
        <f t="shared" si="88"/>
        <v>344.94474742698083</v>
      </c>
      <c r="AZ163" s="65">
        <f t="shared" si="89"/>
        <v>2123.616101289334</v>
      </c>
      <c r="BB163" s="131">
        <v>236489.96290508891</v>
      </c>
      <c r="BC163" s="54">
        <v>24203.149488795592</v>
      </c>
      <c r="BD163" s="54">
        <v>55531.127097221222</v>
      </c>
      <c r="BE163" s="54">
        <f t="shared" si="90"/>
        <v>316224.23949110572</v>
      </c>
      <c r="BG163" s="122">
        <f t="shared" si="91"/>
        <v>1.1463645482489682E-2</v>
      </c>
      <c r="BH163" s="49">
        <f t="shared" si="91"/>
        <v>2.5554736681290269E-3</v>
      </c>
      <c r="BI163" s="49">
        <f t="shared" si="91"/>
        <v>-7.9885414345267414E-2</v>
      </c>
      <c r="BJ163" s="49">
        <f t="shared" si="92"/>
        <v>-5.2596837414562447E-3</v>
      </c>
      <c r="BL163" s="131">
        <v>229153.62839938269</v>
      </c>
      <c r="BM163" s="54">
        <v>23214</v>
      </c>
      <c r="BN163" s="54">
        <v>47705</v>
      </c>
      <c r="BO163" s="54">
        <f t="shared" si="93"/>
        <v>300072.62839938269</v>
      </c>
      <c r="BQ163" s="122">
        <f t="shared" si="94"/>
        <v>4.3845570636595665E-2</v>
      </c>
      <c r="BR163" s="49">
        <f t="shared" si="94"/>
        <v>4.5274403377272288E-2</v>
      </c>
      <c r="BS163" s="49">
        <f t="shared" si="94"/>
        <v>7.1061733570904506E-2</v>
      </c>
      <c r="BT163" s="49">
        <f t="shared" si="95"/>
        <v>4.8282882973697872E-2</v>
      </c>
      <c r="BV163" s="122">
        <f t="shared" si="96"/>
        <v>3.4468699138256342E-2</v>
      </c>
      <c r="BW163" s="49">
        <f t="shared" si="96"/>
        <v>3.5884696665201332E-2</v>
      </c>
      <c r="BX163" s="49">
        <f t="shared" si="96"/>
        <v>6.1440379105264675E-2</v>
      </c>
      <c r="BY163" s="49">
        <f t="shared" si="96"/>
        <v>3.8866151069994581E-2</v>
      </c>
      <c r="CA163" s="180">
        <v>173121.9646301819</v>
      </c>
      <c r="CB163" s="64">
        <v>167782.87588304756</v>
      </c>
      <c r="CC163" s="64">
        <v>177485.33552518886</v>
      </c>
      <c r="CD163" s="64">
        <v>173448.33244164466</v>
      </c>
      <c r="CF163" s="180">
        <v>171473.42654288217</v>
      </c>
      <c r="CG163" s="64">
        <v>166305.0971515009</v>
      </c>
      <c r="CH163" s="64">
        <v>176355.43008824813</v>
      </c>
      <c r="CI163" s="64">
        <v>171884.75072738036</v>
      </c>
      <c r="CK163" s="163">
        <v>148125.171875</v>
      </c>
      <c r="CL163" s="60">
        <v>146794.5625</v>
      </c>
    </row>
    <row r="164" spans="1:90">
      <c r="A164" s="9" t="s">
        <v>352</v>
      </c>
      <c r="B164" s="23" t="s">
        <v>353</v>
      </c>
      <c r="D164" s="131">
        <v>378771.04429675033</v>
      </c>
      <c r="E164" s="54">
        <v>228530.703125</v>
      </c>
      <c r="F164" s="124">
        <f t="shared" si="65"/>
        <v>1657.4186274199358</v>
      </c>
      <c r="G164" s="131">
        <f t="shared" si="66"/>
        <v>362769.32985363738</v>
      </c>
      <c r="H164" s="54">
        <v>227382.6875</v>
      </c>
      <c r="I164" s="124">
        <f t="shared" si="67"/>
        <v>1595.4131505884211</v>
      </c>
      <c r="J164" s="49">
        <f t="shared" si="68"/>
        <v>4.4109887816505822E-2</v>
      </c>
      <c r="K164" s="49">
        <f t="shared" si="69"/>
        <v>3.886483999999979E-2</v>
      </c>
      <c r="M164" s="131">
        <f t="shared" si="70"/>
        <v>380838.80890968302</v>
      </c>
      <c r="N164" s="124">
        <f t="shared" si="71"/>
        <v>1666.4667097329793</v>
      </c>
      <c r="O164" s="49">
        <f t="shared" si="72"/>
        <v>-5.4295007876233869E-3</v>
      </c>
      <c r="P164" s="49">
        <f t="shared" si="73"/>
        <v>-5.429500787623498E-3</v>
      </c>
      <c r="R164" s="131">
        <v>286686</v>
      </c>
      <c r="S164" s="54">
        <v>31299</v>
      </c>
      <c r="T164" s="54">
        <v>60476</v>
      </c>
      <c r="V164" s="124">
        <f t="shared" si="74"/>
        <v>60476</v>
      </c>
      <c r="W164" s="51">
        <f t="shared" si="75"/>
        <v>310.04429675033316</v>
      </c>
      <c r="Y164" s="176">
        <v>-1.1238746630721996E-2</v>
      </c>
      <c r="Z164" s="61">
        <v>1.70709166861156E-2</v>
      </c>
      <c r="AA164" s="117">
        <f t="shared" si="76"/>
        <v>1</v>
      </c>
      <c r="AB164" s="63">
        <f t="shared" si="77"/>
        <v>289.94461405429871</v>
      </c>
      <c r="AC164" s="63">
        <f t="shared" si="77"/>
        <v>30.773665323142236</v>
      </c>
      <c r="AE164" s="124">
        <f t="shared" si="78"/>
        <v>310.04429675033316</v>
      </c>
      <c r="AF164" s="51">
        <v>0</v>
      </c>
      <c r="AG164" s="51">
        <f t="shared" si="79"/>
        <v>0</v>
      </c>
      <c r="AI164" s="124">
        <v>0</v>
      </c>
      <c r="AJ164" s="51">
        <f t="shared" si="80"/>
        <v>0</v>
      </c>
      <c r="AK164" s="51">
        <f t="shared" si="81"/>
        <v>0</v>
      </c>
      <c r="AM164" s="124">
        <f t="shared" si="82"/>
        <v>0</v>
      </c>
      <c r="AN164" s="51">
        <f t="shared" si="83"/>
        <v>0</v>
      </c>
      <c r="AO164" s="51">
        <f t="shared" si="84"/>
        <v>0</v>
      </c>
      <c r="AQ164" s="124">
        <f t="shared" si="85"/>
        <v>286996</v>
      </c>
      <c r="AR164" s="51">
        <f t="shared" si="85"/>
        <v>31299</v>
      </c>
      <c r="AS164" s="51">
        <f t="shared" si="86"/>
        <v>60476</v>
      </c>
      <c r="AU164" s="178">
        <f t="shared" si="87"/>
        <v>378771</v>
      </c>
      <c r="AW164" s="124">
        <f t="shared" si="88"/>
        <v>1255.8312562624071</v>
      </c>
      <c r="AX164" s="51">
        <f t="shared" si="88"/>
        <v>136.95752724692011</v>
      </c>
      <c r="AY164" s="51">
        <f t="shared" si="88"/>
        <v>264.62965007778973</v>
      </c>
      <c r="AZ164" s="65">
        <f t="shared" si="89"/>
        <v>1657.4184335871171</v>
      </c>
      <c r="BB164" s="131">
        <v>289944.61405429879</v>
      </c>
      <c r="BC164" s="54">
        <v>30773.665323142232</v>
      </c>
      <c r="BD164" s="54">
        <v>60120.52953224197</v>
      </c>
      <c r="BE164" s="54">
        <f t="shared" si="90"/>
        <v>380838.80890968302</v>
      </c>
      <c r="BG164" s="122">
        <f t="shared" si="91"/>
        <v>-1.0169576917012813E-2</v>
      </c>
      <c r="BH164" s="49">
        <f t="shared" si="91"/>
        <v>1.70709166861156E-2</v>
      </c>
      <c r="BI164" s="49">
        <f t="shared" si="91"/>
        <v>5.9126303531207292E-3</v>
      </c>
      <c r="BJ164" s="49">
        <f t="shared" si="92"/>
        <v>-5.4296171012692129E-3</v>
      </c>
      <c r="BL164" s="131">
        <v>275974.32985363738</v>
      </c>
      <c r="BM164" s="54">
        <v>30106</v>
      </c>
      <c r="BN164" s="54">
        <v>56689</v>
      </c>
      <c r="BO164" s="54">
        <f t="shared" si="93"/>
        <v>362769.32985363738</v>
      </c>
      <c r="BQ164" s="122">
        <f t="shared" si="94"/>
        <v>3.9937301966483485E-2</v>
      </c>
      <c r="BR164" s="49">
        <f t="shared" si="94"/>
        <v>3.9626652494519465E-2</v>
      </c>
      <c r="BS164" s="49">
        <f t="shared" si="94"/>
        <v>6.680308349062436E-2</v>
      </c>
      <c r="BT164" s="49">
        <f t="shared" si="95"/>
        <v>4.4109765709297033E-2</v>
      </c>
      <c r="BV164" s="122">
        <f t="shared" si="96"/>
        <v>3.4713214982316165E-2</v>
      </c>
      <c r="BW164" s="49">
        <f t="shared" si="96"/>
        <v>3.4404126046607697E-2</v>
      </c>
      <c r="BX164" s="49">
        <f t="shared" si="96"/>
        <v>6.1444037236014326E-2</v>
      </c>
      <c r="BY164" s="49">
        <f t="shared" si="96"/>
        <v>3.8864718506192109E-2</v>
      </c>
      <c r="CA164" s="180">
        <v>212253.3261133169</v>
      </c>
      <c r="CB164" s="64">
        <v>213331.49521592102</v>
      </c>
      <c r="CC164" s="64">
        <v>192153.71474993788</v>
      </c>
      <c r="CD164" s="64">
        <v>208889.28831246225</v>
      </c>
      <c r="CF164" s="180">
        <v>210579.86369636614</v>
      </c>
      <c r="CG164" s="64">
        <v>211812.78277956304</v>
      </c>
      <c r="CH164" s="64">
        <v>191051.77283469081</v>
      </c>
      <c r="CI164" s="64">
        <v>207392.87915255147</v>
      </c>
      <c r="CK164" s="163">
        <v>228530.703125</v>
      </c>
      <c r="CL164" s="60">
        <v>227382.6875</v>
      </c>
    </row>
    <row r="165" spans="1:90">
      <c r="A165" s="9" t="s">
        <v>354</v>
      </c>
      <c r="B165" s="23" t="s">
        <v>355</v>
      </c>
      <c r="D165" s="131">
        <v>361713</v>
      </c>
      <c r="E165" s="54">
        <v>206927.46875</v>
      </c>
      <c r="F165" s="124">
        <f t="shared" si="65"/>
        <v>1748.0182896211068</v>
      </c>
      <c r="G165" s="131">
        <f t="shared" si="66"/>
        <v>345124.1354713731</v>
      </c>
      <c r="H165" s="54">
        <v>205878.6875</v>
      </c>
      <c r="I165" s="124">
        <f t="shared" si="67"/>
        <v>1676.3470743972616</v>
      </c>
      <c r="J165" s="49">
        <f t="shared" si="68"/>
        <v>4.8066370397334524E-2</v>
      </c>
      <c r="K165" s="49">
        <f t="shared" si="69"/>
        <v>4.2754401113274776E-2</v>
      </c>
      <c r="M165" s="131">
        <f t="shared" si="70"/>
        <v>366549.89588750643</v>
      </c>
      <c r="N165" s="124">
        <f t="shared" si="71"/>
        <v>1771.3931267885691</v>
      </c>
      <c r="O165" s="49">
        <f t="shared" si="72"/>
        <v>-1.3195736628966004E-2</v>
      </c>
      <c r="P165" s="49">
        <f t="shared" si="73"/>
        <v>-1.3195736628965893E-2</v>
      </c>
      <c r="R165" s="131">
        <v>271869</v>
      </c>
      <c r="S165" s="54">
        <v>28245</v>
      </c>
      <c r="T165" s="54">
        <v>61599</v>
      </c>
      <c r="V165" s="124">
        <f t="shared" si="74"/>
        <v>61599</v>
      </c>
      <c r="W165" s="51">
        <f t="shared" si="75"/>
        <v>0</v>
      </c>
      <c r="Y165" s="176">
        <v>-3.4840938995935766E-2</v>
      </c>
      <c r="Z165" s="61">
        <v>-1.059913674591928E-2</v>
      </c>
      <c r="AA165" s="117">
        <f t="shared" si="76"/>
        <v>4</v>
      </c>
      <c r="AB165" s="63">
        <f t="shared" si="77"/>
        <v>281.68310383696968</v>
      </c>
      <c r="AC165" s="63">
        <f t="shared" si="77"/>
        <v>28.547579701016101</v>
      </c>
      <c r="AE165" s="124">
        <f t="shared" si="78"/>
        <v>0</v>
      </c>
      <c r="AF165" s="51">
        <v>0</v>
      </c>
      <c r="AG165" s="51">
        <f t="shared" si="79"/>
        <v>0</v>
      </c>
      <c r="AI165" s="124">
        <v>0</v>
      </c>
      <c r="AJ165" s="51">
        <f t="shared" si="80"/>
        <v>0</v>
      </c>
      <c r="AK165" s="51">
        <f t="shared" si="81"/>
        <v>0</v>
      </c>
      <c r="AM165" s="124">
        <f t="shared" si="82"/>
        <v>0</v>
      </c>
      <c r="AN165" s="51">
        <f t="shared" si="83"/>
        <v>0</v>
      </c>
      <c r="AO165" s="51">
        <f t="shared" si="84"/>
        <v>0</v>
      </c>
      <c r="AQ165" s="124">
        <f t="shared" si="85"/>
        <v>271869</v>
      </c>
      <c r="AR165" s="51">
        <f t="shared" si="85"/>
        <v>28245</v>
      </c>
      <c r="AS165" s="51">
        <f t="shared" si="86"/>
        <v>61599</v>
      </c>
      <c r="AU165" s="178">
        <f t="shared" si="87"/>
        <v>361713</v>
      </c>
      <c r="AW165" s="124">
        <f t="shared" si="88"/>
        <v>1313.8371703007651</v>
      </c>
      <c r="AX165" s="51">
        <f t="shared" si="88"/>
        <v>136.49710292510403</v>
      </c>
      <c r="AY165" s="51">
        <f t="shared" si="88"/>
        <v>297.68401639523751</v>
      </c>
      <c r="AZ165" s="65">
        <f t="shared" si="89"/>
        <v>1748.0182896211068</v>
      </c>
      <c r="BB165" s="131">
        <v>281683.10383696971</v>
      </c>
      <c r="BC165" s="54">
        <v>28547.5797010161</v>
      </c>
      <c r="BD165" s="54">
        <v>56319.212349520654</v>
      </c>
      <c r="BE165" s="54">
        <f t="shared" si="90"/>
        <v>366549.89588750643</v>
      </c>
      <c r="BG165" s="122">
        <f t="shared" si="91"/>
        <v>-3.4840938995935766E-2</v>
      </c>
      <c r="BH165" s="49">
        <f t="shared" si="91"/>
        <v>-1.059913674591928E-2</v>
      </c>
      <c r="BI165" s="49">
        <f t="shared" si="91"/>
        <v>9.3747540674266716E-2</v>
      </c>
      <c r="BJ165" s="49">
        <f t="shared" si="92"/>
        <v>-1.3195736628966004E-2</v>
      </c>
      <c r="BL165" s="131">
        <v>260225.13547137307</v>
      </c>
      <c r="BM165" s="54">
        <v>27160</v>
      </c>
      <c r="BN165" s="54">
        <v>57739</v>
      </c>
      <c r="BO165" s="54">
        <f t="shared" si="93"/>
        <v>345124.1354713731</v>
      </c>
      <c r="BQ165" s="122">
        <f t="shared" si="94"/>
        <v>4.4745349089876374E-2</v>
      </c>
      <c r="BR165" s="49">
        <f t="shared" si="94"/>
        <v>3.9948453608247503E-2</v>
      </c>
      <c r="BS165" s="49">
        <f t="shared" si="94"/>
        <v>6.6852560660905169E-2</v>
      </c>
      <c r="BT165" s="49">
        <f t="shared" si="95"/>
        <v>4.8066370397334524E-2</v>
      </c>
      <c r="BV165" s="122">
        <f t="shared" si="96"/>
        <v>3.9450211910800448E-2</v>
      </c>
      <c r="BW165" s="49">
        <f t="shared" si="96"/>
        <v>3.4677628783977621E-2</v>
      </c>
      <c r="BX165" s="49">
        <f t="shared" si="96"/>
        <v>6.1445376351858982E-2</v>
      </c>
      <c r="BY165" s="49">
        <f t="shared" si="96"/>
        <v>4.2754401113274776E-2</v>
      </c>
      <c r="CA165" s="180">
        <v>206205.50546982372</v>
      </c>
      <c r="CB165" s="64">
        <v>197899.65863551522</v>
      </c>
      <c r="CC165" s="64">
        <v>180004.16744412208</v>
      </c>
      <c r="CD165" s="64">
        <v>201051.84947447607</v>
      </c>
      <c r="CF165" s="180">
        <v>205235.18977149486</v>
      </c>
      <c r="CG165" s="64">
        <v>196525.07530947708</v>
      </c>
      <c r="CH165" s="64">
        <v>178900.06382579065</v>
      </c>
      <c r="CI165" s="64">
        <v>200114.70662480363</v>
      </c>
      <c r="CK165" s="163">
        <v>206927.46875</v>
      </c>
      <c r="CL165" s="60">
        <v>205878.6875</v>
      </c>
    </row>
    <row r="166" spans="1:90">
      <c r="A166" s="9" t="s">
        <v>356</v>
      </c>
      <c r="B166" s="23" t="s">
        <v>357</v>
      </c>
      <c r="D166" s="131">
        <v>292134.85804541345</v>
      </c>
      <c r="E166" s="54">
        <v>145597.15625</v>
      </c>
      <c r="F166" s="124">
        <f t="shared" si="65"/>
        <v>2006.4599170041374</v>
      </c>
      <c r="G166" s="131">
        <f t="shared" si="66"/>
        <v>280136.26697049447</v>
      </c>
      <c r="H166" s="54">
        <v>145043.375</v>
      </c>
      <c r="I166" s="124">
        <f t="shared" si="67"/>
        <v>1931.3965010156064</v>
      </c>
      <c r="J166" s="49">
        <f t="shared" si="68"/>
        <v>4.28312663857362E-2</v>
      </c>
      <c r="K166" s="49">
        <f t="shared" si="69"/>
        <v>3.886483999999979E-2</v>
      </c>
      <c r="M166" s="131">
        <f t="shared" si="70"/>
        <v>287294.18794436508</v>
      </c>
      <c r="N166" s="124">
        <f t="shared" si="71"/>
        <v>1973.2129070643514</v>
      </c>
      <c r="O166" s="49">
        <f t="shared" si="72"/>
        <v>1.6849175180619236E-2</v>
      </c>
      <c r="P166" s="49">
        <f t="shared" si="73"/>
        <v>1.6849175180619236E-2</v>
      </c>
      <c r="R166" s="131">
        <v>230005</v>
      </c>
      <c r="S166" s="54">
        <v>22283</v>
      </c>
      <c r="T166" s="54">
        <v>39281</v>
      </c>
      <c r="V166" s="124">
        <f t="shared" si="74"/>
        <v>39281</v>
      </c>
      <c r="W166" s="51">
        <f t="shared" si="75"/>
        <v>565.85804541344987</v>
      </c>
      <c r="Y166" s="176">
        <v>2.1678386204897482E-2</v>
      </c>
      <c r="Z166" s="61">
        <v>-6.4108265005146103E-3</v>
      </c>
      <c r="AA166" s="117">
        <f t="shared" si="76"/>
        <v>3</v>
      </c>
      <c r="AB166" s="63">
        <f t="shared" si="77"/>
        <v>225.12466066192431</v>
      </c>
      <c r="AC166" s="63">
        <f t="shared" si="77"/>
        <v>22.426774158093764</v>
      </c>
      <c r="AE166" s="124">
        <f t="shared" si="78"/>
        <v>0</v>
      </c>
      <c r="AF166" s="51">
        <v>0</v>
      </c>
      <c r="AG166" s="51">
        <f t="shared" si="79"/>
        <v>565.85804541344987</v>
      </c>
      <c r="AI166" s="124">
        <v>0</v>
      </c>
      <c r="AJ166" s="51">
        <f t="shared" si="80"/>
        <v>142.85244691096707</v>
      </c>
      <c r="AK166" s="51">
        <f t="shared" si="81"/>
        <v>423.00559850248283</v>
      </c>
      <c r="AM166" s="124">
        <f t="shared" si="82"/>
        <v>384.68365933811594</v>
      </c>
      <c r="AN166" s="51">
        <f t="shared" si="83"/>
        <v>38.321939164366889</v>
      </c>
      <c r="AO166" s="51">
        <f t="shared" si="84"/>
        <v>0</v>
      </c>
      <c r="AQ166" s="124">
        <f t="shared" si="85"/>
        <v>230390</v>
      </c>
      <c r="AR166" s="51">
        <f t="shared" si="85"/>
        <v>22464</v>
      </c>
      <c r="AS166" s="51">
        <f t="shared" si="86"/>
        <v>39281</v>
      </c>
      <c r="AU166" s="178">
        <f t="shared" si="87"/>
        <v>292135</v>
      </c>
      <c r="AW166" s="124">
        <f t="shared" si="88"/>
        <v>1582.3798069545057</v>
      </c>
      <c r="AX166" s="51">
        <f t="shared" si="88"/>
        <v>154.28872773742791</v>
      </c>
      <c r="AY166" s="51">
        <f t="shared" si="88"/>
        <v>269.79235729406633</v>
      </c>
      <c r="AZ166" s="65">
        <f t="shared" si="89"/>
        <v>2006.4608919859998</v>
      </c>
      <c r="BB166" s="131">
        <v>225124.66066192434</v>
      </c>
      <c r="BC166" s="54">
        <v>22426.774158093762</v>
      </c>
      <c r="BD166" s="54">
        <v>39742.753124346986</v>
      </c>
      <c r="BE166" s="54">
        <f t="shared" si="90"/>
        <v>287294.18794436508</v>
      </c>
      <c r="BG166" s="122">
        <f t="shared" si="91"/>
        <v>2.3388549804336023E-2</v>
      </c>
      <c r="BH166" s="49">
        <f t="shared" si="91"/>
        <v>1.6598839246260155E-3</v>
      </c>
      <c r="BI166" s="49">
        <f t="shared" si="91"/>
        <v>-1.1618548994385303E-2</v>
      </c>
      <c r="BJ166" s="49">
        <f t="shared" si="92"/>
        <v>1.6849669289419555E-2</v>
      </c>
      <c r="BL166" s="131">
        <v>221810.26697049447</v>
      </c>
      <c r="BM166" s="54">
        <v>21460</v>
      </c>
      <c r="BN166" s="54">
        <v>36866</v>
      </c>
      <c r="BO166" s="54">
        <f t="shared" si="93"/>
        <v>280136.26697049447</v>
      </c>
      <c r="BQ166" s="122">
        <f t="shared" si="94"/>
        <v>3.8680504499130519E-2</v>
      </c>
      <c r="BR166" s="49">
        <f t="shared" si="94"/>
        <v>4.6784715750233019E-2</v>
      </c>
      <c r="BS166" s="49">
        <f t="shared" si="94"/>
        <v>6.5507513698258579E-2</v>
      </c>
      <c r="BT166" s="49">
        <f t="shared" si="95"/>
        <v>4.2831773119791361E-2</v>
      </c>
      <c r="BV166" s="122">
        <f t="shared" si="96"/>
        <v>3.4729865606537569E-2</v>
      </c>
      <c r="BW166" s="49">
        <f t="shared" si="96"/>
        <v>4.2803252352873189E-2</v>
      </c>
      <c r="BX166" s="49">
        <f t="shared" si="96"/>
        <v>6.145483782176675E-2</v>
      </c>
      <c r="BY166" s="49">
        <f t="shared" si="96"/>
        <v>3.8865344806683577E-2</v>
      </c>
      <c r="CA166" s="180">
        <v>164802.01976325273</v>
      </c>
      <c r="CB166" s="64">
        <v>155468.55448570926</v>
      </c>
      <c r="CC166" s="64">
        <v>127023.45948462558</v>
      </c>
      <c r="CD166" s="64">
        <v>157580.25981600356</v>
      </c>
      <c r="CF166" s="180">
        <v>163914.05399437613</v>
      </c>
      <c r="CG166" s="64">
        <v>154495.72817122759</v>
      </c>
      <c r="CH166" s="64">
        <v>126239.01313084172</v>
      </c>
      <c r="CI166" s="64">
        <v>156829.95666443644</v>
      </c>
      <c r="CK166" s="163">
        <v>145597.15625</v>
      </c>
      <c r="CL166" s="60">
        <v>145043.375</v>
      </c>
    </row>
    <row r="167" spans="1:90">
      <c r="A167" s="9" t="s">
        <v>358</v>
      </c>
      <c r="B167" s="23" t="s">
        <v>359</v>
      </c>
      <c r="D167" s="131">
        <v>1203330</v>
      </c>
      <c r="E167" s="54">
        <v>750273.75</v>
      </c>
      <c r="F167" s="124">
        <f t="shared" si="65"/>
        <v>1603.8545930735281</v>
      </c>
      <c r="G167" s="131">
        <f t="shared" si="66"/>
        <v>1148670.2120318548</v>
      </c>
      <c r="H167" s="54">
        <v>747848.3125</v>
      </c>
      <c r="I167" s="124">
        <f t="shared" si="67"/>
        <v>1535.9668435861513</v>
      </c>
      <c r="J167" s="49">
        <f t="shared" si="68"/>
        <v>4.7585275038567243E-2</v>
      </c>
      <c r="K167" s="49">
        <f t="shared" si="69"/>
        <v>4.419870765496059E-2</v>
      </c>
      <c r="M167" s="131">
        <f t="shared" si="70"/>
        <v>1218396.2568625519</v>
      </c>
      <c r="N167" s="124">
        <f t="shared" si="71"/>
        <v>1623.9356059872173</v>
      </c>
      <c r="O167" s="49">
        <f t="shared" si="72"/>
        <v>-1.2365646051267776E-2</v>
      </c>
      <c r="P167" s="49">
        <f t="shared" si="73"/>
        <v>-1.2365646051267887E-2</v>
      </c>
      <c r="R167" s="131">
        <v>852459</v>
      </c>
      <c r="S167" s="54">
        <v>103445</v>
      </c>
      <c r="T167" s="54">
        <v>247426</v>
      </c>
      <c r="V167" s="124">
        <f t="shared" si="74"/>
        <v>247426</v>
      </c>
      <c r="W167" s="51">
        <f t="shared" si="75"/>
        <v>0</v>
      </c>
      <c r="Y167" s="176">
        <v>-3.9067283909744011E-2</v>
      </c>
      <c r="Z167" s="61">
        <v>8.3623403929626861E-3</v>
      </c>
      <c r="AA167" s="117">
        <f t="shared" si="76"/>
        <v>1</v>
      </c>
      <c r="AB167" s="63">
        <f t="shared" si="77"/>
        <v>887.11622127759097</v>
      </c>
      <c r="AC167" s="63">
        <f t="shared" si="77"/>
        <v>102.58713148657166</v>
      </c>
      <c r="AE167" s="124">
        <f t="shared" si="78"/>
        <v>0</v>
      </c>
      <c r="AF167" s="51">
        <v>0</v>
      </c>
      <c r="AG167" s="51">
        <f t="shared" si="79"/>
        <v>0</v>
      </c>
      <c r="AI167" s="124">
        <v>0</v>
      </c>
      <c r="AJ167" s="51">
        <f t="shared" si="80"/>
        <v>0</v>
      </c>
      <c r="AK167" s="51">
        <f t="shared" si="81"/>
        <v>0</v>
      </c>
      <c r="AM167" s="124">
        <f t="shared" si="82"/>
        <v>0</v>
      </c>
      <c r="AN167" s="51">
        <f t="shared" si="83"/>
        <v>0</v>
      </c>
      <c r="AO167" s="51">
        <f t="shared" si="84"/>
        <v>0</v>
      </c>
      <c r="AQ167" s="124">
        <f t="shared" si="85"/>
        <v>852459</v>
      </c>
      <c r="AR167" s="51">
        <f t="shared" si="85"/>
        <v>103445</v>
      </c>
      <c r="AS167" s="51">
        <f t="shared" si="86"/>
        <v>247426</v>
      </c>
      <c r="AU167" s="178">
        <f t="shared" si="87"/>
        <v>1203330</v>
      </c>
      <c r="AW167" s="124">
        <f t="shared" si="88"/>
        <v>1136.1972879898835</v>
      </c>
      <c r="AX167" s="51">
        <f t="shared" si="88"/>
        <v>137.87634180190898</v>
      </c>
      <c r="AY167" s="51">
        <f t="shared" si="88"/>
        <v>329.78096328173552</v>
      </c>
      <c r="AZ167" s="65">
        <f t="shared" si="89"/>
        <v>1603.8545930735281</v>
      </c>
      <c r="BB167" s="131">
        <v>887116.22127759072</v>
      </c>
      <c r="BC167" s="54">
        <v>102587.13148657167</v>
      </c>
      <c r="BD167" s="54">
        <v>228692.90409838961</v>
      </c>
      <c r="BE167" s="54">
        <f t="shared" si="90"/>
        <v>1218396.2568625519</v>
      </c>
      <c r="BG167" s="122">
        <f t="shared" si="91"/>
        <v>-3.9067283909743789E-2</v>
      </c>
      <c r="BH167" s="49">
        <f t="shared" si="91"/>
        <v>8.3623403929626861E-3</v>
      </c>
      <c r="BI167" s="49">
        <f t="shared" si="91"/>
        <v>8.1913761056403134E-2</v>
      </c>
      <c r="BJ167" s="49">
        <f t="shared" si="92"/>
        <v>-1.2365646051267776E-2</v>
      </c>
      <c r="BL167" s="131">
        <v>816638.21203185478</v>
      </c>
      <c r="BM167" s="54">
        <v>99682</v>
      </c>
      <c r="BN167" s="54">
        <v>232350</v>
      </c>
      <c r="BO167" s="54">
        <f t="shared" si="93"/>
        <v>1148670.2120318548</v>
      </c>
      <c r="BQ167" s="122">
        <f t="shared" si="94"/>
        <v>4.3863717666383195E-2</v>
      </c>
      <c r="BR167" s="49">
        <f t="shared" si="94"/>
        <v>3.7750045143556399E-2</v>
      </c>
      <c r="BS167" s="49">
        <f t="shared" si="94"/>
        <v>6.4884871960404489E-2</v>
      </c>
      <c r="BT167" s="49">
        <f t="shared" si="95"/>
        <v>4.7585275038567243E-2</v>
      </c>
      <c r="BV167" s="122">
        <f t="shared" si="96"/>
        <v>4.0489181097940641E-2</v>
      </c>
      <c r="BW167" s="49">
        <f t="shared" si="96"/>
        <v>3.4395272468759064E-2</v>
      </c>
      <c r="BX167" s="49">
        <f t="shared" si="96"/>
        <v>6.1442379534626168E-2</v>
      </c>
      <c r="BY167" s="49">
        <f t="shared" si="96"/>
        <v>4.4198707654960367E-2</v>
      </c>
      <c r="CA167" s="180">
        <v>649411.50650235428</v>
      </c>
      <c r="CB167" s="64">
        <v>711162.15504835371</v>
      </c>
      <c r="CC167" s="64">
        <v>730934.8637039212</v>
      </c>
      <c r="CD167" s="64">
        <v>668287.79269432102</v>
      </c>
      <c r="CF167" s="180">
        <v>644869.6379571677</v>
      </c>
      <c r="CG167" s="64">
        <v>707476.29220863921</v>
      </c>
      <c r="CH167" s="64">
        <v>725918.79284764989</v>
      </c>
      <c r="CI167" s="64">
        <v>663467.53238051163</v>
      </c>
      <c r="CK167" s="163">
        <v>750273.75</v>
      </c>
      <c r="CL167" s="60">
        <v>747848.3125</v>
      </c>
    </row>
    <row r="168" spans="1:90">
      <c r="A168" s="9" t="s">
        <v>360</v>
      </c>
      <c r="B168" s="23" t="s">
        <v>361</v>
      </c>
      <c r="D168" s="131">
        <v>408491.06421419844</v>
      </c>
      <c r="E168" s="54">
        <v>232324.75</v>
      </c>
      <c r="F168" s="124">
        <f t="shared" si="65"/>
        <v>1758.2761380963434</v>
      </c>
      <c r="G168" s="131">
        <f t="shared" si="66"/>
        <v>391493.71091261279</v>
      </c>
      <c r="H168" s="54">
        <v>231311.25</v>
      </c>
      <c r="I168" s="124">
        <f t="shared" si="67"/>
        <v>1692.4974937994273</v>
      </c>
      <c r="J168" s="49">
        <f t="shared" si="68"/>
        <v>4.3416670122140788E-2</v>
      </c>
      <c r="K168" s="49">
        <f t="shared" si="69"/>
        <v>3.8864840000000234E-2</v>
      </c>
      <c r="M168" s="131">
        <f t="shared" si="70"/>
        <v>406538.11375898041</v>
      </c>
      <c r="N168" s="124">
        <f t="shared" si="71"/>
        <v>1749.870014963883</v>
      </c>
      <c r="O168" s="49">
        <f t="shared" si="72"/>
        <v>4.8038557496132839E-3</v>
      </c>
      <c r="P168" s="49">
        <f t="shared" si="73"/>
        <v>4.8038557496135059E-3</v>
      </c>
      <c r="R168" s="131">
        <v>307357</v>
      </c>
      <c r="S168" s="54">
        <v>33135</v>
      </c>
      <c r="T168" s="54">
        <v>67851</v>
      </c>
      <c r="V168" s="124">
        <f t="shared" si="74"/>
        <v>67851</v>
      </c>
      <c r="W168" s="51">
        <f t="shared" si="75"/>
        <v>148.06421419844264</v>
      </c>
      <c r="Y168" s="176">
        <v>6.5802471645359795E-3</v>
      </c>
      <c r="Z168" s="61">
        <v>-4.3915184408488406E-2</v>
      </c>
      <c r="AA168" s="117">
        <f t="shared" si="76"/>
        <v>3</v>
      </c>
      <c r="AB168" s="63">
        <f t="shared" si="77"/>
        <v>305.34773642320374</v>
      </c>
      <c r="AC168" s="63">
        <f t="shared" si="77"/>
        <v>34.65696710129216</v>
      </c>
      <c r="AE168" s="124">
        <f t="shared" si="78"/>
        <v>0</v>
      </c>
      <c r="AF168" s="51">
        <v>0</v>
      </c>
      <c r="AG168" s="51">
        <f t="shared" si="79"/>
        <v>148.06421419844264</v>
      </c>
      <c r="AI168" s="124">
        <v>0</v>
      </c>
      <c r="AJ168" s="51">
        <f t="shared" si="80"/>
        <v>148.06421419844264</v>
      </c>
      <c r="AK168" s="51">
        <f t="shared" si="81"/>
        <v>0</v>
      </c>
      <c r="AM168" s="124">
        <f t="shared" si="82"/>
        <v>0</v>
      </c>
      <c r="AN168" s="51">
        <f t="shared" si="83"/>
        <v>0</v>
      </c>
      <c r="AO168" s="51">
        <f t="shared" si="84"/>
        <v>0</v>
      </c>
      <c r="AQ168" s="124">
        <f t="shared" si="85"/>
        <v>307357</v>
      </c>
      <c r="AR168" s="51">
        <f t="shared" si="85"/>
        <v>33283</v>
      </c>
      <c r="AS168" s="51">
        <f t="shared" si="86"/>
        <v>67851</v>
      </c>
      <c r="AU168" s="178">
        <f t="shared" si="87"/>
        <v>408491</v>
      </c>
      <c r="AW168" s="124">
        <f t="shared" si="88"/>
        <v>1322.9627923843673</v>
      </c>
      <c r="AX168" s="51">
        <f t="shared" si="88"/>
        <v>143.26067282973509</v>
      </c>
      <c r="AY168" s="51">
        <f t="shared" si="88"/>
        <v>292.0523964838012</v>
      </c>
      <c r="AZ168" s="65">
        <f t="shared" si="89"/>
        <v>1758.2758616979036</v>
      </c>
      <c r="BB168" s="131">
        <v>305347.73642320378</v>
      </c>
      <c r="BC168" s="54">
        <v>34656.967101292161</v>
      </c>
      <c r="BD168" s="54">
        <v>66533.410234484487</v>
      </c>
      <c r="BE168" s="54">
        <f t="shared" si="90"/>
        <v>406538.11375898041</v>
      </c>
      <c r="BG168" s="122">
        <f t="shared" si="91"/>
        <v>6.5802471645357574E-3</v>
      </c>
      <c r="BH168" s="49">
        <f t="shared" si="91"/>
        <v>-3.9644758794860957E-2</v>
      </c>
      <c r="BI168" s="49">
        <f t="shared" si="91"/>
        <v>1.9803430500134001E-2</v>
      </c>
      <c r="BJ168" s="49">
        <f t="shared" si="92"/>
        <v>4.8036977959153848E-3</v>
      </c>
      <c r="BL168" s="131">
        <v>296240.71091261279</v>
      </c>
      <c r="BM168" s="54">
        <v>31608</v>
      </c>
      <c r="BN168" s="54">
        <v>63645</v>
      </c>
      <c r="BO168" s="54">
        <f t="shared" si="93"/>
        <v>391493.71091261279</v>
      </c>
      <c r="BQ168" s="122">
        <f t="shared" si="94"/>
        <v>3.7524515294139915E-2</v>
      </c>
      <c r="BR168" s="49">
        <f t="shared" si="94"/>
        <v>5.2992913186534985E-2</v>
      </c>
      <c r="BS168" s="49">
        <f t="shared" si="94"/>
        <v>6.6085316992693821E-2</v>
      </c>
      <c r="BT168" s="49">
        <f t="shared" si="95"/>
        <v>4.3416506098564733E-2</v>
      </c>
      <c r="BV168" s="122">
        <f t="shared" si="96"/>
        <v>3.2998389273340978E-2</v>
      </c>
      <c r="BW168" s="49">
        <f t="shared" si="96"/>
        <v>4.839930739328846E-2</v>
      </c>
      <c r="BX168" s="49">
        <f t="shared" si="96"/>
        <v>6.1434596530185681E-2</v>
      </c>
      <c r="BY168" s="49">
        <f t="shared" si="96"/>
        <v>3.8864676691965361E-2</v>
      </c>
      <c r="CA168" s="180">
        <v>223529.14844922774</v>
      </c>
      <c r="CB168" s="64">
        <v>240251.60908628203</v>
      </c>
      <c r="CC168" s="64">
        <v>212650.18839665188</v>
      </c>
      <c r="CD168" s="64">
        <v>222985.30314735751</v>
      </c>
      <c r="CF168" s="180">
        <v>223332.21095442268</v>
      </c>
      <c r="CG168" s="64">
        <v>239417.46501137232</v>
      </c>
      <c r="CH168" s="64">
        <v>211576.41696166323</v>
      </c>
      <c r="CI168" s="64">
        <v>222630.40919964149</v>
      </c>
      <c r="CK168" s="163">
        <v>232324.75</v>
      </c>
      <c r="CL168" s="60">
        <v>231311.25</v>
      </c>
    </row>
    <row r="169" spans="1:90">
      <c r="A169" s="9" t="s">
        <v>362</v>
      </c>
      <c r="B169" s="23" t="s">
        <v>363</v>
      </c>
      <c r="D169" s="131">
        <v>391504</v>
      </c>
      <c r="E169" s="54">
        <v>217457.140625</v>
      </c>
      <c r="F169" s="124">
        <f t="shared" si="65"/>
        <v>1800.3731626138685</v>
      </c>
      <c r="G169" s="131">
        <f t="shared" si="66"/>
        <v>374246.36564786895</v>
      </c>
      <c r="H169" s="54">
        <v>216374.59375</v>
      </c>
      <c r="I169" s="124">
        <f t="shared" si="67"/>
        <v>1729.6224993969236</v>
      </c>
      <c r="J169" s="49">
        <f t="shared" si="68"/>
        <v>4.6113031244153335E-2</v>
      </c>
      <c r="K169" s="49">
        <f t="shared" si="69"/>
        <v>4.0905262993291336E-2</v>
      </c>
      <c r="M169" s="131">
        <f t="shared" si="70"/>
        <v>394626.34124277608</v>
      </c>
      <c r="N169" s="124">
        <f t="shared" si="71"/>
        <v>1814.7315839276137</v>
      </c>
      <c r="O169" s="49">
        <f t="shared" si="72"/>
        <v>-7.912146039068424E-3</v>
      </c>
      <c r="P169" s="49">
        <f t="shared" si="73"/>
        <v>-7.9121460390683129E-3</v>
      </c>
      <c r="R169" s="131">
        <v>295259</v>
      </c>
      <c r="S169" s="54">
        <v>30708</v>
      </c>
      <c r="T169" s="54">
        <v>65537</v>
      </c>
      <c r="V169" s="124">
        <f t="shared" si="74"/>
        <v>65537</v>
      </c>
      <c r="W169" s="51">
        <f t="shared" si="75"/>
        <v>0</v>
      </c>
      <c r="Y169" s="176">
        <v>-2.533272050641E-2</v>
      </c>
      <c r="Z169" s="61">
        <v>-1.0463592376171227E-2</v>
      </c>
      <c r="AA169" s="117">
        <f t="shared" si="76"/>
        <v>4</v>
      </c>
      <c r="AB169" s="63">
        <f t="shared" si="77"/>
        <v>302.93312006268263</v>
      </c>
      <c r="AC169" s="63">
        <f t="shared" si="77"/>
        <v>31.03271366612881</v>
      </c>
      <c r="AE169" s="124">
        <f t="shared" si="78"/>
        <v>0</v>
      </c>
      <c r="AF169" s="51">
        <v>0</v>
      </c>
      <c r="AG169" s="51">
        <f t="shared" si="79"/>
        <v>0</v>
      </c>
      <c r="AI169" s="124">
        <v>0</v>
      </c>
      <c r="AJ169" s="51">
        <f t="shared" si="80"/>
        <v>0</v>
      </c>
      <c r="AK169" s="51">
        <f t="shared" si="81"/>
        <v>0</v>
      </c>
      <c r="AM169" s="124">
        <f t="shared" si="82"/>
        <v>0</v>
      </c>
      <c r="AN169" s="51">
        <f t="shared" si="83"/>
        <v>0</v>
      </c>
      <c r="AO169" s="51">
        <f t="shared" si="84"/>
        <v>0</v>
      </c>
      <c r="AQ169" s="124">
        <f t="shared" si="85"/>
        <v>295259</v>
      </c>
      <c r="AR169" s="51">
        <f t="shared" si="85"/>
        <v>30708</v>
      </c>
      <c r="AS169" s="51">
        <f t="shared" si="86"/>
        <v>65537</v>
      </c>
      <c r="AU169" s="178">
        <f t="shared" si="87"/>
        <v>391504</v>
      </c>
      <c r="AW169" s="124">
        <f t="shared" si="88"/>
        <v>1357.780200509339</v>
      </c>
      <c r="AX169" s="51">
        <f t="shared" si="88"/>
        <v>141.21403377116627</v>
      </c>
      <c r="AY169" s="51">
        <f t="shared" si="88"/>
        <v>301.37892833336338</v>
      </c>
      <c r="AZ169" s="65">
        <f t="shared" si="89"/>
        <v>1800.3731626138685</v>
      </c>
      <c r="BB169" s="131">
        <v>302933.12006268266</v>
      </c>
      <c r="BC169" s="54">
        <v>31032.713666128813</v>
      </c>
      <c r="BD169" s="54">
        <v>60660.507513964607</v>
      </c>
      <c r="BE169" s="54">
        <f t="shared" si="90"/>
        <v>394626.34124277608</v>
      </c>
      <c r="BG169" s="122">
        <f t="shared" si="91"/>
        <v>-2.5332720506409889E-2</v>
      </c>
      <c r="BH169" s="49">
        <f t="shared" si="91"/>
        <v>-1.0463592376171338E-2</v>
      </c>
      <c r="BI169" s="49">
        <f t="shared" si="91"/>
        <v>8.0389905819907348E-2</v>
      </c>
      <c r="BJ169" s="49">
        <f t="shared" si="92"/>
        <v>-7.912146039068424E-3</v>
      </c>
      <c r="BL169" s="131">
        <v>283279.36564786895</v>
      </c>
      <c r="BM169" s="54">
        <v>29531</v>
      </c>
      <c r="BN169" s="54">
        <v>61436</v>
      </c>
      <c r="BO169" s="54">
        <f t="shared" si="93"/>
        <v>374246.36564786895</v>
      </c>
      <c r="BQ169" s="122">
        <f t="shared" si="94"/>
        <v>4.2289117404415322E-2</v>
      </c>
      <c r="BR169" s="49">
        <f t="shared" si="94"/>
        <v>3.985642206494866E-2</v>
      </c>
      <c r="BS169" s="49">
        <f t="shared" si="94"/>
        <v>6.6752392733901988E-2</v>
      </c>
      <c r="BT169" s="49">
        <f t="shared" si="95"/>
        <v>4.6113031244153335E-2</v>
      </c>
      <c r="BV169" s="122">
        <f t="shared" si="96"/>
        <v>3.7100385391984458E-2</v>
      </c>
      <c r="BW169" s="49">
        <f t="shared" si="96"/>
        <v>3.4679800515894588E-2</v>
      </c>
      <c r="BX169" s="49">
        <f t="shared" si="96"/>
        <v>6.1441877448757509E-2</v>
      </c>
      <c r="BY169" s="49">
        <f t="shared" si="96"/>
        <v>4.0905262993291336E-2</v>
      </c>
      <c r="CA169" s="180">
        <v>221761.53377743991</v>
      </c>
      <c r="CB169" s="64">
        <v>215127.28943679907</v>
      </c>
      <c r="CC169" s="64">
        <v>193879.56074428384</v>
      </c>
      <c r="CD169" s="64">
        <v>216451.72089355951</v>
      </c>
      <c r="CF169" s="180">
        <v>220826.39995795014</v>
      </c>
      <c r="CG169" s="64">
        <v>213565.49349117852</v>
      </c>
      <c r="CH169" s="64">
        <v>192916.52139007341</v>
      </c>
      <c r="CI169" s="64">
        <v>215555.95868177441</v>
      </c>
      <c r="CK169" s="163">
        <v>217457.140625</v>
      </c>
      <c r="CL169" s="60">
        <v>216374.59375</v>
      </c>
    </row>
    <row r="170" spans="1:90">
      <c r="A170" s="9" t="s">
        <v>364</v>
      </c>
      <c r="B170" s="23" t="s">
        <v>365</v>
      </c>
      <c r="D170" s="131">
        <v>509958</v>
      </c>
      <c r="E170" s="54">
        <v>289813.3125</v>
      </c>
      <c r="F170" s="124">
        <f t="shared" si="65"/>
        <v>1759.6086101117251</v>
      </c>
      <c r="G170" s="131">
        <f t="shared" si="66"/>
        <v>486693.97688334028</v>
      </c>
      <c r="H170" s="54">
        <v>288342.1875</v>
      </c>
      <c r="I170" s="124">
        <f t="shared" si="67"/>
        <v>1687.9041568738196</v>
      </c>
      <c r="J170" s="49">
        <f t="shared" si="68"/>
        <v>4.780010483309538E-2</v>
      </c>
      <c r="K170" s="49">
        <f t="shared" si="69"/>
        <v>4.2481353544806533E-2</v>
      </c>
      <c r="M170" s="131">
        <f t="shared" si="70"/>
        <v>512802.88676601474</v>
      </c>
      <c r="N170" s="124">
        <f t="shared" si="71"/>
        <v>1769.4248837034177</v>
      </c>
      <c r="O170" s="49">
        <f t="shared" si="72"/>
        <v>-5.5477198733338007E-3</v>
      </c>
      <c r="P170" s="49">
        <f t="shared" si="73"/>
        <v>-5.5477198733336897E-3</v>
      </c>
      <c r="R170" s="131">
        <v>372450</v>
      </c>
      <c r="S170" s="54">
        <v>39901</v>
      </c>
      <c r="T170" s="54">
        <v>97607</v>
      </c>
      <c r="V170" s="124">
        <f t="shared" si="74"/>
        <v>97607</v>
      </c>
      <c r="W170" s="51">
        <f t="shared" si="75"/>
        <v>0</v>
      </c>
      <c r="Y170" s="176">
        <v>-2.7613540137492398E-2</v>
      </c>
      <c r="Z170" s="61">
        <v>-3.7820615080761621E-2</v>
      </c>
      <c r="AA170" s="117">
        <f t="shared" si="76"/>
        <v>4</v>
      </c>
      <c r="AB170" s="63">
        <f t="shared" si="77"/>
        <v>383.02672381170674</v>
      </c>
      <c r="AC170" s="63">
        <f t="shared" si="77"/>
        <v>41.469398144867895</v>
      </c>
      <c r="AE170" s="124">
        <f t="shared" si="78"/>
        <v>0</v>
      </c>
      <c r="AF170" s="51">
        <v>0</v>
      </c>
      <c r="AG170" s="51">
        <f t="shared" si="79"/>
        <v>0</v>
      </c>
      <c r="AI170" s="124">
        <v>0</v>
      </c>
      <c r="AJ170" s="51">
        <f t="shared" si="80"/>
        <v>0</v>
      </c>
      <c r="AK170" s="51">
        <f t="shared" si="81"/>
        <v>0</v>
      </c>
      <c r="AM170" s="124">
        <f t="shared" si="82"/>
        <v>0</v>
      </c>
      <c r="AN170" s="51">
        <f t="shared" si="83"/>
        <v>0</v>
      </c>
      <c r="AO170" s="51">
        <f t="shared" si="84"/>
        <v>0</v>
      </c>
      <c r="AQ170" s="124">
        <f t="shared" si="85"/>
        <v>372450</v>
      </c>
      <c r="AR170" s="51">
        <f t="shared" si="85"/>
        <v>39901</v>
      </c>
      <c r="AS170" s="51">
        <f t="shared" si="86"/>
        <v>97607</v>
      </c>
      <c r="AU170" s="178">
        <f t="shared" si="87"/>
        <v>509958</v>
      </c>
      <c r="AW170" s="124">
        <f t="shared" si="88"/>
        <v>1285.1376521911843</v>
      </c>
      <c r="AX170" s="51">
        <f t="shared" si="88"/>
        <v>137.67828556874866</v>
      </c>
      <c r="AY170" s="51">
        <f t="shared" si="88"/>
        <v>336.79267235179202</v>
      </c>
      <c r="AZ170" s="65">
        <f t="shared" si="89"/>
        <v>1759.6086101117251</v>
      </c>
      <c r="BB170" s="131">
        <v>383026.72381170676</v>
      </c>
      <c r="BC170" s="54">
        <v>41469.39814486789</v>
      </c>
      <c r="BD170" s="54">
        <v>88306.764809440079</v>
      </c>
      <c r="BE170" s="54">
        <f t="shared" si="90"/>
        <v>512802.88676601474</v>
      </c>
      <c r="BG170" s="122">
        <f t="shared" si="91"/>
        <v>-2.7613540137492398E-2</v>
      </c>
      <c r="BH170" s="49">
        <f t="shared" si="91"/>
        <v>-3.7820615080761399E-2</v>
      </c>
      <c r="BI170" s="49">
        <f t="shared" si="91"/>
        <v>0.10531735830917577</v>
      </c>
      <c r="BJ170" s="49">
        <f t="shared" si="92"/>
        <v>-5.5477198733338007E-3</v>
      </c>
      <c r="BL170" s="131">
        <v>357108.97688334028</v>
      </c>
      <c r="BM170" s="54">
        <v>38095</v>
      </c>
      <c r="BN170" s="54">
        <v>91490</v>
      </c>
      <c r="BO170" s="54">
        <f t="shared" si="93"/>
        <v>486693.97688334028</v>
      </c>
      <c r="BQ170" s="122">
        <f t="shared" si="94"/>
        <v>4.2958940014748759E-2</v>
      </c>
      <c r="BR170" s="49">
        <f t="shared" si="94"/>
        <v>4.7407796298726934E-2</v>
      </c>
      <c r="BS170" s="49">
        <f t="shared" si="94"/>
        <v>6.6859766094655049E-2</v>
      </c>
      <c r="BT170" s="49">
        <f t="shared" si="95"/>
        <v>4.780010483309538E-2</v>
      </c>
      <c r="BV170" s="122">
        <f t="shared" si="96"/>
        <v>3.766476302407229E-2</v>
      </c>
      <c r="BW170" s="49">
        <f t="shared" si="96"/>
        <v>4.2091036412722715E-2</v>
      </c>
      <c r="BX170" s="49">
        <f t="shared" si="96"/>
        <v>6.1444265820160604E-2</v>
      </c>
      <c r="BY170" s="49">
        <f t="shared" si="96"/>
        <v>4.2481353544806533E-2</v>
      </c>
      <c r="CA170" s="180">
        <v>280393.88275754108</v>
      </c>
      <c r="CB170" s="64">
        <v>287477.25105387892</v>
      </c>
      <c r="CC170" s="64">
        <v>282240.90884933068</v>
      </c>
      <c r="CD170" s="64">
        <v>281271.3083727046</v>
      </c>
      <c r="CF170" s="180">
        <v>279061.42727315647</v>
      </c>
      <c r="CG170" s="64">
        <v>286450.2218764752</v>
      </c>
      <c r="CH170" s="64">
        <v>280430.42625308112</v>
      </c>
      <c r="CI170" s="64">
        <v>279877.65316624223</v>
      </c>
      <c r="CK170" s="163">
        <v>289813.3125</v>
      </c>
      <c r="CL170" s="60">
        <v>288342.1875</v>
      </c>
    </row>
    <row r="171" spans="1:90">
      <c r="A171" s="9" t="s">
        <v>366</v>
      </c>
      <c r="B171" s="23" t="s">
        <v>367</v>
      </c>
      <c r="D171" s="131">
        <v>1012356</v>
      </c>
      <c r="E171" s="54">
        <v>569597.25</v>
      </c>
      <c r="F171" s="124">
        <f t="shared" si="65"/>
        <v>1777.3189740645694</v>
      </c>
      <c r="G171" s="131">
        <f t="shared" si="66"/>
        <v>966392.8744726642</v>
      </c>
      <c r="H171" s="54">
        <v>566415.25</v>
      </c>
      <c r="I171" s="124">
        <f t="shared" si="67"/>
        <v>1706.1561715943633</v>
      </c>
      <c r="J171" s="49">
        <f t="shared" si="68"/>
        <v>4.7561531900177423E-2</v>
      </c>
      <c r="K171" s="49">
        <f t="shared" si="69"/>
        <v>4.1709430622465238E-2</v>
      </c>
      <c r="M171" s="131">
        <f t="shared" si="70"/>
        <v>1022360.1865018113</v>
      </c>
      <c r="N171" s="124">
        <f t="shared" si="71"/>
        <v>1794.8825885339356</v>
      </c>
      <c r="O171" s="49">
        <f t="shared" si="72"/>
        <v>-9.7853835017209789E-3</v>
      </c>
      <c r="P171" s="49">
        <f t="shared" si="73"/>
        <v>-9.7853835017209789E-3</v>
      </c>
      <c r="R171" s="131">
        <v>751657</v>
      </c>
      <c r="S171" s="54">
        <v>78198</v>
      </c>
      <c r="T171" s="54">
        <v>182501</v>
      </c>
      <c r="V171" s="124">
        <f t="shared" si="74"/>
        <v>182501</v>
      </c>
      <c r="W171" s="51">
        <f t="shared" si="75"/>
        <v>0</v>
      </c>
      <c r="Y171" s="176">
        <v>-2.7981536619644864E-2</v>
      </c>
      <c r="Z171" s="61">
        <v>-1.065733094830934E-2</v>
      </c>
      <c r="AA171" s="117">
        <f t="shared" si="76"/>
        <v>4</v>
      </c>
      <c r="AB171" s="63">
        <f t="shared" si="77"/>
        <v>773.29498185249315</v>
      </c>
      <c r="AC171" s="63">
        <f t="shared" si="77"/>
        <v>79.040359266981497</v>
      </c>
      <c r="AE171" s="124">
        <f t="shared" si="78"/>
        <v>0</v>
      </c>
      <c r="AF171" s="51">
        <v>0</v>
      </c>
      <c r="AG171" s="51">
        <f t="shared" si="79"/>
        <v>0</v>
      </c>
      <c r="AI171" s="124">
        <v>0</v>
      </c>
      <c r="AJ171" s="51">
        <f t="shared" si="80"/>
        <v>0</v>
      </c>
      <c r="AK171" s="51">
        <f t="shared" si="81"/>
        <v>0</v>
      </c>
      <c r="AM171" s="124">
        <f t="shared" si="82"/>
        <v>0</v>
      </c>
      <c r="AN171" s="51">
        <f t="shared" si="83"/>
        <v>0</v>
      </c>
      <c r="AO171" s="51">
        <f t="shared" si="84"/>
        <v>0</v>
      </c>
      <c r="AQ171" s="124">
        <f t="shared" si="85"/>
        <v>751657</v>
      </c>
      <c r="AR171" s="51">
        <f t="shared" si="85"/>
        <v>78198</v>
      </c>
      <c r="AS171" s="51">
        <f t="shared" si="86"/>
        <v>182501</v>
      </c>
      <c r="AU171" s="178">
        <f t="shared" si="87"/>
        <v>1012356</v>
      </c>
      <c r="AW171" s="124">
        <f t="shared" si="88"/>
        <v>1319.6289132365018</v>
      </c>
      <c r="AX171" s="51">
        <f t="shared" si="88"/>
        <v>137.28647741891308</v>
      </c>
      <c r="AY171" s="51">
        <f t="shared" si="88"/>
        <v>320.40358340915441</v>
      </c>
      <c r="AZ171" s="65">
        <f t="shared" si="89"/>
        <v>1777.3189740645694</v>
      </c>
      <c r="BB171" s="131">
        <v>773294.98185249325</v>
      </c>
      <c r="BC171" s="54">
        <v>79040.359266981468</v>
      </c>
      <c r="BD171" s="54">
        <v>170024.84538233656</v>
      </c>
      <c r="BE171" s="54">
        <f t="shared" si="90"/>
        <v>1022360.1865018113</v>
      </c>
      <c r="BG171" s="122">
        <f t="shared" si="91"/>
        <v>-2.7981536619644976E-2</v>
      </c>
      <c r="BH171" s="49">
        <f t="shared" si="91"/>
        <v>-1.0657330948309007E-2</v>
      </c>
      <c r="BI171" s="49">
        <f t="shared" si="91"/>
        <v>7.3378420604401695E-2</v>
      </c>
      <c r="BJ171" s="49">
        <f t="shared" si="92"/>
        <v>-9.7853835017209789E-3</v>
      </c>
      <c r="BL171" s="131">
        <v>720263.8744726642</v>
      </c>
      <c r="BM171" s="54">
        <v>75153</v>
      </c>
      <c r="BN171" s="54">
        <v>170976</v>
      </c>
      <c r="BO171" s="54">
        <f t="shared" si="93"/>
        <v>966392.8744726642</v>
      </c>
      <c r="BQ171" s="122">
        <f t="shared" si="94"/>
        <v>4.3585589448478235E-2</v>
      </c>
      <c r="BR171" s="49">
        <f t="shared" si="94"/>
        <v>4.051734461698131E-2</v>
      </c>
      <c r="BS171" s="49">
        <f t="shared" si="94"/>
        <v>6.7407121467340403E-2</v>
      </c>
      <c r="BT171" s="49">
        <f t="shared" si="95"/>
        <v>4.7561531900177423E-2</v>
      </c>
      <c r="BV171" s="122">
        <f t="shared" si="96"/>
        <v>3.7755699389098396E-2</v>
      </c>
      <c r="BW171" s="49">
        <f t="shared" si="96"/>
        <v>3.4704595010884409E-2</v>
      </c>
      <c r="BX171" s="49">
        <f t="shared" si="96"/>
        <v>6.1444154721083999E-2</v>
      </c>
      <c r="BY171" s="49">
        <f t="shared" si="96"/>
        <v>4.1709430622465238E-2</v>
      </c>
      <c r="CA171" s="180">
        <v>566088.91494770371</v>
      </c>
      <c r="CB171" s="64">
        <v>547929.4665672608</v>
      </c>
      <c r="CC171" s="64">
        <v>543423.45109383552</v>
      </c>
      <c r="CD171" s="64">
        <v>560762.41906324693</v>
      </c>
      <c r="CF171" s="180">
        <v>561424.70773284405</v>
      </c>
      <c r="CG171" s="64">
        <v>543814.68657481414</v>
      </c>
      <c r="CH171" s="64">
        <v>539577.22591368482</v>
      </c>
      <c r="CI171" s="64">
        <v>556353.29089368426</v>
      </c>
      <c r="CK171" s="163">
        <v>569597.25</v>
      </c>
      <c r="CL171" s="60">
        <v>566415.25</v>
      </c>
    </row>
    <row r="172" spans="1:90">
      <c r="A172" s="9" t="s">
        <v>368</v>
      </c>
      <c r="B172" s="23" t="s">
        <v>369</v>
      </c>
      <c r="D172" s="131">
        <v>342279.79824970878</v>
      </c>
      <c r="E172" s="54">
        <v>210293.578125</v>
      </c>
      <c r="F172" s="124">
        <f t="shared" si="65"/>
        <v>1627.6283912305453</v>
      </c>
      <c r="G172" s="131">
        <f t="shared" si="66"/>
        <v>327571.05508788652</v>
      </c>
      <c r="H172" s="54">
        <v>209078.46875</v>
      </c>
      <c r="I172" s="124">
        <f t="shared" si="67"/>
        <v>1566.7373931247357</v>
      </c>
      <c r="J172" s="49">
        <f t="shared" si="68"/>
        <v>4.4902450730501586E-2</v>
      </c>
      <c r="K172" s="49">
        <f t="shared" si="69"/>
        <v>3.886483999999979E-2</v>
      </c>
      <c r="M172" s="131">
        <f t="shared" si="70"/>
        <v>344799.4280241442</v>
      </c>
      <c r="N172" s="124">
        <f t="shared" si="71"/>
        <v>1639.6098782398051</v>
      </c>
      <c r="O172" s="49">
        <f t="shared" si="72"/>
        <v>-7.3075230689157999E-3</v>
      </c>
      <c r="P172" s="49">
        <f t="shared" si="73"/>
        <v>-7.307523068915911E-3</v>
      </c>
      <c r="R172" s="131">
        <v>259785</v>
      </c>
      <c r="S172" s="54">
        <v>28231</v>
      </c>
      <c r="T172" s="54">
        <v>53888</v>
      </c>
      <c r="V172" s="124">
        <f t="shared" si="74"/>
        <v>53888</v>
      </c>
      <c r="W172" s="51">
        <f t="shared" si="75"/>
        <v>375.79824970877962</v>
      </c>
      <c r="Y172" s="176">
        <v>6.5075341815457044E-4</v>
      </c>
      <c r="Z172" s="61">
        <v>-1.9552760426151505E-2</v>
      </c>
      <c r="AA172" s="117">
        <f t="shared" si="76"/>
        <v>3</v>
      </c>
      <c r="AB172" s="63">
        <f t="shared" si="77"/>
        <v>259.61605396547418</v>
      </c>
      <c r="AC172" s="63">
        <f t="shared" si="77"/>
        <v>28.794002227259679</v>
      </c>
      <c r="AE172" s="124">
        <f t="shared" si="78"/>
        <v>0</v>
      </c>
      <c r="AF172" s="51">
        <v>0</v>
      </c>
      <c r="AG172" s="51">
        <f t="shared" si="79"/>
        <v>375.79824970877962</v>
      </c>
      <c r="AI172" s="124">
        <v>0</v>
      </c>
      <c r="AJ172" s="51">
        <f t="shared" si="80"/>
        <v>375.79824970877962</v>
      </c>
      <c r="AK172" s="51">
        <f t="shared" si="81"/>
        <v>0</v>
      </c>
      <c r="AM172" s="124">
        <f t="shared" si="82"/>
        <v>0</v>
      </c>
      <c r="AN172" s="51">
        <f t="shared" si="83"/>
        <v>0</v>
      </c>
      <c r="AO172" s="51">
        <f t="shared" si="84"/>
        <v>0</v>
      </c>
      <c r="AQ172" s="124">
        <f t="shared" si="85"/>
        <v>259785</v>
      </c>
      <c r="AR172" s="51">
        <f t="shared" si="85"/>
        <v>28607</v>
      </c>
      <c r="AS172" s="51">
        <f t="shared" si="86"/>
        <v>53888</v>
      </c>
      <c r="AU172" s="178">
        <f t="shared" si="87"/>
        <v>342280</v>
      </c>
      <c r="AW172" s="124">
        <f t="shared" si="88"/>
        <v>1235.3444280908186</v>
      </c>
      <c r="AX172" s="51">
        <f t="shared" si="88"/>
        <v>136.03363571566507</v>
      </c>
      <c r="AY172" s="51">
        <f t="shared" si="88"/>
        <v>256.25128679853736</v>
      </c>
      <c r="AZ172" s="65">
        <f t="shared" si="89"/>
        <v>1627.629350605021</v>
      </c>
      <c r="BB172" s="131">
        <v>259616.05396547416</v>
      </c>
      <c r="BC172" s="54">
        <v>28794.002227259683</v>
      </c>
      <c r="BD172" s="54">
        <v>56389.371831410383</v>
      </c>
      <c r="BE172" s="54">
        <f t="shared" si="90"/>
        <v>344799.4280241442</v>
      </c>
      <c r="BG172" s="122">
        <f t="shared" si="91"/>
        <v>6.5075341815457044E-4</v>
      </c>
      <c r="BH172" s="49">
        <f t="shared" si="91"/>
        <v>-6.4944854065005497E-3</v>
      </c>
      <c r="BI172" s="49">
        <f t="shared" si="91"/>
        <v>-4.4358923502266334E-2</v>
      </c>
      <c r="BJ172" s="49">
        <f t="shared" si="92"/>
        <v>-7.3069379452908034E-3</v>
      </c>
      <c r="BL172" s="131">
        <v>250033.05508788649</v>
      </c>
      <c r="BM172" s="54">
        <v>27063</v>
      </c>
      <c r="BN172" s="54">
        <v>50475</v>
      </c>
      <c r="BO172" s="54">
        <f t="shared" si="93"/>
        <v>327571.05508788652</v>
      </c>
      <c r="BQ172" s="122">
        <f t="shared" si="94"/>
        <v>3.9002622707968282E-2</v>
      </c>
      <c r="BR172" s="49">
        <f t="shared" si="94"/>
        <v>5.7052063703211031E-2</v>
      </c>
      <c r="BS172" s="49">
        <f t="shared" si="94"/>
        <v>6.7617632491332236E-2</v>
      </c>
      <c r="BT172" s="49">
        <f t="shared" si="95"/>
        <v>4.4903066628298793E-2</v>
      </c>
      <c r="BV172" s="122">
        <f t="shared" si="96"/>
        <v>3.2999102111863632E-2</v>
      </c>
      <c r="BW172" s="49">
        <f t="shared" si="96"/>
        <v>5.0944250597737106E-2</v>
      </c>
      <c r="BX172" s="49">
        <f t="shared" si="96"/>
        <v>6.1448769867365582E-2</v>
      </c>
      <c r="BY172" s="49">
        <f t="shared" si="96"/>
        <v>3.8865452339042594E-2</v>
      </c>
      <c r="CA172" s="180">
        <v>190051.36945315599</v>
      </c>
      <c r="CB172" s="64">
        <v>199607.92722901603</v>
      </c>
      <c r="CC172" s="64">
        <v>180228.40707033515</v>
      </c>
      <c r="CD172" s="64">
        <v>189121.76344819006</v>
      </c>
      <c r="CF172" s="180">
        <v>189340.34698795388</v>
      </c>
      <c r="CG172" s="64">
        <v>198632.8475862089</v>
      </c>
      <c r="CH172" s="64">
        <v>179343.52032147255</v>
      </c>
      <c r="CI172" s="64">
        <v>188395.73227608067</v>
      </c>
      <c r="CK172" s="163">
        <v>210293.578125</v>
      </c>
      <c r="CL172" s="60">
        <v>209078.46875</v>
      </c>
    </row>
    <row r="173" spans="1:90">
      <c r="A173" s="9" t="s">
        <v>370</v>
      </c>
      <c r="B173" s="23" t="s">
        <v>371</v>
      </c>
      <c r="D173" s="131">
        <v>1496620.8131848886</v>
      </c>
      <c r="E173" s="54">
        <v>808390.5625</v>
      </c>
      <c r="F173" s="124">
        <f t="shared" si="65"/>
        <v>1851.3585915160761</v>
      </c>
      <c r="G173" s="131">
        <f t="shared" si="66"/>
        <v>1434345.4644519605</v>
      </c>
      <c r="H173" s="54">
        <v>804863.5625</v>
      </c>
      <c r="I173" s="124">
        <f t="shared" si="67"/>
        <v>1782.0976514289159</v>
      </c>
      <c r="J173" s="49">
        <f t="shared" si="68"/>
        <v>4.3417259144555187E-2</v>
      </c>
      <c r="K173" s="49">
        <f t="shared" si="69"/>
        <v>3.886483999999979E-2</v>
      </c>
      <c r="M173" s="131">
        <f t="shared" si="70"/>
        <v>1506129.6790870021</v>
      </c>
      <c r="N173" s="124">
        <f t="shared" si="71"/>
        <v>1863.1213041740602</v>
      </c>
      <c r="O173" s="49">
        <f t="shared" si="72"/>
        <v>-6.3134443429052611E-3</v>
      </c>
      <c r="P173" s="49">
        <f t="shared" si="73"/>
        <v>-6.3134443429053722E-3</v>
      </c>
      <c r="R173" s="131">
        <v>1153852</v>
      </c>
      <c r="S173" s="54">
        <v>116892</v>
      </c>
      <c r="T173" s="54">
        <v>223733</v>
      </c>
      <c r="V173" s="124">
        <f t="shared" si="74"/>
        <v>223733</v>
      </c>
      <c r="W173" s="51">
        <f t="shared" si="75"/>
        <v>2143.8131848885678</v>
      </c>
      <c r="Y173" s="176">
        <v>-5.8058787444739135E-3</v>
      </c>
      <c r="Z173" s="61">
        <v>-1.4409776651635453E-2</v>
      </c>
      <c r="AA173" s="117">
        <f t="shared" si="76"/>
        <v>4</v>
      </c>
      <c r="AB173" s="63">
        <f t="shared" si="77"/>
        <v>1160.5902462416984</v>
      </c>
      <c r="AC173" s="63">
        <f t="shared" si="77"/>
        <v>118.601014124187</v>
      </c>
      <c r="AE173" s="124">
        <f t="shared" si="78"/>
        <v>0</v>
      </c>
      <c r="AF173" s="51">
        <v>0</v>
      </c>
      <c r="AG173" s="51">
        <f t="shared" si="79"/>
        <v>2143.8131848885678</v>
      </c>
      <c r="AI173" s="124">
        <v>0</v>
      </c>
      <c r="AJ173" s="51">
        <f t="shared" si="80"/>
        <v>0</v>
      </c>
      <c r="AK173" s="51">
        <f t="shared" si="81"/>
        <v>2143.8131848885678</v>
      </c>
      <c r="AM173" s="124">
        <f t="shared" si="82"/>
        <v>1945.0482107221073</v>
      </c>
      <c r="AN173" s="51">
        <f t="shared" si="83"/>
        <v>198.76497416646055</v>
      </c>
      <c r="AO173" s="51">
        <f t="shared" si="84"/>
        <v>0</v>
      </c>
      <c r="AQ173" s="124">
        <f t="shared" si="85"/>
        <v>1155797</v>
      </c>
      <c r="AR173" s="51">
        <f t="shared" si="85"/>
        <v>117091</v>
      </c>
      <c r="AS173" s="51">
        <f t="shared" si="86"/>
        <v>223733</v>
      </c>
      <c r="AU173" s="178">
        <f t="shared" si="87"/>
        <v>1496621</v>
      </c>
      <c r="AW173" s="124">
        <f t="shared" si="88"/>
        <v>1429.7507338848973</v>
      </c>
      <c r="AX173" s="51">
        <f t="shared" si="88"/>
        <v>144.84459051314073</v>
      </c>
      <c r="AY173" s="51">
        <f t="shared" si="88"/>
        <v>276.76349821315489</v>
      </c>
      <c r="AZ173" s="65">
        <f t="shared" si="89"/>
        <v>1851.3588226111931</v>
      </c>
      <c r="BB173" s="131">
        <v>1160590.2462416983</v>
      </c>
      <c r="BC173" s="54">
        <v>118601.014124187</v>
      </c>
      <c r="BD173" s="54">
        <v>226938.41872111685</v>
      </c>
      <c r="BE173" s="54">
        <f t="shared" si="90"/>
        <v>1506129.6790870021</v>
      </c>
      <c r="BG173" s="122">
        <f t="shared" si="91"/>
        <v>-4.1300073451591146E-3</v>
      </c>
      <c r="BH173" s="49">
        <f t="shared" si="91"/>
        <v>-1.2731882061361333E-2</v>
      </c>
      <c r="BI173" s="49">
        <f t="shared" si="91"/>
        <v>-1.4124619089092905E-2</v>
      </c>
      <c r="BJ173" s="49">
        <f t="shared" si="92"/>
        <v>-6.3133203063669985E-3</v>
      </c>
      <c r="BL173" s="131">
        <v>1112117.4644519605</v>
      </c>
      <c r="BM173" s="54">
        <v>112366</v>
      </c>
      <c r="BN173" s="54">
        <v>209862</v>
      </c>
      <c r="BO173" s="54">
        <f t="shared" si="93"/>
        <v>1434345.4644519605</v>
      </c>
      <c r="BQ173" s="122">
        <f t="shared" si="94"/>
        <v>3.9276009004646228E-2</v>
      </c>
      <c r="BR173" s="49">
        <f t="shared" si="94"/>
        <v>4.2050086325045033E-2</v>
      </c>
      <c r="BS173" s="49">
        <f t="shared" si="94"/>
        <v>6.6095815345322162E-2</v>
      </c>
      <c r="BT173" s="49">
        <f t="shared" si="95"/>
        <v>4.3417389388709093E-2</v>
      </c>
      <c r="BV173" s="122">
        <f t="shared" si="96"/>
        <v>3.4741658093344618E-2</v>
      </c>
      <c r="BW173" s="49">
        <f t="shared" si="96"/>
        <v>3.7503632141930421E-2</v>
      </c>
      <c r="BX173" s="49">
        <f t="shared" si="96"/>
        <v>6.1444449885173391E-2</v>
      </c>
      <c r="BY173" s="49">
        <f t="shared" si="96"/>
        <v>3.8864969675899808E-2</v>
      </c>
      <c r="CA173" s="180">
        <v>849607.57358072966</v>
      </c>
      <c r="CB173" s="64">
        <v>822174.78521190071</v>
      </c>
      <c r="CC173" s="64">
        <v>725327.28031534492</v>
      </c>
      <c r="CD173" s="64">
        <v>826108.97159215901</v>
      </c>
      <c r="CF173" s="180">
        <v>845626.9048496515</v>
      </c>
      <c r="CG173" s="64">
        <v>817891.26998094656</v>
      </c>
      <c r="CH173" s="64">
        <v>720820.03294215887</v>
      </c>
      <c r="CI173" s="64">
        <v>822434.02738144726</v>
      </c>
      <c r="CK173" s="163">
        <v>808390.5625</v>
      </c>
      <c r="CL173" s="60">
        <v>804863.5625</v>
      </c>
    </row>
    <row r="174" spans="1:90">
      <c r="A174" s="9" t="s">
        <v>372</v>
      </c>
      <c r="B174" s="23" t="s">
        <v>373</v>
      </c>
      <c r="D174" s="131">
        <v>1115848.4841632666</v>
      </c>
      <c r="E174" s="54">
        <v>656479.25</v>
      </c>
      <c r="F174" s="124">
        <f t="shared" si="65"/>
        <v>1699.746769091737</v>
      </c>
      <c r="G174" s="131">
        <f t="shared" si="66"/>
        <v>1063968.0707573956</v>
      </c>
      <c r="H174" s="54">
        <v>651781.125</v>
      </c>
      <c r="I174" s="124">
        <f t="shared" si="67"/>
        <v>1632.4008627242706</v>
      </c>
      <c r="J174" s="49">
        <f t="shared" si="68"/>
        <v>4.876125029667433E-2</v>
      </c>
      <c r="K174" s="49">
        <f t="shared" si="69"/>
        <v>4.1255740489547721E-2</v>
      </c>
      <c r="M174" s="131">
        <f t="shared" si="70"/>
        <v>1141119.691416695</v>
      </c>
      <c r="N174" s="124">
        <f t="shared" si="71"/>
        <v>1738.2418277755085</v>
      </c>
      <c r="O174" s="49">
        <f t="shared" si="72"/>
        <v>-2.2145974207188002E-2</v>
      </c>
      <c r="P174" s="49">
        <f t="shared" si="73"/>
        <v>-2.2145974207187891E-2</v>
      </c>
      <c r="R174" s="131">
        <v>841573</v>
      </c>
      <c r="S174" s="54">
        <v>90754</v>
      </c>
      <c r="T174" s="54">
        <v>183129</v>
      </c>
      <c r="V174" s="124">
        <f t="shared" si="74"/>
        <v>183129</v>
      </c>
      <c r="W174" s="51">
        <f t="shared" si="75"/>
        <v>392.48416326660663</v>
      </c>
      <c r="Y174" s="176">
        <v>-2.3488957896425799E-2</v>
      </c>
      <c r="Z174" s="61">
        <v>-2.9156196702357695E-2</v>
      </c>
      <c r="AA174" s="117">
        <f t="shared" si="76"/>
        <v>4</v>
      </c>
      <c r="AB174" s="63">
        <f t="shared" si="77"/>
        <v>861.81616358080873</v>
      </c>
      <c r="AC174" s="63">
        <f t="shared" si="77"/>
        <v>93.47950689053998</v>
      </c>
      <c r="AE174" s="124">
        <f t="shared" si="78"/>
        <v>0</v>
      </c>
      <c r="AF174" s="51">
        <v>0</v>
      </c>
      <c r="AG174" s="51">
        <f t="shared" si="79"/>
        <v>392.48416326660663</v>
      </c>
      <c r="AI174" s="124">
        <v>0</v>
      </c>
      <c r="AJ174" s="51">
        <f t="shared" si="80"/>
        <v>0</v>
      </c>
      <c r="AK174" s="51">
        <f t="shared" si="81"/>
        <v>392.48416326660663</v>
      </c>
      <c r="AM174" s="124">
        <f t="shared" si="82"/>
        <v>354.07801616619543</v>
      </c>
      <c r="AN174" s="51">
        <f t="shared" si="83"/>
        <v>38.406147100411211</v>
      </c>
      <c r="AO174" s="51">
        <f t="shared" si="84"/>
        <v>0</v>
      </c>
      <c r="AQ174" s="124">
        <f t="shared" si="85"/>
        <v>841927</v>
      </c>
      <c r="AR174" s="51">
        <f t="shared" si="85"/>
        <v>90792</v>
      </c>
      <c r="AS174" s="51">
        <f t="shared" si="86"/>
        <v>183129</v>
      </c>
      <c r="AU174" s="178">
        <f t="shared" si="87"/>
        <v>1115848</v>
      </c>
      <c r="AW174" s="124">
        <f t="shared" si="88"/>
        <v>1282.4883650168683</v>
      </c>
      <c r="AX174" s="51">
        <f t="shared" si="88"/>
        <v>138.30140099629958</v>
      </c>
      <c r="AY174" s="51">
        <f t="shared" si="88"/>
        <v>278.95626556361077</v>
      </c>
      <c r="AZ174" s="65">
        <f t="shared" si="89"/>
        <v>1699.7460315767787</v>
      </c>
      <c r="BB174" s="131">
        <v>861816.16358080879</v>
      </c>
      <c r="BC174" s="54">
        <v>93479.506890539968</v>
      </c>
      <c r="BD174" s="54">
        <v>185824.02094534613</v>
      </c>
      <c r="BE174" s="54">
        <f t="shared" si="90"/>
        <v>1141119.691416695</v>
      </c>
      <c r="BG174" s="122">
        <f t="shared" si="91"/>
        <v>-2.3078197440820958E-2</v>
      </c>
      <c r="BH174" s="49">
        <f t="shared" si="91"/>
        <v>-2.8749690492985924E-2</v>
      </c>
      <c r="BI174" s="49">
        <f t="shared" si="91"/>
        <v>-1.4503081634094972E-2</v>
      </c>
      <c r="BJ174" s="49">
        <f t="shared" si="92"/>
        <v>-2.2146398495078379E-2</v>
      </c>
      <c r="BL174" s="131">
        <v>806015.07075739559</v>
      </c>
      <c r="BM174" s="54">
        <v>86659</v>
      </c>
      <c r="BN174" s="54">
        <v>171294</v>
      </c>
      <c r="BO174" s="54">
        <f t="shared" si="93"/>
        <v>1063968.0707573956</v>
      </c>
      <c r="BQ174" s="122">
        <f t="shared" si="94"/>
        <v>4.45549103800984E-2</v>
      </c>
      <c r="BR174" s="49">
        <f t="shared" si="94"/>
        <v>4.7692680506352447E-2</v>
      </c>
      <c r="BS174" s="49">
        <f t="shared" si="94"/>
        <v>6.9091737013555532E-2</v>
      </c>
      <c r="BT174" s="49">
        <f t="shared" si="95"/>
        <v>4.8760795242354549E-2</v>
      </c>
      <c r="BV174" s="122">
        <f t="shared" si="96"/>
        <v>3.7079503444799933E-2</v>
      </c>
      <c r="BW174" s="49">
        <f t="shared" si="96"/>
        <v>4.0194817969792629E-2</v>
      </c>
      <c r="BX174" s="49">
        <f t="shared" si="96"/>
        <v>6.1440731110540714E-2</v>
      </c>
      <c r="BY174" s="49">
        <f t="shared" si="96"/>
        <v>4.1255288691845804E-2</v>
      </c>
      <c r="CA174" s="180">
        <v>630890.65411640471</v>
      </c>
      <c r="CB174" s="64">
        <v>648025.60135757132</v>
      </c>
      <c r="CC174" s="64">
        <v>593919.85054405371</v>
      </c>
      <c r="CD174" s="64">
        <v>625901.7585466177</v>
      </c>
      <c r="CF174" s="180">
        <v>624621.95267071959</v>
      </c>
      <c r="CG174" s="64">
        <v>642887.29025877616</v>
      </c>
      <c r="CH174" s="64">
        <v>588830.09109138546</v>
      </c>
      <c r="CI174" s="64">
        <v>620050.00653311971</v>
      </c>
      <c r="CK174" s="163">
        <v>656479.25</v>
      </c>
      <c r="CL174" s="60">
        <v>651781.125</v>
      </c>
    </row>
    <row r="175" spans="1:90">
      <c r="A175" s="9" t="s">
        <v>374</v>
      </c>
      <c r="B175" s="23" t="s">
        <v>375</v>
      </c>
      <c r="D175" s="131">
        <v>1110870</v>
      </c>
      <c r="E175" s="54">
        <v>583022.5625</v>
      </c>
      <c r="F175" s="124">
        <f t="shared" si="65"/>
        <v>1905.3636539151948</v>
      </c>
      <c r="G175" s="131">
        <f t="shared" si="66"/>
        <v>1060542.2754770641</v>
      </c>
      <c r="H175" s="54">
        <v>579195.75</v>
      </c>
      <c r="I175" s="124">
        <f t="shared" si="67"/>
        <v>1831.0601821181597</v>
      </c>
      <c r="J175" s="49">
        <f t="shared" si="68"/>
        <v>4.7454708488916086E-2</v>
      </c>
      <c r="K175" s="49">
        <f t="shared" si="69"/>
        <v>4.0579480960085901E-2</v>
      </c>
      <c r="M175" s="131">
        <f t="shared" si="70"/>
        <v>1128890.9040064733</v>
      </c>
      <c r="N175" s="124">
        <f t="shared" si="71"/>
        <v>1936.2730992189915</v>
      </c>
      <c r="O175" s="49">
        <f t="shared" si="72"/>
        <v>-1.5963370722995807E-2</v>
      </c>
      <c r="P175" s="49">
        <f t="shared" si="73"/>
        <v>-1.5963370722995807E-2</v>
      </c>
      <c r="R175" s="131">
        <v>851441</v>
      </c>
      <c r="S175" s="54">
        <v>86471</v>
      </c>
      <c r="T175" s="54">
        <v>172958</v>
      </c>
      <c r="V175" s="124">
        <f t="shared" si="74"/>
        <v>172958</v>
      </c>
      <c r="W175" s="51">
        <f t="shared" si="75"/>
        <v>0</v>
      </c>
      <c r="Y175" s="176">
        <v>-2.1252709108876E-2</v>
      </c>
      <c r="Z175" s="61">
        <v>-4.5230455539261083E-2</v>
      </c>
      <c r="AA175" s="117">
        <f t="shared" si="76"/>
        <v>4</v>
      </c>
      <c r="AB175" s="63">
        <f t="shared" si="77"/>
        <v>869.92935553853238</v>
      </c>
      <c r="AC175" s="63">
        <f t="shared" si="77"/>
        <v>90.567404984455678</v>
      </c>
      <c r="AE175" s="124">
        <f t="shared" si="78"/>
        <v>0</v>
      </c>
      <c r="AF175" s="51">
        <v>0</v>
      </c>
      <c r="AG175" s="51">
        <f t="shared" si="79"/>
        <v>0</v>
      </c>
      <c r="AI175" s="124">
        <v>0</v>
      </c>
      <c r="AJ175" s="51">
        <f t="shared" si="80"/>
        <v>0</v>
      </c>
      <c r="AK175" s="51">
        <f t="shared" si="81"/>
        <v>0</v>
      </c>
      <c r="AM175" s="124">
        <f t="shared" si="82"/>
        <v>0</v>
      </c>
      <c r="AN175" s="51">
        <f t="shared" si="83"/>
        <v>0</v>
      </c>
      <c r="AO175" s="51">
        <f t="shared" si="84"/>
        <v>0</v>
      </c>
      <c r="AQ175" s="124">
        <f t="shared" si="85"/>
        <v>851441</v>
      </c>
      <c r="AR175" s="51">
        <f t="shared" si="85"/>
        <v>86471</v>
      </c>
      <c r="AS175" s="51">
        <f t="shared" si="86"/>
        <v>172958</v>
      </c>
      <c r="AU175" s="178">
        <f t="shared" si="87"/>
        <v>1110870</v>
      </c>
      <c r="AW175" s="124">
        <f t="shared" si="88"/>
        <v>1460.3911662509629</v>
      </c>
      <c r="AX175" s="51">
        <f t="shared" si="88"/>
        <v>148.31501482414754</v>
      </c>
      <c r="AY175" s="51">
        <f t="shared" si="88"/>
        <v>296.65747284008415</v>
      </c>
      <c r="AZ175" s="65">
        <f t="shared" si="89"/>
        <v>1905.3636539151948</v>
      </c>
      <c r="BB175" s="131">
        <v>869929.35553853225</v>
      </c>
      <c r="BC175" s="54">
        <v>90567.404984455658</v>
      </c>
      <c r="BD175" s="54">
        <v>168394.14348348524</v>
      </c>
      <c r="BE175" s="54">
        <f t="shared" si="90"/>
        <v>1128890.9040064733</v>
      </c>
      <c r="BG175" s="122">
        <f t="shared" si="91"/>
        <v>-2.1252709108875889E-2</v>
      </c>
      <c r="BH175" s="49">
        <f t="shared" si="91"/>
        <v>-4.5230455539260861E-2</v>
      </c>
      <c r="BI175" s="49">
        <f t="shared" si="91"/>
        <v>2.7102228272934736E-2</v>
      </c>
      <c r="BJ175" s="49">
        <f t="shared" si="92"/>
        <v>-1.5963370722995807E-2</v>
      </c>
      <c r="BL175" s="131">
        <v>816389.27547706407</v>
      </c>
      <c r="BM175" s="54">
        <v>82276</v>
      </c>
      <c r="BN175" s="54">
        <v>161877</v>
      </c>
      <c r="BO175" s="54">
        <f t="shared" si="93"/>
        <v>1060542.2754770641</v>
      </c>
      <c r="BQ175" s="122">
        <f t="shared" si="94"/>
        <v>4.2935062446102235E-2</v>
      </c>
      <c r="BR175" s="49">
        <f t="shared" si="94"/>
        <v>5.0986922067188578E-2</v>
      </c>
      <c r="BS175" s="49">
        <f t="shared" si="94"/>
        <v>6.845320830012902E-2</v>
      </c>
      <c r="BT175" s="49">
        <f t="shared" si="95"/>
        <v>4.7454708488916086E-2</v>
      </c>
      <c r="BV175" s="122">
        <f t="shared" si="96"/>
        <v>3.6089500729685753E-2</v>
      </c>
      <c r="BW175" s="49">
        <f t="shared" si="96"/>
        <v>4.4088509982659119E-2</v>
      </c>
      <c r="BX175" s="49">
        <f t="shared" si="96"/>
        <v>6.1440151934599507E-2</v>
      </c>
      <c r="BY175" s="49">
        <f t="shared" si="96"/>
        <v>4.0579480960085901E-2</v>
      </c>
      <c r="CA175" s="180">
        <v>636829.89869951026</v>
      </c>
      <c r="CB175" s="64">
        <v>627838.11158920371</v>
      </c>
      <c r="CC175" s="64">
        <v>538211.49720800004</v>
      </c>
      <c r="CD175" s="64">
        <v>619194.29428802792</v>
      </c>
      <c r="CF175" s="180">
        <v>629084.10482453532</v>
      </c>
      <c r="CG175" s="64">
        <v>623210.33473228558</v>
      </c>
      <c r="CH175" s="64">
        <v>533308.51836895826</v>
      </c>
      <c r="CI175" s="64">
        <v>612508.19146034599</v>
      </c>
      <c r="CK175" s="163">
        <v>583022.5625</v>
      </c>
      <c r="CL175" s="60">
        <v>579195.75</v>
      </c>
    </row>
    <row r="176" spans="1:90">
      <c r="A176" s="9" t="s">
        <v>376</v>
      </c>
      <c r="B176" s="23" t="s">
        <v>377</v>
      </c>
      <c r="D176" s="131">
        <v>1049147.2029523321</v>
      </c>
      <c r="E176" s="54">
        <v>582469.875</v>
      </c>
      <c r="F176" s="124">
        <f t="shared" si="65"/>
        <v>1801.2042304373804</v>
      </c>
      <c r="G176" s="131">
        <f t="shared" si="66"/>
        <v>998863.19675320364</v>
      </c>
      <c r="H176" s="54">
        <v>578764.8125</v>
      </c>
      <c r="I176" s="124">
        <f t="shared" si="67"/>
        <v>1725.8533607780512</v>
      </c>
      <c r="J176" s="49">
        <f t="shared" si="68"/>
        <v>5.0341234277702984E-2</v>
      </c>
      <c r="K176" s="49">
        <f t="shared" si="69"/>
        <v>4.3660064853574543E-2</v>
      </c>
      <c r="M176" s="131">
        <f t="shared" si="70"/>
        <v>1089414.2008491654</v>
      </c>
      <c r="N176" s="124">
        <f t="shared" si="71"/>
        <v>1870.3356990765667</v>
      </c>
      <c r="O176" s="49">
        <f t="shared" si="72"/>
        <v>-3.6962064442933151E-2</v>
      </c>
      <c r="P176" s="49">
        <f t="shared" si="73"/>
        <v>-3.696206444293304E-2</v>
      </c>
      <c r="R176" s="131">
        <v>808776</v>
      </c>
      <c r="S176" s="54">
        <v>81676</v>
      </c>
      <c r="T176" s="54">
        <v>157471</v>
      </c>
      <c r="V176" s="124">
        <f t="shared" si="74"/>
        <v>157471</v>
      </c>
      <c r="W176" s="51">
        <f t="shared" si="75"/>
        <v>1224.2029523320962</v>
      </c>
      <c r="Y176" s="176">
        <v>-3.2080388477525812E-2</v>
      </c>
      <c r="Z176" s="61">
        <v>-4.1063437070591347E-2</v>
      </c>
      <c r="AA176" s="117">
        <f t="shared" si="76"/>
        <v>4</v>
      </c>
      <c r="AB176" s="63">
        <f t="shared" si="77"/>
        <v>835.58178837584285</v>
      </c>
      <c r="AC176" s="63">
        <f t="shared" si="77"/>
        <v>85.173517370629781</v>
      </c>
      <c r="AE176" s="124">
        <f t="shared" si="78"/>
        <v>0</v>
      </c>
      <c r="AF176" s="51">
        <v>0</v>
      </c>
      <c r="AG176" s="51">
        <f t="shared" si="79"/>
        <v>1224.2029523320962</v>
      </c>
      <c r="AI176" s="124">
        <v>0</v>
      </c>
      <c r="AJ176" s="51">
        <f t="shared" si="80"/>
        <v>0</v>
      </c>
      <c r="AK176" s="51">
        <f t="shared" si="81"/>
        <v>1224.2029523320962</v>
      </c>
      <c r="AM176" s="124">
        <f t="shared" si="82"/>
        <v>1110.959324220607</v>
      </c>
      <c r="AN176" s="51">
        <f t="shared" si="83"/>
        <v>113.24362811148916</v>
      </c>
      <c r="AO176" s="51">
        <f t="shared" si="84"/>
        <v>0</v>
      </c>
      <c r="AQ176" s="124">
        <f t="shared" si="85"/>
        <v>809887</v>
      </c>
      <c r="AR176" s="51">
        <f t="shared" si="85"/>
        <v>81789</v>
      </c>
      <c r="AS176" s="51">
        <f t="shared" si="86"/>
        <v>157471</v>
      </c>
      <c r="AU176" s="178">
        <f t="shared" si="87"/>
        <v>1049147</v>
      </c>
      <c r="AW176" s="124">
        <f t="shared" si="88"/>
        <v>1390.4358573050665</v>
      </c>
      <c r="AX176" s="51">
        <f t="shared" si="88"/>
        <v>140.41756236749583</v>
      </c>
      <c r="AY176" s="51">
        <f t="shared" si="88"/>
        <v>270.35046233077719</v>
      </c>
      <c r="AZ176" s="65">
        <f t="shared" si="89"/>
        <v>1801.2038820033397</v>
      </c>
      <c r="BB176" s="131">
        <v>835581.78837584285</v>
      </c>
      <c r="BC176" s="54">
        <v>85173.517370629779</v>
      </c>
      <c r="BD176" s="54">
        <v>168658.89510269268</v>
      </c>
      <c r="BE176" s="54">
        <f t="shared" si="90"/>
        <v>1089414.2008491654</v>
      </c>
      <c r="BG176" s="122">
        <f t="shared" si="91"/>
        <v>-3.0750775966272514E-2</v>
      </c>
      <c r="BH176" s="49">
        <f t="shared" si="91"/>
        <v>-3.9736733612892428E-2</v>
      </c>
      <c r="BI176" s="49">
        <f t="shared" si="91"/>
        <v>-6.6334450346544838E-2</v>
      </c>
      <c r="BJ176" s="49">
        <f t="shared" si="92"/>
        <v>-3.6962250737853752E-2</v>
      </c>
      <c r="BL176" s="131">
        <v>773638.19675320364</v>
      </c>
      <c r="BM176" s="54">
        <v>77813</v>
      </c>
      <c r="BN176" s="54">
        <v>147412</v>
      </c>
      <c r="BO176" s="54">
        <f t="shared" si="93"/>
        <v>998863.19675320364</v>
      </c>
      <c r="BQ176" s="122">
        <f t="shared" si="94"/>
        <v>4.6854981306410304E-2</v>
      </c>
      <c r="BR176" s="49">
        <f t="shared" si="94"/>
        <v>5.1096860421780521E-2</v>
      </c>
      <c r="BS176" s="49">
        <f t="shared" si="94"/>
        <v>6.8237321249287719E-2</v>
      </c>
      <c r="BT176" s="49">
        <f t="shared" si="95"/>
        <v>5.0341031094391475E-2</v>
      </c>
      <c r="BV176" s="122">
        <f t="shared" si="96"/>
        <v>4.0195987767600139E-2</v>
      </c>
      <c r="BW176" s="49">
        <f t="shared" si="96"/>
        <v>4.4410884496559389E-2</v>
      </c>
      <c r="BX176" s="49">
        <f t="shared" si="96"/>
        <v>6.1442315687736171E-2</v>
      </c>
      <c r="BY176" s="49">
        <f t="shared" si="96"/>
        <v>4.3659862962702078E-2</v>
      </c>
      <c r="CA176" s="180">
        <v>611685.83662420616</v>
      </c>
      <c r="CB176" s="64">
        <v>590446.20205872681</v>
      </c>
      <c r="CC176" s="64">
        <v>539057.6808246877</v>
      </c>
      <c r="CD176" s="64">
        <v>597541.40536354866</v>
      </c>
      <c r="CF176" s="180">
        <v>604270.6204759489</v>
      </c>
      <c r="CG176" s="64">
        <v>585915.18375215062</v>
      </c>
      <c r="CH176" s="64">
        <v>534116.66602445906</v>
      </c>
      <c r="CI176" s="64">
        <v>591014.61153243785</v>
      </c>
      <c r="CK176" s="163">
        <v>582469.875</v>
      </c>
      <c r="CL176" s="60">
        <v>578764.8125</v>
      </c>
    </row>
    <row r="177" spans="1:90">
      <c r="A177" s="9" t="s">
        <v>378</v>
      </c>
      <c r="B177" s="23" t="s">
        <v>379</v>
      </c>
      <c r="D177" s="131">
        <v>398836.8618287174</v>
      </c>
      <c r="E177" s="54">
        <v>240568.46875</v>
      </c>
      <c r="F177" s="124">
        <f t="shared" si="65"/>
        <v>1657.8933386452684</v>
      </c>
      <c r="G177" s="131">
        <f t="shared" si="66"/>
        <v>381357.15744772076</v>
      </c>
      <c r="H177" s="54">
        <v>239149.65625</v>
      </c>
      <c r="I177" s="124">
        <f t="shared" si="67"/>
        <v>1594.6381166823055</v>
      </c>
      <c r="J177" s="49">
        <f t="shared" si="68"/>
        <v>4.5835522002475759E-2</v>
      </c>
      <c r="K177" s="49">
        <f t="shared" si="69"/>
        <v>3.9667446363672365E-2</v>
      </c>
      <c r="M177" s="131">
        <f t="shared" si="70"/>
        <v>403845.05349864491</v>
      </c>
      <c r="N177" s="124">
        <f t="shared" si="71"/>
        <v>1678.7114936426801</v>
      </c>
      <c r="O177" s="49">
        <f t="shared" si="72"/>
        <v>-1.2401270305380407E-2</v>
      </c>
      <c r="P177" s="49">
        <f t="shared" si="73"/>
        <v>-1.2401270305380407E-2</v>
      </c>
      <c r="R177" s="131">
        <v>302088</v>
      </c>
      <c r="S177" s="54">
        <v>31785</v>
      </c>
      <c r="T177" s="54">
        <v>64475</v>
      </c>
      <c r="V177" s="124">
        <f t="shared" si="74"/>
        <v>64475</v>
      </c>
      <c r="W177" s="51">
        <f t="shared" si="75"/>
        <v>488.86182871740311</v>
      </c>
      <c r="Y177" s="176">
        <v>-1.8168741760885565E-3</v>
      </c>
      <c r="Z177" s="61">
        <v>-4.5717970559331134E-2</v>
      </c>
      <c r="AA177" s="117">
        <f t="shared" si="76"/>
        <v>4</v>
      </c>
      <c r="AB177" s="63">
        <f t="shared" si="77"/>
        <v>302.63785490328064</v>
      </c>
      <c r="AC177" s="63">
        <f t="shared" si="77"/>
        <v>33.307763343956154</v>
      </c>
      <c r="AE177" s="124">
        <f t="shared" si="78"/>
        <v>0</v>
      </c>
      <c r="AF177" s="51">
        <v>0</v>
      </c>
      <c r="AG177" s="51">
        <f t="shared" si="79"/>
        <v>488.86182871740311</v>
      </c>
      <c r="AI177" s="124">
        <v>0</v>
      </c>
      <c r="AJ177" s="51">
        <f t="shared" si="80"/>
        <v>0</v>
      </c>
      <c r="AK177" s="51">
        <f t="shared" si="81"/>
        <v>488.86182871740311</v>
      </c>
      <c r="AM177" s="124">
        <f t="shared" si="82"/>
        <v>440.39298967206219</v>
      </c>
      <c r="AN177" s="51">
        <f t="shared" si="83"/>
        <v>48.468839045340999</v>
      </c>
      <c r="AO177" s="51">
        <f t="shared" si="84"/>
        <v>0</v>
      </c>
      <c r="AQ177" s="124">
        <f t="shared" si="85"/>
        <v>302528</v>
      </c>
      <c r="AR177" s="51">
        <f t="shared" si="85"/>
        <v>31833</v>
      </c>
      <c r="AS177" s="51">
        <f t="shared" si="86"/>
        <v>64475</v>
      </c>
      <c r="AU177" s="178">
        <f t="shared" si="87"/>
        <v>398836</v>
      </c>
      <c r="AW177" s="124">
        <f t="shared" si="88"/>
        <v>1257.5546644659764</v>
      </c>
      <c r="AX177" s="51">
        <f t="shared" si="88"/>
        <v>132.32407457804049</v>
      </c>
      <c r="AY177" s="51">
        <f t="shared" si="88"/>
        <v>268.01101713376556</v>
      </c>
      <c r="AZ177" s="65">
        <f t="shared" si="89"/>
        <v>1657.8897561777826</v>
      </c>
      <c r="BB177" s="131">
        <v>302637.85490328062</v>
      </c>
      <c r="BC177" s="54">
        <v>33307.763343956154</v>
      </c>
      <c r="BD177" s="54">
        <v>67899.435251408126</v>
      </c>
      <c r="BE177" s="54">
        <f t="shared" si="90"/>
        <v>403845.05349864491</v>
      </c>
      <c r="BG177" s="122">
        <f t="shared" si="91"/>
        <v>-3.6299128314842832E-4</v>
      </c>
      <c r="BH177" s="49">
        <f t="shared" si="91"/>
        <v>-4.4276865087783057E-2</v>
      </c>
      <c r="BI177" s="49">
        <f t="shared" si="91"/>
        <v>-5.0433928334287725E-2</v>
      </c>
      <c r="BJ177" s="49">
        <f t="shared" si="92"/>
        <v>-1.2403404363257153E-2</v>
      </c>
      <c r="BL177" s="131">
        <v>290713.15744772076</v>
      </c>
      <c r="BM177" s="54">
        <v>30259</v>
      </c>
      <c r="BN177" s="54">
        <v>60385</v>
      </c>
      <c r="BO177" s="54">
        <f t="shared" si="93"/>
        <v>381357.15744772076</v>
      </c>
      <c r="BQ177" s="122">
        <f t="shared" si="94"/>
        <v>4.0640893779993137E-2</v>
      </c>
      <c r="BR177" s="49">
        <f t="shared" si="94"/>
        <v>5.2017581545986236E-2</v>
      </c>
      <c r="BS177" s="49">
        <f t="shared" si="94"/>
        <v>6.773205266208504E-2</v>
      </c>
      <c r="BT177" s="49">
        <f t="shared" si="95"/>
        <v>4.5833262103321948E-2</v>
      </c>
      <c r="BV177" s="122">
        <f t="shared" si="96"/>
        <v>3.450345475576011E-2</v>
      </c>
      <c r="BW177" s="49">
        <f t="shared" si="96"/>
        <v>4.5813045670304531E-2</v>
      </c>
      <c r="BX177" s="49">
        <f t="shared" si="96"/>
        <v>6.1434836776565138E-2</v>
      </c>
      <c r="BY177" s="49">
        <f t="shared" si="96"/>
        <v>3.9665199792837003E-2</v>
      </c>
      <c r="CA177" s="180">
        <v>221545.38555763982</v>
      </c>
      <c r="CB177" s="64">
        <v>230898.55829168009</v>
      </c>
      <c r="CC177" s="64">
        <v>217016.19753671534</v>
      </c>
      <c r="CD177" s="64">
        <v>221508.16524018199</v>
      </c>
      <c r="CF177" s="180">
        <v>220100.44505916926</v>
      </c>
      <c r="CG177" s="64">
        <v>229198.79727458543</v>
      </c>
      <c r="CH177" s="64">
        <v>215208.54743646013</v>
      </c>
      <c r="CI177" s="64">
        <v>219999.11780552645</v>
      </c>
      <c r="CK177" s="163">
        <v>240568.46875</v>
      </c>
      <c r="CL177" s="60">
        <v>239149.65625</v>
      </c>
    </row>
    <row r="178" spans="1:90">
      <c r="A178" s="9" t="s">
        <v>380</v>
      </c>
      <c r="B178" s="23" t="s">
        <v>381</v>
      </c>
      <c r="D178" s="131">
        <v>724493.52159956517</v>
      </c>
      <c r="E178" s="54">
        <v>337197.96875</v>
      </c>
      <c r="F178" s="124">
        <f t="shared" si="65"/>
        <v>2148.5702428317645</v>
      </c>
      <c r="G178" s="131">
        <f t="shared" si="66"/>
        <v>696479.25997632067</v>
      </c>
      <c r="H178" s="54">
        <v>336757.8125</v>
      </c>
      <c r="I178" s="124">
        <f t="shared" si="67"/>
        <v>2068.1903555728813</v>
      </c>
      <c r="J178" s="49">
        <f t="shared" si="68"/>
        <v>4.0222678883786056E-2</v>
      </c>
      <c r="K178" s="49">
        <f t="shared" si="69"/>
        <v>3.8864840000000012E-2</v>
      </c>
      <c r="M178" s="131">
        <f t="shared" si="70"/>
        <v>720659.73588162789</v>
      </c>
      <c r="N178" s="124">
        <f t="shared" si="71"/>
        <v>2137.2007030562158</v>
      </c>
      <c r="O178" s="49">
        <f t="shared" si="72"/>
        <v>5.3198278286592515E-3</v>
      </c>
      <c r="P178" s="49">
        <f t="shared" si="73"/>
        <v>5.3198278286592515E-3</v>
      </c>
      <c r="R178" s="131">
        <v>560636</v>
      </c>
      <c r="S178" s="54">
        <v>51892</v>
      </c>
      <c r="T178" s="54">
        <v>110918</v>
      </c>
      <c r="V178" s="124">
        <f t="shared" si="74"/>
        <v>110918</v>
      </c>
      <c r="W178" s="51">
        <f t="shared" si="75"/>
        <v>1047.521599565167</v>
      </c>
      <c r="Y178" s="176">
        <v>5.1912444194510687E-3</v>
      </c>
      <c r="Z178" s="61">
        <v>3.1088223441255725E-3</v>
      </c>
      <c r="AA178" s="117">
        <f t="shared" si="76"/>
        <v>2</v>
      </c>
      <c r="AB178" s="63">
        <f t="shared" si="77"/>
        <v>557.74063205633638</v>
      </c>
      <c r="AC178" s="63">
        <f t="shared" si="77"/>
        <v>51.731176961175187</v>
      </c>
      <c r="AE178" s="124">
        <f t="shared" si="78"/>
        <v>0</v>
      </c>
      <c r="AF178" s="51">
        <v>0</v>
      </c>
      <c r="AG178" s="51">
        <f t="shared" si="79"/>
        <v>1047.521599565167</v>
      </c>
      <c r="AI178" s="124">
        <v>0</v>
      </c>
      <c r="AJ178" s="51">
        <f t="shared" si="80"/>
        <v>0</v>
      </c>
      <c r="AK178" s="51">
        <f t="shared" si="81"/>
        <v>1047.521599565167</v>
      </c>
      <c r="AM178" s="124">
        <f t="shared" si="82"/>
        <v>958.60932431963226</v>
      </c>
      <c r="AN178" s="51">
        <f t="shared" si="83"/>
        <v>88.912275245534715</v>
      </c>
      <c r="AO178" s="51">
        <f t="shared" si="84"/>
        <v>0</v>
      </c>
      <c r="AQ178" s="124">
        <f t="shared" si="85"/>
        <v>561595</v>
      </c>
      <c r="AR178" s="51">
        <f t="shared" si="85"/>
        <v>51981</v>
      </c>
      <c r="AS178" s="51">
        <f t="shared" si="86"/>
        <v>110918</v>
      </c>
      <c r="AU178" s="178">
        <f t="shared" si="87"/>
        <v>724494</v>
      </c>
      <c r="AW178" s="124">
        <f t="shared" si="88"/>
        <v>1665.4756316648186</v>
      </c>
      <c r="AX178" s="51">
        <f t="shared" si="88"/>
        <v>154.15573288503089</v>
      </c>
      <c r="AY178" s="51">
        <f t="shared" si="88"/>
        <v>328.94029703433677</v>
      </c>
      <c r="AZ178" s="65">
        <f t="shared" si="89"/>
        <v>2148.5716615841861</v>
      </c>
      <c r="BB178" s="131">
        <v>557740.63205633638</v>
      </c>
      <c r="BC178" s="54">
        <v>51731.176961175188</v>
      </c>
      <c r="BD178" s="54">
        <v>111187.92686411634</v>
      </c>
      <c r="BE178" s="54">
        <f t="shared" si="90"/>
        <v>720659.73588162789</v>
      </c>
      <c r="BG178" s="122">
        <f t="shared" si="91"/>
        <v>6.9106816361090839E-3</v>
      </c>
      <c r="BH178" s="49">
        <f t="shared" si="91"/>
        <v>4.8292548807136182E-3</v>
      </c>
      <c r="BI178" s="49">
        <f t="shared" si="91"/>
        <v>-2.4276634318959323E-3</v>
      </c>
      <c r="BJ178" s="49">
        <f t="shared" si="92"/>
        <v>5.320491665434135E-3</v>
      </c>
      <c r="BL178" s="131">
        <v>542017.25997632067</v>
      </c>
      <c r="BM178" s="54">
        <v>50101</v>
      </c>
      <c r="BN178" s="54">
        <v>104361</v>
      </c>
      <c r="BO178" s="54">
        <f t="shared" si="93"/>
        <v>696479.25997632067</v>
      </c>
      <c r="BQ178" s="122">
        <f t="shared" si="94"/>
        <v>3.612014131161545E-2</v>
      </c>
      <c r="BR178" s="49">
        <f t="shared" si="94"/>
        <v>3.7524201113750211E-2</v>
      </c>
      <c r="BS178" s="49">
        <f t="shared" si="94"/>
        <v>6.2829984381138626E-2</v>
      </c>
      <c r="BT178" s="49">
        <f t="shared" si="95"/>
        <v>4.0223365767749986E-2</v>
      </c>
      <c r="BV178" s="122">
        <f t="shared" si="96"/>
        <v>3.4767657612974734E-2</v>
      </c>
      <c r="BW178" s="49">
        <f t="shared" si="96"/>
        <v>3.6169884646959582E-2</v>
      </c>
      <c r="BX178" s="49">
        <f t="shared" si="96"/>
        <v>6.1442635394289846E-2</v>
      </c>
      <c r="BY178" s="49">
        <f t="shared" si="96"/>
        <v>3.8865525987350491E-2</v>
      </c>
      <c r="CA178" s="180">
        <v>408292.82050513016</v>
      </c>
      <c r="CB178" s="64">
        <v>358614.71860837331</v>
      </c>
      <c r="CC178" s="64">
        <v>355372.33867553441</v>
      </c>
      <c r="CD178" s="64">
        <v>395280.35437024164</v>
      </c>
      <c r="CF178" s="180">
        <v>406963.24130648258</v>
      </c>
      <c r="CG178" s="64">
        <v>358020.69677308074</v>
      </c>
      <c r="CH178" s="64">
        <v>353625.45669419202</v>
      </c>
      <c r="CI178" s="64">
        <v>394110.18862643198</v>
      </c>
      <c r="CK178" s="163">
        <v>337197.96875</v>
      </c>
      <c r="CL178" s="60">
        <v>336757.8125</v>
      </c>
    </row>
    <row r="179" spans="1:90">
      <c r="A179" s="9" t="s">
        <v>382</v>
      </c>
      <c r="B179" s="23" t="s">
        <v>383</v>
      </c>
      <c r="D179" s="131">
        <v>1042694.2697409518</v>
      </c>
      <c r="E179" s="54">
        <v>529457.6875</v>
      </c>
      <c r="F179" s="124">
        <f t="shared" si="65"/>
        <v>1969.3627920757158</v>
      </c>
      <c r="G179" s="131">
        <f t="shared" si="66"/>
        <v>1000440.8694071239</v>
      </c>
      <c r="H179" s="54">
        <v>527745.75</v>
      </c>
      <c r="I179" s="124">
        <f t="shared" si="67"/>
        <v>1895.6872118953565</v>
      </c>
      <c r="J179" s="49">
        <f t="shared" si="68"/>
        <v>4.2234780311272146E-2</v>
      </c>
      <c r="K179" s="49">
        <f t="shared" si="69"/>
        <v>3.8864840000000012E-2</v>
      </c>
      <c r="M179" s="131">
        <f t="shared" si="70"/>
        <v>1032673.8319397096</v>
      </c>
      <c r="N179" s="124">
        <f t="shared" si="71"/>
        <v>1950.4369401373733</v>
      </c>
      <c r="O179" s="49">
        <f t="shared" si="72"/>
        <v>9.7033908397006208E-3</v>
      </c>
      <c r="P179" s="49">
        <f t="shared" si="73"/>
        <v>9.7033908397003987E-3</v>
      </c>
      <c r="R179" s="131">
        <v>797929</v>
      </c>
      <c r="S179" s="54">
        <v>76423</v>
      </c>
      <c r="T179" s="54">
        <v>167432</v>
      </c>
      <c r="V179" s="124">
        <f t="shared" si="74"/>
        <v>167432</v>
      </c>
      <c r="W179" s="51">
        <f t="shared" si="75"/>
        <v>910.26974095182959</v>
      </c>
      <c r="Y179" s="176">
        <v>1.9831472277610507E-2</v>
      </c>
      <c r="Z179" s="61">
        <v>-2.8815396841649354E-2</v>
      </c>
      <c r="AA179" s="117">
        <f t="shared" si="76"/>
        <v>3</v>
      </c>
      <c r="AB179" s="63">
        <f t="shared" si="77"/>
        <v>782.41260609262122</v>
      </c>
      <c r="AC179" s="63">
        <f t="shared" si="77"/>
        <v>78.690497925387007</v>
      </c>
      <c r="AE179" s="124">
        <f t="shared" si="78"/>
        <v>0</v>
      </c>
      <c r="AF179" s="51">
        <v>0</v>
      </c>
      <c r="AG179" s="51">
        <f t="shared" si="79"/>
        <v>910.26974095182959</v>
      </c>
      <c r="AI179" s="124">
        <v>0</v>
      </c>
      <c r="AJ179" s="51">
        <f t="shared" si="80"/>
        <v>910.26974095182959</v>
      </c>
      <c r="AK179" s="51">
        <f t="shared" si="81"/>
        <v>0</v>
      </c>
      <c r="AM179" s="124">
        <f t="shared" si="82"/>
        <v>0</v>
      </c>
      <c r="AN179" s="51">
        <f t="shared" si="83"/>
        <v>0</v>
      </c>
      <c r="AO179" s="51">
        <f t="shared" si="84"/>
        <v>0</v>
      </c>
      <c r="AQ179" s="124">
        <f t="shared" si="85"/>
        <v>797929</v>
      </c>
      <c r="AR179" s="51">
        <f t="shared" si="85"/>
        <v>77333</v>
      </c>
      <c r="AS179" s="51">
        <f t="shared" si="86"/>
        <v>167432</v>
      </c>
      <c r="AU179" s="178">
        <f t="shared" si="87"/>
        <v>1042694</v>
      </c>
      <c r="AW179" s="124">
        <f t="shared" si="88"/>
        <v>1507.0684944960781</v>
      </c>
      <c r="AX179" s="51">
        <f t="shared" si="88"/>
        <v>146.06077468655133</v>
      </c>
      <c r="AY179" s="51">
        <f t="shared" si="88"/>
        <v>316.23301342659227</v>
      </c>
      <c r="AZ179" s="65">
        <f t="shared" si="89"/>
        <v>1969.3622826092217</v>
      </c>
      <c r="BB179" s="131">
        <v>782412.60609262122</v>
      </c>
      <c r="BC179" s="54">
        <v>78690.497925387011</v>
      </c>
      <c r="BD179" s="54">
        <v>171570.72792170136</v>
      </c>
      <c r="BE179" s="54">
        <f t="shared" si="90"/>
        <v>1032673.8319397096</v>
      </c>
      <c r="BG179" s="122">
        <f t="shared" si="91"/>
        <v>1.9831472277610507E-2</v>
      </c>
      <c r="BH179" s="49">
        <f t="shared" si="91"/>
        <v>-1.7251103515371957E-2</v>
      </c>
      <c r="BI179" s="49">
        <f t="shared" si="91"/>
        <v>-2.4122575988545836E-2</v>
      </c>
      <c r="BJ179" s="49">
        <f t="shared" si="92"/>
        <v>9.7031296333607298E-3</v>
      </c>
      <c r="BL179" s="131">
        <v>769940.86940712389</v>
      </c>
      <c r="BM179" s="54">
        <v>73270</v>
      </c>
      <c r="BN179" s="54">
        <v>157230</v>
      </c>
      <c r="BO179" s="54">
        <f t="shared" si="93"/>
        <v>1000440.8694071239</v>
      </c>
      <c r="BQ179" s="122">
        <f t="shared" si="94"/>
        <v>3.6351013051726611E-2</v>
      </c>
      <c r="BR179" s="49">
        <f t="shared" si="94"/>
        <v>5.5452436194895594E-2</v>
      </c>
      <c r="BS179" s="49">
        <f t="shared" si="94"/>
        <v>6.4885836036379763E-2</v>
      </c>
      <c r="BT179" s="49">
        <f t="shared" si="95"/>
        <v>4.2234510689188376E-2</v>
      </c>
      <c r="BV179" s="122">
        <f t="shared" si="96"/>
        <v>3.3000097191417499E-2</v>
      </c>
      <c r="BW179" s="49">
        <f t="shared" si="96"/>
        <v>5.203975818936879E-2</v>
      </c>
      <c r="BX179" s="49">
        <f t="shared" si="96"/>
        <v>6.1442656271557539E-2</v>
      </c>
      <c r="BY179" s="49">
        <f t="shared" si="96"/>
        <v>3.8864571249706659E-2</v>
      </c>
      <c r="CA179" s="180">
        <v>572763.45200551627</v>
      </c>
      <c r="CB179" s="64">
        <v>545504.13171238196</v>
      </c>
      <c r="CC179" s="64">
        <v>548364.31031142955</v>
      </c>
      <c r="CD179" s="64">
        <v>566419.43196484062</v>
      </c>
      <c r="CF179" s="180">
        <v>569792.48418963933</v>
      </c>
      <c r="CG179" s="64">
        <v>544285.73761169636</v>
      </c>
      <c r="CH179" s="64">
        <v>545229.11418150703</v>
      </c>
      <c r="CI179" s="64">
        <v>563638.00523739809</v>
      </c>
      <c r="CK179" s="163">
        <v>529457.6875</v>
      </c>
      <c r="CL179" s="60">
        <v>527745.75</v>
      </c>
    </row>
    <row r="180" spans="1:90">
      <c r="A180" s="9" t="s">
        <v>384</v>
      </c>
      <c r="B180" s="23" t="s">
        <v>385</v>
      </c>
      <c r="D180" s="131">
        <v>1278951</v>
      </c>
      <c r="E180" s="54">
        <v>653890.9375</v>
      </c>
      <c r="F180" s="124">
        <f t="shared" si="65"/>
        <v>1955.9087405153095</v>
      </c>
      <c r="G180" s="131">
        <f t="shared" si="66"/>
        <v>1218348.8001352609</v>
      </c>
      <c r="H180" s="54">
        <v>647873.9375</v>
      </c>
      <c r="I180" s="124">
        <f t="shared" si="67"/>
        <v>1880.5337421606976</v>
      </c>
      <c r="J180" s="49">
        <f t="shared" si="68"/>
        <v>4.9741256246167875E-2</v>
      </c>
      <c r="K180" s="49">
        <f t="shared" si="69"/>
        <v>4.0081704818552E-2</v>
      </c>
      <c r="M180" s="131">
        <f t="shared" si="70"/>
        <v>1278447.9577502282</v>
      </c>
      <c r="N180" s="124">
        <f t="shared" si="71"/>
        <v>1955.1394344721718</v>
      </c>
      <c r="O180" s="49">
        <f t="shared" si="72"/>
        <v>3.9347886374430097E-4</v>
      </c>
      <c r="P180" s="49">
        <f t="shared" si="73"/>
        <v>3.9347886374430097E-4</v>
      </c>
      <c r="R180" s="131">
        <v>904555</v>
      </c>
      <c r="S180" s="54">
        <v>101572</v>
      </c>
      <c r="T180" s="54">
        <v>272824</v>
      </c>
      <c r="V180" s="124">
        <f t="shared" si="74"/>
        <v>272824</v>
      </c>
      <c r="W180" s="51">
        <f t="shared" si="75"/>
        <v>0</v>
      </c>
      <c r="Y180" s="176">
        <v>-1.2948267358389165E-2</v>
      </c>
      <c r="Z180" s="61">
        <v>-2.3192471541578885E-2</v>
      </c>
      <c r="AA180" s="117">
        <f t="shared" si="76"/>
        <v>4</v>
      </c>
      <c r="AB180" s="63">
        <f t="shared" si="77"/>
        <v>916.42106496198755</v>
      </c>
      <c r="AC180" s="63">
        <f t="shared" si="77"/>
        <v>103.98363755477907</v>
      </c>
      <c r="AE180" s="124">
        <f t="shared" si="78"/>
        <v>0</v>
      </c>
      <c r="AF180" s="51">
        <v>0</v>
      </c>
      <c r="AG180" s="51">
        <f t="shared" si="79"/>
        <v>0</v>
      </c>
      <c r="AI180" s="124">
        <v>0</v>
      </c>
      <c r="AJ180" s="51">
        <f t="shared" si="80"/>
        <v>0</v>
      </c>
      <c r="AK180" s="51">
        <f t="shared" si="81"/>
        <v>0</v>
      </c>
      <c r="AM180" s="124">
        <f t="shared" si="82"/>
        <v>0</v>
      </c>
      <c r="AN180" s="51">
        <f t="shared" si="83"/>
        <v>0</v>
      </c>
      <c r="AO180" s="51">
        <f t="shared" si="84"/>
        <v>0</v>
      </c>
      <c r="AQ180" s="124">
        <f t="shared" si="85"/>
        <v>904555</v>
      </c>
      <c r="AR180" s="51">
        <f t="shared" si="85"/>
        <v>101572</v>
      </c>
      <c r="AS180" s="51">
        <f t="shared" si="86"/>
        <v>272824</v>
      </c>
      <c r="AU180" s="178">
        <f t="shared" si="87"/>
        <v>1278951</v>
      </c>
      <c r="AW180" s="124">
        <f t="shared" si="88"/>
        <v>1383.3423100469258</v>
      </c>
      <c r="AX180" s="51">
        <f t="shared" si="88"/>
        <v>155.33477247495881</v>
      </c>
      <c r="AY180" s="51">
        <f t="shared" si="88"/>
        <v>417.2316579934249</v>
      </c>
      <c r="AZ180" s="65">
        <f t="shared" si="89"/>
        <v>1955.9087405153095</v>
      </c>
      <c r="BB180" s="131">
        <v>916421.06496198755</v>
      </c>
      <c r="BC180" s="54">
        <v>103983.63755477908</v>
      </c>
      <c r="BD180" s="54">
        <v>258043.25523346156</v>
      </c>
      <c r="BE180" s="54">
        <f t="shared" si="90"/>
        <v>1278447.9577502282</v>
      </c>
      <c r="BG180" s="122">
        <f t="shared" si="91"/>
        <v>-1.2948267358389165E-2</v>
      </c>
      <c r="BH180" s="49">
        <f t="shared" si="91"/>
        <v>-2.3192471541578996E-2</v>
      </c>
      <c r="BI180" s="49">
        <f t="shared" si="91"/>
        <v>5.7280105047371688E-2</v>
      </c>
      <c r="BJ180" s="49">
        <f t="shared" si="92"/>
        <v>3.9347886374430097E-4</v>
      </c>
      <c r="BL180" s="131">
        <v>866742.80013526103</v>
      </c>
      <c r="BM180" s="54">
        <v>96940</v>
      </c>
      <c r="BN180" s="54">
        <v>254666</v>
      </c>
      <c r="BO180" s="54">
        <f t="shared" si="93"/>
        <v>1218348.8001352609</v>
      </c>
      <c r="BQ180" s="122">
        <f t="shared" si="94"/>
        <v>4.3625629031862845E-2</v>
      </c>
      <c r="BR180" s="49">
        <f t="shared" si="94"/>
        <v>4.7782133278316374E-2</v>
      </c>
      <c r="BS180" s="49">
        <f t="shared" si="94"/>
        <v>7.1301233772863348E-2</v>
      </c>
      <c r="BT180" s="49">
        <f t="shared" si="95"/>
        <v>4.9741256246167875E-2</v>
      </c>
      <c r="BV180" s="122">
        <f t="shared" si="96"/>
        <v>3.4022352629389907E-2</v>
      </c>
      <c r="BW180" s="49">
        <f t="shared" si="96"/>
        <v>3.8140609387437463E-2</v>
      </c>
      <c r="BX180" s="49">
        <f t="shared" si="96"/>
        <v>6.1443290874531931E-2</v>
      </c>
      <c r="BY180" s="49">
        <f t="shared" si="96"/>
        <v>4.0081704818552E-2</v>
      </c>
      <c r="CA180" s="180">
        <v>670864.05378808943</v>
      </c>
      <c r="CB180" s="64">
        <v>720843.11844613124</v>
      </c>
      <c r="CC180" s="64">
        <v>824742.73671665939</v>
      </c>
      <c r="CD180" s="64">
        <v>701226.02474134555</v>
      </c>
      <c r="CF180" s="180">
        <v>665917.03231561626</v>
      </c>
      <c r="CG180" s="64">
        <v>716022.91805322596</v>
      </c>
      <c r="CH180" s="64">
        <v>819150.88557932363</v>
      </c>
      <c r="CI180" s="64">
        <v>695665.54216977034</v>
      </c>
      <c r="CK180" s="163">
        <v>653890.9375</v>
      </c>
      <c r="CL180" s="60">
        <v>647873.9375</v>
      </c>
    </row>
    <row r="181" spans="1:90">
      <c r="A181" s="9" t="s">
        <v>386</v>
      </c>
      <c r="B181" s="23" t="s">
        <v>387</v>
      </c>
      <c r="D181" s="131">
        <v>923612</v>
      </c>
      <c r="E181" s="54">
        <v>568164.25</v>
      </c>
      <c r="F181" s="124">
        <f t="shared" si="65"/>
        <v>1625.6073837803065</v>
      </c>
      <c r="G181" s="131">
        <f t="shared" si="66"/>
        <v>880420.83867843263</v>
      </c>
      <c r="H181" s="54">
        <v>563792.625</v>
      </c>
      <c r="I181" s="124">
        <f t="shared" si="67"/>
        <v>1561.6040360202169</v>
      </c>
      <c r="J181" s="49">
        <f t="shared" si="68"/>
        <v>4.9057404622998346E-2</v>
      </c>
      <c r="K181" s="49">
        <f t="shared" si="69"/>
        <v>4.0985644429559542E-2</v>
      </c>
      <c r="M181" s="131">
        <f t="shared" si="70"/>
        <v>927159.36184449797</v>
      </c>
      <c r="N181" s="124">
        <f t="shared" si="71"/>
        <v>1631.8509336771858</v>
      </c>
      <c r="O181" s="49">
        <f t="shared" si="72"/>
        <v>-3.8260540641479324E-3</v>
      </c>
      <c r="P181" s="49">
        <f t="shared" si="73"/>
        <v>-3.8260540641480434E-3</v>
      </c>
      <c r="R181" s="131">
        <v>677273</v>
      </c>
      <c r="S181" s="54">
        <v>76077</v>
      </c>
      <c r="T181" s="54">
        <v>170262</v>
      </c>
      <c r="V181" s="124">
        <f t="shared" si="74"/>
        <v>170262</v>
      </c>
      <c r="W181" s="51">
        <f t="shared" si="75"/>
        <v>0</v>
      </c>
      <c r="Y181" s="176">
        <v>-2.3142471010655141E-2</v>
      </c>
      <c r="Z181" s="61">
        <v>-1.4217714359342715E-2</v>
      </c>
      <c r="AA181" s="117">
        <f t="shared" si="76"/>
        <v>4</v>
      </c>
      <c r="AB181" s="63">
        <f t="shared" si="77"/>
        <v>693.31809388898864</v>
      </c>
      <c r="AC181" s="63">
        <f t="shared" si="77"/>
        <v>77.174241318972122</v>
      </c>
      <c r="AE181" s="124">
        <f t="shared" si="78"/>
        <v>0</v>
      </c>
      <c r="AF181" s="51">
        <v>0</v>
      </c>
      <c r="AG181" s="51">
        <f t="shared" si="79"/>
        <v>0</v>
      </c>
      <c r="AI181" s="124">
        <v>0</v>
      </c>
      <c r="AJ181" s="51">
        <f t="shared" si="80"/>
        <v>0</v>
      </c>
      <c r="AK181" s="51">
        <f t="shared" si="81"/>
        <v>0</v>
      </c>
      <c r="AM181" s="124">
        <f t="shared" si="82"/>
        <v>0</v>
      </c>
      <c r="AN181" s="51">
        <f t="shared" si="83"/>
        <v>0</v>
      </c>
      <c r="AO181" s="51">
        <f t="shared" si="84"/>
        <v>0</v>
      </c>
      <c r="AQ181" s="124">
        <f t="shared" si="85"/>
        <v>677273</v>
      </c>
      <c r="AR181" s="51">
        <f t="shared" si="85"/>
        <v>76077</v>
      </c>
      <c r="AS181" s="51">
        <f t="shared" si="86"/>
        <v>170262</v>
      </c>
      <c r="AU181" s="178">
        <f t="shared" si="87"/>
        <v>923612</v>
      </c>
      <c r="AW181" s="124">
        <f t="shared" si="88"/>
        <v>1192.0373377944845</v>
      </c>
      <c r="AX181" s="51">
        <f t="shared" si="88"/>
        <v>133.89966017749268</v>
      </c>
      <c r="AY181" s="51">
        <f t="shared" si="88"/>
        <v>299.67038580832923</v>
      </c>
      <c r="AZ181" s="65">
        <f t="shared" si="89"/>
        <v>1625.6073837803065</v>
      </c>
      <c r="BB181" s="131">
        <v>693318.0938889886</v>
      </c>
      <c r="BC181" s="54">
        <v>77174.241318972112</v>
      </c>
      <c r="BD181" s="54">
        <v>156667.02663653725</v>
      </c>
      <c r="BE181" s="54">
        <f t="shared" si="90"/>
        <v>927159.36184449797</v>
      </c>
      <c r="BG181" s="122">
        <f t="shared" si="91"/>
        <v>-2.3142471010655141E-2</v>
      </c>
      <c r="BH181" s="49">
        <f t="shared" si="91"/>
        <v>-1.4217714359342493E-2</v>
      </c>
      <c r="BI181" s="49">
        <f t="shared" si="91"/>
        <v>8.6776226340228302E-2</v>
      </c>
      <c r="BJ181" s="49">
        <f t="shared" si="92"/>
        <v>-3.8260540641479324E-3</v>
      </c>
      <c r="BL181" s="131">
        <v>648358.83867843263</v>
      </c>
      <c r="BM181" s="54">
        <v>72890</v>
      </c>
      <c r="BN181" s="54">
        <v>159172</v>
      </c>
      <c r="BO181" s="54">
        <f t="shared" si="93"/>
        <v>880420.83867843263</v>
      </c>
      <c r="BQ181" s="122">
        <f t="shared" si="94"/>
        <v>4.4595923733381726E-2</v>
      </c>
      <c r="BR181" s="49">
        <f t="shared" si="94"/>
        <v>4.3723418850322382E-2</v>
      </c>
      <c r="BS181" s="49">
        <f t="shared" si="94"/>
        <v>6.9673058075540917E-2</v>
      </c>
      <c r="BT181" s="49">
        <f t="shared" si="95"/>
        <v>4.9057404622998346E-2</v>
      </c>
      <c r="BV181" s="122">
        <f t="shared" si="96"/>
        <v>3.6558491503017265E-2</v>
      </c>
      <c r="BW181" s="49">
        <f t="shared" si="96"/>
        <v>3.5692699932453831E-2</v>
      </c>
      <c r="BX181" s="49">
        <f t="shared" si="96"/>
        <v>6.1442674902876693E-2</v>
      </c>
      <c r="BY181" s="49">
        <f t="shared" si="96"/>
        <v>4.0985644429559542E-2</v>
      </c>
      <c r="CA181" s="180">
        <v>507542.00750535016</v>
      </c>
      <c r="CB181" s="64">
        <v>534993.02471290936</v>
      </c>
      <c r="CC181" s="64">
        <v>500729.97329295933</v>
      </c>
      <c r="CD181" s="64">
        <v>508544.96631372481</v>
      </c>
      <c r="CF181" s="180">
        <v>504562.20959548885</v>
      </c>
      <c r="CG181" s="64">
        <v>530445.71712462988</v>
      </c>
      <c r="CH181" s="64">
        <v>498244.74845248985</v>
      </c>
      <c r="CI181" s="64">
        <v>505552.19993614993</v>
      </c>
      <c r="CK181" s="163">
        <v>568164.25</v>
      </c>
      <c r="CL181" s="60">
        <v>563792.625</v>
      </c>
    </row>
    <row r="182" spans="1:90">
      <c r="A182" s="9" t="s">
        <v>388</v>
      </c>
      <c r="B182" s="23" t="s">
        <v>389</v>
      </c>
      <c r="D182" s="131">
        <v>843972.5431376521</v>
      </c>
      <c r="E182" s="54">
        <v>550345.9375</v>
      </c>
      <c r="F182" s="124">
        <f t="shared" si="65"/>
        <v>1533.5309768460897</v>
      </c>
      <c r="G182" s="131">
        <f t="shared" si="66"/>
        <v>808044.76708996948</v>
      </c>
      <c r="H182" s="54">
        <v>547396.375</v>
      </c>
      <c r="I182" s="124">
        <f t="shared" si="67"/>
        <v>1476.160245105696</v>
      </c>
      <c r="J182" s="49">
        <f t="shared" si="68"/>
        <v>4.4462605923518472E-2</v>
      </c>
      <c r="K182" s="49">
        <f t="shared" si="69"/>
        <v>3.8864840000000012E-2</v>
      </c>
      <c r="M182" s="131">
        <f t="shared" si="70"/>
        <v>842627.64706344903</v>
      </c>
      <c r="N182" s="124">
        <f t="shared" si="71"/>
        <v>1531.087248306342</v>
      </c>
      <c r="O182" s="49">
        <f t="shared" si="72"/>
        <v>1.5960739941183189E-3</v>
      </c>
      <c r="P182" s="49">
        <f t="shared" si="73"/>
        <v>1.5960739941183189E-3</v>
      </c>
      <c r="R182" s="131">
        <v>633895</v>
      </c>
      <c r="S182" s="54">
        <v>74559</v>
      </c>
      <c r="T182" s="54">
        <v>134586</v>
      </c>
      <c r="V182" s="124">
        <f t="shared" si="74"/>
        <v>134586</v>
      </c>
      <c r="W182" s="51">
        <f t="shared" si="75"/>
        <v>932.543137652101</v>
      </c>
      <c r="Y182" s="176">
        <v>4.3830280592502824E-3</v>
      </c>
      <c r="Z182" s="61">
        <v>-1.5868997456926048E-2</v>
      </c>
      <c r="AA182" s="117">
        <f t="shared" si="76"/>
        <v>3</v>
      </c>
      <c r="AB182" s="63">
        <f t="shared" si="77"/>
        <v>631.12874500165833</v>
      </c>
      <c r="AC182" s="63">
        <f t="shared" si="77"/>
        <v>75.761255165555738</v>
      </c>
      <c r="AE182" s="124">
        <f t="shared" si="78"/>
        <v>0</v>
      </c>
      <c r="AF182" s="51">
        <v>0</v>
      </c>
      <c r="AG182" s="51">
        <f t="shared" si="79"/>
        <v>932.543137652101</v>
      </c>
      <c r="AI182" s="124">
        <v>0</v>
      </c>
      <c r="AJ182" s="51">
        <f t="shared" si="80"/>
        <v>932.543137652101</v>
      </c>
      <c r="AK182" s="51">
        <f t="shared" si="81"/>
        <v>0</v>
      </c>
      <c r="AM182" s="124">
        <f t="shared" si="82"/>
        <v>0</v>
      </c>
      <c r="AN182" s="51">
        <f t="shared" si="83"/>
        <v>0</v>
      </c>
      <c r="AO182" s="51">
        <f t="shared" si="84"/>
        <v>0</v>
      </c>
      <c r="AQ182" s="124">
        <f t="shared" si="85"/>
        <v>633895</v>
      </c>
      <c r="AR182" s="51">
        <f t="shared" si="85"/>
        <v>75492</v>
      </c>
      <c r="AS182" s="51">
        <f t="shared" si="86"/>
        <v>134586</v>
      </c>
      <c r="AU182" s="178">
        <f t="shared" si="87"/>
        <v>843973</v>
      </c>
      <c r="AW182" s="124">
        <f t="shared" si="88"/>
        <v>1151.8119001287259</v>
      </c>
      <c r="AX182" s="51">
        <f t="shared" si="88"/>
        <v>137.17190380822973</v>
      </c>
      <c r="AY182" s="51">
        <f t="shared" si="88"/>
        <v>244.54800304581153</v>
      </c>
      <c r="AZ182" s="65">
        <f t="shared" si="89"/>
        <v>1533.531806982767</v>
      </c>
      <c r="BB182" s="131">
        <v>631128.74500165833</v>
      </c>
      <c r="BC182" s="54">
        <v>75761.255165555747</v>
      </c>
      <c r="BD182" s="54">
        <v>135737.64689623495</v>
      </c>
      <c r="BE182" s="54">
        <f t="shared" si="90"/>
        <v>842627.64706344903</v>
      </c>
      <c r="BG182" s="122">
        <f t="shared" si="91"/>
        <v>4.3830280592502824E-3</v>
      </c>
      <c r="BH182" s="49">
        <f t="shared" si="91"/>
        <v>-3.5539955742200924E-3</v>
      </c>
      <c r="BI182" s="49">
        <f t="shared" si="91"/>
        <v>-8.4843587801055609E-3</v>
      </c>
      <c r="BJ182" s="49">
        <f t="shared" si="92"/>
        <v>1.5966161818206093E-3</v>
      </c>
      <c r="BL182" s="131">
        <v>610355.76708996948</v>
      </c>
      <c r="BM182" s="54">
        <v>71573</v>
      </c>
      <c r="BN182" s="54">
        <v>126116</v>
      </c>
      <c r="BO182" s="54">
        <f t="shared" si="93"/>
        <v>808044.76708996948</v>
      </c>
      <c r="BQ182" s="122">
        <f t="shared" si="94"/>
        <v>3.8566413523476673E-2</v>
      </c>
      <c r="BR182" s="49">
        <f t="shared" si="94"/>
        <v>5.4755284814105964E-2</v>
      </c>
      <c r="BS182" s="49">
        <f t="shared" si="94"/>
        <v>6.7160392020044979E-2</v>
      </c>
      <c r="BT182" s="49">
        <f t="shared" si="95"/>
        <v>4.4463171315890948E-2</v>
      </c>
      <c r="BV182" s="122">
        <f t="shared" si="96"/>
        <v>3.3000248065794047E-2</v>
      </c>
      <c r="BW182" s="49">
        <f t="shared" si="96"/>
        <v>4.9102355587632873E-2</v>
      </c>
      <c r="BX182" s="49">
        <f t="shared" si="96"/>
        <v>6.1440977994593915E-2</v>
      </c>
      <c r="BY182" s="49">
        <f t="shared" si="96"/>
        <v>3.8865402362169066E-2</v>
      </c>
      <c r="CA182" s="180">
        <v>462016.4294800057</v>
      </c>
      <c r="CB182" s="64">
        <v>525197.8168407738</v>
      </c>
      <c r="CC182" s="64">
        <v>433836.71576843259</v>
      </c>
      <c r="CD182" s="64">
        <v>462179.4979650593</v>
      </c>
      <c r="CF182" s="180">
        <v>458888.62875142635</v>
      </c>
      <c r="CG182" s="64">
        <v>521823.67368720204</v>
      </c>
      <c r="CH182" s="64">
        <v>431138.29651663941</v>
      </c>
      <c r="CI182" s="64">
        <v>459211.74846911617</v>
      </c>
      <c r="CK182" s="163">
        <v>550345.9375</v>
      </c>
      <c r="CL182" s="60">
        <v>547396.375</v>
      </c>
    </row>
    <row r="183" spans="1:90">
      <c r="A183" s="9" t="s">
        <v>390</v>
      </c>
      <c r="B183" s="23" t="s">
        <v>391</v>
      </c>
      <c r="D183" s="131">
        <v>1787926</v>
      </c>
      <c r="E183" s="54">
        <v>1026830</v>
      </c>
      <c r="F183" s="124">
        <f t="shared" si="65"/>
        <v>1741.2093530574682</v>
      </c>
      <c r="G183" s="131">
        <f t="shared" si="66"/>
        <v>1702611.6927699712</v>
      </c>
      <c r="H183" s="54">
        <v>1017741.5</v>
      </c>
      <c r="I183" s="124">
        <f t="shared" si="67"/>
        <v>1672.9313806796433</v>
      </c>
      <c r="J183" s="49">
        <f t="shared" si="68"/>
        <v>5.0107906337252484E-2</v>
      </c>
      <c r="K183" s="49">
        <f t="shared" si="69"/>
        <v>4.0813372960991634E-2</v>
      </c>
      <c r="M183" s="131">
        <f t="shared" si="70"/>
        <v>1799411.5625248537</v>
      </c>
      <c r="N183" s="124">
        <f t="shared" si="71"/>
        <v>1752.3948097784967</v>
      </c>
      <c r="O183" s="49">
        <f t="shared" si="72"/>
        <v>-6.382954719229228E-3</v>
      </c>
      <c r="P183" s="49">
        <f t="shared" si="73"/>
        <v>-6.382954719229228E-3</v>
      </c>
      <c r="R183" s="131">
        <v>1297225</v>
      </c>
      <c r="S183" s="54">
        <v>137908</v>
      </c>
      <c r="T183" s="54">
        <v>352793</v>
      </c>
      <c r="V183" s="124">
        <f t="shared" si="74"/>
        <v>352793</v>
      </c>
      <c r="W183" s="51">
        <f t="shared" si="75"/>
        <v>0</v>
      </c>
      <c r="Y183" s="176">
        <v>-1.8616200774415947E-2</v>
      </c>
      <c r="Z183" s="61">
        <v>-2.9850331537694452E-2</v>
      </c>
      <c r="AA183" s="117">
        <f t="shared" si="76"/>
        <v>4</v>
      </c>
      <c r="AB183" s="63">
        <f t="shared" si="77"/>
        <v>1321.8324991951652</v>
      </c>
      <c r="AC183" s="63">
        <f t="shared" si="77"/>
        <v>142.15126230840775</v>
      </c>
      <c r="AE183" s="124">
        <f t="shared" si="78"/>
        <v>0</v>
      </c>
      <c r="AF183" s="51">
        <v>0</v>
      </c>
      <c r="AG183" s="51">
        <f t="shared" si="79"/>
        <v>0</v>
      </c>
      <c r="AI183" s="124">
        <v>0</v>
      </c>
      <c r="AJ183" s="51">
        <f t="shared" si="80"/>
        <v>0</v>
      </c>
      <c r="AK183" s="51">
        <f t="shared" si="81"/>
        <v>0</v>
      </c>
      <c r="AM183" s="124">
        <f t="shared" si="82"/>
        <v>0</v>
      </c>
      <c r="AN183" s="51">
        <f t="shared" si="83"/>
        <v>0</v>
      </c>
      <c r="AO183" s="51">
        <f t="shared" si="84"/>
        <v>0</v>
      </c>
      <c r="AQ183" s="124">
        <f t="shared" si="85"/>
        <v>1297225</v>
      </c>
      <c r="AR183" s="51">
        <f t="shared" si="85"/>
        <v>137908</v>
      </c>
      <c r="AS183" s="51">
        <f t="shared" si="86"/>
        <v>352793</v>
      </c>
      <c r="AU183" s="178">
        <f t="shared" si="87"/>
        <v>1787926</v>
      </c>
      <c r="AW183" s="124">
        <f t="shared" si="88"/>
        <v>1263.3298598599574</v>
      </c>
      <c r="AX183" s="51">
        <f t="shared" si="88"/>
        <v>134.30460738389021</v>
      </c>
      <c r="AY183" s="51">
        <f t="shared" si="88"/>
        <v>343.57488581362054</v>
      </c>
      <c r="AZ183" s="65">
        <f t="shared" si="89"/>
        <v>1741.2093530574682</v>
      </c>
      <c r="BB183" s="131">
        <v>1321832.4991951652</v>
      </c>
      <c r="BC183" s="54">
        <v>142151.26230840772</v>
      </c>
      <c r="BD183" s="54">
        <v>335427.80102128064</v>
      </c>
      <c r="BE183" s="54">
        <f t="shared" si="90"/>
        <v>1799411.5625248537</v>
      </c>
      <c r="BG183" s="122">
        <f t="shared" si="91"/>
        <v>-1.8616200774415947E-2</v>
      </c>
      <c r="BH183" s="49">
        <f t="shared" si="91"/>
        <v>-2.9850331537694341E-2</v>
      </c>
      <c r="BI183" s="49">
        <f t="shared" si="91"/>
        <v>5.17703032540755E-2</v>
      </c>
      <c r="BJ183" s="49">
        <f t="shared" si="92"/>
        <v>-6.382954719229228E-3</v>
      </c>
      <c r="BL183" s="131">
        <v>1241743.6927699712</v>
      </c>
      <c r="BM183" s="54">
        <v>131438</v>
      </c>
      <c r="BN183" s="54">
        <v>329430</v>
      </c>
      <c r="BO183" s="54">
        <f t="shared" si="93"/>
        <v>1702611.6927699712</v>
      </c>
      <c r="BQ183" s="122">
        <f t="shared" si="94"/>
        <v>4.4680160288365078E-2</v>
      </c>
      <c r="BR183" s="49">
        <f t="shared" si="94"/>
        <v>4.9224729530272793E-2</v>
      </c>
      <c r="BS183" s="49">
        <f t="shared" si="94"/>
        <v>7.0919466958079047E-2</v>
      </c>
      <c r="BT183" s="49">
        <f t="shared" si="95"/>
        <v>5.0107906337252484E-2</v>
      </c>
      <c r="BV183" s="122">
        <f t="shared" si="96"/>
        <v>3.543366803864445E-2</v>
      </c>
      <c r="BW183" s="49">
        <f t="shared" si="96"/>
        <v>3.9938013175729203E-2</v>
      </c>
      <c r="BX183" s="49">
        <f t="shared" si="96"/>
        <v>6.1440729897953572E-2</v>
      </c>
      <c r="BY183" s="49">
        <f t="shared" si="96"/>
        <v>4.0813372960991634E-2</v>
      </c>
      <c r="CA183" s="180">
        <v>967644.61527921387</v>
      </c>
      <c r="CB183" s="64">
        <v>985431.57003394491</v>
      </c>
      <c r="CC183" s="64">
        <v>1072074.6889309462</v>
      </c>
      <c r="CD183" s="64">
        <v>986973.46983398625</v>
      </c>
      <c r="CF183" s="180">
        <v>960401.82343929599</v>
      </c>
      <c r="CG183" s="64">
        <v>977961.36122093012</v>
      </c>
      <c r="CH183" s="64">
        <v>1065625.3723670281</v>
      </c>
      <c r="CI183" s="64">
        <v>979493.66085059952</v>
      </c>
      <c r="CK183" s="163">
        <v>1026830</v>
      </c>
      <c r="CL183" s="60">
        <v>1017741.5</v>
      </c>
    </row>
    <row r="184" spans="1:90">
      <c r="A184" s="9" t="s">
        <v>392</v>
      </c>
      <c r="B184" s="23" t="s">
        <v>393</v>
      </c>
      <c r="D184" s="131">
        <v>759185.90426070453</v>
      </c>
      <c r="E184" s="54">
        <v>465062.5</v>
      </c>
      <c r="F184" s="124">
        <f t="shared" si="65"/>
        <v>1632.4384448557012</v>
      </c>
      <c r="G184" s="131">
        <f t="shared" si="66"/>
        <v>726962.28596427268</v>
      </c>
      <c r="H184" s="54">
        <v>462630.34375</v>
      </c>
      <c r="I184" s="124">
        <f t="shared" si="67"/>
        <v>1571.3674984473446</v>
      </c>
      <c r="J184" s="49">
        <f t="shared" si="68"/>
        <v>4.4326396181184391E-2</v>
      </c>
      <c r="K184" s="49">
        <f t="shared" si="69"/>
        <v>3.8864840000000234E-2</v>
      </c>
      <c r="M184" s="131">
        <f t="shared" si="70"/>
        <v>739635.37286015449</v>
      </c>
      <c r="N184" s="124">
        <f t="shared" si="71"/>
        <v>1590.3999416425845</v>
      </c>
      <c r="O184" s="49">
        <f t="shared" si="72"/>
        <v>2.6432661440932037E-2</v>
      </c>
      <c r="P184" s="49">
        <f t="shared" si="73"/>
        <v>2.6432661440932037E-2</v>
      </c>
      <c r="R184" s="131">
        <v>569368</v>
      </c>
      <c r="S184" s="54">
        <v>62366</v>
      </c>
      <c r="T184" s="54">
        <v>126644</v>
      </c>
      <c r="V184" s="124">
        <f t="shared" si="74"/>
        <v>126644</v>
      </c>
      <c r="W184" s="51">
        <f t="shared" si="75"/>
        <v>807.90426070452668</v>
      </c>
      <c r="Y184" s="176">
        <v>3.2208290741199352E-2</v>
      </c>
      <c r="Z184" s="61">
        <v>1.1136028686461019E-2</v>
      </c>
      <c r="AA184" s="117">
        <f t="shared" si="76"/>
        <v>2</v>
      </c>
      <c r="AB184" s="63">
        <f t="shared" si="77"/>
        <v>551.60184732788093</v>
      </c>
      <c r="AC184" s="63">
        <f t="shared" si="77"/>
        <v>61.679139335009111</v>
      </c>
      <c r="AE184" s="124">
        <f t="shared" si="78"/>
        <v>0</v>
      </c>
      <c r="AF184" s="51">
        <v>0</v>
      </c>
      <c r="AG184" s="51">
        <f t="shared" si="79"/>
        <v>807.90426070452668</v>
      </c>
      <c r="AI184" s="124">
        <v>0</v>
      </c>
      <c r="AJ184" s="51">
        <f t="shared" si="80"/>
        <v>0</v>
      </c>
      <c r="AK184" s="51">
        <f t="shared" si="81"/>
        <v>807.90426070452668</v>
      </c>
      <c r="AM184" s="124">
        <f t="shared" si="82"/>
        <v>726.65139203743843</v>
      </c>
      <c r="AN184" s="51">
        <f t="shared" si="83"/>
        <v>81.252868667088109</v>
      </c>
      <c r="AO184" s="51">
        <f t="shared" si="84"/>
        <v>0</v>
      </c>
      <c r="AQ184" s="124">
        <f t="shared" si="85"/>
        <v>570095</v>
      </c>
      <c r="AR184" s="51">
        <f t="shared" si="85"/>
        <v>62447</v>
      </c>
      <c r="AS184" s="51">
        <f t="shared" si="86"/>
        <v>126644</v>
      </c>
      <c r="AU184" s="178">
        <f t="shared" si="87"/>
        <v>759186</v>
      </c>
      <c r="AW184" s="124">
        <f t="shared" si="88"/>
        <v>1225.8459884424135</v>
      </c>
      <c r="AX184" s="51">
        <f t="shared" si="88"/>
        <v>134.27657572906867</v>
      </c>
      <c r="AY184" s="51">
        <f t="shared" si="88"/>
        <v>272.31608654750704</v>
      </c>
      <c r="AZ184" s="65">
        <f t="shared" si="89"/>
        <v>1632.4386507189895</v>
      </c>
      <c r="BB184" s="131">
        <v>551601.84732788103</v>
      </c>
      <c r="BC184" s="54">
        <v>61679.139335009124</v>
      </c>
      <c r="BD184" s="54">
        <v>126354.38619726434</v>
      </c>
      <c r="BE184" s="54">
        <f t="shared" si="90"/>
        <v>739635.37286015449</v>
      </c>
      <c r="BG184" s="122">
        <f t="shared" si="91"/>
        <v>3.3526270373649414E-2</v>
      </c>
      <c r="BH184" s="49">
        <f t="shared" si="91"/>
        <v>1.2449276583128999E-2</v>
      </c>
      <c r="BI184" s="49">
        <f t="shared" si="91"/>
        <v>2.2920755776814072E-3</v>
      </c>
      <c r="BJ184" s="49">
        <f t="shared" si="92"/>
        <v>2.6432790882139123E-2</v>
      </c>
      <c r="BL184" s="131">
        <v>548296.28596427268</v>
      </c>
      <c r="BM184" s="54">
        <v>59977</v>
      </c>
      <c r="BN184" s="54">
        <v>118689</v>
      </c>
      <c r="BO184" s="54">
        <f t="shared" si="93"/>
        <v>726962.28596427268</v>
      </c>
      <c r="BQ184" s="122">
        <f t="shared" si="94"/>
        <v>3.975717982001381E-2</v>
      </c>
      <c r="BR184" s="49">
        <f t="shared" si="94"/>
        <v>4.1182453273755026E-2</v>
      </c>
      <c r="BS184" s="49">
        <f t="shared" si="94"/>
        <v>6.7023902804809188E-2</v>
      </c>
      <c r="BT184" s="49">
        <f t="shared" si="95"/>
        <v>4.4326527878931765E-2</v>
      </c>
      <c r="BV184" s="122">
        <f t="shared" si="96"/>
        <v>3.4319519455263459E-2</v>
      </c>
      <c r="BW184" s="49">
        <f t="shared" si="96"/>
        <v>3.573733909852006E-2</v>
      </c>
      <c r="BX184" s="49">
        <f t="shared" si="96"/>
        <v>6.1443644551120613E-2</v>
      </c>
      <c r="BY184" s="49">
        <f t="shared" si="96"/>
        <v>3.8864971009002325E-2</v>
      </c>
      <c r="CA184" s="180">
        <v>403798.93645366002</v>
      </c>
      <c r="CB184" s="64">
        <v>427576.72444281587</v>
      </c>
      <c r="CC184" s="64">
        <v>403846.48757512704</v>
      </c>
      <c r="CD184" s="64">
        <v>405688.45147323434</v>
      </c>
      <c r="CF184" s="180">
        <v>402348.37289181602</v>
      </c>
      <c r="CG184" s="64">
        <v>425004.19215160434</v>
      </c>
      <c r="CH184" s="64">
        <v>401777.07455900835</v>
      </c>
      <c r="CI184" s="64">
        <v>404048.94287127978</v>
      </c>
      <c r="CK184" s="163">
        <v>465062.5</v>
      </c>
      <c r="CL184" s="60">
        <v>462630.34375</v>
      </c>
    </row>
    <row r="185" spans="1:90">
      <c r="A185" s="9" t="s">
        <v>394</v>
      </c>
      <c r="B185" s="23" t="s">
        <v>395</v>
      </c>
      <c r="D185" s="131">
        <v>2470612</v>
      </c>
      <c r="E185" s="54">
        <v>1329445</v>
      </c>
      <c r="F185" s="124">
        <f t="shared" si="65"/>
        <v>1858.3784962898051</v>
      </c>
      <c r="G185" s="131">
        <f t="shared" si="66"/>
        <v>2356598.5341328136</v>
      </c>
      <c r="H185" s="54">
        <v>1320167.625</v>
      </c>
      <c r="I185" s="124">
        <f t="shared" si="67"/>
        <v>1785.0752355276197</v>
      </c>
      <c r="J185" s="49">
        <f t="shared" si="68"/>
        <v>4.8380521423493805E-2</v>
      </c>
      <c r="K185" s="49">
        <f t="shared" si="69"/>
        <v>4.1064521709371471E-2</v>
      </c>
      <c r="M185" s="131">
        <f t="shared" si="70"/>
        <v>2491544.3680625684</v>
      </c>
      <c r="N185" s="124">
        <f t="shared" si="71"/>
        <v>1874.1236892557183</v>
      </c>
      <c r="O185" s="49">
        <f t="shared" si="72"/>
        <v>-8.401362757527564E-3</v>
      </c>
      <c r="P185" s="49">
        <f t="shared" si="73"/>
        <v>-8.401362757527564E-3</v>
      </c>
      <c r="R185" s="131">
        <v>1782709</v>
      </c>
      <c r="S185" s="54">
        <v>195619</v>
      </c>
      <c r="T185" s="54">
        <v>492284</v>
      </c>
      <c r="V185" s="124">
        <f t="shared" si="74"/>
        <v>492284</v>
      </c>
      <c r="W185" s="51">
        <f t="shared" si="75"/>
        <v>0</v>
      </c>
      <c r="Y185" s="176">
        <v>-2.2115700375974878E-2</v>
      </c>
      <c r="Z185" s="61">
        <v>-6.7935528704418102E-3</v>
      </c>
      <c r="AA185" s="117">
        <f t="shared" si="76"/>
        <v>4</v>
      </c>
      <c r="AB185" s="63">
        <f t="shared" si="77"/>
        <v>1823.0265080290296</v>
      </c>
      <c r="AC185" s="63">
        <f t="shared" si="77"/>
        <v>196.9570380512065</v>
      </c>
      <c r="AE185" s="124">
        <f t="shared" si="78"/>
        <v>0</v>
      </c>
      <c r="AF185" s="51">
        <v>0</v>
      </c>
      <c r="AG185" s="51">
        <f t="shared" si="79"/>
        <v>0</v>
      </c>
      <c r="AI185" s="124">
        <v>0</v>
      </c>
      <c r="AJ185" s="51">
        <f t="shared" si="80"/>
        <v>0</v>
      </c>
      <c r="AK185" s="51">
        <f t="shared" si="81"/>
        <v>0</v>
      </c>
      <c r="AM185" s="124">
        <f t="shared" si="82"/>
        <v>0</v>
      </c>
      <c r="AN185" s="51">
        <f t="shared" si="83"/>
        <v>0</v>
      </c>
      <c r="AO185" s="51">
        <f t="shared" si="84"/>
        <v>0</v>
      </c>
      <c r="AQ185" s="124">
        <f t="shared" si="85"/>
        <v>1782709</v>
      </c>
      <c r="AR185" s="51">
        <f t="shared" si="85"/>
        <v>195619</v>
      </c>
      <c r="AS185" s="51">
        <f t="shared" si="86"/>
        <v>492284</v>
      </c>
      <c r="AU185" s="178">
        <f t="shared" si="87"/>
        <v>2470612</v>
      </c>
      <c r="AW185" s="124">
        <f t="shared" si="88"/>
        <v>1340.9422729033545</v>
      </c>
      <c r="AX185" s="51">
        <f t="shared" si="88"/>
        <v>147.14335681430973</v>
      </c>
      <c r="AY185" s="51">
        <f t="shared" si="88"/>
        <v>370.29286657214101</v>
      </c>
      <c r="AZ185" s="65">
        <f t="shared" si="89"/>
        <v>1858.3784962898051</v>
      </c>
      <c r="BB185" s="131">
        <v>1823026.5080290299</v>
      </c>
      <c r="BC185" s="54">
        <v>196957.0380512065</v>
      </c>
      <c r="BD185" s="54">
        <v>471560.8219823321</v>
      </c>
      <c r="BE185" s="54">
        <f t="shared" si="90"/>
        <v>2491544.3680625684</v>
      </c>
      <c r="BG185" s="122">
        <f t="shared" si="91"/>
        <v>-2.2115700375974989E-2</v>
      </c>
      <c r="BH185" s="49">
        <f t="shared" si="91"/>
        <v>-6.7935528704419212E-3</v>
      </c>
      <c r="BI185" s="49">
        <f t="shared" si="91"/>
        <v>4.394592818494214E-2</v>
      </c>
      <c r="BJ185" s="49">
        <f t="shared" si="92"/>
        <v>-8.401362757527564E-3</v>
      </c>
      <c r="BL185" s="131">
        <v>1708253.5341328136</v>
      </c>
      <c r="BM185" s="54">
        <v>187794</v>
      </c>
      <c r="BN185" s="54">
        <v>460551</v>
      </c>
      <c r="BO185" s="54">
        <f t="shared" si="93"/>
        <v>2356598.5341328136</v>
      </c>
      <c r="BQ185" s="122">
        <f t="shared" si="94"/>
        <v>4.3585723301303281E-2</v>
      </c>
      <c r="BR185" s="49">
        <f t="shared" si="94"/>
        <v>4.1667997912606447E-2</v>
      </c>
      <c r="BS185" s="49">
        <f t="shared" si="94"/>
        <v>6.8902249696559226E-2</v>
      </c>
      <c r="BT185" s="49">
        <f t="shared" si="95"/>
        <v>4.8380521423493805E-2</v>
      </c>
      <c r="BV185" s="122">
        <f t="shared" si="96"/>
        <v>3.630318351988171E-2</v>
      </c>
      <c r="BW185" s="49">
        <f t="shared" si="96"/>
        <v>3.4398840751434401E-2</v>
      </c>
      <c r="BX185" s="49">
        <f t="shared" si="96"/>
        <v>6.1443041524142483E-2</v>
      </c>
      <c r="BY185" s="49">
        <f t="shared" si="96"/>
        <v>4.1064521709371471E-2</v>
      </c>
      <c r="CA185" s="180">
        <v>1334542.6028484288</v>
      </c>
      <c r="CB185" s="64">
        <v>1365360.2513563912</v>
      </c>
      <c r="CC185" s="64">
        <v>1507175.0761251193</v>
      </c>
      <c r="CD185" s="64">
        <v>1366606.8627132513</v>
      </c>
      <c r="CF185" s="180">
        <v>1323990.2869470518</v>
      </c>
      <c r="CG185" s="64">
        <v>1357972.05699941</v>
      </c>
      <c r="CH185" s="64">
        <v>1496769.5584418166</v>
      </c>
      <c r="CI185" s="64">
        <v>1355747.7847348077</v>
      </c>
      <c r="CK185" s="163">
        <v>1329445</v>
      </c>
      <c r="CL185" s="60">
        <v>1320167.625</v>
      </c>
    </row>
    <row r="186" spans="1:90">
      <c r="A186" s="9" t="s">
        <v>396</v>
      </c>
      <c r="B186" s="23" t="s">
        <v>397</v>
      </c>
      <c r="D186" s="131">
        <v>1594742.6062891285</v>
      </c>
      <c r="E186" s="54">
        <v>888936.5</v>
      </c>
      <c r="F186" s="124">
        <f t="shared" si="65"/>
        <v>1793.9893415211643</v>
      </c>
      <c r="G186" s="131">
        <f t="shared" si="66"/>
        <v>1527709.110763473</v>
      </c>
      <c r="H186" s="54">
        <v>884667.0625</v>
      </c>
      <c r="I186" s="124">
        <f t="shared" si="67"/>
        <v>1726.874635126899</v>
      </c>
      <c r="J186" s="49">
        <f t="shared" si="68"/>
        <v>4.3878441945113256E-2</v>
      </c>
      <c r="K186" s="49">
        <f t="shared" si="69"/>
        <v>3.8864840000000012E-2</v>
      </c>
      <c r="M186" s="131">
        <f t="shared" si="70"/>
        <v>1597158.2988476832</v>
      </c>
      <c r="N186" s="124">
        <f t="shared" si="71"/>
        <v>1796.7068500929854</v>
      </c>
      <c r="O186" s="49">
        <f t="shared" si="72"/>
        <v>-1.5124941342994358E-3</v>
      </c>
      <c r="P186" s="49">
        <f t="shared" si="73"/>
        <v>-1.5124941342993248E-3</v>
      </c>
      <c r="R186" s="131">
        <v>1190296</v>
      </c>
      <c r="S186" s="54">
        <v>125482</v>
      </c>
      <c r="T186" s="54">
        <v>278478</v>
      </c>
      <c r="V186" s="124">
        <f t="shared" si="74"/>
        <v>278478</v>
      </c>
      <c r="W186" s="51">
        <f t="shared" si="75"/>
        <v>486.60628912854008</v>
      </c>
      <c r="Y186" s="176">
        <v>-2.0073416084989137E-3</v>
      </c>
      <c r="Z186" s="61">
        <v>-3.6576573432901882E-2</v>
      </c>
      <c r="AA186" s="117">
        <f t="shared" si="76"/>
        <v>4</v>
      </c>
      <c r="AB186" s="63">
        <f t="shared" si="77"/>
        <v>1192.6901365371173</v>
      </c>
      <c r="AC186" s="63">
        <f t="shared" si="77"/>
        <v>130.24595057556527</v>
      </c>
      <c r="AE186" s="124">
        <f t="shared" si="78"/>
        <v>0</v>
      </c>
      <c r="AF186" s="51">
        <v>0</v>
      </c>
      <c r="AG186" s="51">
        <f t="shared" si="79"/>
        <v>486.60628912854008</v>
      </c>
      <c r="AI186" s="124">
        <v>0</v>
      </c>
      <c r="AJ186" s="51">
        <f t="shared" si="80"/>
        <v>0</v>
      </c>
      <c r="AK186" s="51">
        <f t="shared" si="81"/>
        <v>486.60628912854008</v>
      </c>
      <c r="AM186" s="124">
        <f t="shared" si="82"/>
        <v>438.69883592577872</v>
      </c>
      <c r="AN186" s="51">
        <f t="shared" si="83"/>
        <v>47.907453202761353</v>
      </c>
      <c r="AO186" s="51">
        <f t="shared" si="84"/>
        <v>0</v>
      </c>
      <c r="AQ186" s="124">
        <f t="shared" si="85"/>
        <v>1190735</v>
      </c>
      <c r="AR186" s="51">
        <f t="shared" si="85"/>
        <v>125530</v>
      </c>
      <c r="AS186" s="51">
        <f t="shared" si="86"/>
        <v>278478</v>
      </c>
      <c r="AU186" s="178">
        <f t="shared" si="87"/>
        <v>1594743</v>
      </c>
      <c r="AW186" s="124">
        <f t="shared" si="88"/>
        <v>1339.5051277565947</v>
      </c>
      <c r="AX186" s="51">
        <f t="shared" si="88"/>
        <v>141.21368624193067</v>
      </c>
      <c r="AY186" s="51">
        <f t="shared" si="88"/>
        <v>313.2709704236467</v>
      </c>
      <c r="AZ186" s="65">
        <f t="shared" si="89"/>
        <v>1793.9897844221719</v>
      </c>
      <c r="BB186" s="131">
        <v>1192690.1365371174</v>
      </c>
      <c r="BC186" s="54">
        <v>130245.95057556524</v>
      </c>
      <c r="BD186" s="54">
        <v>274222.21173500048</v>
      </c>
      <c r="BE186" s="54">
        <f t="shared" si="90"/>
        <v>1597158.2988476832</v>
      </c>
      <c r="BG186" s="122">
        <f t="shared" si="91"/>
        <v>-1.639266123885319E-3</v>
      </c>
      <c r="BH186" s="49">
        <f t="shared" si="91"/>
        <v>-3.6208039902393518E-2</v>
      </c>
      <c r="BI186" s="49">
        <f t="shared" si="91"/>
        <v>1.5519487783550501E-2</v>
      </c>
      <c r="BJ186" s="49">
        <f t="shared" si="92"/>
        <v>-1.5122476271924867E-3</v>
      </c>
      <c r="BL186" s="131">
        <v>1146737.110763473</v>
      </c>
      <c r="BM186" s="54">
        <v>119874</v>
      </c>
      <c r="BN186" s="54">
        <v>261098</v>
      </c>
      <c r="BO186" s="54">
        <f t="shared" si="93"/>
        <v>1527709.110763473</v>
      </c>
      <c r="BQ186" s="122">
        <f t="shared" si="94"/>
        <v>3.8367895155354548E-2</v>
      </c>
      <c r="BR186" s="49">
        <f t="shared" si="94"/>
        <v>4.7182875352453468E-2</v>
      </c>
      <c r="BS186" s="49">
        <f t="shared" si="94"/>
        <v>6.6565044542662211E-2</v>
      </c>
      <c r="BT186" s="49">
        <f t="shared" si="95"/>
        <v>4.3878699658357556E-2</v>
      </c>
      <c r="BV186" s="122">
        <f t="shared" si="96"/>
        <v>3.3380759594634046E-2</v>
      </c>
      <c r="BW186" s="49">
        <f t="shared" si="96"/>
        <v>4.2153402676522678E-2</v>
      </c>
      <c r="BX186" s="49">
        <f t="shared" si="96"/>
        <v>6.1442482022887601E-2</v>
      </c>
      <c r="BY186" s="49">
        <f t="shared" si="96"/>
        <v>3.8865096475483751E-2</v>
      </c>
      <c r="CA186" s="180">
        <v>873106.22867835255</v>
      </c>
      <c r="CB186" s="64">
        <v>902900.68116160156</v>
      </c>
      <c r="CC186" s="64">
        <v>876452.96975579322</v>
      </c>
      <c r="CD186" s="64">
        <v>876037.97870231373</v>
      </c>
      <c r="CF186" s="180">
        <v>869273.67796195229</v>
      </c>
      <c r="CG186" s="64">
        <v>899894.02483727061</v>
      </c>
      <c r="CH186" s="64">
        <v>871848.76403607486</v>
      </c>
      <c r="CI186" s="64">
        <v>872135.09935217572</v>
      </c>
      <c r="CK186" s="163">
        <v>888936.5</v>
      </c>
      <c r="CL186" s="60">
        <v>884667.0625</v>
      </c>
    </row>
    <row r="187" spans="1:90">
      <c r="A187" s="9" t="s">
        <v>398</v>
      </c>
      <c r="B187" s="23" t="s">
        <v>399</v>
      </c>
      <c r="D187" s="131">
        <v>1944440.161789245</v>
      </c>
      <c r="E187" s="54">
        <v>1058006.75</v>
      </c>
      <c r="F187" s="124">
        <f t="shared" si="65"/>
        <v>1837.8334181603709</v>
      </c>
      <c r="G187" s="131">
        <f t="shared" si="66"/>
        <v>1864268.1562002185</v>
      </c>
      <c r="H187" s="54">
        <v>1053807.5</v>
      </c>
      <c r="I187" s="124">
        <f t="shared" si="67"/>
        <v>1769.0784666081977</v>
      </c>
      <c r="J187" s="49">
        <f t="shared" si="68"/>
        <v>4.3004545951390583E-2</v>
      </c>
      <c r="K187" s="49">
        <f t="shared" si="69"/>
        <v>3.8864840000000234E-2</v>
      </c>
      <c r="M187" s="131">
        <f t="shared" si="70"/>
        <v>1917794.9711804909</v>
      </c>
      <c r="N187" s="124">
        <f t="shared" si="71"/>
        <v>1812.6490886570346</v>
      </c>
      <c r="O187" s="49">
        <f t="shared" si="72"/>
        <v>1.3893659650360268E-2</v>
      </c>
      <c r="P187" s="49">
        <f t="shared" si="73"/>
        <v>1.3893659650360268E-2</v>
      </c>
      <c r="R187" s="131">
        <v>1507743</v>
      </c>
      <c r="S187" s="54">
        <v>150385</v>
      </c>
      <c r="T187" s="54">
        <v>283125</v>
      </c>
      <c r="V187" s="124">
        <f t="shared" si="74"/>
        <v>283125</v>
      </c>
      <c r="W187" s="51">
        <f t="shared" si="75"/>
        <v>3187.1617892449722</v>
      </c>
      <c r="Y187" s="176">
        <v>2.1414253872682698E-2</v>
      </c>
      <c r="Z187" s="61">
        <v>3.3350527667228569E-3</v>
      </c>
      <c r="AA187" s="117">
        <f t="shared" si="76"/>
        <v>2</v>
      </c>
      <c r="AB187" s="63">
        <f t="shared" si="77"/>
        <v>1476.1327192012509</v>
      </c>
      <c r="AC187" s="63">
        <f t="shared" si="77"/>
        <v>149.88512519851608</v>
      </c>
      <c r="AE187" s="124">
        <f t="shared" si="78"/>
        <v>0</v>
      </c>
      <c r="AF187" s="51">
        <v>0</v>
      </c>
      <c r="AG187" s="51">
        <f t="shared" si="79"/>
        <v>3187.1617892449722</v>
      </c>
      <c r="AI187" s="124">
        <v>0</v>
      </c>
      <c r="AJ187" s="51">
        <f t="shared" si="80"/>
        <v>0</v>
      </c>
      <c r="AK187" s="51">
        <f t="shared" si="81"/>
        <v>3187.1617892449722</v>
      </c>
      <c r="AM187" s="124">
        <f t="shared" si="82"/>
        <v>2893.3715670440274</v>
      </c>
      <c r="AN187" s="51">
        <f t="shared" si="83"/>
        <v>293.79022220094498</v>
      </c>
      <c r="AO187" s="51">
        <f t="shared" si="84"/>
        <v>0</v>
      </c>
      <c r="AQ187" s="124">
        <f t="shared" si="85"/>
        <v>1510636</v>
      </c>
      <c r="AR187" s="51">
        <f t="shared" si="85"/>
        <v>150679</v>
      </c>
      <c r="AS187" s="51">
        <f t="shared" si="86"/>
        <v>283125</v>
      </c>
      <c r="AU187" s="178">
        <f t="shared" si="87"/>
        <v>1944440</v>
      </c>
      <c r="AW187" s="124">
        <f t="shared" si="88"/>
        <v>1427.8131968439709</v>
      </c>
      <c r="AX187" s="51">
        <f t="shared" si="88"/>
        <v>142.41780593554816</v>
      </c>
      <c r="AY187" s="51">
        <f t="shared" si="88"/>
        <v>267.60226246193611</v>
      </c>
      <c r="AZ187" s="65">
        <f t="shared" si="89"/>
        <v>1837.8332652414554</v>
      </c>
      <c r="BB187" s="131">
        <v>1476132.7192012509</v>
      </c>
      <c r="BC187" s="54">
        <v>149885.12519851606</v>
      </c>
      <c r="BD187" s="54">
        <v>291777.12678072386</v>
      </c>
      <c r="BE187" s="54">
        <f t="shared" si="90"/>
        <v>1917794.9711804909</v>
      </c>
      <c r="BG187" s="122">
        <f t="shared" si="91"/>
        <v>2.3374104746773039E-2</v>
      </c>
      <c r="BH187" s="49">
        <f t="shared" si="91"/>
        <v>5.2965549478807272E-3</v>
      </c>
      <c r="BI187" s="49">
        <f t="shared" si="91"/>
        <v>-2.9653204403599864E-2</v>
      </c>
      <c r="BJ187" s="49">
        <f t="shared" si="92"/>
        <v>1.3893575288242532E-2</v>
      </c>
      <c r="BL187" s="131">
        <v>1453784.1562002185</v>
      </c>
      <c r="BM187" s="54">
        <v>144807</v>
      </c>
      <c r="BN187" s="54">
        <v>265677</v>
      </c>
      <c r="BO187" s="54">
        <f t="shared" si="93"/>
        <v>1864268.1562002185</v>
      </c>
      <c r="BQ187" s="122">
        <f t="shared" si="94"/>
        <v>3.9106110461663235E-2</v>
      </c>
      <c r="BR187" s="49">
        <f t="shared" si="94"/>
        <v>4.055052587236796E-2</v>
      </c>
      <c r="BS187" s="49">
        <f t="shared" si="94"/>
        <v>6.5673731636536115E-2</v>
      </c>
      <c r="BT187" s="49">
        <f t="shared" si="95"/>
        <v>4.3004459167070186E-2</v>
      </c>
      <c r="BV187" s="122">
        <f t="shared" si="96"/>
        <v>3.498187747888104E-2</v>
      </c>
      <c r="BW187" s="49">
        <f t="shared" si="96"/>
        <v>3.6420559975865574E-2</v>
      </c>
      <c r="BX187" s="49">
        <f t="shared" si="96"/>
        <v>6.1444051232725228E-2</v>
      </c>
      <c r="BY187" s="49">
        <f t="shared" si="96"/>
        <v>3.8864753560128307E-2</v>
      </c>
      <c r="CA187" s="180">
        <v>1080599.7568090197</v>
      </c>
      <c r="CB187" s="64">
        <v>1039044.8304895009</v>
      </c>
      <c r="CC187" s="64">
        <v>932560.9608929354</v>
      </c>
      <c r="CD187" s="64">
        <v>1051906.5213075927</v>
      </c>
      <c r="CF187" s="180">
        <v>1072216.6884095541</v>
      </c>
      <c r="CG187" s="64">
        <v>1033908.0015203725</v>
      </c>
      <c r="CH187" s="64">
        <v>925840.75055119779</v>
      </c>
      <c r="CI187" s="64">
        <v>1044557.2757780381</v>
      </c>
      <c r="CK187" s="163">
        <v>1058006.75</v>
      </c>
      <c r="CL187" s="60">
        <v>1053807.5</v>
      </c>
    </row>
    <row r="188" spans="1:90">
      <c r="A188" s="9" t="s">
        <v>400</v>
      </c>
      <c r="B188" s="23" t="s">
        <v>401</v>
      </c>
      <c r="D188" s="131">
        <v>1180103.429211416</v>
      </c>
      <c r="E188" s="54">
        <v>540072.5</v>
      </c>
      <c r="F188" s="124">
        <f t="shared" si="65"/>
        <v>2185.0833530894761</v>
      </c>
      <c r="G188" s="131">
        <f t="shared" si="66"/>
        <v>1128699.0048190625</v>
      </c>
      <c r="H188" s="54">
        <v>536622.875</v>
      </c>
      <c r="I188" s="124">
        <f t="shared" si="67"/>
        <v>2103.3374785207629</v>
      </c>
      <c r="J188" s="49">
        <f t="shared" si="68"/>
        <v>4.5543075853596626E-2</v>
      </c>
      <c r="K188" s="49">
        <f t="shared" si="69"/>
        <v>3.8864840000000012E-2</v>
      </c>
      <c r="M188" s="131">
        <f t="shared" si="70"/>
        <v>1163150.4235723007</v>
      </c>
      <c r="N188" s="124">
        <f t="shared" si="71"/>
        <v>2153.6931126326572</v>
      </c>
      <c r="O188" s="49">
        <f t="shared" si="72"/>
        <v>1.4575075841909424E-2</v>
      </c>
      <c r="P188" s="49">
        <f t="shared" si="73"/>
        <v>1.4575075841909424E-2</v>
      </c>
      <c r="R188" s="131">
        <v>881074</v>
      </c>
      <c r="S188" s="54">
        <v>84616</v>
      </c>
      <c r="T188" s="54">
        <v>214339</v>
      </c>
      <c r="V188" s="124">
        <f t="shared" si="74"/>
        <v>214339</v>
      </c>
      <c r="W188" s="51">
        <f t="shared" si="75"/>
        <v>74.429211416048929</v>
      </c>
      <c r="Y188" s="176">
        <v>1.7073372586069668E-2</v>
      </c>
      <c r="Z188" s="61">
        <v>-4.2670703889583161E-2</v>
      </c>
      <c r="AA188" s="117">
        <f t="shared" si="76"/>
        <v>3</v>
      </c>
      <c r="AB188" s="63">
        <f t="shared" si="77"/>
        <v>866.28361704105009</v>
      </c>
      <c r="AC188" s="63">
        <f t="shared" si="77"/>
        <v>88.387559373551781</v>
      </c>
      <c r="AE188" s="124">
        <f t="shared" si="78"/>
        <v>0</v>
      </c>
      <c r="AF188" s="51">
        <v>0</v>
      </c>
      <c r="AG188" s="51">
        <f t="shared" si="79"/>
        <v>74.429211416048929</v>
      </c>
      <c r="AI188" s="124">
        <v>0</v>
      </c>
      <c r="AJ188" s="51">
        <f t="shared" si="80"/>
        <v>74.429211416048929</v>
      </c>
      <c r="AK188" s="51">
        <f t="shared" si="81"/>
        <v>0</v>
      </c>
      <c r="AM188" s="124">
        <f t="shared" si="82"/>
        <v>0</v>
      </c>
      <c r="AN188" s="51">
        <f t="shared" si="83"/>
        <v>0</v>
      </c>
      <c r="AO188" s="51">
        <f t="shared" si="84"/>
        <v>0</v>
      </c>
      <c r="AQ188" s="124">
        <f t="shared" si="85"/>
        <v>881074</v>
      </c>
      <c r="AR188" s="51">
        <f t="shared" si="85"/>
        <v>84690</v>
      </c>
      <c r="AS188" s="51">
        <f t="shared" si="86"/>
        <v>214339</v>
      </c>
      <c r="AU188" s="178">
        <f t="shared" si="87"/>
        <v>1180103</v>
      </c>
      <c r="AW188" s="124">
        <f t="shared" si="88"/>
        <v>1631.3994880316995</v>
      </c>
      <c r="AX188" s="51">
        <f t="shared" si="88"/>
        <v>156.81227983280021</v>
      </c>
      <c r="AY188" s="51">
        <f t="shared" si="88"/>
        <v>396.87079049572048</v>
      </c>
      <c r="AZ188" s="65">
        <f t="shared" si="89"/>
        <v>2185.0825583602204</v>
      </c>
      <c r="BB188" s="131">
        <v>866283.61704105011</v>
      </c>
      <c r="BC188" s="54">
        <v>88387.55937355179</v>
      </c>
      <c r="BD188" s="54">
        <v>208479.24715769882</v>
      </c>
      <c r="BE188" s="54">
        <f t="shared" si="90"/>
        <v>1163150.4235723007</v>
      </c>
      <c r="BG188" s="122">
        <f t="shared" si="91"/>
        <v>1.7073372586069668E-2</v>
      </c>
      <c r="BH188" s="49">
        <f t="shared" si="91"/>
        <v>-4.1833481994053234E-2</v>
      </c>
      <c r="BI188" s="49">
        <f t="shared" si="91"/>
        <v>2.8107127794205544E-2</v>
      </c>
      <c r="BJ188" s="49">
        <f t="shared" si="92"/>
        <v>1.457470683424944E-2</v>
      </c>
      <c r="BL188" s="131">
        <v>847479.00481906254</v>
      </c>
      <c r="BM188" s="54">
        <v>80578</v>
      </c>
      <c r="BN188" s="54">
        <v>200642</v>
      </c>
      <c r="BO188" s="54">
        <f t="shared" si="93"/>
        <v>1128699.0048190625</v>
      </c>
      <c r="BQ188" s="122">
        <f t="shared" si="94"/>
        <v>3.9641094339688099E-2</v>
      </c>
      <c r="BR188" s="49">
        <f t="shared" si="94"/>
        <v>5.1031298865695351E-2</v>
      </c>
      <c r="BS188" s="49">
        <f t="shared" si="94"/>
        <v>6.8265866568315792E-2</v>
      </c>
      <c r="BT188" s="49">
        <f t="shared" si="95"/>
        <v>4.5542695582670323E-2</v>
      </c>
      <c r="BV188" s="122">
        <f t="shared" si="96"/>
        <v>3.3000556430311967E-2</v>
      </c>
      <c r="BW188" s="49">
        <f t="shared" si="96"/>
        <v>4.43180078828187E-2</v>
      </c>
      <c r="BX188" s="49">
        <f t="shared" si="96"/>
        <v>6.144249259544976E-2</v>
      </c>
      <c r="BY188" s="49">
        <f t="shared" si="96"/>
        <v>3.8864462157992552E-2</v>
      </c>
      <c r="CA188" s="180">
        <v>634161.04373645503</v>
      </c>
      <c r="CB188" s="64">
        <v>612726.82345921046</v>
      </c>
      <c r="CC188" s="64">
        <v>666329.15746589506</v>
      </c>
      <c r="CD188" s="64">
        <v>637985.56894966506</v>
      </c>
      <c r="CF188" s="180">
        <v>630848.2728580425</v>
      </c>
      <c r="CG188" s="64">
        <v>610344.43255776563</v>
      </c>
      <c r="CH188" s="64">
        <v>662393.98462557583</v>
      </c>
      <c r="CI188" s="64">
        <v>634528.46841841971</v>
      </c>
      <c r="CK188" s="163">
        <v>540072.5</v>
      </c>
      <c r="CL188" s="60">
        <v>536622.875</v>
      </c>
    </row>
    <row r="189" spans="1:90">
      <c r="A189" s="9" t="s">
        <v>402</v>
      </c>
      <c r="B189" s="23" t="s">
        <v>403</v>
      </c>
      <c r="D189" s="131">
        <v>450959.71123528352</v>
      </c>
      <c r="E189" s="54">
        <v>220334</v>
      </c>
      <c r="F189" s="124">
        <f t="shared" si="65"/>
        <v>2046.7095919616743</v>
      </c>
      <c r="G189" s="131">
        <f t="shared" si="66"/>
        <v>432880.11073824152</v>
      </c>
      <c r="H189" s="54">
        <v>219720.4375</v>
      </c>
      <c r="I189" s="124">
        <f t="shared" si="67"/>
        <v>1970.1404005180061</v>
      </c>
      <c r="J189" s="49">
        <f t="shared" si="68"/>
        <v>4.1765837811787554E-2</v>
      </c>
      <c r="K189" s="49">
        <f t="shared" si="69"/>
        <v>3.8864840000000012E-2</v>
      </c>
      <c r="M189" s="131">
        <f t="shared" si="70"/>
        <v>445140.36820041703</v>
      </c>
      <c r="N189" s="124">
        <f t="shared" si="71"/>
        <v>2020.2981301134505</v>
      </c>
      <c r="O189" s="49">
        <f t="shared" si="72"/>
        <v>1.3073051672200631E-2</v>
      </c>
      <c r="P189" s="49">
        <f t="shared" si="73"/>
        <v>1.3073051672200853E-2</v>
      </c>
      <c r="R189" s="131">
        <v>350970</v>
      </c>
      <c r="S189" s="54">
        <v>31044</v>
      </c>
      <c r="T189" s="54">
        <v>68400</v>
      </c>
      <c r="V189" s="124">
        <f t="shared" si="74"/>
        <v>68400</v>
      </c>
      <c r="W189" s="51">
        <f t="shared" si="75"/>
        <v>545.71123528352473</v>
      </c>
      <c r="Y189" s="176">
        <v>3.1246528423127584E-2</v>
      </c>
      <c r="Z189" s="61">
        <v>-2.4878838874051179E-2</v>
      </c>
      <c r="AA189" s="117">
        <f t="shared" si="76"/>
        <v>3</v>
      </c>
      <c r="AB189" s="63">
        <f t="shared" si="77"/>
        <v>340.33569115298354</v>
      </c>
      <c r="AC189" s="63">
        <f t="shared" si="77"/>
        <v>31.836043804191721</v>
      </c>
      <c r="AE189" s="124">
        <f t="shared" si="78"/>
        <v>0</v>
      </c>
      <c r="AF189" s="51">
        <v>0</v>
      </c>
      <c r="AG189" s="51">
        <f t="shared" si="79"/>
        <v>545.71123528352473</v>
      </c>
      <c r="AI189" s="124">
        <v>0</v>
      </c>
      <c r="AJ189" s="51">
        <f t="shared" si="80"/>
        <v>545.71123528352473</v>
      </c>
      <c r="AK189" s="51">
        <f t="shared" si="81"/>
        <v>0</v>
      </c>
      <c r="AM189" s="124">
        <f t="shared" si="82"/>
        <v>0</v>
      </c>
      <c r="AN189" s="51">
        <f t="shared" si="83"/>
        <v>0</v>
      </c>
      <c r="AO189" s="51">
        <f t="shared" si="84"/>
        <v>0</v>
      </c>
      <c r="AQ189" s="124">
        <f t="shared" si="85"/>
        <v>350970</v>
      </c>
      <c r="AR189" s="51">
        <f t="shared" si="85"/>
        <v>31590</v>
      </c>
      <c r="AS189" s="51">
        <f t="shared" si="86"/>
        <v>68400</v>
      </c>
      <c r="AU189" s="178">
        <f t="shared" si="87"/>
        <v>450960</v>
      </c>
      <c r="AW189" s="124">
        <f t="shared" si="88"/>
        <v>1592.8998701970645</v>
      </c>
      <c r="AX189" s="51">
        <f t="shared" si="88"/>
        <v>143.37324244102138</v>
      </c>
      <c r="AY189" s="51">
        <f t="shared" si="88"/>
        <v>310.43778990078698</v>
      </c>
      <c r="AZ189" s="65">
        <f t="shared" si="89"/>
        <v>2046.7109025388729</v>
      </c>
      <c r="BB189" s="131">
        <v>340335.69115298352</v>
      </c>
      <c r="BC189" s="54">
        <v>31836.043804191722</v>
      </c>
      <c r="BD189" s="54">
        <v>72968.633243241813</v>
      </c>
      <c r="BE189" s="54">
        <f t="shared" si="90"/>
        <v>445140.36820041703</v>
      </c>
      <c r="BG189" s="122">
        <f t="shared" si="91"/>
        <v>3.1246528423127584E-2</v>
      </c>
      <c r="BH189" s="49">
        <f t="shared" si="91"/>
        <v>-7.7284666934440693E-3</v>
      </c>
      <c r="BI189" s="49">
        <f t="shared" si="91"/>
        <v>-6.2610919790867081E-2</v>
      </c>
      <c r="BJ189" s="49">
        <f t="shared" si="92"/>
        <v>1.3073700377052244E-2</v>
      </c>
      <c r="BL189" s="131">
        <v>338812.11073824152</v>
      </c>
      <c r="BM189" s="54">
        <v>29807</v>
      </c>
      <c r="BN189" s="54">
        <v>64261</v>
      </c>
      <c r="BO189" s="54">
        <f t="shared" si="93"/>
        <v>432880.11073824152</v>
      </c>
      <c r="BQ189" s="122">
        <f t="shared" si="94"/>
        <v>3.5883868599819291E-2</v>
      </c>
      <c r="BR189" s="49">
        <f t="shared" si="94"/>
        <v>5.9818163518636558E-2</v>
      </c>
      <c r="BS189" s="49">
        <f t="shared" si="94"/>
        <v>6.4409206205941372E-2</v>
      </c>
      <c r="BT189" s="49">
        <f t="shared" si="95"/>
        <v>4.1766504889597877E-2</v>
      </c>
      <c r="BV189" s="122">
        <f t="shared" si="96"/>
        <v>3.2999250265255631E-2</v>
      </c>
      <c r="BW189" s="49">
        <f t="shared" si="96"/>
        <v>5.6866895525708117E-2</v>
      </c>
      <c r="BX189" s="49">
        <f t="shared" si="96"/>
        <v>6.1445153569567701E-2</v>
      </c>
      <c r="BY189" s="49">
        <f t="shared" si="96"/>
        <v>3.8865505220203822E-2</v>
      </c>
      <c r="CA189" s="180">
        <v>249142.00485464858</v>
      </c>
      <c r="CB189" s="64">
        <v>220696.1944633997</v>
      </c>
      <c r="CC189" s="64">
        <v>233218.07121468068</v>
      </c>
      <c r="CD189" s="64">
        <v>244158.55878433902</v>
      </c>
      <c r="CF189" s="180">
        <v>247637.81998462524</v>
      </c>
      <c r="CG189" s="64">
        <v>219956.30259250643</v>
      </c>
      <c r="CH189" s="64">
        <v>231659.07360606611</v>
      </c>
      <c r="CI189" s="64">
        <v>242754.86830389575</v>
      </c>
      <c r="CK189" s="163">
        <v>220334</v>
      </c>
      <c r="CL189" s="60">
        <v>219720.4375</v>
      </c>
    </row>
    <row r="190" spans="1:90">
      <c r="A190" s="9" t="s">
        <v>404</v>
      </c>
      <c r="B190" s="23" t="s">
        <v>405</v>
      </c>
      <c r="D190" s="131">
        <v>295494.30719682021</v>
      </c>
      <c r="E190" s="54">
        <v>169595.8125</v>
      </c>
      <c r="F190" s="124">
        <f t="shared" si="65"/>
        <v>1742.3443588668808</v>
      </c>
      <c r="G190" s="131">
        <f t="shared" si="66"/>
        <v>281702.80631684442</v>
      </c>
      <c r="H190" s="54">
        <v>168384.8125</v>
      </c>
      <c r="I190" s="124">
        <f t="shared" si="67"/>
        <v>1672.970395218063</v>
      </c>
      <c r="J190" s="49">
        <f t="shared" si="68"/>
        <v>4.8957626870297588E-2</v>
      </c>
      <c r="K190" s="49">
        <f t="shared" si="69"/>
        <v>4.1467538126862769E-2</v>
      </c>
      <c r="M190" s="131">
        <f t="shared" si="70"/>
        <v>302464.84570409788</v>
      </c>
      <c r="N190" s="124">
        <f t="shared" si="71"/>
        <v>1783.4452469402679</v>
      </c>
      <c r="O190" s="49">
        <f t="shared" si="72"/>
        <v>-2.3045780712304564E-2</v>
      </c>
      <c r="P190" s="49">
        <f t="shared" si="73"/>
        <v>-2.3045780712304453E-2</v>
      </c>
      <c r="R190" s="131">
        <v>227920</v>
      </c>
      <c r="S190" s="54">
        <v>26140</v>
      </c>
      <c r="T190" s="54">
        <v>40716</v>
      </c>
      <c r="V190" s="124">
        <f t="shared" si="74"/>
        <v>40716</v>
      </c>
      <c r="W190" s="51">
        <f t="shared" si="75"/>
        <v>718.30719682021299</v>
      </c>
      <c r="Y190" s="176">
        <v>-1.901230100615503E-2</v>
      </c>
      <c r="Z190" s="61">
        <v>-9.3226193477395913E-3</v>
      </c>
      <c r="AA190" s="117">
        <f t="shared" si="76"/>
        <v>4</v>
      </c>
      <c r="AB190" s="63">
        <f t="shared" si="77"/>
        <v>232.33726603683951</v>
      </c>
      <c r="AC190" s="63">
        <f t="shared" si="77"/>
        <v>26.385986508331772</v>
      </c>
      <c r="AE190" s="124">
        <f t="shared" si="78"/>
        <v>0</v>
      </c>
      <c r="AF190" s="51">
        <v>0</v>
      </c>
      <c r="AG190" s="51">
        <f t="shared" si="79"/>
        <v>718.30719682021299</v>
      </c>
      <c r="AI190" s="124">
        <v>0</v>
      </c>
      <c r="AJ190" s="51">
        <f t="shared" si="80"/>
        <v>0</v>
      </c>
      <c r="AK190" s="51">
        <f t="shared" si="81"/>
        <v>718.30719682021299</v>
      </c>
      <c r="AM190" s="124">
        <f t="shared" si="82"/>
        <v>645.0503719400192</v>
      </c>
      <c r="AN190" s="51">
        <f t="shared" si="83"/>
        <v>73.256824880193747</v>
      </c>
      <c r="AO190" s="51">
        <f t="shared" si="84"/>
        <v>0</v>
      </c>
      <c r="AQ190" s="124">
        <f t="shared" si="85"/>
        <v>228565</v>
      </c>
      <c r="AR190" s="51">
        <f t="shared" si="85"/>
        <v>26213</v>
      </c>
      <c r="AS190" s="51">
        <f t="shared" si="86"/>
        <v>40716</v>
      </c>
      <c r="AU190" s="178">
        <f t="shared" si="87"/>
        <v>295494</v>
      </c>
      <c r="AW190" s="124">
        <f t="shared" si="88"/>
        <v>1347.7042659882889</v>
      </c>
      <c r="AX190" s="51">
        <f t="shared" si="88"/>
        <v>154.5615992140136</v>
      </c>
      <c r="AY190" s="51">
        <f t="shared" si="88"/>
        <v>240.07668231784911</v>
      </c>
      <c r="AZ190" s="65">
        <f t="shared" si="89"/>
        <v>1742.3425475201518</v>
      </c>
      <c r="BB190" s="131">
        <v>232337.26603683954</v>
      </c>
      <c r="BC190" s="54">
        <v>26385.986508331767</v>
      </c>
      <c r="BD190" s="54">
        <v>43741.59315892656</v>
      </c>
      <c r="BE190" s="54">
        <f t="shared" si="90"/>
        <v>302464.84570409788</v>
      </c>
      <c r="BG190" s="122">
        <f t="shared" si="91"/>
        <v>-1.6236164353597093E-2</v>
      </c>
      <c r="BH190" s="49">
        <f t="shared" si="91"/>
        <v>-6.5559992717022508E-3</v>
      </c>
      <c r="BI190" s="49">
        <f t="shared" si="91"/>
        <v>-6.9169706460705638E-2</v>
      </c>
      <c r="BJ190" s="49">
        <f t="shared" si="92"/>
        <v>-2.3046796357013566E-2</v>
      </c>
      <c r="BL190" s="131">
        <v>218527.80631684445</v>
      </c>
      <c r="BM190" s="54">
        <v>25090</v>
      </c>
      <c r="BN190" s="54">
        <v>38085</v>
      </c>
      <c r="BO190" s="54">
        <f t="shared" si="93"/>
        <v>281702.80631684442</v>
      </c>
      <c r="BQ190" s="122">
        <f t="shared" si="94"/>
        <v>4.5930968018791152E-2</v>
      </c>
      <c r="BR190" s="49">
        <f t="shared" si="94"/>
        <v>4.4758868074930236E-2</v>
      </c>
      <c r="BS190" s="49">
        <f t="shared" si="94"/>
        <v>6.9082315872390776E-2</v>
      </c>
      <c r="BT190" s="49">
        <f t="shared" si="95"/>
        <v>4.8956536370617476E-2</v>
      </c>
      <c r="BV190" s="122">
        <f t="shared" si="96"/>
        <v>3.8462491152531086E-2</v>
      </c>
      <c r="BW190" s="49">
        <f t="shared" si="96"/>
        <v>3.7298760595927849E-2</v>
      </c>
      <c r="BX190" s="49">
        <f t="shared" si="96"/>
        <v>6.1448526656507463E-2</v>
      </c>
      <c r="BY190" s="49">
        <f t="shared" si="96"/>
        <v>4.1466455413902814E-2</v>
      </c>
      <c r="CA190" s="180">
        <v>170081.99189090135</v>
      </c>
      <c r="CB190" s="64">
        <v>182914.90127880464</v>
      </c>
      <c r="CC190" s="64">
        <v>139804.31775905503</v>
      </c>
      <c r="CD190" s="64">
        <v>165901.33379408665</v>
      </c>
      <c r="CF190" s="180">
        <v>168752.84276385265</v>
      </c>
      <c r="CG190" s="64">
        <v>181590.84907856004</v>
      </c>
      <c r="CH190" s="64">
        <v>138795.71895190069</v>
      </c>
      <c r="CI190" s="64">
        <v>164731.93768229755</v>
      </c>
      <c r="CK190" s="163">
        <v>169595.8125</v>
      </c>
      <c r="CL190" s="60">
        <v>168384.8125</v>
      </c>
    </row>
    <row r="191" spans="1:90">
      <c r="A191" s="9" t="s">
        <v>406</v>
      </c>
      <c r="B191" s="23" t="s">
        <v>407</v>
      </c>
      <c r="D191" s="131">
        <v>511500.51935202494</v>
      </c>
      <c r="E191" s="54">
        <v>283903.5</v>
      </c>
      <c r="F191" s="124">
        <f t="shared" si="65"/>
        <v>1801.6703540182666</v>
      </c>
      <c r="G191" s="131">
        <f t="shared" si="66"/>
        <v>488130.83941842098</v>
      </c>
      <c r="H191" s="54">
        <v>281462.125</v>
      </c>
      <c r="I191" s="124">
        <f t="shared" si="67"/>
        <v>1734.2682942453482</v>
      </c>
      <c r="J191" s="49">
        <f t="shared" si="68"/>
        <v>4.7875852223243198E-2</v>
      </c>
      <c r="K191" s="49">
        <f t="shared" si="69"/>
        <v>3.8864840000000012E-2</v>
      </c>
      <c r="M191" s="131">
        <f t="shared" si="70"/>
        <v>506178.95234626363</v>
      </c>
      <c r="N191" s="124">
        <f t="shared" si="71"/>
        <v>1782.9260729306388</v>
      </c>
      <c r="O191" s="49">
        <f t="shared" si="72"/>
        <v>1.0513212730585808E-2</v>
      </c>
      <c r="P191" s="49">
        <f t="shared" si="73"/>
        <v>1.0513212730585808E-2</v>
      </c>
      <c r="R191" s="131">
        <v>384668</v>
      </c>
      <c r="S191" s="54">
        <v>38223</v>
      </c>
      <c r="T191" s="54">
        <v>88431</v>
      </c>
      <c r="V191" s="124">
        <f t="shared" si="74"/>
        <v>88431</v>
      </c>
      <c r="W191" s="51">
        <f t="shared" si="75"/>
        <v>178.51935202494496</v>
      </c>
      <c r="Y191" s="176">
        <v>2.1519766234777471E-2</v>
      </c>
      <c r="Z191" s="61">
        <v>-3.847692983083395E-2</v>
      </c>
      <c r="AA191" s="117">
        <f t="shared" si="76"/>
        <v>3</v>
      </c>
      <c r="AB191" s="63">
        <f t="shared" si="77"/>
        <v>376.5644216732573</v>
      </c>
      <c r="AC191" s="63">
        <f t="shared" si="77"/>
        <v>39.752556320125755</v>
      </c>
      <c r="AE191" s="124">
        <f t="shared" si="78"/>
        <v>0</v>
      </c>
      <c r="AF191" s="51">
        <v>0</v>
      </c>
      <c r="AG191" s="51">
        <f t="shared" si="79"/>
        <v>178.51935202494496</v>
      </c>
      <c r="AI191" s="124">
        <v>0</v>
      </c>
      <c r="AJ191" s="51">
        <f t="shared" si="80"/>
        <v>178.51935202494496</v>
      </c>
      <c r="AK191" s="51">
        <f t="shared" si="81"/>
        <v>0</v>
      </c>
      <c r="AM191" s="124">
        <f t="shared" si="82"/>
        <v>0</v>
      </c>
      <c r="AN191" s="51">
        <f t="shared" si="83"/>
        <v>0</v>
      </c>
      <c r="AO191" s="51">
        <f t="shared" si="84"/>
        <v>0</v>
      </c>
      <c r="AQ191" s="124">
        <f t="shared" si="85"/>
        <v>384668</v>
      </c>
      <c r="AR191" s="51">
        <f t="shared" si="85"/>
        <v>38402</v>
      </c>
      <c r="AS191" s="51">
        <f t="shared" si="86"/>
        <v>88431</v>
      </c>
      <c r="AU191" s="178">
        <f t="shared" si="87"/>
        <v>511501</v>
      </c>
      <c r="AW191" s="124">
        <f t="shared" si="88"/>
        <v>1354.9251770407902</v>
      </c>
      <c r="AX191" s="51">
        <f t="shared" si="88"/>
        <v>135.26427113438194</v>
      </c>
      <c r="AY191" s="51">
        <f t="shared" si="88"/>
        <v>311.48259884080329</v>
      </c>
      <c r="AZ191" s="65">
        <f t="shared" si="89"/>
        <v>1801.6720470159755</v>
      </c>
      <c r="BB191" s="131">
        <v>376564.42167325725</v>
      </c>
      <c r="BC191" s="54">
        <v>39752.556320125754</v>
      </c>
      <c r="BD191" s="54">
        <v>89861.974352880614</v>
      </c>
      <c r="BE191" s="54">
        <f t="shared" si="90"/>
        <v>506178.95234626363</v>
      </c>
      <c r="BG191" s="122">
        <f t="shared" si="91"/>
        <v>2.1519766234777693E-2</v>
      </c>
      <c r="BH191" s="49">
        <f t="shared" si="91"/>
        <v>-3.3974074755086847E-2</v>
      </c>
      <c r="BI191" s="49">
        <f t="shared" si="91"/>
        <v>-1.5924136579297699E-2</v>
      </c>
      <c r="BJ191" s="49">
        <f t="shared" si="92"/>
        <v>1.0514162291947127E-2</v>
      </c>
      <c r="BL191" s="131">
        <v>369176.83941842098</v>
      </c>
      <c r="BM191" s="54">
        <v>36358</v>
      </c>
      <c r="BN191" s="54">
        <v>82596</v>
      </c>
      <c r="BO191" s="54">
        <f t="shared" si="93"/>
        <v>488130.83941842098</v>
      </c>
      <c r="BQ191" s="122">
        <f t="shared" si="94"/>
        <v>4.1961355446844539E-2</v>
      </c>
      <c r="BR191" s="49">
        <f t="shared" si="94"/>
        <v>5.6218713900654693E-2</v>
      </c>
      <c r="BS191" s="49">
        <f t="shared" si="94"/>
        <v>7.0645067557751018E-2</v>
      </c>
      <c r="BT191" s="49">
        <f t="shared" si="95"/>
        <v>4.7876836893614882E-2</v>
      </c>
      <c r="BV191" s="122">
        <f t="shared" si="96"/>
        <v>3.3001203831404702E-2</v>
      </c>
      <c r="BW191" s="49">
        <f t="shared" si="96"/>
        <v>4.7135958800244904E-2</v>
      </c>
      <c r="BX191" s="49">
        <f t="shared" si="96"/>
        <v>6.1438255729757252E-2</v>
      </c>
      <c r="BY191" s="49">
        <f t="shared" si="96"/>
        <v>3.8865816202883208E-2</v>
      </c>
      <c r="CA191" s="180">
        <v>275663.16848747624</v>
      </c>
      <c r="CB191" s="64">
        <v>275575.63226146164</v>
      </c>
      <c r="CC191" s="64">
        <v>287211.57849099429</v>
      </c>
      <c r="CD191" s="64">
        <v>277638.0942296093</v>
      </c>
      <c r="CF191" s="180">
        <v>275156.66845854709</v>
      </c>
      <c r="CG191" s="64">
        <v>273676.61952131445</v>
      </c>
      <c r="CH191" s="64">
        <v>286112.24778159079</v>
      </c>
      <c r="CI191" s="64">
        <v>276882.09995229886</v>
      </c>
      <c r="CK191" s="163">
        <v>283903.5</v>
      </c>
      <c r="CL191" s="60">
        <v>281462.125</v>
      </c>
    </row>
    <row r="192" spans="1:90">
      <c r="A192" s="9" t="s">
        <v>408</v>
      </c>
      <c r="B192" s="23" t="s">
        <v>409</v>
      </c>
      <c r="D192" s="131">
        <v>334894.37543280254</v>
      </c>
      <c r="E192" s="54">
        <v>187122.96875</v>
      </c>
      <c r="F192" s="124">
        <f t="shared" si="65"/>
        <v>1789.7021283380132</v>
      </c>
      <c r="G192" s="131">
        <f t="shared" si="66"/>
        <v>320710.71622519859</v>
      </c>
      <c r="H192" s="54">
        <v>186162.3125</v>
      </c>
      <c r="I192" s="124">
        <f t="shared" si="67"/>
        <v>1722.7478103292181</v>
      </c>
      <c r="J192" s="49">
        <f t="shared" si="68"/>
        <v>4.4225710243010363E-2</v>
      </c>
      <c r="K192" s="49">
        <f t="shared" si="69"/>
        <v>3.886483999999979E-2</v>
      </c>
      <c r="M192" s="131">
        <f t="shared" si="70"/>
        <v>330566.65569668898</v>
      </c>
      <c r="N192" s="124">
        <f t="shared" si="71"/>
        <v>1766.5744505065682</v>
      </c>
      <c r="O192" s="49">
        <f t="shared" si="72"/>
        <v>1.309182175979795E-2</v>
      </c>
      <c r="P192" s="49">
        <f t="shared" si="73"/>
        <v>1.309182175979795E-2</v>
      </c>
      <c r="R192" s="131">
        <v>256020</v>
      </c>
      <c r="S192" s="54">
        <v>26026</v>
      </c>
      <c r="T192" s="54">
        <v>52397</v>
      </c>
      <c r="V192" s="124">
        <f t="shared" si="74"/>
        <v>52397</v>
      </c>
      <c r="W192" s="51">
        <f t="shared" si="75"/>
        <v>451.37543280253885</v>
      </c>
      <c r="Y192" s="176">
        <v>7.6844585278386113E-3</v>
      </c>
      <c r="Z192" s="61">
        <v>1.823977037167257E-2</v>
      </c>
      <c r="AA192" s="117">
        <f t="shared" si="76"/>
        <v>2</v>
      </c>
      <c r="AB192" s="63">
        <f t="shared" si="77"/>
        <v>254.06762785051637</v>
      </c>
      <c r="AC192" s="63">
        <f t="shared" si="77"/>
        <v>25.559795204718949</v>
      </c>
      <c r="AE192" s="124">
        <f t="shared" si="78"/>
        <v>0</v>
      </c>
      <c r="AF192" s="51">
        <v>0</v>
      </c>
      <c r="AG192" s="51">
        <f t="shared" si="79"/>
        <v>451.37543280253885</v>
      </c>
      <c r="AI192" s="124">
        <v>0</v>
      </c>
      <c r="AJ192" s="51">
        <f t="shared" si="80"/>
        <v>0</v>
      </c>
      <c r="AK192" s="51">
        <f t="shared" si="81"/>
        <v>451.37543280253885</v>
      </c>
      <c r="AM192" s="124">
        <f t="shared" si="82"/>
        <v>410.11673400676534</v>
      </c>
      <c r="AN192" s="51">
        <f t="shared" si="83"/>
        <v>41.258698795773455</v>
      </c>
      <c r="AO192" s="51">
        <f t="shared" si="84"/>
        <v>0</v>
      </c>
      <c r="AQ192" s="124">
        <f t="shared" si="85"/>
        <v>256430</v>
      </c>
      <c r="AR192" s="51">
        <f t="shared" si="85"/>
        <v>26067</v>
      </c>
      <c r="AS192" s="51">
        <f t="shared" si="86"/>
        <v>52397</v>
      </c>
      <c r="AU192" s="178">
        <f t="shared" si="87"/>
        <v>334894</v>
      </c>
      <c r="AW192" s="124">
        <f t="shared" si="88"/>
        <v>1370.3822770287252</v>
      </c>
      <c r="AX192" s="51">
        <f t="shared" si="88"/>
        <v>139.30411736266342</v>
      </c>
      <c r="AY192" s="51">
        <f t="shared" si="88"/>
        <v>280.01372760392354</v>
      </c>
      <c r="AZ192" s="65">
        <f t="shared" si="89"/>
        <v>1789.7001219953122</v>
      </c>
      <c r="BB192" s="131">
        <v>254067.62785051635</v>
      </c>
      <c r="BC192" s="54">
        <v>25559.79520471895</v>
      </c>
      <c r="BD192" s="54">
        <v>50939.23264145368</v>
      </c>
      <c r="BE192" s="54">
        <f t="shared" si="90"/>
        <v>330566.65569668898</v>
      </c>
      <c r="BG192" s="122">
        <f t="shared" si="91"/>
        <v>9.298202094733421E-3</v>
      </c>
      <c r="BH192" s="49">
        <f t="shared" si="91"/>
        <v>1.9843852081702362E-2</v>
      </c>
      <c r="BI192" s="49">
        <f t="shared" si="91"/>
        <v>2.8617772254386331E-2</v>
      </c>
      <c r="BJ192" s="49">
        <f t="shared" si="92"/>
        <v>1.3090686034835874E-2</v>
      </c>
      <c r="BL192" s="131">
        <v>246568.71622519856</v>
      </c>
      <c r="BM192" s="54">
        <v>25031</v>
      </c>
      <c r="BN192" s="54">
        <v>49111</v>
      </c>
      <c r="BO192" s="54">
        <f t="shared" si="93"/>
        <v>320710.71622519859</v>
      </c>
      <c r="BQ192" s="122">
        <f t="shared" si="94"/>
        <v>3.9994058961619672E-2</v>
      </c>
      <c r="BR192" s="49">
        <f t="shared" si="94"/>
        <v>4.1388678039231408E-2</v>
      </c>
      <c r="BS192" s="49">
        <f t="shared" si="94"/>
        <v>6.6909653641750388E-2</v>
      </c>
      <c r="BT192" s="49">
        <f t="shared" si="95"/>
        <v>4.4224539615452363E-2</v>
      </c>
      <c r="BV192" s="122">
        <f t="shared" si="96"/>
        <v>3.4654913268398202E-2</v>
      </c>
      <c r="BW192" s="49">
        <f t="shared" si="96"/>
        <v>3.6042372618146468E-2</v>
      </c>
      <c r="BX192" s="49">
        <f t="shared" si="96"/>
        <v>6.1432328042424045E-2</v>
      </c>
      <c r="BY192" s="49">
        <f t="shared" si="96"/>
        <v>3.8863675382237117E-2</v>
      </c>
      <c r="CA192" s="180">
        <v>185989.65614478863</v>
      </c>
      <c r="CB192" s="64">
        <v>177187.51637735227</v>
      </c>
      <c r="CC192" s="64">
        <v>162808.99144970658</v>
      </c>
      <c r="CD192" s="64">
        <v>181315.11766356757</v>
      </c>
      <c r="CF192" s="180">
        <v>185337.56001792295</v>
      </c>
      <c r="CG192" s="64">
        <v>176113.4215670352</v>
      </c>
      <c r="CH192" s="64">
        <v>162374.25259533807</v>
      </c>
      <c r="CI192" s="64">
        <v>180743.47632106391</v>
      </c>
      <c r="CK192" s="163">
        <v>187122.96875</v>
      </c>
      <c r="CL192" s="60">
        <v>186162.3125</v>
      </c>
    </row>
    <row r="193" spans="1:90">
      <c r="A193" s="9" t="s">
        <v>410</v>
      </c>
      <c r="B193" s="23" t="s">
        <v>411</v>
      </c>
      <c r="D193" s="131">
        <v>354812.47268675471</v>
      </c>
      <c r="E193" s="54">
        <v>191002.90625</v>
      </c>
      <c r="F193" s="124">
        <f t="shared" si="65"/>
        <v>1857.6286594422158</v>
      </c>
      <c r="G193" s="131">
        <f t="shared" si="66"/>
        <v>338814.66099918063</v>
      </c>
      <c r="H193" s="54">
        <v>189659.28125</v>
      </c>
      <c r="I193" s="124">
        <f t="shared" si="67"/>
        <v>1786.4386006639506</v>
      </c>
      <c r="J193" s="49">
        <f t="shared" si="68"/>
        <v>4.7216999525332648E-2</v>
      </c>
      <c r="K193" s="49">
        <f t="shared" si="69"/>
        <v>3.9850268994303217E-2</v>
      </c>
      <c r="M193" s="131">
        <f t="shared" si="70"/>
        <v>359603.07880295935</v>
      </c>
      <c r="N193" s="124">
        <f t="shared" si="71"/>
        <v>1882.7099852202348</v>
      </c>
      <c r="O193" s="49">
        <f t="shared" si="72"/>
        <v>-1.3321927421065305E-2</v>
      </c>
      <c r="P193" s="49">
        <f t="shared" si="73"/>
        <v>-1.3321927421065305E-2</v>
      </c>
      <c r="R193" s="131">
        <v>270917</v>
      </c>
      <c r="S193" s="54">
        <v>27489</v>
      </c>
      <c r="T193" s="54">
        <v>55878</v>
      </c>
      <c r="V193" s="124">
        <f t="shared" si="74"/>
        <v>55878</v>
      </c>
      <c r="W193" s="51">
        <f t="shared" si="75"/>
        <v>528.47268675471423</v>
      </c>
      <c r="Y193" s="176">
        <v>-1.2165538937939147E-2</v>
      </c>
      <c r="Z193" s="61">
        <v>-1.7342125025774036E-2</v>
      </c>
      <c r="AA193" s="117">
        <f t="shared" si="76"/>
        <v>4</v>
      </c>
      <c r="AB193" s="63">
        <f t="shared" si="77"/>
        <v>274.25344091430679</v>
      </c>
      <c r="AC193" s="63">
        <f t="shared" si="77"/>
        <v>27.974130875123763</v>
      </c>
      <c r="AE193" s="124">
        <f t="shared" si="78"/>
        <v>0</v>
      </c>
      <c r="AF193" s="51">
        <v>0</v>
      </c>
      <c r="AG193" s="51">
        <f t="shared" si="79"/>
        <v>528.47268675471423</v>
      </c>
      <c r="AI193" s="124">
        <v>0</v>
      </c>
      <c r="AJ193" s="51">
        <f t="shared" si="80"/>
        <v>0</v>
      </c>
      <c r="AK193" s="51">
        <f t="shared" si="81"/>
        <v>528.47268675471423</v>
      </c>
      <c r="AM193" s="124">
        <f t="shared" si="82"/>
        <v>479.55734784081545</v>
      </c>
      <c r="AN193" s="51">
        <f t="shared" si="83"/>
        <v>48.915338913898751</v>
      </c>
      <c r="AO193" s="51">
        <f t="shared" si="84"/>
        <v>0</v>
      </c>
      <c r="AQ193" s="124">
        <f t="shared" si="85"/>
        <v>271397</v>
      </c>
      <c r="AR193" s="51">
        <f t="shared" si="85"/>
        <v>27538</v>
      </c>
      <c r="AS193" s="51">
        <f t="shared" si="86"/>
        <v>55878</v>
      </c>
      <c r="AU193" s="178">
        <f t="shared" si="87"/>
        <v>354813</v>
      </c>
      <c r="AW193" s="124">
        <f t="shared" si="88"/>
        <v>1420.905081123602</v>
      </c>
      <c r="AX193" s="51">
        <f t="shared" si="88"/>
        <v>144.17581669650642</v>
      </c>
      <c r="AY193" s="51">
        <f t="shared" si="88"/>
        <v>292.55052238243098</v>
      </c>
      <c r="AZ193" s="65">
        <f t="shared" si="89"/>
        <v>1857.6314202025394</v>
      </c>
      <c r="BB193" s="131">
        <v>274253.44091430679</v>
      </c>
      <c r="BC193" s="54">
        <v>27974.130875123767</v>
      </c>
      <c r="BD193" s="54">
        <v>57375.507013528775</v>
      </c>
      <c r="BE193" s="54">
        <f t="shared" si="90"/>
        <v>359603.07880295935</v>
      </c>
      <c r="BG193" s="122">
        <f t="shared" si="91"/>
        <v>-1.0415333002874894E-2</v>
      </c>
      <c r="BH193" s="49">
        <f t="shared" si="91"/>
        <v>-1.5590506710312146E-2</v>
      </c>
      <c r="BI193" s="49">
        <f t="shared" si="91"/>
        <v>-2.6100109462661059E-2</v>
      </c>
      <c r="BJ193" s="49">
        <f t="shared" si="92"/>
        <v>-1.3320461045284948E-2</v>
      </c>
      <c r="BL193" s="131">
        <v>260208.66099918066</v>
      </c>
      <c r="BM193" s="54">
        <v>26333</v>
      </c>
      <c r="BN193" s="54">
        <v>52273</v>
      </c>
      <c r="BO193" s="54">
        <f t="shared" si="93"/>
        <v>338814.66099918063</v>
      </c>
      <c r="BQ193" s="122">
        <f t="shared" si="94"/>
        <v>4.2997565714596231E-2</v>
      </c>
      <c r="BR193" s="49">
        <f t="shared" si="94"/>
        <v>4.5760072912315319E-2</v>
      </c>
      <c r="BS193" s="49">
        <f t="shared" si="94"/>
        <v>6.8964857574656202E-2</v>
      </c>
      <c r="BT193" s="49">
        <f t="shared" si="95"/>
        <v>4.7218555872521772E-2</v>
      </c>
      <c r="BV193" s="122">
        <f t="shared" si="96"/>
        <v>3.5660517123309088E-2</v>
      </c>
      <c r="BW193" s="49">
        <f t="shared" si="96"/>
        <v>3.8403591246388702E-2</v>
      </c>
      <c r="BX193" s="49">
        <f t="shared" si="96"/>
        <v>6.1445140021882949E-2</v>
      </c>
      <c r="BY193" s="49">
        <f t="shared" si="96"/>
        <v>3.9851814393245588E-2</v>
      </c>
      <c r="CA193" s="180">
        <v>200766.63683493104</v>
      </c>
      <c r="CB193" s="64">
        <v>193924.3539659922</v>
      </c>
      <c r="CC193" s="64">
        <v>183380.23457358486</v>
      </c>
      <c r="CD193" s="64">
        <v>197241.53486661785</v>
      </c>
      <c r="CF193" s="180">
        <v>199744.01634851823</v>
      </c>
      <c r="CG193" s="64">
        <v>192574.45745138839</v>
      </c>
      <c r="CH193" s="64">
        <v>182473.61380679047</v>
      </c>
      <c r="CI193" s="64">
        <v>196270.45172252692</v>
      </c>
      <c r="CK193" s="163">
        <v>191002.90625</v>
      </c>
      <c r="CL193" s="60">
        <v>189659.28125</v>
      </c>
    </row>
    <row r="194" spans="1:90">
      <c r="A194" s="9" t="s">
        <v>412</v>
      </c>
      <c r="B194" s="23" t="s">
        <v>413</v>
      </c>
      <c r="D194" s="131">
        <v>534411.90677744709</v>
      </c>
      <c r="E194" s="54">
        <v>311412.78125</v>
      </c>
      <c r="F194" s="124">
        <f t="shared" si="65"/>
        <v>1716.0885453459439</v>
      </c>
      <c r="G194" s="131">
        <f t="shared" si="66"/>
        <v>511248.65310585045</v>
      </c>
      <c r="H194" s="54">
        <v>309493.5</v>
      </c>
      <c r="I194" s="124">
        <f t="shared" si="67"/>
        <v>1651.8881756994913</v>
      </c>
      <c r="J194" s="49">
        <f t="shared" si="68"/>
        <v>4.5307217008552003E-2</v>
      </c>
      <c r="K194" s="49">
        <f t="shared" si="69"/>
        <v>3.8864840000000012E-2</v>
      </c>
      <c r="M194" s="131">
        <f t="shared" si="70"/>
        <v>532427.90687347238</v>
      </c>
      <c r="N194" s="124">
        <f t="shared" si="71"/>
        <v>1709.7175804291828</v>
      </c>
      <c r="O194" s="49">
        <f t="shared" si="72"/>
        <v>3.7263259088449185E-3</v>
      </c>
      <c r="P194" s="49">
        <f t="shared" si="73"/>
        <v>3.7263259088449185E-3</v>
      </c>
      <c r="R194" s="131">
        <v>405563</v>
      </c>
      <c r="S194" s="54">
        <v>40845</v>
      </c>
      <c r="T194" s="54">
        <v>87609</v>
      </c>
      <c r="V194" s="124">
        <f t="shared" si="74"/>
        <v>87609</v>
      </c>
      <c r="W194" s="51">
        <f t="shared" si="75"/>
        <v>394.90677744708955</v>
      </c>
      <c r="Y194" s="176">
        <v>1.2774708792042455E-2</v>
      </c>
      <c r="Z194" s="61">
        <v>-3.0062904334720253E-2</v>
      </c>
      <c r="AA194" s="117">
        <f t="shared" si="76"/>
        <v>3</v>
      </c>
      <c r="AB194" s="63">
        <f t="shared" si="77"/>
        <v>400.44740106486609</v>
      </c>
      <c r="AC194" s="63">
        <f t="shared" si="77"/>
        <v>42.110978312448623</v>
      </c>
      <c r="AE194" s="124">
        <f t="shared" si="78"/>
        <v>0</v>
      </c>
      <c r="AF194" s="51">
        <v>0</v>
      </c>
      <c r="AG194" s="51">
        <f t="shared" si="79"/>
        <v>394.90677744708955</v>
      </c>
      <c r="AI194" s="124">
        <v>0</v>
      </c>
      <c r="AJ194" s="51">
        <f t="shared" si="80"/>
        <v>394.90677744708955</v>
      </c>
      <c r="AK194" s="51">
        <f t="shared" si="81"/>
        <v>0</v>
      </c>
      <c r="AM194" s="124">
        <f t="shared" si="82"/>
        <v>0</v>
      </c>
      <c r="AN194" s="51">
        <f t="shared" si="83"/>
        <v>0</v>
      </c>
      <c r="AO194" s="51">
        <f t="shared" si="84"/>
        <v>0</v>
      </c>
      <c r="AQ194" s="124">
        <f t="shared" si="85"/>
        <v>405563</v>
      </c>
      <c r="AR194" s="51">
        <f t="shared" si="85"/>
        <v>41240</v>
      </c>
      <c r="AS194" s="51">
        <f t="shared" si="86"/>
        <v>87609</v>
      </c>
      <c r="AU194" s="178">
        <f t="shared" si="87"/>
        <v>534412</v>
      </c>
      <c r="AW194" s="124">
        <f t="shared" si="88"/>
        <v>1302.3325451578587</v>
      </c>
      <c r="AX194" s="51">
        <f t="shared" si="88"/>
        <v>132.42873280429941</v>
      </c>
      <c r="AY194" s="51">
        <f t="shared" si="88"/>
        <v>281.3275667374362</v>
      </c>
      <c r="AZ194" s="65">
        <f t="shared" si="89"/>
        <v>1716.0888446995943</v>
      </c>
      <c r="BB194" s="131">
        <v>400447.40106486611</v>
      </c>
      <c r="BC194" s="54">
        <v>42110.978312448628</v>
      </c>
      <c r="BD194" s="54">
        <v>89869.527496157651</v>
      </c>
      <c r="BE194" s="54">
        <f t="shared" si="90"/>
        <v>532427.90687347238</v>
      </c>
      <c r="BG194" s="122">
        <f t="shared" si="91"/>
        <v>1.2774708792042455E-2</v>
      </c>
      <c r="BH194" s="49">
        <f t="shared" si="91"/>
        <v>-2.0682927525128347E-2</v>
      </c>
      <c r="BI194" s="49">
        <f t="shared" si="91"/>
        <v>-2.5153436978449628E-2</v>
      </c>
      <c r="BJ194" s="49">
        <f t="shared" si="92"/>
        <v>3.7265009983766806E-3</v>
      </c>
      <c r="BL194" s="131">
        <v>390187.65310585045</v>
      </c>
      <c r="BM194" s="54">
        <v>39032</v>
      </c>
      <c r="BN194" s="54">
        <v>82029</v>
      </c>
      <c r="BO194" s="54">
        <f t="shared" si="93"/>
        <v>511248.65310585045</v>
      </c>
      <c r="BQ194" s="122">
        <f t="shared" si="94"/>
        <v>3.9405006211148619E-2</v>
      </c>
      <c r="BR194" s="49">
        <f t="shared" si="94"/>
        <v>5.6568969051035145E-2</v>
      </c>
      <c r="BS194" s="49">
        <f t="shared" si="94"/>
        <v>6.8024722963829776E-2</v>
      </c>
      <c r="BT194" s="49">
        <f t="shared" si="95"/>
        <v>4.530739935143413E-2</v>
      </c>
      <c r="BV194" s="122">
        <f t="shared" si="96"/>
        <v>3.2999005366964651E-2</v>
      </c>
      <c r="BW194" s="49">
        <f t="shared" si="96"/>
        <v>5.0057184263359256E-2</v>
      </c>
      <c r="BX194" s="49">
        <f t="shared" si="96"/>
        <v>6.1442334735919202E-2</v>
      </c>
      <c r="BY194" s="49">
        <f t="shared" si="96"/>
        <v>3.8865021219077089E-2</v>
      </c>
      <c r="CA194" s="180">
        <v>293146.65177237516</v>
      </c>
      <c r="CB194" s="64">
        <v>291924.86088565132</v>
      </c>
      <c r="CC194" s="64">
        <v>287235.71940508822</v>
      </c>
      <c r="CD194" s="64">
        <v>292035.59076057642</v>
      </c>
      <c r="CF194" s="180">
        <v>292524.76165500091</v>
      </c>
      <c r="CG194" s="64">
        <v>289923.87125049223</v>
      </c>
      <c r="CH194" s="64">
        <v>286426.13872616325</v>
      </c>
      <c r="CI194" s="64">
        <v>291292.67414465157</v>
      </c>
      <c r="CK194" s="163">
        <v>311412.78125</v>
      </c>
      <c r="CL194" s="60">
        <v>309493.5</v>
      </c>
    </row>
    <row r="195" spans="1:90">
      <c r="A195" s="9" t="s">
        <v>414</v>
      </c>
      <c r="B195" s="23" t="s">
        <v>415</v>
      </c>
      <c r="D195" s="131">
        <v>855965.52566991502</v>
      </c>
      <c r="E195" s="54">
        <v>500118.6875</v>
      </c>
      <c r="F195" s="124">
        <f t="shared" si="65"/>
        <v>1711.5247781456178</v>
      </c>
      <c r="G195" s="131">
        <f t="shared" si="66"/>
        <v>817958.58247864188</v>
      </c>
      <c r="H195" s="54">
        <v>496486.1875</v>
      </c>
      <c r="I195" s="124">
        <f t="shared" si="67"/>
        <v>1647.4951430116912</v>
      </c>
      <c r="J195" s="49">
        <f t="shared" si="68"/>
        <v>4.6465608412716408E-2</v>
      </c>
      <c r="K195" s="49">
        <f t="shared" si="69"/>
        <v>3.8864840000000012E-2</v>
      </c>
      <c r="M195" s="131">
        <f t="shared" si="70"/>
        <v>856896.01217437664</v>
      </c>
      <c r="N195" s="124">
        <f t="shared" si="71"/>
        <v>1713.3853095109082</v>
      </c>
      <c r="O195" s="49">
        <f t="shared" si="72"/>
        <v>-1.0858803066435829E-3</v>
      </c>
      <c r="P195" s="49">
        <f t="shared" si="73"/>
        <v>-1.0858803066435829E-3</v>
      </c>
      <c r="R195" s="131">
        <v>632451</v>
      </c>
      <c r="S195" s="54">
        <v>67390</v>
      </c>
      <c r="T195" s="54">
        <v>155709</v>
      </c>
      <c r="V195" s="124">
        <f t="shared" si="74"/>
        <v>155709</v>
      </c>
      <c r="W195" s="51">
        <f t="shared" si="75"/>
        <v>415.52566991501953</v>
      </c>
      <c r="Y195" s="176">
        <v>2.6124202986304024E-3</v>
      </c>
      <c r="Z195" s="61">
        <v>-1.813937024040535E-2</v>
      </c>
      <c r="AA195" s="117">
        <f t="shared" si="76"/>
        <v>3</v>
      </c>
      <c r="AB195" s="63">
        <f t="shared" si="77"/>
        <v>630.80307723658859</v>
      </c>
      <c r="AC195" s="63">
        <f t="shared" si="77"/>
        <v>68.634995596574868</v>
      </c>
      <c r="AE195" s="124">
        <f t="shared" si="78"/>
        <v>0</v>
      </c>
      <c r="AF195" s="51">
        <v>0</v>
      </c>
      <c r="AG195" s="51">
        <f t="shared" si="79"/>
        <v>415.52566991501953</v>
      </c>
      <c r="AI195" s="124">
        <v>0</v>
      </c>
      <c r="AJ195" s="51">
        <f t="shared" si="80"/>
        <v>415.52566991501953</v>
      </c>
      <c r="AK195" s="51">
        <f t="shared" si="81"/>
        <v>0</v>
      </c>
      <c r="AM195" s="124">
        <f t="shared" si="82"/>
        <v>0</v>
      </c>
      <c r="AN195" s="51">
        <f t="shared" si="83"/>
        <v>0</v>
      </c>
      <c r="AO195" s="51">
        <f t="shared" si="84"/>
        <v>0</v>
      </c>
      <c r="AQ195" s="124">
        <f t="shared" si="85"/>
        <v>632451</v>
      </c>
      <c r="AR195" s="51">
        <f t="shared" si="85"/>
        <v>67806</v>
      </c>
      <c r="AS195" s="51">
        <f t="shared" si="86"/>
        <v>155709</v>
      </c>
      <c r="AU195" s="178">
        <f t="shared" si="87"/>
        <v>855966</v>
      </c>
      <c r="AW195" s="124">
        <f t="shared" si="88"/>
        <v>1264.6018151441301</v>
      </c>
      <c r="AX195" s="51">
        <f t="shared" si="88"/>
        <v>135.57981674100111</v>
      </c>
      <c r="AY195" s="51">
        <f t="shared" si="88"/>
        <v>311.34409469552168</v>
      </c>
      <c r="AZ195" s="65">
        <f t="shared" si="89"/>
        <v>1711.5257265806529</v>
      </c>
      <c r="BB195" s="131">
        <v>630803.0772365887</v>
      </c>
      <c r="BC195" s="54">
        <v>68634.995596574867</v>
      </c>
      <c r="BD195" s="54">
        <v>157457.93934121312</v>
      </c>
      <c r="BE195" s="54">
        <f t="shared" si="90"/>
        <v>856896.01217437664</v>
      </c>
      <c r="BG195" s="122">
        <f t="shared" si="91"/>
        <v>2.6124202986301803E-3</v>
      </c>
      <c r="BH195" s="49">
        <f t="shared" si="91"/>
        <v>-1.2078322281064424E-2</v>
      </c>
      <c r="BI195" s="49">
        <f t="shared" si="91"/>
        <v>-1.1107343005570147E-2</v>
      </c>
      <c r="BJ195" s="49">
        <f t="shared" si="92"/>
        <v>-1.0853267621315776E-3</v>
      </c>
      <c r="BL195" s="131">
        <v>607799.58247864188</v>
      </c>
      <c r="BM195" s="54">
        <v>64529</v>
      </c>
      <c r="BN195" s="54">
        <v>145630</v>
      </c>
      <c r="BO195" s="54">
        <f t="shared" si="93"/>
        <v>817958.58247864188</v>
      </c>
      <c r="BQ195" s="122">
        <f t="shared" si="94"/>
        <v>4.0558464059531341E-2</v>
      </c>
      <c r="BR195" s="49">
        <f t="shared" si="94"/>
        <v>5.0783368717940869E-2</v>
      </c>
      <c r="BS195" s="49">
        <f t="shared" si="94"/>
        <v>6.9209640870699696E-2</v>
      </c>
      <c r="BT195" s="49">
        <f t="shared" si="95"/>
        <v>4.6466188307707545E-2</v>
      </c>
      <c r="BV195" s="122">
        <f t="shared" si="96"/>
        <v>3.3000600865914498E-2</v>
      </c>
      <c r="BW195" s="49">
        <f t="shared" si="96"/>
        <v>4.3151239220944326E-2</v>
      </c>
      <c r="BX195" s="49">
        <f t="shared" si="96"/>
        <v>6.1443676275619863E-2</v>
      </c>
      <c r="BY195" s="49">
        <f t="shared" si="96"/>
        <v>3.8865415683053905E-2</v>
      </c>
      <c r="CA195" s="180">
        <v>461778.02509864001</v>
      </c>
      <c r="CB195" s="64">
        <v>475796.62939092511</v>
      </c>
      <c r="CC195" s="64">
        <v>503257.84214955161</v>
      </c>
      <c r="CD195" s="64">
        <v>470005.66631680122</v>
      </c>
      <c r="CF195" s="180">
        <v>459997.06143380963</v>
      </c>
      <c r="CG195" s="64">
        <v>472196.53644335468</v>
      </c>
      <c r="CH195" s="64">
        <v>501317.22240496468</v>
      </c>
      <c r="CI195" s="64">
        <v>467914.8453366211</v>
      </c>
      <c r="CK195" s="163">
        <v>500118.6875</v>
      </c>
      <c r="CL195" s="60">
        <v>496486.1875</v>
      </c>
    </row>
    <row r="196" spans="1:90">
      <c r="A196" s="9" t="s">
        <v>416</v>
      </c>
      <c r="B196" s="23" t="s">
        <v>417</v>
      </c>
      <c r="D196" s="131">
        <v>309691.98440646887</v>
      </c>
      <c r="E196" s="54">
        <v>173388.34375</v>
      </c>
      <c r="F196" s="124">
        <f t="shared" si="65"/>
        <v>1786.1176692073273</v>
      </c>
      <c r="G196" s="131">
        <f t="shared" si="66"/>
        <v>295602.30271950614</v>
      </c>
      <c r="H196" s="54">
        <v>171932.03125</v>
      </c>
      <c r="I196" s="124">
        <f t="shared" si="67"/>
        <v>1719.2974489417961</v>
      </c>
      <c r="J196" s="49">
        <f t="shared" si="68"/>
        <v>4.7664316405316542E-2</v>
      </c>
      <c r="K196" s="49">
        <f t="shared" si="69"/>
        <v>3.8864840000000012E-2</v>
      </c>
      <c r="M196" s="131">
        <f t="shared" si="70"/>
        <v>307190.76590457855</v>
      </c>
      <c r="N196" s="124">
        <f t="shared" si="71"/>
        <v>1771.6921406637439</v>
      </c>
      <c r="O196" s="49">
        <f t="shared" si="72"/>
        <v>8.1422320574155993E-3</v>
      </c>
      <c r="P196" s="49">
        <f t="shared" si="73"/>
        <v>8.1422320574153773E-3</v>
      </c>
      <c r="R196" s="131">
        <v>231589</v>
      </c>
      <c r="S196" s="54">
        <v>24348</v>
      </c>
      <c r="T196" s="54">
        <v>53472</v>
      </c>
      <c r="V196" s="124">
        <f t="shared" si="74"/>
        <v>53472</v>
      </c>
      <c r="W196" s="51">
        <f t="shared" si="75"/>
        <v>282.98440646886593</v>
      </c>
      <c r="Y196" s="176">
        <v>-8.3463271319772492E-4</v>
      </c>
      <c r="Z196" s="61">
        <v>-3.8705675875092549E-3</v>
      </c>
      <c r="AA196" s="117">
        <f t="shared" si="76"/>
        <v>4</v>
      </c>
      <c r="AB196" s="63">
        <f t="shared" si="77"/>
        <v>231.78245321780079</v>
      </c>
      <c r="AC196" s="63">
        <f t="shared" si="77"/>
        <v>24.442606761485241</v>
      </c>
      <c r="AE196" s="124">
        <f t="shared" si="78"/>
        <v>0</v>
      </c>
      <c r="AF196" s="51">
        <v>0</v>
      </c>
      <c r="AG196" s="51">
        <f t="shared" si="79"/>
        <v>282.98440646886593</v>
      </c>
      <c r="AI196" s="124">
        <v>0</v>
      </c>
      <c r="AJ196" s="51">
        <f t="shared" si="80"/>
        <v>0</v>
      </c>
      <c r="AK196" s="51">
        <f t="shared" si="81"/>
        <v>282.98440646886593</v>
      </c>
      <c r="AM196" s="124">
        <f t="shared" si="82"/>
        <v>255.98909005637307</v>
      </c>
      <c r="AN196" s="51">
        <f t="shared" si="83"/>
        <v>26.995316412492873</v>
      </c>
      <c r="AO196" s="51">
        <f t="shared" si="84"/>
        <v>0</v>
      </c>
      <c r="AQ196" s="124">
        <f t="shared" si="85"/>
        <v>231845</v>
      </c>
      <c r="AR196" s="51">
        <f t="shared" si="85"/>
        <v>24375</v>
      </c>
      <c r="AS196" s="51">
        <f t="shared" si="86"/>
        <v>53472</v>
      </c>
      <c r="AU196" s="178">
        <f t="shared" si="87"/>
        <v>309692</v>
      </c>
      <c r="AW196" s="124">
        <f t="shared" si="88"/>
        <v>1337.142941594077</v>
      </c>
      <c r="AX196" s="51">
        <f t="shared" si="88"/>
        <v>140.58038431432908</v>
      </c>
      <c r="AY196" s="51">
        <f t="shared" si="88"/>
        <v>308.39443323305863</v>
      </c>
      <c r="AZ196" s="65">
        <f t="shared" si="89"/>
        <v>1786.1177591414648</v>
      </c>
      <c r="BB196" s="131">
        <v>231782.45321780082</v>
      </c>
      <c r="BC196" s="54">
        <v>24442.606761485236</v>
      </c>
      <c r="BD196" s="54">
        <v>50965.705925292532</v>
      </c>
      <c r="BE196" s="54">
        <f t="shared" si="90"/>
        <v>307190.76590457855</v>
      </c>
      <c r="BG196" s="122">
        <f t="shared" si="91"/>
        <v>2.6985123908573883E-4</v>
      </c>
      <c r="BH196" s="49">
        <f t="shared" si="91"/>
        <v>-2.7659390892695868E-3</v>
      </c>
      <c r="BI196" s="49">
        <f t="shared" si="91"/>
        <v>4.9176088689545372E-2</v>
      </c>
      <c r="BJ196" s="49">
        <f t="shared" si="92"/>
        <v>8.1422828191339836E-3</v>
      </c>
      <c r="BL196" s="131">
        <v>222307.30271950614</v>
      </c>
      <c r="BM196" s="54">
        <v>23341</v>
      </c>
      <c r="BN196" s="54">
        <v>49954</v>
      </c>
      <c r="BO196" s="54">
        <f t="shared" si="93"/>
        <v>295602.30271950614</v>
      </c>
      <c r="BQ196" s="122">
        <f t="shared" si="94"/>
        <v>4.2903211742566727E-2</v>
      </c>
      <c r="BR196" s="49">
        <f t="shared" si="94"/>
        <v>4.4299730088685152E-2</v>
      </c>
      <c r="BS196" s="49">
        <f t="shared" si="94"/>
        <v>7.0424790807543047E-2</v>
      </c>
      <c r="BT196" s="49">
        <f t="shared" si="95"/>
        <v>4.7664369157040865E-2</v>
      </c>
      <c r="BV196" s="122">
        <f t="shared" si="96"/>
        <v>3.4143724508864715E-2</v>
      </c>
      <c r="BW196" s="49">
        <f t="shared" si="96"/>
        <v>3.5528513305695508E-2</v>
      </c>
      <c r="BX196" s="49">
        <f t="shared" si="96"/>
        <v>6.1434146053414684E-2</v>
      </c>
      <c r="BY196" s="49">
        <f t="shared" si="96"/>
        <v>3.8864892308655419E-2</v>
      </c>
      <c r="CA196" s="180">
        <v>169675.84236956821</v>
      </c>
      <c r="CB196" s="64">
        <v>169442.85942699001</v>
      </c>
      <c r="CC196" s="64">
        <v>162893.60380876</v>
      </c>
      <c r="CD196" s="64">
        <v>168493.49111682948</v>
      </c>
      <c r="CF196" s="180">
        <v>168293.27293928634</v>
      </c>
      <c r="CG196" s="64">
        <v>167891.68809230821</v>
      </c>
      <c r="CH196" s="64">
        <v>161917.31552232488</v>
      </c>
      <c r="CI196" s="64">
        <v>167188.94660876316</v>
      </c>
      <c r="CK196" s="163">
        <v>173388.34375</v>
      </c>
      <c r="CL196" s="60">
        <v>171932.03125</v>
      </c>
    </row>
    <row r="197" spans="1:90">
      <c r="A197" s="9" t="s">
        <v>418</v>
      </c>
      <c r="B197" s="23" t="s">
        <v>419</v>
      </c>
      <c r="D197" s="131">
        <v>386764.46539590164</v>
      </c>
      <c r="E197" s="54">
        <v>228523.125</v>
      </c>
      <c r="F197" s="124">
        <f t="shared" si="65"/>
        <v>1692.4521988569063</v>
      </c>
      <c r="G197" s="131">
        <f t="shared" si="66"/>
        <v>371169.85699948558</v>
      </c>
      <c r="H197" s="54">
        <v>227991</v>
      </c>
      <c r="I197" s="124">
        <f t="shared" si="67"/>
        <v>1628.0022325420107</v>
      </c>
      <c r="J197" s="49">
        <f t="shared" si="68"/>
        <v>4.2014749049079425E-2</v>
      </c>
      <c r="K197" s="49">
        <f t="shared" si="69"/>
        <v>3.9588377108219053E-2</v>
      </c>
      <c r="M197" s="131">
        <f t="shared" si="70"/>
        <v>391347.05574293522</v>
      </c>
      <c r="N197" s="124">
        <f t="shared" si="71"/>
        <v>1712.5052694029771</v>
      </c>
      <c r="O197" s="49">
        <f t="shared" si="72"/>
        <v>-1.1709786185394866E-2</v>
      </c>
      <c r="P197" s="49">
        <f t="shared" si="73"/>
        <v>-1.1709786185394755E-2</v>
      </c>
      <c r="R197" s="131">
        <v>296782</v>
      </c>
      <c r="S197" s="54">
        <v>31128</v>
      </c>
      <c r="T197" s="54">
        <v>58000</v>
      </c>
      <c r="V197" s="124">
        <f t="shared" si="74"/>
        <v>58000</v>
      </c>
      <c r="W197" s="51">
        <f t="shared" si="75"/>
        <v>854.46539590164321</v>
      </c>
      <c r="Y197" s="176">
        <v>-4.1005927371550177E-3</v>
      </c>
      <c r="Z197" s="61">
        <v>1.3602960318319202E-2</v>
      </c>
      <c r="AA197" s="117">
        <f t="shared" si="76"/>
        <v>1</v>
      </c>
      <c r="AB197" s="63">
        <f t="shared" si="77"/>
        <v>298.00399300937744</v>
      </c>
      <c r="AC197" s="63">
        <f t="shared" si="77"/>
        <v>30.710249692073056</v>
      </c>
      <c r="AE197" s="124">
        <f t="shared" si="78"/>
        <v>854.46539590164321</v>
      </c>
      <c r="AF197" s="51">
        <v>0</v>
      </c>
      <c r="AG197" s="51">
        <f t="shared" si="79"/>
        <v>0</v>
      </c>
      <c r="AI197" s="124">
        <v>0</v>
      </c>
      <c r="AJ197" s="51">
        <f t="shared" si="80"/>
        <v>0</v>
      </c>
      <c r="AK197" s="51">
        <f t="shared" si="81"/>
        <v>0</v>
      </c>
      <c r="AM197" s="124">
        <f t="shared" si="82"/>
        <v>0</v>
      </c>
      <c r="AN197" s="51">
        <f t="shared" si="83"/>
        <v>0</v>
      </c>
      <c r="AO197" s="51">
        <f t="shared" si="84"/>
        <v>0</v>
      </c>
      <c r="AQ197" s="124">
        <f t="shared" si="85"/>
        <v>297636</v>
      </c>
      <c r="AR197" s="51">
        <f t="shared" si="85"/>
        <v>31128</v>
      </c>
      <c r="AS197" s="51">
        <f t="shared" si="86"/>
        <v>58000</v>
      </c>
      <c r="AU197" s="178">
        <f t="shared" si="87"/>
        <v>386764</v>
      </c>
      <c r="AW197" s="124">
        <f t="shared" si="88"/>
        <v>1302.432740669024</v>
      </c>
      <c r="AX197" s="51">
        <f t="shared" si="88"/>
        <v>136.2137858039531</v>
      </c>
      <c r="AY197" s="51">
        <f t="shared" si="88"/>
        <v>253.80363584648163</v>
      </c>
      <c r="AZ197" s="65">
        <f t="shared" si="89"/>
        <v>1692.450162319459</v>
      </c>
      <c r="BB197" s="131">
        <v>298003.99300937739</v>
      </c>
      <c r="BC197" s="54">
        <v>30710.249692073059</v>
      </c>
      <c r="BD197" s="54">
        <v>62632.813041484791</v>
      </c>
      <c r="BE197" s="54">
        <f t="shared" si="90"/>
        <v>391347.05574293522</v>
      </c>
      <c r="BG197" s="122">
        <f t="shared" si="91"/>
        <v>-1.2348593240688599E-3</v>
      </c>
      <c r="BH197" s="49">
        <f t="shared" si="91"/>
        <v>1.360296031831898E-2</v>
      </c>
      <c r="BI197" s="49">
        <f t="shared" si="91"/>
        <v>-7.3967826391834746E-2</v>
      </c>
      <c r="BJ197" s="49">
        <f t="shared" si="92"/>
        <v>-1.1710975400682999E-2</v>
      </c>
      <c r="BL197" s="131">
        <v>286631.85699948558</v>
      </c>
      <c r="BM197" s="54">
        <v>30023</v>
      </c>
      <c r="BN197" s="54">
        <v>54515</v>
      </c>
      <c r="BO197" s="54">
        <f t="shared" si="93"/>
        <v>371169.85699948558</v>
      </c>
      <c r="BQ197" s="122">
        <f t="shared" si="94"/>
        <v>3.8391207159273133E-2</v>
      </c>
      <c r="BR197" s="49">
        <f t="shared" si="94"/>
        <v>3.6805116077673894E-2</v>
      </c>
      <c r="BS197" s="49">
        <f t="shared" si="94"/>
        <v>6.392735944235528E-2</v>
      </c>
      <c r="BT197" s="49">
        <f t="shared" si="95"/>
        <v>4.2013495186749683E-2</v>
      </c>
      <c r="BV197" s="122">
        <f t="shared" si="96"/>
        <v>3.5973272776879117E-2</v>
      </c>
      <c r="BW197" s="49">
        <f t="shared" si="96"/>
        <v>3.4390874970158691E-2</v>
      </c>
      <c r="BX197" s="49">
        <f t="shared" si="96"/>
        <v>6.1449963134461827E-2</v>
      </c>
      <c r="BY197" s="49">
        <f t="shared" si="96"/>
        <v>3.9587126165556485E-2</v>
      </c>
      <c r="CA197" s="180">
        <v>218153.17700450381</v>
      </c>
      <c r="CB197" s="64">
        <v>212891.88065411989</v>
      </c>
      <c r="CC197" s="64">
        <v>200183.32813760982</v>
      </c>
      <c r="CD197" s="64">
        <v>214653.03967145333</v>
      </c>
      <c r="CF197" s="180">
        <v>217603.32770970865</v>
      </c>
      <c r="CG197" s="64">
        <v>211794.54275757738</v>
      </c>
      <c r="CH197" s="64">
        <v>199536.0064661275</v>
      </c>
      <c r="CI197" s="64">
        <v>214103.62887950038</v>
      </c>
      <c r="CK197" s="163">
        <v>228523.125</v>
      </c>
      <c r="CL197" s="60">
        <v>227991</v>
      </c>
    </row>
    <row r="198" spans="1:90">
      <c r="A198" s="9" t="s">
        <v>420</v>
      </c>
      <c r="B198" s="23" t="s">
        <v>421</v>
      </c>
      <c r="D198" s="131">
        <v>879884.1175291473</v>
      </c>
      <c r="E198" s="54">
        <v>501744.03125</v>
      </c>
      <c r="F198" s="124">
        <f t="shared" si="65"/>
        <v>1753.6513894088248</v>
      </c>
      <c r="G198" s="131">
        <f t="shared" si="66"/>
        <v>834975.11802934331</v>
      </c>
      <c r="H198" s="54">
        <v>495483.46875</v>
      </c>
      <c r="I198" s="124">
        <f t="shared" si="67"/>
        <v>1685.1725046161662</v>
      </c>
      <c r="J198" s="49">
        <f t="shared" si="68"/>
        <v>5.3784835655696472E-2</v>
      </c>
      <c r="K198" s="49">
        <f t="shared" si="69"/>
        <v>4.0636127521114673E-2</v>
      </c>
      <c r="M198" s="131">
        <f t="shared" si="70"/>
        <v>896135.02872201859</v>
      </c>
      <c r="N198" s="124">
        <f t="shared" si="71"/>
        <v>1786.040237468233</v>
      </c>
      <c r="O198" s="49">
        <f t="shared" si="72"/>
        <v>-1.8134444778982406E-2</v>
      </c>
      <c r="P198" s="49">
        <f t="shared" si="73"/>
        <v>-1.8134444778982406E-2</v>
      </c>
      <c r="R198" s="131">
        <v>670124</v>
      </c>
      <c r="S198" s="54">
        <v>69975</v>
      </c>
      <c r="T198" s="54">
        <v>139353</v>
      </c>
      <c r="V198" s="124">
        <f t="shared" si="74"/>
        <v>139353</v>
      </c>
      <c r="W198" s="51">
        <f t="shared" si="75"/>
        <v>432.11752914730459</v>
      </c>
      <c r="Y198" s="176">
        <v>-1.9769593628239157E-2</v>
      </c>
      <c r="Z198" s="61">
        <v>-3.3313666059401337E-2</v>
      </c>
      <c r="AA198" s="117">
        <f t="shared" si="76"/>
        <v>4</v>
      </c>
      <c r="AB198" s="63">
        <f t="shared" si="77"/>
        <v>683.63927056742375</v>
      </c>
      <c r="AC198" s="63">
        <f t="shared" si="77"/>
        <v>72.386458298995521</v>
      </c>
      <c r="AE198" s="124">
        <f t="shared" si="78"/>
        <v>0</v>
      </c>
      <c r="AF198" s="51">
        <v>0</v>
      </c>
      <c r="AG198" s="51">
        <f t="shared" si="79"/>
        <v>432.11752914730459</v>
      </c>
      <c r="AI198" s="124">
        <v>0</v>
      </c>
      <c r="AJ198" s="51">
        <f t="shared" si="80"/>
        <v>0</v>
      </c>
      <c r="AK198" s="51">
        <f t="shared" si="81"/>
        <v>432.11752914730459</v>
      </c>
      <c r="AM198" s="124">
        <f t="shared" si="82"/>
        <v>390.74399342017188</v>
      </c>
      <c r="AN198" s="51">
        <f t="shared" si="83"/>
        <v>41.373535727132705</v>
      </c>
      <c r="AO198" s="51">
        <f t="shared" si="84"/>
        <v>0</v>
      </c>
      <c r="AQ198" s="124">
        <f t="shared" si="85"/>
        <v>670515</v>
      </c>
      <c r="AR198" s="51">
        <f t="shared" si="85"/>
        <v>70016</v>
      </c>
      <c r="AS198" s="51">
        <f t="shared" si="86"/>
        <v>139353</v>
      </c>
      <c r="AU198" s="178">
        <f t="shared" si="87"/>
        <v>879884</v>
      </c>
      <c r="AW198" s="124">
        <f t="shared" si="88"/>
        <v>1336.368662581873</v>
      </c>
      <c r="AX198" s="51">
        <f t="shared" si="88"/>
        <v>139.54525742053858</v>
      </c>
      <c r="AY198" s="51">
        <f t="shared" si="88"/>
        <v>277.73723516516668</v>
      </c>
      <c r="AZ198" s="65">
        <f t="shared" si="89"/>
        <v>1753.6511551675783</v>
      </c>
      <c r="BB198" s="131">
        <v>683639.27056742378</v>
      </c>
      <c r="BC198" s="54">
        <v>72386.458298995523</v>
      </c>
      <c r="BD198" s="54">
        <v>140109.2998555993</v>
      </c>
      <c r="BE198" s="54">
        <f t="shared" si="90"/>
        <v>896135.02872201859</v>
      </c>
      <c r="BG198" s="122">
        <f t="shared" si="91"/>
        <v>-1.9197654570853651E-2</v>
      </c>
      <c r="BH198" s="49">
        <f t="shared" si="91"/>
        <v>-3.274726177656373E-2</v>
      </c>
      <c r="BI198" s="49">
        <f t="shared" si="91"/>
        <v>-5.3979275920924552E-3</v>
      </c>
      <c r="BJ198" s="49">
        <f t="shared" si="92"/>
        <v>-1.8134575930141006E-2</v>
      </c>
      <c r="BL198" s="131">
        <v>638939.11802934331</v>
      </c>
      <c r="BM198" s="54">
        <v>66388</v>
      </c>
      <c r="BN198" s="54">
        <v>129648</v>
      </c>
      <c r="BO198" s="54">
        <f t="shared" si="93"/>
        <v>834975.11802934331</v>
      </c>
      <c r="BQ198" s="122">
        <f t="shared" si="94"/>
        <v>4.9419234289559633E-2</v>
      </c>
      <c r="BR198" s="49">
        <f t="shared" si="94"/>
        <v>5.4648430439236062E-2</v>
      </c>
      <c r="BS198" s="49">
        <f t="shared" si="94"/>
        <v>7.4856534616808634E-2</v>
      </c>
      <c r="BT198" s="49">
        <f t="shared" si="95"/>
        <v>5.3784694898032281E-2</v>
      </c>
      <c r="BV198" s="122">
        <f t="shared" si="96"/>
        <v>3.6324998392813113E-2</v>
      </c>
      <c r="BW198" s="49">
        <f t="shared" si="96"/>
        <v>4.1488946712359587E-2</v>
      </c>
      <c r="BX198" s="49">
        <f t="shared" si="96"/>
        <v>6.1444902201894802E-2</v>
      </c>
      <c r="BY198" s="49">
        <f t="shared" si="96"/>
        <v>4.0635988519768462E-2</v>
      </c>
      <c r="CA198" s="180">
        <v>500456.64587666141</v>
      </c>
      <c r="CB198" s="64">
        <v>501802.79859925533</v>
      </c>
      <c r="CC198" s="64">
        <v>447809.13687441975</v>
      </c>
      <c r="CD198" s="64">
        <v>491528.18463415507</v>
      </c>
      <c r="CF198" s="180">
        <v>494947.51358026697</v>
      </c>
      <c r="CG198" s="64">
        <v>495883.05732420448</v>
      </c>
      <c r="CH198" s="64">
        <v>443816.70062619785</v>
      </c>
      <c r="CI198" s="64">
        <v>486421.15265020321</v>
      </c>
      <c r="CK198" s="163">
        <v>501744.03125</v>
      </c>
      <c r="CL198" s="60">
        <v>495483.46875</v>
      </c>
    </row>
    <row r="199" spans="1:90">
      <c r="A199" s="9" t="s">
        <v>422</v>
      </c>
      <c r="B199" s="23" t="s">
        <v>423</v>
      </c>
      <c r="D199" s="131">
        <v>1731148.8852312581</v>
      </c>
      <c r="E199" s="54">
        <v>941125.25</v>
      </c>
      <c r="F199" s="124">
        <f t="shared" si="65"/>
        <v>1839.4457966474263</v>
      </c>
      <c r="G199" s="131">
        <f t="shared" si="66"/>
        <v>1657210.1022093082</v>
      </c>
      <c r="H199" s="54">
        <v>936391.5</v>
      </c>
      <c r="I199" s="124">
        <f t="shared" si="67"/>
        <v>1769.7833675437125</v>
      </c>
      <c r="J199" s="49">
        <f t="shared" si="68"/>
        <v>4.4616420647797472E-2</v>
      </c>
      <c r="K199" s="49">
        <f t="shared" si="69"/>
        <v>3.9362122156452628E-2</v>
      </c>
      <c r="M199" s="131">
        <f t="shared" si="70"/>
        <v>1749456.1293095534</v>
      </c>
      <c r="N199" s="124">
        <f t="shared" si="71"/>
        <v>1858.8983021224362</v>
      </c>
      <c r="O199" s="49">
        <f t="shared" si="72"/>
        <v>-1.0464534532523828E-2</v>
      </c>
      <c r="P199" s="49">
        <f t="shared" si="73"/>
        <v>-1.0464534532523717E-2</v>
      </c>
      <c r="R199" s="131">
        <v>1307139</v>
      </c>
      <c r="S199" s="54">
        <v>131920</v>
      </c>
      <c r="T199" s="54">
        <v>290921</v>
      </c>
      <c r="V199" s="124">
        <f t="shared" si="74"/>
        <v>290921</v>
      </c>
      <c r="W199" s="51">
        <f t="shared" si="75"/>
        <v>1168.8852312581148</v>
      </c>
      <c r="Y199" s="176">
        <v>-9.6189895965852479E-3</v>
      </c>
      <c r="Z199" s="61">
        <v>-4.495780067304711E-2</v>
      </c>
      <c r="AA199" s="117">
        <f t="shared" si="76"/>
        <v>4</v>
      </c>
      <c r="AB199" s="63">
        <f t="shared" si="77"/>
        <v>1319.8344740753453</v>
      </c>
      <c r="AC199" s="63">
        <f t="shared" si="77"/>
        <v>138.13002199585316</v>
      </c>
      <c r="AE199" s="124">
        <f t="shared" si="78"/>
        <v>0</v>
      </c>
      <c r="AF199" s="51">
        <v>0</v>
      </c>
      <c r="AG199" s="51">
        <f t="shared" si="79"/>
        <v>1168.8852312581148</v>
      </c>
      <c r="AI199" s="124">
        <v>0</v>
      </c>
      <c r="AJ199" s="51">
        <f t="shared" si="80"/>
        <v>0</v>
      </c>
      <c r="AK199" s="51">
        <f t="shared" si="81"/>
        <v>1168.8852312581148</v>
      </c>
      <c r="AM199" s="124">
        <f t="shared" si="82"/>
        <v>1058.1430676873315</v>
      </c>
      <c r="AN199" s="51">
        <f t="shared" si="83"/>
        <v>110.74216357078329</v>
      </c>
      <c r="AO199" s="51">
        <f t="shared" si="84"/>
        <v>0</v>
      </c>
      <c r="AQ199" s="124">
        <f t="shared" si="85"/>
        <v>1308197</v>
      </c>
      <c r="AR199" s="51">
        <f t="shared" si="85"/>
        <v>132031</v>
      </c>
      <c r="AS199" s="51">
        <f t="shared" si="86"/>
        <v>290921</v>
      </c>
      <c r="AU199" s="178">
        <f t="shared" si="87"/>
        <v>1731149</v>
      </c>
      <c r="AW199" s="124">
        <f t="shared" si="88"/>
        <v>1390.0349608088827</v>
      </c>
      <c r="AX199" s="51">
        <f t="shared" si="88"/>
        <v>140.29057237599352</v>
      </c>
      <c r="AY199" s="51">
        <f t="shared" si="88"/>
        <v>309.12038541097479</v>
      </c>
      <c r="AZ199" s="65">
        <f t="shared" si="89"/>
        <v>1839.4459185958513</v>
      </c>
      <c r="BB199" s="131">
        <v>1319834.4740753453</v>
      </c>
      <c r="BC199" s="54">
        <v>138130.02199585317</v>
      </c>
      <c r="BD199" s="54">
        <v>291491.63323835493</v>
      </c>
      <c r="BE199" s="54">
        <f t="shared" si="90"/>
        <v>1749456.1293095534</v>
      </c>
      <c r="BG199" s="122">
        <f t="shared" si="91"/>
        <v>-8.8173739237250581E-3</v>
      </c>
      <c r="BH199" s="49">
        <f t="shared" si="91"/>
        <v>-4.4154209980769132E-2</v>
      </c>
      <c r="BI199" s="49">
        <f t="shared" si="91"/>
        <v>-1.9576316205560662E-3</v>
      </c>
      <c r="BJ199" s="49">
        <f t="shared" si="92"/>
        <v>-1.0464468929997417E-2</v>
      </c>
      <c r="BL199" s="131">
        <v>1258785.1022093082</v>
      </c>
      <c r="BM199" s="54">
        <v>125723</v>
      </c>
      <c r="BN199" s="54">
        <v>272702</v>
      </c>
      <c r="BO199" s="54">
        <f t="shared" si="93"/>
        <v>1657210.1022093082</v>
      </c>
      <c r="BQ199" s="122">
        <f t="shared" si="94"/>
        <v>3.9253640437886039E-2</v>
      </c>
      <c r="BR199" s="49">
        <f t="shared" si="94"/>
        <v>5.0173794771044333E-2</v>
      </c>
      <c r="BS199" s="49">
        <f t="shared" si="94"/>
        <v>6.6809190985031242E-2</v>
      </c>
      <c r="BT199" s="49">
        <f t="shared" si="95"/>
        <v>4.4616489901986522E-2</v>
      </c>
      <c r="BV199" s="122">
        <f t="shared" si="96"/>
        <v>3.4026316104145193E-2</v>
      </c>
      <c r="BW199" s="49">
        <f t="shared" si="96"/>
        <v>4.4891543337457263E-2</v>
      </c>
      <c r="BX199" s="49">
        <f t="shared" si="96"/>
        <v>6.1443265452988394E-2</v>
      </c>
      <c r="BY199" s="49">
        <f t="shared" si="96"/>
        <v>3.9362191062301433E-2</v>
      </c>
      <c r="CA199" s="180">
        <v>966181.96532200417</v>
      </c>
      <c r="CB199" s="64">
        <v>957555.22837974876</v>
      </c>
      <c r="CC199" s="64">
        <v>931648.48315645941</v>
      </c>
      <c r="CD199" s="64">
        <v>959573.01943986805</v>
      </c>
      <c r="CF199" s="180">
        <v>958486.28353041306</v>
      </c>
      <c r="CG199" s="64">
        <v>952302.29681220523</v>
      </c>
      <c r="CH199" s="64">
        <v>924817.79048591969</v>
      </c>
      <c r="CI199" s="64">
        <v>952332.60653997271</v>
      </c>
      <c r="CK199" s="163">
        <v>941125.25</v>
      </c>
      <c r="CL199" s="60">
        <v>936391.5</v>
      </c>
    </row>
    <row r="200" spans="1:90">
      <c r="A200" s="9" t="s">
        <v>424</v>
      </c>
      <c r="B200" s="23" t="s">
        <v>425</v>
      </c>
      <c r="D200" s="131">
        <v>588623.73143018328</v>
      </c>
      <c r="E200" s="54">
        <v>297486.0625</v>
      </c>
      <c r="F200" s="124">
        <f t="shared" si="65"/>
        <v>1978.6598621916389</v>
      </c>
      <c r="G200" s="131">
        <f t="shared" si="66"/>
        <v>563002.80309627031</v>
      </c>
      <c r="H200" s="54">
        <v>295595.9375</v>
      </c>
      <c r="I200" s="124">
        <f t="shared" si="67"/>
        <v>1904.6364705072117</v>
      </c>
      <c r="J200" s="49">
        <f t="shared" si="68"/>
        <v>4.5507639025967661E-2</v>
      </c>
      <c r="K200" s="49">
        <f t="shared" si="69"/>
        <v>3.886483999999979E-2</v>
      </c>
      <c r="M200" s="131">
        <f t="shared" si="70"/>
        <v>581762.6036540888</v>
      </c>
      <c r="N200" s="124">
        <f t="shared" si="71"/>
        <v>1955.596167313179</v>
      </c>
      <c r="O200" s="49">
        <f t="shared" si="72"/>
        <v>1.1793689957036335E-2</v>
      </c>
      <c r="P200" s="49">
        <f t="shared" si="73"/>
        <v>1.1793689957036113E-2</v>
      </c>
      <c r="R200" s="131">
        <v>450693</v>
      </c>
      <c r="S200" s="54">
        <v>41604</v>
      </c>
      <c r="T200" s="54">
        <v>96019</v>
      </c>
      <c r="V200" s="124">
        <f t="shared" si="74"/>
        <v>96019</v>
      </c>
      <c r="W200" s="51">
        <f t="shared" si="75"/>
        <v>307.73143018328119</v>
      </c>
      <c r="Y200" s="176">
        <v>1.480155119610771E-2</v>
      </c>
      <c r="Z200" s="61">
        <v>-4.520713777778651E-2</v>
      </c>
      <c r="AA200" s="117">
        <f t="shared" si="76"/>
        <v>3</v>
      </c>
      <c r="AB200" s="63">
        <f t="shared" si="77"/>
        <v>444.1193447810416</v>
      </c>
      <c r="AC200" s="63">
        <f t="shared" si="77"/>
        <v>43.57384899502663</v>
      </c>
      <c r="AE200" s="124">
        <f t="shared" si="78"/>
        <v>0</v>
      </c>
      <c r="AF200" s="51">
        <v>0</v>
      </c>
      <c r="AG200" s="51">
        <f t="shared" si="79"/>
        <v>307.73143018328119</v>
      </c>
      <c r="AI200" s="124">
        <v>0</v>
      </c>
      <c r="AJ200" s="51">
        <f t="shared" si="80"/>
        <v>307.73143018328119</v>
      </c>
      <c r="AK200" s="51">
        <f t="shared" si="81"/>
        <v>0</v>
      </c>
      <c r="AM200" s="124">
        <f t="shared" si="82"/>
        <v>0</v>
      </c>
      <c r="AN200" s="51">
        <f t="shared" si="83"/>
        <v>0</v>
      </c>
      <c r="AO200" s="51">
        <f t="shared" si="84"/>
        <v>0</v>
      </c>
      <c r="AQ200" s="124">
        <f t="shared" si="85"/>
        <v>450693</v>
      </c>
      <c r="AR200" s="51">
        <f t="shared" si="85"/>
        <v>41912</v>
      </c>
      <c r="AS200" s="51">
        <f t="shared" si="86"/>
        <v>96019</v>
      </c>
      <c r="AU200" s="178">
        <f t="shared" si="87"/>
        <v>588624</v>
      </c>
      <c r="AW200" s="124">
        <f t="shared" si="88"/>
        <v>1515.0054298762316</v>
      </c>
      <c r="AX200" s="51">
        <f t="shared" si="88"/>
        <v>140.8872726600427</v>
      </c>
      <c r="AY200" s="51">
        <f t="shared" si="88"/>
        <v>322.76806245334603</v>
      </c>
      <c r="AZ200" s="65">
        <f t="shared" si="89"/>
        <v>1978.6607649896205</v>
      </c>
      <c r="BB200" s="131">
        <v>444119.34478104161</v>
      </c>
      <c r="BC200" s="54">
        <v>43573.84899502663</v>
      </c>
      <c r="BD200" s="54">
        <v>94069.409878020582</v>
      </c>
      <c r="BE200" s="54">
        <f t="shared" si="90"/>
        <v>581762.6036540888</v>
      </c>
      <c r="BG200" s="122">
        <f t="shared" si="91"/>
        <v>1.480155119610771E-2</v>
      </c>
      <c r="BH200" s="49">
        <f t="shared" si="91"/>
        <v>-3.8138677976699009E-2</v>
      </c>
      <c r="BI200" s="49">
        <f t="shared" si="91"/>
        <v>2.0725017032714899E-2</v>
      </c>
      <c r="BJ200" s="49">
        <f t="shared" si="92"/>
        <v>1.1794151605507786E-2</v>
      </c>
      <c r="BL200" s="131">
        <v>433522.80309627031</v>
      </c>
      <c r="BM200" s="54">
        <v>39594</v>
      </c>
      <c r="BN200" s="54">
        <v>89886</v>
      </c>
      <c r="BO200" s="54">
        <f t="shared" si="93"/>
        <v>563002.80309627031</v>
      </c>
      <c r="BQ200" s="122">
        <f t="shared" si="94"/>
        <v>3.9606213977899651E-2</v>
      </c>
      <c r="BR200" s="49">
        <f t="shared" si="94"/>
        <v>5.8544223872303958E-2</v>
      </c>
      <c r="BS200" s="49">
        <f t="shared" si="94"/>
        <v>6.8230870213381367E-2</v>
      </c>
      <c r="BT200" s="49">
        <f t="shared" si="95"/>
        <v>4.5508116057014769E-2</v>
      </c>
      <c r="BV200" s="122">
        <f t="shared" si="96"/>
        <v>3.300091059433341E-2</v>
      </c>
      <c r="BW200" s="49">
        <f t="shared" si="96"/>
        <v>5.1818594831626985E-2</v>
      </c>
      <c r="BX200" s="49">
        <f t="shared" si="96"/>
        <v>6.1443695524946884E-2</v>
      </c>
      <c r="BY200" s="49">
        <f t="shared" si="96"/>
        <v>3.8865314000154472E-2</v>
      </c>
      <c r="CA200" s="180">
        <v>325116.60348824278</v>
      </c>
      <c r="CB200" s="64">
        <v>302065.88200695446</v>
      </c>
      <c r="CC200" s="64">
        <v>300659.13745324401</v>
      </c>
      <c r="CD200" s="64">
        <v>319095.56852155633</v>
      </c>
      <c r="CF200" s="180">
        <v>322614.27377658</v>
      </c>
      <c r="CG200" s="64">
        <v>299905.57148828061</v>
      </c>
      <c r="CH200" s="64">
        <v>298299.51532859617</v>
      </c>
      <c r="CI200" s="64">
        <v>316723.50528394605</v>
      </c>
      <c r="CK200" s="163">
        <v>297486.0625</v>
      </c>
      <c r="CL200" s="60">
        <v>295595.9375</v>
      </c>
    </row>
    <row r="201" spans="1:90">
      <c r="D201" s="116"/>
      <c r="E201" s="23"/>
      <c r="F201" s="116"/>
      <c r="G201" s="116"/>
      <c r="H201" s="23"/>
      <c r="I201" s="116"/>
      <c r="J201" s="23"/>
      <c r="K201" s="23"/>
      <c r="L201" s="116"/>
      <c r="M201" s="116"/>
      <c r="N201" s="116"/>
      <c r="O201" s="23"/>
      <c r="P201" s="23"/>
      <c r="R201" s="116"/>
      <c r="S201" s="23"/>
      <c r="T201" s="23"/>
      <c r="V201" s="116"/>
      <c r="W201" s="23"/>
      <c r="Y201" s="177"/>
      <c r="Z201" s="28"/>
      <c r="AA201" s="116"/>
      <c r="AB201" s="23"/>
      <c r="AC201" s="23"/>
      <c r="AE201" s="116"/>
      <c r="AF201" s="23"/>
      <c r="AG201" s="23"/>
      <c r="AI201" s="116"/>
      <c r="AJ201" s="23"/>
      <c r="AK201" s="23"/>
      <c r="AM201" s="116"/>
      <c r="AN201" s="23"/>
      <c r="AO201" s="23"/>
      <c r="AQ201" s="116"/>
      <c r="AR201" s="23"/>
      <c r="AS201" s="23"/>
      <c r="AT201" s="23"/>
      <c r="AU201" s="23"/>
      <c r="AW201" s="116"/>
      <c r="AX201" s="23"/>
      <c r="AY201" s="23"/>
      <c r="AZ201" s="27"/>
      <c r="BB201" s="116"/>
      <c r="BC201" s="23"/>
      <c r="BD201" s="23"/>
      <c r="BE201" s="23"/>
      <c r="BG201" s="116"/>
      <c r="BH201" s="23"/>
      <c r="BI201" s="23"/>
      <c r="BJ201" s="23"/>
      <c r="BL201" s="116"/>
      <c r="BM201" s="23"/>
      <c r="BN201" s="23"/>
      <c r="BO201" s="23"/>
      <c r="BQ201" s="116"/>
      <c r="BR201" s="23"/>
      <c r="BS201" s="23"/>
      <c r="BT201" s="23"/>
      <c r="BV201" s="116"/>
      <c r="BW201" s="23"/>
      <c r="BX201" s="23"/>
      <c r="BY201" s="23"/>
      <c r="CA201" s="116"/>
      <c r="CB201" s="23"/>
      <c r="CC201" s="23"/>
      <c r="CD201" s="23"/>
      <c r="CF201" s="116"/>
      <c r="CG201" s="23"/>
      <c r="CH201" s="23"/>
      <c r="CI201" s="23"/>
      <c r="CK201" s="116"/>
      <c r="CL201" s="23"/>
    </row>
    <row r="202" spans="1:90">
      <c r="D202" s="116"/>
      <c r="E202" s="23"/>
      <c r="F202" s="116"/>
      <c r="G202" s="116"/>
      <c r="H202" s="23"/>
      <c r="I202" s="116"/>
      <c r="J202" s="23"/>
      <c r="K202" s="23"/>
      <c r="L202" s="116"/>
      <c r="M202" s="116"/>
      <c r="N202" s="116"/>
      <c r="O202" s="23"/>
      <c r="P202" s="23"/>
      <c r="R202" s="116"/>
      <c r="S202" s="23"/>
      <c r="T202" s="23"/>
      <c r="V202" s="116"/>
      <c r="W202" s="23"/>
      <c r="Y202" s="177"/>
      <c r="Z202" s="28"/>
      <c r="AA202" s="116"/>
      <c r="AB202" s="23"/>
      <c r="AC202" s="23"/>
      <c r="AE202" s="116"/>
      <c r="AF202" s="23"/>
      <c r="AG202" s="23"/>
      <c r="AI202" s="116"/>
      <c r="AJ202" s="23"/>
      <c r="AK202" s="23"/>
      <c r="AM202" s="116"/>
      <c r="AN202" s="23"/>
      <c r="AO202" s="23"/>
      <c r="AQ202" s="116"/>
      <c r="AR202" s="23"/>
      <c r="AS202" s="23"/>
      <c r="AT202" s="23"/>
      <c r="AU202" s="23"/>
      <c r="AW202" s="116"/>
      <c r="AX202" s="23"/>
      <c r="AY202" s="23"/>
      <c r="AZ202" s="27"/>
      <c r="BB202" s="116"/>
      <c r="BC202" s="23"/>
      <c r="BD202" s="23"/>
      <c r="BE202" s="23"/>
      <c r="BG202" s="116"/>
      <c r="BH202" s="23"/>
      <c r="BI202" s="23"/>
      <c r="BJ202" s="23"/>
      <c r="BL202" s="116"/>
      <c r="BM202" s="23"/>
      <c r="BN202" s="23"/>
      <c r="BO202" s="23"/>
      <c r="BQ202" s="116"/>
      <c r="BR202" s="23"/>
      <c r="BS202" s="23"/>
      <c r="BT202" s="23"/>
      <c r="BV202" s="116"/>
      <c r="BW202" s="23"/>
      <c r="BX202" s="23"/>
      <c r="BY202" s="23"/>
      <c r="CA202" s="116"/>
      <c r="CB202" s="23"/>
      <c r="CC202" s="23"/>
      <c r="CD202" s="23"/>
      <c r="CF202" s="116"/>
      <c r="CG202" s="23"/>
      <c r="CH202" s="23"/>
      <c r="CI202" s="23"/>
      <c r="CK202" s="116"/>
      <c r="CL202" s="23"/>
    </row>
    <row r="203" spans="1:90">
      <c r="D203" s="116"/>
      <c r="E203" s="23"/>
      <c r="F203" s="116"/>
      <c r="G203" s="116"/>
      <c r="H203" s="23"/>
      <c r="I203" s="116"/>
      <c r="J203" s="23"/>
      <c r="K203" s="23"/>
      <c r="L203" s="116"/>
      <c r="M203" s="116"/>
      <c r="N203" s="116"/>
      <c r="O203" s="23"/>
      <c r="P203" s="23"/>
      <c r="R203" s="116"/>
      <c r="S203" s="23"/>
      <c r="T203" s="23"/>
      <c r="V203" s="116"/>
      <c r="W203" s="23"/>
      <c r="Y203" s="177"/>
      <c r="Z203" s="28"/>
      <c r="AA203" s="116"/>
      <c r="AB203" s="23"/>
      <c r="AC203" s="23"/>
      <c r="AE203" s="116"/>
      <c r="AF203" s="23"/>
      <c r="AG203" s="23"/>
      <c r="AI203" s="116"/>
      <c r="AJ203" s="23"/>
      <c r="AK203" s="23"/>
      <c r="AM203" s="116"/>
      <c r="AN203" s="23"/>
      <c r="AO203" s="23"/>
      <c r="AQ203" s="116"/>
      <c r="AR203" s="23"/>
      <c r="AS203" s="23"/>
      <c r="AT203" s="23"/>
      <c r="AU203" s="23"/>
      <c r="AW203" s="116"/>
      <c r="AX203" s="23"/>
      <c r="AY203" s="23"/>
      <c r="AZ203" s="27"/>
      <c r="BB203" s="116"/>
      <c r="BC203" s="23"/>
      <c r="BD203" s="23"/>
      <c r="BE203" s="23"/>
      <c r="BG203" s="116"/>
      <c r="BH203" s="23"/>
      <c r="BI203" s="23"/>
      <c r="BJ203" s="23"/>
      <c r="BL203" s="116"/>
      <c r="BM203" s="23"/>
      <c r="BN203" s="23"/>
      <c r="BO203" s="23"/>
      <c r="BQ203" s="116"/>
      <c r="BR203" s="23"/>
      <c r="BS203" s="23"/>
      <c r="BT203" s="23"/>
      <c r="BV203" s="116"/>
      <c r="BW203" s="23"/>
      <c r="BX203" s="23"/>
      <c r="BY203" s="23"/>
      <c r="CA203" s="116"/>
      <c r="CB203" s="23"/>
      <c r="CC203" s="23"/>
      <c r="CD203" s="23"/>
      <c r="CF203" s="116"/>
      <c r="CG203" s="23"/>
      <c r="CH203" s="23"/>
      <c r="CI203" s="23"/>
      <c r="CK203" s="116"/>
      <c r="CL203" s="23"/>
    </row>
    <row r="204" spans="1:90">
      <c r="D204" s="116"/>
      <c r="E204" s="23"/>
      <c r="F204" s="116"/>
      <c r="G204" s="116"/>
      <c r="H204" s="23"/>
      <c r="I204" s="116"/>
      <c r="J204" s="23"/>
      <c r="K204" s="23"/>
      <c r="L204" s="116"/>
      <c r="M204" s="116"/>
      <c r="N204" s="116"/>
      <c r="O204" s="23"/>
      <c r="P204" s="23"/>
      <c r="R204" s="116"/>
      <c r="S204" s="23"/>
      <c r="T204" s="23"/>
      <c r="V204" s="116"/>
      <c r="W204" s="23"/>
      <c r="Y204" s="177"/>
      <c r="Z204" s="28"/>
      <c r="AA204" s="116"/>
      <c r="AB204" s="23"/>
      <c r="AC204" s="23"/>
      <c r="AE204" s="116"/>
      <c r="AF204" s="23"/>
      <c r="AG204" s="23"/>
      <c r="AI204" s="116"/>
      <c r="AJ204" s="23"/>
      <c r="AK204" s="23"/>
      <c r="AM204" s="116"/>
      <c r="AN204" s="23"/>
      <c r="AO204" s="23"/>
      <c r="AQ204" s="116"/>
      <c r="AR204" s="23"/>
      <c r="AS204" s="23"/>
      <c r="AT204" s="23"/>
      <c r="AU204" s="23"/>
      <c r="AW204" s="116"/>
      <c r="AX204" s="23"/>
      <c r="AY204" s="23"/>
      <c r="AZ204" s="27"/>
      <c r="BB204" s="116"/>
      <c r="BC204" s="23"/>
      <c r="BD204" s="23"/>
      <c r="BE204" s="23"/>
      <c r="BG204" s="116"/>
      <c r="BH204" s="23"/>
      <c r="BI204" s="23"/>
      <c r="BJ204" s="23"/>
      <c r="BL204" s="116"/>
      <c r="BM204" s="23"/>
      <c r="BN204" s="23"/>
      <c r="BO204" s="23"/>
      <c r="BQ204" s="116"/>
      <c r="BR204" s="23"/>
      <c r="BS204" s="23"/>
      <c r="BT204" s="23"/>
      <c r="BV204" s="116"/>
      <c r="BW204" s="23"/>
      <c r="BX204" s="23"/>
      <c r="BY204" s="23"/>
    </row>
    <row r="205" spans="1:90">
      <c r="D205" s="116"/>
      <c r="E205" s="23"/>
      <c r="F205" s="116"/>
      <c r="G205" s="116"/>
      <c r="H205" s="23"/>
      <c r="I205" s="116"/>
      <c r="J205" s="23"/>
      <c r="K205" s="23"/>
      <c r="L205" s="116"/>
      <c r="M205" s="116"/>
      <c r="N205" s="116"/>
      <c r="O205" s="23"/>
      <c r="P205" s="23"/>
      <c r="R205" s="116"/>
      <c r="S205" s="23"/>
      <c r="T205" s="23"/>
      <c r="V205" s="116"/>
      <c r="W205" s="23"/>
      <c r="Y205" s="177"/>
      <c r="Z205" s="28"/>
      <c r="AA205" s="116"/>
      <c r="AB205" s="23"/>
      <c r="AC205" s="23"/>
      <c r="AE205" s="116"/>
      <c r="AF205" s="23"/>
      <c r="AG205" s="23"/>
      <c r="AI205" s="116"/>
      <c r="AJ205" s="23"/>
      <c r="AK205" s="23"/>
      <c r="AM205" s="116"/>
      <c r="AN205" s="23"/>
      <c r="AO205" s="23"/>
      <c r="AQ205" s="116"/>
      <c r="AR205" s="23"/>
      <c r="AS205" s="23"/>
      <c r="AT205" s="23"/>
      <c r="AU205" s="23"/>
      <c r="AW205" s="116"/>
      <c r="AX205" s="23"/>
      <c r="AY205" s="23"/>
      <c r="AZ205" s="27"/>
      <c r="BB205" s="116"/>
      <c r="BC205" s="23"/>
      <c r="BD205" s="23"/>
      <c r="BE205" s="23"/>
      <c r="BG205" s="116"/>
      <c r="BH205" s="23"/>
      <c r="BI205" s="23"/>
      <c r="BJ205" s="23"/>
      <c r="BL205" s="116"/>
      <c r="BM205" s="23"/>
      <c r="BN205" s="23"/>
      <c r="BO205" s="23"/>
      <c r="BQ205" s="116"/>
      <c r="BR205" s="23"/>
      <c r="BS205" s="23"/>
      <c r="BT205" s="23"/>
      <c r="BV205" s="116"/>
      <c r="BW205" s="23"/>
      <c r="BX205" s="23"/>
      <c r="BY205" s="23"/>
    </row>
    <row r="206" spans="1:90">
      <c r="D206" s="116"/>
      <c r="E206" s="23"/>
      <c r="F206" s="116"/>
      <c r="G206" s="116"/>
      <c r="H206" s="23"/>
      <c r="I206" s="116"/>
      <c r="J206" s="23"/>
      <c r="K206" s="23"/>
      <c r="L206" s="116"/>
      <c r="M206" s="116"/>
      <c r="N206" s="116"/>
      <c r="O206" s="23"/>
      <c r="P206" s="23"/>
      <c r="R206" s="116"/>
      <c r="S206" s="23"/>
      <c r="T206" s="23"/>
      <c r="V206" s="116"/>
      <c r="W206" s="23"/>
      <c r="Y206" s="177"/>
      <c r="Z206" s="28"/>
      <c r="AA206" s="116"/>
      <c r="AB206" s="23"/>
      <c r="AC206" s="23"/>
      <c r="AE206" s="116"/>
      <c r="AF206" s="23"/>
      <c r="AG206" s="23"/>
      <c r="AI206" s="116"/>
      <c r="AJ206" s="23"/>
      <c r="AK206" s="23"/>
      <c r="AM206" s="116"/>
      <c r="AN206" s="23"/>
      <c r="AO206" s="23"/>
      <c r="AQ206" s="116"/>
      <c r="AR206" s="23"/>
      <c r="AS206" s="23"/>
      <c r="AT206" s="23"/>
      <c r="AU206" s="23"/>
      <c r="AW206" s="116"/>
      <c r="AX206" s="23"/>
      <c r="AY206" s="23"/>
      <c r="AZ206" s="27"/>
      <c r="BB206" s="116"/>
      <c r="BC206" s="23"/>
      <c r="BD206" s="23"/>
      <c r="BE206" s="23"/>
      <c r="BG206" s="116"/>
      <c r="BH206" s="23"/>
      <c r="BI206" s="23"/>
      <c r="BJ206" s="23"/>
      <c r="BL206" s="116"/>
      <c r="BM206" s="23"/>
      <c r="BN206" s="23"/>
      <c r="BO206" s="23"/>
      <c r="BQ206" s="116"/>
      <c r="BR206" s="23"/>
      <c r="BS206" s="23"/>
      <c r="BT206" s="23"/>
      <c r="BV206" s="116"/>
      <c r="BW206" s="23"/>
      <c r="BX206" s="23"/>
      <c r="BY206" s="23"/>
    </row>
    <row r="207" spans="1:90">
      <c r="D207" s="116"/>
      <c r="E207" s="23"/>
      <c r="F207" s="116"/>
      <c r="G207" s="116"/>
      <c r="H207" s="23"/>
      <c r="I207" s="116"/>
      <c r="J207" s="23"/>
      <c r="K207" s="23"/>
      <c r="L207" s="116"/>
      <c r="M207" s="116"/>
      <c r="N207" s="116"/>
      <c r="O207" s="23"/>
      <c r="P207" s="23"/>
      <c r="R207" s="116"/>
      <c r="S207" s="23"/>
      <c r="T207" s="23"/>
      <c r="V207" s="116"/>
      <c r="W207" s="23"/>
      <c r="Y207" s="177"/>
      <c r="Z207" s="28"/>
      <c r="AA207" s="116"/>
      <c r="AB207" s="23"/>
      <c r="AC207" s="23"/>
      <c r="AE207" s="116"/>
      <c r="AF207" s="23"/>
      <c r="AG207" s="23"/>
      <c r="AI207" s="116"/>
      <c r="AJ207" s="23"/>
      <c r="AK207" s="23"/>
      <c r="AM207" s="116"/>
      <c r="AN207" s="23"/>
      <c r="AO207" s="23"/>
      <c r="AQ207" s="116"/>
      <c r="AR207" s="23"/>
      <c r="AS207" s="23"/>
      <c r="AT207" s="23"/>
      <c r="AU207" s="23"/>
      <c r="AW207" s="116"/>
      <c r="AX207" s="23"/>
      <c r="AY207" s="23"/>
      <c r="AZ207" s="27"/>
      <c r="BB207" s="116"/>
      <c r="BC207" s="23"/>
      <c r="BD207" s="23"/>
      <c r="BE207" s="23"/>
      <c r="BG207" s="116"/>
      <c r="BH207" s="23"/>
      <c r="BI207" s="23"/>
      <c r="BJ207" s="23"/>
      <c r="BL207" s="116"/>
      <c r="BM207" s="23"/>
      <c r="BN207" s="23"/>
      <c r="BO207" s="23"/>
      <c r="BQ207" s="116"/>
      <c r="BR207" s="23"/>
      <c r="BS207" s="23"/>
      <c r="BT207" s="23"/>
      <c r="BV207" s="116"/>
      <c r="BW207" s="23"/>
      <c r="BX207" s="23"/>
      <c r="BY207" s="23"/>
    </row>
    <row r="208" spans="1:90">
      <c r="D208" s="116"/>
      <c r="E208" s="23"/>
      <c r="F208" s="116"/>
      <c r="G208" s="116"/>
      <c r="H208" s="23"/>
      <c r="I208" s="116"/>
      <c r="J208" s="23"/>
      <c r="K208" s="23"/>
      <c r="L208" s="116"/>
      <c r="M208" s="116"/>
      <c r="N208" s="116"/>
      <c r="O208" s="23"/>
      <c r="P208" s="23"/>
      <c r="R208" s="116"/>
      <c r="S208" s="23"/>
      <c r="T208" s="23"/>
      <c r="V208" s="116"/>
      <c r="W208" s="23"/>
      <c r="Y208" s="177"/>
      <c r="Z208" s="28"/>
      <c r="AA208" s="116"/>
      <c r="AB208" s="23"/>
      <c r="AC208" s="23"/>
      <c r="AE208" s="116"/>
      <c r="AF208" s="23"/>
      <c r="AG208" s="23"/>
      <c r="AI208" s="116"/>
      <c r="AJ208" s="23"/>
      <c r="AK208" s="23"/>
      <c r="AM208" s="116"/>
      <c r="AN208" s="23"/>
      <c r="AO208" s="23"/>
      <c r="AQ208" s="116"/>
      <c r="AR208" s="23"/>
      <c r="AS208" s="23"/>
      <c r="AT208" s="23"/>
      <c r="AU208" s="23"/>
      <c r="AW208" s="116"/>
      <c r="AX208" s="23"/>
      <c r="AY208" s="23"/>
      <c r="AZ208" s="27"/>
      <c r="BB208" s="116"/>
      <c r="BC208" s="23"/>
      <c r="BD208" s="23"/>
      <c r="BE208" s="23"/>
      <c r="BG208" s="116"/>
      <c r="BH208" s="23"/>
      <c r="BI208" s="23"/>
      <c r="BJ208" s="23"/>
      <c r="BL208" s="116"/>
      <c r="BM208" s="23"/>
      <c r="BN208" s="23"/>
      <c r="BO208" s="23"/>
      <c r="BQ208" s="116"/>
      <c r="BR208" s="23"/>
      <c r="BS208" s="23"/>
      <c r="BT208" s="23"/>
      <c r="BV208" s="116"/>
      <c r="BW208" s="23"/>
      <c r="BX208" s="23"/>
      <c r="BY208" s="23"/>
    </row>
    <row r="209" spans="4:90">
      <c r="D209" s="116"/>
      <c r="E209" s="23"/>
      <c r="F209" s="116"/>
      <c r="G209" s="116"/>
      <c r="H209" s="23"/>
      <c r="I209" s="116"/>
      <c r="J209" s="23"/>
      <c r="K209" s="23"/>
      <c r="L209" s="116"/>
      <c r="M209" s="116"/>
      <c r="N209" s="116"/>
      <c r="O209" s="23"/>
      <c r="P209" s="23"/>
      <c r="R209" s="116"/>
      <c r="S209" s="23"/>
      <c r="T209" s="23"/>
      <c r="V209" s="116"/>
      <c r="W209" s="23"/>
      <c r="Y209" s="177"/>
      <c r="Z209" s="28"/>
      <c r="AA209" s="116"/>
      <c r="AB209" s="23"/>
      <c r="AC209" s="23"/>
      <c r="AE209" s="116"/>
      <c r="AF209" s="23"/>
      <c r="AG209" s="23"/>
      <c r="AI209" s="116"/>
      <c r="AJ209" s="23"/>
      <c r="AK209" s="23"/>
      <c r="AM209" s="116"/>
      <c r="AN209" s="23"/>
      <c r="AO209" s="23"/>
      <c r="AQ209" s="116"/>
      <c r="AR209" s="23"/>
      <c r="AS209" s="23"/>
      <c r="AT209" s="23"/>
      <c r="AU209" s="23"/>
      <c r="AW209" s="116"/>
      <c r="AX209" s="23"/>
      <c r="AY209" s="23"/>
      <c r="AZ209" s="27"/>
      <c r="BB209" s="116"/>
      <c r="BC209" s="23"/>
      <c r="BD209" s="23"/>
      <c r="BE209" s="23"/>
      <c r="BG209" s="116"/>
      <c r="BH209" s="23"/>
      <c r="BI209" s="23"/>
      <c r="BJ209" s="23"/>
      <c r="BL209" s="116"/>
      <c r="BM209" s="23"/>
      <c r="BN209" s="23"/>
      <c r="BO209" s="23"/>
      <c r="BQ209" s="116"/>
      <c r="BR209" s="23"/>
      <c r="BS209" s="23"/>
      <c r="BT209" s="23"/>
      <c r="BV209" s="116"/>
      <c r="BW209" s="23"/>
      <c r="BX209" s="23"/>
      <c r="BY209" s="23"/>
      <c r="CA209" s="116"/>
      <c r="CB209" s="23"/>
      <c r="CC209" s="23"/>
      <c r="CD209" s="23"/>
      <c r="CF209" s="116"/>
      <c r="CG209" s="23"/>
      <c r="CH209" s="23"/>
      <c r="CI209" s="23"/>
      <c r="CK209" s="116"/>
      <c r="CL209" s="23"/>
    </row>
    <row r="210" spans="4:90">
      <c r="D210" s="116"/>
      <c r="E210" s="23"/>
      <c r="F210" s="116"/>
      <c r="G210" s="116"/>
      <c r="H210" s="23"/>
      <c r="I210" s="116"/>
      <c r="J210" s="23"/>
      <c r="K210" s="23"/>
      <c r="L210" s="116"/>
      <c r="M210" s="116"/>
      <c r="N210" s="116"/>
      <c r="O210" s="23"/>
      <c r="P210" s="23"/>
      <c r="R210" s="116"/>
      <c r="S210" s="23"/>
      <c r="T210" s="23"/>
      <c r="V210" s="116"/>
      <c r="W210" s="23"/>
      <c r="Y210" s="177"/>
      <c r="Z210" s="28"/>
      <c r="AA210" s="116"/>
      <c r="AB210" s="23"/>
      <c r="AC210" s="23"/>
      <c r="AE210" s="116"/>
      <c r="AF210" s="23"/>
      <c r="AG210" s="23"/>
      <c r="AI210" s="116"/>
      <c r="AJ210" s="23"/>
      <c r="AK210" s="23"/>
      <c r="AM210" s="116"/>
      <c r="AN210" s="23"/>
      <c r="AO210" s="23"/>
      <c r="AQ210" s="116"/>
      <c r="AR210" s="23"/>
      <c r="AS210" s="23"/>
      <c r="AT210" s="23"/>
      <c r="AU210" s="23"/>
      <c r="AW210" s="116"/>
      <c r="AX210" s="23"/>
      <c r="AY210" s="23"/>
      <c r="AZ210" s="27"/>
      <c r="BB210" s="116"/>
      <c r="BC210" s="23"/>
      <c r="BD210" s="23"/>
      <c r="BE210" s="23"/>
      <c r="BG210" s="116"/>
      <c r="BH210" s="23"/>
      <c r="BI210" s="23"/>
      <c r="BJ210" s="23"/>
      <c r="BL210" s="116"/>
      <c r="BM210" s="23"/>
      <c r="BN210" s="23"/>
      <c r="BO210" s="23"/>
      <c r="BQ210" s="116"/>
      <c r="BR210" s="23"/>
      <c r="BS210" s="23"/>
      <c r="BT210" s="23"/>
      <c r="BV210" s="116"/>
      <c r="BW210" s="23"/>
      <c r="BX210" s="23"/>
      <c r="BY210" s="23"/>
      <c r="CA210" s="116"/>
      <c r="CB210" s="23"/>
      <c r="CC210" s="23"/>
      <c r="CD210" s="23"/>
      <c r="CF210" s="116"/>
      <c r="CG210" s="23"/>
      <c r="CH210" s="23"/>
      <c r="CI210" s="23"/>
      <c r="CK210" s="116"/>
      <c r="CL210" s="23"/>
    </row>
    <row r="211" spans="4:90">
      <c r="D211" s="116"/>
      <c r="E211" s="23"/>
      <c r="F211" s="116"/>
      <c r="G211" s="116"/>
      <c r="H211" s="23"/>
      <c r="I211" s="116"/>
      <c r="J211" s="23"/>
      <c r="K211" s="23"/>
      <c r="L211" s="116"/>
      <c r="M211" s="116"/>
      <c r="N211" s="116"/>
      <c r="O211" s="23"/>
      <c r="P211" s="23"/>
      <c r="R211" s="116"/>
      <c r="S211" s="23"/>
      <c r="T211" s="23"/>
      <c r="V211" s="116"/>
      <c r="W211" s="23"/>
      <c r="Y211" s="177"/>
      <c r="Z211" s="28"/>
      <c r="AA211" s="116"/>
      <c r="AB211" s="23"/>
      <c r="AC211" s="23"/>
      <c r="AE211" s="116"/>
      <c r="AF211" s="23"/>
      <c r="AG211" s="23"/>
      <c r="AI211" s="116"/>
      <c r="AJ211" s="23"/>
      <c r="AK211" s="23"/>
      <c r="AM211" s="116"/>
      <c r="AN211" s="23"/>
      <c r="AO211" s="23"/>
      <c r="AQ211" s="116"/>
      <c r="AR211" s="23"/>
      <c r="AS211" s="23"/>
      <c r="AT211" s="23"/>
      <c r="AU211" s="23"/>
      <c r="AW211" s="116"/>
      <c r="AX211" s="23"/>
      <c r="AY211" s="23"/>
      <c r="AZ211" s="27"/>
      <c r="BB211" s="116"/>
      <c r="BC211" s="23"/>
      <c r="BD211" s="23"/>
      <c r="BE211" s="23"/>
      <c r="BG211" s="116"/>
      <c r="BH211" s="23"/>
      <c r="BI211" s="23"/>
      <c r="BJ211" s="23"/>
      <c r="BL211" s="116"/>
      <c r="BM211" s="23"/>
      <c r="BN211" s="23"/>
      <c r="BO211" s="23"/>
      <c r="BQ211" s="116"/>
      <c r="BR211" s="23"/>
      <c r="BS211" s="23"/>
      <c r="BT211" s="23"/>
      <c r="BV211" s="116"/>
      <c r="BW211" s="23"/>
      <c r="BX211" s="23"/>
      <c r="BY211" s="23"/>
      <c r="CA211" s="116"/>
      <c r="CB211" s="23"/>
      <c r="CC211" s="23"/>
      <c r="CD211" s="23"/>
      <c r="CF211" s="116"/>
      <c r="CG211" s="23"/>
      <c r="CH211" s="23"/>
      <c r="CI211" s="23"/>
      <c r="CK211" s="116"/>
      <c r="CL211" s="23"/>
    </row>
    <row r="212" spans="4:90">
      <c r="D212" s="116"/>
      <c r="E212" s="23"/>
      <c r="F212" s="116"/>
      <c r="G212" s="116"/>
      <c r="H212" s="23"/>
      <c r="I212" s="116"/>
      <c r="J212" s="23"/>
      <c r="K212" s="23"/>
      <c r="L212" s="116"/>
      <c r="M212" s="116"/>
      <c r="N212" s="116"/>
      <c r="O212" s="23"/>
      <c r="P212" s="23"/>
      <c r="R212" s="116"/>
      <c r="S212" s="23"/>
      <c r="T212" s="23"/>
      <c r="V212" s="116"/>
      <c r="W212" s="23"/>
      <c r="Y212" s="177"/>
      <c r="Z212" s="28"/>
      <c r="AA212" s="116"/>
      <c r="AB212" s="23"/>
      <c r="AC212" s="23"/>
      <c r="AE212" s="116"/>
      <c r="AF212" s="23"/>
      <c r="AG212" s="23"/>
      <c r="AI212" s="116"/>
      <c r="AJ212" s="23"/>
      <c r="AK212" s="23"/>
      <c r="AM212" s="116"/>
      <c r="AN212" s="23"/>
      <c r="AO212" s="23"/>
      <c r="AQ212" s="116"/>
      <c r="AR212" s="23"/>
      <c r="AS212" s="23"/>
      <c r="AT212" s="23"/>
      <c r="AU212" s="23"/>
      <c r="AW212" s="116"/>
      <c r="AX212" s="23"/>
      <c r="AY212" s="23"/>
      <c r="AZ212" s="27"/>
      <c r="BB212" s="116"/>
      <c r="BC212" s="23"/>
      <c r="BD212" s="23"/>
      <c r="BE212" s="23"/>
      <c r="BG212" s="116"/>
      <c r="BH212" s="23"/>
      <c r="BI212" s="23"/>
      <c r="BJ212" s="23"/>
      <c r="BL212" s="116"/>
      <c r="BM212" s="23"/>
      <c r="BN212" s="23"/>
      <c r="BO212" s="23"/>
      <c r="BQ212" s="116"/>
      <c r="BR212" s="23"/>
      <c r="BS212" s="23"/>
      <c r="BT212" s="23"/>
      <c r="BV212" s="116"/>
      <c r="BW212" s="23"/>
      <c r="BX212" s="23"/>
      <c r="BY212" s="23"/>
      <c r="CA212" s="116"/>
      <c r="CB212" s="23"/>
      <c r="CC212" s="23"/>
      <c r="CD212" s="23"/>
      <c r="CF212" s="116"/>
      <c r="CG212" s="23"/>
      <c r="CH212" s="23"/>
      <c r="CI212" s="23"/>
      <c r="CK212" s="116"/>
      <c r="CL212" s="23"/>
    </row>
    <row r="213" spans="4:90">
      <c r="D213" s="116"/>
      <c r="E213" s="23"/>
      <c r="F213" s="116"/>
      <c r="G213" s="116"/>
      <c r="H213" s="23"/>
      <c r="I213" s="116"/>
      <c r="J213" s="23"/>
      <c r="K213" s="23"/>
      <c r="L213" s="116"/>
      <c r="M213" s="116"/>
      <c r="N213" s="116"/>
      <c r="O213" s="23"/>
      <c r="P213" s="23"/>
      <c r="R213" s="116"/>
      <c r="S213" s="23"/>
      <c r="T213" s="23"/>
      <c r="V213" s="116"/>
      <c r="W213" s="23"/>
      <c r="Y213" s="177"/>
      <c r="Z213" s="28"/>
      <c r="AA213" s="116"/>
      <c r="AB213" s="23"/>
      <c r="AC213" s="23"/>
      <c r="AE213" s="116"/>
      <c r="AF213" s="23"/>
      <c r="AG213" s="23"/>
      <c r="AI213" s="116"/>
      <c r="AJ213" s="23"/>
      <c r="AK213" s="23"/>
      <c r="AM213" s="116"/>
      <c r="AN213" s="23"/>
      <c r="AO213" s="23"/>
      <c r="AQ213" s="116"/>
      <c r="AR213" s="23"/>
      <c r="AS213" s="23"/>
      <c r="AT213" s="23"/>
      <c r="AU213" s="23"/>
      <c r="AW213" s="116"/>
      <c r="AX213" s="23"/>
      <c r="AY213" s="23"/>
      <c r="AZ213" s="27"/>
      <c r="BB213" s="116"/>
      <c r="BC213" s="23"/>
      <c r="BD213" s="23"/>
      <c r="BE213" s="23"/>
      <c r="BG213" s="116"/>
      <c r="BH213" s="23"/>
      <c r="BI213" s="23"/>
      <c r="BJ213" s="23"/>
      <c r="BL213" s="116"/>
      <c r="BM213" s="23"/>
      <c r="BN213" s="23"/>
      <c r="BO213" s="23"/>
      <c r="BQ213" s="116"/>
      <c r="BR213" s="23"/>
      <c r="BS213" s="23"/>
      <c r="BT213" s="23"/>
      <c r="BV213" s="116"/>
      <c r="BW213" s="23"/>
      <c r="BX213" s="23"/>
      <c r="BY213" s="23"/>
      <c r="CA213" s="116"/>
      <c r="CB213" s="23"/>
      <c r="CC213" s="23"/>
      <c r="CD213" s="23"/>
      <c r="CF213" s="116"/>
      <c r="CG213" s="23"/>
      <c r="CH213" s="23"/>
      <c r="CI213" s="23"/>
      <c r="CK213" s="116"/>
      <c r="CL213" s="23"/>
    </row>
    <row r="214" spans="4:90">
      <c r="D214" s="116"/>
      <c r="E214" s="23"/>
      <c r="F214" s="116"/>
      <c r="G214" s="116"/>
      <c r="H214" s="23"/>
      <c r="I214" s="116"/>
      <c r="J214" s="23"/>
      <c r="K214" s="23"/>
      <c r="L214" s="116"/>
      <c r="M214" s="116"/>
      <c r="N214" s="116"/>
      <c r="O214" s="23"/>
      <c r="P214" s="23"/>
      <c r="R214" s="116"/>
      <c r="S214" s="23"/>
      <c r="T214" s="23"/>
      <c r="V214" s="116"/>
      <c r="W214" s="23"/>
      <c r="Y214" s="177"/>
      <c r="Z214" s="28"/>
      <c r="AA214" s="116"/>
      <c r="AB214" s="23"/>
      <c r="AC214" s="23"/>
      <c r="AE214" s="116"/>
      <c r="AF214" s="23"/>
      <c r="AG214" s="23"/>
      <c r="AI214" s="116"/>
      <c r="AJ214" s="23"/>
      <c r="AK214" s="23"/>
      <c r="AM214" s="116"/>
      <c r="AN214" s="23"/>
      <c r="AO214" s="23"/>
      <c r="AQ214" s="116"/>
      <c r="AR214" s="23"/>
      <c r="AS214" s="23"/>
      <c r="AT214" s="23"/>
      <c r="AU214" s="23"/>
      <c r="AW214" s="116"/>
      <c r="AX214" s="23"/>
      <c r="AY214" s="23"/>
      <c r="AZ214" s="27"/>
      <c r="BB214" s="116"/>
      <c r="BC214" s="23"/>
      <c r="BD214" s="23"/>
      <c r="BE214" s="23"/>
      <c r="BG214" s="116"/>
      <c r="BH214" s="23"/>
      <c r="BI214" s="23"/>
      <c r="BJ214" s="23"/>
      <c r="BL214" s="116"/>
      <c r="BM214" s="23"/>
      <c r="BN214" s="23"/>
      <c r="BO214" s="23"/>
      <c r="BQ214" s="116"/>
      <c r="BR214" s="23"/>
      <c r="BS214" s="23"/>
      <c r="BT214" s="23"/>
      <c r="BV214" s="116"/>
      <c r="BW214" s="23"/>
      <c r="BX214" s="23"/>
      <c r="BY214" s="23"/>
      <c r="CA214" s="116"/>
      <c r="CB214" s="23"/>
      <c r="CC214" s="23"/>
      <c r="CD214" s="23"/>
      <c r="CF214" s="116"/>
      <c r="CG214" s="23"/>
      <c r="CH214" s="23"/>
      <c r="CI214" s="23"/>
      <c r="CK214" s="116"/>
      <c r="CL214" s="23"/>
    </row>
    <row r="215" spans="4:90">
      <c r="D215" s="116"/>
      <c r="E215" s="23"/>
      <c r="F215" s="116"/>
      <c r="G215" s="116"/>
      <c r="H215" s="23"/>
      <c r="I215" s="116"/>
      <c r="J215" s="23"/>
      <c r="K215" s="23"/>
      <c r="L215" s="116"/>
      <c r="M215" s="116"/>
      <c r="N215" s="116"/>
      <c r="O215" s="23"/>
      <c r="P215" s="23"/>
      <c r="R215" s="116"/>
      <c r="S215" s="23"/>
      <c r="T215" s="23"/>
      <c r="V215" s="116"/>
      <c r="W215" s="23"/>
      <c r="Y215" s="177"/>
      <c r="Z215" s="28"/>
      <c r="AA215" s="116"/>
      <c r="AB215" s="23"/>
      <c r="AC215" s="23"/>
      <c r="AE215" s="116"/>
      <c r="AF215" s="23"/>
      <c r="AG215" s="23"/>
      <c r="AI215" s="116"/>
      <c r="AJ215" s="23"/>
      <c r="AK215" s="23"/>
      <c r="AM215" s="116"/>
      <c r="AN215" s="23"/>
      <c r="AO215" s="23"/>
      <c r="AQ215" s="116"/>
      <c r="AR215" s="23"/>
      <c r="AS215" s="23"/>
      <c r="AT215" s="23"/>
      <c r="AU215" s="23"/>
      <c r="AW215" s="116"/>
      <c r="AX215" s="23"/>
      <c r="AY215" s="23"/>
      <c r="AZ215" s="27"/>
      <c r="BB215" s="116"/>
      <c r="BC215" s="23"/>
      <c r="BD215" s="23"/>
      <c r="BE215" s="23"/>
      <c r="BG215" s="116"/>
      <c r="BH215" s="23"/>
      <c r="BI215" s="23"/>
      <c r="BJ215" s="23"/>
      <c r="BL215" s="116"/>
      <c r="BM215" s="23"/>
      <c r="BN215" s="23"/>
      <c r="BO215" s="23"/>
      <c r="BQ215" s="116"/>
      <c r="BR215" s="23"/>
      <c r="BS215" s="23"/>
      <c r="BT215" s="23"/>
      <c r="BV215" s="116"/>
      <c r="BW215" s="23"/>
      <c r="BX215" s="23"/>
      <c r="BY215" s="23"/>
      <c r="CA215" s="116"/>
      <c r="CB215" s="23"/>
      <c r="CC215" s="23"/>
      <c r="CD215" s="23"/>
      <c r="CF215" s="116"/>
      <c r="CG215" s="23"/>
      <c r="CH215" s="23"/>
      <c r="CI215" s="23"/>
      <c r="CK215" s="116"/>
      <c r="CL215" s="23"/>
    </row>
    <row r="216" spans="4:90">
      <c r="D216" s="116"/>
      <c r="E216" s="23"/>
      <c r="F216" s="116"/>
      <c r="G216" s="116"/>
      <c r="H216" s="23"/>
      <c r="I216" s="116"/>
      <c r="J216" s="23"/>
      <c r="K216" s="23"/>
      <c r="L216" s="116"/>
      <c r="M216" s="116"/>
      <c r="N216" s="116"/>
      <c r="O216" s="23"/>
      <c r="P216" s="23"/>
      <c r="R216" s="116"/>
      <c r="S216" s="23"/>
      <c r="T216" s="23"/>
      <c r="V216" s="116"/>
      <c r="W216" s="23"/>
      <c r="Y216" s="177"/>
      <c r="Z216" s="28"/>
      <c r="AA216" s="116"/>
      <c r="AB216" s="23"/>
      <c r="AC216" s="23"/>
      <c r="AE216" s="116"/>
      <c r="AF216" s="23"/>
      <c r="AG216" s="23"/>
      <c r="AI216" s="116"/>
      <c r="AJ216" s="23"/>
      <c r="AK216" s="23"/>
      <c r="AM216" s="116"/>
      <c r="AN216" s="23"/>
      <c r="AO216" s="23"/>
      <c r="AQ216" s="116"/>
      <c r="AR216" s="23"/>
      <c r="AS216" s="23"/>
      <c r="AT216" s="23"/>
      <c r="AU216" s="23"/>
      <c r="AW216" s="116"/>
      <c r="AX216" s="23"/>
      <c r="AY216" s="23"/>
      <c r="AZ216" s="27"/>
      <c r="BB216" s="116"/>
      <c r="BC216" s="23"/>
      <c r="BD216" s="23"/>
      <c r="BE216" s="23"/>
      <c r="BG216" s="116"/>
      <c r="BH216" s="23"/>
      <c r="BI216" s="23"/>
      <c r="BJ216" s="23"/>
      <c r="BL216" s="116"/>
      <c r="BM216" s="23"/>
      <c r="BN216" s="23"/>
      <c r="BO216" s="23"/>
      <c r="BQ216" s="116"/>
      <c r="BR216" s="23"/>
      <c r="BS216" s="23"/>
      <c r="BT216" s="23"/>
      <c r="BV216" s="116"/>
      <c r="BW216" s="23"/>
      <c r="BX216" s="23"/>
      <c r="BY216" s="23"/>
      <c r="CA216" s="116"/>
      <c r="CB216" s="23"/>
      <c r="CC216" s="23"/>
      <c r="CD216" s="23"/>
      <c r="CF216" s="116"/>
      <c r="CG216" s="23"/>
      <c r="CH216" s="23"/>
      <c r="CI216" s="23"/>
      <c r="CK216" s="116"/>
      <c r="CL216" s="23"/>
    </row>
    <row r="217" spans="4:90">
      <c r="D217" s="116"/>
      <c r="E217" s="23"/>
      <c r="F217" s="116"/>
      <c r="G217" s="116"/>
      <c r="H217" s="23"/>
      <c r="I217" s="116"/>
      <c r="J217" s="23"/>
      <c r="K217" s="23"/>
      <c r="L217" s="116"/>
      <c r="M217" s="116"/>
      <c r="N217" s="116"/>
      <c r="O217" s="23"/>
      <c r="P217" s="23"/>
      <c r="R217" s="116"/>
      <c r="S217" s="23"/>
      <c r="T217" s="23"/>
      <c r="V217" s="116"/>
      <c r="W217" s="23"/>
      <c r="Y217" s="177"/>
      <c r="Z217" s="28"/>
      <c r="AA217" s="116"/>
      <c r="AB217" s="23"/>
      <c r="AC217" s="23"/>
      <c r="AE217" s="116"/>
      <c r="AF217" s="23"/>
      <c r="AG217" s="23"/>
      <c r="AI217" s="116"/>
      <c r="AJ217" s="23"/>
      <c r="AK217" s="23"/>
      <c r="AM217" s="116"/>
      <c r="AN217" s="23"/>
      <c r="AO217" s="23"/>
      <c r="AQ217" s="116"/>
      <c r="AR217" s="23"/>
      <c r="AS217" s="23"/>
      <c r="AT217" s="23"/>
      <c r="AU217" s="23"/>
      <c r="AW217" s="116"/>
      <c r="AX217" s="23"/>
      <c r="AY217" s="23"/>
      <c r="AZ217" s="27"/>
      <c r="BB217" s="116"/>
      <c r="BC217" s="23"/>
      <c r="BD217" s="23"/>
      <c r="BE217" s="23"/>
      <c r="BG217" s="116"/>
      <c r="BH217" s="23"/>
      <c r="BI217" s="23"/>
      <c r="BJ217" s="23"/>
      <c r="BL217" s="116"/>
      <c r="BM217" s="23"/>
      <c r="BN217" s="23"/>
      <c r="BO217" s="23"/>
      <c r="BQ217" s="116"/>
      <c r="BR217" s="23"/>
      <c r="BS217" s="23"/>
      <c r="BT217" s="23"/>
      <c r="BV217" s="116"/>
      <c r="BW217" s="23"/>
      <c r="BX217" s="23"/>
      <c r="BY217" s="23"/>
      <c r="CA217" s="116"/>
      <c r="CB217" s="23"/>
      <c r="CC217" s="23"/>
      <c r="CD217" s="23"/>
      <c r="CF217" s="116"/>
      <c r="CG217" s="23"/>
      <c r="CH217" s="23"/>
      <c r="CI217" s="23"/>
      <c r="CK217" s="116"/>
      <c r="CL217" s="23"/>
    </row>
  </sheetData>
  <mergeCells count="15">
    <mergeCell ref="CA6:CD6"/>
    <mergeCell ref="CF6:CI6"/>
    <mergeCell ref="BG3:BJ4"/>
    <mergeCell ref="BL3:BO4"/>
    <mergeCell ref="BQ3:BT4"/>
    <mergeCell ref="BV3:BY4"/>
    <mergeCell ref="CA3:CD4"/>
    <mergeCell ref="CF3:CI4"/>
    <mergeCell ref="BB3:BE4"/>
    <mergeCell ref="M2:P3"/>
    <mergeCell ref="AE3:AG4"/>
    <mergeCell ref="AI3:AK4"/>
    <mergeCell ref="AM3:AO4"/>
    <mergeCell ref="AQ3:AU4"/>
    <mergeCell ref="AW3:AZ4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4">
    <tabColor rgb="FF005EB8"/>
  </sheetPr>
  <dimension ref="A1:CM21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3" width="4.28515625" style="23" customWidth="1"/>
    <col min="4" max="4" width="11.7109375" style="130" customWidth="1"/>
    <col min="5" max="5" width="13.28515625" style="45" bestFit="1" customWidth="1"/>
    <col min="6" max="6" width="11.28515625" style="117" customWidth="1"/>
    <col min="7" max="7" width="12.28515625" style="130" customWidth="1"/>
    <col min="8" max="8" width="12.85546875" style="45" customWidth="1"/>
    <col min="9" max="9" width="11.85546875" style="117" customWidth="1"/>
    <col min="10" max="10" width="9.140625" style="47"/>
    <col min="11" max="11" width="11.85546875" style="47" customWidth="1"/>
    <col min="12" max="12" width="4.28515625" style="143" customWidth="1"/>
    <col min="13" max="13" width="15.140625" style="130" customWidth="1"/>
    <col min="14" max="14" width="8.5703125" style="117" customWidth="1"/>
    <col min="15" max="15" width="11.140625" style="47" customWidth="1"/>
    <col min="16" max="16" width="9.28515625" style="47" customWidth="1"/>
    <col min="17" max="17" width="4.28515625" style="116" customWidth="1"/>
    <col min="18" max="18" width="11.42578125" style="130" customWidth="1"/>
    <col min="19" max="19" width="11.42578125" style="45" customWidth="1"/>
    <col min="20" max="20" width="10.5703125" style="45" customWidth="1"/>
    <col min="21" max="21" width="4.28515625" style="116" customWidth="1"/>
    <col min="22" max="22" width="11" style="117" customWidth="1"/>
    <col min="23" max="23" width="11" style="47" customWidth="1"/>
    <col min="24" max="24" width="4.28515625" style="116" customWidth="1"/>
    <col min="25" max="25" width="9.7109375" style="176" customWidth="1"/>
    <col min="26" max="26" width="9.7109375" style="61" customWidth="1"/>
    <col min="27" max="27" width="9.85546875" style="117" customWidth="1"/>
    <col min="28" max="29" width="9.85546875" style="47" customWidth="1"/>
    <col min="30" max="30" width="4.28515625" style="116" customWidth="1"/>
    <col min="31" max="31" width="8.5703125" style="117" customWidth="1"/>
    <col min="32" max="32" width="8.5703125" style="47" customWidth="1"/>
    <col min="33" max="33" width="10.85546875" style="47" customWidth="1"/>
    <col min="34" max="34" width="4.28515625" style="116" customWidth="1"/>
    <col min="35" max="35" width="8.5703125" style="117" customWidth="1"/>
    <col min="36" max="36" width="8.5703125" style="47" customWidth="1"/>
    <col min="37" max="37" width="10.85546875" style="47" customWidth="1"/>
    <col min="38" max="38" width="4.28515625" style="116" customWidth="1"/>
    <col min="39" max="39" width="8.5703125" style="117" customWidth="1"/>
    <col min="40" max="40" width="8.5703125" style="47" customWidth="1"/>
    <col min="41" max="41" width="11" style="47" customWidth="1"/>
    <col min="42" max="42" width="4.28515625" style="116" customWidth="1"/>
    <col min="43" max="43" width="12.140625" style="117" customWidth="1"/>
    <col min="44" max="45" width="12.140625" style="47" customWidth="1"/>
    <col min="46" max="46" width="3.5703125" style="47" customWidth="1"/>
    <col min="47" max="47" width="12.140625" style="47" customWidth="1"/>
    <col min="48" max="48" width="4.28515625" style="116" customWidth="1"/>
    <col min="49" max="49" width="8.140625" style="117" customWidth="1"/>
    <col min="50" max="51" width="8.140625" style="47" customWidth="1"/>
    <col min="52" max="52" width="8.140625" style="65" customWidth="1"/>
    <col min="53" max="53" width="4.28515625" style="116" customWidth="1"/>
    <col min="54" max="54" width="11.42578125" style="130" customWidth="1"/>
    <col min="55" max="57" width="11.42578125" style="45" customWidth="1"/>
    <col min="58" max="58" width="4.28515625" style="116" customWidth="1"/>
    <col min="59" max="59" width="8.5703125" style="117" customWidth="1"/>
    <col min="60" max="60" width="8.5703125" style="47" customWidth="1"/>
    <col min="61" max="61" width="11.42578125" style="47" customWidth="1"/>
    <col min="62" max="62" width="8.5703125" style="47" customWidth="1"/>
    <col min="63" max="63" width="4.28515625" style="116" customWidth="1"/>
    <col min="64" max="64" width="11.7109375" style="130" customWidth="1"/>
    <col min="65" max="67" width="11.7109375" style="45" customWidth="1"/>
    <col min="68" max="68" width="4.28515625" style="116" customWidth="1"/>
    <col min="69" max="69" width="7.7109375" style="117" customWidth="1"/>
    <col min="70" max="70" width="7.7109375" style="47" customWidth="1"/>
    <col min="71" max="71" width="11.7109375" style="47" customWidth="1"/>
    <col min="72" max="72" width="7.7109375" style="47" customWidth="1"/>
    <col min="73" max="73" width="4.28515625" style="116" customWidth="1"/>
    <col min="74" max="74" width="7.7109375" style="117" customWidth="1"/>
    <col min="75" max="75" width="7.7109375" style="47" customWidth="1"/>
    <col min="76" max="76" width="11.28515625" style="47" customWidth="1"/>
    <col min="77" max="77" width="7.7109375" style="47" customWidth="1"/>
    <col min="78" max="78" width="4.28515625" style="116" customWidth="1"/>
    <col min="79" max="79" width="11.42578125" style="179" customWidth="1"/>
    <col min="80" max="82" width="11.42578125" style="62" customWidth="1"/>
    <col min="83" max="83" width="4.28515625" style="116" customWidth="1"/>
    <col min="84" max="84" width="11.85546875" style="179" customWidth="1"/>
    <col min="85" max="87" width="11.85546875" style="62" customWidth="1"/>
    <col min="88" max="88" width="4.28515625" style="116" customWidth="1"/>
    <col min="89" max="89" width="13.28515625" style="130" customWidth="1"/>
    <col min="90" max="90" width="13.28515625" style="45" customWidth="1"/>
    <col min="91" max="91" width="9.140625" style="116"/>
    <col min="92" max="16384" width="9.140625" style="23"/>
  </cols>
  <sheetData>
    <row r="1" spans="1:91">
      <c r="C1" s="14"/>
      <c r="D1" s="135" t="s">
        <v>470</v>
      </c>
      <c r="E1" s="169"/>
      <c r="F1" s="139"/>
      <c r="G1" s="135" t="s">
        <v>469</v>
      </c>
      <c r="O1" s="156"/>
      <c r="P1" s="156"/>
      <c r="Q1" s="129"/>
      <c r="AF1" s="156"/>
      <c r="AG1" s="156"/>
      <c r="AJ1" s="156"/>
      <c r="AK1" s="156"/>
      <c r="AN1" s="156"/>
      <c r="AO1" s="156"/>
      <c r="AP1" s="129"/>
      <c r="AR1" s="156"/>
      <c r="AS1" s="156"/>
      <c r="AT1" s="156"/>
      <c r="AU1" s="156"/>
      <c r="BM1" s="155"/>
      <c r="BN1" s="155"/>
      <c r="BO1" s="155"/>
      <c r="BR1" s="156"/>
      <c r="BS1" s="156"/>
      <c r="BT1" s="156"/>
      <c r="BW1" s="156"/>
      <c r="BX1" s="156"/>
      <c r="BY1" s="192"/>
      <c r="CB1" s="194"/>
      <c r="CC1" s="194"/>
      <c r="CD1" s="194"/>
      <c r="CG1" s="194"/>
      <c r="CH1" s="194"/>
      <c r="CI1" s="194"/>
    </row>
    <row r="2" spans="1:91">
      <c r="M2" s="287" t="s">
        <v>431</v>
      </c>
      <c r="N2" s="288"/>
      <c r="O2" s="288"/>
      <c r="P2" s="289"/>
      <c r="Q2" s="129"/>
      <c r="AF2" s="156"/>
      <c r="AG2" s="156"/>
      <c r="AJ2" s="156"/>
      <c r="AK2" s="156"/>
      <c r="AN2" s="156"/>
      <c r="AO2" s="156"/>
      <c r="AP2" s="129"/>
      <c r="AR2" s="156"/>
      <c r="AS2" s="156"/>
      <c r="AT2" s="156"/>
      <c r="AU2" s="156"/>
      <c r="BH2" s="156"/>
      <c r="BI2" s="156"/>
      <c r="BJ2" s="156"/>
      <c r="BM2" s="155"/>
      <c r="BN2" s="155"/>
      <c r="BO2" s="155"/>
      <c r="BR2" s="156"/>
      <c r="BS2" s="156"/>
      <c r="BT2" s="156"/>
      <c r="BW2" s="156"/>
      <c r="BX2" s="156"/>
      <c r="BY2" s="192"/>
      <c r="CB2" s="194"/>
      <c r="CC2" s="194"/>
      <c r="CD2" s="194"/>
      <c r="CG2" s="194"/>
      <c r="CH2" s="194"/>
      <c r="CI2" s="194"/>
    </row>
    <row r="3" spans="1:91" s="6" customFormat="1">
      <c r="A3" s="2"/>
      <c r="B3" s="2"/>
      <c r="D3" s="172"/>
      <c r="E3" s="182"/>
      <c r="F3" s="170"/>
      <c r="G3" s="173"/>
      <c r="H3" s="184"/>
      <c r="I3" s="170"/>
      <c r="J3" s="183"/>
      <c r="K3" s="183"/>
      <c r="L3" s="171"/>
      <c r="M3" s="287"/>
      <c r="N3" s="288"/>
      <c r="O3" s="288"/>
      <c r="P3" s="289"/>
      <c r="Q3" s="187"/>
      <c r="R3" s="172"/>
      <c r="S3" s="182"/>
      <c r="T3" s="182"/>
      <c r="U3" s="174"/>
      <c r="V3" s="186"/>
      <c r="W3" s="7"/>
      <c r="X3" s="174"/>
      <c r="Y3" s="173"/>
      <c r="Z3" s="184"/>
      <c r="AA3" s="186"/>
      <c r="AB3" s="7"/>
      <c r="AC3" s="7"/>
      <c r="AD3" s="174"/>
      <c r="AE3" s="290" t="s">
        <v>426</v>
      </c>
      <c r="AF3" s="291"/>
      <c r="AG3" s="291"/>
      <c r="AH3" s="174"/>
      <c r="AI3" s="290" t="s">
        <v>427</v>
      </c>
      <c r="AJ3" s="291"/>
      <c r="AK3" s="291"/>
      <c r="AL3" s="174"/>
      <c r="AM3" s="290" t="s">
        <v>428</v>
      </c>
      <c r="AN3" s="291"/>
      <c r="AO3" s="291"/>
      <c r="AP3" s="189"/>
      <c r="AQ3" s="290" t="s">
        <v>429</v>
      </c>
      <c r="AR3" s="291"/>
      <c r="AS3" s="291"/>
      <c r="AT3" s="291"/>
      <c r="AU3" s="291"/>
      <c r="AW3" s="290" t="s">
        <v>430</v>
      </c>
      <c r="AX3" s="291"/>
      <c r="AY3" s="291"/>
      <c r="AZ3" s="291"/>
      <c r="BB3" s="285" t="s">
        <v>431</v>
      </c>
      <c r="BC3" s="286"/>
      <c r="BD3" s="286"/>
      <c r="BE3" s="286"/>
      <c r="BF3" s="174"/>
      <c r="BG3" s="290" t="s">
        <v>15</v>
      </c>
      <c r="BH3" s="291"/>
      <c r="BI3" s="291"/>
      <c r="BJ3" s="291"/>
      <c r="BK3" s="174"/>
      <c r="BL3" s="285" t="s">
        <v>4</v>
      </c>
      <c r="BM3" s="286"/>
      <c r="BN3" s="286"/>
      <c r="BO3" s="286"/>
      <c r="BP3" s="174"/>
      <c r="BQ3" s="290" t="s">
        <v>432</v>
      </c>
      <c r="BR3" s="291"/>
      <c r="BS3" s="291"/>
      <c r="BT3" s="291"/>
      <c r="BU3" s="174"/>
      <c r="BV3" s="290" t="s">
        <v>433</v>
      </c>
      <c r="BW3" s="291"/>
      <c r="BX3" s="291"/>
      <c r="BY3" s="294"/>
      <c r="BZ3" s="174"/>
      <c r="CA3" s="295" t="s">
        <v>434</v>
      </c>
      <c r="CB3" s="296"/>
      <c r="CC3" s="296"/>
      <c r="CD3" s="296"/>
      <c r="CE3" s="174"/>
      <c r="CF3" s="295" t="s">
        <v>434</v>
      </c>
      <c r="CG3" s="296"/>
      <c r="CH3" s="296"/>
      <c r="CI3" s="296"/>
      <c r="CJ3" s="174"/>
      <c r="CK3" s="144"/>
      <c r="CL3" s="8"/>
      <c r="CM3" s="174"/>
    </row>
    <row r="4" spans="1:91" s="6" customFormat="1">
      <c r="A4" s="2"/>
      <c r="B4" s="2"/>
      <c r="D4" s="172"/>
      <c r="E4" s="182"/>
      <c r="F4" s="170"/>
      <c r="G4" s="173"/>
      <c r="H4" s="184"/>
      <c r="I4" s="170"/>
      <c r="J4" s="183"/>
      <c r="K4" s="183"/>
      <c r="L4" s="171"/>
      <c r="M4" s="173"/>
      <c r="N4" s="186"/>
      <c r="O4" s="7"/>
      <c r="P4" s="7"/>
      <c r="Q4" s="187"/>
      <c r="R4" s="172"/>
      <c r="S4" s="182"/>
      <c r="T4" s="182"/>
      <c r="U4" s="174"/>
      <c r="V4" s="186"/>
      <c r="W4" s="7"/>
      <c r="X4" s="174"/>
      <c r="Y4" s="173"/>
      <c r="Z4" s="184"/>
      <c r="AA4" s="186"/>
      <c r="AB4" s="7"/>
      <c r="AC4" s="7"/>
      <c r="AD4" s="174"/>
      <c r="AE4" s="290"/>
      <c r="AF4" s="291"/>
      <c r="AG4" s="291"/>
      <c r="AH4" s="174"/>
      <c r="AI4" s="290"/>
      <c r="AJ4" s="291"/>
      <c r="AK4" s="291"/>
      <c r="AL4" s="174"/>
      <c r="AM4" s="290"/>
      <c r="AN4" s="291"/>
      <c r="AO4" s="291"/>
      <c r="AP4" s="189"/>
      <c r="AQ4" s="290"/>
      <c r="AR4" s="291"/>
      <c r="AS4" s="291"/>
      <c r="AT4" s="291"/>
      <c r="AU4" s="291"/>
      <c r="AW4" s="290"/>
      <c r="AX4" s="291"/>
      <c r="AY4" s="291"/>
      <c r="AZ4" s="291"/>
      <c r="BB4" s="285"/>
      <c r="BC4" s="286"/>
      <c r="BD4" s="286"/>
      <c r="BE4" s="286"/>
      <c r="BF4" s="174"/>
      <c r="BG4" s="290"/>
      <c r="BH4" s="291"/>
      <c r="BI4" s="291"/>
      <c r="BJ4" s="291"/>
      <c r="BK4" s="174"/>
      <c r="BL4" s="285"/>
      <c r="BM4" s="286"/>
      <c r="BN4" s="286"/>
      <c r="BO4" s="286"/>
      <c r="BP4" s="174"/>
      <c r="BQ4" s="290"/>
      <c r="BR4" s="291"/>
      <c r="BS4" s="291"/>
      <c r="BT4" s="291"/>
      <c r="BU4" s="174"/>
      <c r="BV4" s="290"/>
      <c r="BW4" s="291"/>
      <c r="BX4" s="291"/>
      <c r="BY4" s="294"/>
      <c r="BZ4" s="174"/>
      <c r="CA4" s="295"/>
      <c r="CB4" s="296"/>
      <c r="CC4" s="296"/>
      <c r="CD4" s="296"/>
      <c r="CE4" s="174"/>
      <c r="CF4" s="295"/>
      <c r="CG4" s="296"/>
      <c r="CH4" s="296"/>
      <c r="CI4" s="296"/>
      <c r="CJ4" s="174"/>
      <c r="CK4" s="144"/>
      <c r="CL4" s="8"/>
      <c r="CM4" s="174"/>
    </row>
    <row r="5" spans="1:91">
      <c r="D5" s="131">
        <v>114060445.58803931</v>
      </c>
      <c r="E5" s="54">
        <v>60137620.015625</v>
      </c>
      <c r="F5" s="124">
        <v>1896.657126743693</v>
      </c>
      <c r="G5" s="131">
        <v>109030022</v>
      </c>
      <c r="H5" s="54">
        <v>59802739.78125</v>
      </c>
      <c r="I5" s="124">
        <v>1823.1609855805345</v>
      </c>
      <c r="J5" s="49">
        <v>4.6137967284270553E-2</v>
      </c>
      <c r="K5" s="49">
        <v>4.0312480216746049E-2</v>
      </c>
      <c r="M5" s="131">
        <v>114060445.24237783</v>
      </c>
      <c r="N5" s="124">
        <v>1896.657120995852</v>
      </c>
      <c r="O5" s="185">
        <v>3.0305113973838615E-9</v>
      </c>
      <c r="P5" s="185">
        <v>3.0305113973838615E-9</v>
      </c>
      <c r="Q5" s="129"/>
      <c r="R5" s="131">
        <v>84869020</v>
      </c>
      <c r="S5" s="54">
        <v>9082869</v>
      </c>
      <c r="T5" s="54">
        <v>20011778</v>
      </c>
      <c r="V5" s="124"/>
      <c r="W5" s="51"/>
      <c r="AB5" s="63"/>
      <c r="AC5" s="63"/>
      <c r="AE5" s="124"/>
      <c r="AF5" s="188"/>
      <c r="AG5" s="188"/>
      <c r="AI5" s="124"/>
      <c r="AJ5" s="188"/>
      <c r="AK5" s="188"/>
      <c r="AM5" s="124"/>
      <c r="AN5" s="188"/>
      <c r="AO5" s="188"/>
      <c r="AP5" s="129"/>
      <c r="AQ5" s="124">
        <v>84950748</v>
      </c>
      <c r="AR5" s="188">
        <v>9097910</v>
      </c>
      <c r="AS5" s="188">
        <v>20011778</v>
      </c>
      <c r="AT5" s="156"/>
      <c r="AU5" s="178">
        <v>114060436</v>
      </c>
      <c r="AW5" s="124"/>
      <c r="AX5" s="188"/>
      <c r="AY5" s="188"/>
      <c r="AZ5" s="190"/>
      <c r="BB5" s="131">
        <v>84956787.180954471</v>
      </c>
      <c r="BC5" s="191">
        <v>9091879.715767391</v>
      </c>
      <c r="BD5" s="191">
        <v>20011778.345655926</v>
      </c>
      <c r="BE5" s="191">
        <v>114060445.24237783</v>
      </c>
      <c r="BG5" s="122"/>
      <c r="BH5" s="185"/>
      <c r="BI5" s="185"/>
      <c r="BJ5" s="185"/>
      <c r="BL5" s="131">
        <v>81683723</v>
      </c>
      <c r="BM5" s="191">
        <v>8635381</v>
      </c>
      <c r="BN5" s="191">
        <v>18710918</v>
      </c>
      <c r="BO5" s="191">
        <v>109030022</v>
      </c>
      <c r="BQ5" s="122"/>
      <c r="BR5" s="185"/>
      <c r="BS5" s="185"/>
      <c r="BT5" s="185"/>
      <c r="BV5" s="122"/>
      <c r="BW5" s="185"/>
      <c r="BX5" s="185"/>
      <c r="BY5" s="193"/>
      <c r="CA5" s="180">
        <v>60137620.015624993</v>
      </c>
      <c r="CB5" s="195">
        <v>60137620.015624985</v>
      </c>
      <c r="CC5" s="195">
        <v>60137620.015625007</v>
      </c>
      <c r="CD5" s="195">
        <v>60137620.015624985</v>
      </c>
      <c r="CF5" s="180">
        <v>59802739.78125</v>
      </c>
      <c r="CG5" s="195">
        <v>59802739.781249978</v>
      </c>
      <c r="CH5" s="195">
        <v>59802739.78125003</v>
      </c>
      <c r="CI5" s="195">
        <v>59802739.78125003</v>
      </c>
      <c r="CK5" s="163">
        <v>60137620.015625</v>
      </c>
      <c r="CL5" s="60">
        <v>59802739.78125</v>
      </c>
    </row>
    <row r="6" spans="1:91" s="98" customFormat="1">
      <c r="A6" s="9"/>
      <c r="D6" s="196"/>
      <c r="E6" s="197" t="s">
        <v>435</v>
      </c>
      <c r="F6" s="198"/>
      <c r="G6" s="199"/>
      <c r="H6" s="200" t="s">
        <v>436</v>
      </c>
      <c r="I6" s="198"/>
      <c r="J6" s="201"/>
      <c r="K6" s="201"/>
      <c r="L6" s="202"/>
      <c r="M6" s="228"/>
      <c r="N6" s="229"/>
      <c r="O6" s="230"/>
      <c r="P6" s="231"/>
      <c r="Q6" s="203"/>
      <c r="R6" s="196"/>
      <c r="S6" s="204"/>
      <c r="T6" s="204"/>
      <c r="U6" s="205"/>
      <c r="V6" s="206"/>
      <c r="W6" s="207"/>
      <c r="X6" s="205"/>
      <c r="Y6" s="213"/>
      <c r="Z6" s="208"/>
      <c r="AA6" s="206"/>
      <c r="AB6" s="207"/>
      <c r="AC6" s="207"/>
      <c r="AD6" s="205"/>
      <c r="AE6" s="206"/>
      <c r="AF6" s="207"/>
      <c r="AG6" s="207"/>
      <c r="AH6" s="205"/>
      <c r="AI6" s="206"/>
      <c r="AJ6" s="207"/>
      <c r="AK6" s="207"/>
      <c r="AL6" s="205"/>
      <c r="AM6" s="206"/>
      <c r="AN6" s="207"/>
      <c r="AO6" s="207"/>
      <c r="AP6" s="209"/>
      <c r="AQ6" s="206">
        <f>AQ219</f>
        <v>0</v>
      </c>
      <c r="AR6" s="207">
        <f>AR219</f>
        <v>0</v>
      </c>
      <c r="AS6" s="207">
        <f>AS219</f>
        <v>0</v>
      </c>
      <c r="AT6" s="207"/>
      <c r="AU6" s="207">
        <f>AU219</f>
        <v>0</v>
      </c>
      <c r="AV6" s="205"/>
      <c r="AW6" s="206"/>
      <c r="AX6" s="207"/>
      <c r="AY6" s="207"/>
      <c r="AZ6" s="207"/>
      <c r="BA6" s="205"/>
      <c r="BB6" s="196"/>
      <c r="BC6" s="204"/>
      <c r="BD6" s="204"/>
      <c r="BE6" s="204"/>
      <c r="BF6" s="205"/>
      <c r="BG6" s="206"/>
      <c r="BH6" s="207"/>
      <c r="BI6" s="207"/>
      <c r="BJ6" s="207"/>
      <c r="BK6" s="205"/>
      <c r="BL6" s="196"/>
      <c r="BM6" s="204"/>
      <c r="BN6" s="204"/>
      <c r="BO6" s="204"/>
      <c r="BP6" s="205"/>
      <c r="BQ6" s="206"/>
      <c r="BR6" s="207"/>
      <c r="BS6" s="207"/>
      <c r="BT6" s="207"/>
      <c r="BU6" s="205"/>
      <c r="BV6" s="206"/>
      <c r="BW6" s="207"/>
      <c r="BX6" s="207"/>
      <c r="BY6" s="210"/>
      <c r="BZ6" s="205"/>
      <c r="CA6" s="292" t="s">
        <v>435</v>
      </c>
      <c r="CB6" s="293"/>
      <c r="CC6" s="293"/>
      <c r="CD6" s="293"/>
      <c r="CE6" s="205"/>
      <c r="CF6" s="292" t="s">
        <v>436</v>
      </c>
      <c r="CG6" s="293"/>
      <c r="CH6" s="293"/>
      <c r="CI6" s="293"/>
      <c r="CJ6" s="205"/>
      <c r="CK6" s="211" t="s">
        <v>435</v>
      </c>
      <c r="CL6" s="212" t="s">
        <v>436</v>
      </c>
      <c r="CM6" s="175"/>
    </row>
    <row r="7" spans="1:91" s="97" customFormat="1" ht="77.25" customHeight="1">
      <c r="A7" s="4" t="s">
        <v>11</v>
      </c>
      <c r="B7" s="14" t="s">
        <v>634</v>
      </c>
      <c r="C7" s="9"/>
      <c r="D7" s="214" t="s">
        <v>32</v>
      </c>
      <c r="E7" s="215" t="s">
        <v>13</v>
      </c>
      <c r="F7" s="216" t="s">
        <v>437</v>
      </c>
      <c r="G7" s="214" t="s">
        <v>438</v>
      </c>
      <c r="H7" s="215" t="s">
        <v>13</v>
      </c>
      <c r="I7" s="216" t="s">
        <v>439</v>
      </c>
      <c r="J7" s="217" t="s">
        <v>34</v>
      </c>
      <c r="K7" s="217" t="s">
        <v>35</v>
      </c>
      <c r="L7" s="218"/>
      <c r="M7" s="214" t="s">
        <v>36</v>
      </c>
      <c r="N7" s="216" t="s">
        <v>440</v>
      </c>
      <c r="O7" s="217" t="s">
        <v>20</v>
      </c>
      <c r="P7" s="217" t="s">
        <v>21</v>
      </c>
      <c r="Q7" s="219"/>
      <c r="R7" s="214" t="s">
        <v>441</v>
      </c>
      <c r="S7" s="215" t="s">
        <v>442</v>
      </c>
      <c r="T7" s="215" t="s">
        <v>443</v>
      </c>
      <c r="U7" s="220"/>
      <c r="V7" s="216" t="s">
        <v>444</v>
      </c>
      <c r="W7" s="217" t="s">
        <v>445</v>
      </c>
      <c r="X7" s="220"/>
      <c r="Y7" s="221" t="s">
        <v>446</v>
      </c>
      <c r="Z7" s="222" t="s">
        <v>447</v>
      </c>
      <c r="AA7" s="216" t="s">
        <v>448</v>
      </c>
      <c r="AB7" s="217" t="s">
        <v>449</v>
      </c>
      <c r="AC7" s="217" t="s">
        <v>450</v>
      </c>
      <c r="AD7" s="220"/>
      <c r="AE7" s="216" t="s">
        <v>451</v>
      </c>
      <c r="AF7" s="217" t="s">
        <v>452</v>
      </c>
      <c r="AG7" s="217" t="s">
        <v>453</v>
      </c>
      <c r="AH7" s="220"/>
      <c r="AI7" s="216" t="s">
        <v>451</v>
      </c>
      <c r="AJ7" s="217" t="s">
        <v>452</v>
      </c>
      <c r="AK7" s="217" t="s">
        <v>453</v>
      </c>
      <c r="AL7" s="220"/>
      <c r="AM7" s="216" t="s">
        <v>451</v>
      </c>
      <c r="AN7" s="217" t="s">
        <v>452</v>
      </c>
      <c r="AO7" s="217" t="s">
        <v>453</v>
      </c>
      <c r="AP7" s="223"/>
      <c r="AQ7" s="216" t="s">
        <v>454</v>
      </c>
      <c r="AR7" s="217" t="s">
        <v>455</v>
      </c>
      <c r="AS7" s="217" t="s">
        <v>456</v>
      </c>
      <c r="AT7" s="217"/>
      <c r="AU7" s="217" t="s">
        <v>457</v>
      </c>
      <c r="AV7" s="220"/>
      <c r="AW7" s="216" t="s">
        <v>458</v>
      </c>
      <c r="AX7" s="217" t="s">
        <v>459</v>
      </c>
      <c r="AY7" s="217" t="s">
        <v>460</v>
      </c>
      <c r="AZ7" s="224" t="s">
        <v>457</v>
      </c>
      <c r="BA7" s="220"/>
      <c r="BB7" s="214" t="s">
        <v>454</v>
      </c>
      <c r="BC7" s="215" t="s">
        <v>455</v>
      </c>
      <c r="BD7" s="215" t="s">
        <v>456</v>
      </c>
      <c r="BE7" s="215" t="s">
        <v>457</v>
      </c>
      <c r="BF7" s="220"/>
      <c r="BG7" s="216" t="s">
        <v>461</v>
      </c>
      <c r="BH7" s="217" t="s">
        <v>462</v>
      </c>
      <c r="BI7" s="217" t="s">
        <v>463</v>
      </c>
      <c r="BJ7" s="217" t="s">
        <v>464</v>
      </c>
      <c r="BK7" s="220"/>
      <c r="BL7" s="214" t="s">
        <v>454</v>
      </c>
      <c r="BM7" s="215" t="s">
        <v>455</v>
      </c>
      <c r="BN7" s="215" t="s">
        <v>456</v>
      </c>
      <c r="BO7" s="215" t="s">
        <v>457</v>
      </c>
      <c r="BP7" s="220"/>
      <c r="BQ7" s="216" t="s">
        <v>461</v>
      </c>
      <c r="BR7" s="217" t="s">
        <v>462</v>
      </c>
      <c r="BS7" s="217" t="s">
        <v>463</v>
      </c>
      <c r="BT7" s="217" t="s">
        <v>464</v>
      </c>
      <c r="BU7" s="220"/>
      <c r="BV7" s="216" t="s">
        <v>461</v>
      </c>
      <c r="BW7" s="217" t="s">
        <v>462</v>
      </c>
      <c r="BX7" s="217" t="s">
        <v>463</v>
      </c>
      <c r="BY7" s="225" t="s">
        <v>464</v>
      </c>
      <c r="BZ7" s="220"/>
      <c r="CA7" s="226" t="s">
        <v>11</v>
      </c>
      <c r="CB7" s="227" t="s">
        <v>465</v>
      </c>
      <c r="CC7" s="227" t="s">
        <v>466</v>
      </c>
      <c r="CD7" s="227" t="s">
        <v>467</v>
      </c>
      <c r="CE7" s="220"/>
      <c r="CF7" s="226" t="s">
        <v>11</v>
      </c>
      <c r="CG7" s="227" t="s">
        <v>465</v>
      </c>
      <c r="CH7" s="227" t="s">
        <v>466</v>
      </c>
      <c r="CI7" s="227" t="s">
        <v>467</v>
      </c>
      <c r="CJ7" s="220"/>
      <c r="CK7" s="214" t="s">
        <v>468</v>
      </c>
      <c r="CL7" s="215" t="s">
        <v>468</v>
      </c>
      <c r="CM7" s="181"/>
    </row>
    <row r="9" spans="1:91">
      <c r="A9" s="9" t="s">
        <v>42</v>
      </c>
      <c r="B9" s="23" t="s">
        <v>43</v>
      </c>
      <c r="D9" s="131">
        <v>219425.80058697611</v>
      </c>
      <c r="E9" s="54">
        <v>108477.078125</v>
      </c>
      <c r="F9" s="124">
        <f>D9/E9 * 1000</f>
        <v>2022.7849457203115</v>
      </c>
      <c r="G9" s="131">
        <f>BO9</f>
        <v>211110</v>
      </c>
      <c r="H9" s="54">
        <v>108449.640625</v>
      </c>
      <c r="I9" s="124">
        <f>G9/H9 * 1000</f>
        <v>1946.6177922154825</v>
      </c>
      <c r="J9" s="49">
        <f>D9/G9-1</f>
        <v>3.9390841679579847E-2</v>
      </c>
      <c r="K9" s="49">
        <f>F9/I9-1</f>
        <v>3.9127944791946812E-2</v>
      </c>
      <c r="M9" s="131">
        <f>BE9</f>
        <v>220842.25523651621</v>
      </c>
      <c r="N9" s="124">
        <f>M9/E9 * 1000</f>
        <v>2035.8425858598061</v>
      </c>
      <c r="O9" s="49">
        <f>D9/M9-1</f>
        <v>-6.4138751346435319E-3</v>
      </c>
      <c r="P9" s="49">
        <f>F9/N9-1</f>
        <v>-6.4138751346435319E-3</v>
      </c>
      <c r="R9" s="131">
        <v>169254</v>
      </c>
      <c r="S9" s="54">
        <v>16662</v>
      </c>
      <c r="T9" s="54">
        <v>33187</v>
      </c>
      <c r="V9" s="124">
        <f>ROUND(T9,0)</f>
        <v>33187</v>
      </c>
      <c r="W9" s="51">
        <f>D9-SUM(R9:T9)</f>
        <v>322.80058697611094</v>
      </c>
      <c r="Y9" s="176">
        <v>-1.7211170566203693E-3</v>
      </c>
      <c r="Z9" s="61">
        <v>6.0284172388791468E-3</v>
      </c>
      <c r="AA9" s="117">
        <f>IF(AND(Y9&lt;0,Z9&gt;0),1,IF(AND(Y9&gt;0,Z9&gt;0),2,IF(AND(Y9&gt;0,Z9&lt;0),3,IF(AND(Y9&lt;0,Z9&lt;0),4,5))))</f>
        <v>1</v>
      </c>
      <c r="AB9" s="63">
        <f>R9/(1+Y9)/1000</f>
        <v>169.54580818234109</v>
      </c>
      <c r="AC9" s="63">
        <f>S9/(1+Z9)/1000</f>
        <v>16.56215641078024</v>
      </c>
      <c r="AE9" s="124">
        <f>IF(AA9=1,MIN(W9,-1*Y9*R9),0)</f>
        <v>291.30594630122397</v>
      </c>
      <c r="AF9" s="51">
        <v>0</v>
      </c>
      <c r="AG9" s="51">
        <f>W9-AE9-AF9</f>
        <v>31.494640674886966</v>
      </c>
      <c r="AI9" s="124">
        <v>0</v>
      </c>
      <c r="AJ9" s="51">
        <f>IF(AA9=3,MIN(W9,-1*Z9*S9),0)</f>
        <v>0</v>
      </c>
      <c r="AK9" s="51">
        <f>AG9-AI9-AJ9</f>
        <v>31.494640674886966</v>
      </c>
      <c r="AM9" s="124">
        <f>AK9*AB9/(AB9+AC9)</f>
        <v>28.691863447704939</v>
      </c>
      <c r="AN9" s="51">
        <f>AK9*AC9/(AB9+AC9)</f>
        <v>2.8027772271820259</v>
      </c>
      <c r="AO9" s="51">
        <f>W9-SUM(AE9:AF9)-SUM(AI9:AJ9)-SUM(AM9:AN9)</f>
        <v>0</v>
      </c>
      <c r="AQ9" s="124">
        <f>ROUND(R9+AE9+AI9+AM9,0)</f>
        <v>169574</v>
      </c>
      <c r="AR9" s="51">
        <f>ROUND(S9+AF9+AJ9+AN9,0)</f>
        <v>16665</v>
      </c>
      <c r="AS9" s="51">
        <f>V9</f>
        <v>33187</v>
      </c>
      <c r="AU9" s="178">
        <f>SUM(AQ9:AT9)</f>
        <v>219426</v>
      </c>
      <c r="AW9" s="124">
        <f>AQ9/$E9 * 1000</f>
        <v>1563.2242583506627</v>
      </c>
      <c r="AX9" s="51">
        <f>AR9/$E9 * 1000</f>
        <v>153.62692550399112</v>
      </c>
      <c r="AY9" s="51">
        <f>AS9/$E9 * 1000</f>
        <v>305.9356001620734</v>
      </c>
      <c r="AZ9" s="65">
        <f>AU9/$E9 * 1000</f>
        <v>2022.7867840167271</v>
      </c>
      <c r="BB9" s="131">
        <v>169545.8081823411</v>
      </c>
      <c r="BC9" s="54">
        <v>16562.156410780241</v>
      </c>
      <c r="BD9" s="54">
        <v>34734.290643394866</v>
      </c>
      <c r="BE9" s="54">
        <f>SUM(BB9:BD9)</f>
        <v>220842.25523651621</v>
      </c>
      <c r="BG9" s="122">
        <f>AQ9/BB9-1</f>
        <v>1.6627847046835065E-4</v>
      </c>
      <c r="BH9" s="49">
        <f>AR9/BC9-1</f>
        <v>6.2095530720154279E-3</v>
      </c>
      <c r="BI9" s="49">
        <f>AS9/BD9-1</f>
        <v>-4.4546487483517971E-2</v>
      </c>
      <c r="BJ9" s="49">
        <f>AU9/BE9-1</f>
        <v>-6.4129721687520291E-3</v>
      </c>
      <c r="BL9" s="131">
        <v>163964</v>
      </c>
      <c r="BM9" s="54">
        <v>15947</v>
      </c>
      <c r="BN9" s="54">
        <v>31199</v>
      </c>
      <c r="BO9" s="54">
        <f>SUM(BL9:BN9)</f>
        <v>211110</v>
      </c>
      <c r="BQ9" s="122">
        <f>AQ9/BL9-1</f>
        <v>3.4214827645092871E-2</v>
      </c>
      <c r="BR9" s="49">
        <f>AR9/BM9-1</f>
        <v>4.50241424719382E-2</v>
      </c>
      <c r="BS9" s="49">
        <f>AS9/BN9-1</f>
        <v>6.3719991025353417E-2</v>
      </c>
      <c r="BT9" s="49">
        <f>AU9/BO9-1</f>
        <v>3.9391786272559237E-2</v>
      </c>
      <c r="BV9" s="122">
        <f>AW9/(BL9*1000/$H9) - 1</f>
        <v>3.3953239945424096E-2</v>
      </c>
      <c r="BW9" s="49">
        <f>AX9/(BM9*1000/$H9) - 1</f>
        <v>4.4759820733146327E-2</v>
      </c>
      <c r="BX9" s="49">
        <f>AY9/(BN9*1000/$H9) - 1</f>
        <v>6.3450940477917772E-2</v>
      </c>
      <c r="BY9" s="49">
        <f>AZ9/(BO9*1000/$H9) - 1</f>
        <v>3.9128889146007095E-2</v>
      </c>
      <c r="CA9" s="180">
        <v>120014.91259308618</v>
      </c>
      <c r="CB9" s="64">
        <v>109549.25714025277</v>
      </c>
      <c r="CC9" s="64">
        <v>104380.40718546115</v>
      </c>
      <c r="CD9" s="64">
        <v>116437.62744030486</v>
      </c>
      <c r="CF9" s="180">
        <v>119142.95206814405</v>
      </c>
      <c r="CG9" s="64">
        <v>109279.77687399465</v>
      </c>
      <c r="CH9" s="64">
        <v>103779.75591222804</v>
      </c>
      <c r="CI9" s="64">
        <v>115726.03748693297</v>
      </c>
      <c r="CK9" s="163">
        <v>108477.078125</v>
      </c>
      <c r="CL9" s="60">
        <v>108449.640625</v>
      </c>
    </row>
    <row r="10" spans="1:91">
      <c r="A10" s="9" t="s">
        <v>44</v>
      </c>
      <c r="B10" s="23" t="s">
        <v>45</v>
      </c>
      <c r="D10" s="131">
        <v>656975.70030107675</v>
      </c>
      <c r="E10" s="54">
        <v>295084.125</v>
      </c>
      <c r="F10" s="124">
        <f t="shared" ref="F10:F73" si="0">D10/E10 * 1000</f>
        <v>2226.4013704602939</v>
      </c>
      <c r="G10" s="131">
        <f t="shared" ref="G10:G73" si="1">BO10</f>
        <v>630131</v>
      </c>
      <c r="H10" s="54">
        <v>294087.8125</v>
      </c>
      <c r="I10" s="124">
        <f t="shared" ref="I10:I73" si="2">G10/H10 * 1000</f>
        <v>2142.6627463523332</v>
      </c>
      <c r="J10" s="49">
        <f t="shared" ref="J10:J73" si="3">D10/G10-1</f>
        <v>4.2601776933806956E-2</v>
      </c>
      <c r="K10" s="49">
        <f t="shared" ref="K10:K73" si="4">F10/I10-1</f>
        <v>3.9081569999999788E-2</v>
      </c>
      <c r="M10" s="131">
        <f t="shared" ref="M10:M73" si="5">BE10</f>
        <v>646731.63374301512</v>
      </c>
      <c r="N10" s="124">
        <f t="shared" ref="N10:N73" si="6">M10/E10 * 1000</f>
        <v>2191.6856209835587</v>
      </c>
      <c r="O10" s="49">
        <f t="shared" ref="O10:O73" si="7">D10/M10-1</f>
        <v>1.583974870499727E-2</v>
      </c>
      <c r="P10" s="49">
        <f t="shared" ref="P10:P73" si="8">F10/N10-1</f>
        <v>1.583974870499727E-2</v>
      </c>
      <c r="R10" s="131">
        <v>520313</v>
      </c>
      <c r="S10" s="54">
        <v>50330</v>
      </c>
      <c r="T10" s="54">
        <v>84825</v>
      </c>
      <c r="V10" s="124">
        <f t="shared" ref="V10:V73" si="9">ROUND(T10,0)</f>
        <v>84825</v>
      </c>
      <c r="W10" s="51">
        <f t="shared" ref="W10:W73" si="10">D10-SUM(R10:T10)</f>
        <v>1507.7003010767512</v>
      </c>
      <c r="Y10" s="176">
        <v>2.7447856766353418E-2</v>
      </c>
      <c r="Z10" s="61">
        <v>5.4432879253238919E-2</v>
      </c>
      <c r="AA10" s="117">
        <f t="shared" ref="AA10:AA73" si="11">IF(AND(Y10&lt;0,Z10&gt;0),1,IF(AND(Y10&gt;0,Z10&gt;0),2,IF(AND(Y10&gt;0,Z10&lt;0),3,IF(AND(Y10&lt;0,Z10&lt;0),4,5))))</f>
        <v>2</v>
      </c>
      <c r="AB10" s="63">
        <f t="shared" ref="AB10:AC73" si="12">R10/(1+Y10)/1000</f>
        <v>506.4130472154186</v>
      </c>
      <c r="AC10" s="63">
        <f t="shared" si="12"/>
        <v>47.731819625772921</v>
      </c>
      <c r="AE10" s="124">
        <f t="shared" ref="AE10:AE73" si="13">IF(AA10=1,MIN(W10,-1*Y10*R10),0)</f>
        <v>0</v>
      </c>
      <c r="AF10" s="51">
        <v>0</v>
      </c>
      <c r="AG10" s="51">
        <f t="shared" ref="AG10:AG73" si="14">W10-AE10-AF10</f>
        <v>1507.7003010767512</v>
      </c>
      <c r="AI10" s="124">
        <v>0</v>
      </c>
      <c r="AJ10" s="51">
        <f t="shared" ref="AJ10:AJ73" si="15">IF(AA10=3,MIN(W10,-1*Z10*S10),0)</f>
        <v>0</v>
      </c>
      <c r="AK10" s="51">
        <f t="shared" ref="AK10:AK73" si="16">AG10-AI10-AJ10</f>
        <v>1507.7003010767512</v>
      </c>
      <c r="AM10" s="124">
        <f t="shared" ref="AM10:AM73" si="17">AK10*AB10/(AB10+AC10)</f>
        <v>1377.8330350837541</v>
      </c>
      <c r="AN10" s="51">
        <f t="shared" ref="AN10:AN73" si="18">AK10*AC10/(AB10+AC10)</f>
        <v>129.86726599299718</v>
      </c>
      <c r="AO10" s="51">
        <f t="shared" ref="AO10:AO73" si="19">W10-SUM(AE10:AF10)-SUM(AI10:AJ10)-SUM(AM10:AN10)</f>
        <v>0</v>
      </c>
      <c r="AQ10" s="124">
        <f t="shared" ref="AQ10:AR73" si="20">ROUND(R10+AE10+AI10+AM10,0)</f>
        <v>521691</v>
      </c>
      <c r="AR10" s="51">
        <f t="shared" si="20"/>
        <v>50460</v>
      </c>
      <c r="AS10" s="51">
        <f t="shared" ref="AS10:AS73" si="21">V10</f>
        <v>84825</v>
      </c>
      <c r="AU10" s="178">
        <f t="shared" ref="AU10:AU73" si="22">SUM(AQ10:AT10)</f>
        <v>656976</v>
      </c>
      <c r="AW10" s="124">
        <f t="shared" ref="AW10:AY73" si="23">AQ10/$E10 * 1000</f>
        <v>1767.9399052727761</v>
      </c>
      <c r="AX10" s="51">
        <f t="shared" si="23"/>
        <v>171.00208288060225</v>
      </c>
      <c r="AY10" s="51">
        <f t="shared" si="23"/>
        <v>287.46039794583999</v>
      </c>
      <c r="AZ10" s="65">
        <f t="shared" ref="AZ10:AZ73" si="24">AU10/$E10 * 1000</f>
        <v>2226.4023860992183</v>
      </c>
      <c r="BB10" s="131">
        <v>506413.0472154186</v>
      </c>
      <c r="BC10" s="54">
        <v>47731.819625772921</v>
      </c>
      <c r="BD10" s="54">
        <v>92586.766901823605</v>
      </c>
      <c r="BE10" s="54">
        <f t="shared" ref="BE10:BE73" si="25">SUM(BB10:BD10)</f>
        <v>646731.63374301512</v>
      </c>
      <c r="BG10" s="122">
        <f t="shared" ref="BG10:BI73" si="26">AQ10/BB10-1</f>
        <v>3.0168955694544808E-2</v>
      </c>
      <c r="BH10" s="49">
        <f t="shared" si="26"/>
        <v>5.7156429308929724E-2</v>
      </c>
      <c r="BI10" s="49">
        <f t="shared" si="26"/>
        <v>-8.3832357058692408E-2</v>
      </c>
      <c r="BJ10" s="49">
        <f t="shared" ref="BJ10:BJ73" si="27">AU10/BE10-1</f>
        <v>1.5840212110384444E-2</v>
      </c>
      <c r="BL10" s="131">
        <v>502477</v>
      </c>
      <c r="BM10" s="54">
        <v>48160</v>
      </c>
      <c r="BN10" s="54">
        <v>79494</v>
      </c>
      <c r="BO10" s="54">
        <f t="shared" ref="BO10:BO73" si="28">SUM(BL10:BN10)</f>
        <v>630131</v>
      </c>
      <c r="BQ10" s="122">
        <f t="shared" ref="BQ10:BS73" si="29">AQ10/BL10-1</f>
        <v>3.8238566143325992E-2</v>
      </c>
      <c r="BR10" s="49">
        <f t="shared" si="29"/>
        <v>4.77574750830565E-2</v>
      </c>
      <c r="BS10" s="49">
        <f t="shared" si="29"/>
        <v>6.7061665031323159E-2</v>
      </c>
      <c r="BT10" s="49">
        <f t="shared" ref="BT10:BT73" si="30">AU10/BO10-1</f>
        <v>4.2602252547486064E-2</v>
      </c>
      <c r="BV10" s="122">
        <f t="shared" ref="BV10:BY73" si="31">AW10/(BL10*1000/$H10) - 1</f>
        <v>3.4733091013375628E-2</v>
      </c>
      <c r="BW10" s="49">
        <f t="shared" si="31"/>
        <v>4.4219860616694584E-2</v>
      </c>
      <c r="BX10" s="49">
        <f t="shared" si="31"/>
        <v>6.3458872522097032E-2</v>
      </c>
      <c r="BY10" s="49">
        <f t="shared" si="31"/>
        <v>3.908204400783255E-2</v>
      </c>
      <c r="CA10" s="180">
        <v>358470.18719680194</v>
      </c>
      <c r="CB10" s="64">
        <v>315718.8745393345</v>
      </c>
      <c r="CC10" s="64">
        <v>278233.53378415672</v>
      </c>
      <c r="CD10" s="64">
        <v>340985.00281560881</v>
      </c>
      <c r="CF10" s="180">
        <v>355606.78025836311</v>
      </c>
      <c r="CG10" s="64">
        <v>314499.5852796798</v>
      </c>
      <c r="CH10" s="64">
        <v>276505.60640556703</v>
      </c>
      <c r="CI10" s="64">
        <v>338779.52979146241</v>
      </c>
      <c r="CK10" s="163">
        <v>295084.125</v>
      </c>
      <c r="CL10" s="60">
        <v>294087.8125</v>
      </c>
    </row>
    <row r="11" spans="1:91">
      <c r="A11" s="9" t="s">
        <v>46</v>
      </c>
      <c r="B11" s="23" t="s">
        <v>47</v>
      </c>
      <c r="D11" s="131">
        <v>513966.7879645006</v>
      </c>
      <c r="E11" s="54">
        <v>261174</v>
      </c>
      <c r="F11" s="124">
        <f t="shared" si="0"/>
        <v>1967.9094701788867</v>
      </c>
      <c r="G11" s="131">
        <f t="shared" si="1"/>
        <v>493747</v>
      </c>
      <c r="H11" s="54">
        <v>260704.78125</v>
      </c>
      <c r="I11" s="124">
        <f t="shared" si="2"/>
        <v>1893.8931523719418</v>
      </c>
      <c r="J11" s="49">
        <f t="shared" si="3"/>
        <v>4.0951718115756819E-2</v>
      </c>
      <c r="K11" s="49">
        <f t="shared" si="4"/>
        <v>3.908157000000001E-2</v>
      </c>
      <c r="M11" s="131">
        <f t="shared" si="5"/>
        <v>507415.87743340101</v>
      </c>
      <c r="N11" s="124">
        <f t="shared" si="6"/>
        <v>1942.8269178149471</v>
      </c>
      <c r="O11" s="49">
        <f t="shared" si="7"/>
        <v>1.2910338092365636E-2</v>
      </c>
      <c r="P11" s="49">
        <f t="shared" si="8"/>
        <v>1.2910338092365636E-2</v>
      </c>
      <c r="R11" s="131">
        <v>400140</v>
      </c>
      <c r="S11" s="54">
        <v>39688</v>
      </c>
      <c r="T11" s="54">
        <v>73283</v>
      </c>
      <c r="V11" s="124">
        <f t="shared" si="9"/>
        <v>73283</v>
      </c>
      <c r="W11" s="51">
        <f t="shared" si="10"/>
        <v>855.78796450060327</v>
      </c>
      <c r="Y11" s="176">
        <v>2.7157966153247282E-2</v>
      </c>
      <c r="Z11" s="61">
        <v>3.2905747435941546E-2</v>
      </c>
      <c r="AA11" s="117">
        <f t="shared" si="11"/>
        <v>2</v>
      </c>
      <c r="AB11" s="63">
        <f t="shared" si="12"/>
        <v>389.56033364424195</v>
      </c>
      <c r="AC11" s="63">
        <f t="shared" si="12"/>
        <v>38.423641361780064</v>
      </c>
      <c r="AE11" s="124">
        <f t="shared" si="13"/>
        <v>0</v>
      </c>
      <c r="AF11" s="51">
        <v>0</v>
      </c>
      <c r="AG11" s="51">
        <f t="shared" si="14"/>
        <v>855.78796450060327</v>
      </c>
      <c r="AI11" s="124">
        <v>0</v>
      </c>
      <c r="AJ11" s="51">
        <f t="shared" si="15"/>
        <v>0</v>
      </c>
      <c r="AK11" s="51">
        <f t="shared" si="16"/>
        <v>855.78796450060327</v>
      </c>
      <c r="AM11" s="124">
        <f t="shared" si="17"/>
        <v>778.9568405566838</v>
      </c>
      <c r="AN11" s="51">
        <f t="shared" si="18"/>
        <v>76.831123943919323</v>
      </c>
      <c r="AO11" s="51">
        <f t="shared" si="19"/>
        <v>0</v>
      </c>
      <c r="AQ11" s="124">
        <f t="shared" si="20"/>
        <v>400919</v>
      </c>
      <c r="AR11" s="51">
        <f t="shared" si="20"/>
        <v>39765</v>
      </c>
      <c r="AS11" s="51">
        <f t="shared" si="21"/>
        <v>73283</v>
      </c>
      <c r="AU11" s="178">
        <f t="shared" si="22"/>
        <v>513967</v>
      </c>
      <c r="AW11" s="124">
        <f t="shared" si="23"/>
        <v>1535.0647461079586</v>
      </c>
      <c r="AX11" s="51">
        <f t="shared" si="23"/>
        <v>152.25481862666268</v>
      </c>
      <c r="AY11" s="51">
        <f t="shared" si="23"/>
        <v>280.59071729957805</v>
      </c>
      <c r="AZ11" s="65">
        <f t="shared" si="24"/>
        <v>1967.9102820341993</v>
      </c>
      <c r="BB11" s="131">
        <v>389560.33364424197</v>
      </c>
      <c r="BC11" s="54">
        <v>38423.641361780072</v>
      </c>
      <c r="BD11" s="54">
        <v>79431.902427378984</v>
      </c>
      <c r="BE11" s="54">
        <f t="shared" si="25"/>
        <v>507415.87743340101</v>
      </c>
      <c r="BG11" s="122">
        <f t="shared" si="26"/>
        <v>2.9157656400744081E-2</v>
      </c>
      <c r="BH11" s="49">
        <f t="shared" si="26"/>
        <v>3.4909722001365884E-2</v>
      </c>
      <c r="BI11" s="49">
        <f t="shared" si="26"/>
        <v>-7.7410992806078771E-2</v>
      </c>
      <c r="BJ11" s="49">
        <f t="shared" si="27"/>
        <v>1.2910755965571452E-2</v>
      </c>
      <c r="BL11" s="131">
        <v>387036</v>
      </c>
      <c r="BM11" s="54">
        <v>37925</v>
      </c>
      <c r="BN11" s="54">
        <v>68786</v>
      </c>
      <c r="BO11" s="54">
        <f t="shared" si="28"/>
        <v>493747</v>
      </c>
      <c r="BQ11" s="122">
        <f t="shared" si="29"/>
        <v>3.5870048264244225E-2</v>
      </c>
      <c r="BR11" s="49">
        <f t="shared" si="29"/>
        <v>4.8516809492419322E-2</v>
      </c>
      <c r="BS11" s="49">
        <f t="shared" si="29"/>
        <v>6.5376675486290781E-2</v>
      </c>
      <c r="BT11" s="49">
        <f t="shared" si="30"/>
        <v>4.0952147557352214E-2</v>
      </c>
      <c r="BV11" s="122">
        <f t="shared" si="31"/>
        <v>3.4009029750881492E-2</v>
      </c>
      <c r="BW11" s="49">
        <f t="shared" si="31"/>
        <v>4.6633070120567499E-2</v>
      </c>
      <c r="BX11" s="49">
        <f t="shared" si="31"/>
        <v>6.3462646096110964E-2</v>
      </c>
      <c r="BY11" s="49">
        <f t="shared" si="31"/>
        <v>3.9081998670071449E-2</v>
      </c>
      <c r="CA11" s="180">
        <v>275754.67593846837</v>
      </c>
      <c r="CB11" s="64">
        <v>254150.56248754499</v>
      </c>
      <c r="CC11" s="64">
        <v>238701.7027066391</v>
      </c>
      <c r="CD11" s="64">
        <v>267531.68604717497</v>
      </c>
      <c r="CF11" s="180">
        <v>273776.18555731419</v>
      </c>
      <c r="CG11" s="64">
        <v>253540.71670386122</v>
      </c>
      <c r="CH11" s="64">
        <v>237389.91493489523</v>
      </c>
      <c r="CI11" s="64">
        <v>265930.76772639522</v>
      </c>
      <c r="CK11" s="163">
        <v>261174</v>
      </c>
      <c r="CL11" s="60">
        <v>260704.78125</v>
      </c>
    </row>
    <row r="12" spans="1:91">
      <c r="A12" s="9" t="s">
        <v>48</v>
      </c>
      <c r="B12" s="23" t="s">
        <v>49</v>
      </c>
      <c r="D12" s="131">
        <v>608145.26091860957</v>
      </c>
      <c r="E12" s="54">
        <v>299587.75</v>
      </c>
      <c r="F12" s="124">
        <f t="shared" si="0"/>
        <v>2029.940346087614</v>
      </c>
      <c r="G12" s="131">
        <f t="shared" si="1"/>
        <v>581330</v>
      </c>
      <c r="H12" s="54">
        <v>298891.875</v>
      </c>
      <c r="I12" s="124">
        <f t="shared" si="2"/>
        <v>1944.9508287905114</v>
      </c>
      <c r="J12" s="49">
        <f t="shared" si="3"/>
        <v>4.612743350353421E-2</v>
      </c>
      <c r="K12" s="49">
        <f t="shared" si="4"/>
        <v>4.3697514630719025E-2</v>
      </c>
      <c r="M12" s="131">
        <f t="shared" si="5"/>
        <v>626591.47281199903</v>
      </c>
      <c r="N12" s="124">
        <f t="shared" si="6"/>
        <v>2091.512329232417</v>
      </c>
      <c r="O12" s="49">
        <f t="shared" si="7"/>
        <v>-2.9438976899266001E-2</v>
      </c>
      <c r="P12" s="49">
        <f t="shared" si="8"/>
        <v>-2.943897689926589E-2</v>
      </c>
      <c r="R12" s="131">
        <v>469966</v>
      </c>
      <c r="S12" s="54">
        <v>47194</v>
      </c>
      <c r="T12" s="54">
        <v>89211</v>
      </c>
      <c r="V12" s="124">
        <f t="shared" si="9"/>
        <v>89211</v>
      </c>
      <c r="W12" s="51">
        <f t="shared" si="10"/>
        <v>1774.2609186095651</v>
      </c>
      <c r="Y12" s="176">
        <v>-2.4077337341259497E-2</v>
      </c>
      <c r="Z12" s="61">
        <v>-1.8814204202304174E-2</v>
      </c>
      <c r="AA12" s="117">
        <f t="shared" si="11"/>
        <v>4</v>
      </c>
      <c r="AB12" s="63">
        <f t="shared" si="12"/>
        <v>481.56069940998714</v>
      </c>
      <c r="AC12" s="63">
        <f t="shared" si="12"/>
        <v>48.098943341950516</v>
      </c>
      <c r="AE12" s="124">
        <f t="shared" si="13"/>
        <v>0</v>
      </c>
      <c r="AF12" s="51">
        <v>0</v>
      </c>
      <c r="AG12" s="51">
        <f t="shared" si="14"/>
        <v>1774.2609186095651</v>
      </c>
      <c r="AI12" s="124">
        <v>0</v>
      </c>
      <c r="AJ12" s="51">
        <f t="shared" si="15"/>
        <v>0</v>
      </c>
      <c r="AK12" s="51">
        <f t="shared" si="16"/>
        <v>1774.2609186095651</v>
      </c>
      <c r="AM12" s="124">
        <f t="shared" si="17"/>
        <v>1613.1384382283159</v>
      </c>
      <c r="AN12" s="51">
        <f t="shared" si="18"/>
        <v>161.12248038124923</v>
      </c>
      <c r="AO12" s="51">
        <f t="shared" si="19"/>
        <v>0</v>
      </c>
      <c r="AQ12" s="124">
        <f t="shared" si="20"/>
        <v>471579</v>
      </c>
      <c r="AR12" s="51">
        <f t="shared" si="20"/>
        <v>47355</v>
      </c>
      <c r="AS12" s="51">
        <f t="shared" si="21"/>
        <v>89211</v>
      </c>
      <c r="AU12" s="178">
        <f t="shared" si="22"/>
        <v>608145</v>
      </c>
      <c r="AW12" s="124">
        <f t="shared" si="23"/>
        <v>1574.0930662218332</v>
      </c>
      <c r="AX12" s="51">
        <f t="shared" si="23"/>
        <v>158.06721069202595</v>
      </c>
      <c r="AY12" s="51">
        <f t="shared" si="23"/>
        <v>297.77919824825949</v>
      </c>
      <c r="AZ12" s="65">
        <f t="shared" si="24"/>
        <v>2029.9394751621187</v>
      </c>
      <c r="BB12" s="131">
        <v>481560.6994099872</v>
      </c>
      <c r="BC12" s="54">
        <v>48098.943341950522</v>
      </c>
      <c r="BD12" s="54">
        <v>96931.830060061329</v>
      </c>
      <c r="BE12" s="54">
        <f t="shared" si="25"/>
        <v>626591.47281199903</v>
      </c>
      <c r="BG12" s="122">
        <f t="shared" si="26"/>
        <v>-2.072781151413905E-2</v>
      </c>
      <c r="BH12" s="49">
        <f t="shared" si="26"/>
        <v>-1.5466937322543561E-2</v>
      </c>
      <c r="BI12" s="49">
        <f t="shared" si="26"/>
        <v>-7.9652164364144462E-2</v>
      </c>
      <c r="BJ12" s="49">
        <f t="shared" si="27"/>
        <v>-2.9439393308714368E-2</v>
      </c>
      <c r="BL12" s="131">
        <v>452680</v>
      </c>
      <c r="BM12" s="54">
        <v>44957</v>
      </c>
      <c r="BN12" s="54">
        <v>83693</v>
      </c>
      <c r="BO12" s="54">
        <f t="shared" si="28"/>
        <v>581330</v>
      </c>
      <c r="BQ12" s="122">
        <f t="shared" si="29"/>
        <v>4.1749138464257207E-2</v>
      </c>
      <c r="BR12" s="49">
        <f t="shared" si="29"/>
        <v>5.333985808661601E-2</v>
      </c>
      <c r="BS12" s="49">
        <f t="shared" si="29"/>
        <v>6.5931439905368538E-2</v>
      </c>
      <c r="BT12" s="49">
        <f t="shared" si="30"/>
        <v>4.6126984673077187E-2</v>
      </c>
      <c r="BV12" s="122">
        <f t="shared" si="31"/>
        <v>3.9329389386637104E-2</v>
      </c>
      <c r="BW12" s="49">
        <f t="shared" si="31"/>
        <v>5.0893186372749089E-2</v>
      </c>
      <c r="BX12" s="49">
        <f t="shared" si="31"/>
        <v>6.3455520777352836E-2</v>
      </c>
      <c r="BY12" s="49">
        <f t="shared" si="31"/>
        <v>4.3697066842794285E-2</v>
      </c>
      <c r="CA12" s="180">
        <v>340878.17249836668</v>
      </c>
      <c r="CB12" s="64">
        <v>318147.18939087441</v>
      </c>
      <c r="CC12" s="64">
        <v>291290.93191442906</v>
      </c>
      <c r="CD12" s="64">
        <v>330366.23534938309</v>
      </c>
      <c r="CF12" s="180">
        <v>339150.66793234518</v>
      </c>
      <c r="CG12" s="64">
        <v>317269.62797052483</v>
      </c>
      <c r="CH12" s="64">
        <v>289584.30054464587</v>
      </c>
      <c r="CI12" s="64">
        <v>328913.17893327714</v>
      </c>
      <c r="CK12" s="163">
        <v>299587.75</v>
      </c>
      <c r="CL12" s="60">
        <v>298891.875</v>
      </c>
    </row>
    <row r="13" spans="1:91">
      <c r="A13" s="9" t="s">
        <v>50</v>
      </c>
      <c r="B13" s="23" t="s">
        <v>51</v>
      </c>
      <c r="D13" s="131">
        <v>681420.14054406714</v>
      </c>
      <c r="E13" s="54">
        <v>325652.125</v>
      </c>
      <c r="F13" s="124">
        <f t="shared" si="0"/>
        <v>2092.4787164956074</v>
      </c>
      <c r="G13" s="131">
        <f t="shared" si="1"/>
        <v>654273</v>
      </c>
      <c r="H13" s="54">
        <v>325564.0625</v>
      </c>
      <c r="I13" s="124">
        <f t="shared" si="2"/>
        <v>2009.6597731821216</v>
      </c>
      <c r="J13" s="49">
        <f t="shared" si="3"/>
        <v>4.1492069127210041E-2</v>
      </c>
      <c r="K13" s="49">
        <f t="shared" si="4"/>
        <v>4.1210429953697725E-2</v>
      </c>
      <c r="M13" s="131">
        <f t="shared" si="5"/>
        <v>693114.38321874151</v>
      </c>
      <c r="N13" s="124">
        <f t="shared" si="6"/>
        <v>2128.3889463910041</v>
      </c>
      <c r="O13" s="49">
        <f t="shared" si="7"/>
        <v>-1.6872024239877548E-2</v>
      </c>
      <c r="P13" s="49">
        <f t="shared" si="8"/>
        <v>-1.6872024239877659E-2</v>
      </c>
      <c r="R13" s="131">
        <v>526532</v>
      </c>
      <c r="S13" s="54">
        <v>50830</v>
      </c>
      <c r="T13" s="54">
        <v>102268</v>
      </c>
      <c r="V13" s="124">
        <f t="shared" si="9"/>
        <v>102268</v>
      </c>
      <c r="W13" s="51">
        <f t="shared" si="10"/>
        <v>1790.1405440671369</v>
      </c>
      <c r="Y13" s="176">
        <v>-1.2748601115267877E-2</v>
      </c>
      <c r="Z13" s="61">
        <v>-2.3762012377100961E-3</v>
      </c>
      <c r="AA13" s="117">
        <f t="shared" si="11"/>
        <v>4</v>
      </c>
      <c r="AB13" s="63">
        <f t="shared" si="12"/>
        <v>533.3312270763123</v>
      </c>
      <c r="AC13" s="63">
        <f t="shared" si="12"/>
        <v>50.951069995586167</v>
      </c>
      <c r="AE13" s="124">
        <f t="shared" si="13"/>
        <v>0</v>
      </c>
      <c r="AF13" s="51">
        <v>0</v>
      </c>
      <c r="AG13" s="51">
        <f t="shared" si="14"/>
        <v>1790.1405440671369</v>
      </c>
      <c r="AI13" s="124">
        <v>0</v>
      </c>
      <c r="AJ13" s="51">
        <f t="shared" si="15"/>
        <v>0</v>
      </c>
      <c r="AK13" s="51">
        <f t="shared" si="16"/>
        <v>1790.1405440671369</v>
      </c>
      <c r="AM13" s="124">
        <f t="shared" si="17"/>
        <v>1634.0352219997158</v>
      </c>
      <c r="AN13" s="51">
        <f t="shared" si="18"/>
        <v>156.10532206742124</v>
      </c>
      <c r="AO13" s="51">
        <f t="shared" si="19"/>
        <v>0</v>
      </c>
      <c r="AQ13" s="124">
        <f t="shared" si="20"/>
        <v>528166</v>
      </c>
      <c r="AR13" s="51">
        <f t="shared" si="20"/>
        <v>50986</v>
      </c>
      <c r="AS13" s="51">
        <f t="shared" si="21"/>
        <v>102268</v>
      </c>
      <c r="AU13" s="178">
        <f t="shared" si="22"/>
        <v>681420</v>
      </c>
      <c r="AW13" s="124">
        <f t="shared" si="23"/>
        <v>1621.8718056883554</v>
      </c>
      <c r="AX13" s="51">
        <f t="shared" si="23"/>
        <v>156.56584461102472</v>
      </c>
      <c r="AY13" s="51">
        <f t="shared" si="23"/>
        <v>314.04063461892042</v>
      </c>
      <c r="AZ13" s="65">
        <f t="shared" si="24"/>
        <v>2092.4782849183002</v>
      </c>
      <c r="BB13" s="131">
        <v>533331.22707631229</v>
      </c>
      <c r="BC13" s="54">
        <v>50951.069995586164</v>
      </c>
      <c r="BD13" s="54">
        <v>108832.08614684302</v>
      </c>
      <c r="BE13" s="54">
        <f t="shared" si="25"/>
        <v>693114.38321874151</v>
      </c>
      <c r="BG13" s="122">
        <f t="shared" si="26"/>
        <v>-9.6848390157608932E-3</v>
      </c>
      <c r="BH13" s="49">
        <f t="shared" si="26"/>
        <v>6.8555978150919294E-4</v>
      </c>
      <c r="BI13" s="49">
        <f t="shared" si="26"/>
        <v>-6.0313887009262546E-2</v>
      </c>
      <c r="BJ13" s="49">
        <f t="shared" si="27"/>
        <v>-1.6872227011700658E-2</v>
      </c>
      <c r="BL13" s="131">
        <v>509487</v>
      </c>
      <c r="BM13" s="54">
        <v>48647</v>
      </c>
      <c r="BN13" s="54">
        <v>96139</v>
      </c>
      <c r="BO13" s="54">
        <f t="shared" si="28"/>
        <v>654273</v>
      </c>
      <c r="BQ13" s="122">
        <f t="shared" si="29"/>
        <v>3.666236822529334E-2</v>
      </c>
      <c r="BR13" s="49">
        <f t="shared" si="29"/>
        <v>4.8081073858614154E-2</v>
      </c>
      <c r="BS13" s="49">
        <f t="shared" si="29"/>
        <v>6.3751443222833659E-2</v>
      </c>
      <c r="BT13" s="49">
        <f t="shared" si="30"/>
        <v>4.1491854317692978E-2</v>
      </c>
      <c r="BV13" s="122">
        <f t="shared" si="31"/>
        <v>3.6382035094343124E-2</v>
      </c>
      <c r="BW13" s="49">
        <f t="shared" si="31"/>
        <v>4.7797652893476261E-2</v>
      </c>
      <c r="BX13" s="49">
        <f t="shared" si="31"/>
        <v>6.3463784693140957E-2</v>
      </c>
      <c r="BY13" s="49">
        <f t="shared" si="31"/>
        <v>4.1210215202269307E-2</v>
      </c>
      <c r="CA13" s="180">
        <v>377524.52441577788</v>
      </c>
      <c r="CB13" s="64">
        <v>337012.38716018957</v>
      </c>
      <c r="CC13" s="64">
        <v>327052.52522584295</v>
      </c>
      <c r="CD13" s="64">
        <v>365440.00259510131</v>
      </c>
      <c r="CF13" s="180">
        <v>374948.91648392222</v>
      </c>
      <c r="CG13" s="64">
        <v>335888.89023962605</v>
      </c>
      <c r="CH13" s="64">
        <v>324913.83821832383</v>
      </c>
      <c r="CI13" s="64">
        <v>363271.74892591615</v>
      </c>
      <c r="CK13" s="163">
        <v>325652.125</v>
      </c>
      <c r="CL13" s="60">
        <v>325564.0625</v>
      </c>
    </row>
    <row r="14" spans="1:91">
      <c r="A14" s="9" t="s">
        <v>52</v>
      </c>
      <c r="B14" s="23" t="s">
        <v>53</v>
      </c>
      <c r="D14" s="131">
        <v>648732.5144830324</v>
      </c>
      <c r="E14" s="54">
        <v>297457.03125</v>
      </c>
      <c r="F14" s="124">
        <f t="shared" si="0"/>
        <v>2180.9284916106094</v>
      </c>
      <c r="G14" s="131">
        <f t="shared" si="1"/>
        <v>622359</v>
      </c>
      <c r="H14" s="54">
        <v>297414.375</v>
      </c>
      <c r="I14" s="124">
        <f t="shared" si="2"/>
        <v>2092.5652971548534</v>
      </c>
      <c r="J14" s="49">
        <f t="shared" si="3"/>
        <v>4.2376690114600102E-2</v>
      </c>
      <c r="K14" s="49">
        <f t="shared" si="4"/>
        <v>4.2227210102307788E-2</v>
      </c>
      <c r="M14" s="131">
        <f t="shared" si="5"/>
        <v>663725.14776596124</v>
      </c>
      <c r="N14" s="124">
        <f t="shared" si="6"/>
        <v>2231.3311774033291</v>
      </c>
      <c r="O14" s="49">
        <f t="shared" si="7"/>
        <v>-2.2588617191005467E-2</v>
      </c>
      <c r="P14" s="49">
        <f t="shared" si="8"/>
        <v>-2.2588617191005689E-2</v>
      </c>
      <c r="R14" s="131">
        <v>485157</v>
      </c>
      <c r="S14" s="54">
        <v>50899</v>
      </c>
      <c r="T14" s="54">
        <v>111607</v>
      </c>
      <c r="V14" s="124">
        <f t="shared" si="9"/>
        <v>111607</v>
      </c>
      <c r="W14" s="51">
        <f t="shared" si="10"/>
        <v>1069.5144830323989</v>
      </c>
      <c r="Y14" s="176">
        <v>-2.0454390987713067E-2</v>
      </c>
      <c r="Z14" s="61">
        <v>-7.0849711158591511E-3</v>
      </c>
      <c r="AA14" s="117">
        <f t="shared" si="11"/>
        <v>4</v>
      </c>
      <c r="AB14" s="63">
        <f t="shared" si="12"/>
        <v>495.28781052798786</v>
      </c>
      <c r="AC14" s="63">
        <f t="shared" si="12"/>
        <v>51.262191143587977</v>
      </c>
      <c r="AE14" s="124">
        <f t="shared" si="13"/>
        <v>0</v>
      </c>
      <c r="AF14" s="51">
        <v>0</v>
      </c>
      <c r="AG14" s="51">
        <f t="shared" si="14"/>
        <v>1069.5144830323989</v>
      </c>
      <c r="AI14" s="124">
        <v>0</v>
      </c>
      <c r="AJ14" s="51">
        <f t="shared" si="15"/>
        <v>0</v>
      </c>
      <c r="AK14" s="51">
        <f t="shared" si="16"/>
        <v>1069.5144830323989</v>
      </c>
      <c r="AM14" s="124">
        <f t="shared" si="17"/>
        <v>969.20224134844875</v>
      </c>
      <c r="AN14" s="51">
        <f t="shared" si="18"/>
        <v>100.31224168395022</v>
      </c>
      <c r="AO14" s="51">
        <f t="shared" si="19"/>
        <v>0</v>
      </c>
      <c r="AQ14" s="124">
        <f t="shared" si="20"/>
        <v>486126</v>
      </c>
      <c r="AR14" s="51">
        <f t="shared" si="20"/>
        <v>50999</v>
      </c>
      <c r="AS14" s="51">
        <f t="shared" si="21"/>
        <v>111607</v>
      </c>
      <c r="AU14" s="178">
        <f t="shared" si="22"/>
        <v>648732</v>
      </c>
      <c r="AW14" s="124">
        <f t="shared" si="23"/>
        <v>1634.273017373833</v>
      </c>
      <c r="AX14" s="51">
        <f t="shared" si="23"/>
        <v>171.44997307909492</v>
      </c>
      <c r="AY14" s="51">
        <f t="shared" si="23"/>
        <v>375.20377155313923</v>
      </c>
      <c r="AZ14" s="65">
        <f t="shared" si="24"/>
        <v>2180.9267620060668</v>
      </c>
      <c r="BB14" s="131">
        <v>495287.81052798778</v>
      </c>
      <c r="BC14" s="54">
        <v>51262.191143587974</v>
      </c>
      <c r="BD14" s="54">
        <v>117175.14609438552</v>
      </c>
      <c r="BE14" s="54">
        <f t="shared" si="25"/>
        <v>663725.14776596124</v>
      </c>
      <c r="BG14" s="122">
        <f t="shared" si="26"/>
        <v>-1.849795277259314E-2</v>
      </c>
      <c r="BH14" s="49">
        <f t="shared" si="26"/>
        <v>-5.1342156415195017E-3</v>
      </c>
      <c r="BI14" s="49">
        <f t="shared" si="26"/>
        <v>-4.7519856215074263E-2</v>
      </c>
      <c r="BJ14" s="49">
        <f t="shared" si="27"/>
        <v>-2.2589392335708225E-2</v>
      </c>
      <c r="BL14" s="131">
        <v>468708</v>
      </c>
      <c r="BM14" s="54">
        <v>48719</v>
      </c>
      <c r="BN14" s="54">
        <v>104932</v>
      </c>
      <c r="BO14" s="54">
        <f t="shared" si="28"/>
        <v>622359</v>
      </c>
      <c r="BQ14" s="122">
        <f t="shared" si="29"/>
        <v>3.7161729690980305E-2</v>
      </c>
      <c r="BR14" s="49">
        <f t="shared" si="29"/>
        <v>4.6798990127055129E-2</v>
      </c>
      <c r="BS14" s="49">
        <f t="shared" si="29"/>
        <v>6.3612625319254379E-2</v>
      </c>
      <c r="BT14" s="49">
        <f t="shared" si="30"/>
        <v>4.2375863448588458E-2</v>
      </c>
      <c r="BV14" s="122">
        <f t="shared" si="31"/>
        <v>3.7012997519996871E-2</v>
      </c>
      <c r="BW14" s="49">
        <f t="shared" si="31"/>
        <v>4.6648875943386292E-2</v>
      </c>
      <c r="BX14" s="49">
        <f t="shared" si="31"/>
        <v>6.3460100008764675E-2</v>
      </c>
      <c r="BY14" s="49">
        <f t="shared" si="31"/>
        <v>4.2226383554842428E-2</v>
      </c>
      <c r="CA14" s="180">
        <v>350595.06292841869</v>
      </c>
      <c r="CB14" s="64">
        <v>339070.27683342295</v>
      </c>
      <c r="CC14" s="64">
        <v>352124.34844048519</v>
      </c>
      <c r="CD14" s="64">
        <v>349944.72138299205</v>
      </c>
      <c r="CF14" s="180">
        <v>349573.98146630003</v>
      </c>
      <c r="CG14" s="64">
        <v>338886.59241451544</v>
      </c>
      <c r="CH14" s="64">
        <v>350621.53169653437</v>
      </c>
      <c r="CI14" s="64">
        <v>348908.14278603456</v>
      </c>
      <c r="CK14" s="163">
        <v>297457.03125</v>
      </c>
      <c r="CL14" s="60">
        <v>297414.375</v>
      </c>
    </row>
    <row r="15" spans="1:91">
      <c r="A15" s="9" t="s">
        <v>54</v>
      </c>
      <c r="B15" s="23" t="s">
        <v>55</v>
      </c>
      <c r="D15" s="131">
        <v>360268.33234494226</v>
      </c>
      <c r="E15" s="54">
        <v>157706.65625</v>
      </c>
      <c r="F15" s="124">
        <f t="shared" si="0"/>
        <v>2284.4205876373226</v>
      </c>
      <c r="G15" s="131">
        <f t="shared" si="1"/>
        <v>346324</v>
      </c>
      <c r="H15" s="54">
        <v>157527.421875</v>
      </c>
      <c r="I15" s="124">
        <f t="shared" si="2"/>
        <v>2198.4997651698536</v>
      </c>
      <c r="J15" s="49">
        <f t="shared" si="3"/>
        <v>4.0263834862563019E-2</v>
      </c>
      <c r="K15" s="49">
        <f t="shared" si="4"/>
        <v>3.9081569999999788E-2</v>
      </c>
      <c r="M15" s="131">
        <f t="shared" si="5"/>
        <v>355195.94887344848</v>
      </c>
      <c r="N15" s="124">
        <f t="shared" si="6"/>
        <v>2252.2571800037672</v>
      </c>
      <c r="O15" s="49">
        <f t="shared" si="7"/>
        <v>1.4280521744635788E-2</v>
      </c>
      <c r="P15" s="49">
        <f t="shared" si="8"/>
        <v>1.4280521744635566E-2</v>
      </c>
      <c r="R15" s="131">
        <v>282259</v>
      </c>
      <c r="S15" s="54">
        <v>25150</v>
      </c>
      <c r="T15" s="54">
        <v>52253</v>
      </c>
      <c r="V15" s="124">
        <f t="shared" si="9"/>
        <v>52253</v>
      </c>
      <c r="W15" s="51">
        <f t="shared" si="10"/>
        <v>606.33234494226053</v>
      </c>
      <c r="Y15" s="176">
        <v>3.0488055769711808E-2</v>
      </c>
      <c r="Z15" s="61">
        <v>5.1979367173653479E-3</v>
      </c>
      <c r="AA15" s="117">
        <f t="shared" si="11"/>
        <v>2</v>
      </c>
      <c r="AB15" s="63">
        <f t="shared" si="12"/>
        <v>273.90807532375493</v>
      </c>
      <c r="AC15" s="63">
        <f t="shared" si="12"/>
        <v>25.019947894174305</v>
      </c>
      <c r="AE15" s="124">
        <f t="shared" si="13"/>
        <v>0</v>
      </c>
      <c r="AF15" s="51">
        <v>0</v>
      </c>
      <c r="AG15" s="51">
        <f t="shared" si="14"/>
        <v>606.33234494226053</v>
      </c>
      <c r="AI15" s="124">
        <v>0</v>
      </c>
      <c r="AJ15" s="51">
        <f t="shared" si="15"/>
        <v>0</v>
      </c>
      <c r="AK15" s="51">
        <f t="shared" si="16"/>
        <v>606.33234494226053</v>
      </c>
      <c r="AM15" s="124">
        <f t="shared" si="17"/>
        <v>555.58299225963128</v>
      </c>
      <c r="AN15" s="51">
        <f t="shared" si="18"/>
        <v>50.749352682629265</v>
      </c>
      <c r="AO15" s="51">
        <f t="shared" si="19"/>
        <v>0</v>
      </c>
      <c r="AQ15" s="124">
        <f t="shared" si="20"/>
        <v>282815</v>
      </c>
      <c r="AR15" s="51">
        <f t="shared" si="20"/>
        <v>25201</v>
      </c>
      <c r="AS15" s="51">
        <f t="shared" si="21"/>
        <v>52253</v>
      </c>
      <c r="AU15" s="178">
        <f t="shared" si="22"/>
        <v>360269</v>
      </c>
      <c r="AW15" s="124">
        <f t="shared" si="23"/>
        <v>1793.2978019118962</v>
      </c>
      <c r="AX15" s="51">
        <f t="shared" si="23"/>
        <v>159.79667947591781</v>
      </c>
      <c r="AY15" s="51">
        <f t="shared" si="23"/>
        <v>331.33033977441903</v>
      </c>
      <c r="AZ15" s="65">
        <f t="shared" si="24"/>
        <v>2284.424821162233</v>
      </c>
      <c r="BB15" s="131">
        <v>273908.07532375492</v>
      </c>
      <c r="BC15" s="54">
        <v>25019.947894174304</v>
      </c>
      <c r="BD15" s="54">
        <v>56267.925655519248</v>
      </c>
      <c r="BE15" s="54">
        <f t="shared" si="25"/>
        <v>355195.94887344848</v>
      </c>
      <c r="BG15" s="122">
        <f t="shared" si="26"/>
        <v>3.251793385688706E-2</v>
      </c>
      <c r="BH15" s="49">
        <f t="shared" si="26"/>
        <v>7.2363102669710244E-3</v>
      </c>
      <c r="BI15" s="49">
        <f t="shared" si="26"/>
        <v>-7.1353717215367651E-2</v>
      </c>
      <c r="BJ15" s="49">
        <f t="shared" si="27"/>
        <v>1.4282401425583124E-2</v>
      </c>
      <c r="BL15" s="131">
        <v>273196</v>
      </c>
      <c r="BM15" s="54">
        <v>24049</v>
      </c>
      <c r="BN15" s="54">
        <v>49079</v>
      </c>
      <c r="BO15" s="54">
        <f t="shared" si="28"/>
        <v>346324</v>
      </c>
      <c r="BQ15" s="122">
        <f t="shared" si="29"/>
        <v>3.5209153867552967E-2</v>
      </c>
      <c r="BR15" s="49">
        <f t="shared" si="29"/>
        <v>4.7902199675662116E-2</v>
      </c>
      <c r="BS15" s="49">
        <f t="shared" si="29"/>
        <v>6.4671244320381405E-2</v>
      </c>
      <c r="BT15" s="49">
        <f t="shared" si="30"/>
        <v>4.0265762696203522E-2</v>
      </c>
      <c r="BV15" s="122">
        <f t="shared" si="31"/>
        <v>3.4032633674305091E-2</v>
      </c>
      <c r="BW15" s="49">
        <f t="shared" si="31"/>
        <v>4.6711253774671002E-2</v>
      </c>
      <c r="BX15" s="49">
        <f t="shared" si="31"/>
        <v>6.3461240319321988E-2</v>
      </c>
      <c r="BY15" s="49">
        <f t="shared" si="31"/>
        <v>3.9083495642648236E-2</v>
      </c>
      <c r="CA15" s="180">
        <v>193888.9204690156</v>
      </c>
      <c r="CB15" s="64">
        <v>165492.74366896899</v>
      </c>
      <c r="CC15" s="64">
        <v>169091.37577338796</v>
      </c>
      <c r="CD15" s="64">
        <v>187274.72928103659</v>
      </c>
      <c r="CF15" s="180">
        <v>193096.36399017178</v>
      </c>
      <c r="CG15" s="64">
        <v>165337.20751404492</v>
      </c>
      <c r="CH15" s="64">
        <v>168043.44194083443</v>
      </c>
      <c r="CI15" s="64">
        <v>186600.59883376167</v>
      </c>
      <c r="CK15" s="163">
        <v>157706.65625</v>
      </c>
      <c r="CL15" s="60">
        <v>157527.421875</v>
      </c>
    </row>
    <row r="16" spans="1:91">
      <c r="A16" s="9" t="s">
        <v>56</v>
      </c>
      <c r="B16" s="23" t="s">
        <v>57</v>
      </c>
      <c r="D16" s="131">
        <v>640904.35438776936</v>
      </c>
      <c r="E16" s="54">
        <v>284736.65625</v>
      </c>
      <c r="F16" s="124">
        <f t="shared" si="0"/>
        <v>2250.8670391389742</v>
      </c>
      <c r="G16" s="131">
        <f t="shared" si="1"/>
        <v>616332</v>
      </c>
      <c r="H16" s="54">
        <v>284521.125</v>
      </c>
      <c r="I16" s="124">
        <f t="shared" si="2"/>
        <v>2166.2082209185696</v>
      </c>
      <c r="J16" s="49">
        <f t="shared" si="3"/>
        <v>3.9868698019524196E-2</v>
      </c>
      <c r="K16" s="49">
        <f t="shared" si="4"/>
        <v>3.908157000000001E-2</v>
      </c>
      <c r="M16" s="131">
        <f t="shared" si="5"/>
        <v>616385.28521602228</v>
      </c>
      <c r="N16" s="124">
        <f t="shared" si="6"/>
        <v>2164.7556494265823</v>
      </c>
      <c r="O16" s="49">
        <f t="shared" si="7"/>
        <v>3.9778803550045705E-2</v>
      </c>
      <c r="P16" s="49">
        <f t="shared" si="8"/>
        <v>3.9778803550045927E-2</v>
      </c>
      <c r="R16" s="131">
        <v>500563</v>
      </c>
      <c r="S16" s="54">
        <v>47147</v>
      </c>
      <c r="T16" s="54">
        <v>90298</v>
      </c>
      <c r="V16" s="124">
        <f t="shared" si="9"/>
        <v>90298</v>
      </c>
      <c r="W16" s="51">
        <f t="shared" si="10"/>
        <v>2896.3543877693592</v>
      </c>
      <c r="Y16" s="176">
        <v>5.2294034440911297E-2</v>
      </c>
      <c r="Z16" s="61">
        <v>3.5194157681315286E-2</v>
      </c>
      <c r="AA16" s="117">
        <f t="shared" si="11"/>
        <v>2</v>
      </c>
      <c r="AB16" s="63">
        <f t="shared" si="12"/>
        <v>475.6873873811814</v>
      </c>
      <c r="AC16" s="63">
        <f t="shared" si="12"/>
        <v>45.544113295231917</v>
      </c>
      <c r="AE16" s="124">
        <f t="shared" si="13"/>
        <v>0</v>
      </c>
      <c r="AF16" s="51">
        <v>0</v>
      </c>
      <c r="AG16" s="51">
        <f t="shared" si="14"/>
        <v>2896.3543877693592</v>
      </c>
      <c r="AI16" s="124">
        <v>0</v>
      </c>
      <c r="AJ16" s="51">
        <f t="shared" si="15"/>
        <v>0</v>
      </c>
      <c r="AK16" s="51">
        <f t="shared" si="16"/>
        <v>2896.3543877693592</v>
      </c>
      <c r="AM16" s="124">
        <f t="shared" si="17"/>
        <v>2643.2770273095157</v>
      </c>
      <c r="AN16" s="51">
        <f t="shared" si="18"/>
        <v>253.07736045984342</v>
      </c>
      <c r="AO16" s="51">
        <f t="shared" si="19"/>
        <v>0</v>
      </c>
      <c r="AQ16" s="124">
        <f t="shared" si="20"/>
        <v>503206</v>
      </c>
      <c r="AR16" s="51">
        <f t="shared" si="20"/>
        <v>47400</v>
      </c>
      <c r="AS16" s="51">
        <f t="shared" si="21"/>
        <v>90298</v>
      </c>
      <c r="AU16" s="178">
        <f t="shared" si="22"/>
        <v>640904</v>
      </c>
      <c r="AW16" s="124">
        <f t="shared" si="23"/>
        <v>1767.2680666664251</v>
      </c>
      <c r="AX16" s="51">
        <f t="shared" si="23"/>
        <v>166.4696095833288</v>
      </c>
      <c r="AY16" s="51">
        <f t="shared" si="23"/>
        <v>317.12811827332121</v>
      </c>
      <c r="AZ16" s="65">
        <f t="shared" si="24"/>
        <v>2250.8657945230748</v>
      </c>
      <c r="BB16" s="131">
        <v>475687.38738118141</v>
      </c>
      <c r="BC16" s="54">
        <v>45544.113295231924</v>
      </c>
      <c r="BD16" s="54">
        <v>95153.78453960894</v>
      </c>
      <c r="BE16" s="54">
        <f t="shared" si="25"/>
        <v>616385.28521602228</v>
      </c>
      <c r="BG16" s="122">
        <f t="shared" si="26"/>
        <v>5.7850204459525045E-2</v>
      </c>
      <c r="BH16" s="49">
        <f t="shared" si="26"/>
        <v>4.07492114894763E-2</v>
      </c>
      <c r="BI16" s="49">
        <f t="shared" si="26"/>
        <v>-5.1030913411411971E-2</v>
      </c>
      <c r="BJ16" s="49">
        <f t="shared" si="27"/>
        <v>3.9778228604832266E-2</v>
      </c>
      <c r="BL16" s="131">
        <v>486387</v>
      </c>
      <c r="BM16" s="54">
        <v>45100</v>
      </c>
      <c r="BN16" s="54">
        <v>84845</v>
      </c>
      <c r="BO16" s="54">
        <f t="shared" si="28"/>
        <v>616332</v>
      </c>
      <c r="BQ16" s="122">
        <f t="shared" si="29"/>
        <v>3.4579460388538319E-2</v>
      </c>
      <c r="BR16" s="49">
        <f t="shared" si="29"/>
        <v>5.0997782705099803E-2</v>
      </c>
      <c r="BS16" s="49">
        <f t="shared" si="29"/>
        <v>6.4270139666450676E-2</v>
      </c>
      <c r="BT16" s="49">
        <f t="shared" si="30"/>
        <v>3.986812302460363E-2</v>
      </c>
      <c r="BV16" s="122">
        <f t="shared" si="31"/>
        <v>3.3796336054430443E-2</v>
      </c>
      <c r="BW16" s="49">
        <f t="shared" si="31"/>
        <v>5.0202230531252612E-2</v>
      </c>
      <c r="BX16" s="49">
        <f t="shared" si="31"/>
        <v>6.3464540989550455E-2</v>
      </c>
      <c r="BY16" s="49">
        <f t="shared" si="31"/>
        <v>3.9080995440321287E-2</v>
      </c>
      <c r="CA16" s="180">
        <v>336720.68233493564</v>
      </c>
      <c r="CB16" s="64">
        <v>301248.43980803341</v>
      </c>
      <c r="CC16" s="64">
        <v>285947.70733775559</v>
      </c>
      <c r="CD16" s="64">
        <v>324985.09002638562</v>
      </c>
      <c r="CF16" s="180">
        <v>335244.06771076081</v>
      </c>
      <c r="CG16" s="64">
        <v>300964.99430869735</v>
      </c>
      <c r="CH16" s="64">
        <v>284596.62369986437</v>
      </c>
      <c r="CI16" s="64">
        <v>323840.09078213788</v>
      </c>
      <c r="CK16" s="163">
        <v>284736.65625</v>
      </c>
      <c r="CL16" s="60">
        <v>284521.125</v>
      </c>
    </row>
    <row r="17" spans="1:90">
      <c r="A17" s="9" t="s">
        <v>58</v>
      </c>
      <c r="B17" s="23" t="s">
        <v>59</v>
      </c>
      <c r="D17" s="131">
        <v>348014.28544784646</v>
      </c>
      <c r="E17" s="54">
        <v>175123.546875</v>
      </c>
      <c r="F17" s="124">
        <f t="shared" si="0"/>
        <v>1987.2500966203745</v>
      </c>
      <c r="G17" s="131">
        <f t="shared" si="1"/>
        <v>332887</v>
      </c>
      <c r="H17" s="54">
        <v>175171.625</v>
      </c>
      <c r="I17" s="124">
        <f t="shared" si="2"/>
        <v>1900.3477304043963</v>
      </c>
      <c r="J17" s="49">
        <f t="shared" si="3"/>
        <v>4.544270412436191E-2</v>
      </c>
      <c r="K17" s="49">
        <f t="shared" si="4"/>
        <v>4.5729718211879655E-2</v>
      </c>
      <c r="M17" s="131">
        <f t="shared" si="5"/>
        <v>362670.22929144563</v>
      </c>
      <c r="N17" s="124">
        <f t="shared" si="6"/>
        <v>2070.9392640974379</v>
      </c>
      <c r="O17" s="49">
        <f t="shared" si="7"/>
        <v>-4.0411212886794501E-2</v>
      </c>
      <c r="P17" s="49">
        <f t="shared" si="8"/>
        <v>-4.0411212886794612E-2</v>
      </c>
      <c r="R17" s="131">
        <v>261413</v>
      </c>
      <c r="S17" s="54">
        <v>27547</v>
      </c>
      <c r="T17" s="54">
        <v>58022</v>
      </c>
      <c r="V17" s="124">
        <f t="shared" si="9"/>
        <v>58022</v>
      </c>
      <c r="W17" s="51">
        <f t="shared" si="10"/>
        <v>1032.2854478464578</v>
      </c>
      <c r="Y17" s="176">
        <v>-3.3412151977444182E-2</v>
      </c>
      <c r="Z17" s="61">
        <v>1.3076827542147118E-2</v>
      </c>
      <c r="AA17" s="117">
        <f t="shared" si="11"/>
        <v>1</v>
      </c>
      <c r="AB17" s="63">
        <f t="shared" si="12"/>
        <v>270.44929287575707</v>
      </c>
      <c r="AC17" s="63">
        <f t="shared" si="12"/>
        <v>27.191422457892472</v>
      </c>
      <c r="AE17" s="124">
        <f t="shared" si="13"/>
        <v>1032.2854478464578</v>
      </c>
      <c r="AF17" s="51">
        <v>0</v>
      </c>
      <c r="AG17" s="51">
        <f t="shared" si="14"/>
        <v>0</v>
      </c>
      <c r="AI17" s="124">
        <v>0</v>
      </c>
      <c r="AJ17" s="51">
        <f t="shared" si="15"/>
        <v>0</v>
      </c>
      <c r="AK17" s="51">
        <f t="shared" si="16"/>
        <v>0</v>
      </c>
      <c r="AM17" s="124">
        <f t="shared" si="17"/>
        <v>0</v>
      </c>
      <c r="AN17" s="51">
        <f t="shared" si="18"/>
        <v>0</v>
      </c>
      <c r="AO17" s="51">
        <f t="shared" si="19"/>
        <v>0</v>
      </c>
      <c r="AQ17" s="124">
        <f t="shared" si="20"/>
        <v>262445</v>
      </c>
      <c r="AR17" s="51">
        <f t="shared" si="20"/>
        <v>27547</v>
      </c>
      <c r="AS17" s="51">
        <f t="shared" si="21"/>
        <v>58022</v>
      </c>
      <c r="AU17" s="178">
        <f t="shared" si="22"/>
        <v>348014</v>
      </c>
      <c r="AW17" s="124">
        <f t="shared" si="23"/>
        <v>1498.6277098837454</v>
      </c>
      <c r="AX17" s="51">
        <f t="shared" si="23"/>
        <v>157.30037731398022</v>
      </c>
      <c r="AY17" s="51">
        <f t="shared" si="23"/>
        <v>331.32037944283445</v>
      </c>
      <c r="AZ17" s="65">
        <f t="shared" si="24"/>
        <v>1987.2484666405601</v>
      </c>
      <c r="BB17" s="131">
        <v>270449.29287575709</v>
      </c>
      <c r="BC17" s="54">
        <v>27191.42245789248</v>
      </c>
      <c r="BD17" s="54">
        <v>65029.513957796058</v>
      </c>
      <c r="BE17" s="54">
        <f t="shared" si="25"/>
        <v>362670.22929144563</v>
      </c>
      <c r="BG17" s="122">
        <f t="shared" si="26"/>
        <v>-2.9596279548914306E-2</v>
      </c>
      <c r="BH17" s="49">
        <f t="shared" si="26"/>
        <v>1.3076827542146896E-2</v>
      </c>
      <c r="BI17" s="49">
        <f t="shared" si="26"/>
        <v>-0.10775897790569233</v>
      </c>
      <c r="BJ17" s="49">
        <f t="shared" si="27"/>
        <v>-4.0411999959521716E-2</v>
      </c>
      <c r="BL17" s="131">
        <v>251935</v>
      </c>
      <c r="BM17" s="54">
        <v>26378</v>
      </c>
      <c r="BN17" s="54">
        <v>54574</v>
      </c>
      <c r="BO17" s="54">
        <f t="shared" si="28"/>
        <v>332887</v>
      </c>
      <c r="BQ17" s="122">
        <f t="shared" si="29"/>
        <v>4.1717109571913324E-2</v>
      </c>
      <c r="BR17" s="49">
        <f t="shared" si="29"/>
        <v>4.4317234058685262E-2</v>
      </c>
      <c r="BS17" s="49">
        <f t="shared" si="29"/>
        <v>6.3180268992560462E-2</v>
      </c>
      <c r="BT17" s="49">
        <f t="shared" si="30"/>
        <v>4.544184663264117E-2</v>
      </c>
      <c r="BV17" s="122">
        <f t="shared" si="31"/>
        <v>4.2003100840948049E-2</v>
      </c>
      <c r="BW17" s="49">
        <f t="shared" si="31"/>
        <v>4.4603939161538042E-2</v>
      </c>
      <c r="BX17" s="49">
        <f t="shared" si="31"/>
        <v>6.347215272140394E-2</v>
      </c>
      <c r="BY17" s="49">
        <f t="shared" si="31"/>
        <v>4.572886048474456E-2</v>
      </c>
      <c r="CA17" s="180">
        <v>191440.5823023266</v>
      </c>
      <c r="CB17" s="64">
        <v>179855.81448258864</v>
      </c>
      <c r="CC17" s="64">
        <v>195420.92325061379</v>
      </c>
      <c r="CD17" s="64">
        <v>191215.49450172804</v>
      </c>
      <c r="CF17" s="180">
        <v>191178.24461644405</v>
      </c>
      <c r="CG17" s="64">
        <v>179895.69592160464</v>
      </c>
      <c r="CH17" s="64">
        <v>194626.03480982059</v>
      </c>
      <c r="CI17" s="64">
        <v>190877.22674554211</v>
      </c>
      <c r="CK17" s="163">
        <v>175123.546875</v>
      </c>
      <c r="CL17" s="60">
        <v>175171.625</v>
      </c>
    </row>
    <row r="18" spans="1:90">
      <c r="A18" s="9" t="s">
        <v>60</v>
      </c>
      <c r="B18" s="23" t="s">
        <v>61</v>
      </c>
      <c r="D18" s="131">
        <v>425684.6453892978</v>
      </c>
      <c r="E18" s="54">
        <v>172451.375</v>
      </c>
      <c r="F18" s="124">
        <f t="shared" si="0"/>
        <v>2468.4328865994707</v>
      </c>
      <c r="G18" s="131">
        <f t="shared" si="1"/>
        <v>407948</v>
      </c>
      <c r="H18" s="54">
        <v>172778.25</v>
      </c>
      <c r="I18" s="124">
        <f t="shared" si="2"/>
        <v>2361.1073731792048</v>
      </c>
      <c r="J18" s="49">
        <f t="shared" si="3"/>
        <v>4.3477711348745007E-2</v>
      </c>
      <c r="K18" s="49">
        <f t="shared" si="4"/>
        <v>4.5455583528060117E-2</v>
      </c>
      <c r="M18" s="131">
        <f t="shared" si="5"/>
        <v>442892.69015447341</v>
      </c>
      <c r="N18" s="124">
        <f t="shared" si="6"/>
        <v>2568.2177956219448</v>
      </c>
      <c r="O18" s="49">
        <f t="shared" si="7"/>
        <v>-3.8853756559345642E-2</v>
      </c>
      <c r="P18" s="49">
        <f t="shared" si="8"/>
        <v>-3.8853756559345531E-2</v>
      </c>
      <c r="R18" s="131">
        <v>319199</v>
      </c>
      <c r="S18" s="54">
        <v>32796</v>
      </c>
      <c r="T18" s="54">
        <v>73296</v>
      </c>
      <c r="V18" s="124">
        <f t="shared" si="9"/>
        <v>73296</v>
      </c>
      <c r="W18" s="51">
        <f t="shared" si="10"/>
        <v>393.64538929780247</v>
      </c>
      <c r="Y18" s="176">
        <v>-3.9861290798762106E-2</v>
      </c>
      <c r="Z18" s="61">
        <v>-3.9569227557296305E-2</v>
      </c>
      <c r="AA18" s="117">
        <f t="shared" si="11"/>
        <v>4</v>
      </c>
      <c r="AB18" s="63">
        <f t="shared" si="12"/>
        <v>332.45092291461634</v>
      </c>
      <c r="AC18" s="63">
        <f t="shared" si="12"/>
        <v>34.147177434338722</v>
      </c>
      <c r="AE18" s="124">
        <f t="shared" si="13"/>
        <v>0</v>
      </c>
      <c r="AF18" s="51">
        <v>0</v>
      </c>
      <c r="AG18" s="51">
        <f t="shared" si="14"/>
        <v>393.64538929780247</v>
      </c>
      <c r="AI18" s="124">
        <v>0</v>
      </c>
      <c r="AJ18" s="51">
        <f t="shared" si="15"/>
        <v>0</v>
      </c>
      <c r="AK18" s="51">
        <f t="shared" si="16"/>
        <v>393.64538929780247</v>
      </c>
      <c r="AM18" s="124">
        <f t="shared" si="17"/>
        <v>356.97886281616917</v>
      </c>
      <c r="AN18" s="51">
        <f t="shared" si="18"/>
        <v>36.666526481633241</v>
      </c>
      <c r="AO18" s="51">
        <f t="shared" si="19"/>
        <v>0</v>
      </c>
      <c r="AQ18" s="124">
        <f t="shared" si="20"/>
        <v>319556</v>
      </c>
      <c r="AR18" s="51">
        <f t="shared" si="20"/>
        <v>32833</v>
      </c>
      <c r="AS18" s="51">
        <f t="shared" si="21"/>
        <v>73296</v>
      </c>
      <c r="AU18" s="178">
        <f t="shared" si="22"/>
        <v>425685</v>
      </c>
      <c r="AW18" s="124">
        <f t="shared" si="23"/>
        <v>1853.0208877719879</v>
      </c>
      <c r="AX18" s="51">
        <f t="shared" si="23"/>
        <v>190.38989976159945</v>
      </c>
      <c r="AY18" s="51">
        <f t="shared" si="23"/>
        <v>425.02415535973546</v>
      </c>
      <c r="AZ18" s="65">
        <f t="shared" si="24"/>
        <v>2468.4349428933228</v>
      </c>
      <c r="BB18" s="131">
        <v>332450.92291461636</v>
      </c>
      <c r="BC18" s="54">
        <v>34147.177434338722</v>
      </c>
      <c r="BD18" s="54">
        <v>76294.589805518335</v>
      </c>
      <c r="BE18" s="54">
        <f t="shared" si="25"/>
        <v>442892.69015447341</v>
      </c>
      <c r="BG18" s="122">
        <f t="shared" si="26"/>
        <v>-3.8787448088775989E-2</v>
      </c>
      <c r="BH18" s="49">
        <f t="shared" si="26"/>
        <v>-3.8485682656077214E-2</v>
      </c>
      <c r="BI18" s="49">
        <f t="shared" si="26"/>
        <v>-3.9302784288663295E-2</v>
      </c>
      <c r="BJ18" s="49">
        <f t="shared" si="27"/>
        <v>-3.8852955889770224E-2</v>
      </c>
      <c r="BL18" s="131">
        <v>307689</v>
      </c>
      <c r="BM18" s="54">
        <v>31207</v>
      </c>
      <c r="BN18" s="54">
        <v>69052</v>
      </c>
      <c r="BO18" s="54">
        <f t="shared" si="28"/>
        <v>407948</v>
      </c>
      <c r="BQ18" s="122">
        <f t="shared" si="29"/>
        <v>3.8568164607769573E-2</v>
      </c>
      <c r="BR18" s="49">
        <f t="shared" si="29"/>
        <v>5.2103694683885093E-2</v>
      </c>
      <c r="BS18" s="49">
        <f t="shared" si="29"/>
        <v>6.1460927996292547E-2</v>
      </c>
      <c r="BT18" s="49">
        <f t="shared" si="30"/>
        <v>4.3478580603410144E-2</v>
      </c>
      <c r="BV18" s="122">
        <f t="shared" si="31"/>
        <v>4.053673092860155E-2</v>
      </c>
      <c r="BW18" s="49">
        <f t="shared" si="31"/>
        <v>5.4097917085415892E-2</v>
      </c>
      <c r="BX18" s="49">
        <f t="shared" si="31"/>
        <v>6.3472886676464224E-2</v>
      </c>
      <c r="BY18" s="49">
        <f t="shared" si="31"/>
        <v>4.5456454430364168E-2</v>
      </c>
      <c r="CA18" s="180">
        <v>235329.13542857009</v>
      </c>
      <c r="CB18" s="64">
        <v>225864.18269382717</v>
      </c>
      <c r="CC18" s="64">
        <v>229273.72928694371</v>
      </c>
      <c r="CD18" s="64">
        <v>233512.25967608197</v>
      </c>
      <c r="CF18" s="180">
        <v>235587.23637429063</v>
      </c>
      <c r="CG18" s="64">
        <v>226325.67072872663</v>
      </c>
      <c r="CH18" s="64">
        <v>228783.50788345022</v>
      </c>
      <c r="CI18" s="64">
        <v>233686.83442835973</v>
      </c>
      <c r="CK18" s="163">
        <v>172451.375</v>
      </c>
      <c r="CL18" s="60">
        <v>172778.25</v>
      </c>
    </row>
    <row r="19" spans="1:90">
      <c r="A19" s="9" t="s">
        <v>62</v>
      </c>
      <c r="B19" s="23" t="s">
        <v>63</v>
      </c>
      <c r="D19" s="131">
        <v>626762</v>
      </c>
      <c r="E19" s="54">
        <v>312848.8125</v>
      </c>
      <c r="F19" s="124">
        <f t="shared" si="0"/>
        <v>2003.4022024616122</v>
      </c>
      <c r="G19" s="131">
        <f t="shared" si="1"/>
        <v>600927</v>
      </c>
      <c r="H19" s="54">
        <v>311766.75</v>
      </c>
      <c r="I19" s="124">
        <f t="shared" si="2"/>
        <v>1927.489060331161</v>
      </c>
      <c r="J19" s="49">
        <f t="shared" si="3"/>
        <v>4.2991910831099212E-2</v>
      </c>
      <c r="K19" s="49">
        <f t="shared" si="4"/>
        <v>3.9384473662023689E-2</v>
      </c>
      <c r="M19" s="131">
        <f t="shared" si="5"/>
        <v>631068.36674307857</v>
      </c>
      <c r="N19" s="124">
        <f t="shared" si="6"/>
        <v>2017.1672115363344</v>
      </c>
      <c r="O19" s="49">
        <f t="shared" si="7"/>
        <v>-6.8239306072392925E-3</v>
      </c>
      <c r="P19" s="49">
        <f t="shared" si="8"/>
        <v>-6.8239306072392925E-3</v>
      </c>
      <c r="R19" s="131">
        <v>468196</v>
      </c>
      <c r="S19" s="54">
        <v>47461</v>
      </c>
      <c r="T19" s="54">
        <v>111105</v>
      </c>
      <c r="V19" s="124">
        <f t="shared" si="9"/>
        <v>111105</v>
      </c>
      <c r="W19" s="51">
        <f t="shared" si="10"/>
        <v>0</v>
      </c>
      <c r="Y19" s="176">
        <v>-1.2765912982226513E-2</v>
      </c>
      <c r="Z19" s="61">
        <v>-1.3726577416199981E-2</v>
      </c>
      <c r="AA19" s="117">
        <f t="shared" si="11"/>
        <v>4</v>
      </c>
      <c r="AB19" s="63">
        <f t="shared" si="12"/>
        <v>474.25023726067002</v>
      </c>
      <c r="AC19" s="63">
        <f t="shared" si="12"/>
        <v>48.121544100482353</v>
      </c>
      <c r="AE19" s="124">
        <f t="shared" si="13"/>
        <v>0</v>
      </c>
      <c r="AF19" s="51">
        <v>0</v>
      </c>
      <c r="AG19" s="51">
        <f t="shared" si="14"/>
        <v>0</v>
      </c>
      <c r="AI19" s="124">
        <v>0</v>
      </c>
      <c r="AJ19" s="51">
        <f t="shared" si="15"/>
        <v>0</v>
      </c>
      <c r="AK19" s="51">
        <f t="shared" si="16"/>
        <v>0</v>
      </c>
      <c r="AM19" s="124">
        <f t="shared" si="17"/>
        <v>0</v>
      </c>
      <c r="AN19" s="51">
        <f t="shared" si="18"/>
        <v>0</v>
      </c>
      <c r="AO19" s="51">
        <f t="shared" si="19"/>
        <v>0</v>
      </c>
      <c r="AQ19" s="124">
        <f t="shared" si="20"/>
        <v>468196</v>
      </c>
      <c r="AR19" s="51">
        <f t="shared" si="20"/>
        <v>47461</v>
      </c>
      <c r="AS19" s="51">
        <f t="shared" si="21"/>
        <v>111105</v>
      </c>
      <c r="AU19" s="178">
        <f t="shared" si="22"/>
        <v>626762</v>
      </c>
      <c r="AW19" s="124">
        <f t="shared" si="23"/>
        <v>1496.5567433630581</v>
      </c>
      <c r="AX19" s="51">
        <f t="shared" si="23"/>
        <v>151.70586591246851</v>
      </c>
      <c r="AY19" s="51">
        <f t="shared" si="23"/>
        <v>355.13959318608568</v>
      </c>
      <c r="AZ19" s="65">
        <f t="shared" si="24"/>
        <v>2003.4022024616122</v>
      </c>
      <c r="BB19" s="131">
        <v>474250.23726066999</v>
      </c>
      <c r="BC19" s="54">
        <v>48121.544100482351</v>
      </c>
      <c r="BD19" s="54">
        <v>108696.5853819262</v>
      </c>
      <c r="BE19" s="54">
        <f t="shared" si="25"/>
        <v>631068.36674307857</v>
      </c>
      <c r="BG19" s="122">
        <f t="shared" si="26"/>
        <v>-1.2765912982226513E-2</v>
      </c>
      <c r="BH19" s="49">
        <f t="shared" si="26"/>
        <v>-1.3726577416199981E-2</v>
      </c>
      <c r="BI19" s="49">
        <f t="shared" si="26"/>
        <v>2.2157224255126229E-2</v>
      </c>
      <c r="BJ19" s="49">
        <f t="shared" si="27"/>
        <v>-6.8239306072392925E-3</v>
      </c>
      <c r="BL19" s="131">
        <v>451593</v>
      </c>
      <c r="BM19" s="54">
        <v>45220</v>
      </c>
      <c r="BN19" s="54">
        <v>104114</v>
      </c>
      <c r="BO19" s="54">
        <f t="shared" si="28"/>
        <v>600927</v>
      </c>
      <c r="BQ19" s="122">
        <f t="shared" si="29"/>
        <v>3.6765406018250957E-2</v>
      </c>
      <c r="BR19" s="49">
        <f t="shared" si="29"/>
        <v>4.955771782397167E-2</v>
      </c>
      <c r="BS19" s="49">
        <f t="shared" si="29"/>
        <v>6.714754980117954E-2</v>
      </c>
      <c r="BT19" s="49">
        <f t="shared" si="30"/>
        <v>4.2991910831099212E-2</v>
      </c>
      <c r="BV19" s="122">
        <f t="shared" si="31"/>
        <v>3.3179504706416507E-2</v>
      </c>
      <c r="BW19" s="49">
        <f t="shared" si="31"/>
        <v>4.5927571239851694E-2</v>
      </c>
      <c r="BX19" s="49">
        <f t="shared" si="31"/>
        <v>6.3456564572949681E-2</v>
      </c>
      <c r="BY19" s="49">
        <f t="shared" si="31"/>
        <v>3.9384473662023689E-2</v>
      </c>
      <c r="CA19" s="180">
        <v>335703.37941282021</v>
      </c>
      <c r="CB19" s="64">
        <v>318296.68057104206</v>
      </c>
      <c r="CC19" s="64">
        <v>326645.33035432053</v>
      </c>
      <c r="CD19" s="64">
        <v>332726.64824717084</v>
      </c>
      <c r="CF19" s="180">
        <v>334360.23861197953</v>
      </c>
      <c r="CG19" s="64">
        <v>317431.58677502163</v>
      </c>
      <c r="CH19" s="64">
        <v>325234.75574855378</v>
      </c>
      <c r="CI19" s="64">
        <v>331454.75659513223</v>
      </c>
      <c r="CK19" s="163">
        <v>312848.8125</v>
      </c>
      <c r="CL19" s="60">
        <v>311766.75</v>
      </c>
    </row>
    <row r="20" spans="1:90">
      <c r="A20" s="9" t="s">
        <v>64</v>
      </c>
      <c r="B20" s="23" t="s">
        <v>65</v>
      </c>
      <c r="D20" s="131">
        <v>406365</v>
      </c>
      <c r="E20" s="54">
        <v>206201.6875</v>
      </c>
      <c r="F20" s="124">
        <f t="shared" si="0"/>
        <v>1970.7161707878847</v>
      </c>
      <c r="G20" s="131">
        <f t="shared" si="1"/>
        <v>388913</v>
      </c>
      <c r="H20" s="54">
        <v>205557.65625</v>
      </c>
      <c r="I20" s="124">
        <f t="shared" si="2"/>
        <v>1891.9898538199061</v>
      </c>
      <c r="J20" s="49">
        <f t="shared" si="3"/>
        <v>4.4873789253637719E-2</v>
      </c>
      <c r="K20" s="49">
        <f t="shared" si="4"/>
        <v>4.1610327248336576E-2</v>
      </c>
      <c r="M20" s="131">
        <f t="shared" si="5"/>
        <v>408927.35226278013</v>
      </c>
      <c r="N20" s="124">
        <f t="shared" si="6"/>
        <v>1983.1426077091642</v>
      </c>
      <c r="O20" s="49">
        <f t="shared" si="7"/>
        <v>-6.2660329483990029E-3</v>
      </c>
      <c r="P20" s="49">
        <f t="shared" si="8"/>
        <v>-6.2660329483990029E-3</v>
      </c>
      <c r="R20" s="131">
        <v>299449</v>
      </c>
      <c r="S20" s="54">
        <v>30479</v>
      </c>
      <c r="T20" s="54">
        <v>76437</v>
      </c>
      <c r="V20" s="124">
        <f t="shared" si="9"/>
        <v>76437</v>
      </c>
      <c r="W20" s="51">
        <f t="shared" si="10"/>
        <v>0</v>
      </c>
      <c r="Y20" s="176">
        <v>-2.4517657481759159E-2</v>
      </c>
      <c r="Z20" s="61">
        <v>-6.7524808177753526E-3</v>
      </c>
      <c r="AA20" s="117">
        <f t="shared" si="11"/>
        <v>4</v>
      </c>
      <c r="AB20" s="63">
        <f t="shared" si="12"/>
        <v>306.97531564432245</v>
      </c>
      <c r="AC20" s="63">
        <f t="shared" si="12"/>
        <v>30.686208031100268</v>
      </c>
      <c r="AE20" s="124">
        <f t="shared" si="13"/>
        <v>0</v>
      </c>
      <c r="AF20" s="51">
        <v>0</v>
      </c>
      <c r="AG20" s="51">
        <f t="shared" si="14"/>
        <v>0</v>
      </c>
      <c r="AI20" s="124">
        <v>0</v>
      </c>
      <c r="AJ20" s="51">
        <f t="shared" si="15"/>
        <v>0</v>
      </c>
      <c r="AK20" s="51">
        <f t="shared" si="16"/>
        <v>0</v>
      </c>
      <c r="AM20" s="124">
        <f t="shared" si="17"/>
        <v>0</v>
      </c>
      <c r="AN20" s="51">
        <f t="shared" si="18"/>
        <v>0</v>
      </c>
      <c r="AO20" s="51">
        <f t="shared" si="19"/>
        <v>0</v>
      </c>
      <c r="AQ20" s="124">
        <f t="shared" si="20"/>
        <v>299449</v>
      </c>
      <c r="AR20" s="51">
        <f t="shared" si="20"/>
        <v>30479</v>
      </c>
      <c r="AS20" s="51">
        <f t="shared" si="21"/>
        <v>76437</v>
      </c>
      <c r="AU20" s="178">
        <f t="shared" si="22"/>
        <v>406365</v>
      </c>
      <c r="AW20" s="124">
        <f t="shared" si="23"/>
        <v>1452.2141095474788</v>
      </c>
      <c r="AX20" s="51">
        <f t="shared" si="23"/>
        <v>147.81159344294892</v>
      </c>
      <c r="AY20" s="51">
        <f t="shared" si="23"/>
        <v>370.69046779745679</v>
      </c>
      <c r="AZ20" s="65">
        <f t="shared" si="24"/>
        <v>1970.7161707878847</v>
      </c>
      <c r="BB20" s="131">
        <v>306975.31564432237</v>
      </c>
      <c r="BC20" s="54">
        <v>30686.208031100272</v>
      </c>
      <c r="BD20" s="54">
        <v>71265.828587357493</v>
      </c>
      <c r="BE20" s="54">
        <f t="shared" si="25"/>
        <v>408927.35226278013</v>
      </c>
      <c r="BG20" s="122">
        <f t="shared" si="26"/>
        <v>-2.4517657481759048E-2</v>
      </c>
      <c r="BH20" s="49">
        <f t="shared" si="26"/>
        <v>-6.7524808177754636E-3</v>
      </c>
      <c r="BI20" s="49">
        <f t="shared" si="26"/>
        <v>7.2561724393672034E-2</v>
      </c>
      <c r="BJ20" s="49">
        <f t="shared" si="27"/>
        <v>-6.2660329483990029E-3</v>
      </c>
      <c r="BL20" s="131">
        <v>288175</v>
      </c>
      <c r="BM20" s="54">
        <v>29087</v>
      </c>
      <c r="BN20" s="54">
        <v>71651</v>
      </c>
      <c r="BO20" s="54">
        <f t="shared" si="28"/>
        <v>388913</v>
      </c>
      <c r="BQ20" s="122">
        <f t="shared" si="29"/>
        <v>3.9122061247505835E-2</v>
      </c>
      <c r="BR20" s="49">
        <f t="shared" si="29"/>
        <v>4.7856430707876374E-2</v>
      </c>
      <c r="BS20" s="49">
        <f t="shared" si="29"/>
        <v>6.6795997264518236E-2</v>
      </c>
      <c r="BT20" s="49">
        <f t="shared" si="30"/>
        <v>4.4873789253637719E-2</v>
      </c>
      <c r="BV20" s="122">
        <f t="shared" si="31"/>
        <v>3.5876563656668692E-2</v>
      </c>
      <c r="BW20" s="49">
        <f t="shared" si="31"/>
        <v>4.4583652996543099E-2</v>
      </c>
      <c r="BX20" s="49">
        <f t="shared" si="31"/>
        <v>6.3464065465399289E-2</v>
      </c>
      <c r="BY20" s="49">
        <f t="shared" si="31"/>
        <v>4.1610327248336576E-2</v>
      </c>
      <c r="CA20" s="180">
        <v>217295.93948832052</v>
      </c>
      <c r="CB20" s="64">
        <v>202971.83596637257</v>
      </c>
      <c r="CC20" s="64">
        <v>214161.74243282608</v>
      </c>
      <c r="CD20" s="64">
        <v>215604.25853254396</v>
      </c>
      <c r="CF20" s="180">
        <v>216378.85909064431</v>
      </c>
      <c r="CG20" s="64">
        <v>202383.6178969444</v>
      </c>
      <c r="CH20" s="64">
        <v>213295.83046200598</v>
      </c>
      <c r="CI20" s="64">
        <v>214742.43627650873</v>
      </c>
      <c r="CK20" s="163">
        <v>206201.6875</v>
      </c>
      <c r="CL20" s="60">
        <v>205557.65625</v>
      </c>
    </row>
    <row r="21" spans="1:90">
      <c r="A21" s="9" t="s">
        <v>66</v>
      </c>
      <c r="B21" s="23" t="s">
        <v>67</v>
      </c>
      <c r="D21" s="131">
        <v>364171.76194688067</v>
      </c>
      <c r="E21" s="54">
        <v>187455.0625</v>
      </c>
      <c r="F21" s="124">
        <f t="shared" si="0"/>
        <v>1942.715001078622</v>
      </c>
      <c r="G21" s="131">
        <f t="shared" si="1"/>
        <v>348088</v>
      </c>
      <c r="H21" s="54">
        <v>186178.53125</v>
      </c>
      <c r="I21" s="124">
        <f t="shared" si="2"/>
        <v>1869.6462887688615</v>
      </c>
      <c r="J21" s="49">
        <f t="shared" si="3"/>
        <v>4.6206022462367713E-2</v>
      </c>
      <c r="K21" s="49">
        <f t="shared" si="4"/>
        <v>3.908157000000001E-2</v>
      </c>
      <c r="M21" s="131">
        <f t="shared" si="5"/>
        <v>364468.38827601797</v>
      </c>
      <c r="N21" s="124">
        <f t="shared" si="6"/>
        <v>1944.2973874126124</v>
      </c>
      <c r="O21" s="49">
        <f t="shared" si="7"/>
        <v>-8.138602377572024E-4</v>
      </c>
      <c r="P21" s="49">
        <f t="shared" si="8"/>
        <v>-8.138602377572024E-4</v>
      </c>
      <c r="R21" s="131">
        <v>276972</v>
      </c>
      <c r="S21" s="54">
        <v>26356</v>
      </c>
      <c r="T21" s="54">
        <v>60468</v>
      </c>
      <c r="V21" s="124">
        <f t="shared" si="9"/>
        <v>60468</v>
      </c>
      <c r="W21" s="51">
        <f t="shared" si="10"/>
        <v>375.76194688066607</v>
      </c>
      <c r="Y21" s="176">
        <v>4.7858752961762452E-3</v>
      </c>
      <c r="Z21" s="61">
        <v>-4.3870570535791131E-3</v>
      </c>
      <c r="AA21" s="117">
        <f t="shared" si="11"/>
        <v>3</v>
      </c>
      <c r="AB21" s="63">
        <f t="shared" si="12"/>
        <v>275.65276026432815</v>
      </c>
      <c r="AC21" s="63">
        <f t="shared" si="12"/>
        <v>26.472134765546489</v>
      </c>
      <c r="AE21" s="124">
        <f t="shared" si="13"/>
        <v>0</v>
      </c>
      <c r="AF21" s="51">
        <v>0</v>
      </c>
      <c r="AG21" s="51">
        <f t="shared" si="14"/>
        <v>375.76194688066607</v>
      </c>
      <c r="AI21" s="124">
        <v>0</v>
      </c>
      <c r="AJ21" s="51">
        <f t="shared" si="15"/>
        <v>115.6252757041311</v>
      </c>
      <c r="AK21" s="51">
        <f t="shared" si="16"/>
        <v>260.13667117653495</v>
      </c>
      <c r="AM21" s="124">
        <f t="shared" si="17"/>
        <v>237.34353783952557</v>
      </c>
      <c r="AN21" s="51">
        <f t="shared" si="18"/>
        <v>22.793133337009348</v>
      </c>
      <c r="AO21" s="51">
        <f t="shared" si="19"/>
        <v>0</v>
      </c>
      <c r="AQ21" s="124">
        <f t="shared" si="20"/>
        <v>277209</v>
      </c>
      <c r="AR21" s="51">
        <f t="shared" si="20"/>
        <v>26494</v>
      </c>
      <c r="AS21" s="51">
        <f t="shared" si="21"/>
        <v>60468</v>
      </c>
      <c r="AU21" s="178">
        <f t="shared" si="22"/>
        <v>364171</v>
      </c>
      <c r="AW21" s="124">
        <f t="shared" si="23"/>
        <v>1478.8024196465751</v>
      </c>
      <c r="AX21" s="51">
        <f t="shared" si="23"/>
        <v>141.33520667119888</v>
      </c>
      <c r="AY21" s="51">
        <f t="shared" si="23"/>
        <v>322.5733100699801</v>
      </c>
      <c r="AZ21" s="65">
        <f t="shared" si="24"/>
        <v>1942.7109363877541</v>
      </c>
      <c r="BB21" s="131">
        <v>275652.76026432816</v>
      </c>
      <c r="BC21" s="54">
        <v>26472.134765546485</v>
      </c>
      <c r="BD21" s="54">
        <v>62343.493246143327</v>
      </c>
      <c r="BE21" s="54">
        <f t="shared" si="25"/>
        <v>364468.38827601797</v>
      </c>
      <c r="BG21" s="122">
        <f t="shared" si="26"/>
        <v>5.6456526471184709E-3</v>
      </c>
      <c r="BH21" s="49">
        <f t="shared" si="26"/>
        <v>8.2597171127929414E-4</v>
      </c>
      <c r="BI21" s="49">
        <f t="shared" si="26"/>
        <v>-3.0083223580984475E-2</v>
      </c>
      <c r="BJ21" s="49">
        <f t="shared" si="27"/>
        <v>-8.1595080831198263E-4</v>
      </c>
      <c r="BL21" s="131">
        <v>266556</v>
      </c>
      <c r="BM21" s="54">
        <v>25059</v>
      </c>
      <c r="BN21" s="54">
        <v>56473</v>
      </c>
      <c r="BO21" s="54">
        <f t="shared" si="28"/>
        <v>348088</v>
      </c>
      <c r="BQ21" s="122">
        <f t="shared" si="29"/>
        <v>3.9965335614279951E-2</v>
      </c>
      <c r="BR21" s="49">
        <f t="shared" si="29"/>
        <v>5.7264854942336019E-2</v>
      </c>
      <c r="BS21" s="49">
        <f t="shared" si="29"/>
        <v>7.0741770403555781E-2</v>
      </c>
      <c r="BT21" s="49">
        <f t="shared" si="30"/>
        <v>4.6203833513364545E-2</v>
      </c>
      <c r="BV21" s="122">
        <f t="shared" si="31"/>
        <v>3.288338097339949E-2</v>
      </c>
      <c r="BW21" s="49">
        <f t="shared" si="31"/>
        <v>5.0065094056387149E-2</v>
      </c>
      <c r="BX21" s="49">
        <f t="shared" si="31"/>
        <v>6.3450234435566077E-2</v>
      </c>
      <c r="BY21" s="49">
        <f t="shared" si="31"/>
        <v>3.9079395957298813E-2</v>
      </c>
      <c r="CA21" s="180">
        <v>195123.91538213188</v>
      </c>
      <c r="CB21" s="64">
        <v>175098.13496234562</v>
      </c>
      <c r="CC21" s="64">
        <v>187349.13222227999</v>
      </c>
      <c r="CD21" s="64">
        <v>192163.56200674348</v>
      </c>
      <c r="CF21" s="180">
        <v>193139.91317812583</v>
      </c>
      <c r="CG21" s="64">
        <v>173685.74888535266</v>
      </c>
      <c r="CH21" s="64">
        <v>185850.50023550077</v>
      </c>
      <c r="CI21" s="64">
        <v>190349.69925831162</v>
      </c>
      <c r="CK21" s="163">
        <v>187455.0625</v>
      </c>
      <c r="CL21" s="60">
        <v>186178.53125</v>
      </c>
    </row>
    <row r="22" spans="1:90">
      <c r="A22" s="9" t="s">
        <v>68</v>
      </c>
      <c r="B22" s="23" t="s">
        <v>69</v>
      </c>
      <c r="D22" s="131">
        <v>523925.70429963467</v>
      </c>
      <c r="E22" s="54">
        <v>259393.0625</v>
      </c>
      <c r="F22" s="124">
        <f t="shared" si="0"/>
        <v>2019.8138656836074</v>
      </c>
      <c r="G22" s="131">
        <f t="shared" si="1"/>
        <v>501774</v>
      </c>
      <c r="H22" s="54">
        <v>258134.734375</v>
      </c>
      <c r="I22" s="124">
        <f t="shared" si="2"/>
        <v>1943.8453380359808</v>
      </c>
      <c r="J22" s="49">
        <f t="shared" si="3"/>
        <v>4.4146775838594055E-2</v>
      </c>
      <c r="K22" s="49">
        <f t="shared" si="4"/>
        <v>3.9081569999999788E-2</v>
      </c>
      <c r="M22" s="131">
        <f t="shared" si="5"/>
        <v>512991.86122733197</v>
      </c>
      <c r="N22" s="124">
        <f t="shared" si="6"/>
        <v>1977.6622253624535</v>
      </c>
      <c r="O22" s="49">
        <f t="shared" si="7"/>
        <v>2.1313872399736589E-2</v>
      </c>
      <c r="P22" s="49">
        <f t="shared" si="8"/>
        <v>2.1313872399736367E-2</v>
      </c>
      <c r="R22" s="131">
        <v>389465</v>
      </c>
      <c r="S22" s="54">
        <v>43008</v>
      </c>
      <c r="T22" s="54">
        <v>90962</v>
      </c>
      <c r="V22" s="124">
        <f t="shared" si="9"/>
        <v>90962</v>
      </c>
      <c r="W22" s="51">
        <f t="shared" si="10"/>
        <v>490.70429963467177</v>
      </c>
      <c r="Y22" s="176">
        <v>9.0203908713297754E-3</v>
      </c>
      <c r="Z22" s="61">
        <v>5.4931907955403148E-2</v>
      </c>
      <c r="AA22" s="117">
        <f t="shared" si="11"/>
        <v>2</v>
      </c>
      <c r="AB22" s="63">
        <f t="shared" si="12"/>
        <v>385.98327994509737</v>
      </c>
      <c r="AC22" s="63">
        <f t="shared" si="12"/>
        <v>40.768508067364429</v>
      </c>
      <c r="AE22" s="124">
        <f t="shared" si="13"/>
        <v>0</v>
      </c>
      <c r="AF22" s="51">
        <v>0</v>
      </c>
      <c r="AG22" s="51">
        <f t="shared" si="14"/>
        <v>490.70429963467177</v>
      </c>
      <c r="AI22" s="124">
        <v>0</v>
      </c>
      <c r="AJ22" s="51">
        <f t="shared" si="15"/>
        <v>0</v>
      </c>
      <c r="AK22" s="51">
        <f t="shared" si="16"/>
        <v>490.70429963467177</v>
      </c>
      <c r="AM22" s="124">
        <f t="shared" si="17"/>
        <v>443.8262717967138</v>
      </c>
      <c r="AN22" s="51">
        <f t="shared" si="18"/>
        <v>46.878027837957987</v>
      </c>
      <c r="AO22" s="51">
        <f t="shared" si="19"/>
        <v>0</v>
      </c>
      <c r="AQ22" s="124">
        <f t="shared" si="20"/>
        <v>389909</v>
      </c>
      <c r="AR22" s="51">
        <f t="shared" si="20"/>
        <v>43055</v>
      </c>
      <c r="AS22" s="51">
        <f t="shared" si="21"/>
        <v>90962</v>
      </c>
      <c r="AU22" s="178">
        <f t="shared" si="22"/>
        <v>523926</v>
      </c>
      <c r="AW22" s="124">
        <f t="shared" si="23"/>
        <v>1503.1589366427254</v>
      </c>
      <c r="AX22" s="51">
        <f t="shared" si="23"/>
        <v>165.98362186344133</v>
      </c>
      <c r="AY22" s="51">
        <f t="shared" si="23"/>
        <v>350.67244714765644</v>
      </c>
      <c r="AZ22" s="65">
        <f t="shared" si="24"/>
        <v>2019.8150056538232</v>
      </c>
      <c r="BB22" s="131">
        <v>385983.27994509728</v>
      </c>
      <c r="BC22" s="54">
        <v>40768.508067364433</v>
      </c>
      <c r="BD22" s="54">
        <v>86240.073214870252</v>
      </c>
      <c r="BE22" s="54">
        <f t="shared" si="25"/>
        <v>512991.86122733197</v>
      </c>
      <c r="BG22" s="122">
        <f t="shared" si="26"/>
        <v>1.0170699765702507E-2</v>
      </c>
      <c r="BH22" s="49">
        <f t="shared" si="26"/>
        <v>5.6084758580261296E-2</v>
      </c>
      <c r="BI22" s="49">
        <f t="shared" si="26"/>
        <v>5.4753278946840567E-2</v>
      </c>
      <c r="BJ22" s="49">
        <f t="shared" si="27"/>
        <v>2.1314448822848941E-2</v>
      </c>
      <c r="BL22" s="131">
        <v>375558</v>
      </c>
      <c r="BM22" s="54">
        <v>41097</v>
      </c>
      <c r="BN22" s="54">
        <v>85119</v>
      </c>
      <c r="BO22" s="54">
        <f t="shared" si="28"/>
        <v>501774</v>
      </c>
      <c r="BQ22" s="122">
        <f t="shared" si="29"/>
        <v>3.8212473173251604E-2</v>
      </c>
      <c r="BR22" s="49">
        <f t="shared" si="29"/>
        <v>4.7643380295398607E-2</v>
      </c>
      <c r="BS22" s="49">
        <f t="shared" si="29"/>
        <v>6.8645073367873177E-2</v>
      </c>
      <c r="BT22" s="49">
        <f t="shared" si="30"/>
        <v>4.4147365148453188E-2</v>
      </c>
      <c r="BV22" s="122">
        <f t="shared" si="31"/>
        <v>3.3176054920085241E-2</v>
      </c>
      <c r="BW22" s="49">
        <f t="shared" si="31"/>
        <v>4.2561212261719161E-2</v>
      </c>
      <c r="BX22" s="49">
        <f t="shared" si="31"/>
        <v>6.3461025118851433E-2</v>
      </c>
      <c r="BY22" s="49">
        <f t="shared" si="31"/>
        <v>3.9082156451089034E-2</v>
      </c>
      <c r="CA22" s="180">
        <v>273222.6181326987</v>
      </c>
      <c r="CB22" s="64">
        <v>269660.52383065107</v>
      </c>
      <c r="CC22" s="64">
        <v>259161.01325604389</v>
      </c>
      <c r="CD22" s="64">
        <v>270471.58685064927</v>
      </c>
      <c r="CF22" s="180">
        <v>271873.96205324185</v>
      </c>
      <c r="CG22" s="64">
        <v>268640.76286612632</v>
      </c>
      <c r="CH22" s="64">
        <v>257921.02646203394</v>
      </c>
      <c r="CI22" s="64">
        <v>269223.64518473193</v>
      </c>
      <c r="CK22" s="163">
        <v>259393.0625</v>
      </c>
      <c r="CL22" s="60">
        <v>258134.734375</v>
      </c>
    </row>
    <row r="23" spans="1:90">
      <c r="A23" s="9" t="s">
        <v>70</v>
      </c>
      <c r="B23" s="23" t="s">
        <v>71</v>
      </c>
      <c r="D23" s="131">
        <v>807086.79980655876</v>
      </c>
      <c r="E23" s="54">
        <v>383179.65625</v>
      </c>
      <c r="F23" s="124">
        <f t="shared" si="0"/>
        <v>2106.2882296652688</v>
      </c>
      <c r="G23" s="131">
        <f t="shared" si="1"/>
        <v>776029</v>
      </c>
      <c r="H23" s="54">
        <v>382833.375</v>
      </c>
      <c r="I23" s="124">
        <f t="shared" si="2"/>
        <v>2027.0672586996889</v>
      </c>
      <c r="J23" s="49">
        <f t="shared" si="3"/>
        <v>4.0021442248368011E-2</v>
      </c>
      <c r="K23" s="49">
        <f t="shared" si="4"/>
        <v>3.908157000000001E-2</v>
      </c>
      <c r="M23" s="131">
        <f t="shared" si="5"/>
        <v>806945.43547059165</v>
      </c>
      <c r="N23" s="124">
        <f t="shared" si="6"/>
        <v>2105.9193052360583</v>
      </c>
      <c r="O23" s="49">
        <f t="shared" si="7"/>
        <v>1.7518450412290498E-4</v>
      </c>
      <c r="P23" s="49">
        <f t="shared" si="8"/>
        <v>1.7518450412290498E-4</v>
      </c>
      <c r="R23" s="131">
        <v>619018</v>
      </c>
      <c r="S23" s="54">
        <v>59568</v>
      </c>
      <c r="T23" s="54">
        <v>127554</v>
      </c>
      <c r="V23" s="124">
        <f t="shared" si="9"/>
        <v>127554</v>
      </c>
      <c r="W23" s="51">
        <f t="shared" si="10"/>
        <v>946.79980655875988</v>
      </c>
      <c r="Y23" s="176">
        <v>1.7976222625695648E-2</v>
      </c>
      <c r="Z23" s="61">
        <v>-1.2892939464591469E-2</v>
      </c>
      <c r="AA23" s="117">
        <f t="shared" si="11"/>
        <v>3</v>
      </c>
      <c r="AB23" s="63">
        <f t="shared" si="12"/>
        <v>608.08689460678056</v>
      </c>
      <c r="AC23" s="63">
        <f t="shared" si="12"/>
        <v>60.346037812443782</v>
      </c>
      <c r="AE23" s="124">
        <f t="shared" si="13"/>
        <v>0</v>
      </c>
      <c r="AF23" s="51">
        <v>0</v>
      </c>
      <c r="AG23" s="51">
        <f t="shared" si="14"/>
        <v>946.79980655875988</v>
      </c>
      <c r="AI23" s="124">
        <v>0</v>
      </c>
      <c r="AJ23" s="51">
        <f t="shared" si="15"/>
        <v>768.00661802678462</v>
      </c>
      <c r="AK23" s="51">
        <f t="shared" si="16"/>
        <v>178.79318853197526</v>
      </c>
      <c r="AM23" s="124">
        <f t="shared" si="17"/>
        <v>162.651762829462</v>
      </c>
      <c r="AN23" s="51">
        <f t="shared" si="18"/>
        <v>16.141425702513249</v>
      </c>
      <c r="AO23" s="51">
        <f t="shared" si="19"/>
        <v>0</v>
      </c>
      <c r="AQ23" s="124">
        <f t="shared" si="20"/>
        <v>619181</v>
      </c>
      <c r="AR23" s="51">
        <f t="shared" si="20"/>
        <v>60352</v>
      </c>
      <c r="AS23" s="51">
        <f t="shared" si="21"/>
        <v>127554</v>
      </c>
      <c r="AU23" s="178">
        <f t="shared" si="22"/>
        <v>807087</v>
      </c>
      <c r="AW23" s="124">
        <f t="shared" si="23"/>
        <v>1615.9025926888571</v>
      </c>
      <c r="AX23" s="51">
        <f t="shared" si="23"/>
        <v>157.50314249622954</v>
      </c>
      <c r="AY23" s="51">
        <f t="shared" si="23"/>
        <v>332.88301693339179</v>
      </c>
      <c r="AZ23" s="65">
        <f t="shared" si="24"/>
        <v>2106.2887521184784</v>
      </c>
      <c r="BB23" s="131">
        <v>608086.89460678061</v>
      </c>
      <c r="BC23" s="54">
        <v>60346.03781244377</v>
      </c>
      <c r="BD23" s="54">
        <v>138512.50305136724</v>
      </c>
      <c r="BE23" s="54">
        <f t="shared" si="25"/>
        <v>806945.43547059165</v>
      </c>
      <c r="BG23" s="122">
        <f t="shared" si="26"/>
        <v>1.8244276421042427E-2</v>
      </c>
      <c r="BH23" s="49">
        <f t="shared" si="26"/>
        <v>9.8799983766273414E-5</v>
      </c>
      <c r="BI23" s="49">
        <f t="shared" si="26"/>
        <v>-7.9115623571565097E-2</v>
      </c>
      <c r="BJ23" s="49">
        <f t="shared" si="27"/>
        <v>1.7543259207575268E-4</v>
      </c>
      <c r="BL23" s="131">
        <v>599282</v>
      </c>
      <c r="BM23" s="54">
        <v>56913</v>
      </c>
      <c r="BN23" s="54">
        <v>119834</v>
      </c>
      <c r="BO23" s="54">
        <f t="shared" si="28"/>
        <v>776029</v>
      </c>
      <c r="BQ23" s="122">
        <f t="shared" si="29"/>
        <v>3.3204734999549457E-2</v>
      </c>
      <c r="BR23" s="49">
        <f t="shared" si="29"/>
        <v>6.0425561822430751E-2</v>
      </c>
      <c r="BS23" s="49">
        <f t="shared" si="29"/>
        <v>6.4422451057295937E-2</v>
      </c>
      <c r="BT23" s="49">
        <f t="shared" si="30"/>
        <v>4.0021700219966094E-2</v>
      </c>
      <c r="BV23" s="122">
        <f t="shared" si="31"/>
        <v>3.2271023041448688E-2</v>
      </c>
      <c r="BW23" s="49">
        <f t="shared" si="31"/>
        <v>5.9467250275639483E-2</v>
      </c>
      <c r="BX23" s="49">
        <f t="shared" si="31"/>
        <v>6.3460527502983588E-2</v>
      </c>
      <c r="BY23" s="49">
        <f t="shared" si="31"/>
        <v>3.9081827738467911E-2</v>
      </c>
      <c r="CA23" s="180">
        <v>430441.16683054098</v>
      </c>
      <c r="CB23" s="64">
        <v>399154.7628066013</v>
      </c>
      <c r="CC23" s="64">
        <v>416245.47963896592</v>
      </c>
      <c r="CD23" s="64">
        <v>425456.67666430911</v>
      </c>
      <c r="CF23" s="180">
        <v>428722.67159752065</v>
      </c>
      <c r="CG23" s="64">
        <v>398346.24214216514</v>
      </c>
      <c r="CH23" s="64">
        <v>414337.34846690984</v>
      </c>
      <c r="CI23" s="64">
        <v>423850.51523104782</v>
      </c>
      <c r="CK23" s="163">
        <v>383179.65625</v>
      </c>
      <c r="CL23" s="60">
        <v>382833.375</v>
      </c>
    </row>
    <row r="24" spans="1:90">
      <c r="A24" s="9" t="s">
        <v>72</v>
      </c>
      <c r="B24" s="23" t="s">
        <v>73</v>
      </c>
      <c r="D24" s="131">
        <v>390064</v>
      </c>
      <c r="E24" s="54">
        <v>210671.90625</v>
      </c>
      <c r="F24" s="124">
        <f t="shared" si="0"/>
        <v>1851.5235701960141</v>
      </c>
      <c r="G24" s="131">
        <f t="shared" si="1"/>
        <v>374074</v>
      </c>
      <c r="H24" s="54">
        <v>209983.75</v>
      </c>
      <c r="I24" s="124">
        <f t="shared" si="2"/>
        <v>1781.4426116306618</v>
      </c>
      <c r="J24" s="49">
        <f t="shared" si="3"/>
        <v>4.2745553018921356E-2</v>
      </c>
      <c r="K24" s="49">
        <f t="shared" si="4"/>
        <v>3.9339442150877479E-2</v>
      </c>
      <c r="M24" s="131">
        <f t="shared" si="5"/>
        <v>390448.27088018914</v>
      </c>
      <c r="N24" s="124">
        <f t="shared" si="6"/>
        <v>1853.3475954636885</v>
      </c>
      <c r="O24" s="49">
        <f t="shared" si="7"/>
        <v>-9.8417872186473687E-4</v>
      </c>
      <c r="P24" s="49">
        <f t="shared" si="8"/>
        <v>-9.8417872186462585E-4</v>
      </c>
      <c r="R24" s="131">
        <v>290895</v>
      </c>
      <c r="S24" s="54">
        <v>30663</v>
      </c>
      <c r="T24" s="54">
        <v>68506</v>
      </c>
      <c r="V24" s="124">
        <f t="shared" si="9"/>
        <v>68506</v>
      </c>
      <c r="W24" s="51">
        <f t="shared" si="10"/>
        <v>0</v>
      </c>
      <c r="Y24" s="176">
        <v>-1.3178490814633848E-2</v>
      </c>
      <c r="Z24" s="61">
        <v>3.2362125176297329E-3</v>
      </c>
      <c r="AA24" s="117">
        <f t="shared" si="11"/>
        <v>1</v>
      </c>
      <c r="AB24" s="63">
        <f t="shared" si="12"/>
        <v>294.77975225746502</v>
      </c>
      <c r="AC24" s="63">
        <f t="shared" si="12"/>
        <v>30.56408811545084</v>
      </c>
      <c r="AE24" s="124">
        <f t="shared" si="13"/>
        <v>0</v>
      </c>
      <c r="AF24" s="51">
        <v>0</v>
      </c>
      <c r="AG24" s="51">
        <f t="shared" si="14"/>
        <v>0</v>
      </c>
      <c r="AI24" s="124">
        <v>0</v>
      </c>
      <c r="AJ24" s="51">
        <f t="shared" si="15"/>
        <v>0</v>
      </c>
      <c r="AK24" s="51">
        <f t="shared" si="16"/>
        <v>0</v>
      </c>
      <c r="AM24" s="124">
        <f t="shared" si="17"/>
        <v>0</v>
      </c>
      <c r="AN24" s="51">
        <f t="shared" si="18"/>
        <v>0</v>
      </c>
      <c r="AO24" s="51">
        <f t="shared" si="19"/>
        <v>0</v>
      </c>
      <c r="AQ24" s="124">
        <f t="shared" si="20"/>
        <v>290895</v>
      </c>
      <c r="AR24" s="51">
        <f t="shared" si="20"/>
        <v>30663</v>
      </c>
      <c r="AS24" s="51">
        <f t="shared" si="21"/>
        <v>68506</v>
      </c>
      <c r="AU24" s="178">
        <f t="shared" si="22"/>
        <v>390064</v>
      </c>
      <c r="AW24" s="124">
        <f t="shared" si="23"/>
        <v>1380.7963538090405</v>
      </c>
      <c r="AX24" s="51">
        <f t="shared" si="23"/>
        <v>145.54859518673956</v>
      </c>
      <c r="AY24" s="51">
        <f t="shared" si="23"/>
        <v>325.17862120023415</v>
      </c>
      <c r="AZ24" s="65">
        <f t="shared" si="24"/>
        <v>1851.5235701960141</v>
      </c>
      <c r="BB24" s="131">
        <v>294779.75225746504</v>
      </c>
      <c r="BC24" s="54">
        <v>30564.088115450839</v>
      </c>
      <c r="BD24" s="54">
        <v>65104.430507273297</v>
      </c>
      <c r="BE24" s="54">
        <f t="shared" si="25"/>
        <v>390448.27088018914</v>
      </c>
      <c r="BG24" s="122">
        <f t="shared" si="26"/>
        <v>-1.3178490814633848E-2</v>
      </c>
      <c r="BH24" s="49">
        <f t="shared" si="26"/>
        <v>3.2362125176297329E-3</v>
      </c>
      <c r="BI24" s="49">
        <f t="shared" si="26"/>
        <v>5.2247895668892985E-2</v>
      </c>
      <c r="BJ24" s="49">
        <f t="shared" si="27"/>
        <v>-9.8417872186473687E-4</v>
      </c>
      <c r="BL24" s="131">
        <v>280608</v>
      </c>
      <c r="BM24" s="54">
        <v>29258</v>
      </c>
      <c r="BN24" s="54">
        <v>64208</v>
      </c>
      <c r="BO24" s="54">
        <f t="shared" si="28"/>
        <v>374074</v>
      </c>
      <c r="BQ24" s="122">
        <f t="shared" si="29"/>
        <v>3.665968183373236E-2</v>
      </c>
      <c r="BR24" s="49">
        <f t="shared" si="29"/>
        <v>4.8021054070681579E-2</v>
      </c>
      <c r="BS24" s="49">
        <f t="shared" si="29"/>
        <v>6.6938699227510501E-2</v>
      </c>
      <c r="BT24" s="49">
        <f t="shared" si="30"/>
        <v>4.2745553018921356E-2</v>
      </c>
      <c r="BV24" s="122">
        <f t="shared" si="31"/>
        <v>3.3273450361889667E-2</v>
      </c>
      <c r="BW24" s="49">
        <f t="shared" si="31"/>
        <v>4.4597710866892015E-2</v>
      </c>
      <c r="BX24" s="49">
        <f t="shared" si="31"/>
        <v>6.345356185295703E-2</v>
      </c>
      <c r="BY24" s="49">
        <f t="shared" si="31"/>
        <v>3.9339442150877257E-2</v>
      </c>
      <c r="CA24" s="180">
        <v>208663.17239376035</v>
      </c>
      <c r="CB24" s="64">
        <v>202164.08209002845</v>
      </c>
      <c r="CC24" s="64">
        <v>195646.05581542267</v>
      </c>
      <c r="CD24" s="64">
        <v>205861.28433967114</v>
      </c>
      <c r="CF24" s="180">
        <v>207148.71914191477</v>
      </c>
      <c r="CG24" s="64">
        <v>201082.578408189</v>
      </c>
      <c r="CH24" s="64">
        <v>194558.48731399738</v>
      </c>
      <c r="CI24" s="64">
        <v>204508.11029375927</v>
      </c>
      <c r="CK24" s="163">
        <v>210671.90625</v>
      </c>
      <c r="CL24" s="60">
        <v>209983.75</v>
      </c>
    </row>
    <row r="25" spans="1:90">
      <c r="A25" s="9" t="s">
        <v>74</v>
      </c>
      <c r="B25" s="23" t="s">
        <v>75</v>
      </c>
      <c r="D25" s="131">
        <v>499669</v>
      </c>
      <c r="E25" s="54">
        <v>236209.796875</v>
      </c>
      <c r="F25" s="124">
        <f t="shared" si="0"/>
        <v>2115.3610333292831</v>
      </c>
      <c r="G25" s="131">
        <f t="shared" si="1"/>
        <v>478076</v>
      </c>
      <c r="H25" s="54">
        <v>235364.390625</v>
      </c>
      <c r="I25" s="124">
        <f t="shared" si="2"/>
        <v>2031.2163566055585</v>
      </c>
      <c r="J25" s="49">
        <f t="shared" si="3"/>
        <v>4.5166458889381644E-2</v>
      </c>
      <c r="K25" s="49">
        <f t="shared" si="4"/>
        <v>4.1425757748594583E-2</v>
      </c>
      <c r="M25" s="131">
        <f t="shared" si="5"/>
        <v>504845.21982045064</v>
      </c>
      <c r="N25" s="124">
        <f t="shared" si="6"/>
        <v>2137.274687584656</v>
      </c>
      <c r="O25" s="49">
        <f t="shared" si="7"/>
        <v>-1.0253082761270016E-2</v>
      </c>
      <c r="P25" s="49">
        <f t="shared" si="8"/>
        <v>-1.0253082761269905E-2</v>
      </c>
      <c r="R25" s="131">
        <v>369351</v>
      </c>
      <c r="S25" s="54">
        <v>36158</v>
      </c>
      <c r="T25" s="54">
        <v>94160</v>
      </c>
      <c r="V25" s="124">
        <f t="shared" si="9"/>
        <v>94160</v>
      </c>
      <c r="W25" s="51">
        <f t="shared" si="10"/>
        <v>0</v>
      </c>
      <c r="Y25" s="176">
        <v>-2.100517271442448E-2</v>
      </c>
      <c r="Z25" s="61">
        <v>-3.0933688361350464E-2</v>
      </c>
      <c r="AA25" s="117">
        <f t="shared" si="11"/>
        <v>4</v>
      </c>
      <c r="AB25" s="63">
        <f t="shared" si="12"/>
        <v>377.27574212428323</v>
      </c>
      <c r="AC25" s="63">
        <f t="shared" si="12"/>
        <v>37.312204093503539</v>
      </c>
      <c r="AE25" s="124">
        <f t="shared" si="13"/>
        <v>0</v>
      </c>
      <c r="AF25" s="51">
        <v>0</v>
      </c>
      <c r="AG25" s="51">
        <f t="shared" si="14"/>
        <v>0</v>
      </c>
      <c r="AI25" s="124">
        <v>0</v>
      </c>
      <c r="AJ25" s="51">
        <f t="shared" si="15"/>
        <v>0</v>
      </c>
      <c r="AK25" s="51">
        <f t="shared" si="16"/>
        <v>0</v>
      </c>
      <c r="AM25" s="124">
        <f t="shared" si="17"/>
        <v>0</v>
      </c>
      <c r="AN25" s="51">
        <f t="shared" si="18"/>
        <v>0</v>
      </c>
      <c r="AO25" s="51">
        <f t="shared" si="19"/>
        <v>0</v>
      </c>
      <c r="AQ25" s="124">
        <f t="shared" si="20"/>
        <v>369351</v>
      </c>
      <c r="AR25" s="51">
        <f t="shared" si="20"/>
        <v>36158</v>
      </c>
      <c r="AS25" s="51">
        <f t="shared" si="21"/>
        <v>94160</v>
      </c>
      <c r="AU25" s="178">
        <f t="shared" si="22"/>
        <v>499669</v>
      </c>
      <c r="AW25" s="124">
        <f t="shared" si="23"/>
        <v>1563.6565666895563</v>
      </c>
      <c r="AX25" s="51">
        <f t="shared" si="23"/>
        <v>153.07578465568247</v>
      </c>
      <c r="AY25" s="51">
        <f t="shared" si="23"/>
        <v>398.62868198404402</v>
      </c>
      <c r="AZ25" s="65">
        <f t="shared" si="24"/>
        <v>2115.3610333292831</v>
      </c>
      <c r="BB25" s="131">
        <v>377275.74212428322</v>
      </c>
      <c r="BC25" s="54">
        <v>37312.20409350354</v>
      </c>
      <c r="BD25" s="54">
        <v>90257.273602663889</v>
      </c>
      <c r="BE25" s="54">
        <f t="shared" si="25"/>
        <v>504845.21982045064</v>
      </c>
      <c r="BG25" s="122">
        <f t="shared" si="26"/>
        <v>-2.100517271442448E-2</v>
      </c>
      <c r="BH25" s="49">
        <f t="shared" si="26"/>
        <v>-3.0933688361350353E-2</v>
      </c>
      <c r="BI25" s="49">
        <f t="shared" si="26"/>
        <v>4.3240020904209198E-2</v>
      </c>
      <c r="BJ25" s="49">
        <f t="shared" si="27"/>
        <v>-1.0253082761270016E-2</v>
      </c>
      <c r="BL25" s="131">
        <v>355559</v>
      </c>
      <c r="BM25" s="54">
        <v>34293</v>
      </c>
      <c r="BN25" s="54">
        <v>88224</v>
      </c>
      <c r="BO25" s="54">
        <f t="shared" si="28"/>
        <v>478076</v>
      </c>
      <c r="BQ25" s="122">
        <f t="shared" si="29"/>
        <v>3.878962422551524E-2</v>
      </c>
      <c r="BR25" s="49">
        <f t="shared" si="29"/>
        <v>5.4384276674539933E-2</v>
      </c>
      <c r="BS25" s="49">
        <f t="shared" si="29"/>
        <v>6.7283278926369317E-2</v>
      </c>
      <c r="BT25" s="49">
        <f t="shared" si="30"/>
        <v>4.5166458889381644E-2</v>
      </c>
      <c r="BV25" s="122">
        <f t="shared" si="31"/>
        <v>3.507174608339847E-2</v>
      </c>
      <c r="BW25" s="49">
        <f t="shared" si="31"/>
        <v>5.0610584519535484E-2</v>
      </c>
      <c r="BX25" s="49">
        <f t="shared" si="31"/>
        <v>6.3463420620482491E-2</v>
      </c>
      <c r="BY25" s="49">
        <f t="shared" si="31"/>
        <v>4.1425757748594583E-2</v>
      </c>
      <c r="CA25" s="180">
        <v>267058.88927576295</v>
      </c>
      <c r="CB25" s="64">
        <v>246799.03626850533</v>
      </c>
      <c r="CC25" s="64">
        <v>271233.14729005878</v>
      </c>
      <c r="CD25" s="64">
        <v>266176.3237181101</v>
      </c>
      <c r="CF25" s="180">
        <v>265844.89705646131</v>
      </c>
      <c r="CG25" s="64">
        <v>246061.34740812026</v>
      </c>
      <c r="CH25" s="64">
        <v>269886.93106057594</v>
      </c>
      <c r="CI25" s="64">
        <v>264973.23962711828</v>
      </c>
      <c r="CK25" s="163">
        <v>236209.796875</v>
      </c>
      <c r="CL25" s="60">
        <v>235364.390625</v>
      </c>
    </row>
    <row r="26" spans="1:90">
      <c r="A26" s="9" t="s">
        <v>76</v>
      </c>
      <c r="B26" s="23" t="s">
        <v>77</v>
      </c>
      <c r="D26" s="131">
        <v>402501.89788935776</v>
      </c>
      <c r="E26" s="54">
        <v>209111.484375</v>
      </c>
      <c r="F26" s="124">
        <f t="shared" si="0"/>
        <v>1924.819667807199</v>
      </c>
      <c r="G26" s="131">
        <f t="shared" si="1"/>
        <v>387091</v>
      </c>
      <c r="H26" s="54">
        <v>209231.71875</v>
      </c>
      <c r="I26" s="124">
        <f t="shared" si="2"/>
        <v>1850.0588835792853</v>
      </c>
      <c r="J26" s="49">
        <f t="shared" si="3"/>
        <v>3.9812080077701983E-2</v>
      </c>
      <c r="K26" s="49">
        <f t="shared" si="4"/>
        <v>4.0409948511084703E-2</v>
      </c>
      <c r="M26" s="131">
        <f t="shared" si="5"/>
        <v>408019.1415378488</v>
      </c>
      <c r="N26" s="124">
        <f t="shared" si="6"/>
        <v>1951.2038889559378</v>
      </c>
      <c r="O26" s="49">
        <f t="shared" si="7"/>
        <v>-1.3522021608339818E-2</v>
      </c>
      <c r="P26" s="49">
        <f t="shared" si="8"/>
        <v>-1.3522021608339818E-2</v>
      </c>
      <c r="R26" s="131">
        <v>298488</v>
      </c>
      <c r="S26" s="54">
        <v>30746</v>
      </c>
      <c r="T26" s="54">
        <v>73194</v>
      </c>
      <c r="V26" s="124">
        <f t="shared" si="9"/>
        <v>73194</v>
      </c>
      <c r="W26" s="51">
        <f t="shared" si="10"/>
        <v>73.897889357758686</v>
      </c>
      <c r="Y26" s="176">
        <v>-1.4119876354456551E-2</v>
      </c>
      <c r="Z26" s="61">
        <v>-3.5999209397611143E-2</v>
      </c>
      <c r="AA26" s="117">
        <f t="shared" si="11"/>
        <v>4</v>
      </c>
      <c r="AB26" s="63">
        <f t="shared" si="12"/>
        <v>302.7629757827599</v>
      </c>
      <c r="AC26" s="63">
        <f t="shared" si="12"/>
        <v>31.894164714104964</v>
      </c>
      <c r="AE26" s="124">
        <f t="shared" si="13"/>
        <v>0</v>
      </c>
      <c r="AF26" s="51">
        <v>0</v>
      </c>
      <c r="AG26" s="51">
        <f t="shared" si="14"/>
        <v>73.897889357758686</v>
      </c>
      <c r="AI26" s="124">
        <v>0</v>
      </c>
      <c r="AJ26" s="51">
        <f t="shared" si="15"/>
        <v>0</v>
      </c>
      <c r="AK26" s="51">
        <f t="shared" si="16"/>
        <v>73.897889357758686</v>
      </c>
      <c r="AM26" s="124">
        <f t="shared" si="17"/>
        <v>66.855124778757755</v>
      </c>
      <c r="AN26" s="51">
        <f t="shared" si="18"/>
        <v>7.0427645790009361</v>
      </c>
      <c r="AO26" s="51">
        <f t="shared" si="19"/>
        <v>0</v>
      </c>
      <c r="AQ26" s="124">
        <f t="shared" si="20"/>
        <v>298555</v>
      </c>
      <c r="AR26" s="51">
        <f t="shared" si="20"/>
        <v>30753</v>
      </c>
      <c r="AS26" s="51">
        <f t="shared" si="21"/>
        <v>73194</v>
      </c>
      <c r="AU26" s="178">
        <f t="shared" si="22"/>
        <v>402502</v>
      </c>
      <c r="AW26" s="124">
        <f t="shared" si="23"/>
        <v>1427.7312453322784</v>
      </c>
      <c r="AX26" s="51">
        <f t="shared" si="23"/>
        <v>147.06509349266818</v>
      </c>
      <c r="AY26" s="51">
        <f t="shared" si="23"/>
        <v>350.02381728944675</v>
      </c>
      <c r="AZ26" s="65">
        <f t="shared" si="24"/>
        <v>1924.8201561143931</v>
      </c>
      <c r="BB26" s="131">
        <v>302762.9757827599</v>
      </c>
      <c r="BC26" s="54">
        <v>31894.164714104965</v>
      </c>
      <c r="BD26" s="54">
        <v>73362.001040983945</v>
      </c>
      <c r="BE26" s="54">
        <f t="shared" si="25"/>
        <v>408019.1415378488</v>
      </c>
      <c r="BG26" s="122">
        <f t="shared" si="26"/>
        <v>-1.3898581132255838E-2</v>
      </c>
      <c r="BH26" s="49">
        <f t="shared" si="26"/>
        <v>-3.5779733513456535E-2</v>
      </c>
      <c r="BI26" s="49">
        <f t="shared" si="26"/>
        <v>-2.2900280608497692E-3</v>
      </c>
      <c r="BJ26" s="49">
        <f t="shared" si="27"/>
        <v>-1.352177134889887E-2</v>
      </c>
      <c r="BL26" s="131">
        <v>288982</v>
      </c>
      <c r="BM26" s="54">
        <v>29244</v>
      </c>
      <c r="BN26" s="54">
        <v>68865</v>
      </c>
      <c r="BO26" s="54">
        <f t="shared" si="28"/>
        <v>387091</v>
      </c>
      <c r="BQ26" s="122">
        <f t="shared" si="29"/>
        <v>3.3126630724404915E-2</v>
      </c>
      <c r="BR26" s="49">
        <f t="shared" si="29"/>
        <v>5.1600328272466189E-2</v>
      </c>
      <c r="BS26" s="49">
        <f t="shared" si="29"/>
        <v>6.2862121542147653E-2</v>
      </c>
      <c r="BT26" s="49">
        <f t="shared" si="30"/>
        <v>3.9812343867462685E-2</v>
      </c>
      <c r="BV26" s="122">
        <f t="shared" si="31"/>
        <v>3.3720655175583758E-2</v>
      </c>
      <c r="BW26" s="49">
        <f t="shared" si="31"/>
        <v>5.2204974681999916E-2</v>
      </c>
      <c r="BX26" s="49">
        <f t="shared" si="31"/>
        <v>6.3473243228155285E-2</v>
      </c>
      <c r="BY26" s="49">
        <f t="shared" si="31"/>
        <v>4.0410212452518302E-2</v>
      </c>
      <c r="CA26" s="180">
        <v>214314.18720722548</v>
      </c>
      <c r="CB26" s="64">
        <v>210961.78328957467</v>
      </c>
      <c r="CC26" s="64">
        <v>220460.97383175732</v>
      </c>
      <c r="CD26" s="64">
        <v>215125.41039764517</v>
      </c>
      <c r="CF26" s="180">
        <v>213954.75969804885</v>
      </c>
      <c r="CG26" s="64">
        <v>210968.83209785476</v>
      </c>
      <c r="CH26" s="64">
        <v>219611.62508372421</v>
      </c>
      <c r="CI26" s="64">
        <v>214689.29502520934</v>
      </c>
      <c r="CK26" s="163">
        <v>209111.484375</v>
      </c>
      <c r="CL26" s="60">
        <v>209231.71875</v>
      </c>
    </row>
    <row r="27" spans="1:90">
      <c r="A27" s="9" t="s">
        <v>78</v>
      </c>
      <c r="B27" s="23" t="s">
        <v>79</v>
      </c>
      <c r="D27" s="131">
        <v>294493.62318756199</v>
      </c>
      <c r="E27" s="54">
        <v>132053.203125</v>
      </c>
      <c r="F27" s="124">
        <f t="shared" si="0"/>
        <v>2230.1134407833929</v>
      </c>
      <c r="G27" s="131">
        <f t="shared" si="1"/>
        <v>282946</v>
      </c>
      <c r="H27" s="54">
        <v>131833.640625</v>
      </c>
      <c r="I27" s="124">
        <f t="shared" si="2"/>
        <v>2146.2351995939957</v>
      </c>
      <c r="J27" s="49">
        <f t="shared" si="3"/>
        <v>4.0812109687226483E-2</v>
      </c>
      <c r="K27" s="49">
        <f t="shared" si="4"/>
        <v>3.9081570000000232E-2</v>
      </c>
      <c r="M27" s="131">
        <f t="shared" si="5"/>
        <v>287606.17446401081</v>
      </c>
      <c r="N27" s="124">
        <f t="shared" si="6"/>
        <v>2177.9568208714045</v>
      </c>
      <c r="O27" s="49">
        <f t="shared" si="7"/>
        <v>2.3947499515220017E-2</v>
      </c>
      <c r="P27" s="49">
        <f t="shared" si="8"/>
        <v>2.3947499515220239E-2</v>
      </c>
      <c r="R27" s="131">
        <v>227640</v>
      </c>
      <c r="S27" s="54">
        <v>21102</v>
      </c>
      <c r="T27" s="54">
        <v>45340</v>
      </c>
      <c r="V27" s="124">
        <f t="shared" si="9"/>
        <v>45340</v>
      </c>
      <c r="W27" s="51">
        <f t="shared" si="10"/>
        <v>411.62318756198511</v>
      </c>
      <c r="Y27" s="176">
        <v>2.8234070505344544E-2</v>
      </c>
      <c r="Z27" s="61">
        <v>-3.4538442500559041E-3</v>
      </c>
      <c r="AA27" s="117">
        <f t="shared" si="11"/>
        <v>3</v>
      </c>
      <c r="AB27" s="63">
        <f t="shared" si="12"/>
        <v>221.38927947419805</v>
      </c>
      <c r="AC27" s="63">
        <f t="shared" si="12"/>
        <v>21.175135620406696</v>
      </c>
      <c r="AE27" s="124">
        <f t="shared" si="13"/>
        <v>0</v>
      </c>
      <c r="AF27" s="51">
        <v>0</v>
      </c>
      <c r="AG27" s="51">
        <f t="shared" si="14"/>
        <v>411.62318756198511</v>
      </c>
      <c r="AI27" s="124">
        <v>0</v>
      </c>
      <c r="AJ27" s="51">
        <f t="shared" si="15"/>
        <v>72.883021364679692</v>
      </c>
      <c r="AK27" s="51">
        <f t="shared" si="16"/>
        <v>338.74016619730543</v>
      </c>
      <c r="AM27" s="124">
        <f t="shared" si="17"/>
        <v>309.16918004705127</v>
      </c>
      <c r="AN27" s="51">
        <f t="shared" si="18"/>
        <v>29.570986150254111</v>
      </c>
      <c r="AO27" s="51">
        <f t="shared" si="19"/>
        <v>0</v>
      </c>
      <c r="AQ27" s="124">
        <f t="shared" si="20"/>
        <v>227949</v>
      </c>
      <c r="AR27" s="51">
        <f t="shared" si="20"/>
        <v>21204</v>
      </c>
      <c r="AS27" s="51">
        <f t="shared" si="21"/>
        <v>45340</v>
      </c>
      <c r="AU27" s="178">
        <f t="shared" si="22"/>
        <v>294493</v>
      </c>
      <c r="AW27" s="124">
        <f t="shared" si="23"/>
        <v>1726.1906156431978</v>
      </c>
      <c r="AX27" s="51">
        <f t="shared" si="23"/>
        <v>160.57164459637187</v>
      </c>
      <c r="AY27" s="51">
        <f t="shared" si="23"/>
        <v>343.34646132802771</v>
      </c>
      <c r="AZ27" s="65">
        <f t="shared" si="24"/>
        <v>2230.1087215675971</v>
      </c>
      <c r="BB27" s="131">
        <v>221389.27947419806</v>
      </c>
      <c r="BC27" s="54">
        <v>21175.135620406694</v>
      </c>
      <c r="BD27" s="54">
        <v>45041.759369406071</v>
      </c>
      <c r="BE27" s="54">
        <f t="shared" si="25"/>
        <v>287606.17446401081</v>
      </c>
      <c r="BG27" s="122">
        <f t="shared" si="26"/>
        <v>2.9629802045434861E-2</v>
      </c>
      <c r="BH27" s="49">
        <f t="shared" si="26"/>
        <v>1.3631260791306943E-3</v>
      </c>
      <c r="BI27" s="49">
        <f t="shared" si="26"/>
        <v>6.6214249791607394E-3</v>
      </c>
      <c r="BJ27" s="49">
        <f t="shared" si="27"/>
        <v>2.3945332706516664E-2</v>
      </c>
      <c r="BL27" s="131">
        <v>220215</v>
      </c>
      <c r="BM27" s="54">
        <v>20167</v>
      </c>
      <c r="BN27" s="54">
        <v>42564</v>
      </c>
      <c r="BO27" s="54">
        <f t="shared" si="28"/>
        <v>282946</v>
      </c>
      <c r="BQ27" s="122">
        <f t="shared" si="29"/>
        <v>3.5120223418023233E-2</v>
      </c>
      <c r="BR27" s="49">
        <f t="shared" si="29"/>
        <v>5.1420637675410275E-2</v>
      </c>
      <c r="BS27" s="49">
        <f t="shared" si="29"/>
        <v>6.5219434263696918E-2</v>
      </c>
      <c r="BT27" s="49">
        <f t="shared" si="30"/>
        <v>4.0809907190771488E-2</v>
      </c>
      <c r="BV27" s="122">
        <f t="shared" si="31"/>
        <v>3.3399147528337503E-2</v>
      </c>
      <c r="BW27" s="49">
        <f t="shared" si="31"/>
        <v>4.9672459378356404E-2</v>
      </c>
      <c r="BX27" s="49">
        <f t="shared" si="31"/>
        <v>6.3448312954249131E-2</v>
      </c>
      <c r="BY27" s="49">
        <f t="shared" si="31"/>
        <v>3.9079371165596344E-2</v>
      </c>
      <c r="CA27" s="180">
        <v>156712.89847854574</v>
      </c>
      <c r="CB27" s="64">
        <v>140061.49438063282</v>
      </c>
      <c r="CC27" s="64">
        <v>135355.49729794773</v>
      </c>
      <c r="CD27" s="64">
        <v>151638.46500257324</v>
      </c>
      <c r="CF27" s="180">
        <v>155911.39769535427</v>
      </c>
      <c r="CG27" s="64">
        <v>139586.58442687406</v>
      </c>
      <c r="CH27" s="64">
        <v>134574.12656283483</v>
      </c>
      <c r="CI27" s="64">
        <v>150957.99697509519</v>
      </c>
      <c r="CK27" s="163">
        <v>132053.203125</v>
      </c>
      <c r="CL27" s="60">
        <v>131833.640625</v>
      </c>
    </row>
    <row r="28" spans="1:90">
      <c r="A28" s="9" t="s">
        <v>80</v>
      </c>
      <c r="B28" s="23" t="s">
        <v>81</v>
      </c>
      <c r="D28" s="131">
        <v>610705.77001925465</v>
      </c>
      <c r="E28" s="54">
        <v>280451.75</v>
      </c>
      <c r="F28" s="124">
        <f t="shared" si="0"/>
        <v>2177.5787457887309</v>
      </c>
      <c r="G28" s="131">
        <f t="shared" si="1"/>
        <v>582838</v>
      </c>
      <c r="H28" s="54">
        <v>278114.5</v>
      </c>
      <c r="I28" s="124">
        <f t="shared" si="2"/>
        <v>2095.6764210424126</v>
      </c>
      <c r="J28" s="49">
        <f t="shared" si="3"/>
        <v>4.7813920882397332E-2</v>
      </c>
      <c r="K28" s="49">
        <f t="shared" si="4"/>
        <v>3.9081569999999788E-2</v>
      </c>
      <c r="M28" s="131">
        <f t="shared" si="5"/>
        <v>597239.19430804253</v>
      </c>
      <c r="N28" s="124">
        <f t="shared" si="6"/>
        <v>2129.5613035327556</v>
      </c>
      <c r="O28" s="49">
        <f t="shared" si="7"/>
        <v>2.2548044132995049E-2</v>
      </c>
      <c r="P28" s="49">
        <f t="shared" si="8"/>
        <v>2.2548044132995271E-2</v>
      </c>
      <c r="R28" s="131">
        <v>455024</v>
      </c>
      <c r="S28" s="54">
        <v>45930</v>
      </c>
      <c r="T28" s="54">
        <v>109379</v>
      </c>
      <c r="V28" s="124">
        <f t="shared" si="9"/>
        <v>109379</v>
      </c>
      <c r="W28" s="51">
        <f t="shared" si="10"/>
        <v>372.7700192546472</v>
      </c>
      <c r="Y28" s="176">
        <v>2.4446087825015894E-2</v>
      </c>
      <c r="Z28" s="61">
        <v>-1.3881023579698226E-4</v>
      </c>
      <c r="AA28" s="117">
        <f t="shared" si="11"/>
        <v>3</v>
      </c>
      <c r="AB28" s="63">
        <f t="shared" si="12"/>
        <v>444.1658818435763</v>
      </c>
      <c r="AC28" s="63">
        <f t="shared" si="12"/>
        <v>45.936376439245194</v>
      </c>
      <c r="AE28" s="124">
        <f t="shared" si="13"/>
        <v>0</v>
      </c>
      <c r="AF28" s="51">
        <v>0</v>
      </c>
      <c r="AG28" s="51">
        <f t="shared" si="14"/>
        <v>372.7700192546472</v>
      </c>
      <c r="AI28" s="124">
        <v>0</v>
      </c>
      <c r="AJ28" s="51">
        <f t="shared" si="15"/>
        <v>6.3755541301553951</v>
      </c>
      <c r="AK28" s="51">
        <f t="shared" si="16"/>
        <v>366.39446512449177</v>
      </c>
      <c r="AM28" s="124">
        <f t="shared" si="17"/>
        <v>332.0529908897372</v>
      </c>
      <c r="AN28" s="51">
        <f t="shared" si="18"/>
        <v>34.341474234754578</v>
      </c>
      <c r="AO28" s="51">
        <f t="shared" si="19"/>
        <v>0</v>
      </c>
      <c r="AQ28" s="124">
        <f t="shared" si="20"/>
        <v>455356</v>
      </c>
      <c r="AR28" s="51">
        <f t="shared" si="20"/>
        <v>45971</v>
      </c>
      <c r="AS28" s="51">
        <f t="shared" si="21"/>
        <v>109379</v>
      </c>
      <c r="AU28" s="178">
        <f t="shared" si="22"/>
        <v>610706</v>
      </c>
      <c r="AW28" s="124">
        <f t="shared" si="23"/>
        <v>1623.6518402898182</v>
      </c>
      <c r="AX28" s="51">
        <f t="shared" si="23"/>
        <v>163.9176792442907</v>
      </c>
      <c r="AY28" s="51">
        <f t="shared" si="23"/>
        <v>390.01004629138527</v>
      </c>
      <c r="AZ28" s="65">
        <f t="shared" si="24"/>
        <v>2177.5795658254942</v>
      </c>
      <c r="BB28" s="131">
        <v>444165.88184357627</v>
      </c>
      <c r="BC28" s="54">
        <v>45936.376439245185</v>
      </c>
      <c r="BD28" s="54">
        <v>107136.93602522108</v>
      </c>
      <c r="BE28" s="54">
        <f t="shared" si="25"/>
        <v>597239.19430804253</v>
      </c>
      <c r="BG28" s="122">
        <f t="shared" si="26"/>
        <v>2.5193556312739451E-2</v>
      </c>
      <c r="BH28" s="49">
        <f t="shared" si="26"/>
        <v>7.5372860113609441E-4</v>
      </c>
      <c r="BI28" s="49">
        <f t="shared" si="26"/>
        <v>2.0927086940876416E-2</v>
      </c>
      <c r="BJ28" s="49">
        <f t="shared" si="27"/>
        <v>2.2548429206090681E-2</v>
      </c>
      <c r="BL28" s="131">
        <v>437240</v>
      </c>
      <c r="BM28" s="54">
        <v>43603</v>
      </c>
      <c r="BN28" s="54">
        <v>101995</v>
      </c>
      <c r="BO28" s="54">
        <f t="shared" si="28"/>
        <v>582838</v>
      </c>
      <c r="BQ28" s="122">
        <f t="shared" si="29"/>
        <v>4.1432622815844811E-2</v>
      </c>
      <c r="BR28" s="49">
        <f t="shared" si="29"/>
        <v>5.4308189803453866E-2</v>
      </c>
      <c r="BS28" s="49">
        <f t="shared" si="29"/>
        <v>7.2395705671846722E-2</v>
      </c>
      <c r="BT28" s="49">
        <f t="shared" si="30"/>
        <v>4.7814315470164903E-2</v>
      </c>
      <c r="BV28" s="122">
        <f t="shared" si="31"/>
        <v>3.2753452877784861E-2</v>
      </c>
      <c r="BW28" s="49">
        <f t="shared" si="31"/>
        <v>4.5521716491669917E-2</v>
      </c>
      <c r="BX28" s="49">
        <f t="shared" si="31"/>
        <v>6.3458493252664061E-2</v>
      </c>
      <c r="BY28" s="49">
        <f t="shared" si="31"/>
        <v>3.9081961299322288E-2</v>
      </c>
      <c r="CA28" s="180">
        <v>314407.82911576546</v>
      </c>
      <c r="CB28" s="64">
        <v>303843.03769518912</v>
      </c>
      <c r="CC28" s="64">
        <v>321958.41054384265</v>
      </c>
      <c r="CD28" s="64">
        <v>314890.43944561697</v>
      </c>
      <c r="CF28" s="180">
        <v>312359.64190834807</v>
      </c>
      <c r="CG28" s="64">
        <v>302004.26677922561</v>
      </c>
      <c r="CH28" s="64">
        <v>320126.40010984393</v>
      </c>
      <c r="CI28" s="64">
        <v>312873.17320676899</v>
      </c>
      <c r="CK28" s="163">
        <v>280451.75</v>
      </c>
      <c r="CL28" s="60">
        <v>278114.5</v>
      </c>
    </row>
    <row r="29" spans="1:90">
      <c r="A29" s="9" t="s">
        <v>82</v>
      </c>
      <c r="B29" s="23" t="s">
        <v>83</v>
      </c>
      <c r="D29" s="131">
        <v>669774.72757965361</v>
      </c>
      <c r="E29" s="54">
        <v>322940.9375</v>
      </c>
      <c r="F29" s="124">
        <f t="shared" si="0"/>
        <v>2073.9852084551949</v>
      </c>
      <c r="G29" s="131">
        <f t="shared" si="1"/>
        <v>645366</v>
      </c>
      <c r="H29" s="54">
        <v>323354.90625</v>
      </c>
      <c r="I29" s="124">
        <f t="shared" si="2"/>
        <v>1995.8441561453808</v>
      </c>
      <c r="J29" s="49">
        <f t="shared" si="3"/>
        <v>3.7821526977952935E-2</v>
      </c>
      <c r="K29" s="49">
        <f t="shared" si="4"/>
        <v>3.9151880706322029E-2</v>
      </c>
      <c r="M29" s="131">
        <f t="shared" si="5"/>
        <v>674188.24864710169</v>
      </c>
      <c r="N29" s="124">
        <f t="shared" si="6"/>
        <v>2087.6518593964311</v>
      </c>
      <c r="O29" s="49">
        <f t="shared" si="7"/>
        <v>-6.5464224217860467E-3</v>
      </c>
      <c r="P29" s="49">
        <f t="shared" si="8"/>
        <v>-6.5464224217860467E-3</v>
      </c>
      <c r="R29" s="131">
        <v>512194</v>
      </c>
      <c r="S29" s="54">
        <v>53195</v>
      </c>
      <c r="T29" s="54">
        <v>103483</v>
      </c>
      <c r="V29" s="124">
        <f t="shared" si="9"/>
        <v>103483</v>
      </c>
      <c r="W29" s="51">
        <f t="shared" si="10"/>
        <v>902.72757965361234</v>
      </c>
      <c r="Y29" s="176">
        <v>-7.6825686537935756E-3</v>
      </c>
      <c r="Z29" s="61">
        <v>8.8014802231706213E-3</v>
      </c>
      <c r="AA29" s="117">
        <f t="shared" si="11"/>
        <v>1</v>
      </c>
      <c r="AB29" s="63">
        <f t="shared" si="12"/>
        <v>516.15943025926981</v>
      </c>
      <c r="AC29" s="63">
        <f t="shared" si="12"/>
        <v>52.730890113515706</v>
      </c>
      <c r="AE29" s="124">
        <f t="shared" si="13"/>
        <v>902.72757965361234</v>
      </c>
      <c r="AF29" s="51">
        <v>0</v>
      </c>
      <c r="AG29" s="51">
        <f t="shared" si="14"/>
        <v>0</v>
      </c>
      <c r="AI29" s="124">
        <v>0</v>
      </c>
      <c r="AJ29" s="51">
        <f t="shared" si="15"/>
        <v>0</v>
      </c>
      <c r="AK29" s="51">
        <f t="shared" si="16"/>
        <v>0</v>
      </c>
      <c r="AM29" s="124">
        <f t="shared" si="17"/>
        <v>0</v>
      </c>
      <c r="AN29" s="51">
        <f t="shared" si="18"/>
        <v>0</v>
      </c>
      <c r="AO29" s="51">
        <f t="shared" si="19"/>
        <v>0</v>
      </c>
      <c r="AQ29" s="124">
        <f t="shared" si="20"/>
        <v>513097</v>
      </c>
      <c r="AR29" s="51">
        <f t="shared" si="20"/>
        <v>53195</v>
      </c>
      <c r="AS29" s="51">
        <f t="shared" si="21"/>
        <v>103483</v>
      </c>
      <c r="AU29" s="178">
        <f t="shared" si="22"/>
        <v>669775</v>
      </c>
      <c r="AW29" s="124">
        <f t="shared" si="23"/>
        <v>1588.8261301650552</v>
      </c>
      <c r="AX29" s="51">
        <f t="shared" si="23"/>
        <v>164.7205226187838</v>
      </c>
      <c r="AY29" s="51">
        <f t="shared" si="23"/>
        <v>320.43939923225122</v>
      </c>
      <c r="AZ29" s="65">
        <f t="shared" si="24"/>
        <v>2073.9860520160901</v>
      </c>
      <c r="BB29" s="131">
        <v>516159.43025926984</v>
      </c>
      <c r="BC29" s="54">
        <v>52730.890113515707</v>
      </c>
      <c r="BD29" s="54">
        <v>105297.92827431616</v>
      </c>
      <c r="BE29" s="54">
        <f t="shared" si="25"/>
        <v>674188.24864710169</v>
      </c>
      <c r="BG29" s="122">
        <f t="shared" si="26"/>
        <v>-5.933109190180974E-3</v>
      </c>
      <c r="BH29" s="49">
        <f t="shared" si="26"/>
        <v>8.8014802231706213E-3</v>
      </c>
      <c r="BI29" s="49">
        <f t="shared" si="26"/>
        <v>-1.723612519315687E-2</v>
      </c>
      <c r="BJ29" s="49">
        <f t="shared" si="27"/>
        <v>-6.5460183501533376E-3</v>
      </c>
      <c r="BL29" s="131">
        <v>496945</v>
      </c>
      <c r="BM29" s="54">
        <v>50989</v>
      </c>
      <c r="BN29" s="54">
        <v>97432</v>
      </c>
      <c r="BO29" s="54">
        <f t="shared" si="28"/>
        <v>645366</v>
      </c>
      <c r="BQ29" s="122">
        <f t="shared" si="29"/>
        <v>3.2502590829971201E-2</v>
      </c>
      <c r="BR29" s="49">
        <f t="shared" si="29"/>
        <v>4.3264233462119384E-2</v>
      </c>
      <c r="BS29" s="49">
        <f t="shared" si="29"/>
        <v>6.2104852615157302E-2</v>
      </c>
      <c r="BT29" s="49">
        <f t="shared" si="30"/>
        <v>3.7821949095552032E-2</v>
      </c>
      <c r="BV29" s="122">
        <f t="shared" si="31"/>
        <v>3.382612636624116E-2</v>
      </c>
      <c r="BW29" s="49">
        <f t="shared" si="31"/>
        <v>4.4601564040240849E-2</v>
      </c>
      <c r="BX29" s="49">
        <f t="shared" si="31"/>
        <v>6.3466334444032046E-2</v>
      </c>
      <c r="BY29" s="49">
        <f t="shared" si="31"/>
        <v>3.9152303365021401E-2</v>
      </c>
      <c r="CA29" s="180">
        <v>365369.27436177956</v>
      </c>
      <c r="CB29" s="64">
        <v>348784.88627966098</v>
      </c>
      <c r="CC29" s="64">
        <v>316431.98768329184</v>
      </c>
      <c r="CD29" s="64">
        <v>355461.32254685805</v>
      </c>
      <c r="CF29" s="180">
        <v>363395.59876169986</v>
      </c>
      <c r="CG29" s="64">
        <v>348503.93608602142</v>
      </c>
      <c r="CH29" s="64">
        <v>314885.32298667089</v>
      </c>
      <c r="CI29" s="64">
        <v>353892.36432339612</v>
      </c>
      <c r="CK29" s="163">
        <v>322940.9375</v>
      </c>
      <c r="CL29" s="60">
        <v>323354.90625</v>
      </c>
    </row>
    <row r="30" spans="1:90">
      <c r="A30" s="9" t="s">
        <v>84</v>
      </c>
      <c r="B30" s="23" t="s">
        <v>85</v>
      </c>
      <c r="D30" s="131">
        <v>408732.43541704724</v>
      </c>
      <c r="E30" s="54">
        <v>166636.78125</v>
      </c>
      <c r="F30" s="124">
        <f t="shared" si="0"/>
        <v>2452.8344363771562</v>
      </c>
      <c r="G30" s="131">
        <f t="shared" si="1"/>
        <v>392687</v>
      </c>
      <c r="H30" s="54">
        <v>166135.671875</v>
      </c>
      <c r="I30" s="124">
        <f t="shared" si="2"/>
        <v>2363.6525230743737</v>
      </c>
      <c r="J30" s="49">
        <f t="shared" si="3"/>
        <v>4.0860622880429576E-2</v>
      </c>
      <c r="K30" s="49">
        <f t="shared" si="4"/>
        <v>3.7730551522346722E-2</v>
      </c>
      <c r="M30" s="131">
        <f t="shared" si="5"/>
        <v>390475.83883139899</v>
      </c>
      <c r="N30" s="124">
        <f t="shared" si="6"/>
        <v>2343.2752115247604</v>
      </c>
      <c r="O30" s="49">
        <f t="shared" si="7"/>
        <v>4.675474067815788E-2</v>
      </c>
      <c r="P30" s="49">
        <f t="shared" si="8"/>
        <v>4.675474067815788E-2</v>
      </c>
      <c r="R30" s="131">
        <v>309383</v>
      </c>
      <c r="S30" s="54">
        <v>34474</v>
      </c>
      <c r="T30" s="54">
        <v>64565</v>
      </c>
      <c r="V30" s="124">
        <f t="shared" si="9"/>
        <v>64565</v>
      </c>
      <c r="W30" s="51">
        <f t="shared" si="10"/>
        <v>310.43541704723611</v>
      </c>
      <c r="Y30" s="176">
        <v>4.2734390423383894E-2</v>
      </c>
      <c r="Z30" s="61">
        <v>0.2187593171878357</v>
      </c>
      <c r="AA30" s="117">
        <f t="shared" si="11"/>
        <v>2</v>
      </c>
      <c r="AB30" s="63">
        <f t="shared" si="12"/>
        <v>296.70355446354893</v>
      </c>
      <c r="AC30" s="63">
        <f t="shared" si="12"/>
        <v>28.28614273041644</v>
      </c>
      <c r="AE30" s="124">
        <f t="shared" si="13"/>
        <v>0</v>
      </c>
      <c r="AF30" s="51">
        <v>0</v>
      </c>
      <c r="AG30" s="51">
        <f t="shared" si="14"/>
        <v>310.43541704723611</v>
      </c>
      <c r="AI30" s="124">
        <v>0</v>
      </c>
      <c r="AJ30" s="51">
        <f t="shared" si="15"/>
        <v>0</v>
      </c>
      <c r="AK30" s="51">
        <f t="shared" si="16"/>
        <v>310.43541704723611</v>
      </c>
      <c r="AM30" s="124">
        <f t="shared" si="17"/>
        <v>283.41603584533408</v>
      </c>
      <c r="AN30" s="51">
        <f t="shared" si="18"/>
        <v>27.019381201902071</v>
      </c>
      <c r="AO30" s="51">
        <f t="shared" si="19"/>
        <v>0</v>
      </c>
      <c r="AQ30" s="124">
        <f t="shared" si="20"/>
        <v>309666</v>
      </c>
      <c r="AR30" s="51">
        <f t="shared" si="20"/>
        <v>34501</v>
      </c>
      <c r="AS30" s="51">
        <f t="shared" si="21"/>
        <v>64565</v>
      </c>
      <c r="AU30" s="178">
        <f t="shared" si="22"/>
        <v>408732</v>
      </c>
      <c r="AW30" s="124">
        <f t="shared" si="23"/>
        <v>1858.3292216585587</v>
      </c>
      <c r="AX30" s="51">
        <f t="shared" si="23"/>
        <v>207.04312542042695</v>
      </c>
      <c r="AY30" s="51">
        <f t="shared" si="23"/>
        <v>387.45947632734897</v>
      </c>
      <c r="AZ30" s="65">
        <f t="shared" si="24"/>
        <v>2452.8318234063345</v>
      </c>
      <c r="BB30" s="131">
        <v>296703.55446354899</v>
      </c>
      <c r="BC30" s="54">
        <v>28286.142730416432</v>
      </c>
      <c r="BD30" s="54">
        <v>65486.141637433546</v>
      </c>
      <c r="BE30" s="54">
        <f t="shared" si="25"/>
        <v>390475.83883139899</v>
      </c>
      <c r="BG30" s="122">
        <f t="shared" si="26"/>
        <v>4.3688204409574993E-2</v>
      </c>
      <c r="BH30" s="49">
        <f t="shared" si="26"/>
        <v>0.21971384818406703</v>
      </c>
      <c r="BI30" s="49">
        <f t="shared" si="26"/>
        <v>-1.4066207206609893E-2</v>
      </c>
      <c r="BJ30" s="49">
        <f t="shared" si="27"/>
        <v>4.675362558471563E-2</v>
      </c>
      <c r="BL30" s="131">
        <v>298967</v>
      </c>
      <c r="BM30" s="54">
        <v>33190</v>
      </c>
      <c r="BN30" s="54">
        <v>60530</v>
      </c>
      <c r="BO30" s="54">
        <f t="shared" si="28"/>
        <v>392687</v>
      </c>
      <c r="BQ30" s="122">
        <f t="shared" si="29"/>
        <v>3.5786558382697731E-2</v>
      </c>
      <c r="BR30" s="49">
        <f t="shared" si="29"/>
        <v>3.9499849352214511E-2</v>
      </c>
      <c r="BS30" s="49">
        <f t="shared" si="29"/>
        <v>6.6661159755493138E-2</v>
      </c>
      <c r="BT30" s="49">
        <f t="shared" si="30"/>
        <v>4.0859514065910041E-2</v>
      </c>
      <c r="BV30" s="122">
        <f t="shared" si="31"/>
        <v>3.2671745728426238E-2</v>
      </c>
      <c r="BW30" s="49">
        <f t="shared" si="31"/>
        <v>3.6373870106132022E-2</v>
      </c>
      <c r="BX30" s="49">
        <f t="shared" si="31"/>
        <v>6.3453501139596691E-2</v>
      </c>
      <c r="BY30" s="49">
        <f t="shared" si="31"/>
        <v>3.7729446042249259E-2</v>
      </c>
      <c r="CA30" s="180">
        <v>210024.95748349398</v>
      </c>
      <c r="CB30" s="64">
        <v>187096.76727019271</v>
      </c>
      <c r="CC30" s="64">
        <v>196793.14022265602</v>
      </c>
      <c r="CD30" s="64">
        <v>205875.81936073778</v>
      </c>
      <c r="CF30" s="180">
        <v>209385.22808375771</v>
      </c>
      <c r="CG30" s="64">
        <v>186802.58437557294</v>
      </c>
      <c r="CH30" s="64">
        <v>195891.11877946724</v>
      </c>
      <c r="CI30" s="64">
        <v>205282.67787876935</v>
      </c>
      <c r="CK30" s="163">
        <v>166636.78125</v>
      </c>
      <c r="CL30" s="60">
        <v>166135.671875</v>
      </c>
    </row>
    <row r="31" spans="1:90">
      <c r="A31" s="9" t="s">
        <v>86</v>
      </c>
      <c r="B31" s="23" t="s">
        <v>87</v>
      </c>
      <c r="D31" s="131">
        <v>712000.92472098314</v>
      </c>
      <c r="E31" s="54">
        <v>348167.625</v>
      </c>
      <c r="F31" s="124">
        <f t="shared" si="0"/>
        <v>2044.9946336078292</v>
      </c>
      <c r="G31" s="131">
        <f t="shared" si="1"/>
        <v>683061</v>
      </c>
      <c r="H31" s="54">
        <v>347573.9375</v>
      </c>
      <c r="I31" s="124">
        <f t="shared" si="2"/>
        <v>1965.2250249632136</v>
      </c>
      <c r="J31" s="49">
        <f t="shared" si="3"/>
        <v>4.2367994543654364E-2</v>
      </c>
      <c r="K31" s="49">
        <f t="shared" si="4"/>
        <v>4.0590572393158331E-2</v>
      </c>
      <c r="M31" s="131">
        <f t="shared" si="5"/>
        <v>721873.73165646568</v>
      </c>
      <c r="N31" s="124">
        <f t="shared" si="6"/>
        <v>2073.351109703166</v>
      </c>
      <c r="O31" s="49">
        <f t="shared" si="7"/>
        <v>-1.3676639698230408E-2</v>
      </c>
      <c r="P31" s="49">
        <f t="shared" si="8"/>
        <v>-1.367663969823063E-2</v>
      </c>
      <c r="R31" s="131">
        <v>551580</v>
      </c>
      <c r="S31" s="54">
        <v>52416</v>
      </c>
      <c r="T31" s="54">
        <v>106307</v>
      </c>
      <c r="V31" s="124">
        <f t="shared" si="9"/>
        <v>106307</v>
      </c>
      <c r="W31" s="51">
        <f t="shared" si="10"/>
        <v>1697.9247209831374</v>
      </c>
      <c r="Y31" s="176">
        <v>-9.9733972393133419E-3</v>
      </c>
      <c r="Z31" s="61">
        <v>-1.7512928148651352E-2</v>
      </c>
      <c r="AA31" s="117">
        <f t="shared" si="11"/>
        <v>4</v>
      </c>
      <c r="AB31" s="63">
        <f t="shared" si="12"/>
        <v>557.1365440705539</v>
      </c>
      <c r="AC31" s="63">
        <f t="shared" si="12"/>
        <v>53.350320326587052</v>
      </c>
      <c r="AE31" s="124">
        <f t="shared" si="13"/>
        <v>0</v>
      </c>
      <c r="AF31" s="51">
        <v>0</v>
      </c>
      <c r="AG31" s="51">
        <f t="shared" si="14"/>
        <v>1697.9247209831374</v>
      </c>
      <c r="AI31" s="124">
        <v>0</v>
      </c>
      <c r="AJ31" s="51">
        <f t="shared" si="15"/>
        <v>0</v>
      </c>
      <c r="AK31" s="51">
        <f t="shared" si="16"/>
        <v>1697.9247209831374</v>
      </c>
      <c r="AM31" s="124">
        <f t="shared" si="17"/>
        <v>1549.54343215011</v>
      </c>
      <c r="AN31" s="51">
        <f t="shared" si="18"/>
        <v>148.38128883302727</v>
      </c>
      <c r="AO31" s="51">
        <f t="shared" si="19"/>
        <v>0</v>
      </c>
      <c r="AQ31" s="124">
        <f t="shared" si="20"/>
        <v>553130</v>
      </c>
      <c r="AR31" s="51">
        <f t="shared" si="20"/>
        <v>52564</v>
      </c>
      <c r="AS31" s="51">
        <f t="shared" si="21"/>
        <v>106307</v>
      </c>
      <c r="AU31" s="178">
        <f t="shared" si="22"/>
        <v>712001</v>
      </c>
      <c r="AW31" s="124">
        <f t="shared" si="23"/>
        <v>1588.6887817326497</v>
      </c>
      <c r="AX31" s="51">
        <f t="shared" si="23"/>
        <v>150.97325605733732</v>
      </c>
      <c r="AY31" s="51">
        <f t="shared" si="23"/>
        <v>305.33281203270985</v>
      </c>
      <c r="AZ31" s="65">
        <f t="shared" si="24"/>
        <v>2044.9948498226966</v>
      </c>
      <c r="BB31" s="131">
        <v>557136.54407055385</v>
      </c>
      <c r="BC31" s="54">
        <v>53350.32032658704</v>
      </c>
      <c r="BD31" s="54">
        <v>111386.86725932476</v>
      </c>
      <c r="BE31" s="54">
        <f t="shared" si="25"/>
        <v>721873.73165646568</v>
      </c>
      <c r="BG31" s="122">
        <f t="shared" si="26"/>
        <v>-7.1913144330494339E-3</v>
      </c>
      <c r="BH31" s="49">
        <f t="shared" si="26"/>
        <v>-1.4738811721720424E-2</v>
      </c>
      <c r="BI31" s="49">
        <f t="shared" si="26"/>
        <v>-4.5605621060318513E-2</v>
      </c>
      <c r="BJ31" s="49">
        <f t="shared" si="27"/>
        <v>-1.3676535415426461E-2</v>
      </c>
      <c r="BL31" s="131">
        <v>533289</v>
      </c>
      <c r="BM31" s="54">
        <v>49979</v>
      </c>
      <c r="BN31" s="54">
        <v>99793</v>
      </c>
      <c r="BO31" s="54">
        <f t="shared" si="28"/>
        <v>683061</v>
      </c>
      <c r="BQ31" s="122">
        <f t="shared" si="29"/>
        <v>3.7204967662936905E-2</v>
      </c>
      <c r="BR31" s="49">
        <f t="shared" si="29"/>
        <v>5.1721723123711927E-2</v>
      </c>
      <c r="BS31" s="49">
        <f t="shared" si="29"/>
        <v>6.5275119497359535E-2</v>
      </c>
      <c r="BT31" s="49">
        <f t="shared" si="30"/>
        <v>4.2368104751991487E-2</v>
      </c>
      <c r="BV31" s="122">
        <f t="shared" si="31"/>
        <v>3.5436349388221267E-2</v>
      </c>
      <c r="BW31" s="49">
        <f t="shared" si="31"/>
        <v>4.9928351208396782E-2</v>
      </c>
      <c r="BX31" s="49">
        <f t="shared" si="31"/>
        <v>6.3458636639406985E-2</v>
      </c>
      <c r="BY31" s="49">
        <f t="shared" si="31"/>
        <v>4.0590682413570445E-2</v>
      </c>
      <c r="CA31" s="180">
        <v>394375.38654527382</v>
      </c>
      <c r="CB31" s="64">
        <v>352882.06529482984</v>
      </c>
      <c r="CC31" s="64">
        <v>334729.9266597277</v>
      </c>
      <c r="CD31" s="64">
        <v>380603.18001887517</v>
      </c>
      <c r="CF31" s="180">
        <v>392910.34722438018</v>
      </c>
      <c r="CG31" s="64">
        <v>352228.70478769921</v>
      </c>
      <c r="CH31" s="64">
        <v>333272.42553448136</v>
      </c>
      <c r="CI31" s="64">
        <v>379456.90535050037</v>
      </c>
      <c r="CK31" s="163">
        <v>348167.625</v>
      </c>
      <c r="CL31" s="60">
        <v>347573.9375</v>
      </c>
    </row>
    <row r="32" spans="1:90">
      <c r="A32" s="9" t="s">
        <v>88</v>
      </c>
      <c r="B32" s="23" t="s">
        <v>89</v>
      </c>
      <c r="D32" s="131">
        <v>348567</v>
      </c>
      <c r="E32" s="54">
        <v>187151.71875</v>
      </c>
      <c r="F32" s="124">
        <f t="shared" si="0"/>
        <v>1862.4835632186787</v>
      </c>
      <c r="G32" s="131">
        <f t="shared" si="1"/>
        <v>333345</v>
      </c>
      <c r="H32" s="54">
        <v>186706.96875</v>
      </c>
      <c r="I32" s="124">
        <f t="shared" si="2"/>
        <v>1785.3913125564575</v>
      </c>
      <c r="J32" s="49">
        <f t="shared" si="3"/>
        <v>4.5664401745938887E-2</v>
      </c>
      <c r="K32" s="49">
        <f t="shared" si="4"/>
        <v>4.3179470024324651E-2</v>
      </c>
      <c r="M32" s="131">
        <f t="shared" si="5"/>
        <v>356136.35020622221</v>
      </c>
      <c r="N32" s="124">
        <f t="shared" si="6"/>
        <v>1902.9285575621902</v>
      </c>
      <c r="O32" s="49">
        <f t="shared" si="7"/>
        <v>-2.1254079236335044E-2</v>
      </c>
      <c r="P32" s="49">
        <f t="shared" si="8"/>
        <v>-2.1254079236335044E-2</v>
      </c>
      <c r="R32" s="131">
        <v>263812</v>
      </c>
      <c r="S32" s="54">
        <v>27339</v>
      </c>
      <c r="T32" s="54">
        <v>57416</v>
      </c>
      <c r="V32" s="124">
        <f t="shared" si="9"/>
        <v>57416</v>
      </c>
      <c r="W32" s="51">
        <f t="shared" si="10"/>
        <v>0</v>
      </c>
      <c r="Y32" s="176">
        <v>-3.6201216885463294E-2</v>
      </c>
      <c r="Z32" s="61">
        <v>-1.5315240302730571E-2</v>
      </c>
      <c r="AA32" s="117">
        <f t="shared" si="11"/>
        <v>4</v>
      </c>
      <c r="AB32" s="63">
        <f t="shared" si="12"/>
        <v>273.72103453740186</v>
      </c>
      <c r="AC32" s="63">
        <f t="shared" si="12"/>
        <v>27.76421563425545</v>
      </c>
      <c r="AE32" s="124">
        <f t="shared" si="13"/>
        <v>0</v>
      </c>
      <c r="AF32" s="51">
        <v>0</v>
      </c>
      <c r="AG32" s="51">
        <f t="shared" si="14"/>
        <v>0</v>
      </c>
      <c r="AI32" s="124">
        <v>0</v>
      </c>
      <c r="AJ32" s="51">
        <f t="shared" si="15"/>
        <v>0</v>
      </c>
      <c r="AK32" s="51">
        <f t="shared" si="16"/>
        <v>0</v>
      </c>
      <c r="AM32" s="124">
        <f t="shared" si="17"/>
        <v>0</v>
      </c>
      <c r="AN32" s="51">
        <f t="shared" si="18"/>
        <v>0</v>
      </c>
      <c r="AO32" s="51">
        <f t="shared" si="19"/>
        <v>0</v>
      </c>
      <c r="AQ32" s="124">
        <f t="shared" si="20"/>
        <v>263812</v>
      </c>
      <c r="AR32" s="51">
        <f t="shared" si="20"/>
        <v>27339</v>
      </c>
      <c r="AS32" s="51">
        <f t="shared" si="21"/>
        <v>57416</v>
      </c>
      <c r="AU32" s="178">
        <f t="shared" si="22"/>
        <v>348567</v>
      </c>
      <c r="AW32" s="124">
        <f t="shared" si="23"/>
        <v>1409.6156944858408</v>
      </c>
      <c r="AX32" s="51">
        <f t="shared" si="23"/>
        <v>146.079342378468</v>
      </c>
      <c r="AY32" s="51">
        <f t="shared" si="23"/>
        <v>306.78852635436994</v>
      </c>
      <c r="AZ32" s="65">
        <f t="shared" si="24"/>
        <v>1862.4835632186787</v>
      </c>
      <c r="BB32" s="131">
        <v>273721.03453740187</v>
      </c>
      <c r="BC32" s="54">
        <v>27764.215634255448</v>
      </c>
      <c r="BD32" s="54">
        <v>54651.100034564923</v>
      </c>
      <c r="BE32" s="54">
        <f t="shared" si="25"/>
        <v>356136.35020622221</v>
      </c>
      <c r="BG32" s="122">
        <f t="shared" si="26"/>
        <v>-3.6201216885463294E-2</v>
      </c>
      <c r="BH32" s="49">
        <f t="shared" si="26"/>
        <v>-1.531524030273046E-2</v>
      </c>
      <c r="BI32" s="49">
        <f t="shared" si="26"/>
        <v>5.0591844696380672E-2</v>
      </c>
      <c r="BJ32" s="49">
        <f t="shared" si="27"/>
        <v>-2.1254079236335044E-2</v>
      </c>
      <c r="BL32" s="131">
        <v>253418</v>
      </c>
      <c r="BM32" s="54">
        <v>26065</v>
      </c>
      <c r="BN32" s="54">
        <v>53862</v>
      </c>
      <c r="BO32" s="54">
        <f t="shared" si="28"/>
        <v>333345</v>
      </c>
      <c r="BQ32" s="122">
        <f t="shared" si="29"/>
        <v>4.1015239643592771E-2</v>
      </c>
      <c r="BR32" s="49">
        <f t="shared" si="29"/>
        <v>4.8877805486284398E-2</v>
      </c>
      <c r="BS32" s="49">
        <f t="shared" si="29"/>
        <v>6.5983439159333024E-2</v>
      </c>
      <c r="BT32" s="49">
        <f t="shared" si="30"/>
        <v>4.5664401745938887E-2</v>
      </c>
      <c r="BV32" s="122">
        <f t="shared" si="31"/>
        <v>3.8541356256767134E-2</v>
      </c>
      <c r="BW32" s="49">
        <f t="shared" si="31"/>
        <v>4.6385237386425304E-2</v>
      </c>
      <c r="BX32" s="49">
        <f t="shared" si="31"/>
        <v>6.3450220988895856E-2</v>
      </c>
      <c r="BY32" s="49">
        <f t="shared" si="31"/>
        <v>4.3179470024324651E-2</v>
      </c>
      <c r="CA32" s="180">
        <v>193756.52153880225</v>
      </c>
      <c r="CB32" s="64">
        <v>183644.51599036608</v>
      </c>
      <c r="CC32" s="64">
        <v>164232.63492862016</v>
      </c>
      <c r="CD32" s="64">
        <v>187770.54970232604</v>
      </c>
      <c r="CF32" s="180">
        <v>192649.97991715831</v>
      </c>
      <c r="CG32" s="64">
        <v>182902.04813347114</v>
      </c>
      <c r="CH32" s="64">
        <v>163336.27170169473</v>
      </c>
      <c r="CI32" s="64">
        <v>186848.10104946158</v>
      </c>
      <c r="CK32" s="163">
        <v>187151.71875</v>
      </c>
      <c r="CL32" s="60">
        <v>186706.96875</v>
      </c>
    </row>
    <row r="33" spans="1:90">
      <c r="A33" s="9" t="s">
        <v>90</v>
      </c>
      <c r="B33" s="23" t="s">
        <v>91</v>
      </c>
      <c r="D33" s="131">
        <v>361974.45486520242</v>
      </c>
      <c r="E33" s="54">
        <v>155438.515625</v>
      </c>
      <c r="F33" s="124">
        <f t="shared" si="0"/>
        <v>2328.7307744142158</v>
      </c>
      <c r="G33" s="131">
        <f t="shared" si="1"/>
        <v>347999</v>
      </c>
      <c r="H33" s="54">
        <v>155277.4375</v>
      </c>
      <c r="I33" s="124">
        <f t="shared" si="2"/>
        <v>2241.1433728097168</v>
      </c>
      <c r="J33" s="49">
        <f t="shared" si="3"/>
        <v>4.0159468461697934E-2</v>
      </c>
      <c r="K33" s="49">
        <f t="shared" si="4"/>
        <v>3.908157000000001E-2</v>
      </c>
      <c r="M33" s="131">
        <f t="shared" si="5"/>
        <v>351782.94952630531</v>
      </c>
      <c r="N33" s="124">
        <f t="shared" si="6"/>
        <v>2263.1646224349702</v>
      </c>
      <c r="O33" s="49">
        <f t="shared" si="7"/>
        <v>2.8971004287218882E-2</v>
      </c>
      <c r="P33" s="49">
        <f t="shared" si="8"/>
        <v>2.8971004287218882E-2</v>
      </c>
      <c r="R33" s="131">
        <v>273280</v>
      </c>
      <c r="S33" s="54">
        <v>25346</v>
      </c>
      <c r="T33" s="54">
        <v>63052</v>
      </c>
      <c r="V33" s="124">
        <f t="shared" si="9"/>
        <v>63052</v>
      </c>
      <c r="W33" s="51">
        <f t="shared" si="10"/>
        <v>296.45486520242412</v>
      </c>
      <c r="Y33" s="176">
        <v>3.6751123975632405E-2</v>
      </c>
      <c r="Z33" s="61">
        <v>-5.8267151639324055E-3</v>
      </c>
      <c r="AA33" s="117">
        <f t="shared" si="11"/>
        <v>3</v>
      </c>
      <c r="AB33" s="63">
        <f t="shared" si="12"/>
        <v>263.5926729956679</v>
      </c>
      <c r="AC33" s="63">
        <f t="shared" si="12"/>
        <v>25.494549478041328</v>
      </c>
      <c r="AE33" s="124">
        <f t="shared" si="13"/>
        <v>0</v>
      </c>
      <c r="AF33" s="51">
        <v>0</v>
      </c>
      <c r="AG33" s="51">
        <f t="shared" si="14"/>
        <v>296.45486520242412</v>
      </c>
      <c r="AI33" s="124">
        <v>0</v>
      </c>
      <c r="AJ33" s="51">
        <f t="shared" si="15"/>
        <v>147.68392254503075</v>
      </c>
      <c r="AK33" s="51">
        <f t="shared" si="16"/>
        <v>148.77094265739336</v>
      </c>
      <c r="AM33" s="124">
        <f t="shared" si="17"/>
        <v>135.65086033061843</v>
      </c>
      <c r="AN33" s="51">
        <f t="shared" si="18"/>
        <v>13.120082326774927</v>
      </c>
      <c r="AO33" s="51">
        <f t="shared" si="19"/>
        <v>0</v>
      </c>
      <c r="AQ33" s="124">
        <f t="shared" si="20"/>
        <v>273416</v>
      </c>
      <c r="AR33" s="51">
        <f t="shared" si="20"/>
        <v>25507</v>
      </c>
      <c r="AS33" s="51">
        <f t="shared" si="21"/>
        <v>63052</v>
      </c>
      <c r="AU33" s="178">
        <f t="shared" si="22"/>
        <v>361975</v>
      </c>
      <c r="AW33" s="124">
        <f t="shared" si="23"/>
        <v>1758.9977548397603</v>
      </c>
      <c r="AX33" s="51">
        <f t="shared" si="23"/>
        <v>164.09703796667995</v>
      </c>
      <c r="AY33" s="51">
        <f t="shared" si="23"/>
        <v>405.63948868448284</v>
      </c>
      <c r="AZ33" s="65">
        <f t="shared" si="24"/>
        <v>2328.7342814909234</v>
      </c>
      <c r="BB33" s="131">
        <v>263592.67299566785</v>
      </c>
      <c r="BC33" s="54">
        <v>25494.549478041325</v>
      </c>
      <c r="BD33" s="54">
        <v>62695.727052596187</v>
      </c>
      <c r="BE33" s="54">
        <f t="shared" si="25"/>
        <v>351782.94952630531</v>
      </c>
      <c r="BG33" s="122">
        <f t="shared" si="26"/>
        <v>3.7267071549039521E-2</v>
      </c>
      <c r="BH33" s="49">
        <f t="shared" si="26"/>
        <v>4.8836014809361394E-4</v>
      </c>
      <c r="BI33" s="49">
        <f t="shared" si="26"/>
        <v>5.6825714311428133E-3</v>
      </c>
      <c r="BJ33" s="49">
        <f t="shared" si="27"/>
        <v>2.8972553921157385E-2</v>
      </c>
      <c r="BL33" s="131">
        <v>264532</v>
      </c>
      <c r="BM33" s="54">
        <v>24239</v>
      </c>
      <c r="BN33" s="54">
        <v>59228</v>
      </c>
      <c r="BO33" s="54">
        <f t="shared" si="28"/>
        <v>347999</v>
      </c>
      <c r="BQ33" s="122">
        <f t="shared" si="29"/>
        <v>3.3583838628218787E-2</v>
      </c>
      <c r="BR33" s="49">
        <f t="shared" si="29"/>
        <v>5.2312389124963943E-2</v>
      </c>
      <c r="BS33" s="49">
        <f t="shared" si="29"/>
        <v>6.4564057540352549E-2</v>
      </c>
      <c r="BT33" s="49">
        <f t="shared" si="30"/>
        <v>4.0161034945502827E-2</v>
      </c>
      <c r="BV33" s="122">
        <f t="shared" si="31"/>
        <v>3.2512754372896913E-2</v>
      </c>
      <c r="BW33" s="49">
        <f t="shared" si="31"/>
        <v>5.1221896811183498E-2</v>
      </c>
      <c r="BX33" s="49">
        <f t="shared" si="31"/>
        <v>6.3460869043978185E-2</v>
      </c>
      <c r="BY33" s="49">
        <f t="shared" si="31"/>
        <v>3.9083134860486091E-2</v>
      </c>
      <c r="CA33" s="180">
        <v>186587.04658584387</v>
      </c>
      <c r="CB33" s="64">
        <v>168631.96356646848</v>
      </c>
      <c r="CC33" s="64">
        <v>188407.63399274944</v>
      </c>
      <c r="CD33" s="64">
        <v>185475.24780947197</v>
      </c>
      <c r="CF33" s="180">
        <v>186093.26704234735</v>
      </c>
      <c r="CG33" s="64">
        <v>168518.99837293764</v>
      </c>
      <c r="CH33" s="64">
        <v>187608.27201401049</v>
      </c>
      <c r="CI33" s="64">
        <v>184962.74329719835</v>
      </c>
      <c r="CK33" s="163">
        <v>155438.515625</v>
      </c>
      <c r="CL33" s="60">
        <v>155277.4375</v>
      </c>
    </row>
    <row r="34" spans="1:90">
      <c r="A34" s="9" t="s">
        <v>92</v>
      </c>
      <c r="B34" s="23" t="s">
        <v>93</v>
      </c>
      <c r="D34" s="131">
        <v>271252.29916035192</v>
      </c>
      <c r="E34" s="54">
        <v>125805.15625</v>
      </c>
      <c r="F34" s="124">
        <f t="shared" si="0"/>
        <v>2156.13021950642</v>
      </c>
      <c r="G34" s="131">
        <f t="shared" si="1"/>
        <v>260505</v>
      </c>
      <c r="H34" s="54">
        <v>125542.484375</v>
      </c>
      <c r="I34" s="124">
        <f t="shared" si="2"/>
        <v>2075.0346091755041</v>
      </c>
      <c r="J34" s="49">
        <f t="shared" si="3"/>
        <v>4.1255634864405311E-2</v>
      </c>
      <c r="K34" s="49">
        <f t="shared" si="4"/>
        <v>3.9081570000000454E-2</v>
      </c>
      <c r="M34" s="131">
        <f t="shared" si="5"/>
        <v>271259.04354391003</v>
      </c>
      <c r="N34" s="124">
        <f t="shared" si="6"/>
        <v>2156.1838292610523</v>
      </c>
      <c r="O34" s="49">
        <f t="shared" si="7"/>
        <v>-2.4863257902851821E-5</v>
      </c>
      <c r="P34" s="49">
        <f t="shared" si="8"/>
        <v>-2.4863257902629776E-5</v>
      </c>
      <c r="R34" s="131">
        <v>207286</v>
      </c>
      <c r="S34" s="54">
        <v>19339</v>
      </c>
      <c r="T34" s="54">
        <v>44323</v>
      </c>
      <c r="V34" s="124">
        <f t="shared" si="9"/>
        <v>44323</v>
      </c>
      <c r="W34" s="51">
        <f t="shared" si="10"/>
        <v>304.29916035191854</v>
      </c>
      <c r="Y34" s="176">
        <v>3.3014506903186192E-3</v>
      </c>
      <c r="Z34" s="61">
        <v>-2.3111002850658702E-3</v>
      </c>
      <c r="AA34" s="117">
        <f t="shared" si="11"/>
        <v>3</v>
      </c>
      <c r="AB34" s="63">
        <f t="shared" si="12"/>
        <v>206.60390738733358</v>
      </c>
      <c r="AC34" s="63">
        <f t="shared" si="12"/>
        <v>19.383797900854322</v>
      </c>
      <c r="AE34" s="124">
        <f t="shared" si="13"/>
        <v>0</v>
      </c>
      <c r="AF34" s="51">
        <v>0</v>
      </c>
      <c r="AG34" s="51">
        <f t="shared" si="14"/>
        <v>304.29916035191854</v>
      </c>
      <c r="AI34" s="124">
        <v>0</v>
      </c>
      <c r="AJ34" s="51">
        <f t="shared" si="15"/>
        <v>44.694368412888863</v>
      </c>
      <c r="AK34" s="51">
        <f t="shared" si="16"/>
        <v>259.60479193902967</v>
      </c>
      <c r="AM34" s="124">
        <f t="shared" si="17"/>
        <v>237.33753268869864</v>
      </c>
      <c r="AN34" s="51">
        <f t="shared" si="18"/>
        <v>22.267259250331037</v>
      </c>
      <c r="AO34" s="51">
        <f t="shared" si="19"/>
        <v>0</v>
      </c>
      <c r="AQ34" s="124">
        <f t="shared" si="20"/>
        <v>207523</v>
      </c>
      <c r="AR34" s="51">
        <f t="shared" si="20"/>
        <v>19406</v>
      </c>
      <c r="AS34" s="51">
        <f t="shared" si="21"/>
        <v>44323</v>
      </c>
      <c r="AU34" s="178">
        <f t="shared" si="22"/>
        <v>271252</v>
      </c>
      <c r="AW34" s="124">
        <f t="shared" si="23"/>
        <v>1649.5587795114716</v>
      </c>
      <c r="AX34" s="51">
        <f t="shared" si="23"/>
        <v>154.25440878938537</v>
      </c>
      <c r="AY34" s="51">
        <f t="shared" si="23"/>
        <v>352.31465323981905</v>
      </c>
      <c r="AZ34" s="65">
        <f t="shared" si="24"/>
        <v>2156.1278415406759</v>
      </c>
      <c r="BB34" s="131">
        <v>206603.90738733357</v>
      </c>
      <c r="BC34" s="54">
        <v>19383.797900854326</v>
      </c>
      <c r="BD34" s="54">
        <v>45271.338255722148</v>
      </c>
      <c r="BE34" s="54">
        <f t="shared" si="25"/>
        <v>271259.04354391003</v>
      </c>
      <c r="BG34" s="122">
        <f t="shared" si="26"/>
        <v>4.4485732350809659E-3</v>
      </c>
      <c r="BH34" s="49">
        <f t="shared" si="26"/>
        <v>1.1453946878332566E-3</v>
      </c>
      <c r="BI34" s="49">
        <f t="shared" si="26"/>
        <v>-2.0947873251842331E-2</v>
      </c>
      <c r="BJ34" s="49">
        <f t="shared" si="27"/>
        <v>-2.5966116439901654E-5</v>
      </c>
      <c r="BL34" s="131">
        <v>200439</v>
      </c>
      <c r="BM34" s="54">
        <v>18475</v>
      </c>
      <c r="BN34" s="54">
        <v>41591</v>
      </c>
      <c r="BO34" s="54">
        <f t="shared" si="28"/>
        <v>260505</v>
      </c>
      <c r="BQ34" s="122">
        <f t="shared" si="29"/>
        <v>3.5342423380679389E-2</v>
      </c>
      <c r="BR34" s="49">
        <f t="shared" si="29"/>
        <v>5.0392422192151454E-2</v>
      </c>
      <c r="BS34" s="49">
        <f t="shared" si="29"/>
        <v>6.568728811521729E-2</v>
      </c>
      <c r="BT34" s="49">
        <f t="shared" si="30"/>
        <v>4.1254486478186525E-2</v>
      </c>
      <c r="BV34" s="122">
        <f t="shared" si="31"/>
        <v>3.3180704865136024E-2</v>
      </c>
      <c r="BW34" s="49">
        <f t="shared" si="31"/>
        <v>4.8199280390596622E-2</v>
      </c>
      <c r="BX34" s="49">
        <f t="shared" si="31"/>
        <v>6.3462211763206655E-2</v>
      </c>
      <c r="BY34" s="49">
        <f t="shared" si="31"/>
        <v>3.9080424011526782E-2</v>
      </c>
      <c r="CA34" s="180">
        <v>146246.90608578236</v>
      </c>
      <c r="CB34" s="64">
        <v>128212.81286857171</v>
      </c>
      <c r="CC34" s="64">
        <v>136045.40738941563</v>
      </c>
      <c r="CD34" s="64">
        <v>143019.54767738079</v>
      </c>
      <c r="CF34" s="180">
        <v>145615.61608317611</v>
      </c>
      <c r="CG34" s="64">
        <v>127921.91221053388</v>
      </c>
      <c r="CH34" s="64">
        <v>135391.43856726115</v>
      </c>
      <c r="CI34" s="64">
        <v>142461.05158046659</v>
      </c>
      <c r="CK34" s="163">
        <v>125805.15625</v>
      </c>
      <c r="CL34" s="60">
        <v>125542.484375</v>
      </c>
    </row>
    <row r="35" spans="1:90">
      <c r="A35" s="9" t="s">
        <v>94</v>
      </c>
      <c r="B35" s="23" t="s">
        <v>95</v>
      </c>
      <c r="D35" s="131">
        <v>628299</v>
      </c>
      <c r="E35" s="54">
        <v>316512.0625</v>
      </c>
      <c r="F35" s="124">
        <f t="shared" si="0"/>
        <v>1985.0712640691222</v>
      </c>
      <c r="G35" s="131">
        <f t="shared" si="1"/>
        <v>600909</v>
      </c>
      <c r="H35" s="54">
        <v>314968.75</v>
      </c>
      <c r="I35" s="124">
        <f t="shared" si="2"/>
        <v>1907.8368885802163</v>
      </c>
      <c r="J35" s="49">
        <f t="shared" si="3"/>
        <v>4.5580944868524265E-2</v>
      </c>
      <c r="K35" s="49">
        <f t="shared" si="4"/>
        <v>4.0482693227712252E-2</v>
      </c>
      <c r="M35" s="131">
        <f t="shared" si="5"/>
        <v>627004.16595416341</v>
      </c>
      <c r="N35" s="124">
        <f t="shared" si="6"/>
        <v>1980.9803171535159</v>
      </c>
      <c r="O35" s="49">
        <f t="shared" si="7"/>
        <v>2.0651123487611667E-3</v>
      </c>
      <c r="P35" s="49">
        <f t="shared" si="8"/>
        <v>2.0651123487609446E-3</v>
      </c>
      <c r="R35" s="131">
        <v>471167</v>
      </c>
      <c r="S35" s="54">
        <v>45724</v>
      </c>
      <c r="T35" s="54">
        <v>111408</v>
      </c>
      <c r="V35" s="124">
        <f t="shared" si="9"/>
        <v>111408</v>
      </c>
      <c r="W35" s="51">
        <f t="shared" si="10"/>
        <v>0</v>
      </c>
      <c r="Y35" s="176">
        <v>-1.7892158996258622E-2</v>
      </c>
      <c r="Z35" s="61">
        <v>-2.6062307524238437E-2</v>
      </c>
      <c r="AA35" s="117">
        <f t="shared" si="11"/>
        <v>4</v>
      </c>
      <c r="AB35" s="63">
        <f t="shared" si="12"/>
        <v>479.75077718395397</v>
      </c>
      <c r="AC35" s="63">
        <f t="shared" si="12"/>
        <v>46.947561792961345</v>
      </c>
      <c r="AE35" s="124">
        <f t="shared" si="13"/>
        <v>0</v>
      </c>
      <c r="AF35" s="51">
        <v>0</v>
      </c>
      <c r="AG35" s="51">
        <f t="shared" si="14"/>
        <v>0</v>
      </c>
      <c r="AI35" s="124">
        <v>0</v>
      </c>
      <c r="AJ35" s="51">
        <f t="shared" si="15"/>
        <v>0</v>
      </c>
      <c r="AK35" s="51">
        <f t="shared" si="16"/>
        <v>0</v>
      </c>
      <c r="AM35" s="124">
        <f t="shared" si="17"/>
        <v>0</v>
      </c>
      <c r="AN35" s="51">
        <f t="shared" si="18"/>
        <v>0</v>
      </c>
      <c r="AO35" s="51">
        <f t="shared" si="19"/>
        <v>0</v>
      </c>
      <c r="AQ35" s="124">
        <f t="shared" si="20"/>
        <v>471167</v>
      </c>
      <c r="AR35" s="51">
        <f t="shared" si="20"/>
        <v>45724</v>
      </c>
      <c r="AS35" s="51">
        <f t="shared" si="21"/>
        <v>111408</v>
      </c>
      <c r="AU35" s="178">
        <f t="shared" si="22"/>
        <v>628299</v>
      </c>
      <c r="AW35" s="124">
        <f t="shared" si="23"/>
        <v>1488.62257026934</v>
      </c>
      <c r="AX35" s="51">
        <f t="shared" si="23"/>
        <v>144.4621087703411</v>
      </c>
      <c r="AY35" s="51">
        <f t="shared" si="23"/>
        <v>351.98658502944102</v>
      </c>
      <c r="AZ35" s="65">
        <f t="shared" si="24"/>
        <v>1985.0712640691222</v>
      </c>
      <c r="BB35" s="131">
        <v>479750.77718395396</v>
      </c>
      <c r="BC35" s="54">
        <v>46947.561792961344</v>
      </c>
      <c r="BD35" s="54">
        <v>100305.82697724804</v>
      </c>
      <c r="BE35" s="54">
        <f t="shared" si="25"/>
        <v>627004.16595416341</v>
      </c>
      <c r="BG35" s="122">
        <f t="shared" si="26"/>
        <v>-1.7892158996258622E-2</v>
      </c>
      <c r="BH35" s="49">
        <f t="shared" si="26"/>
        <v>-2.6062307524238437E-2</v>
      </c>
      <c r="BI35" s="49">
        <f t="shared" si="26"/>
        <v>0.11068323104768596</v>
      </c>
      <c r="BJ35" s="49">
        <f t="shared" si="27"/>
        <v>2.0651123487611667E-3</v>
      </c>
      <c r="BL35" s="131">
        <v>453296</v>
      </c>
      <c r="BM35" s="54">
        <v>43364</v>
      </c>
      <c r="BN35" s="54">
        <v>104249</v>
      </c>
      <c r="BO35" s="54">
        <f t="shared" si="28"/>
        <v>600909</v>
      </c>
      <c r="BQ35" s="122">
        <f t="shared" si="29"/>
        <v>3.9424570258727254E-2</v>
      </c>
      <c r="BR35" s="49">
        <f t="shared" si="29"/>
        <v>5.4423023706300144E-2</v>
      </c>
      <c r="BS35" s="49">
        <f t="shared" si="29"/>
        <v>6.8672121555122922E-2</v>
      </c>
      <c r="BT35" s="49">
        <f t="shared" si="30"/>
        <v>4.5580944868524265E-2</v>
      </c>
      <c r="BV35" s="122">
        <f t="shared" si="31"/>
        <v>3.4356337094351597E-2</v>
      </c>
      <c r="BW35" s="49">
        <f t="shared" si="31"/>
        <v>4.9281658097923842E-2</v>
      </c>
      <c r="BX35" s="49">
        <f t="shared" si="31"/>
        <v>6.3461277359895485E-2</v>
      </c>
      <c r="BY35" s="49">
        <f t="shared" si="31"/>
        <v>4.0482693227712252E-2</v>
      </c>
      <c r="CA35" s="180">
        <v>339596.99863694009</v>
      </c>
      <c r="CB35" s="64">
        <v>310531.45444378391</v>
      </c>
      <c r="CC35" s="64">
        <v>301430.16797006479</v>
      </c>
      <c r="CD35" s="64">
        <v>330583.82509588811</v>
      </c>
      <c r="CF35" s="180">
        <v>338294.48642880359</v>
      </c>
      <c r="CG35" s="64">
        <v>309284.38573142095</v>
      </c>
      <c r="CH35" s="64">
        <v>300095.31784491253</v>
      </c>
      <c r="CI35" s="64">
        <v>329443.68303765455</v>
      </c>
      <c r="CK35" s="163">
        <v>316512.0625</v>
      </c>
      <c r="CL35" s="60">
        <v>314968.75</v>
      </c>
    </row>
    <row r="36" spans="1:90">
      <c r="A36" s="9" t="s">
        <v>96</v>
      </c>
      <c r="B36" s="23" t="s">
        <v>97</v>
      </c>
      <c r="D36" s="131">
        <v>441318.06562277494</v>
      </c>
      <c r="E36" s="54">
        <v>199263.546875</v>
      </c>
      <c r="F36" s="124">
        <f t="shared" si="0"/>
        <v>2214.7456097407426</v>
      </c>
      <c r="G36" s="131">
        <f t="shared" si="1"/>
        <v>423552</v>
      </c>
      <c r="H36" s="54">
        <v>198715.859375</v>
      </c>
      <c r="I36" s="124">
        <f t="shared" si="2"/>
        <v>2131.4453779992868</v>
      </c>
      <c r="J36" s="49">
        <f t="shared" si="3"/>
        <v>4.1945417853710865E-2</v>
      </c>
      <c r="K36" s="49">
        <f t="shared" si="4"/>
        <v>3.908157000000001E-2</v>
      </c>
      <c r="M36" s="131">
        <f t="shared" si="5"/>
        <v>438169.49712192069</v>
      </c>
      <c r="N36" s="124">
        <f t="shared" si="6"/>
        <v>2198.9445836612995</v>
      </c>
      <c r="O36" s="49">
        <f t="shared" si="7"/>
        <v>7.1857318264629821E-3</v>
      </c>
      <c r="P36" s="49">
        <f t="shared" si="8"/>
        <v>7.1857318264627601E-3</v>
      </c>
      <c r="R36" s="131">
        <v>341204</v>
      </c>
      <c r="S36" s="54">
        <v>32926</v>
      </c>
      <c r="T36" s="54">
        <v>66546</v>
      </c>
      <c r="V36" s="124">
        <f t="shared" si="9"/>
        <v>66546</v>
      </c>
      <c r="W36" s="51">
        <f t="shared" si="10"/>
        <v>642.06562277494231</v>
      </c>
      <c r="Y36" s="176">
        <v>2.4854910259999308E-3</v>
      </c>
      <c r="Z36" s="61">
        <v>3.309232399132811E-2</v>
      </c>
      <c r="AA36" s="117">
        <f t="shared" si="11"/>
        <v>2</v>
      </c>
      <c r="AB36" s="63">
        <f t="shared" si="12"/>
        <v>340.35804313815322</v>
      </c>
      <c r="AC36" s="63">
        <f t="shared" si="12"/>
        <v>31.87130446656613</v>
      </c>
      <c r="AE36" s="124">
        <f t="shared" si="13"/>
        <v>0</v>
      </c>
      <c r="AF36" s="51">
        <v>0</v>
      </c>
      <c r="AG36" s="51">
        <f t="shared" si="14"/>
        <v>642.06562277494231</v>
      </c>
      <c r="AI36" s="124">
        <v>0</v>
      </c>
      <c r="AJ36" s="51">
        <f t="shared" si="15"/>
        <v>0</v>
      </c>
      <c r="AK36" s="51">
        <f t="shared" si="16"/>
        <v>642.06562277494231</v>
      </c>
      <c r="AM36" s="124">
        <f t="shared" si="17"/>
        <v>587.09019141076544</v>
      </c>
      <c r="AN36" s="51">
        <f t="shared" si="18"/>
        <v>54.975431364176877</v>
      </c>
      <c r="AO36" s="51">
        <f t="shared" si="19"/>
        <v>0</v>
      </c>
      <c r="AQ36" s="124">
        <f t="shared" si="20"/>
        <v>341791</v>
      </c>
      <c r="AR36" s="51">
        <f t="shared" si="20"/>
        <v>32981</v>
      </c>
      <c r="AS36" s="51">
        <f t="shared" si="21"/>
        <v>66546</v>
      </c>
      <c r="AU36" s="178">
        <f t="shared" si="22"/>
        <v>441318</v>
      </c>
      <c r="AW36" s="124">
        <f t="shared" si="23"/>
        <v>1715.2710837492464</v>
      </c>
      <c r="AX36" s="51">
        <f t="shared" si="23"/>
        <v>165.51446823682863</v>
      </c>
      <c r="AY36" s="51">
        <f t="shared" si="23"/>
        <v>333.95972842812523</v>
      </c>
      <c r="AZ36" s="65">
        <f t="shared" si="24"/>
        <v>2214.7452804141999</v>
      </c>
      <c r="BB36" s="131">
        <v>340358.04313815327</v>
      </c>
      <c r="BC36" s="54">
        <v>31871.304466566133</v>
      </c>
      <c r="BD36" s="54">
        <v>65940.149517201324</v>
      </c>
      <c r="BE36" s="54">
        <f t="shared" si="25"/>
        <v>438169.49712192069</v>
      </c>
      <c r="BG36" s="122">
        <f t="shared" si="26"/>
        <v>4.2101454357730272E-3</v>
      </c>
      <c r="BH36" s="49">
        <f t="shared" si="26"/>
        <v>3.4818014261009278E-2</v>
      </c>
      <c r="BI36" s="49">
        <f t="shared" si="26"/>
        <v>9.1878845776749429E-3</v>
      </c>
      <c r="BJ36" s="49">
        <f t="shared" si="27"/>
        <v>7.1855820607320542E-3</v>
      </c>
      <c r="BL36" s="131">
        <v>329715</v>
      </c>
      <c r="BM36" s="54">
        <v>31434</v>
      </c>
      <c r="BN36" s="54">
        <v>62403</v>
      </c>
      <c r="BO36" s="54">
        <f t="shared" si="28"/>
        <v>423552</v>
      </c>
      <c r="BQ36" s="122">
        <f t="shared" si="29"/>
        <v>3.6625570568521226E-2</v>
      </c>
      <c r="BR36" s="49">
        <f t="shared" si="29"/>
        <v>4.9214226633581548E-2</v>
      </c>
      <c r="BS36" s="49">
        <f t="shared" si="29"/>
        <v>6.6391038892360976E-2</v>
      </c>
      <c r="BT36" s="49">
        <f t="shared" si="30"/>
        <v>4.1945262919310888E-2</v>
      </c>
      <c r="BV36" s="122">
        <f t="shared" si="31"/>
        <v>3.3776344625871202E-2</v>
      </c>
      <c r="BW36" s="49">
        <f t="shared" si="31"/>
        <v>4.6330400034279462E-2</v>
      </c>
      <c r="BX36" s="49">
        <f t="shared" si="31"/>
        <v>6.3460000821058626E-2</v>
      </c>
      <c r="BY36" s="49">
        <f t="shared" si="31"/>
        <v>3.9081415491446281E-2</v>
      </c>
      <c r="CA36" s="180">
        <v>240926.27966153287</v>
      </c>
      <c r="CB36" s="64">
        <v>210810.57573701881</v>
      </c>
      <c r="CC36" s="64">
        <v>198157.48440466626</v>
      </c>
      <c r="CD36" s="64">
        <v>231021.9871960078</v>
      </c>
      <c r="CF36" s="180">
        <v>239838.37574078963</v>
      </c>
      <c r="CG36" s="64">
        <v>210167.08101721384</v>
      </c>
      <c r="CH36" s="64">
        <v>197239.49104323864</v>
      </c>
      <c r="CI36" s="64">
        <v>230180.2107222589</v>
      </c>
      <c r="CK36" s="163">
        <v>199263.546875</v>
      </c>
      <c r="CL36" s="60">
        <v>198715.859375</v>
      </c>
    </row>
    <row r="37" spans="1:90">
      <c r="A37" s="9" t="s">
        <v>98</v>
      </c>
      <c r="B37" s="23" t="s">
        <v>99</v>
      </c>
      <c r="D37" s="131">
        <v>529685.08084299567</v>
      </c>
      <c r="E37" s="54">
        <v>249879.5625</v>
      </c>
      <c r="F37" s="124">
        <f t="shared" si="0"/>
        <v>2119.7615184835122</v>
      </c>
      <c r="G37" s="131">
        <f t="shared" si="1"/>
        <v>508425</v>
      </c>
      <c r="H37" s="54">
        <v>249223.8125</v>
      </c>
      <c r="I37" s="124">
        <f t="shared" si="2"/>
        <v>2040.0337949247928</v>
      </c>
      <c r="J37" s="49">
        <f t="shared" si="3"/>
        <v>4.1815569342569026E-2</v>
      </c>
      <c r="K37" s="49">
        <f t="shared" si="4"/>
        <v>3.9081570000000232E-2</v>
      </c>
      <c r="M37" s="131">
        <f t="shared" si="5"/>
        <v>526684.7423599672</v>
      </c>
      <c r="N37" s="124">
        <f t="shared" si="6"/>
        <v>2107.754380112488</v>
      </c>
      <c r="O37" s="49">
        <f t="shared" si="7"/>
        <v>5.6966497065864541E-3</v>
      </c>
      <c r="P37" s="49">
        <f t="shared" si="8"/>
        <v>5.6966497065864541E-3</v>
      </c>
      <c r="R37" s="131">
        <v>400593</v>
      </c>
      <c r="S37" s="54">
        <v>39053</v>
      </c>
      <c r="T37" s="54">
        <v>89562</v>
      </c>
      <c r="V37" s="124">
        <f t="shared" si="9"/>
        <v>89562</v>
      </c>
      <c r="W37" s="51">
        <f t="shared" si="10"/>
        <v>477.0808429956669</v>
      </c>
      <c r="Y37" s="176">
        <v>-2.3890612973562764E-3</v>
      </c>
      <c r="Z37" s="61">
        <v>-1.0134687734804193E-2</v>
      </c>
      <c r="AA37" s="117">
        <f t="shared" si="11"/>
        <v>4</v>
      </c>
      <c r="AB37" s="63">
        <f t="shared" si="12"/>
        <v>401.55233313796305</v>
      </c>
      <c r="AC37" s="63">
        <f t="shared" si="12"/>
        <v>39.452842236315554</v>
      </c>
      <c r="AE37" s="124">
        <f t="shared" si="13"/>
        <v>0</v>
      </c>
      <c r="AF37" s="51">
        <v>0</v>
      </c>
      <c r="AG37" s="51">
        <f t="shared" si="14"/>
        <v>477.0808429956669</v>
      </c>
      <c r="AI37" s="124">
        <v>0</v>
      </c>
      <c r="AJ37" s="51">
        <f t="shared" si="15"/>
        <v>0</v>
      </c>
      <c r="AK37" s="51">
        <f t="shared" si="16"/>
        <v>477.0808429956669</v>
      </c>
      <c r="AM37" s="124">
        <f t="shared" si="17"/>
        <v>434.40062905780962</v>
      </c>
      <c r="AN37" s="51">
        <f t="shared" si="18"/>
        <v>42.680213937857275</v>
      </c>
      <c r="AO37" s="51">
        <f t="shared" si="19"/>
        <v>0</v>
      </c>
      <c r="AQ37" s="124">
        <f t="shared" si="20"/>
        <v>401027</v>
      </c>
      <c r="AR37" s="51">
        <f t="shared" si="20"/>
        <v>39096</v>
      </c>
      <c r="AS37" s="51">
        <f t="shared" si="21"/>
        <v>89562</v>
      </c>
      <c r="AU37" s="178">
        <f t="shared" si="22"/>
        <v>529685</v>
      </c>
      <c r="AW37" s="124">
        <f t="shared" si="23"/>
        <v>1604.8811514947326</v>
      </c>
      <c r="AX37" s="51">
        <f t="shared" si="23"/>
        <v>156.45937430357074</v>
      </c>
      <c r="AY37" s="51">
        <f t="shared" si="23"/>
        <v>358.42066915736655</v>
      </c>
      <c r="AZ37" s="65">
        <f t="shared" si="24"/>
        <v>2119.7611949556699</v>
      </c>
      <c r="BB37" s="131">
        <v>401552.33313796303</v>
      </c>
      <c r="BC37" s="54">
        <v>39452.842236315555</v>
      </c>
      <c r="BD37" s="54">
        <v>85679.566985688652</v>
      </c>
      <c r="BE37" s="54">
        <f t="shared" si="25"/>
        <v>526684.7423599672</v>
      </c>
      <c r="BG37" s="122">
        <f t="shared" si="26"/>
        <v>-1.3082557231277603E-3</v>
      </c>
      <c r="BH37" s="49">
        <f t="shared" si="26"/>
        <v>-9.0447789332421813E-3</v>
      </c>
      <c r="BI37" s="49">
        <f t="shared" si="26"/>
        <v>4.5313406111866072E-2</v>
      </c>
      <c r="BJ37" s="49">
        <f t="shared" si="27"/>
        <v>5.6964962124956831E-3</v>
      </c>
      <c r="BL37" s="131">
        <v>387153</v>
      </c>
      <c r="BM37" s="54">
        <v>37275</v>
      </c>
      <c r="BN37" s="54">
        <v>83997</v>
      </c>
      <c r="BO37" s="54">
        <f t="shared" si="28"/>
        <v>508425</v>
      </c>
      <c r="BQ37" s="122">
        <f t="shared" si="29"/>
        <v>3.5835961493259738E-2</v>
      </c>
      <c r="BR37" s="49">
        <f t="shared" si="29"/>
        <v>4.8853118712273602E-2</v>
      </c>
      <c r="BS37" s="49">
        <f t="shared" si="29"/>
        <v>6.6252366155934217E-2</v>
      </c>
      <c r="BT37" s="49">
        <f t="shared" si="30"/>
        <v>4.1815410335841019E-2</v>
      </c>
      <c r="BV37" s="122">
        <f t="shared" si="31"/>
        <v>3.3117654221734849E-2</v>
      </c>
      <c r="BW37" s="49">
        <f t="shared" si="31"/>
        <v>4.6100650980561486E-2</v>
      </c>
      <c r="BX37" s="49">
        <f t="shared" si="31"/>
        <v>6.3454238201364976E-2</v>
      </c>
      <c r="BY37" s="49">
        <f t="shared" si="31"/>
        <v>3.9081411410547995E-2</v>
      </c>
      <c r="CA37" s="180">
        <v>284243.34803531808</v>
      </c>
      <c r="CB37" s="64">
        <v>260958.1416733129</v>
      </c>
      <c r="CC37" s="64">
        <v>257476.62968729268</v>
      </c>
      <c r="CD37" s="64">
        <v>277691.06842222915</v>
      </c>
      <c r="CF37" s="180">
        <v>283100.79764427798</v>
      </c>
      <c r="CG37" s="64">
        <v>260229.27595432135</v>
      </c>
      <c r="CH37" s="64">
        <v>256277.19952561526</v>
      </c>
      <c r="CI37" s="64">
        <v>276687.88348332723</v>
      </c>
      <c r="CK37" s="163">
        <v>249879.5625</v>
      </c>
      <c r="CL37" s="60">
        <v>249223.8125</v>
      </c>
    </row>
    <row r="38" spans="1:90">
      <c r="A38" s="9" t="s">
        <v>100</v>
      </c>
      <c r="B38" s="23" t="s">
        <v>101</v>
      </c>
      <c r="D38" s="131">
        <v>478098</v>
      </c>
      <c r="E38" s="54">
        <v>246695.3125</v>
      </c>
      <c r="F38" s="124">
        <f t="shared" si="0"/>
        <v>1938.0100706210217</v>
      </c>
      <c r="G38" s="131">
        <f t="shared" si="1"/>
        <v>457343</v>
      </c>
      <c r="H38" s="54">
        <v>245133.5625</v>
      </c>
      <c r="I38" s="124">
        <f t="shared" si="2"/>
        <v>1865.6890363595153</v>
      </c>
      <c r="J38" s="49">
        <f t="shared" si="3"/>
        <v>4.5381693827171388E-2</v>
      </c>
      <c r="K38" s="49">
        <f t="shared" si="4"/>
        <v>3.8763712951127793E-2</v>
      </c>
      <c r="M38" s="131">
        <f t="shared" si="5"/>
        <v>455671.0211057011</v>
      </c>
      <c r="N38" s="124">
        <f t="shared" si="6"/>
        <v>1847.1004434091187</v>
      </c>
      <c r="O38" s="49">
        <f t="shared" si="7"/>
        <v>4.9217478960762229E-2</v>
      </c>
      <c r="P38" s="49">
        <f t="shared" si="8"/>
        <v>4.9217478960762229E-2</v>
      </c>
      <c r="R38" s="131">
        <v>351747</v>
      </c>
      <c r="S38" s="54">
        <v>35671</v>
      </c>
      <c r="T38" s="54">
        <v>90680</v>
      </c>
      <c r="V38" s="124">
        <f t="shared" si="9"/>
        <v>90680</v>
      </c>
      <c r="W38" s="51">
        <f t="shared" si="10"/>
        <v>0</v>
      </c>
      <c r="Y38" s="176">
        <v>2.8707019372392173E-2</v>
      </c>
      <c r="Z38" s="61">
        <v>4.0145383508194854E-2</v>
      </c>
      <c r="AA38" s="117">
        <f t="shared" si="11"/>
        <v>2</v>
      </c>
      <c r="AB38" s="63">
        <f t="shared" si="12"/>
        <v>341.93117513147592</v>
      </c>
      <c r="AC38" s="63">
        <f t="shared" si="12"/>
        <v>34.294244406189748</v>
      </c>
      <c r="AE38" s="124">
        <f t="shared" si="13"/>
        <v>0</v>
      </c>
      <c r="AF38" s="51">
        <v>0</v>
      </c>
      <c r="AG38" s="51">
        <f t="shared" si="14"/>
        <v>0</v>
      </c>
      <c r="AI38" s="124">
        <v>0</v>
      </c>
      <c r="AJ38" s="51">
        <f t="shared" si="15"/>
        <v>0</v>
      </c>
      <c r="AK38" s="51">
        <f t="shared" si="16"/>
        <v>0</v>
      </c>
      <c r="AM38" s="124">
        <f t="shared" si="17"/>
        <v>0</v>
      </c>
      <c r="AN38" s="51">
        <f t="shared" si="18"/>
        <v>0</v>
      </c>
      <c r="AO38" s="51">
        <f t="shared" si="19"/>
        <v>0</v>
      </c>
      <c r="AQ38" s="124">
        <f t="shared" si="20"/>
        <v>351747</v>
      </c>
      <c r="AR38" s="51">
        <f t="shared" si="20"/>
        <v>35671</v>
      </c>
      <c r="AS38" s="51">
        <f t="shared" si="21"/>
        <v>90680</v>
      </c>
      <c r="AU38" s="178">
        <f t="shared" si="22"/>
        <v>478098</v>
      </c>
      <c r="AW38" s="124">
        <f t="shared" si="23"/>
        <v>1425.8357665389365</v>
      </c>
      <c r="AX38" s="51">
        <f t="shared" si="23"/>
        <v>144.59537004781961</v>
      </c>
      <c r="AY38" s="51">
        <f t="shared" si="23"/>
        <v>367.57893403426544</v>
      </c>
      <c r="AZ38" s="65">
        <f t="shared" si="24"/>
        <v>1938.0100706210217</v>
      </c>
      <c r="BB38" s="131">
        <v>341931.1751314759</v>
      </c>
      <c r="BC38" s="54">
        <v>34294.244406189748</v>
      </c>
      <c r="BD38" s="54">
        <v>79445.601568035461</v>
      </c>
      <c r="BE38" s="54">
        <f t="shared" si="25"/>
        <v>455671.0211057011</v>
      </c>
      <c r="BG38" s="122">
        <f t="shared" si="26"/>
        <v>2.8707019372392173E-2</v>
      </c>
      <c r="BH38" s="49">
        <f t="shared" si="26"/>
        <v>4.0145383508194854E-2</v>
      </c>
      <c r="BI38" s="49">
        <f t="shared" si="26"/>
        <v>0.14140994857145928</v>
      </c>
      <c r="BJ38" s="49">
        <f t="shared" si="27"/>
        <v>4.9217478960762229E-2</v>
      </c>
      <c r="BL38" s="131">
        <v>338682</v>
      </c>
      <c r="BM38" s="54">
        <v>33932</v>
      </c>
      <c r="BN38" s="54">
        <v>84729</v>
      </c>
      <c r="BO38" s="54">
        <f t="shared" si="28"/>
        <v>457343</v>
      </c>
      <c r="BQ38" s="122">
        <f t="shared" si="29"/>
        <v>3.8576009353907148E-2</v>
      </c>
      <c r="BR38" s="49">
        <f t="shared" si="29"/>
        <v>5.124955793940833E-2</v>
      </c>
      <c r="BS38" s="49">
        <f t="shared" si="29"/>
        <v>7.023569262000029E-2</v>
      </c>
      <c r="BT38" s="49">
        <f t="shared" si="30"/>
        <v>4.5381693827171388E-2</v>
      </c>
      <c r="BV38" s="122">
        <f t="shared" si="31"/>
        <v>3.2001113113799384E-2</v>
      </c>
      <c r="BW38" s="49">
        <f t="shared" si="31"/>
        <v>4.459442947152592E-2</v>
      </c>
      <c r="BX38" s="49">
        <f t="shared" si="31"/>
        <v>6.346036893828555E-2</v>
      </c>
      <c r="BY38" s="49">
        <f t="shared" si="31"/>
        <v>3.8763712951127793E-2</v>
      </c>
      <c r="CA38" s="180">
        <v>242039.83888602845</v>
      </c>
      <c r="CB38" s="64">
        <v>226836.94717669729</v>
      </c>
      <c r="CC38" s="64">
        <v>238742.87014818829</v>
      </c>
      <c r="CD38" s="64">
        <v>240249.55067600627</v>
      </c>
      <c r="CF38" s="180">
        <v>240720.58313110826</v>
      </c>
      <c r="CG38" s="64">
        <v>225584.66148305024</v>
      </c>
      <c r="CH38" s="64">
        <v>237394.10967032396</v>
      </c>
      <c r="CI38" s="64">
        <v>238952.12880716223</v>
      </c>
      <c r="CK38" s="163">
        <v>246695.3125</v>
      </c>
      <c r="CL38" s="60">
        <v>245133.5625</v>
      </c>
    </row>
    <row r="39" spans="1:90">
      <c r="A39" s="9" t="s">
        <v>102</v>
      </c>
      <c r="B39" s="23" t="s">
        <v>103</v>
      </c>
      <c r="D39" s="131">
        <v>197005.71670671247</v>
      </c>
      <c r="E39" s="54">
        <v>107859.390625</v>
      </c>
      <c r="F39" s="124">
        <f t="shared" si="0"/>
        <v>1826.505004016311</v>
      </c>
      <c r="G39" s="131">
        <f t="shared" si="1"/>
        <v>188445</v>
      </c>
      <c r="H39" s="54">
        <v>107566.421875</v>
      </c>
      <c r="I39" s="124">
        <f t="shared" si="2"/>
        <v>1751.8942874104969</v>
      </c>
      <c r="J39" s="49">
        <f t="shared" si="3"/>
        <v>4.5428197652962243E-2</v>
      </c>
      <c r="K39" s="49">
        <f t="shared" si="4"/>
        <v>4.2588595180647282E-2</v>
      </c>
      <c r="M39" s="131">
        <f t="shared" si="5"/>
        <v>201742.30605269497</v>
      </c>
      <c r="N39" s="124">
        <f t="shared" si="6"/>
        <v>1870.4194867380836</v>
      </c>
      <c r="O39" s="49">
        <f t="shared" si="7"/>
        <v>-2.3478413817403787E-2</v>
      </c>
      <c r="P39" s="49">
        <f t="shared" si="8"/>
        <v>-2.3478413817403787E-2</v>
      </c>
      <c r="R39" s="131">
        <v>153083</v>
      </c>
      <c r="S39" s="54">
        <v>15313</v>
      </c>
      <c r="T39" s="54">
        <v>28387</v>
      </c>
      <c r="V39" s="124">
        <f t="shared" si="9"/>
        <v>28387</v>
      </c>
      <c r="W39" s="51">
        <f t="shared" si="10"/>
        <v>222.71670671246829</v>
      </c>
      <c r="Y39" s="176">
        <v>-2.7579012526183444E-2</v>
      </c>
      <c r="Z39" s="61">
        <v>-2.8679660176271438E-2</v>
      </c>
      <c r="AA39" s="117">
        <f t="shared" si="11"/>
        <v>4</v>
      </c>
      <c r="AB39" s="63">
        <f t="shared" si="12"/>
        <v>157.42461544118197</v>
      </c>
      <c r="AC39" s="63">
        <f t="shared" si="12"/>
        <v>15.765138824107137</v>
      </c>
      <c r="AE39" s="124">
        <f t="shared" si="13"/>
        <v>0</v>
      </c>
      <c r="AF39" s="51">
        <v>0</v>
      </c>
      <c r="AG39" s="51">
        <f t="shared" si="14"/>
        <v>222.71670671246829</v>
      </c>
      <c r="AI39" s="124">
        <v>0</v>
      </c>
      <c r="AJ39" s="51">
        <f t="shared" si="15"/>
        <v>0</v>
      </c>
      <c r="AK39" s="51">
        <f t="shared" si="16"/>
        <v>222.71670671246829</v>
      </c>
      <c r="AM39" s="124">
        <f t="shared" si="17"/>
        <v>202.44322220603678</v>
      </c>
      <c r="AN39" s="51">
        <f t="shared" si="18"/>
        <v>20.273484506431494</v>
      </c>
      <c r="AO39" s="51">
        <f t="shared" si="19"/>
        <v>0</v>
      </c>
      <c r="AQ39" s="124">
        <f t="shared" si="20"/>
        <v>153285</v>
      </c>
      <c r="AR39" s="51">
        <f t="shared" si="20"/>
        <v>15333</v>
      </c>
      <c r="AS39" s="51">
        <f t="shared" si="21"/>
        <v>28387</v>
      </c>
      <c r="AU39" s="178">
        <f t="shared" si="22"/>
        <v>197005</v>
      </c>
      <c r="AW39" s="124">
        <f t="shared" si="23"/>
        <v>1421.1558132470211</v>
      </c>
      <c r="AX39" s="51">
        <f t="shared" si="23"/>
        <v>142.15730230953176</v>
      </c>
      <c r="AY39" s="51">
        <f t="shared" si="23"/>
        <v>263.18524363534061</v>
      </c>
      <c r="AZ39" s="65">
        <f t="shared" si="24"/>
        <v>1826.4983591918935</v>
      </c>
      <c r="BB39" s="131">
        <v>157424.61544118196</v>
      </c>
      <c r="BC39" s="54">
        <v>15765.138824107136</v>
      </c>
      <c r="BD39" s="54">
        <v>28552.551787405886</v>
      </c>
      <c r="BE39" s="54">
        <f t="shared" si="25"/>
        <v>201742.30605269497</v>
      </c>
      <c r="BG39" s="122">
        <f t="shared" si="26"/>
        <v>-2.6295858685001061E-2</v>
      </c>
      <c r="BH39" s="49">
        <f t="shared" si="26"/>
        <v>-2.7411038299664958E-2</v>
      </c>
      <c r="BI39" s="49">
        <f t="shared" si="26"/>
        <v>-5.798143319677207E-3</v>
      </c>
      <c r="BJ39" s="49">
        <f t="shared" si="27"/>
        <v>-2.3481966402513432E-2</v>
      </c>
      <c r="BL39" s="131">
        <v>147280</v>
      </c>
      <c r="BM39" s="54">
        <v>14544</v>
      </c>
      <c r="BN39" s="54">
        <v>26621</v>
      </c>
      <c r="BO39" s="54">
        <f t="shared" si="28"/>
        <v>188445</v>
      </c>
      <c r="BQ39" s="122">
        <f t="shared" si="29"/>
        <v>4.077267789244976E-2</v>
      </c>
      <c r="BR39" s="49">
        <f t="shared" si="29"/>
        <v>5.4249174917491816E-2</v>
      </c>
      <c r="BS39" s="49">
        <f t="shared" si="29"/>
        <v>6.6338604860824102E-2</v>
      </c>
      <c r="BT39" s="49">
        <f t="shared" si="30"/>
        <v>4.542439438562984E-2</v>
      </c>
      <c r="BV39" s="122">
        <f t="shared" si="31"/>
        <v>3.7945720789229975E-2</v>
      </c>
      <c r="BW39" s="49">
        <f t="shared" si="31"/>
        <v>5.1385612818963367E-2</v>
      </c>
      <c r="BX39" s="49">
        <f t="shared" si="31"/>
        <v>6.3442205332395751E-2</v>
      </c>
      <c r="BY39" s="49">
        <f t="shared" si="31"/>
        <v>4.2584802243787356E-2</v>
      </c>
      <c r="CA39" s="180">
        <v>111434.7895988942</v>
      </c>
      <c r="CB39" s="64">
        <v>104277.43852061189</v>
      </c>
      <c r="CC39" s="64">
        <v>85803.594273779614</v>
      </c>
      <c r="CD39" s="64">
        <v>106367.30478030151</v>
      </c>
      <c r="CF39" s="180">
        <v>110949.13699458455</v>
      </c>
      <c r="CG39" s="64">
        <v>103945.35748702509</v>
      </c>
      <c r="CH39" s="64">
        <v>85431.873979596887</v>
      </c>
      <c r="CI39" s="64">
        <v>106015.89947700682</v>
      </c>
      <c r="CK39" s="163">
        <v>107859.390625</v>
      </c>
      <c r="CL39" s="60">
        <v>107566.421875</v>
      </c>
    </row>
    <row r="40" spans="1:90">
      <c r="A40" s="9" t="s">
        <v>104</v>
      </c>
      <c r="B40" s="23" t="s">
        <v>105</v>
      </c>
      <c r="D40" s="131">
        <v>422826</v>
      </c>
      <c r="E40" s="54">
        <v>221421.6875</v>
      </c>
      <c r="F40" s="124">
        <f t="shared" si="0"/>
        <v>1909.5961410735792</v>
      </c>
      <c r="G40" s="131">
        <f t="shared" si="1"/>
        <v>404579</v>
      </c>
      <c r="H40" s="54">
        <v>220369.640625</v>
      </c>
      <c r="I40" s="124">
        <f t="shared" si="2"/>
        <v>1835.9107854083518</v>
      </c>
      <c r="J40" s="49">
        <f t="shared" si="3"/>
        <v>4.5101203967581105E-2</v>
      </c>
      <c r="K40" s="49">
        <f t="shared" si="4"/>
        <v>4.0135586244643084E-2</v>
      </c>
      <c r="M40" s="131">
        <f t="shared" si="5"/>
        <v>427135.01882189524</v>
      </c>
      <c r="N40" s="124">
        <f t="shared" si="6"/>
        <v>1929.0568310834287</v>
      </c>
      <c r="O40" s="49">
        <f t="shared" si="7"/>
        <v>-1.0088189055021068E-2</v>
      </c>
      <c r="P40" s="49">
        <f t="shared" si="8"/>
        <v>-1.0088189055021068E-2</v>
      </c>
      <c r="R40" s="131">
        <v>322754</v>
      </c>
      <c r="S40" s="54">
        <v>31672</v>
      </c>
      <c r="T40" s="54">
        <v>68400</v>
      </c>
      <c r="V40" s="124">
        <f t="shared" si="9"/>
        <v>68400</v>
      </c>
      <c r="W40" s="51">
        <f t="shared" si="10"/>
        <v>0</v>
      </c>
      <c r="Y40" s="176">
        <v>-1.8299652604045979E-2</v>
      </c>
      <c r="Z40" s="61">
        <v>-2.5868253936489838E-2</v>
      </c>
      <c r="AA40" s="117">
        <f t="shared" si="11"/>
        <v>4</v>
      </c>
      <c r="AB40" s="63">
        <f t="shared" si="12"/>
        <v>328.77038381022601</v>
      </c>
      <c r="AC40" s="63">
        <f t="shared" si="12"/>
        <v>32.513055988563472</v>
      </c>
      <c r="AE40" s="124">
        <f t="shared" si="13"/>
        <v>0</v>
      </c>
      <c r="AF40" s="51">
        <v>0</v>
      </c>
      <c r="AG40" s="51">
        <f t="shared" si="14"/>
        <v>0</v>
      </c>
      <c r="AI40" s="124">
        <v>0</v>
      </c>
      <c r="AJ40" s="51">
        <f t="shared" si="15"/>
        <v>0</v>
      </c>
      <c r="AK40" s="51">
        <f t="shared" si="16"/>
        <v>0</v>
      </c>
      <c r="AM40" s="124">
        <f t="shared" si="17"/>
        <v>0</v>
      </c>
      <c r="AN40" s="51">
        <f t="shared" si="18"/>
        <v>0</v>
      </c>
      <c r="AO40" s="51">
        <f t="shared" si="19"/>
        <v>0</v>
      </c>
      <c r="AQ40" s="124">
        <f t="shared" si="20"/>
        <v>322754</v>
      </c>
      <c r="AR40" s="51">
        <f t="shared" si="20"/>
        <v>31672</v>
      </c>
      <c r="AS40" s="51">
        <f t="shared" si="21"/>
        <v>68400</v>
      </c>
      <c r="AU40" s="178">
        <f t="shared" si="22"/>
        <v>422826</v>
      </c>
      <c r="AW40" s="124">
        <f t="shared" si="23"/>
        <v>1457.644025949355</v>
      </c>
      <c r="AX40" s="51">
        <f t="shared" si="23"/>
        <v>143.03928561650042</v>
      </c>
      <c r="AY40" s="51">
        <f t="shared" si="23"/>
        <v>308.91282950772381</v>
      </c>
      <c r="AZ40" s="65">
        <f t="shared" si="24"/>
        <v>1909.5961410735792</v>
      </c>
      <c r="BB40" s="131">
        <v>328770.38381022599</v>
      </c>
      <c r="BC40" s="54">
        <v>32513.055988563472</v>
      </c>
      <c r="BD40" s="54">
        <v>65851.579023105791</v>
      </c>
      <c r="BE40" s="54">
        <f t="shared" si="25"/>
        <v>427135.01882189524</v>
      </c>
      <c r="BG40" s="122">
        <f t="shared" si="26"/>
        <v>-1.8299652604045979E-2</v>
      </c>
      <c r="BH40" s="49">
        <f t="shared" si="26"/>
        <v>-2.5868253936489838E-2</v>
      </c>
      <c r="BI40" s="49">
        <f t="shared" si="26"/>
        <v>3.8699466507857494E-2</v>
      </c>
      <c r="BJ40" s="49">
        <f t="shared" si="27"/>
        <v>-1.0088189055021068E-2</v>
      </c>
      <c r="BL40" s="131">
        <v>310523</v>
      </c>
      <c r="BM40" s="54">
        <v>30043</v>
      </c>
      <c r="BN40" s="54">
        <v>64013</v>
      </c>
      <c r="BO40" s="54">
        <f t="shared" si="28"/>
        <v>404579</v>
      </c>
      <c r="BQ40" s="122">
        <f t="shared" si="29"/>
        <v>3.9388386689552801E-2</v>
      </c>
      <c r="BR40" s="49">
        <f t="shared" si="29"/>
        <v>5.4222281396664851E-2</v>
      </c>
      <c r="BS40" s="49">
        <f t="shared" si="29"/>
        <v>6.8532954243669231E-2</v>
      </c>
      <c r="BT40" s="49">
        <f t="shared" si="30"/>
        <v>4.5101203967581105E-2</v>
      </c>
      <c r="BV40" s="122">
        <f t="shared" si="31"/>
        <v>3.4449912430440044E-2</v>
      </c>
      <c r="BW40" s="49">
        <f t="shared" si="31"/>
        <v>4.9213326450918027E-2</v>
      </c>
      <c r="BX40" s="49">
        <f t="shared" si="31"/>
        <v>6.3456004609516725E-2</v>
      </c>
      <c r="BY40" s="49">
        <f t="shared" si="31"/>
        <v>4.0135586244643084E-2</v>
      </c>
      <c r="CA40" s="180">
        <v>232723.82431150728</v>
      </c>
      <c r="CB40" s="64">
        <v>215055.39753194372</v>
      </c>
      <c r="CC40" s="64">
        <v>197891.32021743053</v>
      </c>
      <c r="CD40" s="64">
        <v>225204.13104379416</v>
      </c>
      <c r="CF40" s="180">
        <v>230975.2635488587</v>
      </c>
      <c r="CG40" s="64">
        <v>213822.98094664342</v>
      </c>
      <c r="CH40" s="64">
        <v>196543.2592043496</v>
      </c>
      <c r="CI40" s="64">
        <v>223709.1712568955</v>
      </c>
      <c r="CK40" s="163">
        <v>221421.6875</v>
      </c>
      <c r="CL40" s="60">
        <v>220369.640625</v>
      </c>
    </row>
    <row r="41" spans="1:90">
      <c r="A41" s="9" t="s">
        <v>106</v>
      </c>
      <c r="B41" s="23" t="s">
        <v>107</v>
      </c>
      <c r="D41" s="131">
        <v>517754.34138095833</v>
      </c>
      <c r="E41" s="54">
        <v>266357.6875</v>
      </c>
      <c r="F41" s="124">
        <f t="shared" si="0"/>
        <v>1943.8310425373338</v>
      </c>
      <c r="G41" s="131">
        <f t="shared" si="1"/>
        <v>496859</v>
      </c>
      <c r="H41" s="54">
        <v>265597.6875</v>
      </c>
      <c r="I41" s="124">
        <f t="shared" si="2"/>
        <v>1870.7203540693479</v>
      </c>
      <c r="J41" s="49">
        <f t="shared" si="3"/>
        <v>4.2054871464456411E-2</v>
      </c>
      <c r="K41" s="49">
        <f t="shared" si="4"/>
        <v>3.908157000000001E-2</v>
      </c>
      <c r="M41" s="131">
        <f t="shared" si="5"/>
        <v>515172.58819383429</v>
      </c>
      <c r="N41" s="124">
        <f t="shared" si="6"/>
        <v>1934.1382373048057</v>
      </c>
      <c r="O41" s="49">
        <f t="shared" si="7"/>
        <v>5.0114335395357035E-3</v>
      </c>
      <c r="P41" s="49">
        <f t="shared" si="8"/>
        <v>5.0114335395359255E-3</v>
      </c>
      <c r="R41" s="131">
        <v>392234</v>
      </c>
      <c r="S41" s="54">
        <v>40849</v>
      </c>
      <c r="T41" s="54">
        <v>84125</v>
      </c>
      <c r="V41" s="124">
        <f t="shared" si="9"/>
        <v>84125</v>
      </c>
      <c r="W41" s="51">
        <f t="shared" si="10"/>
        <v>546.34138095832895</v>
      </c>
      <c r="Y41" s="176">
        <v>-1.3416159035956055E-3</v>
      </c>
      <c r="Z41" s="61">
        <v>9.0714182910680563E-3</v>
      </c>
      <c r="AA41" s="117">
        <f t="shared" si="11"/>
        <v>1</v>
      </c>
      <c r="AB41" s="63">
        <f t="shared" si="12"/>
        <v>392.76093431578914</v>
      </c>
      <c r="AC41" s="63">
        <f t="shared" si="12"/>
        <v>40.481772904816381</v>
      </c>
      <c r="AE41" s="124">
        <f t="shared" si="13"/>
        <v>526.22737233091868</v>
      </c>
      <c r="AF41" s="51">
        <v>0</v>
      </c>
      <c r="AG41" s="51">
        <f t="shared" si="14"/>
        <v>20.114008627410271</v>
      </c>
      <c r="AI41" s="124">
        <v>0</v>
      </c>
      <c r="AJ41" s="51">
        <f t="shared" si="15"/>
        <v>0</v>
      </c>
      <c r="AK41" s="51">
        <f t="shared" si="16"/>
        <v>20.114008627410271</v>
      </c>
      <c r="AM41" s="124">
        <f t="shared" si="17"/>
        <v>18.234575423135404</v>
      </c>
      <c r="AN41" s="51">
        <f t="shared" si="18"/>
        <v>1.8794332042748654</v>
      </c>
      <c r="AO41" s="51">
        <f t="shared" si="19"/>
        <v>0</v>
      </c>
      <c r="AQ41" s="124">
        <f t="shared" si="20"/>
        <v>392778</v>
      </c>
      <c r="AR41" s="51">
        <f t="shared" si="20"/>
        <v>40851</v>
      </c>
      <c r="AS41" s="51">
        <f t="shared" si="21"/>
        <v>84125</v>
      </c>
      <c r="AU41" s="178">
        <f t="shared" si="22"/>
        <v>517754</v>
      </c>
      <c r="AW41" s="124">
        <f t="shared" si="23"/>
        <v>1474.6261077972454</v>
      </c>
      <c r="AX41" s="51">
        <f t="shared" si="23"/>
        <v>153.36895429383841</v>
      </c>
      <c r="AY41" s="51">
        <f t="shared" si="23"/>
        <v>315.83469878262855</v>
      </c>
      <c r="AZ41" s="65">
        <f t="shared" si="24"/>
        <v>1943.8297608737123</v>
      </c>
      <c r="BB41" s="131">
        <v>392760.93431578914</v>
      </c>
      <c r="BC41" s="54">
        <v>40481.772904816382</v>
      </c>
      <c r="BD41" s="54">
        <v>81929.880973228763</v>
      </c>
      <c r="BE41" s="54">
        <f t="shared" si="25"/>
        <v>515172.58819383429</v>
      </c>
      <c r="BG41" s="122">
        <f t="shared" si="26"/>
        <v>4.3450564248592727E-5</v>
      </c>
      <c r="BH41" s="49">
        <f t="shared" si="26"/>
        <v>9.1208232419013324E-3</v>
      </c>
      <c r="BI41" s="49">
        <f t="shared" si="26"/>
        <v>2.6792654898259993E-2</v>
      </c>
      <c r="BJ41" s="49">
        <f t="shared" si="27"/>
        <v>5.010770885958804E-3</v>
      </c>
      <c r="BL41" s="131">
        <v>378987</v>
      </c>
      <c r="BM41" s="54">
        <v>38993</v>
      </c>
      <c r="BN41" s="54">
        <v>78879</v>
      </c>
      <c r="BO41" s="54">
        <f t="shared" si="28"/>
        <v>496859</v>
      </c>
      <c r="BQ41" s="122">
        <f t="shared" si="29"/>
        <v>3.6389110972144145E-2</v>
      </c>
      <c r="BR41" s="49">
        <f t="shared" si="29"/>
        <v>4.7649578129407733E-2</v>
      </c>
      <c r="BS41" s="49">
        <f t="shared" si="29"/>
        <v>6.6506928333269988E-2</v>
      </c>
      <c r="BT41" s="49">
        <f t="shared" si="30"/>
        <v>4.2054184386314919E-2</v>
      </c>
      <c r="BV41" s="122">
        <f t="shared" si="31"/>
        <v>3.3431975656352586E-2</v>
      </c>
      <c r="BW41" s="49">
        <f t="shared" si="31"/>
        <v>4.4660313254601514E-2</v>
      </c>
      <c r="BX41" s="49">
        <f t="shared" si="31"/>
        <v>6.3463857667125589E-2</v>
      </c>
      <c r="BY41" s="49">
        <f t="shared" si="31"/>
        <v>3.9080884882302547E-2</v>
      </c>
      <c r="CA41" s="180">
        <v>278020.25722271926</v>
      </c>
      <c r="CB41" s="64">
        <v>267763.93359964207</v>
      </c>
      <c r="CC41" s="64">
        <v>246208.4061091434</v>
      </c>
      <c r="CD41" s="64">
        <v>271621.36080945382</v>
      </c>
      <c r="CF41" s="180">
        <v>276233.45642499777</v>
      </c>
      <c r="CG41" s="64">
        <v>266736.55030961917</v>
      </c>
      <c r="CH41" s="64">
        <v>244852.48757653317</v>
      </c>
      <c r="CI41" s="64">
        <v>270096.6714804506</v>
      </c>
      <c r="CK41" s="163">
        <v>266357.6875</v>
      </c>
      <c r="CL41" s="60">
        <v>265597.6875</v>
      </c>
    </row>
    <row r="42" spans="1:90">
      <c r="A42" s="9" t="s">
        <v>108</v>
      </c>
      <c r="B42" s="23" t="s">
        <v>109</v>
      </c>
      <c r="D42" s="131">
        <v>230212</v>
      </c>
      <c r="E42" s="54">
        <v>114012.53125</v>
      </c>
      <c r="F42" s="124">
        <f t="shared" si="0"/>
        <v>2019.1815537820542</v>
      </c>
      <c r="G42" s="131">
        <f t="shared" si="1"/>
        <v>220982</v>
      </c>
      <c r="H42" s="54">
        <v>113877.375</v>
      </c>
      <c r="I42" s="124">
        <f t="shared" si="2"/>
        <v>1940.5259385369568</v>
      </c>
      <c r="J42" s="49">
        <f t="shared" si="3"/>
        <v>4.1768107809685873E-2</v>
      </c>
      <c r="K42" s="49">
        <f t="shared" si="4"/>
        <v>4.0533142939794597E-2</v>
      </c>
      <c r="M42" s="131">
        <f t="shared" si="5"/>
        <v>233129.80419681879</v>
      </c>
      <c r="N42" s="124">
        <f t="shared" si="6"/>
        <v>2044.773514286999</v>
      </c>
      <c r="O42" s="49">
        <f t="shared" si="7"/>
        <v>-1.2515792250893165E-2</v>
      </c>
      <c r="P42" s="49">
        <f t="shared" si="8"/>
        <v>-1.2515792250893165E-2</v>
      </c>
      <c r="R42" s="131">
        <v>171812</v>
      </c>
      <c r="S42" s="54">
        <v>16316</v>
      </c>
      <c r="T42" s="54">
        <v>42084</v>
      </c>
      <c r="V42" s="124">
        <f t="shared" si="9"/>
        <v>42084</v>
      </c>
      <c r="W42" s="51">
        <f t="shared" si="10"/>
        <v>0</v>
      </c>
      <c r="Y42" s="176">
        <v>-1.6763093809844642E-2</v>
      </c>
      <c r="Z42" s="61">
        <v>-3.2369360842897321E-2</v>
      </c>
      <c r="AA42" s="117">
        <f t="shared" si="11"/>
        <v>4</v>
      </c>
      <c r="AB42" s="63">
        <f t="shared" si="12"/>
        <v>174.74120318137449</v>
      </c>
      <c r="AC42" s="63">
        <f t="shared" si="12"/>
        <v>16.861805878958908</v>
      </c>
      <c r="AE42" s="124">
        <f t="shared" si="13"/>
        <v>0</v>
      </c>
      <c r="AF42" s="51">
        <v>0</v>
      </c>
      <c r="AG42" s="51">
        <f t="shared" si="14"/>
        <v>0</v>
      </c>
      <c r="AI42" s="124">
        <v>0</v>
      </c>
      <c r="AJ42" s="51">
        <f t="shared" si="15"/>
        <v>0</v>
      </c>
      <c r="AK42" s="51">
        <f t="shared" si="16"/>
        <v>0</v>
      </c>
      <c r="AM42" s="124">
        <f t="shared" si="17"/>
        <v>0</v>
      </c>
      <c r="AN42" s="51">
        <f t="shared" si="18"/>
        <v>0</v>
      </c>
      <c r="AO42" s="51">
        <f t="shared" si="19"/>
        <v>0</v>
      </c>
      <c r="AQ42" s="124">
        <f t="shared" si="20"/>
        <v>171812</v>
      </c>
      <c r="AR42" s="51">
        <f t="shared" si="20"/>
        <v>16316</v>
      </c>
      <c r="AS42" s="51">
        <f t="shared" si="21"/>
        <v>42084</v>
      </c>
      <c r="AU42" s="178">
        <f t="shared" si="22"/>
        <v>230212</v>
      </c>
      <c r="AW42" s="124">
        <f t="shared" si="23"/>
        <v>1506.9571573958017</v>
      </c>
      <c r="AX42" s="51">
        <f t="shared" si="23"/>
        <v>143.10707622325506</v>
      </c>
      <c r="AY42" s="51">
        <f t="shared" si="23"/>
        <v>369.11732016299743</v>
      </c>
      <c r="AZ42" s="65">
        <f t="shared" si="24"/>
        <v>2019.1815537820542</v>
      </c>
      <c r="BB42" s="131">
        <v>174741.2031813745</v>
      </c>
      <c r="BC42" s="54">
        <v>16861.805878958905</v>
      </c>
      <c r="BD42" s="54">
        <v>41526.795136485409</v>
      </c>
      <c r="BE42" s="54">
        <f t="shared" si="25"/>
        <v>233129.80419681879</v>
      </c>
      <c r="BG42" s="122">
        <f t="shared" si="26"/>
        <v>-1.6763093809844642E-2</v>
      </c>
      <c r="BH42" s="49">
        <f t="shared" si="26"/>
        <v>-3.2369360842897099E-2</v>
      </c>
      <c r="BI42" s="49">
        <f t="shared" si="26"/>
        <v>1.3417959697666015E-2</v>
      </c>
      <c r="BJ42" s="49">
        <f t="shared" si="27"/>
        <v>-1.2515792250893165E-2</v>
      </c>
      <c r="BL42" s="131">
        <v>165950</v>
      </c>
      <c r="BM42" s="54">
        <v>15506</v>
      </c>
      <c r="BN42" s="54">
        <v>39526</v>
      </c>
      <c r="BO42" s="54">
        <f t="shared" si="28"/>
        <v>220982</v>
      </c>
      <c r="BQ42" s="122">
        <f t="shared" si="29"/>
        <v>3.5323892738776674E-2</v>
      </c>
      <c r="BR42" s="49">
        <f t="shared" si="29"/>
        <v>5.2237843415452012E-2</v>
      </c>
      <c r="BS42" s="49">
        <f t="shared" si="29"/>
        <v>6.4716895208217329E-2</v>
      </c>
      <c r="BT42" s="49">
        <f t="shared" si="30"/>
        <v>4.1768107809685873E-2</v>
      </c>
      <c r="BV42" s="122">
        <f t="shared" si="31"/>
        <v>3.4096567169001002E-2</v>
      </c>
      <c r="BW42" s="49">
        <f t="shared" si="31"/>
        <v>5.0990467188778643E-2</v>
      </c>
      <c r="BX42" s="49">
        <f t="shared" si="31"/>
        <v>6.3454725679216617E-2</v>
      </c>
      <c r="BY42" s="49">
        <f t="shared" si="31"/>
        <v>4.0533142939794375E-2</v>
      </c>
      <c r="CA42" s="180">
        <v>123692.53154091039</v>
      </c>
      <c r="CB42" s="64">
        <v>111531.26816751718</v>
      </c>
      <c r="CC42" s="64">
        <v>124792.6387774914</v>
      </c>
      <c r="CD42" s="64">
        <v>122916.15686150614</v>
      </c>
      <c r="CF42" s="180">
        <v>123079.50691253417</v>
      </c>
      <c r="CG42" s="64">
        <v>111266.04316290515</v>
      </c>
      <c r="CH42" s="64">
        <v>124310.07504456083</v>
      </c>
      <c r="CI42" s="64">
        <v>122355.9787114702</v>
      </c>
      <c r="CK42" s="163">
        <v>114012.53125</v>
      </c>
      <c r="CL42" s="60">
        <v>113877.375</v>
      </c>
    </row>
    <row r="43" spans="1:90">
      <c r="A43" s="9" t="s">
        <v>110</v>
      </c>
      <c r="B43" s="23" t="s">
        <v>111</v>
      </c>
      <c r="D43" s="131">
        <v>695228</v>
      </c>
      <c r="E43" s="54">
        <v>330294.3125</v>
      </c>
      <c r="F43" s="124">
        <f t="shared" si="0"/>
        <v>2104.8742702767549</v>
      </c>
      <c r="G43" s="131">
        <f t="shared" si="1"/>
        <v>667403</v>
      </c>
      <c r="H43" s="54">
        <v>329583.8125</v>
      </c>
      <c r="I43" s="124">
        <f t="shared" si="2"/>
        <v>2024.9871950249378</v>
      </c>
      <c r="J43" s="49">
        <f t="shared" si="3"/>
        <v>4.1691451791496359E-2</v>
      </c>
      <c r="K43" s="49">
        <f t="shared" si="4"/>
        <v>3.9450656995800637E-2</v>
      </c>
      <c r="M43" s="131">
        <f t="shared" si="5"/>
        <v>698784.9758031565</v>
      </c>
      <c r="N43" s="124">
        <f t="shared" si="6"/>
        <v>2115.6433803357017</v>
      </c>
      <c r="O43" s="49">
        <f t="shared" si="7"/>
        <v>-5.0902293642879348E-3</v>
      </c>
      <c r="P43" s="49">
        <f t="shared" si="8"/>
        <v>-5.0902293642882679E-3</v>
      </c>
      <c r="R43" s="131">
        <v>527014</v>
      </c>
      <c r="S43" s="54">
        <v>53252</v>
      </c>
      <c r="T43" s="54">
        <v>114962</v>
      </c>
      <c r="V43" s="124">
        <f t="shared" si="9"/>
        <v>114962</v>
      </c>
      <c r="W43" s="51">
        <f t="shared" si="10"/>
        <v>0</v>
      </c>
      <c r="Y43" s="176">
        <v>-1.651429908886437E-2</v>
      </c>
      <c r="Z43" s="61">
        <v>4.9650997708378108E-2</v>
      </c>
      <c r="AA43" s="117">
        <f t="shared" si="11"/>
        <v>1</v>
      </c>
      <c r="AB43" s="63">
        <f t="shared" si="12"/>
        <v>535.86340860040548</v>
      </c>
      <c r="AC43" s="63">
        <f t="shared" si="12"/>
        <v>50.733053287484104</v>
      </c>
      <c r="AE43" s="124">
        <f t="shared" si="13"/>
        <v>0</v>
      </c>
      <c r="AF43" s="51">
        <v>0</v>
      </c>
      <c r="AG43" s="51">
        <f t="shared" si="14"/>
        <v>0</v>
      </c>
      <c r="AI43" s="124">
        <v>0</v>
      </c>
      <c r="AJ43" s="51">
        <f t="shared" si="15"/>
        <v>0</v>
      </c>
      <c r="AK43" s="51">
        <f t="shared" si="16"/>
        <v>0</v>
      </c>
      <c r="AM43" s="124">
        <f t="shared" si="17"/>
        <v>0</v>
      </c>
      <c r="AN43" s="51">
        <f t="shared" si="18"/>
        <v>0</v>
      </c>
      <c r="AO43" s="51">
        <f t="shared" si="19"/>
        <v>0</v>
      </c>
      <c r="AQ43" s="124">
        <f t="shared" si="20"/>
        <v>527014</v>
      </c>
      <c r="AR43" s="51">
        <f t="shared" si="20"/>
        <v>53252</v>
      </c>
      <c r="AS43" s="51">
        <f t="shared" si="21"/>
        <v>114962</v>
      </c>
      <c r="AU43" s="178">
        <f t="shared" si="22"/>
        <v>695228</v>
      </c>
      <c r="AW43" s="124">
        <f t="shared" si="23"/>
        <v>1595.5890854160559</v>
      </c>
      <c r="AX43" s="51">
        <f t="shared" si="23"/>
        <v>161.22590666770867</v>
      </c>
      <c r="AY43" s="51">
        <f t="shared" si="23"/>
        <v>348.05927819299035</v>
      </c>
      <c r="AZ43" s="65">
        <f t="shared" si="24"/>
        <v>2104.8742702767549</v>
      </c>
      <c r="BB43" s="131">
        <v>535863.40860040544</v>
      </c>
      <c r="BC43" s="54">
        <v>50733.053287484108</v>
      </c>
      <c r="BD43" s="54">
        <v>112188.51391526693</v>
      </c>
      <c r="BE43" s="54">
        <f t="shared" si="25"/>
        <v>698784.9758031565</v>
      </c>
      <c r="BG43" s="122">
        <f t="shared" si="26"/>
        <v>-1.651429908886437E-2</v>
      </c>
      <c r="BH43" s="49">
        <f t="shared" si="26"/>
        <v>4.9650997708377886E-2</v>
      </c>
      <c r="BI43" s="49">
        <f t="shared" si="26"/>
        <v>2.4721658108670663E-2</v>
      </c>
      <c r="BJ43" s="49">
        <f t="shared" si="27"/>
        <v>-5.0902293642879348E-3</v>
      </c>
      <c r="BL43" s="131">
        <v>508568</v>
      </c>
      <c r="BM43" s="54">
        <v>50966</v>
      </c>
      <c r="BN43" s="54">
        <v>107869</v>
      </c>
      <c r="BO43" s="54">
        <f t="shared" si="28"/>
        <v>667403</v>
      </c>
      <c r="BQ43" s="122">
        <f t="shared" si="29"/>
        <v>3.6270469239118475E-2</v>
      </c>
      <c r="BR43" s="49">
        <f t="shared" si="29"/>
        <v>4.485343169956435E-2</v>
      </c>
      <c r="BS43" s="49">
        <f t="shared" si="29"/>
        <v>6.5755685136600794E-2</v>
      </c>
      <c r="BT43" s="49">
        <f t="shared" si="30"/>
        <v>4.1691451791496359E-2</v>
      </c>
      <c r="BV43" s="122">
        <f t="shared" si="31"/>
        <v>3.4041335583072208E-2</v>
      </c>
      <c r="BW43" s="49">
        <f t="shared" si="31"/>
        <v>4.2605835131511061E-2</v>
      </c>
      <c r="BX43" s="49">
        <f t="shared" si="31"/>
        <v>6.3463125484095162E-2</v>
      </c>
      <c r="BY43" s="49">
        <f t="shared" si="31"/>
        <v>3.9450656995800637E-2</v>
      </c>
      <c r="CA43" s="180">
        <v>379316.95766754559</v>
      </c>
      <c r="CB43" s="64">
        <v>335570.33047237818</v>
      </c>
      <c r="CC43" s="64">
        <v>337138.96403507475</v>
      </c>
      <c r="CD43" s="64">
        <v>368429.78526147892</v>
      </c>
      <c r="CF43" s="180">
        <v>377210.74524798995</v>
      </c>
      <c r="CG43" s="64">
        <v>334528.39308154868</v>
      </c>
      <c r="CH43" s="64">
        <v>335495.01818933734</v>
      </c>
      <c r="CI43" s="64">
        <v>366674.67559920548</v>
      </c>
      <c r="CK43" s="163">
        <v>330294.3125</v>
      </c>
      <c r="CL43" s="60">
        <v>329583.8125</v>
      </c>
    </row>
    <row r="44" spans="1:90">
      <c r="A44" s="9" t="s">
        <v>112</v>
      </c>
      <c r="B44" s="23" t="s">
        <v>113</v>
      </c>
      <c r="D44" s="131">
        <v>384532.11000704084</v>
      </c>
      <c r="E44" s="54">
        <v>179679.0625</v>
      </c>
      <c r="F44" s="124">
        <f t="shared" si="0"/>
        <v>2140.1052780261521</v>
      </c>
      <c r="G44" s="131">
        <f t="shared" si="1"/>
        <v>368578</v>
      </c>
      <c r="H44" s="54">
        <v>178955.03125</v>
      </c>
      <c r="I44" s="124">
        <f t="shared" si="2"/>
        <v>2059.6123921494941</v>
      </c>
      <c r="J44" s="49">
        <f t="shared" si="3"/>
        <v>4.3285573222061169E-2</v>
      </c>
      <c r="K44" s="49">
        <f t="shared" si="4"/>
        <v>3.908157000000001E-2</v>
      </c>
      <c r="M44" s="131">
        <f t="shared" si="5"/>
        <v>381557.19468988123</v>
      </c>
      <c r="N44" s="124">
        <f t="shared" si="6"/>
        <v>2123.5484501143878</v>
      </c>
      <c r="O44" s="49">
        <f t="shared" si="7"/>
        <v>7.79677426755776E-3</v>
      </c>
      <c r="P44" s="49">
        <f t="shared" si="8"/>
        <v>7.79677426755776E-3</v>
      </c>
      <c r="R44" s="131">
        <v>298544</v>
      </c>
      <c r="S44" s="54">
        <v>29927</v>
      </c>
      <c r="T44" s="54">
        <v>55263</v>
      </c>
      <c r="V44" s="124">
        <f t="shared" si="9"/>
        <v>55263</v>
      </c>
      <c r="W44" s="51">
        <f t="shared" si="10"/>
        <v>798.1100070408429</v>
      </c>
      <c r="Y44" s="176">
        <v>1.1083992042939306E-2</v>
      </c>
      <c r="Z44" s="61">
        <v>6.7780246761458551E-2</v>
      </c>
      <c r="AA44" s="117">
        <f t="shared" si="11"/>
        <v>2</v>
      </c>
      <c r="AB44" s="63">
        <f t="shared" si="12"/>
        <v>295.27121618924934</v>
      </c>
      <c r="AC44" s="63">
        <f t="shared" si="12"/>
        <v>28.027302519191174</v>
      </c>
      <c r="AE44" s="124">
        <f t="shared" si="13"/>
        <v>0</v>
      </c>
      <c r="AF44" s="51">
        <v>0</v>
      </c>
      <c r="AG44" s="51">
        <f t="shared" si="14"/>
        <v>798.1100070408429</v>
      </c>
      <c r="AI44" s="124">
        <v>0</v>
      </c>
      <c r="AJ44" s="51">
        <f t="shared" si="15"/>
        <v>0</v>
      </c>
      <c r="AK44" s="51">
        <f t="shared" si="16"/>
        <v>798.1100070408429</v>
      </c>
      <c r="AM44" s="124">
        <f t="shared" si="17"/>
        <v>728.92048306687025</v>
      </c>
      <c r="AN44" s="51">
        <f t="shared" si="18"/>
        <v>69.189523973972683</v>
      </c>
      <c r="AO44" s="51">
        <f t="shared" si="19"/>
        <v>0</v>
      </c>
      <c r="AQ44" s="124">
        <f t="shared" si="20"/>
        <v>299273</v>
      </c>
      <c r="AR44" s="51">
        <f t="shared" si="20"/>
        <v>29996</v>
      </c>
      <c r="AS44" s="51">
        <f t="shared" si="21"/>
        <v>55263</v>
      </c>
      <c r="AU44" s="178">
        <f t="shared" si="22"/>
        <v>384532</v>
      </c>
      <c r="AW44" s="124">
        <f t="shared" si="23"/>
        <v>1665.5975150137485</v>
      </c>
      <c r="AX44" s="51">
        <f t="shared" si="23"/>
        <v>166.94209988990789</v>
      </c>
      <c r="AY44" s="51">
        <f t="shared" si="23"/>
        <v>307.56505088065006</v>
      </c>
      <c r="AZ44" s="65">
        <f t="shared" si="24"/>
        <v>2140.1046657843062</v>
      </c>
      <c r="BB44" s="131">
        <v>295271.21618924936</v>
      </c>
      <c r="BC44" s="54">
        <v>28027.302519191169</v>
      </c>
      <c r="BD44" s="54">
        <v>58258.675981440683</v>
      </c>
      <c r="BE44" s="54">
        <f t="shared" si="25"/>
        <v>381557.19468988123</v>
      </c>
      <c r="BG44" s="122">
        <f t="shared" si="26"/>
        <v>1.3552908618718051E-2</v>
      </c>
      <c r="BH44" s="49">
        <f t="shared" si="26"/>
        <v>7.0242131916220085E-2</v>
      </c>
      <c r="BI44" s="49">
        <f t="shared" si="26"/>
        <v>-5.142025511178816E-2</v>
      </c>
      <c r="BJ44" s="49">
        <f t="shared" si="27"/>
        <v>7.7964859568080414E-3</v>
      </c>
      <c r="BL44" s="131">
        <v>288121</v>
      </c>
      <c r="BM44" s="54">
        <v>28701</v>
      </c>
      <c r="BN44" s="54">
        <v>51756</v>
      </c>
      <c r="BO44" s="54">
        <f t="shared" si="28"/>
        <v>368578</v>
      </c>
      <c r="BQ44" s="122">
        <f t="shared" si="29"/>
        <v>3.8705960343050405E-2</v>
      </c>
      <c r="BR44" s="49">
        <f t="shared" si="29"/>
        <v>4.51203790808683E-2</v>
      </c>
      <c r="BS44" s="49">
        <f t="shared" si="29"/>
        <v>6.7760259680037072E-2</v>
      </c>
      <c r="BT44" s="49">
        <f t="shared" si="30"/>
        <v>4.3285274758667169E-2</v>
      </c>
      <c r="BV44" s="122">
        <f t="shared" si="31"/>
        <v>3.4520411039832943E-2</v>
      </c>
      <c r="BW44" s="49">
        <f t="shared" si="31"/>
        <v>4.0908982360861712E-2</v>
      </c>
      <c r="BX44" s="49">
        <f t="shared" si="31"/>
        <v>6.3457633738205566E-2</v>
      </c>
      <c r="BY44" s="49">
        <f t="shared" si="31"/>
        <v>3.9081272739288186E-2</v>
      </c>
      <c r="CA44" s="180">
        <v>209011.06068099136</v>
      </c>
      <c r="CB44" s="64">
        <v>185384.68629749419</v>
      </c>
      <c r="CC44" s="64">
        <v>175073.80195153086</v>
      </c>
      <c r="CD44" s="64">
        <v>201173.5228608649</v>
      </c>
      <c r="CF44" s="180">
        <v>207659.97325809041</v>
      </c>
      <c r="CG44" s="64">
        <v>184422.83178056352</v>
      </c>
      <c r="CH44" s="64">
        <v>173920.53836798939</v>
      </c>
      <c r="CI44" s="64">
        <v>200031.28617805286</v>
      </c>
      <c r="CK44" s="163">
        <v>179679.0625</v>
      </c>
      <c r="CL44" s="60">
        <v>178955.03125</v>
      </c>
    </row>
    <row r="45" spans="1:90">
      <c r="A45" s="9" t="s">
        <v>114</v>
      </c>
      <c r="B45" s="23" t="s">
        <v>115</v>
      </c>
      <c r="D45" s="131">
        <v>307760.79183428484</v>
      </c>
      <c r="E45" s="54">
        <v>160710.53125</v>
      </c>
      <c r="F45" s="124">
        <f t="shared" si="0"/>
        <v>1915.0007746258684</v>
      </c>
      <c r="G45" s="131">
        <f t="shared" si="1"/>
        <v>295211</v>
      </c>
      <c r="H45" s="54">
        <v>160223.21875</v>
      </c>
      <c r="I45" s="124">
        <f t="shared" si="2"/>
        <v>1842.4982490248467</v>
      </c>
      <c r="J45" s="49">
        <f t="shared" si="3"/>
        <v>4.2511260875390366E-2</v>
      </c>
      <c r="K45" s="49">
        <f t="shared" si="4"/>
        <v>3.9350119132755879E-2</v>
      </c>
      <c r="M45" s="131">
        <f t="shared" si="5"/>
        <v>310015.16209329572</v>
      </c>
      <c r="N45" s="124">
        <f t="shared" si="6"/>
        <v>1929.028295047066</v>
      </c>
      <c r="O45" s="49">
        <f t="shared" si="7"/>
        <v>-7.2718064619446965E-3</v>
      </c>
      <c r="P45" s="49">
        <f t="shared" si="8"/>
        <v>-7.2718064619448075E-3</v>
      </c>
      <c r="R45" s="131">
        <v>238596</v>
      </c>
      <c r="S45" s="54">
        <v>24846</v>
      </c>
      <c r="T45" s="54">
        <v>43750</v>
      </c>
      <c r="V45" s="124">
        <f t="shared" si="9"/>
        <v>43750</v>
      </c>
      <c r="W45" s="51">
        <f t="shared" si="10"/>
        <v>568.79183428484248</v>
      </c>
      <c r="Y45" s="176">
        <v>-7.9153146633893501E-3</v>
      </c>
      <c r="Z45" s="61">
        <v>3.3710330078194017E-2</v>
      </c>
      <c r="AA45" s="117">
        <f t="shared" si="11"/>
        <v>1</v>
      </c>
      <c r="AB45" s="63">
        <f t="shared" si="12"/>
        <v>240.49963024985641</v>
      </c>
      <c r="AC45" s="63">
        <f t="shared" si="12"/>
        <v>24.035747033814154</v>
      </c>
      <c r="AE45" s="124">
        <f t="shared" si="13"/>
        <v>568.79183428484248</v>
      </c>
      <c r="AF45" s="51">
        <v>0</v>
      </c>
      <c r="AG45" s="51">
        <f t="shared" si="14"/>
        <v>0</v>
      </c>
      <c r="AI45" s="124">
        <v>0</v>
      </c>
      <c r="AJ45" s="51">
        <f t="shared" si="15"/>
        <v>0</v>
      </c>
      <c r="AK45" s="51">
        <f t="shared" si="16"/>
        <v>0</v>
      </c>
      <c r="AM45" s="124">
        <f t="shared" si="17"/>
        <v>0</v>
      </c>
      <c r="AN45" s="51">
        <f t="shared" si="18"/>
        <v>0</v>
      </c>
      <c r="AO45" s="51">
        <f t="shared" si="19"/>
        <v>0</v>
      </c>
      <c r="AQ45" s="124">
        <f t="shared" si="20"/>
        <v>239165</v>
      </c>
      <c r="AR45" s="51">
        <f t="shared" si="20"/>
        <v>24846</v>
      </c>
      <c r="AS45" s="51">
        <f t="shared" si="21"/>
        <v>43750</v>
      </c>
      <c r="AU45" s="178">
        <f t="shared" si="22"/>
        <v>307761</v>
      </c>
      <c r="AW45" s="124">
        <f t="shared" si="23"/>
        <v>1488.1725431419106</v>
      </c>
      <c r="AX45" s="51">
        <f t="shared" si="23"/>
        <v>154.60094498318696</v>
      </c>
      <c r="AY45" s="51">
        <f t="shared" si="23"/>
        <v>272.22858178436894</v>
      </c>
      <c r="AZ45" s="65">
        <f t="shared" si="24"/>
        <v>1915.0020699094666</v>
      </c>
      <c r="BB45" s="131">
        <v>240499.63024985642</v>
      </c>
      <c r="BC45" s="54">
        <v>24035.747033814147</v>
      </c>
      <c r="BD45" s="54">
        <v>45479.784809625125</v>
      </c>
      <c r="BE45" s="54">
        <f t="shared" si="25"/>
        <v>310015.16209329572</v>
      </c>
      <c r="BG45" s="122">
        <f t="shared" si="26"/>
        <v>-5.5494066600845215E-3</v>
      </c>
      <c r="BH45" s="49">
        <f t="shared" si="26"/>
        <v>3.3710330078194239E-2</v>
      </c>
      <c r="BI45" s="49">
        <f t="shared" si="26"/>
        <v>-3.803414675038308E-2</v>
      </c>
      <c r="BJ45" s="49">
        <f t="shared" si="27"/>
        <v>-7.2711349924793334E-3</v>
      </c>
      <c r="BL45" s="131">
        <v>230483</v>
      </c>
      <c r="BM45" s="54">
        <v>23713</v>
      </c>
      <c r="BN45" s="54">
        <v>41015</v>
      </c>
      <c r="BO45" s="54">
        <f t="shared" si="28"/>
        <v>295211</v>
      </c>
      <c r="BQ45" s="122">
        <f t="shared" si="29"/>
        <v>3.7668721771237035E-2</v>
      </c>
      <c r="BR45" s="49">
        <f t="shared" si="29"/>
        <v>4.7779698899337975E-2</v>
      </c>
      <c r="BS45" s="49">
        <f t="shared" si="29"/>
        <v>6.6682920882603858E-2</v>
      </c>
      <c r="BT45" s="49">
        <f t="shared" si="30"/>
        <v>4.2511966017526381E-2</v>
      </c>
      <c r="BV45" s="122">
        <f t="shared" si="31"/>
        <v>3.4522263757284399E-2</v>
      </c>
      <c r="BW45" s="49">
        <f t="shared" si="31"/>
        <v>4.4602582001344482E-2</v>
      </c>
      <c r="BX45" s="49">
        <f t="shared" si="31"/>
        <v>6.3448484925983539E-2</v>
      </c>
      <c r="BY45" s="49">
        <f t="shared" si="31"/>
        <v>3.9350822136733576E-2</v>
      </c>
      <c r="CA45" s="180">
        <v>170240.37581668928</v>
      </c>
      <c r="CB45" s="64">
        <v>158982.8140163862</v>
      </c>
      <c r="CC45" s="64">
        <v>136671.81247124608</v>
      </c>
      <c r="CD45" s="64">
        <v>163453.45643208313</v>
      </c>
      <c r="CF45" s="180">
        <v>169511.63859226965</v>
      </c>
      <c r="CG45" s="64">
        <v>158282.57836553967</v>
      </c>
      <c r="CH45" s="64">
        <v>135827.89830935813</v>
      </c>
      <c r="CI45" s="64">
        <v>162842.61710696114</v>
      </c>
      <c r="CK45" s="163">
        <v>160710.53125</v>
      </c>
      <c r="CL45" s="60">
        <v>160223.21875</v>
      </c>
    </row>
    <row r="46" spans="1:90">
      <c r="A46" s="9" t="s">
        <v>116</v>
      </c>
      <c r="B46" s="23" t="s">
        <v>117</v>
      </c>
      <c r="D46" s="131">
        <v>560985.19370055606</v>
      </c>
      <c r="E46" s="54">
        <v>265800.34375</v>
      </c>
      <c r="F46" s="124">
        <f t="shared" si="0"/>
        <v>2110.551046646478</v>
      </c>
      <c r="G46" s="131">
        <f t="shared" si="1"/>
        <v>536351</v>
      </c>
      <c r="H46" s="54">
        <v>264060.15625</v>
      </c>
      <c r="I46" s="124">
        <f t="shared" si="2"/>
        <v>2031.1697441101546</v>
      </c>
      <c r="J46" s="49">
        <f t="shared" si="3"/>
        <v>4.5929239808550903E-2</v>
      </c>
      <c r="K46" s="49">
        <f t="shared" si="4"/>
        <v>3.9081570000000232E-2</v>
      </c>
      <c r="M46" s="131">
        <f t="shared" si="5"/>
        <v>548996.76918956777</v>
      </c>
      <c r="N46" s="124">
        <f t="shared" si="6"/>
        <v>2065.4479277345472</v>
      </c>
      <c r="O46" s="49">
        <f t="shared" si="7"/>
        <v>2.1836967326211543E-2</v>
      </c>
      <c r="P46" s="49">
        <f t="shared" si="8"/>
        <v>2.1836967326211543E-2</v>
      </c>
      <c r="R46" s="131">
        <v>432259</v>
      </c>
      <c r="S46" s="54">
        <v>41819</v>
      </c>
      <c r="T46" s="54">
        <v>86137</v>
      </c>
      <c r="V46" s="124">
        <f t="shared" si="9"/>
        <v>86137</v>
      </c>
      <c r="W46" s="51">
        <f t="shared" si="10"/>
        <v>770.19370055606123</v>
      </c>
      <c r="Y46" s="176">
        <v>3.598088527228005E-2</v>
      </c>
      <c r="Z46" s="61">
        <v>2.6879533026286984E-2</v>
      </c>
      <c r="AA46" s="117">
        <f t="shared" si="11"/>
        <v>2</v>
      </c>
      <c r="AB46" s="63">
        <f t="shared" si="12"/>
        <v>417.24611539178369</v>
      </c>
      <c r="AC46" s="63">
        <f t="shared" si="12"/>
        <v>40.724348528747512</v>
      </c>
      <c r="AE46" s="124">
        <f t="shared" si="13"/>
        <v>0</v>
      </c>
      <c r="AF46" s="51">
        <v>0</v>
      </c>
      <c r="AG46" s="51">
        <f t="shared" si="14"/>
        <v>770.19370055606123</v>
      </c>
      <c r="AI46" s="124">
        <v>0</v>
      </c>
      <c r="AJ46" s="51">
        <f t="shared" si="15"/>
        <v>0</v>
      </c>
      <c r="AK46" s="51">
        <f t="shared" si="16"/>
        <v>770.19370055606123</v>
      </c>
      <c r="AM46" s="124">
        <f t="shared" si="17"/>
        <v>701.70536087672872</v>
      </c>
      <c r="AN46" s="51">
        <f t="shared" si="18"/>
        <v>68.488339679332512</v>
      </c>
      <c r="AO46" s="51">
        <f t="shared" si="19"/>
        <v>0</v>
      </c>
      <c r="AQ46" s="124">
        <f t="shared" si="20"/>
        <v>432961</v>
      </c>
      <c r="AR46" s="51">
        <f t="shared" si="20"/>
        <v>41887</v>
      </c>
      <c r="AS46" s="51">
        <f t="shared" si="21"/>
        <v>86137</v>
      </c>
      <c r="AU46" s="178">
        <f t="shared" si="22"/>
        <v>560985</v>
      </c>
      <c r="AW46" s="124">
        <f t="shared" si="23"/>
        <v>1628.8955608244958</v>
      </c>
      <c r="AX46" s="51">
        <f t="shared" si="23"/>
        <v>157.5882085366942</v>
      </c>
      <c r="AY46" s="51">
        <f t="shared" si="23"/>
        <v>324.06654854072212</v>
      </c>
      <c r="AZ46" s="65">
        <f t="shared" si="24"/>
        <v>2110.550317901912</v>
      </c>
      <c r="BB46" s="131">
        <v>417246.11539178371</v>
      </c>
      <c r="BC46" s="54">
        <v>40724.348528747512</v>
      </c>
      <c r="BD46" s="54">
        <v>91026.305269036602</v>
      </c>
      <c r="BE46" s="54">
        <f t="shared" si="25"/>
        <v>548996.76918956777</v>
      </c>
      <c r="BG46" s="122">
        <f t="shared" si="26"/>
        <v>3.7663345513619495E-2</v>
      </c>
      <c r="BH46" s="49">
        <f t="shared" si="26"/>
        <v>2.8549295771588934E-2</v>
      </c>
      <c r="BI46" s="49">
        <f t="shared" si="26"/>
        <v>-5.3713102543114455E-2</v>
      </c>
      <c r="BJ46" s="49">
        <f t="shared" si="27"/>
        <v>2.1836614499807228E-2</v>
      </c>
      <c r="BL46" s="131">
        <v>416113</v>
      </c>
      <c r="BM46" s="54">
        <v>39771</v>
      </c>
      <c r="BN46" s="54">
        <v>80467</v>
      </c>
      <c r="BO46" s="54">
        <f t="shared" si="28"/>
        <v>536351</v>
      </c>
      <c r="BQ46" s="122">
        <f t="shared" si="29"/>
        <v>4.0489001785572576E-2</v>
      </c>
      <c r="BR46" s="49">
        <f t="shared" si="29"/>
        <v>5.3204596313896957E-2</v>
      </c>
      <c r="BS46" s="49">
        <f t="shared" si="29"/>
        <v>7.0463668336088192E-2</v>
      </c>
      <c r="BT46" s="49">
        <f t="shared" si="30"/>
        <v>4.5928878663412664E-2</v>
      </c>
      <c r="BV46" s="122">
        <f t="shared" si="31"/>
        <v>3.3676949064912032E-2</v>
      </c>
      <c r="BW46" s="49">
        <f t="shared" si="31"/>
        <v>4.6309294947500801E-2</v>
      </c>
      <c r="BX46" s="49">
        <f t="shared" si="31"/>
        <v>6.3455372302450463E-2</v>
      </c>
      <c r="BY46" s="49">
        <f t="shared" si="31"/>
        <v>3.9081211219268885E-2</v>
      </c>
      <c r="CA46" s="180">
        <v>295352.36881052697</v>
      </c>
      <c r="CB46" s="64">
        <v>269368.4335658839</v>
      </c>
      <c r="CC46" s="64">
        <v>273544.17299369618</v>
      </c>
      <c r="CD46" s="64">
        <v>289454.93790744501</v>
      </c>
      <c r="CF46" s="180">
        <v>292941.07118780009</v>
      </c>
      <c r="CG46" s="64">
        <v>267657.48703626904</v>
      </c>
      <c r="CH46" s="64">
        <v>271549.46162030095</v>
      </c>
      <c r="CI46" s="64">
        <v>287269.50623523456</v>
      </c>
      <c r="CK46" s="163">
        <v>265800.34375</v>
      </c>
      <c r="CL46" s="60">
        <v>264060.15625</v>
      </c>
    </row>
    <row r="47" spans="1:90">
      <c r="A47" s="9" t="s">
        <v>118</v>
      </c>
      <c r="B47" s="23" t="s">
        <v>119</v>
      </c>
      <c r="D47" s="131">
        <v>235395.62212644421</v>
      </c>
      <c r="E47" s="54">
        <v>118456.671875</v>
      </c>
      <c r="F47" s="124">
        <f t="shared" si="0"/>
        <v>1987.1875378606167</v>
      </c>
      <c r="G47" s="131">
        <f t="shared" si="1"/>
        <v>225514</v>
      </c>
      <c r="H47" s="54">
        <v>118099.2578125</v>
      </c>
      <c r="I47" s="124">
        <f t="shared" si="2"/>
        <v>1909.5293584150779</v>
      </c>
      <c r="J47" s="49">
        <f t="shared" si="3"/>
        <v>4.3818220272108244E-2</v>
      </c>
      <c r="K47" s="49">
        <f t="shared" si="4"/>
        <v>4.0668753849375516E-2</v>
      </c>
      <c r="M47" s="131">
        <f t="shared" si="5"/>
        <v>238778.4579542891</v>
      </c>
      <c r="N47" s="124">
        <f t="shared" si="6"/>
        <v>2015.745117389903</v>
      </c>
      <c r="O47" s="49">
        <f t="shared" si="7"/>
        <v>-1.416725720078349E-2</v>
      </c>
      <c r="P47" s="49">
        <f t="shared" si="8"/>
        <v>-1.4167257200783601E-2</v>
      </c>
      <c r="R47" s="131">
        <v>181440</v>
      </c>
      <c r="S47" s="54">
        <v>19011</v>
      </c>
      <c r="T47" s="54">
        <v>34271</v>
      </c>
      <c r="V47" s="124">
        <f t="shared" si="9"/>
        <v>34271</v>
      </c>
      <c r="W47" s="51">
        <f t="shared" si="10"/>
        <v>673.62212644421379</v>
      </c>
      <c r="Y47" s="176">
        <v>-9.6215835200134103E-3</v>
      </c>
      <c r="Z47" s="61">
        <v>4.9511639251160977E-2</v>
      </c>
      <c r="AA47" s="117">
        <f t="shared" si="11"/>
        <v>1</v>
      </c>
      <c r="AB47" s="63">
        <f t="shared" si="12"/>
        <v>183.20270007991084</v>
      </c>
      <c r="AC47" s="63">
        <f t="shared" si="12"/>
        <v>18.114139271065707</v>
      </c>
      <c r="AE47" s="124">
        <f t="shared" si="13"/>
        <v>673.62212644421379</v>
      </c>
      <c r="AF47" s="51">
        <v>0</v>
      </c>
      <c r="AG47" s="51">
        <f t="shared" si="14"/>
        <v>0</v>
      </c>
      <c r="AI47" s="124">
        <v>0</v>
      </c>
      <c r="AJ47" s="51">
        <f t="shared" si="15"/>
        <v>0</v>
      </c>
      <c r="AK47" s="51">
        <f t="shared" si="16"/>
        <v>0</v>
      </c>
      <c r="AM47" s="124">
        <f t="shared" si="17"/>
        <v>0</v>
      </c>
      <c r="AN47" s="51">
        <f t="shared" si="18"/>
        <v>0</v>
      </c>
      <c r="AO47" s="51">
        <f t="shared" si="19"/>
        <v>0</v>
      </c>
      <c r="AQ47" s="124">
        <f t="shared" si="20"/>
        <v>182114</v>
      </c>
      <c r="AR47" s="51">
        <f t="shared" si="20"/>
        <v>19011</v>
      </c>
      <c r="AS47" s="51">
        <f t="shared" si="21"/>
        <v>34271</v>
      </c>
      <c r="AU47" s="178">
        <f t="shared" si="22"/>
        <v>235396</v>
      </c>
      <c r="AW47" s="124">
        <f t="shared" si="23"/>
        <v>1537.3891323924213</v>
      </c>
      <c r="AX47" s="51">
        <f t="shared" si="23"/>
        <v>160.48906067579827</v>
      </c>
      <c r="AY47" s="51">
        <f t="shared" si="23"/>
        <v>289.31253476515076</v>
      </c>
      <c r="AZ47" s="65">
        <f t="shared" si="24"/>
        <v>1987.1907278333704</v>
      </c>
      <c r="BB47" s="131">
        <v>183202.70007991081</v>
      </c>
      <c r="BC47" s="54">
        <v>18114.139271065709</v>
      </c>
      <c r="BD47" s="54">
        <v>37461.6186033126</v>
      </c>
      <c r="BE47" s="54">
        <f t="shared" si="25"/>
        <v>238778.4579542891</v>
      </c>
      <c r="BG47" s="122">
        <f t="shared" si="26"/>
        <v>-5.9425984411579647E-3</v>
      </c>
      <c r="BH47" s="49">
        <f t="shared" si="26"/>
        <v>4.9511639251160755E-2</v>
      </c>
      <c r="BI47" s="49">
        <f t="shared" si="26"/>
        <v>-8.5170334925957158E-2</v>
      </c>
      <c r="BJ47" s="49">
        <f t="shared" si="27"/>
        <v>-1.4165674672949824E-2</v>
      </c>
      <c r="BL47" s="131">
        <v>175206</v>
      </c>
      <c r="BM47" s="54">
        <v>18179</v>
      </c>
      <c r="BN47" s="54">
        <v>32129</v>
      </c>
      <c r="BO47" s="54">
        <f t="shared" si="28"/>
        <v>225514</v>
      </c>
      <c r="BQ47" s="122">
        <f t="shared" si="29"/>
        <v>3.9427873474652708E-2</v>
      </c>
      <c r="BR47" s="49">
        <f t="shared" si="29"/>
        <v>4.5767093899554467E-2</v>
      </c>
      <c r="BS47" s="49">
        <f t="shared" si="29"/>
        <v>6.6668741635282691E-2</v>
      </c>
      <c r="BT47" s="49">
        <f t="shared" si="30"/>
        <v>4.3819895882295512E-2</v>
      </c>
      <c r="BV47" s="122">
        <f t="shared" si="31"/>
        <v>3.6291653850600181E-2</v>
      </c>
      <c r="BW47" s="49">
        <f t="shared" si="31"/>
        <v>4.2611747226858343E-2</v>
      </c>
      <c r="BX47" s="49">
        <f t="shared" si="31"/>
        <v>6.3450329347860546E-2</v>
      </c>
      <c r="BY47" s="49">
        <f t="shared" si="31"/>
        <v>4.0670424403818517E-2</v>
      </c>
      <c r="CA47" s="180">
        <v>129682.09755596849</v>
      </c>
      <c r="CB47" s="64">
        <v>119814.74221489034</v>
      </c>
      <c r="CC47" s="64">
        <v>112576.33108980152</v>
      </c>
      <c r="CD47" s="64">
        <v>125894.37242558473</v>
      </c>
      <c r="CF47" s="180">
        <v>128726.70354266386</v>
      </c>
      <c r="CG47" s="64">
        <v>119313.52189074451</v>
      </c>
      <c r="CH47" s="64">
        <v>111847.9524213486</v>
      </c>
      <c r="CI47" s="64">
        <v>125085.30529529163</v>
      </c>
      <c r="CK47" s="163">
        <v>118456.671875</v>
      </c>
      <c r="CL47" s="60">
        <v>118099.2578125</v>
      </c>
    </row>
    <row r="48" spans="1:90">
      <c r="A48" s="9" t="s">
        <v>120</v>
      </c>
      <c r="B48" s="23" t="s">
        <v>121</v>
      </c>
      <c r="D48" s="131">
        <v>643003.38801120908</v>
      </c>
      <c r="E48" s="54">
        <v>335719.3125</v>
      </c>
      <c r="F48" s="124">
        <f t="shared" si="0"/>
        <v>1915.3005623148626</v>
      </c>
      <c r="G48" s="131">
        <f t="shared" si="1"/>
        <v>617464</v>
      </c>
      <c r="H48" s="54">
        <v>334984.21875</v>
      </c>
      <c r="I48" s="124">
        <f t="shared" si="2"/>
        <v>1843.2629522192976</v>
      </c>
      <c r="J48" s="49">
        <f t="shared" si="3"/>
        <v>4.1361744184615024E-2</v>
      </c>
      <c r="K48" s="49">
        <f t="shared" si="4"/>
        <v>3.908157000000001E-2</v>
      </c>
      <c r="M48" s="131">
        <f t="shared" si="5"/>
        <v>646556.17984699341</v>
      </c>
      <c r="N48" s="124">
        <f t="shared" si="6"/>
        <v>1925.8831880486273</v>
      </c>
      <c r="O48" s="49">
        <f t="shared" si="7"/>
        <v>-5.494946837605208E-3</v>
      </c>
      <c r="P48" s="49">
        <f t="shared" si="8"/>
        <v>-5.4949468376050969E-3</v>
      </c>
      <c r="R48" s="131">
        <v>499054</v>
      </c>
      <c r="S48" s="54">
        <v>55414</v>
      </c>
      <c r="T48" s="54">
        <v>87010</v>
      </c>
      <c r="V48" s="124">
        <f t="shared" si="9"/>
        <v>87010</v>
      </c>
      <c r="W48" s="51">
        <f t="shared" si="10"/>
        <v>1525.3880112090847</v>
      </c>
      <c r="Y48" s="176">
        <v>4.541791248380278E-4</v>
      </c>
      <c r="Z48" s="61">
        <v>7.3074794804584231E-2</v>
      </c>
      <c r="AA48" s="117">
        <f t="shared" si="11"/>
        <v>2</v>
      </c>
      <c r="AB48" s="63">
        <f t="shared" si="12"/>
        <v>498.82744298849832</v>
      </c>
      <c r="AC48" s="63">
        <f t="shared" si="12"/>
        <v>51.640389158605991</v>
      </c>
      <c r="AE48" s="124">
        <f t="shared" si="13"/>
        <v>0</v>
      </c>
      <c r="AF48" s="51">
        <v>0</v>
      </c>
      <c r="AG48" s="51">
        <f t="shared" si="14"/>
        <v>1525.3880112090847</v>
      </c>
      <c r="AI48" s="124">
        <v>0</v>
      </c>
      <c r="AJ48" s="51">
        <f t="shared" si="15"/>
        <v>0</v>
      </c>
      <c r="AK48" s="51">
        <f t="shared" si="16"/>
        <v>1525.3880112090847</v>
      </c>
      <c r="AM48" s="124">
        <f t="shared" si="17"/>
        <v>1382.2885857450028</v>
      </c>
      <c r="AN48" s="51">
        <f t="shared" si="18"/>
        <v>143.09942546408163</v>
      </c>
      <c r="AO48" s="51">
        <f t="shared" si="19"/>
        <v>0</v>
      </c>
      <c r="AQ48" s="124">
        <f t="shared" si="20"/>
        <v>500436</v>
      </c>
      <c r="AR48" s="51">
        <f t="shared" si="20"/>
        <v>55557</v>
      </c>
      <c r="AS48" s="51">
        <f t="shared" si="21"/>
        <v>87010</v>
      </c>
      <c r="AU48" s="178">
        <f t="shared" si="22"/>
        <v>643003</v>
      </c>
      <c r="AW48" s="124">
        <f t="shared" si="23"/>
        <v>1490.6381056049613</v>
      </c>
      <c r="AX48" s="51">
        <f t="shared" si="23"/>
        <v>165.48645827457423</v>
      </c>
      <c r="AY48" s="51">
        <f t="shared" si="23"/>
        <v>259.17484267456314</v>
      </c>
      <c r="AZ48" s="65">
        <f t="shared" si="24"/>
        <v>1915.2994065540986</v>
      </c>
      <c r="BB48" s="131">
        <v>498827.44298849837</v>
      </c>
      <c r="BC48" s="54">
        <v>51640.389158605991</v>
      </c>
      <c r="BD48" s="54">
        <v>96088.347699889113</v>
      </c>
      <c r="BE48" s="54">
        <f t="shared" si="25"/>
        <v>646556.17984699341</v>
      </c>
      <c r="BG48" s="122">
        <f t="shared" si="26"/>
        <v>3.2246762565120157E-3</v>
      </c>
      <c r="BH48" s="49">
        <f t="shared" si="26"/>
        <v>7.5843945121418566E-2</v>
      </c>
      <c r="BI48" s="49">
        <f t="shared" si="26"/>
        <v>-9.4479173772904712E-2</v>
      </c>
      <c r="BJ48" s="49">
        <f t="shared" si="27"/>
        <v>-5.4955469574728966E-3</v>
      </c>
      <c r="BL48" s="131">
        <v>482521</v>
      </c>
      <c r="BM48" s="54">
        <v>53304</v>
      </c>
      <c r="BN48" s="54">
        <v>81639</v>
      </c>
      <c r="BO48" s="54">
        <f t="shared" si="28"/>
        <v>617464</v>
      </c>
      <c r="BQ48" s="122">
        <f t="shared" si="29"/>
        <v>3.7127917748657646E-2</v>
      </c>
      <c r="BR48" s="49">
        <f t="shared" si="29"/>
        <v>4.2266996848266514E-2</v>
      </c>
      <c r="BS48" s="49">
        <f t="shared" si="29"/>
        <v>6.5789634855889956E-2</v>
      </c>
      <c r="BT48" s="49">
        <f t="shared" si="30"/>
        <v>4.1361115789746439E-2</v>
      </c>
      <c r="BV48" s="122">
        <f t="shared" si="31"/>
        <v>3.4857013985003515E-2</v>
      </c>
      <c r="BW48" s="49">
        <f t="shared" si="31"/>
        <v>3.9984840515021824E-2</v>
      </c>
      <c r="BX48" s="49">
        <f t="shared" si="31"/>
        <v>6.3455973162247048E-2</v>
      </c>
      <c r="BY48" s="49">
        <f t="shared" si="31"/>
        <v>3.9080942981069899E-2</v>
      </c>
      <c r="CA48" s="180">
        <v>353100.631688355</v>
      </c>
      <c r="CB48" s="64">
        <v>341571.84188144858</v>
      </c>
      <c r="CC48" s="64">
        <v>288756.17359411565</v>
      </c>
      <c r="CD48" s="64">
        <v>340892.49590221926</v>
      </c>
      <c r="CF48" s="180">
        <v>352168.66909019451</v>
      </c>
      <c r="CG48" s="64">
        <v>340704.69122008194</v>
      </c>
      <c r="CH48" s="64">
        <v>287126.56257953448</v>
      </c>
      <c r="CI48" s="64">
        <v>340099.57191998314</v>
      </c>
      <c r="CK48" s="163">
        <v>335719.3125</v>
      </c>
      <c r="CL48" s="60">
        <v>334984.21875</v>
      </c>
    </row>
    <row r="49" spans="1:90">
      <c r="A49" s="9" t="s">
        <v>122</v>
      </c>
      <c r="B49" s="23" t="s">
        <v>123</v>
      </c>
      <c r="D49" s="131">
        <v>424408.86222163012</v>
      </c>
      <c r="E49" s="54">
        <v>222935.90625</v>
      </c>
      <c r="F49" s="124">
        <f t="shared" si="0"/>
        <v>1903.7259154911485</v>
      </c>
      <c r="G49" s="131">
        <f t="shared" si="1"/>
        <v>407089</v>
      </c>
      <c r="H49" s="54">
        <v>222195.15625</v>
      </c>
      <c r="I49" s="124">
        <f t="shared" si="2"/>
        <v>1832.1236469348103</v>
      </c>
      <c r="J49" s="49">
        <f t="shared" si="3"/>
        <v>4.2545640441353338E-2</v>
      </c>
      <c r="K49" s="49">
        <f t="shared" si="4"/>
        <v>3.908157000000001E-2</v>
      </c>
      <c r="M49" s="131">
        <f t="shared" si="5"/>
        <v>418720.47458737768</v>
      </c>
      <c r="N49" s="124">
        <f t="shared" si="6"/>
        <v>1878.2101171169131</v>
      </c>
      <c r="O49" s="49">
        <f t="shared" si="7"/>
        <v>1.3585167144878563E-2</v>
      </c>
      <c r="P49" s="49">
        <f t="shared" si="8"/>
        <v>1.3585167144878563E-2</v>
      </c>
      <c r="R49" s="131">
        <v>323572</v>
      </c>
      <c r="S49" s="54">
        <v>34014</v>
      </c>
      <c r="T49" s="54">
        <v>66302</v>
      </c>
      <c r="V49" s="124">
        <f t="shared" si="9"/>
        <v>66302</v>
      </c>
      <c r="W49" s="51">
        <f t="shared" si="10"/>
        <v>520.86222163011553</v>
      </c>
      <c r="Y49" s="176">
        <v>2.9715565835063851E-2</v>
      </c>
      <c r="Z49" s="61">
        <v>1.6196414015014371E-2</v>
      </c>
      <c r="AA49" s="117">
        <f t="shared" si="11"/>
        <v>2</v>
      </c>
      <c r="AB49" s="63">
        <f t="shared" si="12"/>
        <v>314.23434852865824</v>
      </c>
      <c r="AC49" s="63">
        <f t="shared" si="12"/>
        <v>33.471875644207344</v>
      </c>
      <c r="AE49" s="124">
        <f t="shared" si="13"/>
        <v>0</v>
      </c>
      <c r="AF49" s="51">
        <v>0</v>
      </c>
      <c r="AG49" s="51">
        <f t="shared" si="14"/>
        <v>520.86222163011553</v>
      </c>
      <c r="AI49" s="124">
        <v>0</v>
      </c>
      <c r="AJ49" s="51">
        <f t="shared" si="15"/>
        <v>0</v>
      </c>
      <c r="AK49" s="51">
        <f t="shared" si="16"/>
        <v>520.86222163011553</v>
      </c>
      <c r="AM49" s="124">
        <f t="shared" si="17"/>
        <v>470.72151577521777</v>
      </c>
      <c r="AN49" s="51">
        <f t="shared" si="18"/>
        <v>50.140705854897746</v>
      </c>
      <c r="AO49" s="51">
        <f t="shared" si="19"/>
        <v>0</v>
      </c>
      <c r="AQ49" s="124">
        <f t="shared" si="20"/>
        <v>324043</v>
      </c>
      <c r="AR49" s="51">
        <f t="shared" si="20"/>
        <v>34064</v>
      </c>
      <c r="AS49" s="51">
        <f t="shared" si="21"/>
        <v>66302</v>
      </c>
      <c r="AU49" s="178">
        <f t="shared" si="22"/>
        <v>424409</v>
      </c>
      <c r="AW49" s="124">
        <f t="shared" si="23"/>
        <v>1453.5253896544536</v>
      </c>
      <c r="AX49" s="51">
        <f t="shared" si="23"/>
        <v>152.79727959927945</v>
      </c>
      <c r="AY49" s="51">
        <f t="shared" si="23"/>
        <v>297.40386425526731</v>
      </c>
      <c r="AZ49" s="65">
        <f t="shared" si="24"/>
        <v>1903.7265335090003</v>
      </c>
      <c r="BB49" s="131">
        <v>314234.34852865827</v>
      </c>
      <c r="BC49" s="54">
        <v>33471.875644207343</v>
      </c>
      <c r="BD49" s="54">
        <v>71014.250414512077</v>
      </c>
      <c r="BE49" s="54">
        <f t="shared" si="25"/>
        <v>418720.47458737768</v>
      </c>
      <c r="BG49" s="122">
        <f t="shared" si="26"/>
        <v>3.1214447170619053E-2</v>
      </c>
      <c r="BH49" s="49">
        <f t="shared" si="26"/>
        <v>1.7690205415636262E-2</v>
      </c>
      <c r="BI49" s="49">
        <f t="shared" si="26"/>
        <v>-6.6356405749642411E-2</v>
      </c>
      <c r="BJ49" s="49">
        <f t="shared" si="27"/>
        <v>1.3585496191051982E-2</v>
      </c>
      <c r="BL49" s="131">
        <v>312497</v>
      </c>
      <c r="BM49" s="54">
        <v>32454</v>
      </c>
      <c r="BN49" s="54">
        <v>62138</v>
      </c>
      <c r="BO49" s="54">
        <f t="shared" si="28"/>
        <v>407089</v>
      </c>
      <c r="BQ49" s="122">
        <f t="shared" si="29"/>
        <v>3.6947554696524998E-2</v>
      </c>
      <c r="BR49" s="49">
        <f t="shared" si="29"/>
        <v>4.9608676896530479E-2</v>
      </c>
      <c r="BS49" s="49">
        <f t="shared" si="29"/>
        <v>6.7012134281760005E-2</v>
      </c>
      <c r="BT49" s="49">
        <f t="shared" si="30"/>
        <v>4.2545978889137359E-2</v>
      </c>
      <c r="BV49" s="122">
        <f t="shared" si="31"/>
        <v>3.3502085036379414E-2</v>
      </c>
      <c r="BW49" s="49">
        <f t="shared" si="31"/>
        <v>4.6121138076564927E-2</v>
      </c>
      <c r="BX49" s="49">
        <f t="shared" si="31"/>
        <v>6.3466768926468742E-2</v>
      </c>
      <c r="BY49" s="49">
        <f t="shared" si="31"/>
        <v>3.9081907323222254E-2</v>
      </c>
      <c r="CA49" s="180">
        <v>222434.32778859022</v>
      </c>
      <c r="CB49" s="64">
        <v>221397.44493217778</v>
      </c>
      <c r="CC49" s="64">
        <v>213405.72203816249</v>
      </c>
      <c r="CD49" s="64">
        <v>220767.61790635399</v>
      </c>
      <c r="CF49" s="180">
        <v>221362.04306468673</v>
      </c>
      <c r="CG49" s="64">
        <v>220398.22215741538</v>
      </c>
      <c r="CH49" s="64">
        <v>212115.48522129163</v>
      </c>
      <c r="CI49" s="64">
        <v>219698.95813139208</v>
      </c>
      <c r="CK49" s="163">
        <v>222935.90625</v>
      </c>
      <c r="CL49" s="60">
        <v>222195.15625</v>
      </c>
    </row>
    <row r="50" spans="1:90">
      <c r="A50" s="9" t="s">
        <v>124</v>
      </c>
      <c r="B50" s="23" t="s">
        <v>125</v>
      </c>
      <c r="D50" s="131">
        <v>245637.53669571306</v>
      </c>
      <c r="E50" s="54">
        <v>140106.984375</v>
      </c>
      <c r="F50" s="124">
        <f t="shared" si="0"/>
        <v>1753.2140727421395</v>
      </c>
      <c r="G50" s="131">
        <f t="shared" si="1"/>
        <v>235060</v>
      </c>
      <c r="H50" s="54">
        <v>140252.546875</v>
      </c>
      <c r="I50" s="124">
        <f t="shared" si="2"/>
        <v>1675.976695164738</v>
      </c>
      <c r="J50" s="49">
        <f t="shared" si="3"/>
        <v>4.4999305265519762E-2</v>
      </c>
      <c r="K50" s="49">
        <f t="shared" si="4"/>
        <v>4.6084994976502092E-2</v>
      </c>
      <c r="M50" s="131">
        <f t="shared" si="5"/>
        <v>256497.47108790564</v>
      </c>
      <c r="N50" s="124">
        <f t="shared" si="6"/>
        <v>1830.7258002312253</v>
      </c>
      <c r="O50" s="49">
        <f t="shared" si="7"/>
        <v>-4.2339342942179337E-2</v>
      </c>
      <c r="P50" s="49">
        <f t="shared" si="8"/>
        <v>-4.2339342942179448E-2</v>
      </c>
      <c r="R50" s="131">
        <v>182654</v>
      </c>
      <c r="S50" s="54">
        <v>22849</v>
      </c>
      <c r="T50" s="54">
        <v>39160</v>
      </c>
      <c r="V50" s="124">
        <f t="shared" si="9"/>
        <v>39160</v>
      </c>
      <c r="W50" s="51">
        <f t="shared" si="10"/>
        <v>974.53669571306091</v>
      </c>
      <c r="Y50" s="176">
        <v>-2.9857821055946254E-2</v>
      </c>
      <c r="Z50" s="61">
        <v>1.0396079042116479E-3</v>
      </c>
      <c r="AA50" s="117">
        <f t="shared" si="11"/>
        <v>1</v>
      </c>
      <c r="AB50" s="63">
        <f t="shared" si="12"/>
        <v>188.27549607090458</v>
      </c>
      <c r="AC50" s="63">
        <f t="shared" si="12"/>
        <v>22.825270668197572</v>
      </c>
      <c r="AE50" s="124">
        <f t="shared" si="13"/>
        <v>974.53669571306091</v>
      </c>
      <c r="AF50" s="51">
        <v>0</v>
      </c>
      <c r="AG50" s="51">
        <f t="shared" si="14"/>
        <v>0</v>
      </c>
      <c r="AI50" s="124">
        <v>0</v>
      </c>
      <c r="AJ50" s="51">
        <f t="shared" si="15"/>
        <v>0</v>
      </c>
      <c r="AK50" s="51">
        <f t="shared" si="16"/>
        <v>0</v>
      </c>
      <c r="AM50" s="124">
        <f t="shared" si="17"/>
        <v>0</v>
      </c>
      <c r="AN50" s="51">
        <f t="shared" si="18"/>
        <v>0</v>
      </c>
      <c r="AO50" s="51">
        <f t="shared" si="19"/>
        <v>0</v>
      </c>
      <c r="AQ50" s="124">
        <f t="shared" si="20"/>
        <v>183629</v>
      </c>
      <c r="AR50" s="51">
        <f t="shared" si="20"/>
        <v>22849</v>
      </c>
      <c r="AS50" s="51">
        <f t="shared" si="21"/>
        <v>39160</v>
      </c>
      <c r="AU50" s="178">
        <f t="shared" si="22"/>
        <v>245638</v>
      </c>
      <c r="AW50" s="124">
        <f t="shared" si="23"/>
        <v>1310.6341615954861</v>
      </c>
      <c r="AX50" s="51">
        <f t="shared" si="23"/>
        <v>163.08251941847561</v>
      </c>
      <c r="AY50" s="51">
        <f t="shared" si="23"/>
        <v>279.50069851755029</v>
      </c>
      <c r="AZ50" s="65">
        <f t="shared" si="24"/>
        <v>1753.2173795315121</v>
      </c>
      <c r="BB50" s="131">
        <v>188275.49607090457</v>
      </c>
      <c r="BC50" s="54">
        <v>22825.270668197569</v>
      </c>
      <c r="BD50" s="54">
        <v>45396.704348803498</v>
      </c>
      <c r="BE50" s="54">
        <f t="shared" si="25"/>
        <v>256497.47108790564</v>
      </c>
      <c r="BG50" s="122">
        <f t="shared" si="26"/>
        <v>-2.4679239560493338E-2</v>
      </c>
      <c r="BH50" s="49">
        <f t="shared" si="26"/>
        <v>1.03960790421187E-3</v>
      </c>
      <c r="BI50" s="49">
        <f t="shared" si="26"/>
        <v>-0.13738231526421096</v>
      </c>
      <c r="BJ50" s="49">
        <f t="shared" si="27"/>
        <v>-4.2337536669840858E-2</v>
      </c>
      <c r="BL50" s="131">
        <v>176303</v>
      </c>
      <c r="BM50" s="54">
        <v>21896</v>
      </c>
      <c r="BN50" s="54">
        <v>36861</v>
      </c>
      <c r="BO50" s="54">
        <f t="shared" si="28"/>
        <v>235060</v>
      </c>
      <c r="BQ50" s="122">
        <f t="shared" si="29"/>
        <v>4.155346193768672E-2</v>
      </c>
      <c r="BR50" s="49">
        <f t="shared" si="29"/>
        <v>4.3523931311655106E-2</v>
      </c>
      <c r="BS50" s="49">
        <f t="shared" si="29"/>
        <v>6.2369441957624616E-2</v>
      </c>
      <c r="BT50" s="49">
        <f t="shared" si="30"/>
        <v>4.500127626988859E-2</v>
      </c>
      <c r="BV50" s="122">
        <f t="shared" si="31"/>
        <v>4.2635571630359248E-2</v>
      </c>
      <c r="BW50" s="49">
        <f t="shared" si="31"/>
        <v>4.4608088200257967E-2</v>
      </c>
      <c r="BX50" s="49">
        <f t="shared" si="31"/>
        <v>6.3473178167384736E-2</v>
      </c>
      <c r="BY50" s="49">
        <f t="shared" si="31"/>
        <v>4.6086968028622666E-2</v>
      </c>
      <c r="CA50" s="180">
        <v>133272.93341318367</v>
      </c>
      <c r="CB50" s="64">
        <v>150976.20042391852</v>
      </c>
      <c r="CC50" s="64">
        <v>136422.14644470334</v>
      </c>
      <c r="CD50" s="64">
        <v>135236.60563024168</v>
      </c>
      <c r="CF50" s="180">
        <v>133362.3061129314</v>
      </c>
      <c r="CG50" s="64">
        <v>151195.05764854263</v>
      </c>
      <c r="CH50" s="64">
        <v>135850.3773663691</v>
      </c>
      <c r="CI50" s="64">
        <v>135200.25965564593</v>
      </c>
      <c r="CK50" s="163">
        <v>140106.984375</v>
      </c>
      <c r="CL50" s="60">
        <v>140252.546875</v>
      </c>
    </row>
    <row r="51" spans="1:90">
      <c r="A51" s="9" t="s">
        <v>126</v>
      </c>
      <c r="B51" s="23" t="s">
        <v>127</v>
      </c>
      <c r="D51" s="131">
        <v>659618.16555707389</v>
      </c>
      <c r="E51" s="54">
        <v>322742.1875</v>
      </c>
      <c r="F51" s="124">
        <f t="shared" si="0"/>
        <v>2043.7928201037364</v>
      </c>
      <c r="G51" s="131">
        <f t="shared" si="1"/>
        <v>633584</v>
      </c>
      <c r="H51" s="54">
        <v>322119.46875</v>
      </c>
      <c r="I51" s="124">
        <f t="shared" si="2"/>
        <v>1966.9224044689165</v>
      </c>
      <c r="J51" s="49">
        <f t="shared" si="3"/>
        <v>4.1090314081595913E-2</v>
      </c>
      <c r="K51" s="49">
        <f t="shared" si="4"/>
        <v>3.9081569999999788E-2</v>
      </c>
      <c r="M51" s="131">
        <f t="shared" si="5"/>
        <v>659216.07363702438</v>
      </c>
      <c r="N51" s="124">
        <f t="shared" si="6"/>
        <v>2042.5469590554362</v>
      </c>
      <c r="O51" s="49">
        <f t="shared" si="7"/>
        <v>6.0995466604918391E-4</v>
      </c>
      <c r="P51" s="49">
        <f t="shared" si="8"/>
        <v>6.0995466604896187E-4</v>
      </c>
      <c r="R51" s="131">
        <v>509881</v>
      </c>
      <c r="S51" s="54">
        <v>49886</v>
      </c>
      <c r="T51" s="54">
        <v>98883</v>
      </c>
      <c r="V51" s="124">
        <f t="shared" si="9"/>
        <v>98883</v>
      </c>
      <c r="W51" s="51">
        <f t="shared" si="10"/>
        <v>968.16555707389489</v>
      </c>
      <c r="Y51" s="176">
        <v>1.7906792589627241E-2</v>
      </c>
      <c r="Z51" s="61">
        <v>-3.8389092233148681E-4</v>
      </c>
      <c r="AA51" s="117">
        <f t="shared" si="11"/>
        <v>3</v>
      </c>
      <c r="AB51" s="63">
        <f t="shared" si="12"/>
        <v>500.91128550466442</v>
      </c>
      <c r="AC51" s="63">
        <f t="shared" si="12"/>
        <v>49.905158137186383</v>
      </c>
      <c r="AE51" s="124">
        <f t="shared" si="13"/>
        <v>0</v>
      </c>
      <c r="AF51" s="51">
        <v>0</v>
      </c>
      <c r="AG51" s="51">
        <f t="shared" si="14"/>
        <v>968.16555707389489</v>
      </c>
      <c r="AI51" s="124">
        <v>0</v>
      </c>
      <c r="AJ51" s="51">
        <f t="shared" si="15"/>
        <v>19.150782551428552</v>
      </c>
      <c r="AK51" s="51">
        <f t="shared" si="16"/>
        <v>949.01477452246638</v>
      </c>
      <c r="AM51" s="124">
        <f t="shared" si="17"/>
        <v>863.03198852585831</v>
      </c>
      <c r="AN51" s="51">
        <f t="shared" si="18"/>
        <v>85.98278599660803</v>
      </c>
      <c r="AO51" s="51">
        <f t="shared" si="19"/>
        <v>0</v>
      </c>
      <c r="AQ51" s="124">
        <f t="shared" si="20"/>
        <v>510744</v>
      </c>
      <c r="AR51" s="51">
        <f t="shared" si="20"/>
        <v>49991</v>
      </c>
      <c r="AS51" s="51">
        <f t="shared" si="21"/>
        <v>98883</v>
      </c>
      <c r="AU51" s="178">
        <f t="shared" si="22"/>
        <v>659618</v>
      </c>
      <c r="AW51" s="124">
        <f t="shared" si="23"/>
        <v>1582.5139067076566</v>
      </c>
      <c r="AX51" s="51">
        <f t="shared" si="23"/>
        <v>154.8945317227857</v>
      </c>
      <c r="AY51" s="51">
        <f t="shared" si="23"/>
        <v>306.38386870325098</v>
      </c>
      <c r="AZ51" s="65">
        <f t="shared" si="24"/>
        <v>2043.7923071336934</v>
      </c>
      <c r="BB51" s="131">
        <v>500911.28550466429</v>
      </c>
      <c r="BC51" s="54">
        <v>49905.158137186372</v>
      </c>
      <c r="BD51" s="54">
        <v>108399.62999517361</v>
      </c>
      <c r="BE51" s="54">
        <f t="shared" si="25"/>
        <v>659216.07363702438</v>
      </c>
      <c r="BG51" s="122">
        <f t="shared" si="26"/>
        <v>1.9629652555001487E-2</v>
      </c>
      <c r="BH51" s="49">
        <f t="shared" si="26"/>
        <v>1.7201000060484972E-3</v>
      </c>
      <c r="BI51" s="49">
        <f t="shared" si="26"/>
        <v>-8.7792089286627073E-2</v>
      </c>
      <c r="BJ51" s="49">
        <f t="shared" si="27"/>
        <v>6.0970352369915659E-4</v>
      </c>
      <c r="BL51" s="131">
        <v>493117</v>
      </c>
      <c r="BM51" s="54">
        <v>47664</v>
      </c>
      <c r="BN51" s="54">
        <v>92803</v>
      </c>
      <c r="BO51" s="54">
        <f t="shared" si="28"/>
        <v>633584</v>
      </c>
      <c r="BQ51" s="122">
        <f t="shared" si="29"/>
        <v>3.5746080544779346E-2</v>
      </c>
      <c r="BR51" s="49">
        <f t="shared" si="29"/>
        <v>4.8820913058073234E-2</v>
      </c>
      <c r="BS51" s="49">
        <f t="shared" si="29"/>
        <v>6.5515123433509626E-2</v>
      </c>
      <c r="BT51" s="49">
        <f t="shared" si="30"/>
        <v>4.1090052779110486E-2</v>
      </c>
      <c r="BV51" s="122">
        <f t="shared" si="31"/>
        <v>3.3747647958106031E-2</v>
      </c>
      <c r="BW51" s="49">
        <f t="shared" si="31"/>
        <v>4.6797253080390844E-2</v>
      </c>
      <c r="BX51" s="49">
        <f t="shared" si="31"/>
        <v>6.3459252613180084E-2</v>
      </c>
      <c r="BY51" s="49">
        <f t="shared" si="31"/>
        <v>3.9081309201687731E-2</v>
      </c>
      <c r="CA51" s="180">
        <v>354575.70311664091</v>
      </c>
      <c r="CB51" s="64">
        <v>330094.27430821216</v>
      </c>
      <c r="CC51" s="64">
        <v>325752.94638415746</v>
      </c>
      <c r="CD51" s="64">
        <v>347567.34168740985</v>
      </c>
      <c r="CF51" s="180">
        <v>352835.4352527599</v>
      </c>
      <c r="CG51" s="64">
        <v>329322.93142126506</v>
      </c>
      <c r="CH51" s="64">
        <v>323901.24687877158</v>
      </c>
      <c r="CI51" s="64">
        <v>346009.60134782502</v>
      </c>
      <c r="CK51" s="163">
        <v>322742.1875</v>
      </c>
      <c r="CL51" s="60">
        <v>322119.46875</v>
      </c>
    </row>
    <row r="52" spans="1:90">
      <c r="A52" s="9" t="s">
        <v>128</v>
      </c>
      <c r="B52" s="23" t="s">
        <v>129</v>
      </c>
      <c r="D52" s="131">
        <v>591272.73334647517</v>
      </c>
      <c r="E52" s="54">
        <v>306030.75</v>
      </c>
      <c r="F52" s="124">
        <f t="shared" si="0"/>
        <v>1932.069680404584</v>
      </c>
      <c r="G52" s="131">
        <f t="shared" si="1"/>
        <v>565438</v>
      </c>
      <c r="H52" s="54">
        <v>305466.34375</v>
      </c>
      <c r="I52" s="124">
        <f t="shared" si="2"/>
        <v>1851.0648114568269</v>
      </c>
      <c r="J52" s="49">
        <f t="shared" si="3"/>
        <v>4.5689772081952684E-2</v>
      </c>
      <c r="K52" s="49">
        <f t="shared" si="4"/>
        <v>4.3761227832970651E-2</v>
      </c>
      <c r="M52" s="131">
        <f t="shared" si="5"/>
        <v>609612.08694218798</v>
      </c>
      <c r="N52" s="124">
        <f t="shared" si="6"/>
        <v>1991.9961864688041</v>
      </c>
      <c r="O52" s="49">
        <f t="shared" si="7"/>
        <v>-3.0083644974467139E-2</v>
      </c>
      <c r="P52" s="49">
        <f t="shared" si="8"/>
        <v>-3.008364497446725E-2</v>
      </c>
      <c r="R52" s="131">
        <v>446115</v>
      </c>
      <c r="S52" s="54">
        <v>48358</v>
      </c>
      <c r="T52" s="54">
        <v>95852</v>
      </c>
      <c r="V52" s="124">
        <f t="shared" si="9"/>
        <v>95852</v>
      </c>
      <c r="W52" s="51">
        <f t="shared" si="10"/>
        <v>947.73334647517186</v>
      </c>
      <c r="Y52" s="176">
        <v>-3.0407956627875654E-2</v>
      </c>
      <c r="Z52" s="61">
        <v>-1.2867470801889436E-2</v>
      </c>
      <c r="AA52" s="117">
        <f t="shared" si="11"/>
        <v>4</v>
      </c>
      <c r="AB52" s="63">
        <f t="shared" si="12"/>
        <v>460.10587963208292</v>
      </c>
      <c r="AC52" s="63">
        <f t="shared" si="12"/>
        <v>48.988356243597046</v>
      </c>
      <c r="AE52" s="124">
        <f t="shared" si="13"/>
        <v>0</v>
      </c>
      <c r="AF52" s="51">
        <v>0</v>
      </c>
      <c r="AG52" s="51">
        <f t="shared" si="14"/>
        <v>947.73334647517186</v>
      </c>
      <c r="AI52" s="124">
        <v>0</v>
      </c>
      <c r="AJ52" s="51">
        <f t="shared" si="15"/>
        <v>0</v>
      </c>
      <c r="AK52" s="51">
        <f t="shared" si="16"/>
        <v>947.73334647517186</v>
      </c>
      <c r="AM52" s="124">
        <f t="shared" si="17"/>
        <v>856.53628406647533</v>
      </c>
      <c r="AN52" s="51">
        <f t="shared" si="18"/>
        <v>91.197062408696638</v>
      </c>
      <c r="AO52" s="51">
        <f t="shared" si="19"/>
        <v>0</v>
      </c>
      <c r="AQ52" s="124">
        <f t="shared" si="20"/>
        <v>446972</v>
      </c>
      <c r="AR52" s="51">
        <f t="shared" si="20"/>
        <v>48449</v>
      </c>
      <c r="AS52" s="51">
        <f t="shared" si="21"/>
        <v>95852</v>
      </c>
      <c r="AU52" s="178">
        <f t="shared" si="22"/>
        <v>591273</v>
      </c>
      <c r="AW52" s="124">
        <f t="shared" si="23"/>
        <v>1460.5460398995854</v>
      </c>
      <c r="AX52" s="51">
        <f t="shared" si="23"/>
        <v>158.31415633886465</v>
      </c>
      <c r="AY52" s="51">
        <f t="shared" si="23"/>
        <v>313.21035549532195</v>
      </c>
      <c r="AZ52" s="65">
        <f t="shared" si="24"/>
        <v>1932.0705517337719</v>
      </c>
      <c r="BB52" s="131">
        <v>460105.879632083</v>
      </c>
      <c r="BC52" s="54">
        <v>48988.356243597053</v>
      </c>
      <c r="BD52" s="54">
        <v>100517.85106650798</v>
      </c>
      <c r="BE52" s="54">
        <f t="shared" si="25"/>
        <v>609612.08694218798</v>
      </c>
      <c r="BG52" s="122">
        <f t="shared" si="26"/>
        <v>-2.8545341873451591E-2</v>
      </c>
      <c r="BH52" s="49">
        <f t="shared" si="26"/>
        <v>-1.100988653130297E-2</v>
      </c>
      <c r="BI52" s="49">
        <f t="shared" si="26"/>
        <v>-4.6418133863812994E-2</v>
      </c>
      <c r="BJ52" s="49">
        <f t="shared" si="27"/>
        <v>-3.0083207559378877E-2</v>
      </c>
      <c r="BL52" s="131">
        <v>429312</v>
      </c>
      <c r="BM52" s="54">
        <v>46160</v>
      </c>
      <c r="BN52" s="54">
        <v>89966</v>
      </c>
      <c r="BO52" s="54">
        <f t="shared" si="28"/>
        <v>565438</v>
      </c>
      <c r="BQ52" s="122">
        <f t="shared" si="29"/>
        <v>4.1135584376863488E-2</v>
      </c>
      <c r="BR52" s="49">
        <f t="shared" si="29"/>
        <v>4.9588388214904633E-2</v>
      </c>
      <c r="BS52" s="49">
        <f t="shared" si="29"/>
        <v>6.5424716003823713E-2</v>
      </c>
      <c r="BT52" s="49">
        <f t="shared" si="30"/>
        <v>4.5690243669509245E-2</v>
      </c>
      <c r="BV52" s="122">
        <f t="shared" si="31"/>
        <v>3.921543932307503E-2</v>
      </c>
      <c r="BW52" s="49">
        <f t="shared" si="31"/>
        <v>4.765265382796513E-2</v>
      </c>
      <c r="BX52" s="49">
        <f t="shared" si="31"/>
        <v>6.3459775001597496E-2</v>
      </c>
      <c r="BY52" s="49">
        <f t="shared" si="31"/>
        <v>4.3761698550788042E-2</v>
      </c>
      <c r="CA52" s="180">
        <v>325691.13633421471</v>
      </c>
      <c r="CB52" s="64">
        <v>324030.15053734172</v>
      </c>
      <c r="CC52" s="64">
        <v>302067.32394360378</v>
      </c>
      <c r="CD52" s="64">
        <v>321413.96575787367</v>
      </c>
      <c r="CF52" s="180">
        <v>323301.58784499072</v>
      </c>
      <c r="CG52" s="64">
        <v>322477.73753922741</v>
      </c>
      <c r="CH52" s="64">
        <v>300077.40586162714</v>
      </c>
      <c r="CI52" s="64">
        <v>319250.84232625779</v>
      </c>
      <c r="CK52" s="163">
        <v>306030.75</v>
      </c>
      <c r="CL52" s="60">
        <v>305466.34375</v>
      </c>
    </row>
    <row r="53" spans="1:90">
      <c r="A53" s="9" t="s">
        <v>130</v>
      </c>
      <c r="B53" s="23" t="s">
        <v>131</v>
      </c>
      <c r="D53" s="131">
        <v>442849.87915319641</v>
      </c>
      <c r="E53" s="54">
        <v>251959.515625</v>
      </c>
      <c r="F53" s="124">
        <f t="shared" si="0"/>
        <v>1757.6231564609971</v>
      </c>
      <c r="G53" s="131">
        <f t="shared" si="1"/>
        <v>424582</v>
      </c>
      <c r="H53" s="54">
        <v>251006.78125</v>
      </c>
      <c r="I53" s="124">
        <f t="shared" si="2"/>
        <v>1691.5160534133975</v>
      </c>
      <c r="J53" s="49">
        <f t="shared" si="3"/>
        <v>4.3025561972001691E-2</v>
      </c>
      <c r="K53" s="49">
        <f t="shared" si="4"/>
        <v>3.908157000000001E-2</v>
      </c>
      <c r="M53" s="131">
        <f t="shared" si="5"/>
        <v>439974.40527524671</v>
      </c>
      <c r="N53" s="124">
        <f t="shared" si="6"/>
        <v>1746.2107123990336</v>
      </c>
      <c r="O53" s="49">
        <f t="shared" si="7"/>
        <v>6.5355480761450924E-3</v>
      </c>
      <c r="P53" s="49">
        <f t="shared" si="8"/>
        <v>6.5355480761450924E-3</v>
      </c>
      <c r="R53" s="131">
        <v>344269</v>
      </c>
      <c r="S53" s="54">
        <v>37901</v>
      </c>
      <c r="T53" s="54">
        <v>59850</v>
      </c>
      <c r="V53" s="124">
        <f t="shared" si="9"/>
        <v>59850</v>
      </c>
      <c r="W53" s="51">
        <f t="shared" si="10"/>
        <v>829.87915319640888</v>
      </c>
      <c r="Y53" s="176">
        <v>1.7435432234788273E-2</v>
      </c>
      <c r="Z53" s="61">
        <v>4.5578129976322712E-2</v>
      </c>
      <c r="AA53" s="117">
        <f t="shared" si="11"/>
        <v>2</v>
      </c>
      <c r="AB53" s="63">
        <f t="shared" si="12"/>
        <v>338.3693835429105</v>
      </c>
      <c r="AC53" s="63">
        <f t="shared" si="12"/>
        <v>36.248845412306274</v>
      </c>
      <c r="AE53" s="124">
        <f t="shared" si="13"/>
        <v>0</v>
      </c>
      <c r="AF53" s="51">
        <v>0</v>
      </c>
      <c r="AG53" s="51">
        <f t="shared" si="14"/>
        <v>829.87915319640888</v>
      </c>
      <c r="AI53" s="124">
        <v>0</v>
      </c>
      <c r="AJ53" s="51">
        <f t="shared" si="15"/>
        <v>0</v>
      </c>
      <c r="AK53" s="51">
        <f t="shared" si="16"/>
        <v>829.87915319640888</v>
      </c>
      <c r="AM53" s="124">
        <f t="shared" si="17"/>
        <v>749.5783060672951</v>
      </c>
      <c r="AN53" s="51">
        <f t="shared" si="18"/>
        <v>80.300847129113933</v>
      </c>
      <c r="AO53" s="51">
        <f t="shared" si="19"/>
        <v>0</v>
      </c>
      <c r="AQ53" s="124">
        <f t="shared" si="20"/>
        <v>345019</v>
      </c>
      <c r="AR53" s="51">
        <f t="shared" si="20"/>
        <v>37981</v>
      </c>
      <c r="AS53" s="51">
        <f t="shared" si="21"/>
        <v>59850</v>
      </c>
      <c r="AU53" s="178">
        <f t="shared" si="22"/>
        <v>442850</v>
      </c>
      <c r="AW53" s="124">
        <f t="shared" si="23"/>
        <v>1369.3430039510936</v>
      </c>
      <c r="AX53" s="51">
        <f t="shared" si="23"/>
        <v>150.74247109019066</v>
      </c>
      <c r="AY53" s="51">
        <f t="shared" si="23"/>
        <v>237.53816104757405</v>
      </c>
      <c r="AZ53" s="65">
        <f t="shared" si="24"/>
        <v>1757.6236360888581</v>
      </c>
      <c r="BB53" s="131">
        <v>338369.38354291051</v>
      </c>
      <c r="BC53" s="54">
        <v>36248.845412306277</v>
      </c>
      <c r="BD53" s="54">
        <v>65356.176320029976</v>
      </c>
      <c r="BE53" s="54">
        <f t="shared" si="25"/>
        <v>439974.40527524671</v>
      </c>
      <c r="BG53" s="122">
        <f t="shared" si="26"/>
        <v>1.9651944828649626E-2</v>
      </c>
      <c r="BH53" s="49">
        <f t="shared" si="26"/>
        <v>4.7785096821474582E-2</v>
      </c>
      <c r="BI53" s="49">
        <f t="shared" si="26"/>
        <v>-8.4248752452527942E-2</v>
      </c>
      <c r="BJ53" s="49">
        <f t="shared" si="27"/>
        <v>6.5358227439487049E-3</v>
      </c>
      <c r="BL53" s="131">
        <v>332333</v>
      </c>
      <c r="BM53" s="54">
        <v>36183</v>
      </c>
      <c r="BN53" s="54">
        <v>56066</v>
      </c>
      <c r="BO53" s="54">
        <f t="shared" si="28"/>
        <v>424582</v>
      </c>
      <c r="BQ53" s="122">
        <f t="shared" si="29"/>
        <v>3.8172555840076061E-2</v>
      </c>
      <c r="BR53" s="49">
        <f t="shared" si="29"/>
        <v>4.969184423624351E-2</v>
      </c>
      <c r="BS53" s="49">
        <f t="shared" si="29"/>
        <v>6.7491884564620186E-2</v>
      </c>
      <c r="BT53" s="49">
        <f t="shared" si="30"/>
        <v>4.3025846597359196E-2</v>
      </c>
      <c r="BV53" s="122">
        <f t="shared" si="31"/>
        <v>3.424691453743689E-2</v>
      </c>
      <c r="BW53" s="49">
        <f t="shared" si="31"/>
        <v>4.5722645054858235E-2</v>
      </c>
      <c r="BX53" s="49">
        <f t="shared" si="31"/>
        <v>6.3455378100732984E-2</v>
      </c>
      <c r="BY53" s="49">
        <f t="shared" si="31"/>
        <v>3.9081853549103984E-2</v>
      </c>
      <c r="CA53" s="180">
        <v>239518.58453737042</v>
      </c>
      <c r="CB53" s="64">
        <v>239765.52259374157</v>
      </c>
      <c r="CC53" s="64">
        <v>196402.57998666767</v>
      </c>
      <c r="CD53" s="64">
        <v>231973.61315588522</v>
      </c>
      <c r="CF53" s="180">
        <v>238401.34554590081</v>
      </c>
      <c r="CG53" s="64">
        <v>238757.26561864902</v>
      </c>
      <c r="CH53" s="64">
        <v>195263.61629910494</v>
      </c>
      <c r="CI53" s="64">
        <v>231026.53208906334</v>
      </c>
      <c r="CK53" s="163">
        <v>251959.515625</v>
      </c>
      <c r="CL53" s="60">
        <v>251006.78125</v>
      </c>
    </row>
    <row r="54" spans="1:90">
      <c r="A54" s="9" t="s">
        <v>132</v>
      </c>
      <c r="B54" s="23" t="s">
        <v>133</v>
      </c>
      <c r="D54" s="131">
        <v>284519.11774706817</v>
      </c>
      <c r="E54" s="54">
        <v>144141.25</v>
      </c>
      <c r="F54" s="124">
        <f t="shared" si="0"/>
        <v>1973.8910114007485</v>
      </c>
      <c r="G54" s="131">
        <f t="shared" si="1"/>
        <v>273753</v>
      </c>
      <c r="H54" s="54">
        <v>144107.09375</v>
      </c>
      <c r="I54" s="124">
        <f t="shared" si="2"/>
        <v>1899.6497179723326</v>
      </c>
      <c r="J54" s="49">
        <f t="shared" si="3"/>
        <v>3.932785301738484E-2</v>
      </c>
      <c r="K54" s="49">
        <f t="shared" si="4"/>
        <v>3.908157000000001E-2</v>
      </c>
      <c r="M54" s="131">
        <f t="shared" si="5"/>
        <v>278038.39588650817</v>
      </c>
      <c r="N54" s="124">
        <f t="shared" si="6"/>
        <v>1928.9301007623299</v>
      </c>
      <c r="O54" s="49">
        <f t="shared" si="7"/>
        <v>2.3308729860480604E-2</v>
      </c>
      <c r="P54" s="49">
        <f t="shared" si="8"/>
        <v>2.3308729860480604E-2</v>
      </c>
      <c r="R54" s="131">
        <v>211491</v>
      </c>
      <c r="S54" s="54">
        <v>24692</v>
      </c>
      <c r="T54" s="54">
        <v>48118</v>
      </c>
      <c r="V54" s="124">
        <f t="shared" si="9"/>
        <v>48118</v>
      </c>
      <c r="W54" s="51">
        <f t="shared" si="10"/>
        <v>218.11774706817232</v>
      </c>
      <c r="Y54" s="176">
        <v>1.8134196556285342E-2</v>
      </c>
      <c r="Z54" s="61">
        <v>2.4554678563050825E-2</v>
      </c>
      <c r="AA54" s="117">
        <f t="shared" si="11"/>
        <v>2</v>
      </c>
      <c r="AB54" s="63">
        <f t="shared" si="12"/>
        <v>207.72409051315876</v>
      </c>
      <c r="AC54" s="63">
        <f t="shared" si="12"/>
        <v>24.100226680562137</v>
      </c>
      <c r="AE54" s="124">
        <f t="shared" si="13"/>
        <v>0</v>
      </c>
      <c r="AF54" s="51">
        <v>0</v>
      </c>
      <c r="AG54" s="51">
        <f t="shared" si="14"/>
        <v>218.11774706817232</v>
      </c>
      <c r="AI54" s="124">
        <v>0</v>
      </c>
      <c r="AJ54" s="51">
        <f t="shared" si="15"/>
        <v>0</v>
      </c>
      <c r="AK54" s="51">
        <f t="shared" si="16"/>
        <v>218.11774706817232</v>
      </c>
      <c r="AM54" s="124">
        <f t="shared" si="17"/>
        <v>195.44244185847856</v>
      </c>
      <c r="AN54" s="51">
        <f t="shared" si="18"/>
        <v>22.675305209693725</v>
      </c>
      <c r="AO54" s="51">
        <f t="shared" si="19"/>
        <v>0</v>
      </c>
      <c r="AQ54" s="124">
        <f t="shared" si="20"/>
        <v>211686</v>
      </c>
      <c r="AR54" s="51">
        <f t="shared" si="20"/>
        <v>24715</v>
      </c>
      <c r="AS54" s="51">
        <f t="shared" si="21"/>
        <v>48118</v>
      </c>
      <c r="AU54" s="178">
        <f t="shared" si="22"/>
        <v>284519</v>
      </c>
      <c r="AW54" s="124">
        <f t="shared" si="23"/>
        <v>1468.601111756697</v>
      </c>
      <c r="AX54" s="51">
        <f t="shared" si="23"/>
        <v>171.46375517070928</v>
      </c>
      <c r="AY54" s="51">
        <f t="shared" si="23"/>
        <v>333.82532758665548</v>
      </c>
      <c r="AZ54" s="65">
        <f t="shared" si="24"/>
        <v>1973.8901945140617</v>
      </c>
      <c r="BB54" s="131">
        <v>207724.09051315874</v>
      </c>
      <c r="BC54" s="54">
        <v>24100.226680562137</v>
      </c>
      <c r="BD54" s="54">
        <v>46214.07869278729</v>
      </c>
      <c r="BE54" s="54">
        <f t="shared" si="25"/>
        <v>278038.39588650817</v>
      </c>
      <c r="BG54" s="122">
        <f t="shared" si="26"/>
        <v>1.9072941790496234E-2</v>
      </c>
      <c r="BH54" s="49">
        <f t="shared" si="26"/>
        <v>2.5509026433087723E-2</v>
      </c>
      <c r="BI54" s="49">
        <f t="shared" si="26"/>
        <v>4.1197863531354129E-2</v>
      </c>
      <c r="BJ54" s="49">
        <f t="shared" si="27"/>
        <v>2.3308306368366338E-2</v>
      </c>
      <c r="BL54" s="131">
        <v>204885</v>
      </c>
      <c r="BM54" s="54">
        <v>23632</v>
      </c>
      <c r="BN54" s="54">
        <v>45236</v>
      </c>
      <c r="BO54" s="54">
        <f t="shared" si="28"/>
        <v>273753</v>
      </c>
      <c r="BQ54" s="122">
        <f t="shared" si="29"/>
        <v>3.3194230910022604E-2</v>
      </c>
      <c r="BR54" s="49">
        <f t="shared" si="29"/>
        <v>4.5827691266079995E-2</v>
      </c>
      <c r="BS54" s="49">
        <f t="shared" si="29"/>
        <v>6.3710319214784761E-2</v>
      </c>
      <c r="BT54" s="49">
        <f t="shared" si="30"/>
        <v>3.932742289582225E-2</v>
      </c>
      <c r="BV54" s="122">
        <f t="shared" si="31"/>
        <v>3.2949401338685513E-2</v>
      </c>
      <c r="BW54" s="49">
        <f t="shared" si="31"/>
        <v>4.5579868022700198E-2</v>
      </c>
      <c r="BX54" s="49">
        <f t="shared" si="31"/>
        <v>6.3458258436966508E-2</v>
      </c>
      <c r="BY54" s="49">
        <f t="shared" si="31"/>
        <v>3.9081139980360557E-2</v>
      </c>
      <c r="CA54" s="180">
        <v>147039.84034570563</v>
      </c>
      <c r="CB54" s="64">
        <v>159409.3102543586</v>
      </c>
      <c r="CC54" s="64">
        <v>138878.44727214525</v>
      </c>
      <c r="CD54" s="64">
        <v>146593.91663819674</v>
      </c>
      <c r="CF54" s="180">
        <v>146048.70481928135</v>
      </c>
      <c r="CG54" s="64">
        <v>158829.8445412915</v>
      </c>
      <c r="CH54" s="64">
        <v>138022.43361267817</v>
      </c>
      <c r="CI54" s="64">
        <v>145682.57005277683</v>
      </c>
      <c r="CK54" s="163">
        <v>144141.25</v>
      </c>
      <c r="CL54" s="60">
        <v>144107.09375</v>
      </c>
    </row>
    <row r="55" spans="1:90">
      <c r="A55" s="9" t="s">
        <v>134</v>
      </c>
      <c r="B55" s="23" t="s">
        <v>135</v>
      </c>
      <c r="D55" s="131">
        <v>291769.55859610217</v>
      </c>
      <c r="E55" s="54">
        <v>163420</v>
      </c>
      <c r="F55" s="124">
        <f t="shared" si="0"/>
        <v>1785.396882854621</v>
      </c>
      <c r="G55" s="131">
        <f t="shared" si="1"/>
        <v>280695</v>
      </c>
      <c r="H55" s="54">
        <v>163361.4375</v>
      </c>
      <c r="I55" s="124">
        <f t="shared" si="2"/>
        <v>1718.245164193049</v>
      </c>
      <c r="J55" s="49">
        <f t="shared" si="3"/>
        <v>3.94540643620378E-2</v>
      </c>
      <c r="K55" s="49">
        <f t="shared" si="4"/>
        <v>3.908157000000001E-2</v>
      </c>
      <c r="M55" s="131">
        <f t="shared" si="5"/>
        <v>291487.62014834234</v>
      </c>
      <c r="N55" s="124">
        <f t="shared" si="6"/>
        <v>1783.671644525409</v>
      </c>
      <c r="O55" s="49">
        <f t="shared" si="7"/>
        <v>9.6723986979729837E-4</v>
      </c>
      <c r="P55" s="49">
        <f t="shared" si="8"/>
        <v>9.6723986979729837E-4</v>
      </c>
      <c r="R55" s="131">
        <v>221690</v>
      </c>
      <c r="S55" s="54">
        <v>24463</v>
      </c>
      <c r="T55" s="54">
        <v>45262</v>
      </c>
      <c r="V55" s="124">
        <f t="shared" si="9"/>
        <v>45262</v>
      </c>
      <c r="W55" s="51">
        <f t="shared" si="10"/>
        <v>354.55859610217158</v>
      </c>
      <c r="Y55" s="176">
        <v>5.8022277895326546E-3</v>
      </c>
      <c r="Z55" s="61">
        <v>5.5681299506578075E-3</v>
      </c>
      <c r="AA55" s="117">
        <f t="shared" si="11"/>
        <v>2</v>
      </c>
      <c r="AB55" s="63">
        <f t="shared" si="12"/>
        <v>220.41112444860218</v>
      </c>
      <c r="AC55" s="63">
        <f t="shared" si="12"/>
        <v>24.327541089831847</v>
      </c>
      <c r="AE55" s="124">
        <f t="shared" si="13"/>
        <v>0</v>
      </c>
      <c r="AF55" s="51">
        <v>0</v>
      </c>
      <c r="AG55" s="51">
        <f t="shared" si="14"/>
        <v>354.55859610217158</v>
      </c>
      <c r="AI55" s="124">
        <v>0</v>
      </c>
      <c r="AJ55" s="51">
        <f t="shared" si="15"/>
        <v>0</v>
      </c>
      <c r="AK55" s="51">
        <f t="shared" si="16"/>
        <v>354.55859610217158</v>
      </c>
      <c r="AM55" s="124">
        <f t="shared" si="17"/>
        <v>319.31472159443013</v>
      </c>
      <c r="AN55" s="51">
        <f t="shared" si="18"/>
        <v>35.243874507741438</v>
      </c>
      <c r="AO55" s="51">
        <f t="shared" si="19"/>
        <v>0</v>
      </c>
      <c r="AQ55" s="124">
        <f t="shared" si="20"/>
        <v>222009</v>
      </c>
      <c r="AR55" s="51">
        <f t="shared" si="20"/>
        <v>24498</v>
      </c>
      <c r="AS55" s="51">
        <f t="shared" si="21"/>
        <v>45262</v>
      </c>
      <c r="AU55" s="178">
        <f t="shared" si="22"/>
        <v>291769</v>
      </c>
      <c r="AW55" s="124">
        <f t="shared" si="23"/>
        <v>1358.5179292620242</v>
      </c>
      <c r="AX55" s="51">
        <f t="shared" si="23"/>
        <v>149.9082119691592</v>
      </c>
      <c r="AY55" s="51">
        <f t="shared" si="23"/>
        <v>276.96732346102073</v>
      </c>
      <c r="AZ55" s="65">
        <f t="shared" si="24"/>
        <v>1785.3934646922041</v>
      </c>
      <c r="BB55" s="131">
        <v>220411.12444860218</v>
      </c>
      <c r="BC55" s="54">
        <v>24327.541089831848</v>
      </c>
      <c r="BD55" s="54">
        <v>46748.954609908295</v>
      </c>
      <c r="BE55" s="54">
        <f t="shared" si="25"/>
        <v>291487.62014834234</v>
      </c>
      <c r="BG55" s="122">
        <f t="shared" si="26"/>
        <v>7.249523159936766E-3</v>
      </c>
      <c r="BH55" s="49">
        <f t="shared" si="26"/>
        <v>7.0068285791282658E-3</v>
      </c>
      <c r="BI55" s="49">
        <f t="shared" si="26"/>
        <v>-3.1807226970443137E-2</v>
      </c>
      <c r="BJ55" s="49">
        <f t="shared" si="27"/>
        <v>9.6532350675637701E-4</v>
      </c>
      <c r="BL55" s="131">
        <v>214739</v>
      </c>
      <c r="BM55" s="54">
        <v>23410</v>
      </c>
      <c r="BN55" s="54">
        <v>42546</v>
      </c>
      <c r="BO55" s="54">
        <f t="shared" si="28"/>
        <v>280695</v>
      </c>
      <c r="BQ55" s="122">
        <f t="shared" si="29"/>
        <v>3.3855051946781956E-2</v>
      </c>
      <c r="BR55" s="49">
        <f t="shared" si="29"/>
        <v>4.6475865014950823E-2</v>
      </c>
      <c r="BS55" s="49">
        <f t="shared" si="29"/>
        <v>6.3836788417242607E-2</v>
      </c>
      <c r="BT55" s="49">
        <f t="shared" si="30"/>
        <v>3.945207431553821E-2</v>
      </c>
      <c r="BV55" s="122">
        <f t="shared" si="31"/>
        <v>3.3484564023151808E-2</v>
      </c>
      <c r="BW55" s="49">
        <f t="shared" si="31"/>
        <v>4.6100854350130227E-2</v>
      </c>
      <c r="BX55" s="49">
        <f t="shared" si="31"/>
        <v>6.3455556365341614E-2</v>
      </c>
      <c r="BY55" s="49">
        <f t="shared" si="31"/>
        <v>3.9079580666645297E-2</v>
      </c>
      <c r="CA55" s="180">
        <v>156020.50041127458</v>
      </c>
      <c r="CB55" s="64">
        <v>160912.86595418063</v>
      </c>
      <c r="CC55" s="64">
        <v>140485.80890206827</v>
      </c>
      <c r="CD55" s="64">
        <v>153684.93172624419</v>
      </c>
      <c r="CF55" s="180">
        <v>154936.63283486222</v>
      </c>
      <c r="CG55" s="64">
        <v>160171.76063477318</v>
      </c>
      <c r="CH55" s="64">
        <v>139498.93317539513</v>
      </c>
      <c r="CI55" s="64">
        <v>152701.54585246427</v>
      </c>
      <c r="CK55" s="163">
        <v>163420</v>
      </c>
      <c r="CL55" s="60">
        <v>163361.4375</v>
      </c>
    </row>
    <row r="56" spans="1:90">
      <c r="A56" s="9" t="s">
        <v>136</v>
      </c>
      <c r="B56" s="23" t="s">
        <v>137</v>
      </c>
      <c r="D56" s="131">
        <v>614915.85484730895</v>
      </c>
      <c r="E56" s="54">
        <v>300771.90625</v>
      </c>
      <c r="F56" s="124">
        <f t="shared" si="0"/>
        <v>2044.4590803510559</v>
      </c>
      <c r="G56" s="131">
        <f t="shared" si="1"/>
        <v>589758</v>
      </c>
      <c r="H56" s="54">
        <v>300221.8125</v>
      </c>
      <c r="I56" s="124">
        <f t="shared" si="2"/>
        <v>1964.4075661557736</v>
      </c>
      <c r="J56" s="49">
        <f t="shared" si="3"/>
        <v>4.2657928925608379E-2</v>
      </c>
      <c r="K56" s="49">
        <f t="shared" si="4"/>
        <v>4.0750970203163206E-2</v>
      </c>
      <c r="M56" s="131">
        <f t="shared" si="5"/>
        <v>624545.56233084179</v>
      </c>
      <c r="N56" s="124">
        <f t="shared" si="6"/>
        <v>2076.4757258004106</v>
      </c>
      <c r="O56" s="49">
        <f t="shared" si="7"/>
        <v>-1.5418742945821573E-2</v>
      </c>
      <c r="P56" s="49">
        <f t="shared" si="8"/>
        <v>-1.5418742945821462E-2</v>
      </c>
      <c r="R56" s="131">
        <v>453321</v>
      </c>
      <c r="S56" s="54">
        <v>51251</v>
      </c>
      <c r="T56" s="54">
        <v>109497</v>
      </c>
      <c r="V56" s="124">
        <f t="shared" si="9"/>
        <v>109497</v>
      </c>
      <c r="W56" s="51">
        <f t="shared" si="10"/>
        <v>846.85484730894677</v>
      </c>
      <c r="Y56" s="176">
        <v>-1.298652585064286E-2</v>
      </c>
      <c r="Z56" s="61">
        <v>4.7421974730283756E-2</v>
      </c>
      <c r="AA56" s="117">
        <f t="shared" si="11"/>
        <v>1</v>
      </c>
      <c r="AB56" s="63">
        <f t="shared" si="12"/>
        <v>459.28552332143994</v>
      </c>
      <c r="AC56" s="63">
        <f t="shared" si="12"/>
        <v>48.930613674777426</v>
      </c>
      <c r="AE56" s="124">
        <f t="shared" si="13"/>
        <v>846.85484730894677</v>
      </c>
      <c r="AF56" s="51">
        <v>0</v>
      </c>
      <c r="AG56" s="51">
        <f t="shared" si="14"/>
        <v>0</v>
      </c>
      <c r="AI56" s="124">
        <v>0</v>
      </c>
      <c r="AJ56" s="51">
        <f t="shared" si="15"/>
        <v>0</v>
      </c>
      <c r="AK56" s="51">
        <f t="shared" si="16"/>
        <v>0</v>
      </c>
      <c r="AM56" s="124">
        <f t="shared" si="17"/>
        <v>0</v>
      </c>
      <c r="AN56" s="51">
        <f t="shared" si="18"/>
        <v>0</v>
      </c>
      <c r="AO56" s="51">
        <f t="shared" si="19"/>
        <v>0</v>
      </c>
      <c r="AQ56" s="124">
        <f t="shared" si="20"/>
        <v>454168</v>
      </c>
      <c r="AR56" s="51">
        <f t="shared" si="20"/>
        <v>51251</v>
      </c>
      <c r="AS56" s="51">
        <f t="shared" si="21"/>
        <v>109497</v>
      </c>
      <c r="AU56" s="178">
        <f t="shared" si="22"/>
        <v>614916</v>
      </c>
      <c r="AW56" s="124">
        <f t="shared" si="23"/>
        <v>1510.0080511591996</v>
      </c>
      <c r="AX56" s="51">
        <f t="shared" si="23"/>
        <v>170.39822847483782</v>
      </c>
      <c r="AY56" s="51">
        <f t="shared" si="23"/>
        <v>364.05328331758045</v>
      </c>
      <c r="AZ56" s="65">
        <f t="shared" si="24"/>
        <v>2044.459562951618</v>
      </c>
      <c r="BB56" s="131">
        <v>459285.52332143986</v>
      </c>
      <c r="BC56" s="54">
        <v>48930.613674777429</v>
      </c>
      <c r="BD56" s="54">
        <v>116329.42533462442</v>
      </c>
      <c r="BE56" s="54">
        <f t="shared" si="25"/>
        <v>624545.56233084179</v>
      </c>
      <c r="BG56" s="122">
        <f t="shared" si="26"/>
        <v>-1.1142357121189383E-2</v>
      </c>
      <c r="BH56" s="49">
        <f t="shared" si="26"/>
        <v>4.7421974730283756E-2</v>
      </c>
      <c r="BI56" s="49">
        <f t="shared" si="26"/>
        <v>-5.8733422906292021E-2</v>
      </c>
      <c r="BJ56" s="49">
        <f t="shared" si="27"/>
        <v>-1.5418510532528074E-2</v>
      </c>
      <c r="BL56" s="131">
        <v>437939</v>
      </c>
      <c r="BM56" s="54">
        <v>49044</v>
      </c>
      <c r="BN56" s="54">
        <v>102775</v>
      </c>
      <c r="BO56" s="54">
        <f t="shared" si="28"/>
        <v>589758</v>
      </c>
      <c r="BQ56" s="122">
        <f t="shared" si="29"/>
        <v>3.705767241556468E-2</v>
      </c>
      <c r="BR56" s="49">
        <f t="shared" si="29"/>
        <v>4.5000407797080255E-2</v>
      </c>
      <c r="BS56" s="49">
        <f t="shared" si="29"/>
        <v>6.5405010946241848E-2</v>
      </c>
      <c r="BT56" s="49">
        <f t="shared" si="30"/>
        <v>4.2658175048070568E-2</v>
      </c>
      <c r="BV56" s="122">
        <f t="shared" si="31"/>
        <v>3.5160956225884554E-2</v>
      </c>
      <c r="BW56" s="49">
        <f t="shared" si="31"/>
        <v>4.3089164821485282E-2</v>
      </c>
      <c r="BX56" s="49">
        <f t="shared" si="31"/>
        <v>6.3456449177134555E-2</v>
      </c>
      <c r="BY56" s="49">
        <f t="shared" si="31"/>
        <v>4.0751215875482139E-2</v>
      </c>
      <c r="CA56" s="180">
        <v>325110.43786710111</v>
      </c>
      <c r="CB56" s="64">
        <v>323648.21624311886</v>
      </c>
      <c r="CC56" s="64">
        <v>349582.86348041019</v>
      </c>
      <c r="CD56" s="64">
        <v>329287.54249630537</v>
      </c>
      <c r="CF56" s="180">
        <v>324063.02141433029</v>
      </c>
      <c r="CG56" s="64">
        <v>323345.31850620446</v>
      </c>
      <c r="CH56" s="64">
        <v>347766.52986923297</v>
      </c>
      <c r="CI56" s="64">
        <v>328074.05403461622</v>
      </c>
      <c r="CK56" s="163">
        <v>300771.90625</v>
      </c>
      <c r="CL56" s="60">
        <v>300221.8125</v>
      </c>
    </row>
    <row r="57" spans="1:90">
      <c r="A57" s="9" t="s">
        <v>138</v>
      </c>
      <c r="B57" s="23" t="s">
        <v>139</v>
      </c>
      <c r="D57" s="131">
        <v>344961.66221132735</v>
      </c>
      <c r="E57" s="54">
        <v>169391.1875</v>
      </c>
      <c r="F57" s="124">
        <f t="shared" si="0"/>
        <v>2036.4793901177848</v>
      </c>
      <c r="G57" s="131">
        <f t="shared" si="1"/>
        <v>332143</v>
      </c>
      <c r="H57" s="54">
        <v>169500.15625</v>
      </c>
      <c r="I57" s="124">
        <f t="shared" si="2"/>
        <v>1959.5439163496346</v>
      </c>
      <c r="J57" s="49">
        <f t="shared" si="3"/>
        <v>3.8593805112037138E-2</v>
      </c>
      <c r="K57" s="49">
        <f t="shared" si="4"/>
        <v>3.9261928822432512E-2</v>
      </c>
      <c r="M57" s="131">
        <f t="shared" si="5"/>
        <v>347581.25485760078</v>
      </c>
      <c r="N57" s="124">
        <f t="shared" si="6"/>
        <v>2051.9441417671201</v>
      </c>
      <c r="O57" s="49">
        <f t="shared" si="7"/>
        <v>-7.5366338364439844E-3</v>
      </c>
      <c r="P57" s="49">
        <f t="shared" si="8"/>
        <v>-7.5366338364440955E-3</v>
      </c>
      <c r="R57" s="131">
        <v>258258</v>
      </c>
      <c r="S57" s="54">
        <v>31390</v>
      </c>
      <c r="T57" s="54">
        <v>54658</v>
      </c>
      <c r="V57" s="124">
        <f t="shared" si="9"/>
        <v>54658</v>
      </c>
      <c r="W57" s="51">
        <f t="shared" si="10"/>
        <v>655.6622113273479</v>
      </c>
      <c r="Y57" s="176">
        <v>-8.172840467645659E-3</v>
      </c>
      <c r="Z57" s="61">
        <v>0.13750955168873435</v>
      </c>
      <c r="AA57" s="117">
        <f t="shared" si="11"/>
        <v>1</v>
      </c>
      <c r="AB57" s="63">
        <f t="shared" si="12"/>
        <v>260.38609400630691</v>
      </c>
      <c r="AC57" s="63">
        <f t="shared" si="12"/>
        <v>27.595372674804132</v>
      </c>
      <c r="AE57" s="124">
        <f t="shared" si="13"/>
        <v>655.6622113273479</v>
      </c>
      <c r="AF57" s="51">
        <v>0</v>
      </c>
      <c r="AG57" s="51">
        <f t="shared" si="14"/>
        <v>0</v>
      </c>
      <c r="AI57" s="124">
        <v>0</v>
      </c>
      <c r="AJ57" s="51">
        <f t="shared" si="15"/>
        <v>0</v>
      </c>
      <c r="AK57" s="51">
        <f t="shared" si="16"/>
        <v>0</v>
      </c>
      <c r="AM57" s="124">
        <f t="shared" si="17"/>
        <v>0</v>
      </c>
      <c r="AN57" s="51">
        <f t="shared" si="18"/>
        <v>0</v>
      </c>
      <c r="AO57" s="51">
        <f t="shared" si="19"/>
        <v>0</v>
      </c>
      <c r="AQ57" s="124">
        <f t="shared" si="20"/>
        <v>258914</v>
      </c>
      <c r="AR57" s="51">
        <f t="shared" si="20"/>
        <v>31390</v>
      </c>
      <c r="AS57" s="51">
        <f t="shared" si="21"/>
        <v>54658</v>
      </c>
      <c r="AU57" s="178">
        <f t="shared" si="22"/>
        <v>344962</v>
      </c>
      <c r="AW57" s="124">
        <f t="shared" si="23"/>
        <v>1528.4974609437695</v>
      </c>
      <c r="AX57" s="51">
        <f t="shared" si="23"/>
        <v>185.31070277785261</v>
      </c>
      <c r="AY57" s="51">
        <f t="shared" si="23"/>
        <v>322.67322052984605</v>
      </c>
      <c r="AZ57" s="65">
        <f t="shared" si="24"/>
        <v>2036.4813842514682</v>
      </c>
      <c r="BB57" s="131">
        <v>260386.09400630693</v>
      </c>
      <c r="BC57" s="54">
        <v>27595.372674804134</v>
      </c>
      <c r="BD57" s="54">
        <v>59599.788176489674</v>
      </c>
      <c r="BE57" s="54">
        <f t="shared" si="25"/>
        <v>347581.25485760078</v>
      </c>
      <c r="BG57" s="122">
        <f t="shared" si="26"/>
        <v>-5.6535047001060601E-3</v>
      </c>
      <c r="BH57" s="49">
        <f t="shared" si="26"/>
        <v>0.13750955168873435</v>
      </c>
      <c r="BI57" s="49">
        <f t="shared" si="26"/>
        <v>-8.291620369280206E-2</v>
      </c>
      <c r="BJ57" s="49">
        <f t="shared" si="27"/>
        <v>-7.5356620099489291E-3</v>
      </c>
      <c r="BL57" s="131">
        <v>250382</v>
      </c>
      <c r="BM57" s="54">
        <v>30332</v>
      </c>
      <c r="BN57" s="54">
        <v>51429</v>
      </c>
      <c r="BO57" s="54">
        <f t="shared" si="28"/>
        <v>332143</v>
      </c>
      <c r="BQ57" s="122">
        <f t="shared" si="29"/>
        <v>3.4075931975940721E-2</v>
      </c>
      <c r="BR57" s="49">
        <f t="shared" si="29"/>
        <v>3.4880654094685548E-2</v>
      </c>
      <c r="BS57" s="49">
        <f t="shared" si="29"/>
        <v>6.2785587897878692E-2</v>
      </c>
      <c r="BT57" s="49">
        <f t="shared" si="30"/>
        <v>3.8594822109753846E-2</v>
      </c>
      <c r="BV57" s="122">
        <f t="shared" si="31"/>
        <v>3.4741149354575063E-2</v>
      </c>
      <c r="BW57" s="49">
        <f t="shared" si="31"/>
        <v>3.5546389148204183E-2</v>
      </c>
      <c r="BX57" s="49">
        <f t="shared" si="31"/>
        <v>6.3469274096319417E-2</v>
      </c>
      <c r="BY57" s="49">
        <f t="shared" si="31"/>
        <v>3.9262946474380556E-2</v>
      </c>
      <c r="CA57" s="180">
        <v>184317.2334819003</v>
      </c>
      <c r="CB57" s="64">
        <v>182527.71571856007</v>
      </c>
      <c r="CC57" s="64">
        <v>179103.99328141255</v>
      </c>
      <c r="CD57" s="64">
        <v>183259.93191384061</v>
      </c>
      <c r="CF57" s="180">
        <v>183771.58241537638</v>
      </c>
      <c r="CG57" s="64">
        <v>182526.75221046928</v>
      </c>
      <c r="CH57" s="64">
        <v>178257.88309832252</v>
      </c>
      <c r="CI57" s="64">
        <v>182726.86864565423</v>
      </c>
      <c r="CK57" s="163">
        <v>169391.1875</v>
      </c>
      <c r="CL57" s="60">
        <v>169500.15625</v>
      </c>
    </row>
    <row r="58" spans="1:90">
      <c r="A58" s="9" t="s">
        <v>140</v>
      </c>
      <c r="B58" s="23" t="s">
        <v>141</v>
      </c>
      <c r="D58" s="131">
        <v>364978.19611702877</v>
      </c>
      <c r="E58" s="54">
        <v>196266.046875</v>
      </c>
      <c r="F58" s="124">
        <f t="shared" si="0"/>
        <v>1859.609453231001</v>
      </c>
      <c r="G58" s="131">
        <f t="shared" si="1"/>
        <v>349877</v>
      </c>
      <c r="H58" s="54">
        <v>195498.4375</v>
      </c>
      <c r="I58" s="124">
        <f t="shared" si="2"/>
        <v>1789.6664775134072</v>
      </c>
      <c r="J58" s="49">
        <f t="shared" si="3"/>
        <v>4.3161442784260595E-2</v>
      </c>
      <c r="K58" s="49">
        <f t="shared" si="4"/>
        <v>3.908157000000001E-2</v>
      </c>
      <c r="M58" s="131">
        <f t="shared" si="5"/>
        <v>361422.35907858028</v>
      </c>
      <c r="N58" s="124">
        <f t="shared" si="6"/>
        <v>1841.4920198029299</v>
      </c>
      <c r="O58" s="49">
        <f t="shared" si="7"/>
        <v>9.8384534025892645E-3</v>
      </c>
      <c r="P58" s="49">
        <f t="shared" si="8"/>
        <v>9.8384534025892645E-3</v>
      </c>
      <c r="R58" s="131">
        <v>281497</v>
      </c>
      <c r="S58" s="54">
        <v>29288</v>
      </c>
      <c r="T58" s="54">
        <v>53645</v>
      </c>
      <c r="V58" s="124">
        <f t="shared" si="9"/>
        <v>53645</v>
      </c>
      <c r="W58" s="51">
        <f t="shared" si="10"/>
        <v>548.19611702876864</v>
      </c>
      <c r="Y58" s="176">
        <v>2.1882529549662522E-2</v>
      </c>
      <c r="Z58" s="61">
        <v>2.6536891268811091E-2</v>
      </c>
      <c r="AA58" s="117">
        <f t="shared" si="11"/>
        <v>2</v>
      </c>
      <c r="AB58" s="63">
        <f t="shared" si="12"/>
        <v>275.46904057950189</v>
      </c>
      <c r="AC58" s="63">
        <f t="shared" si="12"/>
        <v>28.530879161877664</v>
      </c>
      <c r="AE58" s="124">
        <f t="shared" si="13"/>
        <v>0</v>
      </c>
      <c r="AF58" s="51">
        <v>0</v>
      </c>
      <c r="AG58" s="51">
        <f t="shared" si="14"/>
        <v>548.19611702876864</v>
      </c>
      <c r="AI58" s="124">
        <v>0</v>
      </c>
      <c r="AJ58" s="51">
        <f t="shared" si="15"/>
        <v>0</v>
      </c>
      <c r="AK58" s="51">
        <f t="shared" si="16"/>
        <v>548.19611702876864</v>
      </c>
      <c r="AM58" s="124">
        <f t="shared" si="17"/>
        <v>496.74703380116728</v>
      </c>
      <c r="AN58" s="51">
        <f t="shared" si="18"/>
        <v>51.449083227601271</v>
      </c>
      <c r="AO58" s="51">
        <f t="shared" si="19"/>
        <v>0</v>
      </c>
      <c r="AQ58" s="124">
        <f t="shared" si="20"/>
        <v>281994</v>
      </c>
      <c r="AR58" s="51">
        <f t="shared" si="20"/>
        <v>29339</v>
      </c>
      <c r="AS58" s="51">
        <f t="shared" si="21"/>
        <v>53645</v>
      </c>
      <c r="AU58" s="178">
        <f t="shared" si="22"/>
        <v>364978</v>
      </c>
      <c r="AW58" s="124">
        <f t="shared" si="23"/>
        <v>1436.7946187839577</v>
      </c>
      <c r="AX58" s="51">
        <f t="shared" si="23"/>
        <v>149.48586608403917</v>
      </c>
      <c r="AY58" s="51">
        <f t="shared" si="23"/>
        <v>273.32796912227002</v>
      </c>
      <c r="AZ58" s="65">
        <f t="shared" si="24"/>
        <v>1859.6084539902668</v>
      </c>
      <c r="BB58" s="131">
        <v>275469.04057950189</v>
      </c>
      <c r="BC58" s="54">
        <v>28530.879161877663</v>
      </c>
      <c r="BD58" s="54">
        <v>57422.43933720074</v>
      </c>
      <c r="BE58" s="54">
        <f t="shared" si="25"/>
        <v>361422.35907858028</v>
      </c>
      <c r="BG58" s="122">
        <f t="shared" si="26"/>
        <v>2.3686725037309397E-2</v>
      </c>
      <c r="BH58" s="49">
        <f t="shared" si="26"/>
        <v>2.8324428193650997E-2</v>
      </c>
      <c r="BI58" s="49">
        <f t="shared" si="26"/>
        <v>-6.5783331060154882E-2</v>
      </c>
      <c r="BJ58" s="49">
        <f t="shared" si="27"/>
        <v>9.8379107769772656E-3</v>
      </c>
      <c r="BL58" s="131">
        <v>271702</v>
      </c>
      <c r="BM58" s="54">
        <v>27928</v>
      </c>
      <c r="BN58" s="54">
        <v>50247</v>
      </c>
      <c r="BO58" s="54">
        <f t="shared" si="28"/>
        <v>349877</v>
      </c>
      <c r="BQ58" s="122">
        <f t="shared" si="29"/>
        <v>3.7879735887111687E-2</v>
      </c>
      <c r="BR58" s="49">
        <f t="shared" si="29"/>
        <v>5.0522772844457275E-2</v>
      </c>
      <c r="BS58" s="49">
        <f t="shared" si="29"/>
        <v>6.7625927916094453E-2</v>
      </c>
      <c r="BT58" s="49">
        <f t="shared" si="30"/>
        <v>4.316088225290593E-2</v>
      </c>
      <c r="BV58" s="122">
        <f t="shared" si="31"/>
        <v>3.3820520204753235E-2</v>
      </c>
      <c r="BW58" s="49">
        <f t="shared" si="31"/>
        <v>4.6414109415779947E-2</v>
      </c>
      <c r="BX58" s="49">
        <f t="shared" si="31"/>
        <v>6.345037292678235E-2</v>
      </c>
      <c r="BY58" s="49">
        <f t="shared" si="31"/>
        <v>3.9081011660920151E-2</v>
      </c>
      <c r="CA58" s="180">
        <v>194993.86733109222</v>
      </c>
      <c r="CB58" s="64">
        <v>188715.55975087979</v>
      </c>
      <c r="CC58" s="64">
        <v>172560.81781359893</v>
      </c>
      <c r="CD58" s="64">
        <v>190557.56313445477</v>
      </c>
      <c r="CF58" s="180">
        <v>193946.86584298173</v>
      </c>
      <c r="CG58" s="64">
        <v>187949.12205990104</v>
      </c>
      <c r="CH58" s="64">
        <v>171505.02041004814</v>
      </c>
      <c r="CI58" s="64">
        <v>189621.00842455603</v>
      </c>
      <c r="CK58" s="163">
        <v>196266.046875</v>
      </c>
      <c r="CL58" s="60">
        <v>195498.4375</v>
      </c>
    </row>
    <row r="59" spans="1:90">
      <c r="A59" s="9" t="s">
        <v>142</v>
      </c>
      <c r="B59" s="23" t="s">
        <v>143</v>
      </c>
      <c r="D59" s="131">
        <v>343021.54331133922</v>
      </c>
      <c r="E59" s="54">
        <v>178564.71875</v>
      </c>
      <c r="F59" s="124">
        <f t="shared" si="0"/>
        <v>1920.9928238488558</v>
      </c>
      <c r="G59" s="131">
        <f t="shared" si="1"/>
        <v>327986</v>
      </c>
      <c r="H59" s="54">
        <v>178117.21875</v>
      </c>
      <c r="I59" s="124">
        <f t="shared" si="2"/>
        <v>1841.4053526197899</v>
      </c>
      <c r="J59" s="49">
        <f t="shared" si="3"/>
        <v>4.5842027743072E-2</v>
      </c>
      <c r="K59" s="49">
        <f t="shared" si="4"/>
        <v>4.3221049138276735E-2</v>
      </c>
      <c r="M59" s="131">
        <f t="shared" si="5"/>
        <v>352706.09525667329</v>
      </c>
      <c r="N59" s="124">
        <f t="shared" si="6"/>
        <v>1975.2283526427211</v>
      </c>
      <c r="O59" s="49">
        <f t="shared" si="7"/>
        <v>-2.7457852516799774E-2</v>
      </c>
      <c r="P59" s="49">
        <f t="shared" si="8"/>
        <v>-2.7457852516799885E-2</v>
      </c>
      <c r="R59" s="131">
        <v>261471</v>
      </c>
      <c r="S59" s="54">
        <v>28479</v>
      </c>
      <c r="T59" s="54">
        <v>51592</v>
      </c>
      <c r="V59" s="124">
        <f t="shared" si="9"/>
        <v>51592</v>
      </c>
      <c r="W59" s="51">
        <f t="shared" si="10"/>
        <v>1479.543311339221</v>
      </c>
      <c r="Y59" s="176">
        <v>-9.7797293748500547E-3</v>
      </c>
      <c r="Z59" s="61">
        <v>-3.8759005741154651E-2</v>
      </c>
      <c r="AA59" s="117">
        <f t="shared" si="11"/>
        <v>4</v>
      </c>
      <c r="AB59" s="63">
        <f t="shared" si="12"/>
        <v>264.0533705040466</v>
      </c>
      <c r="AC59" s="63">
        <f t="shared" si="12"/>
        <v>29.627325686373197</v>
      </c>
      <c r="AE59" s="124">
        <f t="shared" si="13"/>
        <v>0</v>
      </c>
      <c r="AF59" s="51">
        <v>0</v>
      </c>
      <c r="AG59" s="51">
        <f t="shared" si="14"/>
        <v>1479.543311339221</v>
      </c>
      <c r="AI59" s="124">
        <v>0</v>
      </c>
      <c r="AJ59" s="51">
        <f t="shared" si="15"/>
        <v>0</v>
      </c>
      <c r="AK59" s="51">
        <f t="shared" si="16"/>
        <v>1479.543311339221</v>
      </c>
      <c r="AM59" s="124">
        <f t="shared" si="17"/>
        <v>1330.2828658255669</v>
      </c>
      <c r="AN59" s="51">
        <f t="shared" si="18"/>
        <v>149.2604455136541</v>
      </c>
      <c r="AO59" s="51">
        <f t="shared" si="19"/>
        <v>0</v>
      </c>
      <c r="AQ59" s="124">
        <f t="shared" si="20"/>
        <v>262801</v>
      </c>
      <c r="AR59" s="51">
        <f t="shared" si="20"/>
        <v>28628</v>
      </c>
      <c r="AS59" s="51">
        <f t="shared" si="21"/>
        <v>51592</v>
      </c>
      <c r="AU59" s="178">
        <f t="shared" si="22"/>
        <v>343021</v>
      </c>
      <c r="AW59" s="124">
        <f t="shared" si="23"/>
        <v>1471.7409006643425</v>
      </c>
      <c r="AX59" s="51">
        <f t="shared" si="23"/>
        <v>160.32282413011669</v>
      </c>
      <c r="AY59" s="51">
        <f t="shared" si="23"/>
        <v>288.92605639656909</v>
      </c>
      <c r="AZ59" s="65">
        <f t="shared" si="24"/>
        <v>1920.9897811910282</v>
      </c>
      <c r="BB59" s="131">
        <v>264053.37050404662</v>
      </c>
      <c r="BC59" s="54">
        <v>29627.325686373202</v>
      </c>
      <c r="BD59" s="54">
        <v>59025.399066253463</v>
      </c>
      <c r="BE59" s="54">
        <f t="shared" si="25"/>
        <v>352706.09525667329</v>
      </c>
      <c r="BG59" s="122">
        <f t="shared" si="26"/>
        <v>-4.7428688437340938E-3</v>
      </c>
      <c r="BH59" s="49">
        <f t="shared" si="26"/>
        <v>-3.3729864684777566E-2</v>
      </c>
      <c r="BI59" s="49">
        <f t="shared" si="26"/>
        <v>-0.12593560033215179</v>
      </c>
      <c r="BJ59" s="49">
        <f t="shared" si="27"/>
        <v>-2.7459392924937154E-2</v>
      </c>
      <c r="BL59" s="131">
        <v>252608</v>
      </c>
      <c r="BM59" s="54">
        <v>26986</v>
      </c>
      <c r="BN59" s="54">
        <v>48392</v>
      </c>
      <c r="BO59" s="54">
        <f t="shared" si="28"/>
        <v>327986</v>
      </c>
      <c r="BQ59" s="122">
        <f t="shared" si="29"/>
        <v>4.0351057765391385E-2</v>
      </c>
      <c r="BR59" s="49">
        <f t="shared" si="29"/>
        <v>6.0846364781738771E-2</v>
      </c>
      <c r="BS59" s="49">
        <f t="shared" si="29"/>
        <v>6.6126632501239957E-2</v>
      </c>
      <c r="BT59" s="49">
        <f t="shared" si="30"/>
        <v>4.5840371235357669E-2</v>
      </c>
      <c r="BV59" s="122">
        <f t="shared" si="31"/>
        <v>3.7743840048425792E-2</v>
      </c>
      <c r="BW59" s="49">
        <f t="shared" si="31"/>
        <v>5.8187783895418788E-2</v>
      </c>
      <c r="BX59" s="49">
        <f t="shared" si="31"/>
        <v>6.3454818766790488E-2</v>
      </c>
      <c r="BY59" s="49">
        <f t="shared" si="31"/>
        <v>4.3219396781926767E-2</v>
      </c>
      <c r="CA59" s="180">
        <v>186913.15651325925</v>
      </c>
      <c r="CB59" s="64">
        <v>195967.93071474269</v>
      </c>
      <c r="CC59" s="64">
        <v>177377.89011077673</v>
      </c>
      <c r="CD59" s="64">
        <v>185961.97032781693</v>
      </c>
      <c r="CF59" s="180">
        <v>185568.804409362</v>
      </c>
      <c r="CG59" s="64">
        <v>195218.61115694622</v>
      </c>
      <c r="CH59" s="64">
        <v>176165.69555036022</v>
      </c>
      <c r="CI59" s="64">
        <v>184718.62860678381</v>
      </c>
      <c r="CK59" s="163">
        <v>178564.71875</v>
      </c>
      <c r="CL59" s="60">
        <v>178117.21875</v>
      </c>
    </row>
    <row r="60" spans="1:90">
      <c r="A60" s="9" t="s">
        <v>144</v>
      </c>
      <c r="B60" s="23" t="s">
        <v>145</v>
      </c>
      <c r="D60" s="131">
        <v>538891.70734399266</v>
      </c>
      <c r="E60" s="54">
        <v>265637.28125</v>
      </c>
      <c r="F60" s="124">
        <f t="shared" si="0"/>
        <v>2028.6749842045851</v>
      </c>
      <c r="G60" s="131">
        <f t="shared" si="1"/>
        <v>517026</v>
      </c>
      <c r="H60" s="54">
        <v>264819.25</v>
      </c>
      <c r="I60" s="124">
        <f t="shared" si="2"/>
        <v>1952.373175288428</v>
      </c>
      <c r="J60" s="49">
        <f t="shared" si="3"/>
        <v>4.2291310966939166E-2</v>
      </c>
      <c r="K60" s="49">
        <f t="shared" si="4"/>
        <v>3.908157000000001E-2</v>
      </c>
      <c r="M60" s="131">
        <f t="shared" si="5"/>
        <v>534240.76410665456</v>
      </c>
      <c r="N60" s="124">
        <f t="shared" si="6"/>
        <v>2011.166360356862</v>
      </c>
      <c r="O60" s="49">
        <f t="shared" si="7"/>
        <v>8.7057063964695036E-3</v>
      </c>
      <c r="P60" s="49">
        <f t="shared" si="8"/>
        <v>8.7057063964695036E-3</v>
      </c>
      <c r="R60" s="131">
        <v>411959</v>
      </c>
      <c r="S60" s="54">
        <v>42723</v>
      </c>
      <c r="T60" s="54">
        <v>83516</v>
      </c>
      <c r="V60" s="124">
        <f t="shared" si="9"/>
        <v>83516</v>
      </c>
      <c r="W60" s="51">
        <f t="shared" si="10"/>
        <v>693.70734399266075</v>
      </c>
      <c r="Y60" s="176">
        <v>2.2463310067349473E-2</v>
      </c>
      <c r="Z60" s="61">
        <v>4.1417984263042884E-2</v>
      </c>
      <c r="AA60" s="117">
        <f t="shared" si="11"/>
        <v>2</v>
      </c>
      <c r="AB60" s="63">
        <f t="shared" si="12"/>
        <v>402.90834491935396</v>
      </c>
      <c r="AC60" s="63">
        <f t="shared" si="12"/>
        <v>41.023873838930136</v>
      </c>
      <c r="AE60" s="124">
        <f t="shared" si="13"/>
        <v>0</v>
      </c>
      <c r="AF60" s="51">
        <v>0</v>
      </c>
      <c r="AG60" s="51">
        <f t="shared" si="14"/>
        <v>693.70734399266075</v>
      </c>
      <c r="AI60" s="124">
        <v>0</v>
      </c>
      <c r="AJ60" s="51">
        <f t="shared" si="15"/>
        <v>0</v>
      </c>
      <c r="AK60" s="51">
        <f t="shared" si="16"/>
        <v>693.70734399266075</v>
      </c>
      <c r="AM60" s="124">
        <f t="shared" si="17"/>
        <v>629.60169597122365</v>
      </c>
      <c r="AN60" s="51">
        <f t="shared" si="18"/>
        <v>64.105648021437204</v>
      </c>
      <c r="AO60" s="51">
        <f t="shared" si="19"/>
        <v>0</v>
      </c>
      <c r="AQ60" s="124">
        <f t="shared" si="20"/>
        <v>412589</v>
      </c>
      <c r="AR60" s="51">
        <f t="shared" si="20"/>
        <v>42787</v>
      </c>
      <c r="AS60" s="51">
        <f t="shared" si="21"/>
        <v>83516</v>
      </c>
      <c r="AU60" s="178">
        <f t="shared" si="22"/>
        <v>538892</v>
      </c>
      <c r="AW60" s="124">
        <f t="shared" si="23"/>
        <v>1553.2044224308218</v>
      </c>
      <c r="AX60" s="51">
        <f t="shared" si="23"/>
        <v>161.07302332962723</v>
      </c>
      <c r="AY60" s="51">
        <f t="shared" si="23"/>
        <v>314.39864015699038</v>
      </c>
      <c r="AZ60" s="65">
        <f t="shared" si="24"/>
        <v>2028.6760859174392</v>
      </c>
      <c r="BB60" s="131">
        <v>402908.34491935396</v>
      </c>
      <c r="BC60" s="54">
        <v>41023.873838930143</v>
      </c>
      <c r="BD60" s="54">
        <v>90308.545348370491</v>
      </c>
      <c r="BE60" s="54">
        <f t="shared" si="25"/>
        <v>534240.76410665456</v>
      </c>
      <c r="BG60" s="122">
        <f t="shared" si="26"/>
        <v>2.4026941121271017E-2</v>
      </c>
      <c r="BH60" s="49">
        <f t="shared" si="26"/>
        <v>4.2978051463212097E-2</v>
      </c>
      <c r="BI60" s="49">
        <f t="shared" si="26"/>
        <v>-7.5214868340175878E-2</v>
      </c>
      <c r="BJ60" s="49">
        <f t="shared" si="27"/>
        <v>8.7062541944420424E-3</v>
      </c>
      <c r="BL60" s="131">
        <v>397956</v>
      </c>
      <c r="BM60" s="54">
        <v>40779</v>
      </c>
      <c r="BN60" s="54">
        <v>78291</v>
      </c>
      <c r="BO60" s="54">
        <f t="shared" si="28"/>
        <v>517026</v>
      </c>
      <c r="BQ60" s="122">
        <f t="shared" si="29"/>
        <v>3.6770396727276333E-2</v>
      </c>
      <c r="BR60" s="49">
        <f t="shared" si="29"/>
        <v>4.9241030922778872E-2</v>
      </c>
      <c r="BS60" s="49">
        <f t="shared" si="29"/>
        <v>6.6738194683935603E-2</v>
      </c>
      <c r="BT60" s="49">
        <f t="shared" si="30"/>
        <v>4.2291877004251299E-2</v>
      </c>
      <c r="BV60" s="122">
        <f t="shared" si="31"/>
        <v>3.3577657441559827E-2</v>
      </c>
      <c r="BW60" s="49">
        <f t="shared" si="31"/>
        <v>4.6009888260732046E-2</v>
      </c>
      <c r="BX60" s="49">
        <f t="shared" si="31"/>
        <v>6.3453169424251499E-2</v>
      </c>
      <c r="BY60" s="49">
        <f t="shared" si="31"/>
        <v>3.9082134294197601E-2</v>
      </c>
      <c r="CA60" s="180">
        <v>285203.21626894496</v>
      </c>
      <c r="CB60" s="64">
        <v>271349.6233585279</v>
      </c>
      <c r="CC60" s="64">
        <v>271387.22458931641</v>
      </c>
      <c r="CD60" s="64">
        <v>281674.93122117297</v>
      </c>
      <c r="CF60" s="180">
        <v>283605.1622967507</v>
      </c>
      <c r="CG60" s="64">
        <v>270472.40381781245</v>
      </c>
      <c r="CH60" s="64">
        <v>269896.47441111924</v>
      </c>
      <c r="CI60" s="64">
        <v>280213.48492062208</v>
      </c>
      <c r="CK60" s="163">
        <v>265637.28125</v>
      </c>
      <c r="CL60" s="60">
        <v>264819.25</v>
      </c>
    </row>
    <row r="61" spans="1:90">
      <c r="A61" s="9" t="s">
        <v>146</v>
      </c>
      <c r="B61" s="23" t="s">
        <v>147</v>
      </c>
      <c r="D61" s="131">
        <v>241684.08634389672</v>
      </c>
      <c r="E61" s="54">
        <v>120953.375</v>
      </c>
      <c r="F61" s="124">
        <f t="shared" si="0"/>
        <v>1998.1590951380788</v>
      </c>
      <c r="G61" s="131">
        <f t="shared" si="1"/>
        <v>231858</v>
      </c>
      <c r="H61" s="54">
        <v>120801.65625</v>
      </c>
      <c r="I61" s="124">
        <f t="shared" si="2"/>
        <v>1919.3279893461724</v>
      </c>
      <c r="J61" s="49">
        <f t="shared" si="3"/>
        <v>4.2379759783560234E-2</v>
      </c>
      <c r="K61" s="49">
        <f t="shared" si="4"/>
        <v>4.1072243112945328E-2</v>
      </c>
      <c r="M61" s="131">
        <f t="shared" si="5"/>
        <v>245615.42317796126</v>
      </c>
      <c r="N61" s="124">
        <f t="shared" si="6"/>
        <v>2030.662006562126</v>
      </c>
      <c r="O61" s="49">
        <f t="shared" si="7"/>
        <v>-1.6006066651669815E-2</v>
      </c>
      <c r="P61" s="49">
        <f t="shared" si="8"/>
        <v>-1.6006066651669926E-2</v>
      </c>
      <c r="R61" s="131">
        <v>185539</v>
      </c>
      <c r="S61" s="54">
        <v>19867</v>
      </c>
      <c r="T61" s="54">
        <v>36028</v>
      </c>
      <c r="V61" s="124">
        <f t="shared" si="9"/>
        <v>36028</v>
      </c>
      <c r="W61" s="51">
        <f t="shared" si="10"/>
        <v>250.08634389672079</v>
      </c>
      <c r="Y61" s="176">
        <v>-2.0579184190608668E-2</v>
      </c>
      <c r="Z61" s="61">
        <v>-1.2229727354782893E-2</v>
      </c>
      <c r="AA61" s="117">
        <f t="shared" si="11"/>
        <v>4</v>
      </c>
      <c r="AB61" s="63">
        <f t="shared" si="12"/>
        <v>189.43746855805892</v>
      </c>
      <c r="AC61" s="63">
        <f t="shared" si="12"/>
        <v>20.11297621540767</v>
      </c>
      <c r="AE61" s="124">
        <f t="shared" si="13"/>
        <v>0</v>
      </c>
      <c r="AF61" s="51">
        <v>0</v>
      </c>
      <c r="AG61" s="51">
        <f t="shared" si="14"/>
        <v>250.08634389672079</v>
      </c>
      <c r="AI61" s="124">
        <v>0</v>
      </c>
      <c r="AJ61" s="51">
        <f t="shared" si="15"/>
        <v>0</v>
      </c>
      <c r="AK61" s="51">
        <f t="shared" si="16"/>
        <v>250.08634389672079</v>
      </c>
      <c r="AM61" s="124">
        <f t="shared" si="17"/>
        <v>226.08266930642992</v>
      </c>
      <c r="AN61" s="51">
        <f t="shared" si="18"/>
        <v>24.00367459029086</v>
      </c>
      <c r="AO61" s="51">
        <f t="shared" si="19"/>
        <v>0</v>
      </c>
      <c r="AQ61" s="124">
        <f t="shared" si="20"/>
        <v>185765</v>
      </c>
      <c r="AR61" s="51">
        <f t="shared" si="20"/>
        <v>19891</v>
      </c>
      <c r="AS61" s="51">
        <f t="shared" si="21"/>
        <v>36028</v>
      </c>
      <c r="AU61" s="178">
        <f t="shared" si="22"/>
        <v>241684</v>
      </c>
      <c r="AW61" s="124">
        <f t="shared" si="23"/>
        <v>1535.8397398997754</v>
      </c>
      <c r="AX61" s="51">
        <f t="shared" si="23"/>
        <v>164.45179805854943</v>
      </c>
      <c r="AY61" s="51">
        <f t="shared" si="23"/>
        <v>297.86684331875819</v>
      </c>
      <c r="AZ61" s="65">
        <f t="shared" si="24"/>
        <v>1998.1583812770832</v>
      </c>
      <c r="BB61" s="131">
        <v>189437.46855805896</v>
      </c>
      <c r="BC61" s="54">
        <v>20112.976215407671</v>
      </c>
      <c r="BD61" s="54">
        <v>36064.978404494643</v>
      </c>
      <c r="BE61" s="54">
        <f t="shared" si="25"/>
        <v>245615.42317796126</v>
      </c>
      <c r="BG61" s="122">
        <f t="shared" si="26"/>
        <v>-1.9386178383889341E-2</v>
      </c>
      <c r="BH61" s="49">
        <f t="shared" si="26"/>
        <v>-1.10364678519147E-2</v>
      </c>
      <c r="BI61" s="49">
        <f t="shared" si="26"/>
        <v>-1.0253272324165508E-3</v>
      </c>
      <c r="BJ61" s="49">
        <f t="shared" si="27"/>
        <v>-1.6006418192691219E-2</v>
      </c>
      <c r="BL61" s="131">
        <v>179044</v>
      </c>
      <c r="BM61" s="54">
        <v>18978</v>
      </c>
      <c r="BN61" s="54">
        <v>33836</v>
      </c>
      <c r="BO61" s="54">
        <f t="shared" si="28"/>
        <v>231858</v>
      </c>
      <c r="BQ61" s="122">
        <f t="shared" si="29"/>
        <v>3.7538258752038534E-2</v>
      </c>
      <c r="BR61" s="49">
        <f t="shared" si="29"/>
        <v>4.8108335967962823E-2</v>
      </c>
      <c r="BS61" s="49">
        <f t="shared" si="29"/>
        <v>6.478307128502192E-2</v>
      </c>
      <c r="BT61" s="49">
        <f t="shared" si="30"/>
        <v>4.2379387383657319E-2</v>
      </c>
      <c r="BV61" s="122">
        <f t="shared" si="31"/>
        <v>3.6236815053629634E-2</v>
      </c>
      <c r="BW61" s="49">
        <f t="shared" si="31"/>
        <v>4.67936336159398E-2</v>
      </c>
      <c r="BX61" s="49">
        <f t="shared" si="31"/>
        <v>6.3447452856875364E-2</v>
      </c>
      <c r="BY61" s="49">
        <f t="shared" si="31"/>
        <v>4.1071871180164754E-2</v>
      </c>
      <c r="CA61" s="180">
        <v>134095.44874385715</v>
      </c>
      <c r="CB61" s="64">
        <v>133035.91323671618</v>
      </c>
      <c r="CC61" s="64">
        <v>108379.27193172356</v>
      </c>
      <c r="CD61" s="64">
        <v>129499.11739924784</v>
      </c>
      <c r="CF61" s="180">
        <v>133652.42034216833</v>
      </c>
      <c r="CG61" s="64">
        <v>132652.19009168594</v>
      </c>
      <c r="CH61" s="64">
        <v>107830.14963303429</v>
      </c>
      <c r="CI61" s="64">
        <v>129141.85465670157</v>
      </c>
      <c r="CK61" s="163">
        <v>120953.375</v>
      </c>
      <c r="CL61" s="60">
        <v>120801.65625</v>
      </c>
    </row>
    <row r="62" spans="1:90">
      <c r="A62" s="9" t="s">
        <v>148</v>
      </c>
      <c r="B62" s="23" t="s">
        <v>149</v>
      </c>
      <c r="D62" s="131">
        <v>1200511</v>
      </c>
      <c r="E62" s="54">
        <v>610593</v>
      </c>
      <c r="F62" s="124">
        <f t="shared" si="0"/>
        <v>1966.1394742488042</v>
      </c>
      <c r="G62" s="131">
        <f t="shared" si="1"/>
        <v>1149982</v>
      </c>
      <c r="H62" s="54">
        <v>607792.6875</v>
      </c>
      <c r="I62" s="124">
        <f t="shared" si="2"/>
        <v>1892.0629083744939</v>
      </c>
      <c r="J62" s="49">
        <f t="shared" si="3"/>
        <v>4.3938948609630435E-2</v>
      </c>
      <c r="K62" s="49">
        <f t="shared" si="4"/>
        <v>3.9151217196023769E-2</v>
      </c>
      <c r="M62" s="131">
        <f t="shared" si="5"/>
        <v>1153707.5942262395</v>
      </c>
      <c r="N62" s="124">
        <f t="shared" si="6"/>
        <v>1889.4870957024393</v>
      </c>
      <c r="O62" s="49">
        <f t="shared" si="7"/>
        <v>4.0567823257807722E-2</v>
      </c>
      <c r="P62" s="49">
        <f t="shared" si="8"/>
        <v>4.0567823257807722E-2</v>
      </c>
      <c r="R62" s="131">
        <v>867350</v>
      </c>
      <c r="S62" s="54">
        <v>90051</v>
      </c>
      <c r="T62" s="54">
        <v>243110</v>
      </c>
      <c r="V62" s="124">
        <f t="shared" si="9"/>
        <v>243110</v>
      </c>
      <c r="W62" s="51">
        <f t="shared" si="10"/>
        <v>0</v>
      </c>
      <c r="Y62" s="176">
        <v>4.2018160539337934E-2</v>
      </c>
      <c r="Z62" s="61">
        <v>7.3124511537625558E-4</v>
      </c>
      <c r="AA62" s="117">
        <f t="shared" si="11"/>
        <v>2</v>
      </c>
      <c r="AB62" s="63">
        <f t="shared" si="12"/>
        <v>832.37512823295572</v>
      </c>
      <c r="AC62" s="63">
        <f t="shared" si="12"/>
        <v>89.985198762948443</v>
      </c>
      <c r="AE62" s="124">
        <f t="shared" si="13"/>
        <v>0</v>
      </c>
      <c r="AF62" s="51">
        <v>0</v>
      </c>
      <c r="AG62" s="51">
        <f t="shared" si="14"/>
        <v>0</v>
      </c>
      <c r="AI62" s="124">
        <v>0</v>
      </c>
      <c r="AJ62" s="51">
        <f t="shared" si="15"/>
        <v>0</v>
      </c>
      <c r="AK62" s="51">
        <f t="shared" si="16"/>
        <v>0</v>
      </c>
      <c r="AM62" s="124">
        <f t="shared" si="17"/>
        <v>0</v>
      </c>
      <c r="AN62" s="51">
        <f t="shared" si="18"/>
        <v>0</v>
      </c>
      <c r="AO62" s="51">
        <f t="shared" si="19"/>
        <v>0</v>
      </c>
      <c r="AQ62" s="124">
        <f t="shared" si="20"/>
        <v>867350</v>
      </c>
      <c r="AR62" s="51">
        <f t="shared" si="20"/>
        <v>90051</v>
      </c>
      <c r="AS62" s="51">
        <f t="shared" si="21"/>
        <v>243110</v>
      </c>
      <c r="AU62" s="178">
        <f t="shared" si="22"/>
        <v>1200511</v>
      </c>
      <c r="AW62" s="124">
        <f t="shared" si="23"/>
        <v>1420.5043293978151</v>
      </c>
      <c r="AX62" s="51">
        <f t="shared" si="23"/>
        <v>147.48121907719218</v>
      </c>
      <c r="AY62" s="51">
        <f t="shared" si="23"/>
        <v>398.15392577379691</v>
      </c>
      <c r="AZ62" s="65">
        <f t="shared" si="24"/>
        <v>1966.1394742488042</v>
      </c>
      <c r="BB62" s="131">
        <v>832375.12823295582</v>
      </c>
      <c r="BC62" s="54">
        <v>89985.19876294845</v>
      </c>
      <c r="BD62" s="54">
        <v>231347.2672303351</v>
      </c>
      <c r="BE62" s="54">
        <f t="shared" si="25"/>
        <v>1153707.5942262395</v>
      </c>
      <c r="BG62" s="122">
        <f t="shared" si="26"/>
        <v>4.2018160539337712E-2</v>
      </c>
      <c r="BH62" s="49">
        <f t="shared" si="26"/>
        <v>7.3124511537603354E-4</v>
      </c>
      <c r="BI62" s="49">
        <f t="shared" si="26"/>
        <v>5.0844485480581181E-2</v>
      </c>
      <c r="BJ62" s="49">
        <f t="shared" si="27"/>
        <v>4.0567823257807722E-2</v>
      </c>
      <c r="BL62" s="131">
        <v>836616</v>
      </c>
      <c r="BM62" s="54">
        <v>85811</v>
      </c>
      <c r="BN62" s="54">
        <v>227555</v>
      </c>
      <c r="BO62" s="54">
        <f t="shared" si="28"/>
        <v>1149982</v>
      </c>
      <c r="BQ62" s="122">
        <f t="shared" si="29"/>
        <v>3.6736089197433541E-2</v>
      </c>
      <c r="BR62" s="49">
        <f t="shared" si="29"/>
        <v>4.9410914684597573E-2</v>
      </c>
      <c r="BS62" s="49">
        <f t="shared" si="29"/>
        <v>6.8357100481202249E-2</v>
      </c>
      <c r="BT62" s="49">
        <f t="shared" si="30"/>
        <v>4.3938948609630435E-2</v>
      </c>
      <c r="BV62" s="122">
        <f t="shared" si="31"/>
        <v>3.1981391666049186E-2</v>
      </c>
      <c r="BW62" s="49">
        <f t="shared" si="31"/>
        <v>4.4598087642643724E-2</v>
      </c>
      <c r="BX62" s="49">
        <f t="shared" si="31"/>
        <v>6.345738210424523E-2</v>
      </c>
      <c r="BY62" s="49">
        <f t="shared" si="31"/>
        <v>3.9151217196023769E-2</v>
      </c>
      <c r="CA62" s="180">
        <v>589206.12270225282</v>
      </c>
      <c r="CB62" s="64">
        <v>595200.97707099211</v>
      </c>
      <c r="CC62" s="64">
        <v>695224.27282786951</v>
      </c>
      <c r="CD62" s="64">
        <v>608284.74554245092</v>
      </c>
      <c r="CF62" s="180">
        <v>586086.28724008868</v>
      </c>
      <c r="CG62" s="64">
        <v>593157.63419020176</v>
      </c>
      <c r="CH62" s="64">
        <v>691581.18020195595</v>
      </c>
      <c r="CI62" s="64">
        <v>604750.03397076193</v>
      </c>
      <c r="CK62" s="163">
        <v>610593</v>
      </c>
      <c r="CL62" s="60">
        <v>607792.6875</v>
      </c>
    </row>
    <row r="63" spans="1:90">
      <c r="A63" s="9" t="s">
        <v>150</v>
      </c>
      <c r="B63" s="23" t="s">
        <v>151</v>
      </c>
      <c r="D63" s="131">
        <v>617223.85762767959</v>
      </c>
      <c r="E63" s="54">
        <v>361942.90625</v>
      </c>
      <c r="F63" s="124">
        <f t="shared" si="0"/>
        <v>1705.3072376043551</v>
      </c>
      <c r="G63" s="131">
        <f t="shared" si="1"/>
        <v>591641</v>
      </c>
      <c r="H63" s="54">
        <v>360500</v>
      </c>
      <c r="I63" s="124">
        <f t="shared" si="2"/>
        <v>1641.1678224687932</v>
      </c>
      <c r="J63" s="49">
        <f t="shared" si="3"/>
        <v>4.3240508395597343E-2</v>
      </c>
      <c r="K63" s="49">
        <f t="shared" si="4"/>
        <v>3.908157000000001E-2</v>
      </c>
      <c r="M63" s="131">
        <f t="shared" si="5"/>
        <v>613555.63001727639</v>
      </c>
      <c r="N63" s="124">
        <f t="shared" si="6"/>
        <v>1695.1724137217468</v>
      </c>
      <c r="O63" s="49">
        <f t="shared" si="7"/>
        <v>5.9786389871443468E-3</v>
      </c>
      <c r="P63" s="49">
        <f t="shared" si="8"/>
        <v>5.9786389871443468E-3</v>
      </c>
      <c r="R63" s="131">
        <v>467407</v>
      </c>
      <c r="S63" s="54">
        <v>52174</v>
      </c>
      <c r="T63" s="54">
        <v>96934</v>
      </c>
      <c r="V63" s="124">
        <f t="shared" si="9"/>
        <v>96934</v>
      </c>
      <c r="W63" s="51">
        <f t="shared" si="10"/>
        <v>708.85762767959386</v>
      </c>
      <c r="Y63" s="176">
        <v>1.4140077210720747E-2</v>
      </c>
      <c r="Z63" s="61">
        <v>-4.0082265754940449E-3</v>
      </c>
      <c r="AA63" s="117">
        <f t="shared" si="11"/>
        <v>3</v>
      </c>
      <c r="AB63" s="63">
        <f t="shared" si="12"/>
        <v>460.88998009579785</v>
      </c>
      <c r="AC63" s="63">
        <f t="shared" si="12"/>
        <v>52.38396680788918</v>
      </c>
      <c r="AE63" s="124">
        <f t="shared" si="13"/>
        <v>0</v>
      </c>
      <c r="AF63" s="51">
        <v>0</v>
      </c>
      <c r="AG63" s="51">
        <f t="shared" si="14"/>
        <v>708.85762767959386</v>
      </c>
      <c r="AI63" s="124">
        <v>0</v>
      </c>
      <c r="AJ63" s="51">
        <f t="shared" si="15"/>
        <v>209.12521334982631</v>
      </c>
      <c r="AK63" s="51">
        <f t="shared" si="16"/>
        <v>499.73241432976755</v>
      </c>
      <c r="AM63" s="124">
        <f t="shared" si="17"/>
        <v>448.73047596333612</v>
      </c>
      <c r="AN63" s="51">
        <f t="shared" si="18"/>
        <v>51.001938366431474</v>
      </c>
      <c r="AO63" s="51">
        <f t="shared" si="19"/>
        <v>0</v>
      </c>
      <c r="AQ63" s="124">
        <f t="shared" si="20"/>
        <v>467856</v>
      </c>
      <c r="AR63" s="51">
        <f t="shared" si="20"/>
        <v>52434</v>
      </c>
      <c r="AS63" s="51">
        <f t="shared" si="21"/>
        <v>96934</v>
      </c>
      <c r="AU63" s="178">
        <f t="shared" si="22"/>
        <v>617224</v>
      </c>
      <c r="AW63" s="124">
        <f t="shared" si="23"/>
        <v>1292.6237589440254</v>
      </c>
      <c r="AX63" s="51">
        <f t="shared" si="23"/>
        <v>144.86815211618753</v>
      </c>
      <c r="AY63" s="51">
        <f t="shared" si="23"/>
        <v>267.81571989988407</v>
      </c>
      <c r="AZ63" s="65">
        <f t="shared" si="24"/>
        <v>1705.307630960097</v>
      </c>
      <c r="BB63" s="131">
        <v>460889.98009579786</v>
      </c>
      <c r="BC63" s="54">
        <v>52383.966807889177</v>
      </c>
      <c r="BD63" s="54">
        <v>100281.68311358934</v>
      </c>
      <c r="BE63" s="54">
        <f t="shared" si="25"/>
        <v>613555.63001727639</v>
      </c>
      <c r="BG63" s="122">
        <f t="shared" si="26"/>
        <v>1.5114279340058934E-2</v>
      </c>
      <c r="BH63" s="49">
        <f t="shared" si="26"/>
        <v>9.551241564869084E-4</v>
      </c>
      <c r="BI63" s="49">
        <f t="shared" si="26"/>
        <v>-3.3382797432681799E-2</v>
      </c>
      <c r="BJ63" s="49">
        <f t="shared" si="27"/>
        <v>5.9788710318253724E-3</v>
      </c>
      <c r="BL63" s="131">
        <v>451108</v>
      </c>
      <c r="BM63" s="54">
        <v>49747</v>
      </c>
      <c r="BN63" s="54">
        <v>90786</v>
      </c>
      <c r="BO63" s="54">
        <f t="shared" si="28"/>
        <v>591641</v>
      </c>
      <c r="BQ63" s="122">
        <f t="shared" si="29"/>
        <v>3.712636441827688E-2</v>
      </c>
      <c r="BR63" s="49">
        <f t="shared" si="29"/>
        <v>5.4013307335115668E-2</v>
      </c>
      <c r="BS63" s="49">
        <f t="shared" si="29"/>
        <v>6.771969246359566E-2</v>
      </c>
      <c r="BT63" s="49">
        <f t="shared" si="30"/>
        <v>4.3240749035310166E-2</v>
      </c>
      <c r="BV63" s="122">
        <f t="shared" si="31"/>
        <v>3.2991800409926553E-2</v>
      </c>
      <c r="BW63" s="49">
        <f t="shared" si="31"/>
        <v>4.9811422555844587E-2</v>
      </c>
      <c r="BX63" s="49">
        <f t="shared" si="31"/>
        <v>6.346316639028271E-2</v>
      </c>
      <c r="BY63" s="49">
        <f t="shared" si="31"/>
        <v>3.9081809680388879E-2</v>
      </c>
      <c r="CA63" s="180">
        <v>326246.1706911581</v>
      </c>
      <c r="CB63" s="64">
        <v>346490.18566982431</v>
      </c>
      <c r="CC63" s="64">
        <v>301357.61297403509</v>
      </c>
      <c r="CD63" s="64">
        <v>323493.17292264459</v>
      </c>
      <c r="CF63" s="180">
        <v>324452.41169097851</v>
      </c>
      <c r="CG63" s="64">
        <v>344851.04187937168</v>
      </c>
      <c r="CH63" s="64">
        <v>299426.54173856374</v>
      </c>
      <c r="CI63" s="64">
        <v>321771.64664569823</v>
      </c>
      <c r="CK63" s="163">
        <v>361942.90625</v>
      </c>
      <c r="CL63" s="60">
        <v>360500</v>
      </c>
    </row>
    <row r="64" spans="1:90">
      <c r="A64" s="9" t="s">
        <v>152</v>
      </c>
      <c r="B64" s="23" t="s">
        <v>153</v>
      </c>
      <c r="D64" s="131">
        <v>761430.82482111873</v>
      </c>
      <c r="E64" s="54">
        <v>379592.1875</v>
      </c>
      <c r="F64" s="124">
        <f t="shared" si="0"/>
        <v>2005.9180612644161</v>
      </c>
      <c r="G64" s="131">
        <f t="shared" si="1"/>
        <v>729128</v>
      </c>
      <c r="H64" s="54">
        <v>377694.125</v>
      </c>
      <c r="I64" s="124">
        <f t="shared" si="2"/>
        <v>1930.4721777178822</v>
      </c>
      <c r="J64" s="49">
        <f t="shared" si="3"/>
        <v>4.4303366241755571E-2</v>
      </c>
      <c r="K64" s="49">
        <f t="shared" si="4"/>
        <v>3.908157000000001E-2</v>
      </c>
      <c r="M64" s="131">
        <f t="shared" si="5"/>
        <v>760289.04314581712</v>
      </c>
      <c r="N64" s="124">
        <f t="shared" si="6"/>
        <v>2002.9101445767169</v>
      </c>
      <c r="O64" s="49">
        <f t="shared" si="7"/>
        <v>1.5017731553479408E-3</v>
      </c>
      <c r="P64" s="49">
        <f t="shared" si="8"/>
        <v>1.5017731553479408E-3</v>
      </c>
      <c r="R64" s="131">
        <v>583902</v>
      </c>
      <c r="S64" s="54">
        <v>64226</v>
      </c>
      <c r="T64" s="54">
        <v>111637</v>
      </c>
      <c r="V64" s="124">
        <f t="shared" si="9"/>
        <v>111637</v>
      </c>
      <c r="W64" s="51">
        <f t="shared" si="10"/>
        <v>1665.8248211187311</v>
      </c>
      <c r="Y64" s="176">
        <v>-2.988951598966838E-3</v>
      </c>
      <c r="Z64" s="61">
        <v>9.6062298078343433E-2</v>
      </c>
      <c r="AA64" s="117">
        <f t="shared" si="11"/>
        <v>1</v>
      </c>
      <c r="AB64" s="63">
        <f t="shared" si="12"/>
        <v>585.65248693727006</v>
      </c>
      <c r="AC64" s="63">
        <f t="shared" si="12"/>
        <v>58.597034231177716</v>
      </c>
      <c r="AE64" s="124">
        <f t="shared" si="13"/>
        <v>1665.8248211187311</v>
      </c>
      <c r="AF64" s="51">
        <v>0</v>
      </c>
      <c r="AG64" s="51">
        <f t="shared" si="14"/>
        <v>0</v>
      </c>
      <c r="AI64" s="124">
        <v>0</v>
      </c>
      <c r="AJ64" s="51">
        <f t="shared" si="15"/>
        <v>0</v>
      </c>
      <c r="AK64" s="51">
        <f t="shared" si="16"/>
        <v>0</v>
      </c>
      <c r="AM64" s="124">
        <f t="shared" si="17"/>
        <v>0</v>
      </c>
      <c r="AN64" s="51">
        <f t="shared" si="18"/>
        <v>0</v>
      </c>
      <c r="AO64" s="51">
        <f t="shared" si="19"/>
        <v>0</v>
      </c>
      <c r="AQ64" s="124">
        <f t="shared" si="20"/>
        <v>585568</v>
      </c>
      <c r="AR64" s="51">
        <f t="shared" si="20"/>
        <v>64226</v>
      </c>
      <c r="AS64" s="51">
        <f t="shared" si="21"/>
        <v>111637</v>
      </c>
      <c r="AU64" s="178">
        <f t="shared" si="22"/>
        <v>761431</v>
      </c>
      <c r="AW64" s="124">
        <f t="shared" si="23"/>
        <v>1542.623950868325</v>
      </c>
      <c r="AX64" s="51">
        <f t="shared" si="23"/>
        <v>169.19737053334376</v>
      </c>
      <c r="AY64" s="51">
        <f t="shared" si="23"/>
        <v>294.09720135507268</v>
      </c>
      <c r="AZ64" s="65">
        <f t="shared" si="24"/>
        <v>2005.9185227567414</v>
      </c>
      <c r="BB64" s="131">
        <v>585652.48693727003</v>
      </c>
      <c r="BC64" s="54">
        <v>58597.034231177706</v>
      </c>
      <c r="BD64" s="54">
        <v>116039.52197736937</v>
      </c>
      <c r="BE64" s="54">
        <f t="shared" si="25"/>
        <v>760289.04314581712</v>
      </c>
      <c r="BG64" s="122">
        <f t="shared" si="26"/>
        <v>-1.4426121147692594E-4</v>
      </c>
      <c r="BH64" s="49">
        <f t="shared" si="26"/>
        <v>9.6062298078343655E-2</v>
      </c>
      <c r="BI64" s="49">
        <f t="shared" si="26"/>
        <v>-3.7939849306066309E-2</v>
      </c>
      <c r="BJ64" s="49">
        <f t="shared" si="27"/>
        <v>1.5020035662460796E-3</v>
      </c>
      <c r="BL64" s="131">
        <v>562967</v>
      </c>
      <c r="BM64" s="54">
        <v>61711</v>
      </c>
      <c r="BN64" s="54">
        <v>104450</v>
      </c>
      <c r="BO64" s="54">
        <f t="shared" si="28"/>
        <v>729128</v>
      </c>
      <c r="BQ64" s="122">
        <f t="shared" si="29"/>
        <v>4.0146225267200464E-2</v>
      </c>
      <c r="BR64" s="49">
        <f t="shared" si="29"/>
        <v>4.0754484613764186E-2</v>
      </c>
      <c r="BS64" s="49">
        <f t="shared" si="29"/>
        <v>6.8808042125418911E-2</v>
      </c>
      <c r="BT64" s="49">
        <f t="shared" si="30"/>
        <v>4.4303606499819015E-2</v>
      </c>
      <c r="BV64" s="122">
        <f t="shared" si="31"/>
        <v>3.4945215842589361E-2</v>
      </c>
      <c r="BW64" s="49">
        <f t="shared" si="31"/>
        <v>3.5550433729676367E-2</v>
      </c>
      <c r="BX64" s="49">
        <f t="shared" si="31"/>
        <v>6.3463715947850607E-2</v>
      </c>
      <c r="BY64" s="49">
        <f t="shared" si="31"/>
        <v>3.9081809056708883E-2</v>
      </c>
      <c r="CA64" s="180">
        <v>414560.71832875133</v>
      </c>
      <c r="CB64" s="64">
        <v>387586.09757297114</v>
      </c>
      <c r="CC64" s="64">
        <v>348711.67164334678</v>
      </c>
      <c r="CD64" s="64">
        <v>400857.40049135633</v>
      </c>
      <c r="CF64" s="180">
        <v>412002.89759120747</v>
      </c>
      <c r="CG64" s="64">
        <v>385648.42275750171</v>
      </c>
      <c r="CH64" s="64">
        <v>346522.81296971592</v>
      </c>
      <c r="CI64" s="64">
        <v>398680.46666080586</v>
      </c>
      <c r="CK64" s="163">
        <v>379592.1875</v>
      </c>
      <c r="CL64" s="60">
        <v>377694.125</v>
      </c>
    </row>
    <row r="65" spans="1:90">
      <c r="A65" s="9" t="s">
        <v>154</v>
      </c>
      <c r="B65" s="23" t="s">
        <v>155</v>
      </c>
      <c r="D65" s="131">
        <v>521485.82579660742</v>
      </c>
      <c r="E65" s="54">
        <v>253605.703125</v>
      </c>
      <c r="F65" s="124">
        <f t="shared" si="0"/>
        <v>2056.285877528439</v>
      </c>
      <c r="G65" s="131">
        <f t="shared" si="1"/>
        <v>496963</v>
      </c>
      <c r="H65" s="54">
        <v>252526.296875</v>
      </c>
      <c r="I65" s="124">
        <f t="shared" si="2"/>
        <v>1967.9653412333355</v>
      </c>
      <c r="J65" s="49">
        <f t="shared" si="3"/>
        <v>4.9345375403415215E-2</v>
      </c>
      <c r="K65" s="49">
        <f t="shared" si="4"/>
        <v>4.4879111661464854E-2</v>
      </c>
      <c r="M65" s="131">
        <f t="shared" si="5"/>
        <v>540649.53166195541</v>
      </c>
      <c r="N65" s="124">
        <f t="shared" si="6"/>
        <v>2131.8508416802997</v>
      </c>
      <c r="O65" s="49">
        <f t="shared" si="7"/>
        <v>-3.5445708805922349E-2</v>
      </c>
      <c r="P65" s="49">
        <f t="shared" si="8"/>
        <v>-3.5445708805922571E-2</v>
      </c>
      <c r="R65" s="131">
        <v>402285</v>
      </c>
      <c r="S65" s="54">
        <v>44433</v>
      </c>
      <c r="T65" s="54">
        <v>72962</v>
      </c>
      <c r="V65" s="124">
        <f t="shared" si="9"/>
        <v>72962</v>
      </c>
      <c r="W65" s="51">
        <f t="shared" si="10"/>
        <v>1805.8257966074161</v>
      </c>
      <c r="Y65" s="176">
        <v>-2.6459057792217133E-2</v>
      </c>
      <c r="Z65" s="61">
        <v>-3.0895377258178813E-2</v>
      </c>
      <c r="AA65" s="117">
        <f t="shared" si="11"/>
        <v>4</v>
      </c>
      <c r="AB65" s="63">
        <f t="shared" si="12"/>
        <v>413.21836869819111</v>
      </c>
      <c r="AC65" s="63">
        <f t="shared" si="12"/>
        <v>45.849538798286574</v>
      </c>
      <c r="AE65" s="124">
        <f t="shared" si="13"/>
        <v>0</v>
      </c>
      <c r="AF65" s="51">
        <v>0</v>
      </c>
      <c r="AG65" s="51">
        <f t="shared" si="14"/>
        <v>1805.8257966074161</v>
      </c>
      <c r="AI65" s="124">
        <v>0</v>
      </c>
      <c r="AJ65" s="51">
        <f t="shared" si="15"/>
        <v>0</v>
      </c>
      <c r="AK65" s="51">
        <f t="shared" si="16"/>
        <v>1805.8257966074161</v>
      </c>
      <c r="AM65" s="124">
        <f t="shared" si="17"/>
        <v>1625.4684277466147</v>
      </c>
      <c r="AN65" s="51">
        <f t="shared" si="18"/>
        <v>180.35736886080139</v>
      </c>
      <c r="AO65" s="51">
        <f t="shared" si="19"/>
        <v>0</v>
      </c>
      <c r="AQ65" s="124">
        <f t="shared" si="20"/>
        <v>403910</v>
      </c>
      <c r="AR65" s="51">
        <f t="shared" si="20"/>
        <v>44613</v>
      </c>
      <c r="AS65" s="51">
        <f t="shared" si="21"/>
        <v>72962</v>
      </c>
      <c r="AU65" s="178">
        <f t="shared" si="22"/>
        <v>521485</v>
      </c>
      <c r="AW65" s="124">
        <f t="shared" si="23"/>
        <v>1592.6692303166242</v>
      </c>
      <c r="AX65" s="51">
        <f t="shared" si="23"/>
        <v>175.9148136270841</v>
      </c>
      <c r="AY65" s="51">
        <f t="shared" si="23"/>
        <v>287.69857736218842</v>
      </c>
      <c r="AZ65" s="65">
        <f t="shared" si="24"/>
        <v>2056.2826213058966</v>
      </c>
      <c r="BB65" s="131">
        <v>413218.36869819107</v>
      </c>
      <c r="BC65" s="54">
        <v>45849.538798286565</v>
      </c>
      <c r="BD65" s="54">
        <v>81581.624165477755</v>
      </c>
      <c r="BE65" s="54">
        <f t="shared" si="25"/>
        <v>540649.53166195541</v>
      </c>
      <c r="BG65" s="122">
        <f t="shared" si="26"/>
        <v>-2.2526512380164232E-2</v>
      </c>
      <c r="BH65" s="49">
        <f t="shared" si="26"/>
        <v>-2.6969492620780189E-2</v>
      </c>
      <c r="BI65" s="49">
        <f t="shared" si="26"/>
        <v>-0.10565644228893956</v>
      </c>
      <c r="BJ65" s="49">
        <f t="shared" si="27"/>
        <v>-3.5447236221667788E-2</v>
      </c>
      <c r="BL65" s="131">
        <v>386534</v>
      </c>
      <c r="BM65" s="54">
        <v>42113</v>
      </c>
      <c r="BN65" s="54">
        <v>68316</v>
      </c>
      <c r="BO65" s="54">
        <f t="shared" si="28"/>
        <v>496963</v>
      </c>
      <c r="BQ65" s="122">
        <f t="shared" si="29"/>
        <v>4.4953354685487001E-2</v>
      </c>
      <c r="BR65" s="49">
        <f t="shared" si="29"/>
        <v>5.9364091848122857E-2</v>
      </c>
      <c r="BS65" s="49">
        <f t="shared" si="29"/>
        <v>6.8007494583992134E-2</v>
      </c>
      <c r="BT65" s="49">
        <f t="shared" si="30"/>
        <v>4.9343713717117765E-2</v>
      </c>
      <c r="BV65" s="122">
        <f t="shared" si="31"/>
        <v>4.0505784429347935E-2</v>
      </c>
      <c r="BW65" s="49">
        <f t="shared" si="31"/>
        <v>5.4855186063764938E-2</v>
      </c>
      <c r="BX65" s="49">
        <f t="shared" si="31"/>
        <v>6.3461800419801317E-2</v>
      </c>
      <c r="BY65" s="49">
        <f t="shared" si="31"/>
        <v>4.4877457047699743E-2</v>
      </c>
      <c r="CA65" s="180">
        <v>292501.28288536664</v>
      </c>
      <c r="CB65" s="64">
        <v>303268.6560251406</v>
      </c>
      <c r="CC65" s="64">
        <v>245161.85566216972</v>
      </c>
      <c r="CD65" s="64">
        <v>285053.91178880236</v>
      </c>
      <c r="CF65" s="180">
        <v>290185.50606745179</v>
      </c>
      <c r="CG65" s="64">
        <v>301774.92691258743</v>
      </c>
      <c r="CH65" s="64">
        <v>243662.73033021641</v>
      </c>
      <c r="CI65" s="64">
        <v>283118.59729960805</v>
      </c>
      <c r="CK65" s="163">
        <v>253605.703125</v>
      </c>
      <c r="CL65" s="60">
        <v>252526.296875</v>
      </c>
    </row>
    <row r="66" spans="1:90">
      <c r="A66" s="9" t="s">
        <v>156</v>
      </c>
      <c r="B66" s="23" t="s">
        <v>157</v>
      </c>
      <c r="D66" s="131">
        <v>151518.04413367924</v>
      </c>
      <c r="E66" s="54">
        <v>82345.015625</v>
      </c>
      <c r="F66" s="124">
        <f t="shared" si="0"/>
        <v>1840.0390477025821</v>
      </c>
      <c r="G66" s="131">
        <f t="shared" si="1"/>
        <v>143647</v>
      </c>
      <c r="H66" s="54">
        <v>81145.171875</v>
      </c>
      <c r="I66" s="124">
        <f t="shared" si="2"/>
        <v>1770.2470360316802</v>
      </c>
      <c r="J66" s="49">
        <f t="shared" si="3"/>
        <v>5.4794350969245675E-2</v>
      </c>
      <c r="K66" s="49">
        <f t="shared" si="4"/>
        <v>3.9425012583188979E-2</v>
      </c>
      <c r="M66" s="131">
        <f t="shared" si="5"/>
        <v>152704.86223416135</v>
      </c>
      <c r="N66" s="124">
        <f t="shared" si="6"/>
        <v>1854.4517974175969</v>
      </c>
      <c r="O66" s="49">
        <f t="shared" si="7"/>
        <v>-7.7719732241545714E-3</v>
      </c>
      <c r="P66" s="49">
        <f t="shared" si="8"/>
        <v>-7.7719732241545714E-3</v>
      </c>
      <c r="R66" s="131">
        <v>117078</v>
      </c>
      <c r="S66" s="54">
        <v>12695</v>
      </c>
      <c r="T66" s="54">
        <v>21462</v>
      </c>
      <c r="V66" s="124">
        <f t="shared" si="9"/>
        <v>21462</v>
      </c>
      <c r="W66" s="51">
        <f t="shared" si="10"/>
        <v>283.0441336792428</v>
      </c>
      <c r="Y66" s="176">
        <v>-1.4757650219301421E-3</v>
      </c>
      <c r="Z66" s="61">
        <v>-1.2229920186490495E-2</v>
      </c>
      <c r="AA66" s="117">
        <f t="shared" si="11"/>
        <v>4</v>
      </c>
      <c r="AB66" s="63">
        <f t="shared" si="12"/>
        <v>117.25103497620299</v>
      </c>
      <c r="AC66" s="63">
        <f t="shared" si="12"/>
        <v>12.85218114968294</v>
      </c>
      <c r="AE66" s="124">
        <f t="shared" si="13"/>
        <v>0</v>
      </c>
      <c r="AF66" s="51">
        <v>0</v>
      </c>
      <c r="AG66" s="51">
        <f t="shared" si="14"/>
        <v>283.0441336792428</v>
      </c>
      <c r="AI66" s="124">
        <v>0</v>
      </c>
      <c r="AJ66" s="51">
        <f t="shared" si="15"/>
        <v>0</v>
      </c>
      <c r="AK66" s="51">
        <f t="shared" si="16"/>
        <v>283.0441336792428</v>
      </c>
      <c r="AM66" s="124">
        <f t="shared" si="17"/>
        <v>255.08376046386522</v>
      </c>
      <c r="AN66" s="51">
        <f t="shared" si="18"/>
        <v>27.96037321537759</v>
      </c>
      <c r="AO66" s="51">
        <f t="shared" si="19"/>
        <v>0</v>
      </c>
      <c r="AQ66" s="124">
        <f t="shared" si="20"/>
        <v>117333</v>
      </c>
      <c r="AR66" s="51">
        <f t="shared" si="20"/>
        <v>12723</v>
      </c>
      <c r="AS66" s="51">
        <f t="shared" si="21"/>
        <v>21462</v>
      </c>
      <c r="AU66" s="178">
        <f t="shared" si="22"/>
        <v>151518</v>
      </c>
      <c r="AW66" s="124">
        <f t="shared" si="23"/>
        <v>1424.894987382547</v>
      </c>
      <c r="AX66" s="51">
        <f t="shared" si="23"/>
        <v>154.50844114160674</v>
      </c>
      <c r="AY66" s="51">
        <f t="shared" si="23"/>
        <v>260.63508321788601</v>
      </c>
      <c r="AZ66" s="65">
        <f t="shared" si="24"/>
        <v>1840.0385117420396</v>
      </c>
      <c r="BB66" s="131">
        <v>117251.03497620298</v>
      </c>
      <c r="BC66" s="54">
        <v>12852.18114968294</v>
      </c>
      <c r="BD66" s="54">
        <v>22601.646108275439</v>
      </c>
      <c r="BE66" s="54">
        <f t="shared" si="25"/>
        <v>152704.86223416135</v>
      </c>
      <c r="BG66" s="122">
        <f t="shared" si="26"/>
        <v>6.990558660198154E-4</v>
      </c>
      <c r="BH66" s="49">
        <f t="shared" si="26"/>
        <v>-1.0051301656771816E-2</v>
      </c>
      <c r="BI66" s="49">
        <f t="shared" si="26"/>
        <v>-5.042314629721445E-2</v>
      </c>
      <c r="BJ66" s="49">
        <f t="shared" si="27"/>
        <v>-7.7722622370818284E-3</v>
      </c>
      <c r="BL66" s="131">
        <v>111795</v>
      </c>
      <c r="BM66" s="54">
        <v>11965</v>
      </c>
      <c r="BN66" s="54">
        <v>19887</v>
      </c>
      <c r="BO66" s="54">
        <f t="shared" si="28"/>
        <v>143647</v>
      </c>
      <c r="BQ66" s="122">
        <f t="shared" si="29"/>
        <v>4.9537099154702835E-2</v>
      </c>
      <c r="BR66" s="49">
        <f t="shared" si="29"/>
        <v>6.3351441704972755E-2</v>
      </c>
      <c r="BS66" s="49">
        <f t="shared" si="29"/>
        <v>7.9197465681098311E-2</v>
      </c>
      <c r="BT66" s="49">
        <f t="shared" si="30"/>
        <v>5.4794043732204534E-2</v>
      </c>
      <c r="BV66" s="122">
        <f t="shared" si="31"/>
        <v>3.4244363835437497E-2</v>
      </c>
      <c r="BW66" s="49">
        <f t="shared" si="31"/>
        <v>4.7857418518512329E-2</v>
      </c>
      <c r="BX66" s="49">
        <f t="shared" si="31"/>
        <v>6.3472551132412569E-2</v>
      </c>
      <c r="BY66" s="49">
        <f t="shared" si="31"/>
        <v>3.9424709822878379E-2</v>
      </c>
      <c r="CA66" s="180">
        <v>82997.46755746413</v>
      </c>
      <c r="CB66" s="64">
        <v>85009.878101579743</v>
      </c>
      <c r="CC66" s="64">
        <v>67920.460736171895</v>
      </c>
      <c r="CD66" s="64">
        <v>80512.634858314661</v>
      </c>
      <c r="CF66" s="180">
        <v>81686.479796107902</v>
      </c>
      <c r="CG66" s="64">
        <v>83856.883314069986</v>
      </c>
      <c r="CH66" s="64">
        <v>67147.383298821107</v>
      </c>
      <c r="CI66" s="64">
        <v>79363.116160937381</v>
      </c>
      <c r="CK66" s="163">
        <v>82345.015625</v>
      </c>
      <c r="CL66" s="60">
        <v>81145.171875</v>
      </c>
    </row>
    <row r="67" spans="1:90">
      <c r="A67" s="9" t="s">
        <v>158</v>
      </c>
      <c r="B67" s="23" t="s">
        <v>159</v>
      </c>
      <c r="D67" s="131">
        <v>576894.19911487459</v>
      </c>
      <c r="E67" s="54">
        <v>336898.34375</v>
      </c>
      <c r="F67" s="124">
        <f t="shared" si="0"/>
        <v>1712.3687599454831</v>
      </c>
      <c r="G67" s="131">
        <f t="shared" si="1"/>
        <v>550854</v>
      </c>
      <c r="H67" s="54">
        <v>335015.1875</v>
      </c>
      <c r="I67" s="124">
        <f t="shared" si="2"/>
        <v>1644.2657543697178</v>
      </c>
      <c r="J67" s="49">
        <f t="shared" si="3"/>
        <v>4.7272415403853962E-2</v>
      </c>
      <c r="K67" s="49">
        <f t="shared" si="4"/>
        <v>4.1418490529756546E-2</v>
      </c>
      <c r="M67" s="131">
        <f t="shared" si="5"/>
        <v>587772.69138568919</v>
      </c>
      <c r="N67" s="124">
        <f t="shared" si="6"/>
        <v>1744.6588927782141</v>
      </c>
      <c r="O67" s="49">
        <f t="shared" si="7"/>
        <v>-1.8507992001411733E-2</v>
      </c>
      <c r="P67" s="49">
        <f t="shared" si="8"/>
        <v>-1.8507992001411622E-2</v>
      </c>
      <c r="R67" s="131">
        <v>427657</v>
      </c>
      <c r="S67" s="54">
        <v>48826</v>
      </c>
      <c r="T67" s="54">
        <v>100065</v>
      </c>
      <c r="V67" s="124">
        <f t="shared" si="9"/>
        <v>100065</v>
      </c>
      <c r="W67" s="51">
        <f t="shared" si="10"/>
        <v>346.19911487458739</v>
      </c>
      <c r="Y67" s="176">
        <v>-2.1569836670074283E-2</v>
      </c>
      <c r="Z67" s="61">
        <v>1.3954237903567757E-2</v>
      </c>
      <c r="AA67" s="117">
        <f t="shared" si="11"/>
        <v>1</v>
      </c>
      <c r="AB67" s="63">
        <f t="shared" si="12"/>
        <v>437.08484879957086</v>
      </c>
      <c r="AC67" s="63">
        <f t="shared" si="12"/>
        <v>48.154046972525798</v>
      </c>
      <c r="AE67" s="124">
        <f t="shared" si="13"/>
        <v>346.19911487458739</v>
      </c>
      <c r="AF67" s="51">
        <v>0</v>
      </c>
      <c r="AG67" s="51">
        <f t="shared" si="14"/>
        <v>0</v>
      </c>
      <c r="AI67" s="124">
        <v>0</v>
      </c>
      <c r="AJ67" s="51">
        <f t="shared" si="15"/>
        <v>0</v>
      </c>
      <c r="AK67" s="51">
        <f t="shared" si="16"/>
        <v>0</v>
      </c>
      <c r="AM67" s="124">
        <f t="shared" si="17"/>
        <v>0</v>
      </c>
      <c r="AN67" s="51">
        <f t="shared" si="18"/>
        <v>0</v>
      </c>
      <c r="AO67" s="51">
        <f t="shared" si="19"/>
        <v>0</v>
      </c>
      <c r="AQ67" s="124">
        <f t="shared" si="20"/>
        <v>428003</v>
      </c>
      <c r="AR67" s="51">
        <f t="shared" si="20"/>
        <v>48826</v>
      </c>
      <c r="AS67" s="51">
        <f t="shared" si="21"/>
        <v>100065</v>
      </c>
      <c r="AU67" s="178">
        <f t="shared" si="22"/>
        <v>576894</v>
      </c>
      <c r="AW67" s="124">
        <f t="shared" si="23"/>
        <v>1270.4217991573312</v>
      </c>
      <c r="AX67" s="51">
        <f t="shared" si="23"/>
        <v>144.92799061141127</v>
      </c>
      <c r="AY67" s="51">
        <f t="shared" si="23"/>
        <v>297.01837915313291</v>
      </c>
      <c r="AZ67" s="65">
        <f t="shared" si="24"/>
        <v>1712.3681689218752</v>
      </c>
      <c r="BB67" s="131">
        <v>437084.84879957087</v>
      </c>
      <c r="BC67" s="54">
        <v>48154.046972525808</v>
      </c>
      <c r="BD67" s="54">
        <v>102533.79561359248</v>
      </c>
      <c r="BE67" s="54">
        <f t="shared" si="25"/>
        <v>587772.69138568919</v>
      </c>
      <c r="BG67" s="122">
        <f t="shared" si="26"/>
        <v>-2.0778228356607809E-2</v>
      </c>
      <c r="BH67" s="49">
        <f t="shared" si="26"/>
        <v>1.3954237903567535E-2</v>
      </c>
      <c r="BI67" s="49">
        <f t="shared" si="26"/>
        <v>-2.4077872069579342E-2</v>
      </c>
      <c r="BJ67" s="49">
        <f t="shared" si="27"/>
        <v>-1.8508330763109093E-2</v>
      </c>
      <c r="BL67" s="131">
        <v>410806</v>
      </c>
      <c r="BM67" s="54">
        <v>46480</v>
      </c>
      <c r="BN67" s="54">
        <v>93568</v>
      </c>
      <c r="BO67" s="54">
        <f t="shared" si="28"/>
        <v>550854</v>
      </c>
      <c r="BQ67" s="122">
        <f t="shared" si="29"/>
        <v>4.1861608642522308E-2</v>
      </c>
      <c r="BR67" s="49">
        <f t="shared" si="29"/>
        <v>5.0473321858863995E-2</v>
      </c>
      <c r="BS67" s="49">
        <f t="shared" si="29"/>
        <v>6.9436132010944007E-2</v>
      </c>
      <c r="BT67" s="49">
        <f t="shared" si="30"/>
        <v>4.7272053938067105E-2</v>
      </c>
      <c r="BV67" s="122">
        <f t="shared" si="31"/>
        <v>3.6037928483957593E-2</v>
      </c>
      <c r="BW67" s="49">
        <f t="shared" si="31"/>
        <v>4.4601504919969726E-2</v>
      </c>
      <c r="BX67" s="49">
        <f t="shared" si="31"/>
        <v>6.3458318901044253E-2</v>
      </c>
      <c r="BY67" s="49">
        <f t="shared" si="31"/>
        <v>4.1418131084450138E-2</v>
      </c>
      <c r="CA67" s="180">
        <v>309395.44001009618</v>
      </c>
      <c r="CB67" s="64">
        <v>318511.66860756167</v>
      </c>
      <c r="CC67" s="64">
        <v>308125.46155891748</v>
      </c>
      <c r="CD67" s="64">
        <v>309899.2880047161</v>
      </c>
      <c r="CF67" s="180">
        <v>306720.4511423565</v>
      </c>
      <c r="CG67" s="64">
        <v>316291.54266296653</v>
      </c>
      <c r="CH67" s="64">
        <v>305841.25858692464</v>
      </c>
      <c r="CI67" s="64">
        <v>307326.85801571503</v>
      </c>
      <c r="CK67" s="163">
        <v>336898.34375</v>
      </c>
      <c r="CL67" s="60">
        <v>335015.1875</v>
      </c>
    </row>
    <row r="68" spans="1:90">
      <c r="A68" s="9" t="s">
        <v>160</v>
      </c>
      <c r="B68" s="23" t="s">
        <v>161</v>
      </c>
      <c r="D68" s="131">
        <v>706883.72484706028</v>
      </c>
      <c r="E68" s="54">
        <v>415521.0625</v>
      </c>
      <c r="F68" s="124">
        <f t="shared" si="0"/>
        <v>1701.1982992969467</v>
      </c>
      <c r="G68" s="131">
        <f t="shared" si="1"/>
        <v>674278</v>
      </c>
      <c r="H68" s="54">
        <v>412727.875</v>
      </c>
      <c r="I68" s="124">
        <f t="shared" si="2"/>
        <v>1633.7108318647001</v>
      </c>
      <c r="J68" s="49">
        <f t="shared" si="3"/>
        <v>4.8356501097559512E-2</v>
      </c>
      <c r="K68" s="49">
        <f t="shared" si="4"/>
        <v>4.1309310139798106E-2</v>
      </c>
      <c r="M68" s="131">
        <f t="shared" si="5"/>
        <v>720194.25521366671</v>
      </c>
      <c r="N68" s="124">
        <f t="shared" si="6"/>
        <v>1733.231646262617</v>
      </c>
      <c r="O68" s="49">
        <f t="shared" si="7"/>
        <v>-1.8481861345391426E-2</v>
      </c>
      <c r="P68" s="49">
        <f t="shared" si="8"/>
        <v>-1.8481861345391426E-2</v>
      </c>
      <c r="R68" s="131">
        <v>515656</v>
      </c>
      <c r="S68" s="54">
        <v>61783</v>
      </c>
      <c r="T68" s="54">
        <v>127771</v>
      </c>
      <c r="V68" s="124">
        <f t="shared" si="9"/>
        <v>127771</v>
      </c>
      <c r="W68" s="51">
        <f t="shared" si="10"/>
        <v>1673.724847060279</v>
      </c>
      <c r="Y68" s="176">
        <v>-8.7036161757675368E-3</v>
      </c>
      <c r="Z68" s="61">
        <v>-2.6878309959149638E-3</v>
      </c>
      <c r="AA68" s="117">
        <f t="shared" si="11"/>
        <v>4</v>
      </c>
      <c r="AB68" s="63">
        <f t="shared" si="12"/>
        <v>520.18347732763584</v>
      </c>
      <c r="AC68" s="63">
        <f t="shared" si="12"/>
        <v>61.949509812656196</v>
      </c>
      <c r="AE68" s="124">
        <f t="shared" si="13"/>
        <v>0</v>
      </c>
      <c r="AF68" s="51">
        <v>0</v>
      </c>
      <c r="AG68" s="51">
        <f t="shared" si="14"/>
        <v>1673.724847060279</v>
      </c>
      <c r="AI68" s="124">
        <v>0</v>
      </c>
      <c r="AJ68" s="51">
        <f t="shared" si="15"/>
        <v>0</v>
      </c>
      <c r="AK68" s="51">
        <f t="shared" si="16"/>
        <v>1673.724847060279</v>
      </c>
      <c r="AM68" s="124">
        <f t="shared" si="17"/>
        <v>1495.6101617097663</v>
      </c>
      <c r="AN68" s="51">
        <f t="shared" si="18"/>
        <v>178.11468535051281</v>
      </c>
      <c r="AO68" s="51">
        <f t="shared" si="19"/>
        <v>0</v>
      </c>
      <c r="AQ68" s="124">
        <f t="shared" si="20"/>
        <v>517152</v>
      </c>
      <c r="AR68" s="51">
        <f t="shared" si="20"/>
        <v>61961</v>
      </c>
      <c r="AS68" s="51">
        <f t="shared" si="21"/>
        <v>127771</v>
      </c>
      <c r="AU68" s="178">
        <f t="shared" si="22"/>
        <v>706884</v>
      </c>
      <c r="AW68" s="124">
        <f t="shared" si="23"/>
        <v>1244.5867289819996</v>
      </c>
      <c r="AX68" s="51">
        <f t="shared" si="23"/>
        <v>149.11638805313268</v>
      </c>
      <c r="AY68" s="51">
        <f t="shared" si="23"/>
        <v>307.49584444952171</v>
      </c>
      <c r="AZ68" s="65">
        <f t="shared" si="24"/>
        <v>1701.1989614846539</v>
      </c>
      <c r="BB68" s="131">
        <v>520183.47732763586</v>
      </c>
      <c r="BC68" s="54">
        <v>61949.509812656193</v>
      </c>
      <c r="BD68" s="54">
        <v>138061.26807337467</v>
      </c>
      <c r="BE68" s="54">
        <f t="shared" si="25"/>
        <v>720194.25521366671</v>
      </c>
      <c r="BG68" s="122">
        <f t="shared" si="26"/>
        <v>-5.8277078372608315E-3</v>
      </c>
      <c r="BH68" s="49">
        <f t="shared" si="26"/>
        <v>1.8547664668466801E-4</v>
      </c>
      <c r="BI68" s="49">
        <f t="shared" si="26"/>
        <v>-7.4534068946156218E-2</v>
      </c>
      <c r="BJ68" s="49">
        <f t="shared" si="27"/>
        <v>-1.8481479291608371E-2</v>
      </c>
      <c r="BL68" s="131">
        <v>496191</v>
      </c>
      <c r="BM68" s="54">
        <v>58748</v>
      </c>
      <c r="BN68" s="54">
        <v>119339</v>
      </c>
      <c r="BO68" s="54">
        <f t="shared" si="28"/>
        <v>674278</v>
      </c>
      <c r="BQ68" s="122">
        <f t="shared" si="29"/>
        <v>4.2243813370254513E-2</v>
      </c>
      <c r="BR68" s="49">
        <f t="shared" si="29"/>
        <v>5.4691223531013744E-2</v>
      </c>
      <c r="BS68" s="49">
        <f t="shared" si="29"/>
        <v>7.0655862710429895E-2</v>
      </c>
      <c r="BT68" s="49">
        <f t="shared" si="30"/>
        <v>4.8356909168028706E-2</v>
      </c>
      <c r="BV68" s="122">
        <f t="shared" si="31"/>
        <v>3.5237712707287372E-2</v>
      </c>
      <c r="BW68" s="49">
        <f t="shared" si="31"/>
        <v>4.7601449731817791E-2</v>
      </c>
      <c r="BX68" s="49">
        <f t="shared" si="31"/>
        <v>6.3458772496682858E-2</v>
      </c>
      <c r="BY68" s="49">
        <f t="shared" si="31"/>
        <v>4.1309715467163555E-2</v>
      </c>
      <c r="CA68" s="180">
        <v>368217.74146549596</v>
      </c>
      <c r="CB68" s="64">
        <v>409760.81929536449</v>
      </c>
      <c r="CC68" s="64">
        <v>414889.46833524451</v>
      </c>
      <c r="CD68" s="64">
        <v>379717.68710388948</v>
      </c>
      <c r="CF68" s="180">
        <v>365804.35575791018</v>
      </c>
      <c r="CG68" s="64">
        <v>407630.46467836871</v>
      </c>
      <c r="CH68" s="64">
        <v>412059.9451761219</v>
      </c>
      <c r="CI68" s="64">
        <v>377051.77467042865</v>
      </c>
      <c r="CK68" s="163">
        <v>415521.0625</v>
      </c>
      <c r="CL68" s="60">
        <v>412727.875</v>
      </c>
    </row>
    <row r="69" spans="1:90">
      <c r="A69" s="9" t="s">
        <v>162</v>
      </c>
      <c r="B69" s="23" t="s">
        <v>163</v>
      </c>
      <c r="D69" s="131">
        <v>440288.27634256537</v>
      </c>
      <c r="E69" s="54">
        <v>240844.4375</v>
      </c>
      <c r="F69" s="124">
        <f t="shared" si="0"/>
        <v>1828.1023257701991</v>
      </c>
      <c r="G69" s="131">
        <f t="shared" si="1"/>
        <v>420561</v>
      </c>
      <c r="H69" s="54">
        <v>239817.171875</v>
      </c>
      <c r="I69" s="124">
        <f t="shared" si="2"/>
        <v>1753.6734200969111</v>
      </c>
      <c r="J69" s="49">
        <f t="shared" si="3"/>
        <v>4.6907051159202462E-2</v>
      </c>
      <c r="K69" s="49">
        <f t="shared" si="4"/>
        <v>4.2441713959019189E-2</v>
      </c>
      <c r="M69" s="131">
        <f t="shared" si="5"/>
        <v>451086.51083487441</v>
      </c>
      <c r="N69" s="124">
        <f t="shared" si="6"/>
        <v>1872.9372183855166</v>
      </c>
      <c r="O69" s="49">
        <f t="shared" si="7"/>
        <v>-2.3938278429837312E-2</v>
      </c>
      <c r="P69" s="49">
        <f t="shared" si="8"/>
        <v>-2.3938278429837312E-2</v>
      </c>
      <c r="R69" s="131">
        <v>324582</v>
      </c>
      <c r="S69" s="54">
        <v>36434</v>
      </c>
      <c r="T69" s="54">
        <v>78674</v>
      </c>
      <c r="V69" s="124">
        <f t="shared" si="9"/>
        <v>78674</v>
      </c>
      <c r="W69" s="51">
        <f t="shared" si="10"/>
        <v>598.2763425653684</v>
      </c>
      <c r="Y69" s="176">
        <v>-1.8205144139687102E-2</v>
      </c>
      <c r="Z69" s="61">
        <v>-3.9398284061122668E-2</v>
      </c>
      <c r="AA69" s="117">
        <f t="shared" si="11"/>
        <v>4</v>
      </c>
      <c r="AB69" s="63">
        <f t="shared" si="12"/>
        <v>330.60063216116572</v>
      </c>
      <c r="AC69" s="63">
        <f t="shared" si="12"/>
        <v>37.928310344927887</v>
      </c>
      <c r="AE69" s="124">
        <f t="shared" si="13"/>
        <v>0</v>
      </c>
      <c r="AF69" s="51">
        <v>0</v>
      </c>
      <c r="AG69" s="51">
        <f t="shared" si="14"/>
        <v>598.2763425653684</v>
      </c>
      <c r="AI69" s="124">
        <v>0</v>
      </c>
      <c r="AJ69" s="51">
        <f t="shared" si="15"/>
        <v>0</v>
      </c>
      <c r="AK69" s="51">
        <f t="shared" si="16"/>
        <v>598.2763425653684</v>
      </c>
      <c r="AM69" s="124">
        <f t="shared" si="17"/>
        <v>536.70285897805843</v>
      </c>
      <c r="AN69" s="51">
        <f t="shared" si="18"/>
        <v>61.573483587310044</v>
      </c>
      <c r="AO69" s="51">
        <f t="shared" si="19"/>
        <v>0</v>
      </c>
      <c r="AQ69" s="124">
        <f t="shared" si="20"/>
        <v>325119</v>
      </c>
      <c r="AR69" s="51">
        <f t="shared" si="20"/>
        <v>36496</v>
      </c>
      <c r="AS69" s="51">
        <f t="shared" si="21"/>
        <v>78674</v>
      </c>
      <c r="AU69" s="178">
        <f t="shared" si="22"/>
        <v>440289</v>
      </c>
      <c r="AW69" s="124">
        <f t="shared" si="23"/>
        <v>1349.9128457139475</v>
      </c>
      <c r="AX69" s="51">
        <f t="shared" si="23"/>
        <v>151.53349763371637</v>
      </c>
      <c r="AY69" s="51">
        <f t="shared" si="23"/>
        <v>326.65898708995513</v>
      </c>
      <c r="AZ69" s="65">
        <f t="shared" si="24"/>
        <v>1828.1053304376192</v>
      </c>
      <c r="BB69" s="131">
        <v>330600.63216116565</v>
      </c>
      <c r="BC69" s="54">
        <v>37928.310344927879</v>
      </c>
      <c r="BD69" s="54">
        <v>82557.568328780879</v>
      </c>
      <c r="BE69" s="54">
        <f t="shared" si="25"/>
        <v>451086.51083487441</v>
      </c>
      <c r="BG69" s="122">
        <f t="shared" si="26"/>
        <v>-1.658082782640713E-2</v>
      </c>
      <c r="BH69" s="49">
        <f t="shared" si="26"/>
        <v>-3.7763621208067311E-2</v>
      </c>
      <c r="BI69" s="49">
        <f t="shared" si="26"/>
        <v>-4.7040730576205725E-2</v>
      </c>
      <c r="BJ69" s="49">
        <f t="shared" si="27"/>
        <v>-2.393667417562606E-2</v>
      </c>
      <c r="BL69" s="131">
        <v>312440</v>
      </c>
      <c r="BM69" s="54">
        <v>34457</v>
      </c>
      <c r="BN69" s="54">
        <v>73664</v>
      </c>
      <c r="BO69" s="54">
        <f t="shared" si="28"/>
        <v>420561</v>
      </c>
      <c r="BQ69" s="122">
        <f t="shared" si="29"/>
        <v>4.0580591473562855E-2</v>
      </c>
      <c r="BR69" s="49">
        <f t="shared" si="29"/>
        <v>5.9175203877296356E-2</v>
      </c>
      <c r="BS69" s="49">
        <f t="shared" si="29"/>
        <v>6.8011511728931273E-2</v>
      </c>
      <c r="BT69" s="49">
        <f t="shared" si="30"/>
        <v>4.6908771854736964E-2</v>
      </c>
      <c r="BV69" s="122">
        <f t="shared" si="31"/>
        <v>3.6142238307681707E-2</v>
      </c>
      <c r="BW69" s="49">
        <f t="shared" si="31"/>
        <v>5.4657539740687211E-2</v>
      </c>
      <c r="BX69" s="49">
        <f t="shared" si="31"/>
        <v>6.345615838761387E-2</v>
      </c>
      <c r="BY69" s="49">
        <f t="shared" si="31"/>
        <v>4.2443427315329352E-2</v>
      </c>
      <c r="CA69" s="180">
        <v>234019.38624970295</v>
      </c>
      <c r="CB69" s="64">
        <v>250874.22916543213</v>
      </c>
      <c r="CC69" s="64">
        <v>248094.67643578834</v>
      </c>
      <c r="CD69" s="64">
        <v>237832.3977704671</v>
      </c>
      <c r="CF69" s="180">
        <v>232141.14135369199</v>
      </c>
      <c r="CG69" s="64">
        <v>249768.6014549488</v>
      </c>
      <c r="CH69" s="64">
        <v>246470.98936154309</v>
      </c>
      <c r="CI69" s="64">
        <v>235995.04897803543</v>
      </c>
      <c r="CK69" s="163">
        <v>240844.4375</v>
      </c>
      <c r="CL69" s="60">
        <v>239817.171875</v>
      </c>
    </row>
    <row r="70" spans="1:90">
      <c r="A70" s="9" t="s">
        <v>164</v>
      </c>
      <c r="B70" s="23" t="s">
        <v>165</v>
      </c>
      <c r="D70" s="131">
        <v>399028.33744442835</v>
      </c>
      <c r="E70" s="54">
        <v>197463.0625</v>
      </c>
      <c r="F70" s="124">
        <f t="shared" si="0"/>
        <v>2020.7745812937969</v>
      </c>
      <c r="G70" s="131">
        <f t="shared" si="1"/>
        <v>381274</v>
      </c>
      <c r="H70" s="54">
        <v>196347.5</v>
      </c>
      <c r="I70" s="124">
        <f t="shared" si="2"/>
        <v>1941.8327200499116</v>
      </c>
      <c r="J70" s="49">
        <f t="shared" si="3"/>
        <v>4.656582259589781E-2</v>
      </c>
      <c r="K70" s="49">
        <f t="shared" si="4"/>
        <v>4.0653275860886851E-2</v>
      </c>
      <c r="M70" s="131">
        <f t="shared" si="5"/>
        <v>404783.61642060883</v>
      </c>
      <c r="N70" s="124">
        <f t="shared" si="6"/>
        <v>2049.9206853970923</v>
      </c>
      <c r="O70" s="49">
        <f t="shared" si="7"/>
        <v>-1.4218161859100964E-2</v>
      </c>
      <c r="P70" s="49">
        <f t="shared" si="8"/>
        <v>-1.4218161859101075E-2</v>
      </c>
      <c r="R70" s="131">
        <v>305619</v>
      </c>
      <c r="S70" s="54">
        <v>31002</v>
      </c>
      <c r="T70" s="54">
        <v>61516</v>
      </c>
      <c r="V70" s="124">
        <f t="shared" si="9"/>
        <v>61516</v>
      </c>
      <c r="W70" s="51">
        <f t="shared" si="10"/>
        <v>891.3374444283545</v>
      </c>
      <c r="Y70" s="176">
        <v>-1.1057367059583489E-2</v>
      </c>
      <c r="Z70" s="61">
        <v>3.3540470485795115E-2</v>
      </c>
      <c r="AA70" s="117">
        <f t="shared" si="11"/>
        <v>1</v>
      </c>
      <c r="AB70" s="63">
        <f t="shared" si="12"/>
        <v>309.03612587851035</v>
      </c>
      <c r="AC70" s="63">
        <f t="shared" si="12"/>
        <v>29.995922641934019</v>
      </c>
      <c r="AE70" s="124">
        <f t="shared" si="13"/>
        <v>891.3374444283545</v>
      </c>
      <c r="AF70" s="51">
        <v>0</v>
      </c>
      <c r="AG70" s="51">
        <f t="shared" si="14"/>
        <v>0</v>
      </c>
      <c r="AI70" s="124">
        <v>0</v>
      </c>
      <c r="AJ70" s="51">
        <f t="shared" si="15"/>
        <v>0</v>
      </c>
      <c r="AK70" s="51">
        <f t="shared" si="16"/>
        <v>0</v>
      </c>
      <c r="AM70" s="124">
        <f t="shared" si="17"/>
        <v>0</v>
      </c>
      <c r="AN70" s="51">
        <f t="shared" si="18"/>
        <v>0</v>
      </c>
      <c r="AO70" s="51">
        <f t="shared" si="19"/>
        <v>0</v>
      </c>
      <c r="AQ70" s="124">
        <f t="shared" si="20"/>
        <v>306510</v>
      </c>
      <c r="AR70" s="51">
        <f t="shared" si="20"/>
        <v>31002</v>
      </c>
      <c r="AS70" s="51">
        <f t="shared" si="21"/>
        <v>61516</v>
      </c>
      <c r="AU70" s="178">
        <f t="shared" si="22"/>
        <v>399028</v>
      </c>
      <c r="AW70" s="124">
        <f t="shared" si="23"/>
        <v>1552.2396752050779</v>
      </c>
      <c r="AX70" s="51">
        <f t="shared" si="23"/>
        <v>157.00151515679039</v>
      </c>
      <c r="AY70" s="51">
        <f t="shared" si="23"/>
        <v>311.53168203293717</v>
      </c>
      <c r="AZ70" s="65">
        <f t="shared" si="24"/>
        <v>2020.7728723948053</v>
      </c>
      <c r="BB70" s="131">
        <v>309036.1258785103</v>
      </c>
      <c r="BC70" s="54">
        <v>29995.922641934019</v>
      </c>
      <c r="BD70" s="54">
        <v>65751.567900164533</v>
      </c>
      <c r="BE70" s="54">
        <f t="shared" si="25"/>
        <v>404783.61642060883</v>
      </c>
      <c r="BG70" s="122">
        <f t="shared" si="26"/>
        <v>-8.1742089903863446E-3</v>
      </c>
      <c r="BH70" s="49">
        <f t="shared" si="26"/>
        <v>3.3540470485795115E-2</v>
      </c>
      <c r="BI70" s="49">
        <f t="shared" si="26"/>
        <v>-6.4417747521940627E-2</v>
      </c>
      <c r="BJ70" s="49">
        <f t="shared" si="27"/>
        <v>-1.4218995500618781E-2</v>
      </c>
      <c r="BL70" s="131">
        <v>294245</v>
      </c>
      <c r="BM70" s="54">
        <v>29511</v>
      </c>
      <c r="BN70" s="54">
        <v>57518</v>
      </c>
      <c r="BO70" s="54">
        <f t="shared" si="28"/>
        <v>381274</v>
      </c>
      <c r="BQ70" s="122">
        <f t="shared" si="29"/>
        <v>4.1682951282094871E-2</v>
      </c>
      <c r="BR70" s="49">
        <f t="shared" si="29"/>
        <v>5.0523533597641501E-2</v>
      </c>
      <c r="BS70" s="49">
        <f t="shared" si="29"/>
        <v>6.9508675545046694E-2</v>
      </c>
      <c r="BT70" s="49">
        <f t="shared" si="30"/>
        <v>4.6564937551472063E-2</v>
      </c>
      <c r="BV70" s="122">
        <f t="shared" si="31"/>
        <v>3.5797990203160879E-2</v>
      </c>
      <c r="BW70" s="49">
        <f t="shared" si="31"/>
        <v>4.4588627875975062E-2</v>
      </c>
      <c r="BX70" s="49">
        <f t="shared" si="31"/>
        <v>6.3466513751558429E-2</v>
      </c>
      <c r="BY70" s="49">
        <f t="shared" si="31"/>
        <v>4.0652395816496822E-2</v>
      </c>
      <c r="CA70" s="180">
        <v>218754.70725603204</v>
      </c>
      <c r="CB70" s="64">
        <v>198405.99020798376</v>
      </c>
      <c r="CC70" s="64">
        <v>197590.77566787112</v>
      </c>
      <c r="CD70" s="64">
        <v>213419.50104722916</v>
      </c>
      <c r="CF70" s="180">
        <v>217025.52961268305</v>
      </c>
      <c r="CG70" s="64">
        <v>197249.84899299545</v>
      </c>
      <c r="CH70" s="64">
        <v>196207.03685639726</v>
      </c>
      <c r="CI70" s="64">
        <v>211888.1169984783</v>
      </c>
      <c r="CK70" s="163">
        <v>197463.0625</v>
      </c>
      <c r="CL70" s="60">
        <v>196347.5</v>
      </c>
    </row>
    <row r="71" spans="1:90">
      <c r="A71" s="9" t="s">
        <v>166</v>
      </c>
      <c r="B71" s="23" t="s">
        <v>167</v>
      </c>
      <c r="D71" s="131">
        <v>499843.95364528062</v>
      </c>
      <c r="E71" s="54">
        <v>302910.25</v>
      </c>
      <c r="F71" s="124">
        <f t="shared" si="0"/>
        <v>1650.1387907648573</v>
      </c>
      <c r="G71" s="131">
        <f t="shared" si="1"/>
        <v>474494</v>
      </c>
      <c r="H71" s="54">
        <v>300121.75</v>
      </c>
      <c r="I71" s="124">
        <f t="shared" si="2"/>
        <v>1581.005042120406</v>
      </c>
      <c r="J71" s="49">
        <f t="shared" si="3"/>
        <v>5.3425235398720794E-2</v>
      </c>
      <c r="K71" s="49">
        <f t="shared" si="4"/>
        <v>4.3727721798869634E-2</v>
      </c>
      <c r="M71" s="131">
        <f t="shared" si="5"/>
        <v>515418.15579697787</v>
      </c>
      <c r="N71" s="124">
        <f t="shared" si="6"/>
        <v>1701.5540272967912</v>
      </c>
      <c r="O71" s="49">
        <f t="shared" si="7"/>
        <v>-3.0216634739254067E-2</v>
      </c>
      <c r="P71" s="49">
        <f t="shared" si="8"/>
        <v>-3.0216634739254067E-2</v>
      </c>
      <c r="R71" s="131">
        <v>370990</v>
      </c>
      <c r="S71" s="54">
        <v>40457</v>
      </c>
      <c r="T71" s="54">
        <v>88058</v>
      </c>
      <c r="V71" s="124">
        <f t="shared" si="9"/>
        <v>88058</v>
      </c>
      <c r="W71" s="51">
        <f t="shared" si="10"/>
        <v>338.95364528062055</v>
      </c>
      <c r="Y71" s="176">
        <v>-3.1462603995488725E-2</v>
      </c>
      <c r="Z71" s="61">
        <v>-3.1307112812338778E-2</v>
      </c>
      <c r="AA71" s="117">
        <f t="shared" si="11"/>
        <v>4</v>
      </c>
      <c r="AB71" s="63">
        <f t="shared" si="12"/>
        <v>383.04148247701937</v>
      </c>
      <c r="AC71" s="63">
        <f t="shared" si="12"/>
        <v>41.764526750532873</v>
      </c>
      <c r="AE71" s="124">
        <f t="shared" si="13"/>
        <v>0</v>
      </c>
      <c r="AF71" s="51">
        <v>0</v>
      </c>
      <c r="AG71" s="51">
        <f t="shared" si="14"/>
        <v>338.95364528062055</v>
      </c>
      <c r="AI71" s="124">
        <v>0</v>
      </c>
      <c r="AJ71" s="51">
        <f t="shared" si="15"/>
        <v>0</v>
      </c>
      <c r="AK71" s="51">
        <f t="shared" si="16"/>
        <v>338.95364528062055</v>
      </c>
      <c r="AM71" s="124">
        <f t="shared" si="17"/>
        <v>305.62963790310215</v>
      </c>
      <c r="AN71" s="51">
        <f t="shared" si="18"/>
        <v>33.324007377518413</v>
      </c>
      <c r="AO71" s="51">
        <f t="shared" si="19"/>
        <v>0</v>
      </c>
      <c r="AQ71" s="124">
        <f t="shared" si="20"/>
        <v>371296</v>
      </c>
      <c r="AR71" s="51">
        <f t="shared" si="20"/>
        <v>40490</v>
      </c>
      <c r="AS71" s="51">
        <f t="shared" si="21"/>
        <v>88058</v>
      </c>
      <c r="AU71" s="178">
        <f t="shared" si="22"/>
        <v>499844</v>
      </c>
      <c r="AW71" s="124">
        <f t="shared" si="23"/>
        <v>1225.7624164253273</v>
      </c>
      <c r="AX71" s="51">
        <f t="shared" si="23"/>
        <v>133.66995669509367</v>
      </c>
      <c r="AY71" s="51">
        <f t="shared" si="23"/>
        <v>290.70657067563741</v>
      </c>
      <c r="AZ71" s="65">
        <f t="shared" si="24"/>
        <v>1650.1389437960584</v>
      </c>
      <c r="BB71" s="131">
        <v>383041.48247701942</v>
      </c>
      <c r="BC71" s="54">
        <v>41764.526750532867</v>
      </c>
      <c r="BD71" s="54">
        <v>90612.146569425604</v>
      </c>
      <c r="BE71" s="54">
        <f t="shared" si="25"/>
        <v>515418.15579697787</v>
      </c>
      <c r="BG71" s="122">
        <f t="shared" si="26"/>
        <v>-3.0663734906895113E-2</v>
      </c>
      <c r="BH71" s="49">
        <f t="shared" si="26"/>
        <v>-3.0516968578282899E-2</v>
      </c>
      <c r="BI71" s="49">
        <f t="shared" si="26"/>
        <v>-2.8187684169568294E-2</v>
      </c>
      <c r="BJ71" s="49">
        <f t="shared" si="27"/>
        <v>-3.0216544803114198E-2</v>
      </c>
      <c r="BL71" s="131">
        <v>354302</v>
      </c>
      <c r="BM71" s="54">
        <v>38151</v>
      </c>
      <c r="BN71" s="54">
        <v>82041</v>
      </c>
      <c r="BO71" s="54">
        <f t="shared" si="28"/>
        <v>474494</v>
      </c>
      <c r="BQ71" s="122">
        <f t="shared" si="29"/>
        <v>4.7964730653510257E-2</v>
      </c>
      <c r="BR71" s="49">
        <f t="shared" si="29"/>
        <v>6.1309008938166709E-2</v>
      </c>
      <c r="BS71" s="49">
        <f t="shared" si="29"/>
        <v>7.3341378091442033E-2</v>
      </c>
      <c r="BT71" s="49">
        <f t="shared" si="30"/>
        <v>5.34253330916723E-2</v>
      </c>
      <c r="BV71" s="122">
        <f t="shared" si="31"/>
        <v>3.8317484806176472E-2</v>
      </c>
      <c r="BW71" s="49">
        <f t="shared" si="31"/>
        <v>5.1538919707366349E-2</v>
      </c>
      <c r="BX71" s="49">
        <f t="shared" si="31"/>
        <v>6.346052251521761E-2</v>
      </c>
      <c r="BY71" s="49">
        <f t="shared" si="31"/>
        <v>4.372781859248942E-2</v>
      </c>
      <c r="CA71" s="180">
        <v>271140.23361500999</v>
      </c>
      <c r="CB71" s="64">
        <v>276248.62166843587</v>
      </c>
      <c r="CC71" s="64">
        <v>272299.58003083349</v>
      </c>
      <c r="CD71" s="64">
        <v>271750.8347140543</v>
      </c>
      <c r="CF71" s="180">
        <v>268208.08586913033</v>
      </c>
      <c r="CG71" s="64">
        <v>273446.43171567738</v>
      </c>
      <c r="CH71" s="64">
        <v>269935.95461592299</v>
      </c>
      <c r="CI71" s="64">
        <v>268919.08006468182</v>
      </c>
      <c r="CK71" s="163">
        <v>302910.25</v>
      </c>
      <c r="CL71" s="60">
        <v>300121.75</v>
      </c>
    </row>
    <row r="72" spans="1:90">
      <c r="A72" s="9" t="s">
        <v>168</v>
      </c>
      <c r="B72" s="23" t="s">
        <v>169</v>
      </c>
      <c r="D72" s="131">
        <v>1235115.7315028033</v>
      </c>
      <c r="E72" s="54">
        <v>700670.125</v>
      </c>
      <c r="F72" s="124">
        <f t="shared" si="0"/>
        <v>1762.7635137188179</v>
      </c>
      <c r="G72" s="131">
        <f t="shared" si="1"/>
        <v>1177994</v>
      </c>
      <c r="H72" s="54">
        <v>695931.1875</v>
      </c>
      <c r="I72" s="124">
        <f t="shared" si="2"/>
        <v>1692.6874684718739</v>
      </c>
      <c r="J72" s="49">
        <f t="shared" si="3"/>
        <v>4.8490681194304219E-2</v>
      </c>
      <c r="K72" s="49">
        <f t="shared" si="4"/>
        <v>4.1399281646603781E-2</v>
      </c>
      <c r="M72" s="131">
        <f t="shared" si="5"/>
        <v>1258328.8154142278</v>
      </c>
      <c r="N72" s="124">
        <f t="shared" si="6"/>
        <v>1795.8933462650884</v>
      </c>
      <c r="O72" s="49">
        <f t="shared" si="7"/>
        <v>-1.8447550137189683E-2</v>
      </c>
      <c r="P72" s="49">
        <f t="shared" si="8"/>
        <v>-1.8447550137189683E-2</v>
      </c>
      <c r="R72" s="131">
        <v>919115</v>
      </c>
      <c r="S72" s="54">
        <v>101100</v>
      </c>
      <c r="T72" s="54">
        <v>213468</v>
      </c>
      <c r="V72" s="124">
        <f t="shared" si="9"/>
        <v>213468</v>
      </c>
      <c r="W72" s="51">
        <f t="shared" si="10"/>
        <v>1432.7315028032754</v>
      </c>
      <c r="Y72" s="176">
        <v>-1.511735697585137E-2</v>
      </c>
      <c r="Z72" s="61">
        <v>-3.4145826458982231E-2</v>
      </c>
      <c r="AA72" s="117">
        <f t="shared" si="11"/>
        <v>4</v>
      </c>
      <c r="AB72" s="63">
        <f t="shared" si="12"/>
        <v>933.22286316042221</v>
      </c>
      <c r="AC72" s="63">
        <f t="shared" si="12"/>
        <v>104.67418661074565</v>
      </c>
      <c r="AE72" s="124">
        <f t="shared" si="13"/>
        <v>0</v>
      </c>
      <c r="AF72" s="51">
        <v>0</v>
      </c>
      <c r="AG72" s="51">
        <f t="shared" si="14"/>
        <v>1432.7315028032754</v>
      </c>
      <c r="AI72" s="124">
        <v>0</v>
      </c>
      <c r="AJ72" s="51">
        <f t="shared" si="15"/>
        <v>0</v>
      </c>
      <c r="AK72" s="51">
        <f t="shared" si="16"/>
        <v>1432.7315028032754</v>
      </c>
      <c r="AM72" s="124">
        <f t="shared" si="17"/>
        <v>1288.2373983826212</v>
      </c>
      <c r="AN72" s="51">
        <f t="shared" si="18"/>
        <v>144.49410442065425</v>
      </c>
      <c r="AO72" s="51">
        <f t="shared" si="19"/>
        <v>0</v>
      </c>
      <c r="AQ72" s="124">
        <f t="shared" si="20"/>
        <v>920403</v>
      </c>
      <c r="AR72" s="51">
        <f t="shared" si="20"/>
        <v>101244</v>
      </c>
      <c r="AS72" s="51">
        <f t="shared" si="21"/>
        <v>213468</v>
      </c>
      <c r="AU72" s="178">
        <f t="shared" si="22"/>
        <v>1235115</v>
      </c>
      <c r="AW72" s="124">
        <f t="shared" si="23"/>
        <v>1313.6038874213455</v>
      </c>
      <c r="AX72" s="51">
        <f t="shared" si="23"/>
        <v>144.49595663865361</v>
      </c>
      <c r="AY72" s="51">
        <f t="shared" si="23"/>
        <v>304.66262565426206</v>
      </c>
      <c r="AZ72" s="65">
        <f t="shared" si="24"/>
        <v>1762.762469714261</v>
      </c>
      <c r="BB72" s="131">
        <v>933222.86316042219</v>
      </c>
      <c r="BC72" s="54">
        <v>104674.18661074563</v>
      </c>
      <c r="BD72" s="54">
        <v>220431.76564305995</v>
      </c>
      <c r="BE72" s="54">
        <f t="shared" si="25"/>
        <v>1258328.8154142278</v>
      </c>
      <c r="BG72" s="122">
        <f t="shared" si="26"/>
        <v>-1.3737193618474808E-2</v>
      </c>
      <c r="BH72" s="49">
        <f t="shared" si="26"/>
        <v>-3.2770129119813918E-2</v>
      </c>
      <c r="BI72" s="49">
        <f t="shared" si="26"/>
        <v>-3.159147967056708E-2</v>
      </c>
      <c r="BJ72" s="49">
        <f t="shared" si="27"/>
        <v>-1.8448131466007989E-2</v>
      </c>
      <c r="BL72" s="131">
        <v>883120</v>
      </c>
      <c r="BM72" s="54">
        <v>95502</v>
      </c>
      <c r="BN72" s="54">
        <v>199372</v>
      </c>
      <c r="BO72" s="54">
        <f t="shared" si="28"/>
        <v>1177994</v>
      </c>
      <c r="BQ72" s="122">
        <f t="shared" si="29"/>
        <v>4.2217365703415055E-2</v>
      </c>
      <c r="BR72" s="49">
        <f t="shared" si="29"/>
        <v>6.012439530062208E-2</v>
      </c>
      <c r="BS72" s="49">
        <f t="shared" si="29"/>
        <v>7.0702004293481613E-2</v>
      </c>
      <c r="BT72" s="49">
        <f t="shared" si="30"/>
        <v>4.8490060221019871E-2</v>
      </c>
      <c r="BV72" s="122">
        <f t="shared" si="31"/>
        <v>3.5168395323119439E-2</v>
      </c>
      <c r="BW72" s="49">
        <f t="shared" si="31"/>
        <v>5.2954311872910553E-2</v>
      </c>
      <c r="BX72" s="49">
        <f t="shared" si="31"/>
        <v>6.3460379885031948E-2</v>
      </c>
      <c r="BY72" s="49">
        <f t="shared" si="31"/>
        <v>4.1398664873232294E-2</v>
      </c>
      <c r="CA72" s="180">
        <v>660592.32931087597</v>
      </c>
      <c r="CB72" s="64">
        <v>692360.28815085732</v>
      </c>
      <c r="CC72" s="64">
        <v>662421.97633041709</v>
      </c>
      <c r="CD72" s="64">
        <v>663445.5967210005</v>
      </c>
      <c r="CF72" s="180">
        <v>654116.98502113833</v>
      </c>
      <c r="CG72" s="64">
        <v>686986.85148018098</v>
      </c>
      <c r="CH72" s="64">
        <v>657401.18796030653</v>
      </c>
      <c r="CI72" s="64">
        <v>657281.33672250656</v>
      </c>
      <c r="CK72" s="163">
        <v>700670.125</v>
      </c>
      <c r="CL72" s="60">
        <v>695931.1875</v>
      </c>
    </row>
    <row r="73" spans="1:90">
      <c r="A73" s="9" t="s">
        <v>170</v>
      </c>
      <c r="B73" s="23" t="s">
        <v>171</v>
      </c>
      <c r="D73" s="131">
        <v>259096.34299473072</v>
      </c>
      <c r="E73" s="54">
        <v>137881.5625</v>
      </c>
      <c r="F73" s="124">
        <f t="shared" si="0"/>
        <v>1879.122475093294</v>
      </c>
      <c r="G73" s="131">
        <f t="shared" si="1"/>
        <v>247348</v>
      </c>
      <c r="H73" s="54">
        <v>136950.875</v>
      </c>
      <c r="I73" s="124">
        <f t="shared" si="2"/>
        <v>1806.1074819711814</v>
      </c>
      <c r="J73" s="49">
        <f t="shared" si="3"/>
        <v>4.7497222515365811E-2</v>
      </c>
      <c r="K73" s="49">
        <f t="shared" si="4"/>
        <v>4.0426715381536527E-2</v>
      </c>
      <c r="M73" s="131">
        <f t="shared" si="5"/>
        <v>262448.97318460286</v>
      </c>
      <c r="N73" s="124">
        <f t="shared" si="6"/>
        <v>1903.4377651805539</v>
      </c>
      <c r="O73" s="49">
        <f t="shared" si="7"/>
        <v>-1.2774407722730752E-2</v>
      </c>
      <c r="P73" s="49">
        <f t="shared" si="8"/>
        <v>-1.2774407722730752E-2</v>
      </c>
      <c r="R73" s="131">
        <v>200068</v>
      </c>
      <c r="S73" s="54">
        <v>20925</v>
      </c>
      <c r="T73" s="54">
        <v>37638</v>
      </c>
      <c r="V73" s="124">
        <f t="shared" si="9"/>
        <v>37638</v>
      </c>
      <c r="W73" s="51">
        <f t="shared" si="10"/>
        <v>465.34299473071587</v>
      </c>
      <c r="Y73" s="176">
        <v>-1.3633048186861951E-2</v>
      </c>
      <c r="Z73" s="61">
        <v>3.2298147979191505E-2</v>
      </c>
      <c r="AA73" s="117">
        <f t="shared" si="11"/>
        <v>1</v>
      </c>
      <c r="AB73" s="63">
        <f t="shared" si="12"/>
        <v>202.83323527033761</v>
      </c>
      <c r="AC73" s="63">
        <f t="shared" si="12"/>
        <v>20.270306636665396</v>
      </c>
      <c r="AE73" s="124">
        <f t="shared" si="13"/>
        <v>465.34299473071587</v>
      </c>
      <c r="AF73" s="51">
        <v>0</v>
      </c>
      <c r="AG73" s="51">
        <f t="shared" si="14"/>
        <v>0</v>
      </c>
      <c r="AI73" s="124">
        <v>0</v>
      </c>
      <c r="AJ73" s="51">
        <f t="shared" si="15"/>
        <v>0</v>
      </c>
      <c r="AK73" s="51">
        <f t="shared" si="16"/>
        <v>0</v>
      </c>
      <c r="AM73" s="124">
        <f t="shared" si="17"/>
        <v>0</v>
      </c>
      <c r="AN73" s="51">
        <f t="shared" si="18"/>
        <v>0</v>
      </c>
      <c r="AO73" s="51">
        <f t="shared" si="19"/>
        <v>0</v>
      </c>
      <c r="AQ73" s="124">
        <f t="shared" si="20"/>
        <v>200533</v>
      </c>
      <c r="AR73" s="51">
        <f t="shared" si="20"/>
        <v>20925</v>
      </c>
      <c r="AS73" s="51">
        <f t="shared" si="21"/>
        <v>37638</v>
      </c>
      <c r="AU73" s="178">
        <f t="shared" si="22"/>
        <v>259096</v>
      </c>
      <c r="AW73" s="124">
        <f t="shared" si="23"/>
        <v>1454.3858973167642</v>
      </c>
      <c r="AX73" s="51">
        <f t="shared" si="23"/>
        <v>151.76068228846768</v>
      </c>
      <c r="AY73" s="51">
        <f t="shared" si="23"/>
        <v>272.97340788403091</v>
      </c>
      <c r="AZ73" s="65">
        <f t="shared" si="24"/>
        <v>1879.1199874892627</v>
      </c>
      <c r="BB73" s="131">
        <v>202833.23527033764</v>
      </c>
      <c r="BC73" s="54">
        <v>20270.306636665391</v>
      </c>
      <c r="BD73" s="54">
        <v>39345.431277599841</v>
      </c>
      <c r="BE73" s="54">
        <f t="shared" si="25"/>
        <v>262448.97318460286</v>
      </c>
      <c r="BG73" s="122">
        <f t="shared" si="26"/>
        <v>-1.1340524481956216E-2</v>
      </c>
      <c r="BH73" s="49">
        <f t="shared" si="26"/>
        <v>3.2298147979191727E-2</v>
      </c>
      <c r="BI73" s="49">
        <f t="shared" si="26"/>
        <v>-4.3395922275019427E-2</v>
      </c>
      <c r="BJ73" s="49">
        <f t="shared" si="27"/>
        <v>-1.2775714623369572E-2</v>
      </c>
      <c r="BL73" s="131">
        <v>192299</v>
      </c>
      <c r="BM73" s="54">
        <v>19896</v>
      </c>
      <c r="BN73" s="54">
        <v>35153</v>
      </c>
      <c r="BO73" s="54">
        <f t="shared" si="28"/>
        <v>247348</v>
      </c>
      <c r="BQ73" s="122">
        <f t="shared" si="29"/>
        <v>4.2818735406840336E-2</v>
      </c>
      <c r="BR73" s="49">
        <f t="shared" si="29"/>
        <v>5.1718938480096455E-2</v>
      </c>
      <c r="BS73" s="49">
        <f t="shared" si="29"/>
        <v>7.0690979432765255E-2</v>
      </c>
      <c r="BT73" s="49">
        <f t="shared" si="30"/>
        <v>4.7495835826447008E-2</v>
      </c>
      <c r="BV73" s="122">
        <f t="shared" si="31"/>
        <v>3.5779807618297577E-2</v>
      </c>
      <c r="BW73" s="49">
        <f t="shared" si="31"/>
        <v>4.4619935162980129E-2</v>
      </c>
      <c r="BX73" s="49">
        <f t="shared" si="31"/>
        <v>6.3463916634424633E-2</v>
      </c>
      <c r="BY73" s="49">
        <f t="shared" ref="BY73:BY136" si="32">AZ73/(BO73*1000/$H73) - 1</f>
        <v>4.0425338052636706E-2</v>
      </c>
      <c r="CA73" s="180">
        <v>143577.79329915563</v>
      </c>
      <c r="CB73" s="64">
        <v>134076.56460764079</v>
      </c>
      <c r="CC73" s="64">
        <v>118237.39772916376</v>
      </c>
      <c r="CD73" s="64">
        <v>138374.4959905048</v>
      </c>
      <c r="CF73" s="180">
        <v>142195.62383113854</v>
      </c>
      <c r="CG73" s="64">
        <v>133062.95822924832</v>
      </c>
      <c r="CH73" s="64">
        <v>117314.37237272249</v>
      </c>
      <c r="CI73" s="64">
        <v>137203.09137600369</v>
      </c>
      <c r="CK73" s="163">
        <v>137881.5625</v>
      </c>
      <c r="CL73" s="60">
        <v>136950.875</v>
      </c>
    </row>
    <row r="74" spans="1:90">
      <c r="A74" s="9" t="s">
        <v>172</v>
      </c>
      <c r="B74" s="23" t="s">
        <v>173</v>
      </c>
      <c r="D74" s="131">
        <v>711848</v>
      </c>
      <c r="E74" s="54">
        <v>384540.0625</v>
      </c>
      <c r="F74" s="124">
        <f t="shared" ref="F74:F137" si="33">D74/E74 * 1000</f>
        <v>1851.1673279815936</v>
      </c>
      <c r="G74" s="131">
        <f t="shared" ref="G74:G137" si="34">BO74</f>
        <v>679665</v>
      </c>
      <c r="H74" s="54">
        <v>383184.875</v>
      </c>
      <c r="I74" s="124">
        <f t="shared" ref="I74:I137" si="35">G74/H74 * 1000</f>
        <v>1773.7260636918406</v>
      </c>
      <c r="J74" s="49">
        <f t="shared" ref="J74:J137" si="36">D74/G74-1</f>
        <v>4.7351268639697519E-2</v>
      </c>
      <c r="K74" s="49">
        <f t="shared" ref="K74:K137" si="37">F74/I74-1</f>
        <v>4.36602166901503E-2</v>
      </c>
      <c r="M74" s="131">
        <f t="shared" ref="M74:M137" si="38">BE74</f>
        <v>728928.03725884925</v>
      </c>
      <c r="N74" s="124">
        <f t="shared" ref="N74:N137" si="39">M74/E74 * 1000</f>
        <v>1895.5841233287604</v>
      </c>
      <c r="O74" s="49">
        <f t="shared" ref="O74:O137" si="40">D74/M74-1</f>
        <v>-2.3431719437050469E-2</v>
      </c>
      <c r="P74" s="49">
        <f t="shared" ref="P74:P137" si="41">F74/N74-1</f>
        <v>-2.3431719437050469E-2</v>
      </c>
      <c r="R74" s="131">
        <v>504609</v>
      </c>
      <c r="S74" s="54">
        <v>57802</v>
      </c>
      <c r="T74" s="54">
        <v>149437</v>
      </c>
      <c r="V74" s="124">
        <f t="shared" ref="V74:V137" si="42">ROUND(T74,0)</f>
        <v>149437</v>
      </c>
      <c r="W74" s="51">
        <f t="shared" ref="W74:W137" si="43">D74-SUM(R74:T74)</f>
        <v>0</v>
      </c>
      <c r="Y74" s="176">
        <v>-2.9267560768486245E-2</v>
      </c>
      <c r="Z74" s="61">
        <v>-3.7528408330221197E-2</v>
      </c>
      <c r="AA74" s="117">
        <f t="shared" ref="AA74:AA137" si="44">IF(AND(Y74&lt;0,Z74&gt;0),1,IF(AND(Y74&gt;0,Z74&gt;0),2,IF(AND(Y74&gt;0,Z74&lt;0),3,IF(AND(Y74&lt;0,Z74&lt;0),4,5))))</f>
        <v>4</v>
      </c>
      <c r="AB74" s="63">
        <f t="shared" ref="AB74:AC137" si="45">R74/(1+Y74)/1000</f>
        <v>519.82294977128481</v>
      </c>
      <c r="AC74" s="63">
        <f t="shared" si="45"/>
        <v>60.055798529824756</v>
      </c>
      <c r="AE74" s="124">
        <f t="shared" ref="AE74:AE137" si="46">IF(AA74=1,MIN(W74,-1*Y74*R74),0)</f>
        <v>0</v>
      </c>
      <c r="AF74" s="51">
        <v>0</v>
      </c>
      <c r="AG74" s="51">
        <f t="shared" ref="AG74:AG137" si="47">W74-AE74-AF74</f>
        <v>0</v>
      </c>
      <c r="AI74" s="124">
        <v>0</v>
      </c>
      <c r="AJ74" s="51">
        <f t="shared" ref="AJ74:AJ137" si="48">IF(AA74=3,MIN(W74,-1*Z74*S74),0)</f>
        <v>0</v>
      </c>
      <c r="AK74" s="51">
        <f t="shared" ref="AK74:AK137" si="49">AG74-AI74-AJ74</f>
        <v>0</v>
      </c>
      <c r="AM74" s="124">
        <f t="shared" ref="AM74:AM137" si="50">AK74*AB74/(AB74+AC74)</f>
        <v>0</v>
      </c>
      <c r="AN74" s="51">
        <f t="shared" ref="AN74:AN137" si="51">AK74*AC74/(AB74+AC74)</f>
        <v>0</v>
      </c>
      <c r="AO74" s="51">
        <f t="shared" ref="AO74:AO137" si="52">W74-SUM(AE74:AF74)-SUM(AI74:AJ74)-SUM(AM74:AN74)</f>
        <v>0</v>
      </c>
      <c r="AQ74" s="124">
        <f t="shared" ref="AQ74:AR137" si="53">ROUND(R74+AE74+AI74+AM74,0)</f>
        <v>504609</v>
      </c>
      <c r="AR74" s="51">
        <f t="shared" si="53"/>
        <v>57802</v>
      </c>
      <c r="AS74" s="51">
        <f t="shared" ref="AS74:AS137" si="54">V74</f>
        <v>149437</v>
      </c>
      <c r="AU74" s="178">
        <f t="shared" ref="AU74:AU137" si="55">SUM(AQ74:AT74)</f>
        <v>711848</v>
      </c>
      <c r="AW74" s="124">
        <f t="shared" ref="AW74:AY137" si="56">AQ74/$E74 * 1000</f>
        <v>1312.240385876569</v>
      </c>
      <c r="AX74" s="51">
        <f t="shared" si="56"/>
        <v>150.31463724277103</v>
      </c>
      <c r="AY74" s="51">
        <f t="shared" si="56"/>
        <v>388.61230486225344</v>
      </c>
      <c r="AZ74" s="65">
        <f t="shared" ref="AZ74:AZ137" si="57">AU74/$E74 * 1000</f>
        <v>1851.1673279815936</v>
      </c>
      <c r="BB74" s="131">
        <v>519822.94977128482</v>
      </c>
      <c r="BC74" s="54">
        <v>60055.798529824766</v>
      </c>
      <c r="BD74" s="54">
        <v>149049.28895773971</v>
      </c>
      <c r="BE74" s="54">
        <f t="shared" ref="BE74:BE137" si="58">SUM(BB74:BD74)</f>
        <v>728928.03725884925</v>
      </c>
      <c r="BG74" s="122">
        <f t="shared" ref="BG74:BI137" si="59">AQ74/BB74-1</f>
        <v>-2.9267560768486245E-2</v>
      </c>
      <c r="BH74" s="49">
        <f t="shared" si="59"/>
        <v>-3.7528408330221308E-2</v>
      </c>
      <c r="BI74" s="49">
        <f t="shared" si="59"/>
        <v>2.601227050269328E-3</v>
      </c>
      <c r="BJ74" s="49">
        <f t="shared" ref="BJ74:BJ137" si="60">AU74/BE74-1</f>
        <v>-2.3431719437050469E-2</v>
      </c>
      <c r="BL74" s="131">
        <v>484908</v>
      </c>
      <c r="BM74" s="54">
        <v>54732</v>
      </c>
      <c r="BN74" s="54">
        <v>140025</v>
      </c>
      <c r="BO74" s="54">
        <f t="shared" ref="BO74:BO137" si="61">SUM(BL74:BN74)</f>
        <v>679665</v>
      </c>
      <c r="BQ74" s="122">
        <f t="shared" ref="BQ74:BS137" si="62">AQ74/BL74-1</f>
        <v>4.0628325373060381E-2</v>
      </c>
      <c r="BR74" s="49">
        <f t="shared" si="62"/>
        <v>5.6091500401958649E-2</v>
      </c>
      <c r="BS74" s="49">
        <f t="shared" si="62"/>
        <v>6.7216568469916194E-2</v>
      </c>
      <c r="BT74" s="49">
        <f t="shared" ref="BT74:BT137" si="63">AU74/BO74-1</f>
        <v>4.7351268639697519E-2</v>
      </c>
      <c r="BV74" s="122">
        <f t="shared" ref="BV74:BY137" si="64">AW74/(BL74*1000/$H74) - 1</f>
        <v>3.6960966270024098E-2</v>
      </c>
      <c r="BW74" s="49">
        <f t="shared" si="64"/>
        <v>5.2369646322837804E-2</v>
      </c>
      <c r="BX74" s="49">
        <f t="shared" si="64"/>
        <v>6.3455507674375911E-2</v>
      </c>
      <c r="BY74" s="49">
        <f t="shared" si="32"/>
        <v>4.36602166901503E-2</v>
      </c>
      <c r="CA74" s="180">
        <v>367962.53796841903</v>
      </c>
      <c r="CB74" s="64">
        <v>397234.99481170811</v>
      </c>
      <c r="CC74" s="64">
        <v>447909.69338741433</v>
      </c>
      <c r="CD74" s="64">
        <v>384322.51627859916</v>
      </c>
      <c r="CF74" s="180">
        <v>366406.04207555921</v>
      </c>
      <c r="CG74" s="64">
        <v>396550.12663823972</v>
      </c>
      <c r="CH74" s="64">
        <v>445210.30687308265</v>
      </c>
      <c r="CI74" s="64">
        <v>382314.91208332218</v>
      </c>
      <c r="CK74" s="163">
        <v>384540.0625</v>
      </c>
      <c r="CL74" s="60">
        <v>383184.875</v>
      </c>
    </row>
    <row r="75" spans="1:90">
      <c r="A75" s="9" t="s">
        <v>174</v>
      </c>
      <c r="B75" s="23" t="s">
        <v>175</v>
      </c>
      <c r="D75" s="131">
        <v>292852</v>
      </c>
      <c r="E75" s="54">
        <v>155536.734375</v>
      </c>
      <c r="F75" s="124">
        <f t="shared" si="33"/>
        <v>1882.8478119768931</v>
      </c>
      <c r="G75" s="131">
        <f t="shared" si="34"/>
        <v>279175</v>
      </c>
      <c r="H75" s="54">
        <v>154496.78125</v>
      </c>
      <c r="I75" s="124">
        <f t="shared" si="35"/>
        <v>1806.9955745437253</v>
      </c>
      <c r="J75" s="49">
        <f t="shared" si="36"/>
        <v>4.8990776394734592E-2</v>
      </c>
      <c r="K75" s="49">
        <f t="shared" si="37"/>
        <v>4.1976991256506446E-2</v>
      </c>
      <c r="M75" s="131">
        <f t="shared" si="38"/>
        <v>296141.76886381698</v>
      </c>
      <c r="N75" s="124">
        <f t="shared" si="39"/>
        <v>1903.9988852396591</v>
      </c>
      <c r="O75" s="49">
        <f t="shared" si="40"/>
        <v>-1.1108763469734662E-2</v>
      </c>
      <c r="P75" s="49">
        <f t="shared" si="41"/>
        <v>-1.1108763469734773E-2</v>
      </c>
      <c r="R75" s="131">
        <v>217772</v>
      </c>
      <c r="S75" s="54">
        <v>22725</v>
      </c>
      <c r="T75" s="54">
        <v>52355</v>
      </c>
      <c r="V75" s="124">
        <f t="shared" si="42"/>
        <v>52355</v>
      </c>
      <c r="W75" s="51">
        <f t="shared" si="43"/>
        <v>0</v>
      </c>
      <c r="Y75" s="176">
        <v>-2.799941763350966E-2</v>
      </c>
      <c r="Z75" s="61">
        <v>2.8631906247231331E-2</v>
      </c>
      <c r="AA75" s="117">
        <f t="shared" si="44"/>
        <v>1</v>
      </c>
      <c r="AB75" s="63">
        <f t="shared" si="45"/>
        <v>224.0451332547552</v>
      </c>
      <c r="AC75" s="63">
        <f t="shared" si="45"/>
        <v>22.092451013801291</v>
      </c>
      <c r="AE75" s="124">
        <f t="shared" si="46"/>
        <v>0</v>
      </c>
      <c r="AF75" s="51">
        <v>0</v>
      </c>
      <c r="AG75" s="51">
        <f t="shared" si="47"/>
        <v>0</v>
      </c>
      <c r="AI75" s="124">
        <v>0</v>
      </c>
      <c r="AJ75" s="51">
        <f t="shared" si="48"/>
        <v>0</v>
      </c>
      <c r="AK75" s="51">
        <f t="shared" si="49"/>
        <v>0</v>
      </c>
      <c r="AM75" s="124">
        <f t="shared" si="50"/>
        <v>0</v>
      </c>
      <c r="AN75" s="51">
        <f t="shared" si="51"/>
        <v>0</v>
      </c>
      <c r="AO75" s="51">
        <f t="shared" si="52"/>
        <v>0</v>
      </c>
      <c r="AQ75" s="124">
        <f t="shared" si="53"/>
        <v>217772</v>
      </c>
      <c r="AR75" s="51">
        <f t="shared" si="53"/>
        <v>22725</v>
      </c>
      <c r="AS75" s="51">
        <f t="shared" si="54"/>
        <v>52355</v>
      </c>
      <c r="AU75" s="178">
        <f t="shared" si="55"/>
        <v>292852</v>
      </c>
      <c r="AW75" s="124">
        <f t="shared" si="56"/>
        <v>1400.1322637708877</v>
      </c>
      <c r="AX75" s="51">
        <f t="shared" si="56"/>
        <v>146.10696367849596</v>
      </c>
      <c r="AY75" s="51">
        <f t="shared" si="56"/>
        <v>336.60858452750966</v>
      </c>
      <c r="AZ75" s="65">
        <f t="shared" si="57"/>
        <v>1882.8478119768931</v>
      </c>
      <c r="BB75" s="131">
        <v>224045.1332547552</v>
      </c>
      <c r="BC75" s="54">
        <v>22092.451013801292</v>
      </c>
      <c r="BD75" s="54">
        <v>50004.184595260507</v>
      </c>
      <c r="BE75" s="54">
        <f t="shared" si="58"/>
        <v>296141.76886381698</v>
      </c>
      <c r="BG75" s="122">
        <f t="shared" si="59"/>
        <v>-2.7999417633509549E-2</v>
      </c>
      <c r="BH75" s="49">
        <f t="shared" si="59"/>
        <v>2.8631906247231331E-2</v>
      </c>
      <c r="BI75" s="49">
        <f t="shared" si="59"/>
        <v>4.7012373539679908E-2</v>
      </c>
      <c r="BJ75" s="49">
        <f t="shared" si="60"/>
        <v>-1.1108763469734662E-2</v>
      </c>
      <c r="BL75" s="131">
        <v>208664</v>
      </c>
      <c r="BM75" s="54">
        <v>21609</v>
      </c>
      <c r="BN75" s="54">
        <v>48902</v>
      </c>
      <c r="BO75" s="54">
        <f t="shared" si="61"/>
        <v>279175</v>
      </c>
      <c r="BQ75" s="122">
        <f t="shared" si="62"/>
        <v>4.3649120116550977E-2</v>
      </c>
      <c r="BR75" s="49">
        <f t="shared" si="62"/>
        <v>5.1645147855060358E-2</v>
      </c>
      <c r="BS75" s="49">
        <f t="shared" si="62"/>
        <v>7.061060897304805E-2</v>
      </c>
      <c r="BT75" s="49">
        <f t="shared" si="63"/>
        <v>4.8990776394734592E-2</v>
      </c>
      <c r="BV75" s="122">
        <f t="shared" si="64"/>
        <v>3.6671050477696809E-2</v>
      </c>
      <c r="BW75" s="49">
        <f t="shared" si="64"/>
        <v>4.4613615000151929E-2</v>
      </c>
      <c r="BX75" s="49">
        <f t="shared" si="64"/>
        <v>6.3452268836014847E-2</v>
      </c>
      <c r="BY75" s="49">
        <f t="shared" si="32"/>
        <v>4.1976991256506446E-2</v>
      </c>
      <c r="CA75" s="180">
        <v>158592.8745319247</v>
      </c>
      <c r="CB75" s="64">
        <v>146129.01466104074</v>
      </c>
      <c r="CC75" s="64">
        <v>150268.13711604604</v>
      </c>
      <c r="CD75" s="64">
        <v>156138.8010439788</v>
      </c>
      <c r="CF75" s="180">
        <v>157315.16780193237</v>
      </c>
      <c r="CG75" s="64">
        <v>145253.26693653598</v>
      </c>
      <c r="CH75" s="64">
        <v>149234.35121576276</v>
      </c>
      <c r="CI75" s="64">
        <v>154974.03241621266</v>
      </c>
      <c r="CK75" s="163">
        <v>155536.734375</v>
      </c>
      <c r="CL75" s="60">
        <v>154496.78125</v>
      </c>
    </row>
    <row r="76" spans="1:90">
      <c r="A76" s="9" t="s">
        <v>176</v>
      </c>
      <c r="B76" s="23" t="s">
        <v>177</v>
      </c>
      <c r="D76" s="131">
        <v>183575.80388858693</v>
      </c>
      <c r="E76" s="54">
        <v>95606.65625</v>
      </c>
      <c r="F76" s="124">
        <f t="shared" si="33"/>
        <v>1920.1153046139184</v>
      </c>
      <c r="G76" s="131">
        <f t="shared" si="34"/>
        <v>175775</v>
      </c>
      <c r="H76" s="54">
        <v>95121.6640625</v>
      </c>
      <c r="I76" s="124">
        <f t="shared" si="35"/>
        <v>1847.896604126968</v>
      </c>
      <c r="J76" s="49">
        <f t="shared" si="36"/>
        <v>4.4379484503410227E-2</v>
      </c>
      <c r="K76" s="49">
        <f t="shared" si="37"/>
        <v>3.908157000000001E-2</v>
      </c>
      <c r="M76" s="131">
        <f t="shared" si="38"/>
        <v>180578.906343371</v>
      </c>
      <c r="N76" s="124">
        <f t="shared" si="39"/>
        <v>1888.7691864380101</v>
      </c>
      <c r="O76" s="49">
        <f t="shared" si="40"/>
        <v>1.6596055463517612E-2</v>
      </c>
      <c r="P76" s="49">
        <f t="shared" si="41"/>
        <v>1.6596055463517612E-2</v>
      </c>
      <c r="R76" s="131">
        <v>136302</v>
      </c>
      <c r="S76" s="54">
        <v>14553</v>
      </c>
      <c r="T76" s="54">
        <v>32581</v>
      </c>
      <c r="V76" s="124">
        <f t="shared" si="42"/>
        <v>32581</v>
      </c>
      <c r="W76" s="51">
        <f t="shared" si="43"/>
        <v>139.80388858693186</v>
      </c>
      <c r="Y76" s="176">
        <v>1.3432151543697701E-2</v>
      </c>
      <c r="Z76" s="61">
        <v>4.9786434280796099E-2</v>
      </c>
      <c r="AA76" s="117">
        <f t="shared" si="44"/>
        <v>2</v>
      </c>
      <c r="AB76" s="63">
        <f t="shared" si="45"/>
        <v>134.49543690949582</v>
      </c>
      <c r="AC76" s="63">
        <f t="shared" si="45"/>
        <v>13.862819640996975</v>
      </c>
      <c r="AE76" s="124">
        <f t="shared" si="46"/>
        <v>0</v>
      </c>
      <c r="AF76" s="51">
        <v>0</v>
      </c>
      <c r="AG76" s="51">
        <f t="shared" si="47"/>
        <v>139.80388858693186</v>
      </c>
      <c r="AI76" s="124">
        <v>0</v>
      </c>
      <c r="AJ76" s="51">
        <f t="shared" si="48"/>
        <v>0</v>
      </c>
      <c r="AK76" s="51">
        <f t="shared" si="49"/>
        <v>139.80388858693186</v>
      </c>
      <c r="AM76" s="124">
        <f t="shared" si="50"/>
        <v>126.74040201292335</v>
      </c>
      <c r="AN76" s="51">
        <f t="shared" si="51"/>
        <v>13.063486574008504</v>
      </c>
      <c r="AO76" s="51">
        <f t="shared" si="52"/>
        <v>0</v>
      </c>
      <c r="AQ76" s="124">
        <f t="shared" si="53"/>
        <v>136429</v>
      </c>
      <c r="AR76" s="51">
        <f t="shared" si="53"/>
        <v>14566</v>
      </c>
      <c r="AS76" s="51">
        <f t="shared" si="54"/>
        <v>32581</v>
      </c>
      <c r="AU76" s="178">
        <f t="shared" si="55"/>
        <v>183576</v>
      </c>
      <c r="AW76" s="124">
        <f t="shared" si="56"/>
        <v>1426.9822348273999</v>
      </c>
      <c r="AX76" s="51">
        <f t="shared" si="56"/>
        <v>152.35340897093658</v>
      </c>
      <c r="AY76" s="51">
        <f t="shared" si="56"/>
        <v>340.7817120473764</v>
      </c>
      <c r="AZ76" s="65">
        <f t="shared" si="57"/>
        <v>1920.1173558457131</v>
      </c>
      <c r="BB76" s="131">
        <v>134495.43690949579</v>
      </c>
      <c r="BC76" s="54">
        <v>13862.819640996973</v>
      </c>
      <c r="BD76" s="54">
        <v>32220.64979287823</v>
      </c>
      <c r="BE76" s="54">
        <f t="shared" si="58"/>
        <v>180578.906343371</v>
      </c>
      <c r="BG76" s="122">
        <f t="shared" si="59"/>
        <v>1.4376421497521275E-2</v>
      </c>
      <c r="BH76" s="49">
        <f t="shared" si="59"/>
        <v>5.0724194443350301E-2</v>
      </c>
      <c r="BI76" s="49">
        <f t="shared" si="59"/>
        <v>1.1183828055553846E-2</v>
      </c>
      <c r="BJ76" s="49">
        <f t="shared" si="60"/>
        <v>1.6597141478584598E-2</v>
      </c>
      <c r="BL76" s="131">
        <v>131406</v>
      </c>
      <c r="BM76" s="54">
        <v>13888</v>
      </c>
      <c r="BN76" s="54">
        <v>30481</v>
      </c>
      <c r="BO76" s="54">
        <f t="shared" si="61"/>
        <v>175775</v>
      </c>
      <c r="BQ76" s="122">
        <f t="shared" si="62"/>
        <v>3.8225042996514524E-2</v>
      </c>
      <c r="BR76" s="49">
        <f t="shared" si="62"/>
        <v>4.8819124423963078E-2</v>
      </c>
      <c r="BS76" s="49">
        <f t="shared" si="62"/>
        <v>6.8895377448246364E-2</v>
      </c>
      <c r="BT76" s="49">
        <f t="shared" si="63"/>
        <v>4.438060019911827E-2</v>
      </c>
      <c r="BV76" s="122">
        <f t="shared" si="64"/>
        <v>3.2958348662978976E-2</v>
      </c>
      <c r="BW76" s="49">
        <f t="shared" si="64"/>
        <v>4.3498688573596178E-2</v>
      </c>
      <c r="BX76" s="49">
        <f t="shared" si="64"/>
        <v>6.3473099045771031E-2</v>
      </c>
      <c r="BY76" s="49">
        <f t="shared" si="32"/>
        <v>3.9082680036021555E-2</v>
      </c>
      <c r="CA76" s="180">
        <v>95204.111961897957</v>
      </c>
      <c r="CB76" s="64">
        <v>91694.677666009316</v>
      </c>
      <c r="CC76" s="64">
        <v>96826.636815176389</v>
      </c>
      <c r="CD76" s="64">
        <v>95209.041394132902</v>
      </c>
      <c r="CF76" s="180">
        <v>94520.373469014972</v>
      </c>
      <c r="CG76" s="64">
        <v>91255.942908000579</v>
      </c>
      <c r="CH76" s="64">
        <v>96229.095167475913</v>
      </c>
      <c r="CI76" s="64">
        <v>94555.322073117495</v>
      </c>
      <c r="CK76" s="163">
        <v>95606.65625</v>
      </c>
      <c r="CL76" s="60">
        <v>95121.6640625</v>
      </c>
    </row>
    <row r="77" spans="1:90">
      <c r="A77" s="9" t="s">
        <v>178</v>
      </c>
      <c r="B77" s="23" t="s">
        <v>179</v>
      </c>
      <c r="D77" s="131">
        <v>226136.60548549332</v>
      </c>
      <c r="E77" s="54">
        <v>129817.625</v>
      </c>
      <c r="F77" s="124">
        <f t="shared" si="33"/>
        <v>1741.9561133204627</v>
      </c>
      <c r="G77" s="131">
        <f t="shared" si="34"/>
        <v>216121</v>
      </c>
      <c r="H77" s="54">
        <v>128916.765625</v>
      </c>
      <c r="I77" s="124">
        <f t="shared" si="35"/>
        <v>1676.4382735808338</v>
      </c>
      <c r="J77" s="49">
        <f t="shared" si="36"/>
        <v>4.6342583485609046E-2</v>
      </c>
      <c r="K77" s="49">
        <f t="shared" si="37"/>
        <v>3.9081570000000232E-2</v>
      </c>
      <c r="M77" s="131">
        <f t="shared" si="38"/>
        <v>222551.3976924248</v>
      </c>
      <c r="N77" s="124">
        <f t="shared" si="39"/>
        <v>1714.3388479986811</v>
      </c>
      <c r="O77" s="49">
        <f t="shared" si="40"/>
        <v>1.6109572126900007E-2</v>
      </c>
      <c r="P77" s="49">
        <f t="shared" si="41"/>
        <v>1.6109572126900007E-2</v>
      </c>
      <c r="R77" s="131">
        <v>167080</v>
      </c>
      <c r="S77" s="54">
        <v>18622</v>
      </c>
      <c r="T77" s="54">
        <v>40310</v>
      </c>
      <c r="V77" s="124">
        <f t="shared" si="42"/>
        <v>40310</v>
      </c>
      <c r="W77" s="51">
        <f t="shared" si="43"/>
        <v>124.60548549331725</v>
      </c>
      <c r="Y77" s="176">
        <v>1.1520333201096911E-2</v>
      </c>
      <c r="Z77" s="61">
        <v>3.3028344069096383E-2</v>
      </c>
      <c r="AA77" s="117">
        <f t="shared" si="44"/>
        <v>2</v>
      </c>
      <c r="AB77" s="63">
        <f t="shared" si="45"/>
        <v>165.17710471647376</v>
      </c>
      <c r="AC77" s="63">
        <f t="shared" si="45"/>
        <v>18.026610893025435</v>
      </c>
      <c r="AE77" s="124">
        <f t="shared" si="46"/>
        <v>0</v>
      </c>
      <c r="AF77" s="51">
        <v>0</v>
      </c>
      <c r="AG77" s="51">
        <f t="shared" si="47"/>
        <v>124.60548549331725</v>
      </c>
      <c r="AI77" s="124">
        <v>0</v>
      </c>
      <c r="AJ77" s="51">
        <f t="shared" si="48"/>
        <v>0</v>
      </c>
      <c r="AK77" s="51">
        <f t="shared" si="49"/>
        <v>124.60548549331725</v>
      </c>
      <c r="AM77" s="124">
        <f t="shared" si="50"/>
        <v>112.3447374257814</v>
      </c>
      <c r="AN77" s="51">
        <f t="shared" si="51"/>
        <v>12.260748067535854</v>
      </c>
      <c r="AO77" s="51">
        <f t="shared" si="52"/>
        <v>0</v>
      </c>
      <c r="AQ77" s="124">
        <f t="shared" si="53"/>
        <v>167192</v>
      </c>
      <c r="AR77" s="51">
        <f t="shared" si="53"/>
        <v>18634</v>
      </c>
      <c r="AS77" s="51">
        <f t="shared" si="54"/>
        <v>40310</v>
      </c>
      <c r="AU77" s="178">
        <f t="shared" si="55"/>
        <v>226136</v>
      </c>
      <c r="AW77" s="124">
        <f t="shared" si="56"/>
        <v>1287.8990814999117</v>
      </c>
      <c r="AX77" s="51">
        <f t="shared" si="56"/>
        <v>143.53983135957077</v>
      </c>
      <c r="AY77" s="51">
        <f t="shared" si="56"/>
        <v>310.51253633703436</v>
      </c>
      <c r="AZ77" s="65">
        <f t="shared" si="57"/>
        <v>1741.9514491965172</v>
      </c>
      <c r="BB77" s="131">
        <v>165177.10471647375</v>
      </c>
      <c r="BC77" s="54">
        <v>18026.61089302543</v>
      </c>
      <c r="BD77" s="54">
        <v>39347.68208292561</v>
      </c>
      <c r="BE77" s="54">
        <f t="shared" si="58"/>
        <v>222551.3976924248</v>
      </c>
      <c r="BG77" s="122">
        <f t="shared" si="59"/>
        <v>1.2198393276022124E-2</v>
      </c>
      <c r="BH77" s="49">
        <f t="shared" si="59"/>
        <v>3.3694026602059335E-2</v>
      </c>
      <c r="BI77" s="49">
        <f t="shared" si="59"/>
        <v>2.4456787951226522E-2</v>
      </c>
      <c r="BJ77" s="49">
        <f t="shared" si="60"/>
        <v>1.6106851472257544E-2</v>
      </c>
      <c r="BL77" s="131">
        <v>160776</v>
      </c>
      <c r="BM77" s="54">
        <v>17703</v>
      </c>
      <c r="BN77" s="54">
        <v>37642</v>
      </c>
      <c r="BO77" s="54">
        <f t="shared" si="61"/>
        <v>216121</v>
      </c>
      <c r="BQ77" s="122">
        <f t="shared" si="62"/>
        <v>3.9906453699557254E-2</v>
      </c>
      <c r="BR77" s="49">
        <f t="shared" si="62"/>
        <v>5.2589956504547342E-2</v>
      </c>
      <c r="BS77" s="49">
        <f t="shared" si="62"/>
        <v>7.0878274268104668E-2</v>
      </c>
      <c r="BT77" s="49">
        <f t="shared" si="63"/>
        <v>4.6339781881445941E-2</v>
      </c>
      <c r="BV77" s="122">
        <f t="shared" si="64"/>
        <v>3.2690103239145785E-2</v>
      </c>
      <c r="BW77" s="49">
        <f t="shared" si="64"/>
        <v>4.5285589856736586E-2</v>
      </c>
      <c r="BX77" s="49">
        <f t="shared" si="64"/>
        <v>6.3446997252689874E-2</v>
      </c>
      <c r="BY77" s="49">
        <f t="shared" si="32"/>
        <v>3.9078787837352635E-2</v>
      </c>
      <c r="CA77" s="180">
        <v>116922.47657109203</v>
      </c>
      <c r="CB77" s="64">
        <v>119235.79171139418</v>
      </c>
      <c r="CC77" s="64">
        <v>118244.16164954465</v>
      </c>
      <c r="CD77" s="64">
        <v>117338.76156570291</v>
      </c>
      <c r="CF77" s="180">
        <v>115734.41617081618</v>
      </c>
      <c r="CG77" s="64">
        <v>118306.79933172715</v>
      </c>
      <c r="CH77" s="64">
        <v>117241.67988972399</v>
      </c>
      <c r="CI77" s="64">
        <v>116196.61452645433</v>
      </c>
      <c r="CK77" s="163">
        <v>129817.625</v>
      </c>
      <c r="CL77" s="60">
        <v>128916.765625</v>
      </c>
    </row>
    <row r="78" spans="1:90">
      <c r="A78" s="9" t="s">
        <v>180</v>
      </c>
      <c r="B78" s="23" t="s">
        <v>181</v>
      </c>
      <c r="D78" s="131">
        <v>247872.37124306444</v>
      </c>
      <c r="E78" s="54">
        <v>136527.40625</v>
      </c>
      <c r="F78" s="124">
        <f t="shared" si="33"/>
        <v>1815.5502843815611</v>
      </c>
      <c r="G78" s="131">
        <f t="shared" si="34"/>
        <v>236412</v>
      </c>
      <c r="H78" s="54">
        <v>135580.46875</v>
      </c>
      <c r="I78" s="124">
        <f t="shared" si="35"/>
        <v>1743.7024829581139</v>
      </c>
      <c r="J78" s="49">
        <f t="shared" si="36"/>
        <v>4.847626703832475E-2</v>
      </c>
      <c r="K78" s="49">
        <f t="shared" si="37"/>
        <v>4.1204163052839471E-2</v>
      </c>
      <c r="M78" s="131">
        <f t="shared" si="38"/>
        <v>252191.72137183105</v>
      </c>
      <c r="N78" s="124">
        <f t="shared" si="39"/>
        <v>1847.1875229947179</v>
      </c>
      <c r="O78" s="49">
        <f t="shared" si="40"/>
        <v>-1.7127247894066167E-2</v>
      </c>
      <c r="P78" s="49">
        <f t="shared" si="41"/>
        <v>-1.7127247894066278E-2</v>
      </c>
      <c r="R78" s="131">
        <v>186906</v>
      </c>
      <c r="S78" s="54">
        <v>22412</v>
      </c>
      <c r="T78" s="54">
        <v>37995</v>
      </c>
      <c r="V78" s="124">
        <f t="shared" si="42"/>
        <v>37995</v>
      </c>
      <c r="W78" s="51">
        <f t="shared" si="43"/>
        <v>559.37124306443729</v>
      </c>
      <c r="Y78" s="176">
        <v>-1.1921242367920692E-2</v>
      </c>
      <c r="Z78" s="61">
        <v>-1.9193436517284002E-2</v>
      </c>
      <c r="AA78" s="117">
        <f t="shared" si="44"/>
        <v>4</v>
      </c>
      <c r="AB78" s="63">
        <f t="shared" si="45"/>
        <v>189.16103453930972</v>
      </c>
      <c r="AC78" s="63">
        <f t="shared" si="45"/>
        <v>22.85058117924692</v>
      </c>
      <c r="AE78" s="124">
        <f t="shared" si="46"/>
        <v>0</v>
      </c>
      <c r="AF78" s="51">
        <v>0</v>
      </c>
      <c r="AG78" s="51">
        <f t="shared" si="47"/>
        <v>559.37124306443729</v>
      </c>
      <c r="AI78" s="124">
        <v>0</v>
      </c>
      <c r="AJ78" s="51">
        <f t="shared" si="48"/>
        <v>0</v>
      </c>
      <c r="AK78" s="51">
        <f t="shared" si="49"/>
        <v>559.37124306443729</v>
      </c>
      <c r="AM78" s="124">
        <f t="shared" si="50"/>
        <v>499.08229165175572</v>
      </c>
      <c r="AN78" s="51">
        <f t="shared" si="51"/>
        <v>60.288951412681598</v>
      </c>
      <c r="AO78" s="51">
        <f t="shared" si="52"/>
        <v>0</v>
      </c>
      <c r="AQ78" s="124">
        <f t="shared" si="53"/>
        <v>187405</v>
      </c>
      <c r="AR78" s="51">
        <f t="shared" si="53"/>
        <v>22472</v>
      </c>
      <c r="AS78" s="51">
        <f t="shared" si="54"/>
        <v>37995</v>
      </c>
      <c r="AU78" s="178">
        <f t="shared" si="55"/>
        <v>247872</v>
      </c>
      <c r="AW78" s="124">
        <f t="shared" si="56"/>
        <v>1372.6548035112912</v>
      </c>
      <c r="AX78" s="51">
        <f t="shared" si="56"/>
        <v>164.59698911184728</v>
      </c>
      <c r="AY78" s="51">
        <f t="shared" si="56"/>
        <v>278.29577257496607</v>
      </c>
      <c r="AZ78" s="65">
        <f t="shared" si="57"/>
        <v>1815.5475651981048</v>
      </c>
      <c r="BB78" s="131">
        <v>189161.03453930974</v>
      </c>
      <c r="BC78" s="54">
        <v>22850.581179246921</v>
      </c>
      <c r="BD78" s="54">
        <v>40180.10565327439</v>
      </c>
      <c r="BE78" s="54">
        <f t="shared" si="58"/>
        <v>252191.72137183105</v>
      </c>
      <c r="BG78" s="122">
        <f t="shared" si="59"/>
        <v>-9.2832783643124195E-3</v>
      </c>
      <c r="BH78" s="49">
        <f t="shared" si="59"/>
        <v>-1.6567682733196865E-2</v>
      </c>
      <c r="BI78" s="49">
        <f t="shared" si="59"/>
        <v>-5.4382775200500721E-2</v>
      </c>
      <c r="BJ78" s="49">
        <f t="shared" si="60"/>
        <v>-1.7128719960882721E-2</v>
      </c>
      <c r="BL78" s="131">
        <v>179683</v>
      </c>
      <c r="BM78" s="54">
        <v>21249</v>
      </c>
      <c r="BN78" s="54">
        <v>35480</v>
      </c>
      <c r="BO78" s="54">
        <f t="shared" si="61"/>
        <v>236412</v>
      </c>
      <c r="BQ78" s="122">
        <f t="shared" si="62"/>
        <v>4.2975684956284121E-2</v>
      </c>
      <c r="BR78" s="49">
        <f t="shared" si="62"/>
        <v>5.7555649677631937E-2</v>
      </c>
      <c r="BS78" s="49">
        <f t="shared" si="62"/>
        <v>7.0885005636978526E-2</v>
      </c>
      <c r="BT78" s="49">
        <f t="shared" si="63"/>
        <v>4.8474696715902654E-2</v>
      </c>
      <c r="BV78" s="122">
        <f t="shared" si="64"/>
        <v>3.5741732339731769E-2</v>
      </c>
      <c r="BW78" s="49">
        <f t="shared" si="64"/>
        <v>5.0220572197416269E-2</v>
      </c>
      <c r="BX78" s="49">
        <f t="shared" si="64"/>
        <v>6.3457477363508819E-2</v>
      </c>
      <c r="BY78" s="49">
        <f t="shared" si="32"/>
        <v>4.1202603621983025E-2</v>
      </c>
      <c r="CA78" s="180">
        <v>133899.77180584485</v>
      </c>
      <c r="CB78" s="64">
        <v>151143.6150778154</v>
      </c>
      <c r="CC78" s="64">
        <v>120745.68707627174</v>
      </c>
      <c r="CD78" s="64">
        <v>132966.42739485574</v>
      </c>
      <c r="CF78" s="180">
        <v>132312.67050675364</v>
      </c>
      <c r="CG78" s="64">
        <v>149949.77869980945</v>
      </c>
      <c r="CH78" s="64">
        <v>119715.69705635951</v>
      </c>
      <c r="CI78" s="64">
        <v>131546.36165685675</v>
      </c>
      <c r="CK78" s="163">
        <v>136527.40625</v>
      </c>
      <c r="CL78" s="60">
        <v>135580.46875</v>
      </c>
    </row>
    <row r="79" spans="1:90">
      <c r="A79" s="9" t="s">
        <v>182</v>
      </c>
      <c r="B79" s="23" t="s">
        <v>183</v>
      </c>
      <c r="D79" s="131">
        <v>670401.85956439376</v>
      </c>
      <c r="E79" s="54">
        <v>402919.5625</v>
      </c>
      <c r="F79" s="124">
        <f t="shared" si="33"/>
        <v>1663.8602886510225</v>
      </c>
      <c r="G79" s="131">
        <f t="shared" si="34"/>
        <v>637968</v>
      </c>
      <c r="H79" s="54">
        <v>399689.625</v>
      </c>
      <c r="I79" s="124">
        <f t="shared" si="35"/>
        <v>1596.1585192510313</v>
      </c>
      <c r="J79" s="49">
        <f t="shared" si="36"/>
        <v>5.0839320411672384E-2</v>
      </c>
      <c r="K79" s="49">
        <f t="shared" si="37"/>
        <v>4.2415442190390396E-2</v>
      </c>
      <c r="M79" s="131">
        <f t="shared" si="38"/>
        <v>686559.2429546573</v>
      </c>
      <c r="N79" s="124">
        <f t="shared" si="39"/>
        <v>1703.9610553897026</v>
      </c>
      <c r="O79" s="49">
        <f t="shared" si="40"/>
        <v>-2.3533851675682116E-2</v>
      </c>
      <c r="P79" s="49">
        <f t="shared" si="41"/>
        <v>-2.3533851675682116E-2</v>
      </c>
      <c r="R79" s="131">
        <v>499745</v>
      </c>
      <c r="S79" s="54">
        <v>55471</v>
      </c>
      <c r="T79" s="54">
        <v>114214</v>
      </c>
      <c r="V79" s="124">
        <f t="shared" si="42"/>
        <v>114214</v>
      </c>
      <c r="W79" s="51">
        <f t="shared" si="43"/>
        <v>971.85956439375877</v>
      </c>
      <c r="Y79" s="176">
        <v>-2.1306986751628676E-2</v>
      </c>
      <c r="Z79" s="61">
        <v>-2.0198510523604662E-2</v>
      </c>
      <c r="AA79" s="117">
        <f t="shared" si="44"/>
        <v>4</v>
      </c>
      <c r="AB79" s="63">
        <f t="shared" si="45"/>
        <v>510.6248774999433</v>
      </c>
      <c r="AC79" s="63">
        <f t="shared" si="45"/>
        <v>56.614529163089585</v>
      </c>
      <c r="AE79" s="124">
        <f t="shared" si="46"/>
        <v>0</v>
      </c>
      <c r="AF79" s="51">
        <v>0</v>
      </c>
      <c r="AG79" s="51">
        <f t="shared" si="47"/>
        <v>971.85956439375877</v>
      </c>
      <c r="AI79" s="124">
        <v>0</v>
      </c>
      <c r="AJ79" s="51">
        <f t="shared" si="48"/>
        <v>0</v>
      </c>
      <c r="AK79" s="51">
        <f t="shared" si="49"/>
        <v>971.85956439375877</v>
      </c>
      <c r="AM79" s="124">
        <f t="shared" si="50"/>
        <v>874.86106428164771</v>
      </c>
      <c r="AN79" s="51">
        <f t="shared" si="51"/>
        <v>96.998500112111046</v>
      </c>
      <c r="AO79" s="51">
        <f t="shared" si="52"/>
        <v>0</v>
      </c>
      <c r="AQ79" s="124">
        <f t="shared" si="53"/>
        <v>500620</v>
      </c>
      <c r="AR79" s="51">
        <f t="shared" si="53"/>
        <v>55568</v>
      </c>
      <c r="AS79" s="51">
        <f t="shared" si="54"/>
        <v>114214</v>
      </c>
      <c r="AU79" s="178">
        <f t="shared" si="55"/>
        <v>670402</v>
      </c>
      <c r="AW79" s="124">
        <f t="shared" si="56"/>
        <v>1242.4812458690189</v>
      </c>
      <c r="AX79" s="51">
        <f t="shared" si="56"/>
        <v>137.91338314579849</v>
      </c>
      <c r="AY79" s="51">
        <f t="shared" si="56"/>
        <v>283.46600818122351</v>
      </c>
      <c r="AZ79" s="65">
        <f t="shared" si="57"/>
        <v>1663.8606371960409</v>
      </c>
      <c r="BB79" s="131">
        <v>510624.87749994325</v>
      </c>
      <c r="BC79" s="54">
        <v>56614.529163089595</v>
      </c>
      <c r="BD79" s="54">
        <v>119319.83629162451</v>
      </c>
      <c r="BE79" s="54">
        <f t="shared" si="58"/>
        <v>686559.2429546573</v>
      </c>
      <c r="BG79" s="122">
        <f t="shared" si="59"/>
        <v>-1.9593400049225718E-2</v>
      </c>
      <c r="BH79" s="49">
        <f t="shared" si="59"/>
        <v>-1.8485169417815972E-2</v>
      </c>
      <c r="BI79" s="49">
        <f t="shared" si="59"/>
        <v>-4.279117747987482E-2</v>
      </c>
      <c r="BJ79" s="49">
        <f t="shared" si="60"/>
        <v>-2.3533647125808743E-2</v>
      </c>
      <c r="BL79" s="131">
        <v>478909</v>
      </c>
      <c r="BM79" s="54">
        <v>52521</v>
      </c>
      <c r="BN79" s="54">
        <v>106538</v>
      </c>
      <c r="BO79" s="54">
        <f t="shared" si="61"/>
        <v>637968</v>
      </c>
      <c r="BQ79" s="122">
        <f t="shared" si="62"/>
        <v>4.5334291065734833E-2</v>
      </c>
      <c r="BR79" s="49">
        <f t="shared" si="62"/>
        <v>5.8014889282382187E-2</v>
      </c>
      <c r="BS79" s="49">
        <f t="shared" si="62"/>
        <v>7.204940960033035E-2</v>
      </c>
      <c r="BT79" s="49">
        <f t="shared" si="63"/>
        <v>5.0839540541218309E-2</v>
      </c>
      <c r="BV79" s="122">
        <f t="shared" si="64"/>
        <v>3.6954542994433126E-2</v>
      </c>
      <c r="BW79" s="49">
        <f t="shared" si="64"/>
        <v>4.9533489309524281E-2</v>
      </c>
      <c r="BX79" s="49">
        <f t="shared" si="64"/>
        <v>6.3455504235109927E-2</v>
      </c>
      <c r="BY79" s="49">
        <f t="shared" si="32"/>
        <v>4.2415660555304768E-2</v>
      </c>
      <c r="CA79" s="180">
        <v>361451.57876804331</v>
      </c>
      <c r="CB79" s="64">
        <v>374472.95263584953</v>
      </c>
      <c r="CC79" s="64">
        <v>358569.38105602941</v>
      </c>
      <c r="CD79" s="64">
        <v>361983.84797889827</v>
      </c>
      <c r="CF79" s="180">
        <v>357793.65667608363</v>
      </c>
      <c r="CG79" s="64">
        <v>371420.67676559166</v>
      </c>
      <c r="CH79" s="64">
        <v>355638.85828687344</v>
      </c>
      <c r="CI79" s="64">
        <v>358502.06824169331</v>
      </c>
      <c r="CK79" s="163">
        <v>402919.5625</v>
      </c>
      <c r="CL79" s="60">
        <v>399689.625</v>
      </c>
    </row>
    <row r="80" spans="1:90">
      <c r="A80" s="9" t="s">
        <v>184</v>
      </c>
      <c r="B80" s="23" t="s">
        <v>185</v>
      </c>
      <c r="D80" s="131">
        <v>257496</v>
      </c>
      <c r="E80" s="54">
        <v>133701.59375</v>
      </c>
      <c r="F80" s="124">
        <f t="shared" si="33"/>
        <v>1925.9007523984733</v>
      </c>
      <c r="G80" s="131">
        <f t="shared" si="34"/>
        <v>246868</v>
      </c>
      <c r="H80" s="54">
        <v>133519.90625</v>
      </c>
      <c r="I80" s="124">
        <f t="shared" si="35"/>
        <v>1848.92280809252</v>
      </c>
      <c r="J80" s="49">
        <f t="shared" si="36"/>
        <v>4.3051347278707741E-2</v>
      </c>
      <c r="K80" s="49">
        <f t="shared" si="37"/>
        <v>4.1633941649175332E-2</v>
      </c>
      <c r="M80" s="131">
        <f t="shared" si="38"/>
        <v>262030.51576653469</v>
      </c>
      <c r="N80" s="124">
        <f t="shared" si="39"/>
        <v>1959.8159484657206</v>
      </c>
      <c r="O80" s="49">
        <f t="shared" si="40"/>
        <v>-1.7305296496744171E-2</v>
      </c>
      <c r="P80" s="49">
        <f t="shared" si="41"/>
        <v>-1.7305296496744171E-2</v>
      </c>
      <c r="R80" s="131">
        <v>194567</v>
      </c>
      <c r="S80" s="54">
        <v>20350</v>
      </c>
      <c r="T80" s="54">
        <v>42579</v>
      </c>
      <c r="V80" s="124">
        <f t="shared" si="42"/>
        <v>42579</v>
      </c>
      <c r="W80" s="51">
        <f t="shared" si="43"/>
        <v>0</v>
      </c>
      <c r="Y80" s="176">
        <v>-2.9183973198785629E-2</v>
      </c>
      <c r="Z80" s="61">
        <v>5.2389990473248327E-2</v>
      </c>
      <c r="AA80" s="117">
        <f t="shared" si="44"/>
        <v>1</v>
      </c>
      <c r="AB80" s="63">
        <f t="shared" si="45"/>
        <v>200.4159332238134</v>
      </c>
      <c r="AC80" s="63">
        <f t="shared" si="45"/>
        <v>19.336938002278821</v>
      </c>
      <c r="AE80" s="124">
        <f t="shared" si="46"/>
        <v>0</v>
      </c>
      <c r="AF80" s="51">
        <v>0</v>
      </c>
      <c r="AG80" s="51">
        <f t="shared" si="47"/>
        <v>0</v>
      </c>
      <c r="AI80" s="124">
        <v>0</v>
      </c>
      <c r="AJ80" s="51">
        <f t="shared" si="48"/>
        <v>0</v>
      </c>
      <c r="AK80" s="51">
        <f t="shared" si="49"/>
        <v>0</v>
      </c>
      <c r="AM80" s="124">
        <f t="shared" si="50"/>
        <v>0</v>
      </c>
      <c r="AN80" s="51">
        <f t="shared" si="51"/>
        <v>0</v>
      </c>
      <c r="AO80" s="51">
        <f t="shared" si="52"/>
        <v>0</v>
      </c>
      <c r="AQ80" s="124">
        <f t="shared" si="53"/>
        <v>194567</v>
      </c>
      <c r="AR80" s="51">
        <f t="shared" si="53"/>
        <v>20350</v>
      </c>
      <c r="AS80" s="51">
        <f t="shared" si="54"/>
        <v>42579</v>
      </c>
      <c r="AU80" s="178">
        <f t="shared" si="55"/>
        <v>257496</v>
      </c>
      <c r="AW80" s="124">
        <f t="shared" si="56"/>
        <v>1455.2332140767767</v>
      </c>
      <c r="AX80" s="51">
        <f t="shared" si="56"/>
        <v>152.20461797973144</v>
      </c>
      <c r="AY80" s="51">
        <f t="shared" si="56"/>
        <v>318.46292034196489</v>
      </c>
      <c r="AZ80" s="65">
        <f t="shared" si="57"/>
        <v>1925.9007523984733</v>
      </c>
      <c r="BB80" s="131">
        <v>200415.93322381336</v>
      </c>
      <c r="BC80" s="54">
        <v>19336.938002278814</v>
      </c>
      <c r="BD80" s="54">
        <v>42277.644540442496</v>
      </c>
      <c r="BE80" s="54">
        <f t="shared" si="58"/>
        <v>262030.51576653469</v>
      </c>
      <c r="BG80" s="122">
        <f t="shared" si="59"/>
        <v>-2.9183973198785518E-2</v>
      </c>
      <c r="BH80" s="49">
        <f t="shared" si="59"/>
        <v>5.2389990473248549E-2</v>
      </c>
      <c r="BI80" s="49">
        <f t="shared" si="59"/>
        <v>7.1280096806063398E-3</v>
      </c>
      <c r="BJ80" s="49">
        <f t="shared" si="60"/>
        <v>-1.7305296496744171E-2</v>
      </c>
      <c r="BL80" s="131">
        <v>187380</v>
      </c>
      <c r="BM80" s="54">
        <v>19504</v>
      </c>
      <c r="BN80" s="54">
        <v>39984</v>
      </c>
      <c r="BO80" s="54">
        <f t="shared" si="61"/>
        <v>246868</v>
      </c>
      <c r="BQ80" s="122">
        <f t="shared" si="62"/>
        <v>3.8355214003628957E-2</v>
      </c>
      <c r="BR80" s="49">
        <f t="shared" si="62"/>
        <v>4.3375717801476643E-2</v>
      </c>
      <c r="BS80" s="49">
        <f t="shared" si="62"/>
        <v>6.4900960384153716E-2</v>
      </c>
      <c r="BT80" s="49">
        <f t="shared" si="63"/>
        <v>4.3051347278707741E-2</v>
      </c>
      <c r="BV80" s="122">
        <f t="shared" si="64"/>
        <v>3.6944189963802998E-2</v>
      </c>
      <c r="BW80" s="49">
        <f t="shared" si="64"/>
        <v>4.1957871383859979E-2</v>
      </c>
      <c r="BX80" s="49">
        <f t="shared" si="64"/>
        <v>6.3453863249308906E-2</v>
      </c>
      <c r="BY80" s="49">
        <f t="shared" si="32"/>
        <v>4.1633941649175332E-2</v>
      </c>
      <c r="CA80" s="180">
        <v>141866.67878128623</v>
      </c>
      <c r="CB80" s="64">
        <v>127902.86125651753</v>
      </c>
      <c r="CC80" s="64">
        <v>127049.02475999611</v>
      </c>
      <c r="CD80" s="64">
        <v>138153.86706741908</v>
      </c>
      <c r="CF80" s="180">
        <v>140996.69602711382</v>
      </c>
      <c r="CG80" s="64">
        <v>127470.48639332736</v>
      </c>
      <c r="CH80" s="64">
        <v>126287.72899718677</v>
      </c>
      <c r="CI80" s="64">
        <v>137402.22743699682</v>
      </c>
      <c r="CK80" s="163">
        <v>133701.59375</v>
      </c>
      <c r="CL80" s="60">
        <v>133519.90625</v>
      </c>
    </row>
    <row r="81" spans="1:90">
      <c r="A81" s="9" t="s">
        <v>186</v>
      </c>
      <c r="B81" s="23" t="s">
        <v>187</v>
      </c>
      <c r="D81" s="131">
        <v>964212</v>
      </c>
      <c r="E81" s="54">
        <v>534572.25</v>
      </c>
      <c r="F81" s="124">
        <f t="shared" si="33"/>
        <v>1803.7075437417486</v>
      </c>
      <c r="G81" s="131">
        <f t="shared" si="34"/>
        <v>916864</v>
      </c>
      <c r="H81" s="54">
        <v>528344.125</v>
      </c>
      <c r="I81" s="124">
        <f t="shared" si="35"/>
        <v>1735.3538283405726</v>
      </c>
      <c r="J81" s="49">
        <f t="shared" si="36"/>
        <v>5.1641246684350106E-2</v>
      </c>
      <c r="K81" s="49">
        <f t="shared" si="37"/>
        <v>3.9388921316720227E-2</v>
      </c>
      <c r="M81" s="131">
        <f t="shared" si="38"/>
        <v>965805.44837418711</v>
      </c>
      <c r="N81" s="124">
        <f t="shared" si="39"/>
        <v>1806.6883351580391</v>
      </c>
      <c r="O81" s="49">
        <f t="shared" si="40"/>
        <v>-1.6498647598949256E-3</v>
      </c>
      <c r="P81" s="49">
        <f t="shared" si="41"/>
        <v>-1.6498647598949256E-3</v>
      </c>
      <c r="R81" s="131">
        <v>703029</v>
      </c>
      <c r="S81" s="54">
        <v>81132</v>
      </c>
      <c r="T81" s="54">
        <v>180051</v>
      </c>
      <c r="V81" s="124">
        <f t="shared" si="42"/>
        <v>180051</v>
      </c>
      <c r="W81" s="51">
        <f t="shared" si="43"/>
        <v>0</v>
      </c>
      <c r="Y81" s="176">
        <v>-1.1147481071028809E-2</v>
      </c>
      <c r="Z81" s="61">
        <v>-2.2916855909367317E-3</v>
      </c>
      <c r="AA81" s="117">
        <f t="shared" si="44"/>
        <v>4</v>
      </c>
      <c r="AB81" s="63">
        <f t="shared" si="45"/>
        <v>710.95435016078295</v>
      </c>
      <c r="AC81" s="63">
        <f t="shared" si="45"/>
        <v>81.318356104964408</v>
      </c>
      <c r="AE81" s="124">
        <f t="shared" si="46"/>
        <v>0</v>
      </c>
      <c r="AF81" s="51">
        <v>0</v>
      </c>
      <c r="AG81" s="51">
        <f t="shared" si="47"/>
        <v>0</v>
      </c>
      <c r="AI81" s="124">
        <v>0</v>
      </c>
      <c r="AJ81" s="51">
        <f t="shared" si="48"/>
        <v>0</v>
      </c>
      <c r="AK81" s="51">
        <f t="shared" si="49"/>
        <v>0</v>
      </c>
      <c r="AM81" s="124">
        <f t="shared" si="50"/>
        <v>0</v>
      </c>
      <c r="AN81" s="51">
        <f t="shared" si="51"/>
        <v>0</v>
      </c>
      <c r="AO81" s="51">
        <f t="shared" si="52"/>
        <v>0</v>
      </c>
      <c r="AQ81" s="124">
        <f t="shared" si="53"/>
        <v>703029</v>
      </c>
      <c r="AR81" s="51">
        <f t="shared" si="53"/>
        <v>81132</v>
      </c>
      <c r="AS81" s="51">
        <f t="shared" si="54"/>
        <v>180051</v>
      </c>
      <c r="AU81" s="178">
        <f t="shared" si="55"/>
        <v>964212</v>
      </c>
      <c r="AW81" s="124">
        <f t="shared" si="56"/>
        <v>1315.1243821578842</v>
      </c>
      <c r="AX81" s="51">
        <f t="shared" si="56"/>
        <v>151.76994316483879</v>
      </c>
      <c r="AY81" s="51">
        <f t="shared" si="56"/>
        <v>336.81321841902565</v>
      </c>
      <c r="AZ81" s="65">
        <f t="shared" si="57"/>
        <v>1803.7075437417486</v>
      </c>
      <c r="BB81" s="131">
        <v>710954.35016078281</v>
      </c>
      <c r="BC81" s="54">
        <v>81318.35610496439</v>
      </c>
      <c r="BD81" s="54">
        <v>173532.74210843988</v>
      </c>
      <c r="BE81" s="54">
        <f t="shared" si="58"/>
        <v>965805.44837418711</v>
      </c>
      <c r="BG81" s="122">
        <f t="shared" si="59"/>
        <v>-1.1147481071028698E-2</v>
      </c>
      <c r="BH81" s="49">
        <f t="shared" si="59"/>
        <v>-2.2916855909365097E-3</v>
      </c>
      <c r="BI81" s="49">
        <f t="shared" si="59"/>
        <v>3.7562121201812682E-2</v>
      </c>
      <c r="BJ81" s="49">
        <f t="shared" si="60"/>
        <v>-1.6498647598949256E-3</v>
      </c>
      <c r="BL81" s="131">
        <v>672767</v>
      </c>
      <c r="BM81" s="54">
        <v>76763</v>
      </c>
      <c r="BN81" s="54">
        <v>167334</v>
      </c>
      <c r="BO81" s="54">
        <f t="shared" si="61"/>
        <v>916864</v>
      </c>
      <c r="BQ81" s="122">
        <f t="shared" si="62"/>
        <v>4.4981397720161631E-2</v>
      </c>
      <c r="BR81" s="49">
        <f t="shared" si="62"/>
        <v>5.6915441032789227E-2</v>
      </c>
      <c r="BS81" s="49">
        <f t="shared" si="62"/>
        <v>7.5997705188425524E-2</v>
      </c>
      <c r="BT81" s="49">
        <f t="shared" si="63"/>
        <v>5.1641246684350106E-2</v>
      </c>
      <c r="BV81" s="122">
        <f t="shared" si="64"/>
        <v>3.2806664056609369E-2</v>
      </c>
      <c r="BW81" s="49">
        <f t="shared" si="64"/>
        <v>4.4601667766065445E-2</v>
      </c>
      <c r="BX81" s="49">
        <f t="shared" si="64"/>
        <v>6.3461610754741882E-2</v>
      </c>
      <c r="BY81" s="49">
        <f t="shared" si="32"/>
        <v>3.9388921316720227E-2</v>
      </c>
      <c r="CA81" s="180">
        <v>503257.05546465825</v>
      </c>
      <c r="CB81" s="64">
        <v>537874.73576610885</v>
      </c>
      <c r="CC81" s="64">
        <v>521485.19361609744</v>
      </c>
      <c r="CD81" s="64">
        <v>509214.5742542462</v>
      </c>
      <c r="CF81" s="180">
        <v>498719.4109211461</v>
      </c>
      <c r="CG81" s="64">
        <v>533182.67797478964</v>
      </c>
      <c r="CH81" s="64">
        <v>518103.20120876696</v>
      </c>
      <c r="CI81" s="64">
        <v>504772.72709090769</v>
      </c>
      <c r="CK81" s="163">
        <v>534572.25</v>
      </c>
      <c r="CL81" s="60">
        <v>528344.125</v>
      </c>
    </row>
    <row r="82" spans="1:90">
      <c r="A82" s="9" t="s">
        <v>188</v>
      </c>
      <c r="B82" s="23" t="s">
        <v>189</v>
      </c>
      <c r="D82" s="131">
        <v>632103.9991965848</v>
      </c>
      <c r="E82" s="54">
        <v>322034.875</v>
      </c>
      <c r="F82" s="124">
        <f t="shared" si="33"/>
        <v>1962.8433075659425</v>
      </c>
      <c r="G82" s="131">
        <f t="shared" si="34"/>
        <v>605590</v>
      </c>
      <c r="H82" s="54">
        <v>321186.375</v>
      </c>
      <c r="I82" s="124">
        <f t="shared" si="35"/>
        <v>1885.4784858168407</v>
      </c>
      <c r="J82" s="49">
        <f t="shared" si="36"/>
        <v>4.3782095471498472E-2</v>
      </c>
      <c r="K82" s="49">
        <f t="shared" si="37"/>
        <v>4.103193026654206E-2</v>
      </c>
      <c r="M82" s="131">
        <f t="shared" si="38"/>
        <v>642438.13229248801</v>
      </c>
      <c r="N82" s="124">
        <f t="shared" si="39"/>
        <v>1994.9334130115192</v>
      </c>
      <c r="O82" s="49">
        <f t="shared" si="40"/>
        <v>-1.608580278232663E-2</v>
      </c>
      <c r="P82" s="49">
        <f t="shared" si="41"/>
        <v>-1.6085802782326408E-2</v>
      </c>
      <c r="R82" s="131">
        <v>484607</v>
      </c>
      <c r="S82" s="54">
        <v>48057</v>
      </c>
      <c r="T82" s="54">
        <v>98095</v>
      </c>
      <c r="V82" s="124">
        <f t="shared" si="42"/>
        <v>98095</v>
      </c>
      <c r="W82" s="51">
        <f t="shared" si="43"/>
        <v>1344.9991965848021</v>
      </c>
      <c r="Y82" s="176">
        <v>-1.3730127680484427E-2</v>
      </c>
      <c r="Z82" s="61">
        <v>5.5327251902563823E-3</v>
      </c>
      <c r="AA82" s="117">
        <f t="shared" si="44"/>
        <v>1</v>
      </c>
      <c r="AB82" s="63">
        <f t="shared" si="45"/>
        <v>491.35334415143217</v>
      </c>
      <c r="AC82" s="63">
        <f t="shared" si="45"/>
        <v>47.792576806395992</v>
      </c>
      <c r="AE82" s="124">
        <f t="shared" si="46"/>
        <v>1344.9991965848021</v>
      </c>
      <c r="AF82" s="51">
        <v>0</v>
      </c>
      <c r="AG82" s="51">
        <f t="shared" si="47"/>
        <v>0</v>
      </c>
      <c r="AI82" s="124">
        <v>0</v>
      </c>
      <c r="AJ82" s="51">
        <f t="shared" si="48"/>
        <v>0</v>
      </c>
      <c r="AK82" s="51">
        <f t="shared" si="49"/>
        <v>0</v>
      </c>
      <c r="AM82" s="124">
        <f t="shared" si="50"/>
        <v>0</v>
      </c>
      <c r="AN82" s="51">
        <f t="shared" si="51"/>
        <v>0</v>
      </c>
      <c r="AO82" s="51">
        <f t="shared" si="52"/>
        <v>0</v>
      </c>
      <c r="AQ82" s="124">
        <f t="shared" si="53"/>
        <v>485952</v>
      </c>
      <c r="AR82" s="51">
        <f t="shared" si="53"/>
        <v>48057</v>
      </c>
      <c r="AS82" s="51">
        <f t="shared" si="54"/>
        <v>98095</v>
      </c>
      <c r="AU82" s="178">
        <f t="shared" si="55"/>
        <v>632104</v>
      </c>
      <c r="AW82" s="124">
        <f t="shared" si="56"/>
        <v>1509.0042654541687</v>
      </c>
      <c r="AX82" s="51">
        <f t="shared" si="56"/>
        <v>149.22917898255585</v>
      </c>
      <c r="AY82" s="51">
        <f t="shared" si="56"/>
        <v>304.60986562402599</v>
      </c>
      <c r="AZ82" s="65">
        <f t="shared" si="57"/>
        <v>1962.8433100607504</v>
      </c>
      <c r="BB82" s="131">
        <v>491353.34415143222</v>
      </c>
      <c r="BC82" s="54">
        <v>47792.576806395999</v>
      </c>
      <c r="BD82" s="54">
        <v>103292.21133465986</v>
      </c>
      <c r="BE82" s="54">
        <f t="shared" si="58"/>
        <v>642438.13229248801</v>
      </c>
      <c r="BG82" s="122">
        <f t="shared" si="59"/>
        <v>-1.099279004757836E-2</v>
      </c>
      <c r="BH82" s="49">
        <f t="shared" si="59"/>
        <v>5.5327251902561603E-3</v>
      </c>
      <c r="BI82" s="49">
        <f t="shared" si="59"/>
        <v>-5.0315616903788052E-2</v>
      </c>
      <c r="BJ82" s="49">
        <f t="shared" si="60"/>
        <v>-1.608580153175454E-2</v>
      </c>
      <c r="BL82" s="131">
        <v>467708</v>
      </c>
      <c r="BM82" s="54">
        <v>45884</v>
      </c>
      <c r="BN82" s="54">
        <v>91998</v>
      </c>
      <c r="BO82" s="54">
        <f t="shared" si="61"/>
        <v>605590</v>
      </c>
      <c r="BQ82" s="122">
        <f t="shared" si="62"/>
        <v>3.9007243835897709E-2</v>
      </c>
      <c r="BR82" s="49">
        <f t="shared" si="62"/>
        <v>4.7358556359515358E-2</v>
      </c>
      <c r="BS82" s="49">
        <f t="shared" si="62"/>
        <v>6.6273179851735975E-2</v>
      </c>
      <c r="BT82" s="49">
        <f t="shared" si="63"/>
        <v>4.3782096798163694E-2</v>
      </c>
      <c r="BV82" s="122">
        <f t="shared" si="64"/>
        <v>3.6269659447266678E-2</v>
      </c>
      <c r="BW82" s="49">
        <f t="shared" si="64"/>
        <v>4.4598967867520489E-2</v>
      </c>
      <c r="BX82" s="49">
        <f t="shared" si="64"/>
        <v>6.346375496226031E-2</v>
      </c>
      <c r="BY82" s="49">
        <f t="shared" si="32"/>
        <v>4.1031931589711634E-2</v>
      </c>
      <c r="CA82" s="180">
        <v>347810.00652776193</v>
      </c>
      <c r="CB82" s="64">
        <v>316120.74877829902</v>
      </c>
      <c r="CC82" s="64">
        <v>310404.58516600699</v>
      </c>
      <c r="CD82" s="64">
        <v>338721.28239772288</v>
      </c>
      <c r="CF82" s="180">
        <v>346689.62975303864</v>
      </c>
      <c r="CG82" s="64">
        <v>315350.22237883124</v>
      </c>
      <c r="CH82" s="64">
        <v>309142.82438711385</v>
      </c>
      <c r="CI82" s="64">
        <v>337766.47982519271</v>
      </c>
      <c r="CK82" s="163">
        <v>322034.875</v>
      </c>
      <c r="CL82" s="60">
        <v>321186.375</v>
      </c>
    </row>
    <row r="83" spans="1:90">
      <c r="A83" s="9" t="s">
        <v>190</v>
      </c>
      <c r="B83" s="23" t="s">
        <v>191</v>
      </c>
      <c r="D83" s="131">
        <v>247791.7519525137</v>
      </c>
      <c r="E83" s="54">
        <v>143672.5</v>
      </c>
      <c r="F83" s="124">
        <f t="shared" si="33"/>
        <v>1724.6985467122358</v>
      </c>
      <c r="G83" s="131">
        <f t="shared" si="34"/>
        <v>236041</v>
      </c>
      <c r="H83" s="54">
        <v>143146.21875</v>
      </c>
      <c r="I83" s="124">
        <f t="shared" si="35"/>
        <v>1648.9502975432245</v>
      </c>
      <c r="J83" s="49">
        <f t="shared" si="36"/>
        <v>4.9782673147943379E-2</v>
      </c>
      <c r="K83" s="49">
        <f t="shared" si="37"/>
        <v>4.5937254313771048E-2</v>
      </c>
      <c r="M83" s="131">
        <f t="shared" si="38"/>
        <v>258776.82831446268</v>
      </c>
      <c r="N83" s="124">
        <f t="shared" si="39"/>
        <v>1801.1576906816731</v>
      </c>
      <c r="O83" s="49">
        <f t="shared" si="40"/>
        <v>-4.2450000000000099E-2</v>
      </c>
      <c r="P83" s="49">
        <f t="shared" si="41"/>
        <v>-4.2450000000000099E-2</v>
      </c>
      <c r="R83" s="131">
        <v>189246</v>
      </c>
      <c r="S83" s="54">
        <v>21534</v>
      </c>
      <c r="T83" s="54">
        <v>36479</v>
      </c>
      <c r="V83" s="124">
        <f t="shared" si="42"/>
        <v>36479</v>
      </c>
      <c r="W83" s="51">
        <f t="shared" si="43"/>
        <v>532.75195251370315</v>
      </c>
      <c r="Y83" s="176">
        <v>-4.1935906768031384E-2</v>
      </c>
      <c r="Z83" s="61">
        <v>-9.3900053525963756E-3</v>
      </c>
      <c r="AA83" s="117">
        <f t="shared" si="44"/>
        <v>4</v>
      </c>
      <c r="AB83" s="63">
        <f t="shared" si="45"/>
        <v>197.52958214057537</v>
      </c>
      <c r="AC83" s="63">
        <f t="shared" si="45"/>
        <v>21.738121073233046</v>
      </c>
      <c r="AE83" s="124">
        <f t="shared" si="46"/>
        <v>0</v>
      </c>
      <c r="AF83" s="51">
        <v>0</v>
      </c>
      <c r="AG83" s="51">
        <f t="shared" si="47"/>
        <v>532.75195251370315</v>
      </c>
      <c r="AI83" s="124">
        <v>0</v>
      </c>
      <c r="AJ83" s="51">
        <f t="shared" si="48"/>
        <v>0</v>
      </c>
      <c r="AK83" s="51">
        <f t="shared" si="49"/>
        <v>532.75195251370315</v>
      </c>
      <c r="AM83" s="124">
        <f t="shared" si="50"/>
        <v>479.93511594360643</v>
      </c>
      <c r="AN83" s="51">
        <f t="shared" si="51"/>
        <v>52.816836570096669</v>
      </c>
      <c r="AO83" s="51">
        <f t="shared" si="52"/>
        <v>0</v>
      </c>
      <c r="AQ83" s="124">
        <f t="shared" si="53"/>
        <v>189726</v>
      </c>
      <c r="AR83" s="51">
        <f t="shared" si="53"/>
        <v>21587</v>
      </c>
      <c r="AS83" s="51">
        <f t="shared" si="54"/>
        <v>36479</v>
      </c>
      <c r="AU83" s="178">
        <f t="shared" si="55"/>
        <v>247792</v>
      </c>
      <c r="AW83" s="124">
        <f t="shared" si="56"/>
        <v>1320.544989472585</v>
      </c>
      <c r="AX83" s="51">
        <f t="shared" si="56"/>
        <v>150.25143990673232</v>
      </c>
      <c r="AY83" s="51">
        <f t="shared" si="56"/>
        <v>253.90384381144614</v>
      </c>
      <c r="AZ83" s="65">
        <f t="shared" si="57"/>
        <v>1724.7002731907637</v>
      </c>
      <c r="BB83" s="131">
        <v>197529.5821405754</v>
      </c>
      <c r="BC83" s="54">
        <v>21738.121073233044</v>
      </c>
      <c r="BD83" s="54">
        <v>39509.12510065423</v>
      </c>
      <c r="BE83" s="54">
        <f t="shared" si="58"/>
        <v>258776.82831446268</v>
      </c>
      <c r="BG83" s="122">
        <f t="shared" si="59"/>
        <v>-3.9505890996224702E-2</v>
      </c>
      <c r="BH83" s="49">
        <f t="shared" si="59"/>
        <v>-6.9518921494611252E-3</v>
      </c>
      <c r="BI83" s="49">
        <f t="shared" si="59"/>
        <v>-7.6694310312734659E-2</v>
      </c>
      <c r="BJ83" s="49">
        <f t="shared" si="60"/>
        <v>-4.244904146175732E-2</v>
      </c>
      <c r="BL83" s="131">
        <v>181328</v>
      </c>
      <c r="BM83" s="54">
        <v>20536</v>
      </c>
      <c r="BN83" s="54">
        <v>34177</v>
      </c>
      <c r="BO83" s="54">
        <f t="shared" si="61"/>
        <v>236041</v>
      </c>
      <c r="BQ83" s="122">
        <f t="shared" si="62"/>
        <v>4.6313862172416842E-2</v>
      </c>
      <c r="BR83" s="49">
        <f t="shared" si="62"/>
        <v>5.1178418387222369E-2</v>
      </c>
      <c r="BS83" s="49">
        <f t="shared" si="62"/>
        <v>6.7355238903356041E-2</v>
      </c>
      <c r="BT83" s="49">
        <f t="shared" si="63"/>
        <v>4.9783724014048403E-2</v>
      </c>
      <c r="BV83" s="122">
        <f t="shared" si="64"/>
        <v>4.2481149807305441E-2</v>
      </c>
      <c r="BW83" s="49">
        <f t="shared" si="64"/>
        <v>4.7327886851946888E-2</v>
      </c>
      <c r="BX83" s="49">
        <f t="shared" si="64"/>
        <v>6.3445450674403769E-2</v>
      </c>
      <c r="BY83" s="49">
        <f t="shared" si="32"/>
        <v>4.5938301330488374E-2</v>
      </c>
      <c r="CA83" s="180">
        <v>139823.54261247447</v>
      </c>
      <c r="CB83" s="64">
        <v>143785.32336812819</v>
      </c>
      <c r="CC83" s="64">
        <v>118729.31587655254</v>
      </c>
      <c r="CD83" s="64">
        <v>136438.38174534691</v>
      </c>
      <c r="CF83" s="180">
        <v>138642.38996876747</v>
      </c>
      <c r="CG83" s="64">
        <v>143163.9982163246</v>
      </c>
      <c r="CH83" s="64">
        <v>117835.08889449241</v>
      </c>
      <c r="CI83" s="64">
        <v>135429.35677328811</v>
      </c>
      <c r="CK83" s="163">
        <v>143672.5</v>
      </c>
      <c r="CL83" s="60">
        <v>143146.21875</v>
      </c>
    </row>
    <row r="84" spans="1:90">
      <c r="A84" s="9" t="s">
        <v>192</v>
      </c>
      <c r="B84" s="23" t="s">
        <v>193</v>
      </c>
      <c r="D84" s="131">
        <v>360741.70996869361</v>
      </c>
      <c r="E84" s="54">
        <v>190084.8125</v>
      </c>
      <c r="F84" s="124">
        <f t="shared" si="33"/>
        <v>1897.7934387508924</v>
      </c>
      <c r="G84" s="131">
        <f t="shared" si="34"/>
        <v>345618</v>
      </c>
      <c r="H84" s="54">
        <v>189233.078125</v>
      </c>
      <c r="I84" s="124">
        <f t="shared" si="35"/>
        <v>1826.4143004200259</v>
      </c>
      <c r="J84" s="49">
        <f t="shared" si="36"/>
        <v>4.3758455776879757E-2</v>
      </c>
      <c r="K84" s="49">
        <f t="shared" si="37"/>
        <v>3.908157000000001E-2</v>
      </c>
      <c r="M84" s="131">
        <f t="shared" si="38"/>
        <v>361745.16620058962</v>
      </c>
      <c r="N84" s="124">
        <f t="shared" si="39"/>
        <v>1903.0724308949702</v>
      </c>
      <c r="O84" s="49">
        <f t="shared" si="40"/>
        <v>-2.7739312799540672E-3</v>
      </c>
      <c r="P84" s="49">
        <f t="shared" si="41"/>
        <v>-2.7739312799540672E-3</v>
      </c>
      <c r="R84" s="131">
        <v>272536</v>
      </c>
      <c r="S84" s="54">
        <v>32083</v>
      </c>
      <c r="T84" s="54">
        <v>55698</v>
      </c>
      <c r="V84" s="124">
        <f t="shared" si="42"/>
        <v>55698</v>
      </c>
      <c r="W84" s="51">
        <f t="shared" si="43"/>
        <v>424.70996869361261</v>
      </c>
      <c r="Y84" s="176">
        <v>-2.4101174823581983E-3</v>
      </c>
      <c r="Z84" s="61">
        <v>3.6347480084357731E-2</v>
      </c>
      <c r="AA84" s="117">
        <f t="shared" si="44"/>
        <v>1</v>
      </c>
      <c r="AB84" s="63">
        <f t="shared" si="45"/>
        <v>273.19443067344895</v>
      </c>
      <c r="AC84" s="63">
        <f t="shared" si="45"/>
        <v>30.957763314471006</v>
      </c>
      <c r="AE84" s="124">
        <f t="shared" si="46"/>
        <v>424.70996869361261</v>
      </c>
      <c r="AF84" s="51">
        <v>0</v>
      </c>
      <c r="AG84" s="51">
        <f t="shared" si="47"/>
        <v>0</v>
      </c>
      <c r="AI84" s="124">
        <v>0</v>
      </c>
      <c r="AJ84" s="51">
        <f t="shared" si="48"/>
        <v>0</v>
      </c>
      <c r="AK84" s="51">
        <f t="shared" si="49"/>
        <v>0</v>
      </c>
      <c r="AM84" s="124">
        <f t="shared" si="50"/>
        <v>0</v>
      </c>
      <c r="AN84" s="51">
        <f t="shared" si="51"/>
        <v>0</v>
      </c>
      <c r="AO84" s="51">
        <f t="shared" si="52"/>
        <v>0</v>
      </c>
      <c r="AQ84" s="124">
        <f t="shared" si="53"/>
        <v>272961</v>
      </c>
      <c r="AR84" s="51">
        <f t="shared" si="53"/>
        <v>32083</v>
      </c>
      <c r="AS84" s="51">
        <f t="shared" si="54"/>
        <v>55698</v>
      </c>
      <c r="AU84" s="178">
        <f t="shared" si="55"/>
        <v>360742</v>
      </c>
      <c r="AW84" s="124">
        <f t="shared" si="56"/>
        <v>1435.9958400148353</v>
      </c>
      <c r="AX84" s="51">
        <f t="shared" si="56"/>
        <v>168.78255331419496</v>
      </c>
      <c r="AY84" s="51">
        <f t="shared" si="56"/>
        <v>293.01657122133309</v>
      </c>
      <c r="AZ84" s="65">
        <f t="shared" si="57"/>
        <v>1897.7949645503636</v>
      </c>
      <c r="BB84" s="131">
        <v>273194.43067344901</v>
      </c>
      <c r="BC84" s="54">
        <v>30957.763314471005</v>
      </c>
      <c r="BD84" s="54">
        <v>57592.972212669643</v>
      </c>
      <c r="BE84" s="54">
        <f t="shared" si="58"/>
        <v>361745.16620058962</v>
      </c>
      <c r="BG84" s="122">
        <f t="shared" si="59"/>
        <v>-8.5444887318375518E-4</v>
      </c>
      <c r="BH84" s="49">
        <f t="shared" si="59"/>
        <v>3.6347480084357731E-2</v>
      </c>
      <c r="BI84" s="49">
        <f t="shared" si="59"/>
        <v>-3.2902837618315806E-2</v>
      </c>
      <c r="BJ84" s="49">
        <f t="shared" si="60"/>
        <v>-2.7731295240953635E-3</v>
      </c>
      <c r="BL84" s="131">
        <v>262902</v>
      </c>
      <c r="BM84" s="54">
        <v>30576</v>
      </c>
      <c r="BN84" s="54">
        <v>52140</v>
      </c>
      <c r="BO84" s="54">
        <f t="shared" si="61"/>
        <v>345618</v>
      </c>
      <c r="BQ84" s="122">
        <f t="shared" si="62"/>
        <v>3.8261405390601855E-2</v>
      </c>
      <c r="BR84" s="49">
        <f t="shared" si="62"/>
        <v>4.9287022501308231E-2</v>
      </c>
      <c r="BS84" s="49">
        <f t="shared" si="62"/>
        <v>6.8239355581127814E-2</v>
      </c>
      <c r="BT84" s="49">
        <f t="shared" si="63"/>
        <v>4.3759294944129001E-2</v>
      </c>
      <c r="BV84" s="122">
        <f t="shared" si="64"/>
        <v>3.360915086496985E-2</v>
      </c>
      <c r="BW84" s="49">
        <f t="shared" si="64"/>
        <v>4.4585364254383419E-2</v>
      </c>
      <c r="BX84" s="49">
        <f t="shared" si="64"/>
        <v>6.3452775486117385E-2</v>
      </c>
      <c r="BY84" s="49">
        <f t="shared" si="32"/>
        <v>3.9082405407098619E-2</v>
      </c>
      <c r="CA84" s="180">
        <v>193383.75905424991</v>
      </c>
      <c r="CB84" s="64">
        <v>204768.01991898948</v>
      </c>
      <c r="CC84" s="64">
        <v>173073.28807426154</v>
      </c>
      <c r="CD84" s="64">
        <v>190727.76106766888</v>
      </c>
      <c r="CF84" s="180">
        <v>192129.63900815262</v>
      </c>
      <c r="CG84" s="64">
        <v>203624.5666399528</v>
      </c>
      <c r="CH84" s="64">
        <v>171797.13192082715</v>
      </c>
      <c r="CI84" s="64">
        <v>189549.83188033014</v>
      </c>
      <c r="CK84" s="163">
        <v>190084.8125</v>
      </c>
      <c r="CL84" s="60">
        <v>189233.078125</v>
      </c>
    </row>
    <row r="85" spans="1:90">
      <c r="A85" s="9" t="s">
        <v>194</v>
      </c>
      <c r="B85" s="23" t="s">
        <v>195</v>
      </c>
      <c r="D85" s="131">
        <v>445424.12603025924</v>
      </c>
      <c r="E85" s="54">
        <v>220264.125</v>
      </c>
      <c r="F85" s="124">
        <f t="shared" si="33"/>
        <v>2022.2272965706934</v>
      </c>
      <c r="G85" s="131">
        <f t="shared" si="34"/>
        <v>427272</v>
      </c>
      <c r="H85" s="54">
        <v>219545.28125</v>
      </c>
      <c r="I85" s="124">
        <f t="shared" si="35"/>
        <v>1946.1679958106592</v>
      </c>
      <c r="J85" s="49">
        <f t="shared" si="36"/>
        <v>4.2483771532558334E-2</v>
      </c>
      <c r="K85" s="49">
        <f t="shared" si="37"/>
        <v>3.908157000000001E-2</v>
      </c>
      <c r="M85" s="131">
        <f t="shared" si="38"/>
        <v>434830.47484158445</v>
      </c>
      <c r="N85" s="124">
        <f t="shared" si="39"/>
        <v>1974.1320782110317</v>
      </c>
      <c r="O85" s="49">
        <f t="shared" si="40"/>
        <v>2.4362715590562578E-2</v>
      </c>
      <c r="P85" s="49">
        <f t="shared" si="41"/>
        <v>2.4362715590562578E-2</v>
      </c>
      <c r="R85" s="131">
        <v>327270</v>
      </c>
      <c r="S85" s="54">
        <v>33307</v>
      </c>
      <c r="T85" s="54">
        <v>84719</v>
      </c>
      <c r="V85" s="124">
        <f t="shared" si="42"/>
        <v>84719</v>
      </c>
      <c r="W85" s="51">
        <f t="shared" si="43"/>
        <v>128.12603025924182</v>
      </c>
      <c r="Y85" s="176">
        <v>1.9374562951156138E-2</v>
      </c>
      <c r="Z85" s="61">
        <v>1.4815035189546855E-2</v>
      </c>
      <c r="AA85" s="117">
        <f t="shared" si="44"/>
        <v>2</v>
      </c>
      <c r="AB85" s="63">
        <f t="shared" si="45"/>
        <v>321.04980043109168</v>
      </c>
      <c r="AC85" s="63">
        <f t="shared" si="45"/>
        <v>32.820759296080915</v>
      </c>
      <c r="AE85" s="124">
        <f t="shared" si="46"/>
        <v>0</v>
      </c>
      <c r="AF85" s="51">
        <v>0</v>
      </c>
      <c r="AG85" s="51">
        <f t="shared" si="47"/>
        <v>128.12603025924182</v>
      </c>
      <c r="AI85" s="124">
        <v>0</v>
      </c>
      <c r="AJ85" s="51">
        <f t="shared" si="48"/>
        <v>0</v>
      </c>
      <c r="AK85" s="51">
        <f t="shared" si="49"/>
        <v>128.12603025924182</v>
      </c>
      <c r="AM85" s="124">
        <f t="shared" si="50"/>
        <v>116.24260711733628</v>
      </c>
      <c r="AN85" s="51">
        <f t="shared" si="51"/>
        <v>11.883423141905558</v>
      </c>
      <c r="AO85" s="51">
        <f t="shared" si="52"/>
        <v>0</v>
      </c>
      <c r="AQ85" s="124">
        <f t="shared" si="53"/>
        <v>327386</v>
      </c>
      <c r="AR85" s="51">
        <f t="shared" si="53"/>
        <v>33319</v>
      </c>
      <c r="AS85" s="51">
        <f t="shared" si="54"/>
        <v>84719</v>
      </c>
      <c r="AU85" s="178">
        <f t="shared" si="55"/>
        <v>445424</v>
      </c>
      <c r="AW85" s="124">
        <f t="shared" si="56"/>
        <v>1486.3337368261853</v>
      </c>
      <c r="AX85" s="51">
        <f t="shared" si="56"/>
        <v>151.26839198167198</v>
      </c>
      <c r="AY85" s="51">
        <f t="shared" si="56"/>
        <v>384.62459558495965</v>
      </c>
      <c r="AZ85" s="65">
        <f t="shared" si="57"/>
        <v>2022.2267243928172</v>
      </c>
      <c r="BB85" s="131">
        <v>321049.80043109175</v>
      </c>
      <c r="BC85" s="54">
        <v>32820.759296080912</v>
      </c>
      <c r="BD85" s="54">
        <v>80959.915114411764</v>
      </c>
      <c r="BE85" s="54">
        <f t="shared" si="58"/>
        <v>434830.47484158445</v>
      </c>
      <c r="BG85" s="122">
        <f t="shared" si="59"/>
        <v>1.9735877612757413E-2</v>
      </c>
      <c r="BH85" s="49">
        <f t="shared" si="59"/>
        <v>1.5180657443796042E-2</v>
      </c>
      <c r="BI85" s="49">
        <f t="shared" si="59"/>
        <v>4.6431433139176859E-2</v>
      </c>
      <c r="BJ85" s="49">
        <f t="shared" si="60"/>
        <v>2.4362425752875172E-2</v>
      </c>
      <c r="BL85" s="131">
        <v>316087</v>
      </c>
      <c r="BM85" s="54">
        <v>31781</v>
      </c>
      <c r="BN85" s="54">
        <v>79404</v>
      </c>
      <c r="BO85" s="54">
        <f t="shared" si="61"/>
        <v>427272</v>
      </c>
      <c r="BQ85" s="122">
        <f t="shared" si="62"/>
        <v>3.5746487517677172E-2</v>
      </c>
      <c r="BR85" s="49">
        <f t="shared" si="62"/>
        <v>4.8393694345678195E-2</v>
      </c>
      <c r="BS85" s="49">
        <f t="shared" si="62"/>
        <v>6.6936174500025203E-2</v>
      </c>
      <c r="BT85" s="49">
        <f t="shared" si="63"/>
        <v>4.2483476567619638E-2</v>
      </c>
      <c r="BV85" s="122">
        <f t="shared" si="64"/>
        <v>3.2366273471760465E-2</v>
      </c>
      <c r="BW85" s="49">
        <f t="shared" si="64"/>
        <v>4.4972205464001158E-2</v>
      </c>
      <c r="BX85" s="49">
        <f t="shared" si="64"/>
        <v>6.3454171242852686E-2</v>
      </c>
      <c r="BY85" s="49">
        <f t="shared" si="32"/>
        <v>3.9081275997695286E-2</v>
      </c>
      <c r="CA85" s="180">
        <v>227258.72228776442</v>
      </c>
      <c r="CB85" s="64">
        <v>217090.68013175018</v>
      </c>
      <c r="CC85" s="64">
        <v>243293.55080552527</v>
      </c>
      <c r="CD85" s="64">
        <v>229261.50964665346</v>
      </c>
      <c r="CF85" s="180">
        <v>225894.09731869947</v>
      </c>
      <c r="CG85" s="64">
        <v>216247.925843276</v>
      </c>
      <c r="CH85" s="64">
        <v>242058.31141558851</v>
      </c>
      <c r="CI85" s="64">
        <v>227904.85110261838</v>
      </c>
      <c r="CK85" s="163">
        <v>220264.125</v>
      </c>
      <c r="CL85" s="60">
        <v>219545.28125</v>
      </c>
    </row>
    <row r="86" spans="1:90">
      <c r="A86" s="9" t="s">
        <v>196</v>
      </c>
      <c r="B86" s="23" t="s">
        <v>197</v>
      </c>
      <c r="D86" s="131">
        <v>366624.75201691577</v>
      </c>
      <c r="E86" s="54">
        <v>193794.265625</v>
      </c>
      <c r="F86" s="124">
        <f t="shared" si="33"/>
        <v>1891.8245637172258</v>
      </c>
      <c r="G86" s="131">
        <f t="shared" si="34"/>
        <v>350654</v>
      </c>
      <c r="H86" s="54">
        <v>193056.65625</v>
      </c>
      <c r="I86" s="124">
        <f t="shared" si="35"/>
        <v>1816.3269105102404</v>
      </c>
      <c r="J86" s="49">
        <f t="shared" si="36"/>
        <v>4.5545614813792934E-2</v>
      </c>
      <c r="K86" s="49">
        <f t="shared" si="37"/>
        <v>4.1566114981898661E-2</v>
      </c>
      <c r="M86" s="131">
        <f t="shared" si="38"/>
        <v>373829.93224551901</v>
      </c>
      <c r="N86" s="124">
        <f t="shared" si="39"/>
        <v>1929.0040963796912</v>
      </c>
      <c r="O86" s="49">
        <f t="shared" si="40"/>
        <v>-1.927395215605987E-2</v>
      </c>
      <c r="P86" s="49">
        <f t="shared" si="41"/>
        <v>-1.9273952156059759E-2</v>
      </c>
      <c r="R86" s="131">
        <v>272178</v>
      </c>
      <c r="S86" s="54">
        <v>29538</v>
      </c>
      <c r="T86" s="54">
        <v>64667</v>
      </c>
      <c r="V86" s="124">
        <f t="shared" si="42"/>
        <v>64667</v>
      </c>
      <c r="W86" s="51">
        <f t="shared" si="43"/>
        <v>241.75201691576513</v>
      </c>
      <c r="Y86" s="176">
        <v>-2.181964887339416E-2</v>
      </c>
      <c r="Z86" s="61">
        <v>-1.4294126398997076E-3</v>
      </c>
      <c r="AA86" s="117">
        <f t="shared" si="44"/>
        <v>4</v>
      </c>
      <c r="AB86" s="63">
        <f t="shared" si="45"/>
        <v>278.24930207044412</v>
      </c>
      <c r="AC86" s="63">
        <f t="shared" si="45"/>
        <v>29.580282429596668</v>
      </c>
      <c r="AE86" s="124">
        <f t="shared" si="46"/>
        <v>0</v>
      </c>
      <c r="AF86" s="51">
        <v>0</v>
      </c>
      <c r="AG86" s="51">
        <f t="shared" si="47"/>
        <v>241.75201691576513</v>
      </c>
      <c r="AI86" s="124">
        <v>0</v>
      </c>
      <c r="AJ86" s="51">
        <f t="shared" si="48"/>
        <v>0</v>
      </c>
      <c r="AK86" s="51">
        <f t="shared" si="49"/>
        <v>241.75201691576513</v>
      </c>
      <c r="AM86" s="124">
        <f t="shared" si="50"/>
        <v>218.52132922891607</v>
      </c>
      <c r="AN86" s="51">
        <f t="shared" si="51"/>
        <v>23.230687686849073</v>
      </c>
      <c r="AO86" s="51">
        <f t="shared" si="52"/>
        <v>0</v>
      </c>
      <c r="AQ86" s="124">
        <f t="shared" si="53"/>
        <v>272397</v>
      </c>
      <c r="AR86" s="51">
        <f t="shared" si="53"/>
        <v>29561</v>
      </c>
      <c r="AS86" s="51">
        <f t="shared" si="54"/>
        <v>64667</v>
      </c>
      <c r="AU86" s="178">
        <f t="shared" si="55"/>
        <v>366625</v>
      </c>
      <c r="AW86" s="124">
        <f t="shared" si="56"/>
        <v>1405.5988660010178</v>
      </c>
      <c r="AX86" s="51">
        <f t="shared" si="56"/>
        <v>152.53805320123234</v>
      </c>
      <c r="AY86" s="51">
        <f t="shared" si="56"/>
        <v>333.68892413531648</v>
      </c>
      <c r="AZ86" s="65">
        <f t="shared" si="57"/>
        <v>1891.8258433375665</v>
      </c>
      <c r="BB86" s="131">
        <v>278249.30207044404</v>
      </c>
      <c r="BC86" s="54">
        <v>29580.282429596664</v>
      </c>
      <c r="BD86" s="54">
        <v>66000.347745478313</v>
      </c>
      <c r="BE86" s="54">
        <f t="shared" si="58"/>
        <v>373829.93224551901</v>
      </c>
      <c r="BG86" s="122">
        <f t="shared" si="59"/>
        <v>-2.1032584904606244E-2</v>
      </c>
      <c r="BH86" s="49">
        <f t="shared" si="59"/>
        <v>-6.5186766362212989E-4</v>
      </c>
      <c r="BI86" s="49">
        <f t="shared" si="59"/>
        <v>-2.0202132125427541E-2</v>
      </c>
      <c r="BJ86" s="49">
        <f t="shared" si="60"/>
        <v>-1.9273288798038357E-2</v>
      </c>
      <c r="BL86" s="131">
        <v>261908</v>
      </c>
      <c r="BM86" s="54">
        <v>28169</v>
      </c>
      <c r="BN86" s="54">
        <v>60577</v>
      </c>
      <c r="BO86" s="54">
        <f t="shared" si="61"/>
        <v>350654</v>
      </c>
      <c r="BQ86" s="122">
        <f t="shared" si="62"/>
        <v>4.0048413946882189E-2</v>
      </c>
      <c r="BR86" s="49">
        <f t="shared" si="62"/>
        <v>4.9416024708012429E-2</v>
      </c>
      <c r="BS86" s="49">
        <f t="shared" si="62"/>
        <v>6.7517374581111733E-2</v>
      </c>
      <c r="BT86" s="49">
        <f t="shared" si="63"/>
        <v>4.554632201543396E-2</v>
      </c>
      <c r="BV86" s="122">
        <f t="shared" si="64"/>
        <v>3.6089837267087255E-2</v>
      </c>
      <c r="BW86" s="49">
        <f t="shared" si="64"/>
        <v>4.5421793528862331E-2</v>
      </c>
      <c r="BX86" s="49">
        <f t="shared" si="64"/>
        <v>6.345424701163993E-2</v>
      </c>
      <c r="BY86" s="49">
        <f t="shared" si="32"/>
        <v>4.1566819491826612E-2</v>
      </c>
      <c r="CA86" s="180">
        <v>196961.90678543539</v>
      </c>
      <c r="CB86" s="64">
        <v>195656.76629233852</v>
      </c>
      <c r="CC86" s="64">
        <v>198338.38677701948</v>
      </c>
      <c r="CD86" s="64">
        <v>197099.37452966577</v>
      </c>
      <c r="CF86" s="180">
        <v>195757.10456466535</v>
      </c>
      <c r="CG86" s="64">
        <v>194866.80933439158</v>
      </c>
      <c r="CH86" s="64">
        <v>197252.67644052219</v>
      </c>
      <c r="CI86" s="64">
        <v>195943.32117460002</v>
      </c>
      <c r="CK86" s="163">
        <v>193794.265625</v>
      </c>
      <c r="CL86" s="60">
        <v>193056.65625</v>
      </c>
    </row>
    <row r="87" spans="1:90">
      <c r="A87" s="9" t="s">
        <v>198</v>
      </c>
      <c r="B87" s="23" t="s">
        <v>199</v>
      </c>
      <c r="D87" s="131">
        <v>321418</v>
      </c>
      <c r="E87" s="54">
        <v>179792.78125</v>
      </c>
      <c r="F87" s="124">
        <f t="shared" si="33"/>
        <v>1787.7135987627423</v>
      </c>
      <c r="G87" s="131">
        <f t="shared" si="34"/>
        <v>306762</v>
      </c>
      <c r="H87" s="54">
        <v>179143.15625</v>
      </c>
      <c r="I87" s="124">
        <f t="shared" si="35"/>
        <v>1712.3847007133436</v>
      </c>
      <c r="J87" s="49">
        <f t="shared" si="36"/>
        <v>4.7776452102933131E-2</v>
      </c>
      <c r="K87" s="49">
        <f t="shared" si="37"/>
        <v>4.3990639497081707E-2</v>
      </c>
      <c r="M87" s="131">
        <f t="shared" si="38"/>
        <v>330255.05100404448</v>
      </c>
      <c r="N87" s="124">
        <f t="shared" si="39"/>
        <v>1836.8649103037583</v>
      </c>
      <c r="O87" s="49">
        <f t="shared" si="40"/>
        <v>-2.6758261462400013E-2</v>
      </c>
      <c r="P87" s="49">
        <f t="shared" si="41"/>
        <v>-2.6758261462400013E-2</v>
      </c>
      <c r="R87" s="131">
        <v>237765</v>
      </c>
      <c r="S87" s="54">
        <v>26572</v>
      </c>
      <c r="T87" s="54">
        <v>57081</v>
      </c>
      <c r="V87" s="124">
        <f t="shared" si="42"/>
        <v>57081</v>
      </c>
      <c r="W87" s="51">
        <f t="shared" si="43"/>
        <v>0</v>
      </c>
      <c r="Y87" s="176">
        <v>-3.980584979636892E-2</v>
      </c>
      <c r="Z87" s="61">
        <v>2.0974358930766268E-2</v>
      </c>
      <c r="AA87" s="117">
        <f t="shared" si="44"/>
        <v>1</v>
      </c>
      <c r="AB87" s="63">
        <f t="shared" si="45"/>
        <v>247.62179601862448</v>
      </c>
      <c r="AC87" s="63">
        <f t="shared" si="45"/>
        <v>26.026118841836542</v>
      </c>
      <c r="AE87" s="124">
        <f t="shared" si="46"/>
        <v>0</v>
      </c>
      <c r="AF87" s="51">
        <v>0</v>
      </c>
      <c r="AG87" s="51">
        <f t="shared" si="47"/>
        <v>0</v>
      </c>
      <c r="AI87" s="124">
        <v>0</v>
      </c>
      <c r="AJ87" s="51">
        <f t="shared" si="48"/>
        <v>0</v>
      </c>
      <c r="AK87" s="51">
        <f t="shared" si="49"/>
        <v>0</v>
      </c>
      <c r="AM87" s="124">
        <f t="shared" si="50"/>
        <v>0</v>
      </c>
      <c r="AN87" s="51">
        <f t="shared" si="51"/>
        <v>0</v>
      </c>
      <c r="AO87" s="51">
        <f t="shared" si="52"/>
        <v>0</v>
      </c>
      <c r="AQ87" s="124">
        <f t="shared" si="53"/>
        <v>237765</v>
      </c>
      <c r="AR87" s="51">
        <f t="shared" si="53"/>
        <v>26572</v>
      </c>
      <c r="AS87" s="51">
        <f t="shared" si="54"/>
        <v>57081</v>
      </c>
      <c r="AU87" s="178">
        <f t="shared" si="55"/>
        <v>321418</v>
      </c>
      <c r="AW87" s="124">
        <f t="shared" si="56"/>
        <v>1322.4390787380403</v>
      </c>
      <c r="AX87" s="51">
        <f t="shared" si="56"/>
        <v>147.79236304850255</v>
      </c>
      <c r="AY87" s="51">
        <f t="shared" si="56"/>
        <v>317.48215697619952</v>
      </c>
      <c r="AZ87" s="65">
        <f t="shared" si="57"/>
        <v>1787.7135987627423</v>
      </c>
      <c r="BB87" s="131">
        <v>247621.79601862445</v>
      </c>
      <c r="BC87" s="54">
        <v>26026.118841836545</v>
      </c>
      <c r="BD87" s="54">
        <v>56607.136143583492</v>
      </c>
      <c r="BE87" s="54">
        <f t="shared" si="58"/>
        <v>330255.05100404448</v>
      </c>
      <c r="BG87" s="122">
        <f t="shared" si="59"/>
        <v>-3.9805849796368808E-2</v>
      </c>
      <c r="BH87" s="49">
        <f t="shared" si="59"/>
        <v>2.0974358930766046E-2</v>
      </c>
      <c r="BI87" s="49">
        <f t="shared" si="59"/>
        <v>8.3710975099422491E-3</v>
      </c>
      <c r="BJ87" s="49">
        <f t="shared" si="60"/>
        <v>-2.6758261462400013E-2</v>
      </c>
      <c r="BL87" s="131">
        <v>227935</v>
      </c>
      <c r="BM87" s="54">
        <v>25346</v>
      </c>
      <c r="BN87" s="54">
        <v>53481</v>
      </c>
      <c r="BO87" s="54">
        <f t="shared" si="61"/>
        <v>306762</v>
      </c>
      <c r="BQ87" s="122">
        <f t="shared" si="62"/>
        <v>4.3126329874745073E-2</v>
      </c>
      <c r="BR87" s="49">
        <f t="shared" si="62"/>
        <v>4.8370551566322195E-2</v>
      </c>
      <c r="BS87" s="49">
        <f t="shared" si="62"/>
        <v>6.731362539967467E-2</v>
      </c>
      <c r="BT87" s="49">
        <f t="shared" si="63"/>
        <v>4.7776452102933131E-2</v>
      </c>
      <c r="BV87" s="122">
        <f t="shared" si="64"/>
        <v>3.9357319031630977E-2</v>
      </c>
      <c r="BW87" s="49">
        <f t="shared" si="64"/>
        <v>4.4582592367814033E-2</v>
      </c>
      <c r="BX87" s="49">
        <f t="shared" si="64"/>
        <v>6.3457221326720381E-2</v>
      </c>
      <c r="BY87" s="49">
        <f t="shared" si="32"/>
        <v>4.3990639497081707E-2</v>
      </c>
      <c r="CA87" s="180">
        <v>175281.88118550909</v>
      </c>
      <c r="CB87" s="64">
        <v>172147.99296976402</v>
      </c>
      <c r="CC87" s="64">
        <v>170110.74102340086</v>
      </c>
      <c r="CD87" s="64">
        <v>174124.8048200942</v>
      </c>
      <c r="CF87" s="180">
        <v>173926.65346247979</v>
      </c>
      <c r="CG87" s="64">
        <v>171298.72675983008</v>
      </c>
      <c r="CH87" s="64">
        <v>169005.10881148715</v>
      </c>
      <c r="CI87" s="64">
        <v>172874.12699481106</v>
      </c>
      <c r="CK87" s="163">
        <v>179792.78125</v>
      </c>
      <c r="CL87" s="60">
        <v>179143.15625</v>
      </c>
    </row>
    <row r="88" spans="1:90">
      <c r="A88" s="9" t="s">
        <v>200</v>
      </c>
      <c r="B88" s="23" t="s">
        <v>201</v>
      </c>
      <c r="D88" s="131">
        <v>1101207.9712314704</v>
      </c>
      <c r="E88" s="54">
        <v>583751.6875</v>
      </c>
      <c r="F88" s="124">
        <f t="shared" si="33"/>
        <v>1886.4321848002714</v>
      </c>
      <c r="G88" s="131">
        <f t="shared" si="34"/>
        <v>1047475</v>
      </c>
      <c r="H88" s="54">
        <v>579789.375</v>
      </c>
      <c r="I88" s="124">
        <f t="shared" si="35"/>
        <v>1806.6474571045737</v>
      </c>
      <c r="J88" s="49">
        <f t="shared" si="36"/>
        <v>5.1297616870541463E-2</v>
      </c>
      <c r="K88" s="49">
        <f t="shared" si="37"/>
        <v>4.4161757946713509E-2</v>
      </c>
      <c r="M88" s="131">
        <f t="shared" si="38"/>
        <v>1138296.7021838261</v>
      </c>
      <c r="N88" s="124">
        <f t="shared" si="39"/>
        <v>1949.9673004094334</v>
      </c>
      <c r="O88" s="49">
        <f t="shared" si="40"/>
        <v>-3.2582656948053068E-2</v>
      </c>
      <c r="P88" s="49">
        <f t="shared" si="41"/>
        <v>-3.2582656948053179E-2</v>
      </c>
      <c r="R88" s="131">
        <v>807020</v>
      </c>
      <c r="S88" s="54">
        <v>92471</v>
      </c>
      <c r="T88" s="54">
        <v>201594</v>
      </c>
      <c r="V88" s="124">
        <f t="shared" si="42"/>
        <v>201594</v>
      </c>
      <c r="W88" s="51">
        <f t="shared" si="43"/>
        <v>122.97123147035018</v>
      </c>
      <c r="Y88" s="176">
        <v>-3.9293238089328497E-2</v>
      </c>
      <c r="Z88" s="61">
        <v>2.3611347620982492E-2</v>
      </c>
      <c r="AA88" s="117">
        <f t="shared" si="44"/>
        <v>1</v>
      </c>
      <c r="AB88" s="63">
        <f t="shared" si="45"/>
        <v>840.02739649191562</v>
      </c>
      <c r="AC88" s="63">
        <f t="shared" si="45"/>
        <v>90.337998122935701</v>
      </c>
      <c r="AE88" s="124">
        <f t="shared" si="46"/>
        <v>122.97123147035018</v>
      </c>
      <c r="AF88" s="51">
        <v>0</v>
      </c>
      <c r="AG88" s="51">
        <f t="shared" si="47"/>
        <v>0</v>
      </c>
      <c r="AI88" s="124">
        <v>0</v>
      </c>
      <c r="AJ88" s="51">
        <f t="shared" si="48"/>
        <v>0</v>
      </c>
      <c r="AK88" s="51">
        <f t="shared" si="49"/>
        <v>0</v>
      </c>
      <c r="AM88" s="124">
        <f t="shared" si="50"/>
        <v>0</v>
      </c>
      <c r="AN88" s="51">
        <f t="shared" si="51"/>
        <v>0</v>
      </c>
      <c r="AO88" s="51">
        <f t="shared" si="52"/>
        <v>0</v>
      </c>
      <c r="AQ88" s="124">
        <f t="shared" si="53"/>
        <v>807143</v>
      </c>
      <c r="AR88" s="51">
        <f t="shared" si="53"/>
        <v>92471</v>
      </c>
      <c r="AS88" s="51">
        <f t="shared" si="54"/>
        <v>201594</v>
      </c>
      <c r="AU88" s="178">
        <f t="shared" si="55"/>
        <v>1101208</v>
      </c>
      <c r="AW88" s="124">
        <f t="shared" si="56"/>
        <v>1382.682084323739</v>
      </c>
      <c r="AX88" s="51">
        <f t="shared" si="56"/>
        <v>158.4081073855568</v>
      </c>
      <c r="AY88" s="51">
        <f t="shared" si="56"/>
        <v>345.34204237311087</v>
      </c>
      <c r="AZ88" s="65">
        <f t="shared" si="57"/>
        <v>1886.4322340824069</v>
      </c>
      <c r="BB88" s="131">
        <v>840027.39649191557</v>
      </c>
      <c r="BC88" s="54">
        <v>90337.998122935693</v>
      </c>
      <c r="BD88" s="54">
        <v>207931.30756897491</v>
      </c>
      <c r="BE88" s="54">
        <f t="shared" si="58"/>
        <v>1138296.7021838261</v>
      </c>
      <c r="BG88" s="122">
        <f t="shared" si="59"/>
        <v>-3.9146814293493204E-2</v>
      </c>
      <c r="BH88" s="49">
        <f t="shared" si="59"/>
        <v>2.3611347620982492E-2</v>
      </c>
      <c r="BI88" s="49">
        <f t="shared" si="59"/>
        <v>-3.0477890237249117E-2</v>
      </c>
      <c r="BJ88" s="49">
        <f t="shared" si="60"/>
        <v>-3.2582631674739404E-2</v>
      </c>
      <c r="BL88" s="131">
        <v>771275</v>
      </c>
      <c r="BM88" s="54">
        <v>87922</v>
      </c>
      <c r="BN88" s="54">
        <v>188278</v>
      </c>
      <c r="BO88" s="54">
        <f t="shared" si="61"/>
        <v>1047475</v>
      </c>
      <c r="BQ88" s="122">
        <f t="shared" si="62"/>
        <v>4.6504813458234651E-2</v>
      </c>
      <c r="BR88" s="49">
        <f t="shared" si="62"/>
        <v>5.1739041423079613E-2</v>
      </c>
      <c r="BS88" s="49">
        <f t="shared" si="62"/>
        <v>7.0725204219292737E-2</v>
      </c>
      <c r="BT88" s="49">
        <f t="shared" si="63"/>
        <v>5.1297644335186909E-2</v>
      </c>
      <c r="BV88" s="122">
        <f t="shared" si="64"/>
        <v>3.9401486491534188E-2</v>
      </c>
      <c r="BW88" s="49">
        <f t="shared" si="64"/>
        <v>4.4600186256054997E-2</v>
      </c>
      <c r="BX88" s="49">
        <f t="shared" si="64"/>
        <v>6.3457477287465647E-2</v>
      </c>
      <c r="BY88" s="49">
        <f t="shared" si="32"/>
        <v>4.4161785224938521E-2</v>
      </c>
      <c r="CA88" s="180">
        <v>594622.86709766847</v>
      </c>
      <c r="CB88" s="64">
        <v>597534.54444275063</v>
      </c>
      <c r="CC88" s="64">
        <v>624856.70928138623</v>
      </c>
      <c r="CD88" s="64">
        <v>600159.45401146414</v>
      </c>
      <c r="CF88" s="180">
        <v>590582.41354340513</v>
      </c>
      <c r="CG88" s="64">
        <v>594750.1316117458</v>
      </c>
      <c r="CH88" s="64">
        <v>620704.49373076134</v>
      </c>
      <c r="CI88" s="64">
        <v>596081.49950056011</v>
      </c>
      <c r="CK88" s="163">
        <v>583751.6875</v>
      </c>
      <c r="CL88" s="60">
        <v>579789.375</v>
      </c>
    </row>
    <row r="89" spans="1:90">
      <c r="A89" s="9" t="s">
        <v>202</v>
      </c>
      <c r="B89" s="23" t="s">
        <v>203</v>
      </c>
      <c r="D89" s="131">
        <v>594860.02901641955</v>
      </c>
      <c r="E89" s="54">
        <v>313786.34375</v>
      </c>
      <c r="F89" s="124">
        <f t="shared" si="33"/>
        <v>1895.7486227965253</v>
      </c>
      <c r="G89" s="131">
        <f t="shared" si="34"/>
        <v>567649</v>
      </c>
      <c r="H89" s="54">
        <v>312527.375</v>
      </c>
      <c r="I89" s="124">
        <f t="shared" si="35"/>
        <v>1816.317690570306</v>
      </c>
      <c r="J89" s="49">
        <f t="shared" si="36"/>
        <v>4.7936363873484433E-2</v>
      </c>
      <c r="K89" s="49">
        <f t="shared" si="37"/>
        <v>4.3731849686097002E-2</v>
      </c>
      <c r="M89" s="131">
        <f t="shared" si="38"/>
        <v>613049.39350712462</v>
      </c>
      <c r="N89" s="124">
        <f t="shared" si="39"/>
        <v>1953.715978141973</v>
      </c>
      <c r="O89" s="49">
        <f t="shared" si="40"/>
        <v>-2.9670308270998591E-2</v>
      </c>
      <c r="P89" s="49">
        <f t="shared" si="41"/>
        <v>-2.967030827099848E-2</v>
      </c>
      <c r="R89" s="131">
        <v>451907</v>
      </c>
      <c r="S89" s="54">
        <v>49995</v>
      </c>
      <c r="T89" s="54">
        <v>92391</v>
      </c>
      <c r="V89" s="124">
        <f t="shared" si="42"/>
        <v>92391</v>
      </c>
      <c r="W89" s="51">
        <f t="shared" si="43"/>
        <v>567.02901641954668</v>
      </c>
      <c r="Y89" s="176">
        <v>-3.5552698390140747E-2</v>
      </c>
      <c r="Z89" s="61">
        <v>9.2436691622077571E-3</v>
      </c>
      <c r="AA89" s="117">
        <f t="shared" si="44"/>
        <v>1</v>
      </c>
      <c r="AB89" s="63">
        <f t="shared" si="45"/>
        <v>468.56577777310906</v>
      </c>
      <c r="AC89" s="63">
        <f t="shared" si="45"/>
        <v>49.53709547814335</v>
      </c>
      <c r="AE89" s="124">
        <f t="shared" si="46"/>
        <v>567.02901641954668</v>
      </c>
      <c r="AF89" s="51">
        <v>0</v>
      </c>
      <c r="AG89" s="51">
        <f t="shared" si="47"/>
        <v>0</v>
      </c>
      <c r="AI89" s="124">
        <v>0</v>
      </c>
      <c r="AJ89" s="51">
        <f t="shared" si="48"/>
        <v>0</v>
      </c>
      <c r="AK89" s="51">
        <f t="shared" si="49"/>
        <v>0</v>
      </c>
      <c r="AM89" s="124">
        <f t="shared" si="50"/>
        <v>0</v>
      </c>
      <c r="AN89" s="51">
        <f t="shared" si="51"/>
        <v>0</v>
      </c>
      <c r="AO89" s="51">
        <f t="shared" si="52"/>
        <v>0</v>
      </c>
      <c r="AQ89" s="124">
        <f t="shared" si="53"/>
        <v>452474</v>
      </c>
      <c r="AR89" s="51">
        <f t="shared" si="53"/>
        <v>49995</v>
      </c>
      <c r="AS89" s="51">
        <f t="shared" si="54"/>
        <v>92391</v>
      </c>
      <c r="AU89" s="178">
        <f t="shared" si="55"/>
        <v>594860</v>
      </c>
      <c r="AW89" s="124">
        <f t="shared" si="56"/>
        <v>1441.9811728979998</v>
      </c>
      <c r="AX89" s="51">
        <f t="shared" si="56"/>
        <v>159.32815750526109</v>
      </c>
      <c r="AY89" s="51">
        <f t="shared" si="56"/>
        <v>294.4391999213637</v>
      </c>
      <c r="AZ89" s="65">
        <f t="shared" si="57"/>
        <v>1895.7485303246247</v>
      </c>
      <c r="BB89" s="131">
        <v>468565.77777310903</v>
      </c>
      <c r="BC89" s="54">
        <v>49537.095478143339</v>
      </c>
      <c r="BD89" s="54">
        <v>94946.52025587231</v>
      </c>
      <c r="BE89" s="54">
        <f t="shared" si="58"/>
        <v>613049.39350712462</v>
      </c>
      <c r="BG89" s="122">
        <f t="shared" si="59"/>
        <v>-3.4342622821466606E-2</v>
      </c>
      <c r="BH89" s="49">
        <f t="shared" si="59"/>
        <v>9.2436691622079792E-3</v>
      </c>
      <c r="BI89" s="49">
        <f t="shared" si="59"/>
        <v>-2.6915365081157439E-2</v>
      </c>
      <c r="BJ89" s="49">
        <f t="shared" si="60"/>
        <v>-2.9670355602290033E-2</v>
      </c>
      <c r="BL89" s="131">
        <v>433452</v>
      </c>
      <c r="BM89" s="54">
        <v>47668</v>
      </c>
      <c r="BN89" s="54">
        <v>86529</v>
      </c>
      <c r="BO89" s="54">
        <f t="shared" si="61"/>
        <v>567649</v>
      </c>
      <c r="BQ89" s="122">
        <f t="shared" si="62"/>
        <v>4.3884905364377058E-2</v>
      </c>
      <c r="BR89" s="49">
        <f t="shared" si="62"/>
        <v>4.8816816312830413E-2</v>
      </c>
      <c r="BS89" s="49">
        <f t="shared" si="62"/>
        <v>6.7746073570710497E-2</v>
      </c>
      <c r="BT89" s="49">
        <f t="shared" si="63"/>
        <v>4.7936312756650779E-2</v>
      </c>
      <c r="BV89" s="122">
        <f t="shared" si="64"/>
        <v>3.9696646376606859E-2</v>
      </c>
      <c r="BW89" s="49">
        <f t="shared" si="64"/>
        <v>4.4608769587685559E-2</v>
      </c>
      <c r="BX89" s="49">
        <f t="shared" si="64"/>
        <v>6.3462079170266694E-2</v>
      </c>
      <c r="BY89" s="49">
        <f t="shared" si="32"/>
        <v>4.3731798774353292E-2</v>
      </c>
      <c r="CA89" s="180">
        <v>331679.57065073709</v>
      </c>
      <c r="CB89" s="64">
        <v>327659.74888294894</v>
      </c>
      <c r="CC89" s="64">
        <v>285324.85510928935</v>
      </c>
      <c r="CD89" s="64">
        <v>323226.26305024448</v>
      </c>
      <c r="CF89" s="180">
        <v>328316.91120874591</v>
      </c>
      <c r="CG89" s="64">
        <v>325608.31491935946</v>
      </c>
      <c r="CH89" s="64">
        <v>282907.42646082165</v>
      </c>
      <c r="CI89" s="64">
        <v>320309.76429095038</v>
      </c>
      <c r="CK89" s="163">
        <v>313786.34375</v>
      </c>
      <c r="CL89" s="60">
        <v>312527.375</v>
      </c>
    </row>
    <row r="90" spans="1:90">
      <c r="A90" s="9" t="s">
        <v>204</v>
      </c>
      <c r="B90" s="23" t="s">
        <v>205</v>
      </c>
      <c r="D90" s="131">
        <v>398928</v>
      </c>
      <c r="E90" s="54">
        <v>218756.5625</v>
      </c>
      <c r="F90" s="124">
        <f t="shared" si="33"/>
        <v>1823.6161486583976</v>
      </c>
      <c r="G90" s="131">
        <f t="shared" si="34"/>
        <v>380121</v>
      </c>
      <c r="H90" s="54">
        <v>218447.40625</v>
      </c>
      <c r="I90" s="124">
        <f t="shared" si="35"/>
        <v>1740.1030597038732</v>
      </c>
      <c r="J90" s="49">
        <f t="shared" si="36"/>
        <v>4.9476350951407566E-2</v>
      </c>
      <c r="K90" s="49">
        <f t="shared" si="37"/>
        <v>4.799318551209053E-2</v>
      </c>
      <c r="M90" s="131">
        <f t="shared" si="38"/>
        <v>411512.76827359851</v>
      </c>
      <c r="N90" s="124">
        <f t="shared" si="39"/>
        <v>1881.1447920498317</v>
      </c>
      <c r="O90" s="49">
        <f t="shared" si="40"/>
        <v>-3.0581720043329041E-2</v>
      </c>
      <c r="P90" s="49">
        <f t="shared" si="41"/>
        <v>-3.058172004332893E-2</v>
      </c>
      <c r="R90" s="131">
        <v>301727</v>
      </c>
      <c r="S90" s="54">
        <v>31525</v>
      </c>
      <c r="T90" s="54">
        <v>65676</v>
      </c>
      <c r="V90" s="124">
        <f t="shared" si="42"/>
        <v>65676</v>
      </c>
      <c r="W90" s="51">
        <f t="shared" si="43"/>
        <v>0</v>
      </c>
      <c r="Y90" s="176">
        <v>-4.2448533122084409E-2</v>
      </c>
      <c r="Z90" s="61">
        <v>2.3705814119411528E-2</v>
      </c>
      <c r="AA90" s="117">
        <f t="shared" si="44"/>
        <v>1</v>
      </c>
      <c r="AB90" s="63">
        <f t="shared" si="45"/>
        <v>315.10264506593791</v>
      </c>
      <c r="AC90" s="63">
        <f t="shared" si="45"/>
        <v>30.794979929969145</v>
      </c>
      <c r="AE90" s="124">
        <f t="shared" si="46"/>
        <v>0</v>
      </c>
      <c r="AF90" s="51">
        <v>0</v>
      </c>
      <c r="AG90" s="51">
        <f t="shared" si="47"/>
        <v>0</v>
      </c>
      <c r="AI90" s="124">
        <v>0</v>
      </c>
      <c r="AJ90" s="51">
        <f t="shared" si="48"/>
        <v>0</v>
      </c>
      <c r="AK90" s="51">
        <f t="shared" si="49"/>
        <v>0</v>
      </c>
      <c r="AM90" s="124">
        <f t="shared" si="50"/>
        <v>0</v>
      </c>
      <c r="AN90" s="51">
        <f t="shared" si="51"/>
        <v>0</v>
      </c>
      <c r="AO90" s="51">
        <f t="shared" si="52"/>
        <v>0</v>
      </c>
      <c r="AQ90" s="124">
        <f t="shared" si="53"/>
        <v>301727</v>
      </c>
      <c r="AR90" s="51">
        <f t="shared" si="53"/>
        <v>31525</v>
      </c>
      <c r="AS90" s="51">
        <f t="shared" si="54"/>
        <v>65676</v>
      </c>
      <c r="AU90" s="178">
        <f t="shared" si="55"/>
        <v>398928</v>
      </c>
      <c r="AW90" s="124">
        <f t="shared" si="56"/>
        <v>1379.2820501099252</v>
      </c>
      <c r="AX90" s="51">
        <f t="shared" si="56"/>
        <v>144.10996241541324</v>
      </c>
      <c r="AY90" s="51">
        <f t="shared" si="56"/>
        <v>300.22413613305889</v>
      </c>
      <c r="AZ90" s="65">
        <f t="shared" si="57"/>
        <v>1823.6161486583976</v>
      </c>
      <c r="BB90" s="131">
        <v>315102.64506593789</v>
      </c>
      <c r="BC90" s="54">
        <v>30794.979929969137</v>
      </c>
      <c r="BD90" s="54">
        <v>65615.143277691488</v>
      </c>
      <c r="BE90" s="54">
        <f t="shared" si="58"/>
        <v>411512.76827359851</v>
      </c>
      <c r="BG90" s="122">
        <f t="shared" si="59"/>
        <v>-4.244853312208452E-2</v>
      </c>
      <c r="BH90" s="49">
        <f t="shared" si="59"/>
        <v>2.370581411941175E-2</v>
      </c>
      <c r="BI90" s="49">
        <f t="shared" si="59"/>
        <v>9.2747983572882831E-4</v>
      </c>
      <c r="BJ90" s="49">
        <f t="shared" si="60"/>
        <v>-3.0581720043329041E-2</v>
      </c>
      <c r="BL90" s="131">
        <v>288315</v>
      </c>
      <c r="BM90" s="54">
        <v>30136</v>
      </c>
      <c r="BN90" s="54">
        <v>61670</v>
      </c>
      <c r="BO90" s="54">
        <f t="shared" si="61"/>
        <v>380121</v>
      </c>
      <c r="BQ90" s="122">
        <f t="shared" si="62"/>
        <v>4.6518564764233661E-2</v>
      </c>
      <c r="BR90" s="49">
        <f t="shared" si="62"/>
        <v>4.6091053889036449E-2</v>
      </c>
      <c r="BS90" s="49">
        <f t="shared" si="62"/>
        <v>6.4958650883736091E-2</v>
      </c>
      <c r="BT90" s="49">
        <f t="shared" si="63"/>
        <v>4.9476350951407566E-2</v>
      </c>
      <c r="BV90" s="122">
        <f t="shared" si="64"/>
        <v>4.5039579396478402E-2</v>
      </c>
      <c r="BW90" s="49">
        <f t="shared" si="64"/>
        <v>4.4612672698168598E-2</v>
      </c>
      <c r="BX90" s="49">
        <f t="shared" si="64"/>
        <v>6.3453605187508089E-2</v>
      </c>
      <c r="BY90" s="49">
        <f t="shared" si="32"/>
        <v>4.799318551209053E-2</v>
      </c>
      <c r="CA90" s="180">
        <v>223048.96128583609</v>
      </c>
      <c r="CB90" s="64">
        <v>203691.30029355784</v>
      </c>
      <c r="CC90" s="64">
        <v>197180.80450162344</v>
      </c>
      <c r="CD90" s="64">
        <v>216967.40212987526</v>
      </c>
      <c r="CF90" s="180">
        <v>221278.24089936219</v>
      </c>
      <c r="CG90" s="64">
        <v>202909.51318552927</v>
      </c>
      <c r="CH90" s="64">
        <v>195966.78907134416</v>
      </c>
      <c r="CI90" s="64">
        <v>215481.10165994707</v>
      </c>
      <c r="CK90" s="163">
        <v>218756.5625</v>
      </c>
      <c r="CL90" s="60">
        <v>218447.40625</v>
      </c>
    </row>
    <row r="91" spans="1:90">
      <c r="A91" s="9" t="s">
        <v>206</v>
      </c>
      <c r="B91" s="23" t="s">
        <v>207</v>
      </c>
      <c r="D91" s="131">
        <v>516720</v>
      </c>
      <c r="E91" s="54">
        <v>290531.75</v>
      </c>
      <c r="F91" s="124">
        <f t="shared" si="33"/>
        <v>1778.5319504666875</v>
      </c>
      <c r="G91" s="131">
        <f t="shared" si="34"/>
        <v>493989</v>
      </c>
      <c r="H91" s="54">
        <v>289400.875</v>
      </c>
      <c r="I91" s="124">
        <f t="shared" si="35"/>
        <v>1706.9367879416397</v>
      </c>
      <c r="J91" s="49">
        <f t="shared" si="36"/>
        <v>4.6015194670326665E-2</v>
      </c>
      <c r="K91" s="49">
        <f t="shared" si="37"/>
        <v>4.1943651944711391E-2</v>
      </c>
      <c r="M91" s="131">
        <f t="shared" si="38"/>
        <v>522527.52833434142</v>
      </c>
      <c r="N91" s="124">
        <f t="shared" si="39"/>
        <v>1798.5212574334523</v>
      </c>
      <c r="O91" s="49">
        <f t="shared" si="40"/>
        <v>-1.111430119835799E-2</v>
      </c>
      <c r="P91" s="49">
        <f t="shared" si="41"/>
        <v>-1.111430119835799E-2</v>
      </c>
      <c r="R91" s="131">
        <v>382918</v>
      </c>
      <c r="S91" s="54">
        <v>43304</v>
      </c>
      <c r="T91" s="54">
        <v>90498</v>
      </c>
      <c r="V91" s="124">
        <f t="shared" si="42"/>
        <v>90498</v>
      </c>
      <c r="W91" s="51">
        <f t="shared" si="43"/>
        <v>0</v>
      </c>
      <c r="Y91" s="176">
        <v>-2.6361891317912889E-2</v>
      </c>
      <c r="Z91" s="61">
        <v>-2.1830572540682547E-2</v>
      </c>
      <c r="AA91" s="117">
        <f t="shared" si="44"/>
        <v>4</v>
      </c>
      <c r="AB91" s="63">
        <f t="shared" si="45"/>
        <v>393.28575636620917</v>
      </c>
      <c r="AC91" s="63">
        <f t="shared" si="45"/>
        <v>44.270449253844667</v>
      </c>
      <c r="AE91" s="124">
        <f t="shared" si="46"/>
        <v>0</v>
      </c>
      <c r="AF91" s="51">
        <v>0</v>
      </c>
      <c r="AG91" s="51">
        <f t="shared" si="47"/>
        <v>0</v>
      </c>
      <c r="AI91" s="124">
        <v>0</v>
      </c>
      <c r="AJ91" s="51">
        <f t="shared" si="48"/>
        <v>0</v>
      </c>
      <c r="AK91" s="51">
        <f t="shared" si="49"/>
        <v>0</v>
      </c>
      <c r="AM91" s="124">
        <f t="shared" si="50"/>
        <v>0</v>
      </c>
      <c r="AN91" s="51">
        <f t="shared" si="51"/>
        <v>0</v>
      </c>
      <c r="AO91" s="51">
        <f t="shared" si="52"/>
        <v>0</v>
      </c>
      <c r="AQ91" s="124">
        <f t="shared" si="53"/>
        <v>382918</v>
      </c>
      <c r="AR91" s="51">
        <f t="shared" si="53"/>
        <v>43304</v>
      </c>
      <c r="AS91" s="51">
        <f t="shared" si="54"/>
        <v>90498</v>
      </c>
      <c r="AU91" s="178">
        <f t="shared" si="55"/>
        <v>516720</v>
      </c>
      <c r="AW91" s="124">
        <f t="shared" si="56"/>
        <v>1317.9902024477533</v>
      </c>
      <c r="AX91" s="51">
        <f t="shared" si="56"/>
        <v>149.05083523573583</v>
      </c>
      <c r="AY91" s="51">
        <f t="shared" si="56"/>
        <v>311.49091278319838</v>
      </c>
      <c r="AZ91" s="65">
        <f t="shared" si="57"/>
        <v>1778.5319504666875</v>
      </c>
      <c r="BB91" s="131">
        <v>393285.75636620924</v>
      </c>
      <c r="BC91" s="54">
        <v>44270.44925384465</v>
      </c>
      <c r="BD91" s="54">
        <v>84971.322714287482</v>
      </c>
      <c r="BE91" s="54">
        <f t="shared" si="58"/>
        <v>522527.52833434142</v>
      </c>
      <c r="BG91" s="122">
        <f t="shared" si="59"/>
        <v>-2.6361891317913111E-2</v>
      </c>
      <c r="BH91" s="49">
        <f t="shared" si="59"/>
        <v>-2.1830572540682325E-2</v>
      </c>
      <c r="BI91" s="49">
        <f t="shared" si="59"/>
        <v>6.5041676522981096E-2</v>
      </c>
      <c r="BJ91" s="49">
        <f t="shared" si="60"/>
        <v>-1.111430119835799E-2</v>
      </c>
      <c r="BL91" s="131">
        <v>368068</v>
      </c>
      <c r="BM91" s="54">
        <v>41154</v>
      </c>
      <c r="BN91" s="54">
        <v>84767</v>
      </c>
      <c r="BO91" s="54">
        <f t="shared" si="61"/>
        <v>493989</v>
      </c>
      <c r="BQ91" s="122">
        <f t="shared" si="62"/>
        <v>4.0345805666344159E-2</v>
      </c>
      <c r="BR91" s="49">
        <f t="shared" si="62"/>
        <v>5.2242795354036087E-2</v>
      </c>
      <c r="BS91" s="49">
        <f t="shared" si="62"/>
        <v>6.7608857220380569E-2</v>
      </c>
      <c r="BT91" s="49">
        <f t="shared" si="63"/>
        <v>4.6015194670326665E-2</v>
      </c>
      <c r="BV91" s="122">
        <f t="shared" si="64"/>
        <v>3.6296330650333442E-2</v>
      </c>
      <c r="BW91" s="49">
        <f t="shared" si="64"/>
        <v>4.8147012117966126E-2</v>
      </c>
      <c r="BX91" s="49">
        <f t="shared" si="64"/>
        <v>6.345326263765716E-2</v>
      </c>
      <c r="BY91" s="49">
        <f t="shared" si="32"/>
        <v>4.1943651944711391E-2</v>
      </c>
      <c r="CA91" s="180">
        <v>278391.75843046576</v>
      </c>
      <c r="CB91" s="64">
        <v>292823.87563175207</v>
      </c>
      <c r="CC91" s="64">
        <v>255348.27686746384</v>
      </c>
      <c r="CD91" s="64">
        <v>275499.2046532823</v>
      </c>
      <c r="CF91" s="180">
        <v>276161.47892960958</v>
      </c>
      <c r="CG91" s="64">
        <v>291342.53434163786</v>
      </c>
      <c r="CH91" s="64">
        <v>253986.63490512336</v>
      </c>
      <c r="CI91" s="64">
        <v>273557.158827334</v>
      </c>
      <c r="CK91" s="163">
        <v>290531.75</v>
      </c>
      <c r="CL91" s="60">
        <v>289400.875</v>
      </c>
    </row>
    <row r="92" spans="1:90">
      <c r="A92" s="9" t="s">
        <v>208</v>
      </c>
      <c r="B92" s="23" t="s">
        <v>209</v>
      </c>
      <c r="D92" s="131">
        <v>572752</v>
      </c>
      <c r="E92" s="54">
        <v>317283.6875</v>
      </c>
      <c r="F92" s="124">
        <f t="shared" si="33"/>
        <v>1805.1731701460385</v>
      </c>
      <c r="G92" s="131">
        <f t="shared" si="34"/>
        <v>544468</v>
      </c>
      <c r="H92" s="54">
        <v>315466.28125</v>
      </c>
      <c r="I92" s="124">
        <f t="shared" si="35"/>
        <v>1725.9150418314321</v>
      </c>
      <c r="J92" s="49">
        <f t="shared" si="36"/>
        <v>5.1947956537390594E-2</v>
      </c>
      <c r="K92" s="49">
        <f t="shared" si="37"/>
        <v>4.5922381110082178E-2</v>
      </c>
      <c r="M92" s="131">
        <f t="shared" si="38"/>
        <v>590800.95018630836</v>
      </c>
      <c r="N92" s="124">
        <f t="shared" si="39"/>
        <v>1862.0590136273815</v>
      </c>
      <c r="O92" s="49">
        <f t="shared" si="40"/>
        <v>-3.0549968107899339E-2</v>
      </c>
      <c r="P92" s="49">
        <f t="shared" si="41"/>
        <v>-3.0549968107899339E-2</v>
      </c>
      <c r="R92" s="131">
        <v>422676</v>
      </c>
      <c r="S92" s="54">
        <v>53178</v>
      </c>
      <c r="T92" s="54">
        <v>96898</v>
      </c>
      <c r="V92" s="124">
        <f t="shared" si="42"/>
        <v>96898</v>
      </c>
      <c r="W92" s="51">
        <f t="shared" si="43"/>
        <v>0</v>
      </c>
      <c r="Y92" s="176">
        <v>-4.2449700330092321E-2</v>
      </c>
      <c r="Z92" s="61">
        <v>5.3627110640940279E-2</v>
      </c>
      <c r="AA92" s="117">
        <f t="shared" si="44"/>
        <v>1</v>
      </c>
      <c r="AB92" s="63">
        <f t="shared" si="45"/>
        <v>441.41388723465212</v>
      </c>
      <c r="AC92" s="63">
        <f t="shared" si="45"/>
        <v>50.471366447329615</v>
      </c>
      <c r="AE92" s="124">
        <f t="shared" si="46"/>
        <v>0</v>
      </c>
      <c r="AF92" s="51">
        <v>0</v>
      </c>
      <c r="AG92" s="51">
        <f t="shared" si="47"/>
        <v>0</v>
      </c>
      <c r="AI92" s="124">
        <v>0</v>
      </c>
      <c r="AJ92" s="51">
        <f t="shared" si="48"/>
        <v>0</v>
      </c>
      <c r="AK92" s="51">
        <f t="shared" si="49"/>
        <v>0</v>
      </c>
      <c r="AM92" s="124">
        <f t="shared" si="50"/>
        <v>0</v>
      </c>
      <c r="AN92" s="51">
        <f t="shared" si="51"/>
        <v>0</v>
      </c>
      <c r="AO92" s="51">
        <f t="shared" si="52"/>
        <v>0</v>
      </c>
      <c r="AQ92" s="124">
        <f t="shared" si="53"/>
        <v>422676</v>
      </c>
      <c r="AR92" s="51">
        <f t="shared" si="53"/>
        <v>53178</v>
      </c>
      <c r="AS92" s="51">
        <f t="shared" si="54"/>
        <v>96898</v>
      </c>
      <c r="AU92" s="178">
        <f t="shared" si="55"/>
        <v>572752</v>
      </c>
      <c r="AW92" s="124">
        <f t="shared" si="56"/>
        <v>1332.1705989060656</v>
      </c>
      <c r="AX92" s="51">
        <f t="shared" si="56"/>
        <v>167.60395222020358</v>
      </c>
      <c r="AY92" s="51">
        <f t="shared" si="56"/>
        <v>305.39861901976917</v>
      </c>
      <c r="AZ92" s="65">
        <f t="shared" si="57"/>
        <v>1805.1731701460385</v>
      </c>
      <c r="BB92" s="131">
        <v>441413.88723465212</v>
      </c>
      <c r="BC92" s="54">
        <v>50471.366447329616</v>
      </c>
      <c r="BD92" s="54">
        <v>98915.696504326595</v>
      </c>
      <c r="BE92" s="54">
        <f t="shared" si="58"/>
        <v>590800.95018630836</v>
      </c>
      <c r="BG92" s="122">
        <f t="shared" si="59"/>
        <v>-4.2449700330092321E-2</v>
      </c>
      <c r="BH92" s="49">
        <f t="shared" si="59"/>
        <v>5.3627110640940279E-2</v>
      </c>
      <c r="BI92" s="49">
        <f t="shared" si="59"/>
        <v>-2.0398142818903731E-2</v>
      </c>
      <c r="BJ92" s="49">
        <f t="shared" si="60"/>
        <v>-3.0549968107899339E-2</v>
      </c>
      <c r="BL92" s="131">
        <v>403117</v>
      </c>
      <c r="BM92" s="54">
        <v>50757</v>
      </c>
      <c r="BN92" s="54">
        <v>90594</v>
      </c>
      <c r="BO92" s="54">
        <f t="shared" si="61"/>
        <v>544468</v>
      </c>
      <c r="BQ92" s="122">
        <f t="shared" si="62"/>
        <v>4.851941247826308E-2</v>
      </c>
      <c r="BR92" s="49">
        <f t="shared" si="62"/>
        <v>4.7697854483125468E-2</v>
      </c>
      <c r="BS92" s="49">
        <f t="shared" si="62"/>
        <v>6.9585182241649557E-2</v>
      </c>
      <c r="BT92" s="49">
        <f t="shared" si="63"/>
        <v>5.1947956537390594E-2</v>
      </c>
      <c r="BV92" s="122">
        <f t="shared" si="64"/>
        <v>4.2513475808467094E-2</v>
      </c>
      <c r="BW92" s="49">
        <f t="shared" si="64"/>
        <v>4.1696623711218184E-2</v>
      </c>
      <c r="BX92" s="49">
        <f t="shared" si="64"/>
        <v>6.3458580491556837E-2</v>
      </c>
      <c r="BY92" s="49">
        <f t="shared" si="32"/>
        <v>4.59223811100824E-2</v>
      </c>
      <c r="CA92" s="180">
        <v>312459.7986926749</v>
      </c>
      <c r="CB92" s="64">
        <v>333839.42066623451</v>
      </c>
      <c r="CC92" s="64">
        <v>297252.67126244021</v>
      </c>
      <c r="CD92" s="64">
        <v>311495.91755209002</v>
      </c>
      <c r="CF92" s="180">
        <v>309387.13933942339</v>
      </c>
      <c r="CG92" s="64">
        <v>331584.45840696059</v>
      </c>
      <c r="CH92" s="64">
        <v>294914.41462184227</v>
      </c>
      <c r="CI92" s="64">
        <v>308659.74271290819</v>
      </c>
      <c r="CK92" s="163">
        <v>317283.6875</v>
      </c>
      <c r="CL92" s="60">
        <v>315466.28125</v>
      </c>
    </row>
    <row r="93" spans="1:90">
      <c r="A93" s="9" t="s">
        <v>210</v>
      </c>
      <c r="B93" s="23" t="s">
        <v>211</v>
      </c>
      <c r="D93" s="131">
        <v>280455</v>
      </c>
      <c r="E93" s="54">
        <v>150473.53125</v>
      </c>
      <c r="F93" s="124">
        <f t="shared" si="33"/>
        <v>1863.8161653430327</v>
      </c>
      <c r="G93" s="131">
        <f t="shared" si="34"/>
        <v>267789</v>
      </c>
      <c r="H93" s="54">
        <v>150004.234375</v>
      </c>
      <c r="I93" s="124">
        <f t="shared" si="35"/>
        <v>1785.2096050205248</v>
      </c>
      <c r="J93" s="49">
        <f t="shared" si="36"/>
        <v>4.72984327212842E-2</v>
      </c>
      <c r="K93" s="49">
        <f t="shared" si="37"/>
        <v>4.4032118190179714E-2</v>
      </c>
      <c r="M93" s="131">
        <f t="shared" si="38"/>
        <v>284287.9124645241</v>
      </c>
      <c r="N93" s="124">
        <f t="shared" si="39"/>
        <v>1889.2885021233535</v>
      </c>
      <c r="O93" s="49">
        <f t="shared" si="40"/>
        <v>-1.3482502408548203E-2</v>
      </c>
      <c r="P93" s="49">
        <f t="shared" si="41"/>
        <v>-1.3482502408548314E-2</v>
      </c>
      <c r="R93" s="131">
        <v>203437</v>
      </c>
      <c r="S93" s="54">
        <v>23197</v>
      </c>
      <c r="T93" s="54">
        <v>53821</v>
      </c>
      <c r="V93" s="124">
        <f t="shared" si="42"/>
        <v>53821</v>
      </c>
      <c r="W93" s="51">
        <f t="shared" si="43"/>
        <v>0</v>
      </c>
      <c r="Y93" s="176">
        <v>-4.0142501871695546E-2</v>
      </c>
      <c r="Z93" s="61">
        <v>5.9812644531798353E-2</v>
      </c>
      <c r="AA93" s="117">
        <f t="shared" si="44"/>
        <v>1</v>
      </c>
      <c r="AB93" s="63">
        <f t="shared" si="45"/>
        <v>211.94500266622549</v>
      </c>
      <c r="AC93" s="63">
        <f t="shared" si="45"/>
        <v>21.887830947938841</v>
      </c>
      <c r="AE93" s="124">
        <f t="shared" si="46"/>
        <v>0</v>
      </c>
      <c r="AF93" s="51">
        <v>0</v>
      </c>
      <c r="AG93" s="51">
        <f t="shared" si="47"/>
        <v>0</v>
      </c>
      <c r="AI93" s="124">
        <v>0</v>
      </c>
      <c r="AJ93" s="51">
        <f t="shared" si="48"/>
        <v>0</v>
      </c>
      <c r="AK93" s="51">
        <f t="shared" si="49"/>
        <v>0</v>
      </c>
      <c r="AM93" s="124">
        <f t="shared" si="50"/>
        <v>0</v>
      </c>
      <c r="AN93" s="51">
        <f t="shared" si="51"/>
        <v>0</v>
      </c>
      <c r="AO93" s="51">
        <f t="shared" si="52"/>
        <v>0</v>
      </c>
      <c r="AQ93" s="124">
        <f t="shared" si="53"/>
        <v>203437</v>
      </c>
      <c r="AR93" s="51">
        <f t="shared" si="53"/>
        <v>23197</v>
      </c>
      <c r="AS93" s="51">
        <f t="shared" si="54"/>
        <v>53821</v>
      </c>
      <c r="AU93" s="178">
        <f t="shared" si="55"/>
        <v>280455</v>
      </c>
      <c r="AW93" s="124">
        <f t="shared" si="56"/>
        <v>1351.9786391003568</v>
      </c>
      <c r="AX93" s="51">
        <f t="shared" si="56"/>
        <v>154.16000280780278</v>
      </c>
      <c r="AY93" s="51">
        <f t="shared" si="56"/>
        <v>357.67752343487319</v>
      </c>
      <c r="AZ93" s="65">
        <f t="shared" si="57"/>
        <v>1863.8161653430327</v>
      </c>
      <c r="BB93" s="131">
        <v>211945.00266622548</v>
      </c>
      <c r="BC93" s="54">
        <v>21887.830947938841</v>
      </c>
      <c r="BD93" s="54">
        <v>50455.078850359751</v>
      </c>
      <c r="BE93" s="54">
        <f t="shared" si="58"/>
        <v>284287.9124645241</v>
      </c>
      <c r="BG93" s="122">
        <f t="shared" si="59"/>
        <v>-4.0142501871695546E-2</v>
      </c>
      <c r="BH93" s="49">
        <f t="shared" si="59"/>
        <v>5.9812644531798353E-2</v>
      </c>
      <c r="BI93" s="49">
        <f t="shared" si="59"/>
        <v>6.6711245455050028E-2</v>
      </c>
      <c r="BJ93" s="49">
        <f t="shared" si="60"/>
        <v>-1.3482502408548203E-2</v>
      </c>
      <c r="BL93" s="131">
        <v>195108</v>
      </c>
      <c r="BM93" s="54">
        <v>22229</v>
      </c>
      <c r="BN93" s="54">
        <v>50452</v>
      </c>
      <c r="BO93" s="54">
        <f t="shared" si="61"/>
        <v>267789</v>
      </c>
      <c r="BQ93" s="122">
        <f t="shared" si="62"/>
        <v>4.2689177276175272E-2</v>
      </c>
      <c r="BR93" s="49">
        <f t="shared" si="62"/>
        <v>4.354671825093348E-2</v>
      </c>
      <c r="BS93" s="49">
        <f t="shared" si="62"/>
        <v>6.6776341869499767E-2</v>
      </c>
      <c r="BT93" s="49">
        <f t="shared" si="63"/>
        <v>4.72984327212842E-2</v>
      </c>
      <c r="BV93" s="122">
        <f t="shared" si="64"/>
        <v>3.9437238091741156E-2</v>
      </c>
      <c r="BW93" s="49">
        <f t="shared" si="64"/>
        <v>4.0292104567560827E-2</v>
      </c>
      <c r="BX93" s="49">
        <f t="shared" si="64"/>
        <v>6.3449279632012079E-2</v>
      </c>
      <c r="BY93" s="49">
        <f t="shared" si="32"/>
        <v>4.4032118190179714E-2</v>
      </c>
      <c r="CA93" s="180">
        <v>150027.66062002702</v>
      </c>
      <c r="CB93" s="64">
        <v>144775.5691521799</v>
      </c>
      <c r="CC93" s="64">
        <v>151623.12450957135</v>
      </c>
      <c r="CD93" s="64">
        <v>149888.93317483601</v>
      </c>
      <c r="CF93" s="180">
        <v>149036.91463260102</v>
      </c>
      <c r="CG93" s="64">
        <v>144152.34307352232</v>
      </c>
      <c r="CH93" s="64">
        <v>150783.97745355108</v>
      </c>
      <c r="CI93" s="64">
        <v>148950.25367768548</v>
      </c>
      <c r="CK93" s="163">
        <v>150473.53125</v>
      </c>
      <c r="CL93" s="60">
        <v>150004.234375</v>
      </c>
    </row>
    <row r="94" spans="1:90">
      <c r="A94" s="9" t="s">
        <v>212</v>
      </c>
      <c r="B94" s="23" t="s">
        <v>213</v>
      </c>
      <c r="D94" s="131">
        <v>610895</v>
      </c>
      <c r="E94" s="54">
        <v>293995</v>
      </c>
      <c r="F94" s="124">
        <f t="shared" si="33"/>
        <v>2077.9094882566033</v>
      </c>
      <c r="G94" s="131">
        <f t="shared" si="34"/>
        <v>586172</v>
      </c>
      <c r="H94" s="54">
        <v>293148.125</v>
      </c>
      <c r="I94" s="124">
        <f t="shared" si="35"/>
        <v>1999.5761528408207</v>
      </c>
      <c r="J94" s="49">
        <f t="shared" si="36"/>
        <v>4.2177040186156978E-2</v>
      </c>
      <c r="K94" s="49">
        <f t="shared" si="37"/>
        <v>3.9174969807723281E-2</v>
      </c>
      <c r="M94" s="131">
        <f t="shared" si="38"/>
        <v>615407.38167405012</v>
      </c>
      <c r="N94" s="124">
        <f t="shared" si="39"/>
        <v>2093.2579862720459</v>
      </c>
      <c r="O94" s="49">
        <f t="shared" si="40"/>
        <v>-7.3323489584661283E-3</v>
      </c>
      <c r="P94" s="49">
        <f t="shared" si="41"/>
        <v>-7.3323489584660173E-3</v>
      </c>
      <c r="R94" s="131">
        <v>450021</v>
      </c>
      <c r="S94" s="54">
        <v>45760</v>
      </c>
      <c r="T94" s="54">
        <v>115114</v>
      </c>
      <c r="V94" s="124">
        <f t="shared" si="42"/>
        <v>115114</v>
      </c>
      <c r="W94" s="51">
        <f t="shared" si="43"/>
        <v>0</v>
      </c>
      <c r="Y94" s="176">
        <v>-9.6092646750395305E-3</v>
      </c>
      <c r="Z94" s="61">
        <v>-1.4317055525651434E-2</v>
      </c>
      <c r="AA94" s="117">
        <f t="shared" si="44"/>
        <v>4</v>
      </c>
      <c r="AB94" s="63">
        <f t="shared" si="45"/>
        <v>454.38732810070371</v>
      </c>
      <c r="AC94" s="63">
        <f t="shared" si="45"/>
        <v>46.424664499397615</v>
      </c>
      <c r="AE94" s="124">
        <f t="shared" si="46"/>
        <v>0</v>
      </c>
      <c r="AF94" s="51">
        <v>0</v>
      </c>
      <c r="AG94" s="51">
        <f t="shared" si="47"/>
        <v>0</v>
      </c>
      <c r="AI94" s="124">
        <v>0</v>
      </c>
      <c r="AJ94" s="51">
        <f t="shared" si="48"/>
        <v>0</v>
      </c>
      <c r="AK94" s="51">
        <f t="shared" si="49"/>
        <v>0</v>
      </c>
      <c r="AM94" s="124">
        <f t="shared" si="50"/>
        <v>0</v>
      </c>
      <c r="AN94" s="51">
        <f t="shared" si="51"/>
        <v>0</v>
      </c>
      <c r="AO94" s="51">
        <f t="shared" si="52"/>
        <v>0</v>
      </c>
      <c r="AQ94" s="124">
        <f t="shared" si="53"/>
        <v>450021</v>
      </c>
      <c r="AR94" s="51">
        <f t="shared" si="53"/>
        <v>45760</v>
      </c>
      <c r="AS94" s="51">
        <f t="shared" si="54"/>
        <v>115114</v>
      </c>
      <c r="AU94" s="178">
        <f t="shared" si="55"/>
        <v>610895</v>
      </c>
      <c r="AW94" s="124">
        <f t="shared" si="56"/>
        <v>1530.7097059473799</v>
      </c>
      <c r="AX94" s="51">
        <f t="shared" si="56"/>
        <v>155.64890559363255</v>
      </c>
      <c r="AY94" s="51">
        <f t="shared" si="56"/>
        <v>391.55087671559039</v>
      </c>
      <c r="AZ94" s="65">
        <f t="shared" si="57"/>
        <v>2077.9094882566033</v>
      </c>
      <c r="BB94" s="131">
        <v>454387.32810070366</v>
      </c>
      <c r="BC94" s="54">
        <v>46424.664499397615</v>
      </c>
      <c r="BD94" s="54">
        <v>114595.3890739489</v>
      </c>
      <c r="BE94" s="54">
        <f t="shared" si="58"/>
        <v>615407.38167405012</v>
      </c>
      <c r="BG94" s="122">
        <f t="shared" si="59"/>
        <v>-9.6092646750394195E-3</v>
      </c>
      <c r="BH94" s="49">
        <f t="shared" si="59"/>
        <v>-1.4317055525651434E-2</v>
      </c>
      <c r="BI94" s="49">
        <f t="shared" si="59"/>
        <v>4.5255828375121432E-3</v>
      </c>
      <c r="BJ94" s="49">
        <f t="shared" si="60"/>
        <v>-7.3323489584661283E-3</v>
      </c>
      <c r="BL94" s="131">
        <v>434621</v>
      </c>
      <c r="BM94" s="54">
        <v>43618</v>
      </c>
      <c r="BN94" s="54">
        <v>107933</v>
      </c>
      <c r="BO94" s="54">
        <f t="shared" si="61"/>
        <v>586172</v>
      </c>
      <c r="BQ94" s="122">
        <f t="shared" si="62"/>
        <v>3.5433170509478362E-2</v>
      </c>
      <c r="BR94" s="49">
        <f t="shared" si="62"/>
        <v>4.9108166353340366E-2</v>
      </c>
      <c r="BS94" s="49">
        <f t="shared" si="62"/>
        <v>6.6532015231671515E-2</v>
      </c>
      <c r="BT94" s="49">
        <f t="shared" si="63"/>
        <v>4.2177040186156978E-2</v>
      </c>
      <c r="BV94" s="122">
        <f t="shared" si="64"/>
        <v>3.2450526361532894E-2</v>
      </c>
      <c r="BW94" s="49">
        <f t="shared" si="64"/>
        <v>4.6086130337828157E-2</v>
      </c>
      <c r="BX94" s="49">
        <f t="shared" si="64"/>
        <v>6.3459788491763147E-2</v>
      </c>
      <c r="BY94" s="49">
        <f t="shared" si="32"/>
        <v>3.9174969807723281E-2</v>
      </c>
      <c r="CA94" s="180">
        <v>321643.19513439783</v>
      </c>
      <c r="CB94" s="64">
        <v>307072.78585922264</v>
      </c>
      <c r="CC94" s="64">
        <v>344371.89162490505</v>
      </c>
      <c r="CD94" s="64">
        <v>324469.49681180465</v>
      </c>
      <c r="CF94" s="180">
        <v>320365.22688425577</v>
      </c>
      <c r="CG94" s="64">
        <v>306345.11305789079</v>
      </c>
      <c r="CH94" s="64">
        <v>342674.59292414872</v>
      </c>
      <c r="CI94" s="64">
        <v>323084.48908507882</v>
      </c>
      <c r="CK94" s="163">
        <v>293995</v>
      </c>
      <c r="CL94" s="60">
        <v>293148.125</v>
      </c>
    </row>
    <row r="95" spans="1:90">
      <c r="A95" s="9" t="s">
        <v>214</v>
      </c>
      <c r="B95" s="23" t="s">
        <v>215</v>
      </c>
      <c r="D95" s="131">
        <v>339823</v>
      </c>
      <c r="E95" s="54">
        <v>189833.40625</v>
      </c>
      <c r="F95" s="124">
        <f t="shared" si="33"/>
        <v>1790.1116916822957</v>
      </c>
      <c r="G95" s="131">
        <f t="shared" si="34"/>
        <v>323036</v>
      </c>
      <c r="H95" s="54">
        <v>188812.21875</v>
      </c>
      <c r="I95" s="124">
        <f t="shared" si="35"/>
        <v>1710.8850377301126</v>
      </c>
      <c r="J95" s="49">
        <f t="shared" si="36"/>
        <v>5.1966344308374213E-2</v>
      </c>
      <c r="K95" s="49">
        <f t="shared" si="37"/>
        <v>4.630740944306555E-2</v>
      </c>
      <c r="M95" s="131">
        <f t="shared" si="38"/>
        <v>351322.09179183649</v>
      </c>
      <c r="N95" s="124">
        <f t="shared" si="39"/>
        <v>1850.6863398382311</v>
      </c>
      <c r="O95" s="49">
        <f t="shared" si="40"/>
        <v>-3.2730910069412533E-2</v>
      </c>
      <c r="P95" s="49">
        <f t="shared" si="41"/>
        <v>-3.2730910069412533E-2</v>
      </c>
      <c r="R95" s="131">
        <v>252177</v>
      </c>
      <c r="S95" s="54">
        <v>27475</v>
      </c>
      <c r="T95" s="54">
        <v>60171</v>
      </c>
      <c r="V95" s="124">
        <f t="shared" si="42"/>
        <v>60171</v>
      </c>
      <c r="W95" s="51">
        <f t="shared" si="43"/>
        <v>0</v>
      </c>
      <c r="Y95" s="176">
        <v>-4.2450508870273684E-2</v>
      </c>
      <c r="Z95" s="61">
        <v>-3.0075119694511931E-2</v>
      </c>
      <c r="AA95" s="117">
        <f t="shared" si="44"/>
        <v>4</v>
      </c>
      <c r="AB95" s="63">
        <f t="shared" si="45"/>
        <v>263.35662264566514</v>
      </c>
      <c r="AC95" s="63">
        <f t="shared" si="45"/>
        <v>28.326935990492849</v>
      </c>
      <c r="AE95" s="124">
        <f t="shared" si="46"/>
        <v>0</v>
      </c>
      <c r="AF95" s="51">
        <v>0</v>
      </c>
      <c r="AG95" s="51">
        <f t="shared" si="47"/>
        <v>0</v>
      </c>
      <c r="AI95" s="124">
        <v>0</v>
      </c>
      <c r="AJ95" s="51">
        <f t="shared" si="48"/>
        <v>0</v>
      </c>
      <c r="AK95" s="51">
        <f t="shared" si="49"/>
        <v>0</v>
      </c>
      <c r="AM95" s="124">
        <f t="shared" si="50"/>
        <v>0</v>
      </c>
      <c r="AN95" s="51">
        <f t="shared" si="51"/>
        <v>0</v>
      </c>
      <c r="AO95" s="51">
        <f t="shared" si="52"/>
        <v>0</v>
      </c>
      <c r="AQ95" s="124">
        <f t="shared" si="53"/>
        <v>252177</v>
      </c>
      <c r="AR95" s="51">
        <f t="shared" si="53"/>
        <v>27475</v>
      </c>
      <c r="AS95" s="51">
        <f t="shared" si="54"/>
        <v>60171</v>
      </c>
      <c r="AU95" s="178">
        <f t="shared" si="55"/>
        <v>339823</v>
      </c>
      <c r="AW95" s="124">
        <f t="shared" si="56"/>
        <v>1328.4121324141283</v>
      </c>
      <c r="AX95" s="51">
        <f t="shared" si="56"/>
        <v>144.7321656537994</v>
      </c>
      <c r="AY95" s="51">
        <f t="shared" si="56"/>
        <v>316.96739361436812</v>
      </c>
      <c r="AZ95" s="65">
        <f t="shared" si="57"/>
        <v>1790.1116916822957</v>
      </c>
      <c r="BB95" s="131">
        <v>263356.62264566513</v>
      </c>
      <c r="BC95" s="54">
        <v>28326.93599049285</v>
      </c>
      <c r="BD95" s="54">
        <v>59638.533155678495</v>
      </c>
      <c r="BE95" s="54">
        <f t="shared" si="58"/>
        <v>351322.09179183649</v>
      </c>
      <c r="BG95" s="122">
        <f t="shared" si="59"/>
        <v>-4.2450508870273684E-2</v>
      </c>
      <c r="BH95" s="49">
        <f t="shared" si="59"/>
        <v>-3.0075119694511931E-2</v>
      </c>
      <c r="BI95" s="49">
        <f t="shared" si="59"/>
        <v>8.9282350880690586E-3</v>
      </c>
      <c r="BJ95" s="49">
        <f t="shared" si="60"/>
        <v>-3.2730910069412533E-2</v>
      </c>
      <c r="BL95" s="131">
        <v>240743</v>
      </c>
      <c r="BM95" s="54">
        <v>26017</v>
      </c>
      <c r="BN95" s="54">
        <v>56276</v>
      </c>
      <c r="BO95" s="54">
        <f t="shared" si="61"/>
        <v>323036</v>
      </c>
      <c r="BQ95" s="122">
        <f t="shared" si="62"/>
        <v>4.7494631204230142E-2</v>
      </c>
      <c r="BR95" s="49">
        <f t="shared" si="62"/>
        <v>5.60402813544989E-2</v>
      </c>
      <c r="BS95" s="49">
        <f t="shared" si="62"/>
        <v>6.9212452910654587E-2</v>
      </c>
      <c r="BT95" s="49">
        <f t="shared" si="63"/>
        <v>5.1966344308374213E-2</v>
      </c>
      <c r="BV95" s="122">
        <f t="shared" si="64"/>
        <v>4.1859751417612667E-2</v>
      </c>
      <c r="BW95" s="49">
        <f t="shared" si="64"/>
        <v>5.0359431202152694E-2</v>
      </c>
      <c r="BX95" s="49">
        <f t="shared" si="64"/>
        <v>6.346074454000683E-2</v>
      </c>
      <c r="BY95" s="49">
        <f t="shared" si="32"/>
        <v>4.630740944306555E-2</v>
      </c>
      <c r="CA95" s="180">
        <v>186419.95568323261</v>
      </c>
      <c r="CB95" s="64">
        <v>187366.59151450382</v>
      </c>
      <c r="CC95" s="64">
        <v>179220.42625382135</v>
      </c>
      <c r="CD95" s="64">
        <v>185232.26359826839</v>
      </c>
      <c r="CF95" s="180">
        <v>184456.85878379646</v>
      </c>
      <c r="CG95" s="64">
        <v>186247.06728817595</v>
      </c>
      <c r="CH95" s="64">
        <v>177781.19497960719</v>
      </c>
      <c r="CI95" s="64">
        <v>183452.87677205313</v>
      </c>
      <c r="CK95" s="163">
        <v>189833.40625</v>
      </c>
      <c r="CL95" s="60">
        <v>188812.21875</v>
      </c>
    </row>
    <row r="96" spans="1:90">
      <c r="A96" s="9" t="s">
        <v>216</v>
      </c>
      <c r="B96" s="23" t="s">
        <v>217</v>
      </c>
      <c r="D96" s="131">
        <v>582922.46688469383</v>
      </c>
      <c r="E96" s="54">
        <v>291028.75</v>
      </c>
      <c r="F96" s="124">
        <f t="shared" si="33"/>
        <v>2002.9721011573388</v>
      </c>
      <c r="G96" s="131">
        <f t="shared" si="34"/>
        <v>557779</v>
      </c>
      <c r="H96" s="54">
        <v>289358.9375</v>
      </c>
      <c r="I96" s="124">
        <f t="shared" si="35"/>
        <v>1927.6370200246536</v>
      </c>
      <c r="J96" s="49">
        <f t="shared" si="36"/>
        <v>4.5077829901616573E-2</v>
      </c>
      <c r="K96" s="49">
        <f t="shared" si="37"/>
        <v>3.9081570000000232E-2</v>
      </c>
      <c r="M96" s="131">
        <f t="shared" si="38"/>
        <v>576671.01923588593</v>
      </c>
      <c r="N96" s="124">
        <f t="shared" si="39"/>
        <v>1981.4915854048299</v>
      </c>
      <c r="O96" s="49">
        <f t="shared" si="40"/>
        <v>1.0840578840066062E-2</v>
      </c>
      <c r="P96" s="49">
        <f t="shared" si="41"/>
        <v>1.0840578840066284E-2</v>
      </c>
      <c r="R96" s="131">
        <v>444569</v>
      </c>
      <c r="S96" s="54">
        <v>46699</v>
      </c>
      <c r="T96" s="54">
        <v>90935</v>
      </c>
      <c r="V96" s="124">
        <f t="shared" si="42"/>
        <v>90935</v>
      </c>
      <c r="W96" s="51">
        <f t="shared" si="43"/>
        <v>719.46688469382934</v>
      </c>
      <c r="Y96" s="176">
        <v>1.9660607102173433E-2</v>
      </c>
      <c r="Z96" s="61">
        <v>2.568929524606145E-2</v>
      </c>
      <c r="AA96" s="117">
        <f t="shared" si="44"/>
        <v>2</v>
      </c>
      <c r="AB96" s="63">
        <f t="shared" si="45"/>
        <v>435.99703362420149</v>
      </c>
      <c r="AC96" s="63">
        <f t="shared" si="45"/>
        <v>45.529382256833415</v>
      </c>
      <c r="AE96" s="124">
        <f t="shared" si="46"/>
        <v>0</v>
      </c>
      <c r="AF96" s="51">
        <v>0</v>
      </c>
      <c r="AG96" s="51">
        <f t="shared" si="47"/>
        <v>719.46688469382934</v>
      </c>
      <c r="AI96" s="124">
        <v>0</v>
      </c>
      <c r="AJ96" s="51">
        <f t="shared" si="48"/>
        <v>0</v>
      </c>
      <c r="AK96" s="51">
        <f t="shared" si="49"/>
        <v>719.46688469382934</v>
      </c>
      <c r="AM96" s="124">
        <f t="shared" si="50"/>
        <v>651.43970750475626</v>
      </c>
      <c r="AN96" s="51">
        <f t="shared" si="51"/>
        <v>68.027177189073072</v>
      </c>
      <c r="AO96" s="51">
        <f t="shared" si="52"/>
        <v>0</v>
      </c>
      <c r="AQ96" s="124">
        <f t="shared" si="53"/>
        <v>445220</v>
      </c>
      <c r="AR96" s="51">
        <f t="shared" si="53"/>
        <v>46767</v>
      </c>
      <c r="AS96" s="51">
        <f t="shared" si="54"/>
        <v>90935</v>
      </c>
      <c r="AU96" s="178">
        <f t="shared" si="55"/>
        <v>582922</v>
      </c>
      <c r="AW96" s="124">
        <f t="shared" si="56"/>
        <v>1529.8144942724732</v>
      </c>
      <c r="AX96" s="51">
        <f t="shared" si="56"/>
        <v>160.69546393612316</v>
      </c>
      <c r="AY96" s="51">
        <f t="shared" si="56"/>
        <v>312.46053869248311</v>
      </c>
      <c r="AZ96" s="65">
        <f t="shared" si="57"/>
        <v>2002.9704969010793</v>
      </c>
      <c r="BB96" s="131">
        <v>435997.03362420149</v>
      </c>
      <c r="BC96" s="54">
        <v>45529.382256833422</v>
      </c>
      <c r="BD96" s="54">
        <v>95144.603354850973</v>
      </c>
      <c r="BE96" s="54">
        <f t="shared" si="58"/>
        <v>576671.01923588593</v>
      </c>
      <c r="BG96" s="122">
        <f t="shared" si="59"/>
        <v>2.1153736526904998E-2</v>
      </c>
      <c r="BH96" s="49">
        <f t="shared" si="59"/>
        <v>2.7182836265713384E-2</v>
      </c>
      <c r="BI96" s="49">
        <f t="shared" si="59"/>
        <v>-4.4244268265545728E-2</v>
      </c>
      <c r="BJ96" s="49">
        <f t="shared" si="60"/>
        <v>1.0839769219540329E-2</v>
      </c>
      <c r="BL96" s="131">
        <v>428312</v>
      </c>
      <c r="BM96" s="54">
        <v>44449</v>
      </c>
      <c r="BN96" s="54">
        <v>85018</v>
      </c>
      <c r="BO96" s="54">
        <f t="shared" si="61"/>
        <v>557779</v>
      </c>
      <c r="BQ96" s="122">
        <f t="shared" si="62"/>
        <v>3.9475896075757966E-2</v>
      </c>
      <c r="BR96" s="49">
        <f t="shared" si="62"/>
        <v>5.2149654660397227E-2</v>
      </c>
      <c r="BS96" s="49">
        <f t="shared" si="62"/>
        <v>6.95970265120327E-2</v>
      </c>
      <c r="BT96" s="49">
        <f t="shared" si="63"/>
        <v>4.5076992859178988E-2</v>
      </c>
      <c r="BV96" s="122">
        <f t="shared" si="64"/>
        <v>3.3511777944075005E-2</v>
      </c>
      <c r="BW96" s="49">
        <f t="shared" si="64"/>
        <v>4.6112819312609243E-2</v>
      </c>
      <c r="BX96" s="49">
        <f t="shared" si="64"/>
        <v>6.3460084767161584E-2</v>
      </c>
      <c r="BY96" s="49">
        <f t="shared" si="32"/>
        <v>3.9080737760194273E-2</v>
      </c>
      <c r="CA96" s="180">
        <v>308625.41776897426</v>
      </c>
      <c r="CB96" s="64">
        <v>301151.00235644588</v>
      </c>
      <c r="CC96" s="64">
        <v>285920.11685625365</v>
      </c>
      <c r="CD96" s="64">
        <v>304046.0043368836</v>
      </c>
      <c r="CF96" s="180">
        <v>306885.74489632371</v>
      </c>
      <c r="CG96" s="64">
        <v>299991.52056895639</v>
      </c>
      <c r="CH96" s="64">
        <v>284362.97494260652</v>
      </c>
      <c r="CI96" s="64">
        <v>302475.06816197076</v>
      </c>
      <c r="CK96" s="163">
        <v>291028.75</v>
      </c>
      <c r="CL96" s="60">
        <v>289358.9375</v>
      </c>
    </row>
    <row r="97" spans="1:90">
      <c r="A97" s="9" t="s">
        <v>218</v>
      </c>
      <c r="B97" s="23" t="s">
        <v>219</v>
      </c>
      <c r="D97" s="131">
        <v>567772</v>
      </c>
      <c r="E97" s="54">
        <v>285175.65625</v>
      </c>
      <c r="F97" s="124">
        <f t="shared" si="33"/>
        <v>1990.9553552574669</v>
      </c>
      <c r="G97" s="131">
        <f t="shared" si="34"/>
        <v>541120</v>
      </c>
      <c r="H97" s="54">
        <v>283758.125</v>
      </c>
      <c r="I97" s="124">
        <f t="shared" si="35"/>
        <v>1906.9762319581159</v>
      </c>
      <c r="J97" s="49">
        <f t="shared" si="36"/>
        <v>4.9253400354819732E-2</v>
      </c>
      <c r="K97" s="49">
        <f t="shared" si="37"/>
        <v>4.4037844778547441E-2</v>
      </c>
      <c r="M97" s="131">
        <f t="shared" si="38"/>
        <v>580954.77770700934</v>
      </c>
      <c r="N97" s="124">
        <f t="shared" si="39"/>
        <v>2037.1822242699209</v>
      </c>
      <c r="O97" s="49">
        <f t="shared" si="40"/>
        <v>-2.269157292937829E-2</v>
      </c>
      <c r="P97" s="49">
        <f t="shared" si="41"/>
        <v>-2.269157292937829E-2</v>
      </c>
      <c r="R97" s="131">
        <v>417446</v>
      </c>
      <c r="S97" s="54">
        <v>43576</v>
      </c>
      <c r="T97" s="54">
        <v>106750</v>
      </c>
      <c r="V97" s="124">
        <f t="shared" si="42"/>
        <v>106750</v>
      </c>
      <c r="W97" s="51">
        <f t="shared" si="43"/>
        <v>0</v>
      </c>
      <c r="Y97" s="176">
        <v>-3.5296519294870987E-2</v>
      </c>
      <c r="Z97" s="61">
        <v>-3.7357300649040526E-2</v>
      </c>
      <c r="AA97" s="117">
        <f t="shared" si="44"/>
        <v>4</v>
      </c>
      <c r="AB97" s="63">
        <f t="shared" si="45"/>
        <v>432.71949189493637</v>
      </c>
      <c r="AC97" s="63">
        <f t="shared" si="45"/>
        <v>45.267054982477042</v>
      </c>
      <c r="AE97" s="124">
        <f t="shared" si="46"/>
        <v>0</v>
      </c>
      <c r="AF97" s="51">
        <v>0</v>
      </c>
      <c r="AG97" s="51">
        <f t="shared" si="47"/>
        <v>0</v>
      </c>
      <c r="AI97" s="124">
        <v>0</v>
      </c>
      <c r="AJ97" s="51">
        <f t="shared" si="48"/>
        <v>0</v>
      </c>
      <c r="AK97" s="51">
        <f t="shared" si="49"/>
        <v>0</v>
      </c>
      <c r="AM97" s="124">
        <f t="shared" si="50"/>
        <v>0</v>
      </c>
      <c r="AN97" s="51">
        <f t="shared" si="51"/>
        <v>0</v>
      </c>
      <c r="AO97" s="51">
        <f t="shared" si="52"/>
        <v>0</v>
      </c>
      <c r="AQ97" s="124">
        <f t="shared" si="53"/>
        <v>417446</v>
      </c>
      <c r="AR97" s="51">
        <f t="shared" si="53"/>
        <v>43576</v>
      </c>
      <c r="AS97" s="51">
        <f t="shared" si="54"/>
        <v>106750</v>
      </c>
      <c r="AU97" s="178">
        <f t="shared" si="55"/>
        <v>567772</v>
      </c>
      <c r="AW97" s="124">
        <f t="shared" si="56"/>
        <v>1463.8205991679908</v>
      </c>
      <c r="AX97" s="51">
        <f t="shared" si="56"/>
        <v>152.80406670406322</v>
      </c>
      <c r="AY97" s="51">
        <f t="shared" si="56"/>
        <v>374.33068938541282</v>
      </c>
      <c r="AZ97" s="65">
        <f t="shared" si="57"/>
        <v>1990.9553552574669</v>
      </c>
      <c r="BB97" s="131">
        <v>432719.49189493636</v>
      </c>
      <c r="BC97" s="54">
        <v>45267.054982477042</v>
      </c>
      <c r="BD97" s="54">
        <v>102968.23082959594</v>
      </c>
      <c r="BE97" s="54">
        <f t="shared" si="58"/>
        <v>580954.77770700934</v>
      </c>
      <c r="BG97" s="122">
        <f t="shared" si="59"/>
        <v>-3.5296519294870876E-2</v>
      </c>
      <c r="BH97" s="49">
        <f t="shared" si="59"/>
        <v>-3.7357300649040526E-2</v>
      </c>
      <c r="BI97" s="49">
        <f t="shared" si="59"/>
        <v>3.6727533725062989E-2</v>
      </c>
      <c r="BJ97" s="49">
        <f t="shared" si="60"/>
        <v>-2.269157292937829E-2</v>
      </c>
      <c r="BL97" s="131">
        <v>400035</v>
      </c>
      <c r="BM97" s="54">
        <v>41204</v>
      </c>
      <c r="BN97" s="54">
        <v>99881</v>
      </c>
      <c r="BO97" s="54">
        <f t="shared" si="61"/>
        <v>541120</v>
      </c>
      <c r="BQ97" s="122">
        <f t="shared" si="62"/>
        <v>4.3523691676978338E-2</v>
      </c>
      <c r="BR97" s="49">
        <f t="shared" si="62"/>
        <v>5.7567226482865719E-2</v>
      </c>
      <c r="BS97" s="49">
        <f t="shared" si="62"/>
        <v>6.8771838487800441E-2</v>
      </c>
      <c r="BT97" s="49">
        <f t="shared" si="63"/>
        <v>4.9253400354819732E-2</v>
      </c>
      <c r="BV97" s="122">
        <f t="shared" si="64"/>
        <v>3.8336616936732071E-2</v>
      </c>
      <c r="BW97" s="49">
        <f t="shared" si="64"/>
        <v>5.2310345119888968E-2</v>
      </c>
      <c r="BX97" s="49">
        <f t="shared" si="64"/>
        <v>6.3459262021426932E-2</v>
      </c>
      <c r="BY97" s="49">
        <f t="shared" si="32"/>
        <v>4.4037844778547663E-2</v>
      </c>
      <c r="CA97" s="180">
        <v>306305.37288921583</v>
      </c>
      <c r="CB97" s="64">
        <v>299415.85644183157</v>
      </c>
      <c r="CC97" s="64">
        <v>309430.98770907562</v>
      </c>
      <c r="CD97" s="64">
        <v>306304.58783292118</v>
      </c>
      <c r="CF97" s="180">
        <v>304911.37148452096</v>
      </c>
      <c r="CG97" s="64">
        <v>298464.97087591921</v>
      </c>
      <c r="CH97" s="64">
        <v>307633.52033707115</v>
      </c>
      <c r="CI97" s="64">
        <v>304868.47190974333</v>
      </c>
      <c r="CK97" s="163">
        <v>285175.65625</v>
      </c>
      <c r="CL97" s="60">
        <v>283758.125</v>
      </c>
    </row>
    <row r="98" spans="1:90">
      <c r="A98" s="9" t="s">
        <v>220</v>
      </c>
      <c r="B98" s="23" t="s">
        <v>221</v>
      </c>
      <c r="D98" s="131">
        <v>222697.72824809342</v>
      </c>
      <c r="E98" s="54">
        <v>117548.75</v>
      </c>
      <c r="F98" s="124">
        <f t="shared" si="33"/>
        <v>1894.5137931972345</v>
      </c>
      <c r="G98" s="131">
        <f t="shared" si="34"/>
        <v>212227</v>
      </c>
      <c r="H98" s="54">
        <v>117143.3125</v>
      </c>
      <c r="I98" s="124">
        <f t="shared" si="35"/>
        <v>1811.6868600586995</v>
      </c>
      <c r="J98" s="49">
        <f t="shared" si="36"/>
        <v>4.9337399332287646E-2</v>
      </c>
      <c r="K98" s="49">
        <f t="shared" si="37"/>
        <v>4.5718128758659438E-2</v>
      </c>
      <c r="M98" s="131">
        <f t="shared" si="38"/>
        <v>231929.82741834407</v>
      </c>
      <c r="N98" s="124">
        <f t="shared" si="39"/>
        <v>1973.0522648547437</v>
      </c>
      <c r="O98" s="49">
        <f t="shared" si="40"/>
        <v>-3.9805570818617575E-2</v>
      </c>
      <c r="P98" s="49">
        <f t="shared" si="41"/>
        <v>-3.9805570818617575E-2</v>
      </c>
      <c r="R98" s="131">
        <v>169638</v>
      </c>
      <c r="S98" s="54">
        <v>19350</v>
      </c>
      <c r="T98" s="54">
        <v>33659</v>
      </c>
      <c r="V98" s="124">
        <f t="shared" si="42"/>
        <v>33659</v>
      </c>
      <c r="W98" s="51">
        <f t="shared" si="43"/>
        <v>50.728248093422735</v>
      </c>
      <c r="Y98" s="176">
        <v>-4.2448029570807733E-2</v>
      </c>
      <c r="Z98" s="61">
        <v>4.9445349939366556E-2</v>
      </c>
      <c r="AA98" s="117">
        <f t="shared" si="44"/>
        <v>1</v>
      </c>
      <c r="AB98" s="63">
        <f t="shared" si="45"/>
        <v>177.15800837834959</v>
      </c>
      <c r="AC98" s="63">
        <f t="shared" si="45"/>
        <v>18.438311248049246</v>
      </c>
      <c r="AE98" s="124">
        <f t="shared" si="46"/>
        <v>50.728248093422735</v>
      </c>
      <c r="AF98" s="51">
        <v>0</v>
      </c>
      <c r="AG98" s="51">
        <f t="shared" si="47"/>
        <v>0</v>
      </c>
      <c r="AI98" s="124">
        <v>0</v>
      </c>
      <c r="AJ98" s="51">
        <f t="shared" si="48"/>
        <v>0</v>
      </c>
      <c r="AK98" s="51">
        <f t="shared" si="49"/>
        <v>0</v>
      </c>
      <c r="AM98" s="124">
        <f t="shared" si="50"/>
        <v>0</v>
      </c>
      <c r="AN98" s="51">
        <f t="shared" si="51"/>
        <v>0</v>
      </c>
      <c r="AO98" s="51">
        <f t="shared" si="52"/>
        <v>0</v>
      </c>
      <c r="AQ98" s="124">
        <f t="shared" si="53"/>
        <v>169689</v>
      </c>
      <c r="AR98" s="51">
        <f t="shared" si="53"/>
        <v>19350</v>
      </c>
      <c r="AS98" s="51">
        <f t="shared" si="54"/>
        <v>33659</v>
      </c>
      <c r="AU98" s="178">
        <f t="shared" si="55"/>
        <v>222698</v>
      </c>
      <c r="AW98" s="124">
        <f t="shared" si="56"/>
        <v>1443.5627771456523</v>
      </c>
      <c r="AX98" s="51">
        <f t="shared" si="56"/>
        <v>164.61255436574189</v>
      </c>
      <c r="AY98" s="51">
        <f t="shared" si="56"/>
        <v>286.34077350886332</v>
      </c>
      <c r="AZ98" s="65">
        <f t="shared" si="57"/>
        <v>1894.5161050202576</v>
      </c>
      <c r="BB98" s="131">
        <v>177158.00837834962</v>
      </c>
      <c r="BC98" s="54">
        <v>18438.311248049245</v>
      </c>
      <c r="BD98" s="54">
        <v>36333.507791945187</v>
      </c>
      <c r="BE98" s="54">
        <f t="shared" si="58"/>
        <v>231929.82741834407</v>
      </c>
      <c r="BG98" s="122">
        <f t="shared" si="59"/>
        <v>-4.2160150967594623E-2</v>
      </c>
      <c r="BH98" s="49">
        <f t="shared" si="59"/>
        <v>4.9445349939366556E-2</v>
      </c>
      <c r="BI98" s="49">
        <f t="shared" si="59"/>
        <v>-7.3609952753807661E-2</v>
      </c>
      <c r="BJ98" s="49">
        <f t="shared" si="60"/>
        <v>-3.9804399119791278E-2</v>
      </c>
      <c r="BL98" s="131">
        <v>162191</v>
      </c>
      <c r="BM98" s="54">
        <v>18495</v>
      </c>
      <c r="BN98" s="54">
        <v>31541</v>
      </c>
      <c r="BO98" s="54">
        <f t="shared" si="61"/>
        <v>212227</v>
      </c>
      <c r="BQ98" s="122">
        <f t="shared" si="62"/>
        <v>4.6229445530269864E-2</v>
      </c>
      <c r="BR98" s="49">
        <f t="shared" si="62"/>
        <v>4.6228710462287159E-2</v>
      </c>
      <c r="BS98" s="49">
        <f t="shared" si="62"/>
        <v>6.7150692749120111E-2</v>
      </c>
      <c r="BT98" s="49">
        <f t="shared" si="63"/>
        <v>4.9338679809826314E-2</v>
      </c>
      <c r="BV98" s="122">
        <f t="shared" si="64"/>
        <v>4.262089460291274E-2</v>
      </c>
      <c r="BW98" s="49">
        <f t="shared" si="64"/>
        <v>4.2620162070253764E-2</v>
      </c>
      <c r="BX98" s="49">
        <f t="shared" si="64"/>
        <v>6.3469982329047658E-2</v>
      </c>
      <c r="BY98" s="49">
        <f t="shared" si="32"/>
        <v>4.5719404819701825E-2</v>
      </c>
      <c r="CA98" s="180">
        <v>125403.29435822254</v>
      </c>
      <c r="CB98" s="64">
        <v>121958.95570879977</v>
      </c>
      <c r="CC98" s="64">
        <v>109186.23261190894</v>
      </c>
      <c r="CD98" s="64">
        <v>122283.47699270377</v>
      </c>
      <c r="CF98" s="180">
        <v>124479.18195674905</v>
      </c>
      <c r="CG98" s="64">
        <v>121440.73249230853</v>
      </c>
      <c r="CH98" s="64">
        <v>108558.39068350825</v>
      </c>
      <c r="CI98" s="64">
        <v>121506.56546063296</v>
      </c>
      <c r="CK98" s="163">
        <v>117548.75</v>
      </c>
      <c r="CL98" s="60">
        <v>117143.3125</v>
      </c>
    </row>
    <row r="99" spans="1:90">
      <c r="A99" s="9" t="s">
        <v>222</v>
      </c>
      <c r="B99" s="23" t="s">
        <v>223</v>
      </c>
      <c r="D99" s="131">
        <v>883000.27590744232</v>
      </c>
      <c r="E99" s="54">
        <v>497931.125</v>
      </c>
      <c r="F99" s="124">
        <f t="shared" si="33"/>
        <v>1773.338181876946</v>
      </c>
      <c r="G99" s="131">
        <f t="shared" si="34"/>
        <v>840008</v>
      </c>
      <c r="H99" s="54">
        <v>492199.875</v>
      </c>
      <c r="I99" s="124">
        <f t="shared" si="35"/>
        <v>1706.6400108289342</v>
      </c>
      <c r="J99" s="49">
        <f t="shared" si="36"/>
        <v>5.1180793406065517E-2</v>
      </c>
      <c r="K99" s="49">
        <f t="shared" si="37"/>
        <v>3.908157000000001E-2</v>
      </c>
      <c r="M99" s="131">
        <f t="shared" si="38"/>
        <v>880888.28168793442</v>
      </c>
      <c r="N99" s="124">
        <f t="shared" si="39"/>
        <v>1769.0966430104854</v>
      </c>
      <c r="O99" s="49">
        <f t="shared" si="40"/>
        <v>2.3975732943806172E-3</v>
      </c>
      <c r="P99" s="49">
        <f t="shared" si="41"/>
        <v>2.3975732943808392E-3</v>
      </c>
      <c r="R99" s="131">
        <v>661096</v>
      </c>
      <c r="S99" s="54">
        <v>71680</v>
      </c>
      <c r="T99" s="54">
        <v>149537</v>
      </c>
      <c r="V99" s="124">
        <f t="shared" si="42"/>
        <v>149537</v>
      </c>
      <c r="W99" s="51">
        <f t="shared" si="43"/>
        <v>687.27590744232293</v>
      </c>
      <c r="Y99" s="176">
        <v>1.1288232495985095E-3</v>
      </c>
      <c r="Z99" s="61">
        <v>-1.1120539636364501E-2</v>
      </c>
      <c r="AA99" s="117">
        <f t="shared" si="44"/>
        <v>3</v>
      </c>
      <c r="AB99" s="63">
        <f t="shared" si="45"/>
        <v>660.35058091138137</v>
      </c>
      <c r="AC99" s="63">
        <f t="shared" si="45"/>
        <v>72.486084374370037</v>
      </c>
      <c r="AE99" s="124">
        <f t="shared" si="46"/>
        <v>0</v>
      </c>
      <c r="AF99" s="51">
        <v>0</v>
      </c>
      <c r="AG99" s="51">
        <f t="shared" si="47"/>
        <v>687.27590744232293</v>
      </c>
      <c r="AI99" s="124">
        <v>0</v>
      </c>
      <c r="AJ99" s="51">
        <f t="shared" si="48"/>
        <v>687.27590744232293</v>
      </c>
      <c r="AK99" s="51">
        <f t="shared" si="49"/>
        <v>0</v>
      </c>
      <c r="AM99" s="124">
        <f t="shared" si="50"/>
        <v>0</v>
      </c>
      <c r="AN99" s="51">
        <f t="shared" si="51"/>
        <v>0</v>
      </c>
      <c r="AO99" s="51">
        <f t="shared" si="52"/>
        <v>0</v>
      </c>
      <c r="AQ99" s="124">
        <f t="shared" si="53"/>
        <v>661096</v>
      </c>
      <c r="AR99" s="51">
        <f t="shared" si="53"/>
        <v>72367</v>
      </c>
      <c r="AS99" s="51">
        <f t="shared" si="54"/>
        <v>149537</v>
      </c>
      <c r="AU99" s="178">
        <f t="shared" si="55"/>
        <v>883000</v>
      </c>
      <c r="AW99" s="124">
        <f t="shared" si="56"/>
        <v>1327.685631220583</v>
      </c>
      <c r="AX99" s="51">
        <f t="shared" si="56"/>
        <v>145.33536139159807</v>
      </c>
      <c r="AY99" s="51">
        <f t="shared" si="56"/>
        <v>300.31663515712137</v>
      </c>
      <c r="AZ99" s="65">
        <f t="shared" si="57"/>
        <v>1773.3376277693026</v>
      </c>
      <c r="BB99" s="131">
        <v>660350.58091138129</v>
      </c>
      <c r="BC99" s="54">
        <v>72486.084374370039</v>
      </c>
      <c r="BD99" s="54">
        <v>148051.61640218311</v>
      </c>
      <c r="BE99" s="54">
        <f t="shared" si="58"/>
        <v>880888.28168793442</v>
      </c>
      <c r="BG99" s="122">
        <f t="shared" si="59"/>
        <v>1.1288232495985095E-3</v>
      </c>
      <c r="BH99" s="49">
        <f t="shared" si="59"/>
        <v>-1.6428584244528865E-3</v>
      </c>
      <c r="BI99" s="49">
        <f t="shared" si="59"/>
        <v>1.003287660015717E-2</v>
      </c>
      <c r="BJ99" s="49">
        <f t="shared" si="60"/>
        <v>2.3972600793589205E-3</v>
      </c>
      <c r="BL99" s="131">
        <v>633224</v>
      </c>
      <c r="BM99" s="54">
        <v>67789</v>
      </c>
      <c r="BN99" s="54">
        <v>138995</v>
      </c>
      <c r="BO99" s="54">
        <f t="shared" si="61"/>
        <v>840008</v>
      </c>
      <c r="BQ99" s="122">
        <f t="shared" si="62"/>
        <v>4.401601960759538E-2</v>
      </c>
      <c r="BR99" s="49">
        <f t="shared" si="62"/>
        <v>6.7533080588296102E-2</v>
      </c>
      <c r="BS99" s="49">
        <f t="shared" si="62"/>
        <v>7.5844454836504926E-2</v>
      </c>
      <c r="BT99" s="49">
        <f t="shared" si="63"/>
        <v>5.1180464947952808E-2</v>
      </c>
      <c r="BV99" s="122">
        <f t="shared" si="64"/>
        <v>3.1999263650883458E-2</v>
      </c>
      <c r="BW99" s="49">
        <f t="shared" si="64"/>
        <v>5.5245640295983112E-2</v>
      </c>
      <c r="BX99" s="49">
        <f t="shared" si="64"/>
        <v>6.346134957916294E-2</v>
      </c>
      <c r="BY99" s="49">
        <f t="shared" si="32"/>
        <v>3.9081245322481806E-2</v>
      </c>
      <c r="CA99" s="180">
        <v>467436.60665228718</v>
      </c>
      <c r="CB99" s="64">
        <v>479454.27511174139</v>
      </c>
      <c r="CC99" s="64">
        <v>444911.57637803297</v>
      </c>
      <c r="CD99" s="64">
        <v>464442.55629368493</v>
      </c>
      <c r="CF99" s="180">
        <v>463062.64303900616</v>
      </c>
      <c r="CG99" s="64">
        <v>474215.39287873125</v>
      </c>
      <c r="CH99" s="64">
        <v>441642.47753680014</v>
      </c>
      <c r="CI99" s="64">
        <v>460269.10618918977</v>
      </c>
      <c r="CK99" s="163">
        <v>497931.125</v>
      </c>
      <c r="CL99" s="60">
        <v>492199.875</v>
      </c>
    </row>
    <row r="100" spans="1:90">
      <c r="A100" s="9" t="s">
        <v>224</v>
      </c>
      <c r="B100" s="23" t="s">
        <v>225</v>
      </c>
      <c r="D100" s="131">
        <v>1622292.3765298694</v>
      </c>
      <c r="E100" s="54">
        <v>983454</v>
      </c>
      <c r="F100" s="124">
        <f t="shared" si="33"/>
        <v>1649.5864336612281</v>
      </c>
      <c r="G100" s="131">
        <f t="shared" si="34"/>
        <v>1547711</v>
      </c>
      <c r="H100" s="54">
        <v>978624.0625</v>
      </c>
      <c r="I100" s="124">
        <f t="shared" si="35"/>
        <v>1581.5174174710221</v>
      </c>
      <c r="J100" s="49">
        <f t="shared" si="36"/>
        <v>4.8188180176964135E-2</v>
      </c>
      <c r="K100" s="49">
        <f t="shared" si="37"/>
        <v>4.304032028876037E-2</v>
      </c>
      <c r="M100" s="131">
        <f t="shared" si="38"/>
        <v>1666892.6604618807</v>
      </c>
      <c r="N100" s="124">
        <f t="shared" si="39"/>
        <v>1694.9370895455004</v>
      </c>
      <c r="O100" s="49">
        <f t="shared" si="40"/>
        <v>-2.675654227168589E-2</v>
      </c>
      <c r="P100" s="49">
        <f t="shared" si="41"/>
        <v>-2.6756542271685779E-2</v>
      </c>
      <c r="R100" s="131">
        <v>1191589</v>
      </c>
      <c r="S100" s="54">
        <v>145253</v>
      </c>
      <c r="T100" s="54">
        <v>285268</v>
      </c>
      <c r="V100" s="124">
        <f t="shared" si="42"/>
        <v>285268</v>
      </c>
      <c r="W100" s="51">
        <f t="shared" si="43"/>
        <v>182.37652986939065</v>
      </c>
      <c r="Y100" s="176">
        <v>-3.34796116591487E-2</v>
      </c>
      <c r="Z100" s="61">
        <v>1.1724765071626342E-2</v>
      </c>
      <c r="AA100" s="117">
        <f t="shared" si="44"/>
        <v>1</v>
      </c>
      <c r="AB100" s="63">
        <f t="shared" si="45"/>
        <v>1232.8648359353351</v>
      </c>
      <c r="AC100" s="63">
        <f t="shared" si="45"/>
        <v>143.56967923950802</v>
      </c>
      <c r="AE100" s="124">
        <f t="shared" si="46"/>
        <v>182.37652986939065</v>
      </c>
      <c r="AF100" s="51">
        <v>0</v>
      </c>
      <c r="AG100" s="51">
        <f t="shared" si="47"/>
        <v>0</v>
      </c>
      <c r="AI100" s="124">
        <v>0</v>
      </c>
      <c r="AJ100" s="51">
        <f t="shared" si="48"/>
        <v>0</v>
      </c>
      <c r="AK100" s="51">
        <f t="shared" si="49"/>
        <v>0</v>
      </c>
      <c r="AM100" s="124">
        <f t="shared" si="50"/>
        <v>0</v>
      </c>
      <c r="AN100" s="51">
        <f t="shared" si="51"/>
        <v>0</v>
      </c>
      <c r="AO100" s="51">
        <f t="shared" si="52"/>
        <v>0</v>
      </c>
      <c r="AQ100" s="124">
        <f t="shared" si="53"/>
        <v>1191771</v>
      </c>
      <c r="AR100" s="51">
        <f t="shared" si="53"/>
        <v>145253</v>
      </c>
      <c r="AS100" s="51">
        <f t="shared" si="54"/>
        <v>285268</v>
      </c>
      <c r="AU100" s="178">
        <f t="shared" si="55"/>
        <v>1622292</v>
      </c>
      <c r="AW100" s="124">
        <f t="shared" si="56"/>
        <v>1211.8218035617326</v>
      </c>
      <c r="AX100" s="51">
        <f t="shared" si="56"/>
        <v>147.69679110563382</v>
      </c>
      <c r="AY100" s="51">
        <f t="shared" si="56"/>
        <v>290.06745612911226</v>
      </c>
      <c r="AZ100" s="65">
        <f t="shared" si="57"/>
        <v>1649.5860507964785</v>
      </c>
      <c r="BB100" s="131">
        <v>1232864.8359353351</v>
      </c>
      <c r="BC100" s="54">
        <v>143569.67923950803</v>
      </c>
      <c r="BD100" s="54">
        <v>290458.14528703759</v>
      </c>
      <c r="BE100" s="54">
        <f t="shared" si="58"/>
        <v>1666892.6604618807</v>
      </c>
      <c r="BG100" s="122">
        <f t="shared" si="59"/>
        <v>-3.3331988014856928E-2</v>
      </c>
      <c r="BH100" s="49">
        <f t="shared" si="59"/>
        <v>1.1724765071626342E-2</v>
      </c>
      <c r="BI100" s="49">
        <f t="shared" si="59"/>
        <v>-1.7868823344267315E-2</v>
      </c>
      <c r="BJ100" s="49">
        <f t="shared" si="60"/>
        <v>-2.6756768158978095E-2</v>
      </c>
      <c r="BL100" s="131">
        <v>1142415</v>
      </c>
      <c r="BM100" s="54">
        <v>138368</v>
      </c>
      <c r="BN100" s="54">
        <v>266928</v>
      </c>
      <c r="BO100" s="54">
        <f t="shared" si="61"/>
        <v>1547711</v>
      </c>
      <c r="BQ100" s="122">
        <f t="shared" si="62"/>
        <v>4.3203214243510368E-2</v>
      </c>
      <c r="BR100" s="49">
        <f t="shared" si="62"/>
        <v>4.9758614708603099E-2</v>
      </c>
      <c r="BS100" s="49">
        <f t="shared" si="62"/>
        <v>6.87076664868429E-2</v>
      </c>
      <c r="BT100" s="49">
        <f t="shared" si="63"/>
        <v>4.8187936895195627E-2</v>
      </c>
      <c r="BV100" s="122">
        <f t="shared" si="64"/>
        <v>3.8079836510952481E-2</v>
      </c>
      <c r="BW100" s="49">
        <f t="shared" si="64"/>
        <v>4.4603042105177737E-2</v>
      </c>
      <c r="BX100" s="49">
        <f t="shared" si="64"/>
        <v>6.3459031334713423E-2</v>
      </c>
      <c r="BY100" s="49">
        <f t="shared" si="32"/>
        <v>4.3040078201796783E-2</v>
      </c>
      <c r="CA100" s="180">
        <v>872697.27933786612</v>
      </c>
      <c r="CB100" s="64">
        <v>949631.87875192461</v>
      </c>
      <c r="CC100" s="64">
        <v>872859.03681352909</v>
      </c>
      <c r="CD100" s="64">
        <v>878858.19846376253</v>
      </c>
      <c r="CF100" s="180">
        <v>866770.24370609934</v>
      </c>
      <c r="CG100" s="64">
        <v>944331.54089743178</v>
      </c>
      <c r="CH100" s="64">
        <v>866631.10838647676</v>
      </c>
      <c r="CI100" s="64">
        <v>872883.19905844587</v>
      </c>
      <c r="CK100" s="163">
        <v>983454</v>
      </c>
      <c r="CL100" s="60">
        <v>978624.0625</v>
      </c>
    </row>
    <row r="101" spans="1:90">
      <c r="A101" s="9" t="s">
        <v>226</v>
      </c>
      <c r="B101" s="23" t="s">
        <v>227</v>
      </c>
      <c r="D101" s="131">
        <v>1116223.9788766815</v>
      </c>
      <c r="E101" s="54">
        <v>613067.4375</v>
      </c>
      <c r="F101" s="124">
        <f t="shared" si="33"/>
        <v>1820.7197293473632</v>
      </c>
      <c r="G101" s="131">
        <f t="shared" si="34"/>
        <v>1065791</v>
      </c>
      <c r="H101" s="54">
        <v>608245.0625</v>
      </c>
      <c r="I101" s="124">
        <f t="shared" si="35"/>
        <v>1752.2394602257868</v>
      </c>
      <c r="J101" s="49">
        <f t="shared" si="36"/>
        <v>4.7319764265866038E-2</v>
      </c>
      <c r="K101" s="49">
        <f t="shared" si="37"/>
        <v>3.908157000000001E-2</v>
      </c>
      <c r="M101" s="131">
        <f t="shared" si="38"/>
        <v>1083836.8227218306</v>
      </c>
      <c r="N101" s="124">
        <f t="shared" si="39"/>
        <v>1767.8916811200409</v>
      </c>
      <c r="O101" s="49">
        <f t="shared" si="40"/>
        <v>2.9881948533098779E-2</v>
      </c>
      <c r="P101" s="49">
        <f t="shared" si="41"/>
        <v>2.9881948533098779E-2</v>
      </c>
      <c r="R101" s="131">
        <v>842064</v>
      </c>
      <c r="S101" s="54">
        <v>85009</v>
      </c>
      <c r="T101" s="54">
        <v>188135</v>
      </c>
      <c r="V101" s="124">
        <f t="shared" si="42"/>
        <v>188135</v>
      </c>
      <c r="W101" s="51">
        <f t="shared" si="43"/>
        <v>1015.9788766815327</v>
      </c>
      <c r="Y101" s="176">
        <v>3.2963162117943812E-2</v>
      </c>
      <c r="Z101" s="61">
        <v>-2.1425133745288649E-3</v>
      </c>
      <c r="AA101" s="117">
        <f t="shared" si="44"/>
        <v>3</v>
      </c>
      <c r="AB101" s="63">
        <f t="shared" si="45"/>
        <v>815.19267180202996</v>
      </c>
      <c r="AC101" s="63">
        <f t="shared" si="45"/>
        <v>85.191523979522628</v>
      </c>
      <c r="AE101" s="124">
        <f t="shared" si="46"/>
        <v>0</v>
      </c>
      <c r="AF101" s="51">
        <v>0</v>
      </c>
      <c r="AG101" s="51">
        <f t="shared" si="47"/>
        <v>1015.9788766815327</v>
      </c>
      <c r="AI101" s="124">
        <v>0</v>
      </c>
      <c r="AJ101" s="51">
        <f t="shared" si="48"/>
        <v>182.13291945532427</v>
      </c>
      <c r="AK101" s="51">
        <f t="shared" si="49"/>
        <v>833.84595722620838</v>
      </c>
      <c r="AM101" s="124">
        <f t="shared" si="50"/>
        <v>754.95007234386298</v>
      </c>
      <c r="AN101" s="51">
        <f t="shared" si="51"/>
        <v>78.895884882345413</v>
      </c>
      <c r="AO101" s="51">
        <f t="shared" si="52"/>
        <v>0</v>
      </c>
      <c r="AQ101" s="124">
        <f t="shared" si="53"/>
        <v>842819</v>
      </c>
      <c r="AR101" s="51">
        <f t="shared" si="53"/>
        <v>85270</v>
      </c>
      <c r="AS101" s="51">
        <f t="shared" si="54"/>
        <v>188135</v>
      </c>
      <c r="AU101" s="178">
        <f t="shared" si="55"/>
        <v>1116224</v>
      </c>
      <c r="AW101" s="124">
        <f t="shared" si="56"/>
        <v>1374.7574058685836</v>
      </c>
      <c r="AX101" s="51">
        <f t="shared" si="56"/>
        <v>139.0874719226953</v>
      </c>
      <c r="AY101" s="51">
        <f t="shared" si="56"/>
        <v>306.8748860112147</v>
      </c>
      <c r="AZ101" s="65">
        <f t="shared" si="57"/>
        <v>1820.7197638024936</v>
      </c>
      <c r="BB101" s="131">
        <v>815192.67180202983</v>
      </c>
      <c r="BC101" s="54">
        <v>85191.523979522637</v>
      </c>
      <c r="BD101" s="54">
        <v>183452.62694027813</v>
      </c>
      <c r="BE101" s="54">
        <f t="shared" si="58"/>
        <v>1083836.8227218306</v>
      </c>
      <c r="BG101" s="122">
        <f t="shared" si="59"/>
        <v>3.3889323534889826E-2</v>
      </c>
      <c r="BH101" s="49">
        <f t="shared" si="59"/>
        <v>9.211716942194581E-4</v>
      </c>
      <c r="BI101" s="49">
        <f t="shared" si="59"/>
        <v>2.5523608671170317E-2</v>
      </c>
      <c r="BJ101" s="49">
        <f t="shared" si="60"/>
        <v>2.9881968022488659E-2</v>
      </c>
      <c r="BL101" s="131">
        <v>809535</v>
      </c>
      <c r="BM101" s="54">
        <v>80739</v>
      </c>
      <c r="BN101" s="54">
        <v>175517</v>
      </c>
      <c r="BO101" s="54">
        <f t="shared" si="61"/>
        <v>1065791</v>
      </c>
      <c r="BQ101" s="122">
        <f t="shared" si="62"/>
        <v>4.1114961057891364E-2</v>
      </c>
      <c r="BR101" s="49">
        <f t="shared" si="62"/>
        <v>5.611909981545482E-2</v>
      </c>
      <c r="BS101" s="49">
        <f t="shared" si="62"/>
        <v>7.1890472147997153E-2</v>
      </c>
      <c r="BT101" s="49">
        <f t="shared" si="63"/>
        <v>4.7319784085247507E-2</v>
      </c>
      <c r="BV101" s="122">
        <f t="shared" si="64"/>
        <v>3.2925573637797578E-2</v>
      </c>
      <c r="BW101" s="49">
        <f t="shared" si="64"/>
        <v>4.7811690169395016E-2</v>
      </c>
      <c r="BX101" s="49">
        <f t="shared" si="64"/>
        <v>6.3459005233519772E-2</v>
      </c>
      <c r="BY101" s="49">
        <f t="shared" si="32"/>
        <v>3.9081589663482852E-2</v>
      </c>
      <c r="CA101" s="180">
        <v>577043.32712033961</v>
      </c>
      <c r="CB101" s="64">
        <v>563493.54124733049</v>
      </c>
      <c r="CC101" s="64">
        <v>551295.55101221311</v>
      </c>
      <c r="CD101" s="64">
        <v>571445.84053904016</v>
      </c>
      <c r="CF101" s="180">
        <v>575346.41389925301</v>
      </c>
      <c r="CG101" s="64">
        <v>559208.21085884445</v>
      </c>
      <c r="CH101" s="64">
        <v>549312.02045277518</v>
      </c>
      <c r="CI101" s="64">
        <v>569601.6931939004</v>
      </c>
      <c r="CK101" s="163">
        <v>613067.4375</v>
      </c>
      <c r="CL101" s="60">
        <v>608245.0625</v>
      </c>
    </row>
    <row r="102" spans="1:90">
      <c r="A102" s="9" t="s">
        <v>228</v>
      </c>
      <c r="B102" s="23" t="s">
        <v>229</v>
      </c>
      <c r="D102" s="131">
        <v>739704.933706927</v>
      </c>
      <c r="E102" s="54">
        <v>413861.6875</v>
      </c>
      <c r="F102" s="124">
        <f t="shared" si="33"/>
        <v>1787.3240168115997</v>
      </c>
      <c r="G102" s="131">
        <f t="shared" si="34"/>
        <v>705594</v>
      </c>
      <c r="H102" s="54">
        <v>411776.53125</v>
      </c>
      <c r="I102" s="124">
        <f t="shared" si="35"/>
        <v>1713.5362179531692</v>
      </c>
      <c r="J102" s="49">
        <f t="shared" si="36"/>
        <v>4.8343571100274429E-2</v>
      </c>
      <c r="K102" s="49">
        <f t="shared" si="37"/>
        <v>4.3061709513540603E-2</v>
      </c>
      <c r="M102" s="131">
        <f t="shared" si="38"/>
        <v>759780.43246094673</v>
      </c>
      <c r="N102" s="124">
        <f t="shared" si="39"/>
        <v>1835.8317655604369</v>
      </c>
      <c r="O102" s="49">
        <f t="shared" si="40"/>
        <v>-2.6422763598944909E-2</v>
      </c>
      <c r="P102" s="49">
        <f t="shared" si="41"/>
        <v>-2.642276359894502E-2</v>
      </c>
      <c r="R102" s="131">
        <v>555819</v>
      </c>
      <c r="S102" s="54">
        <v>63903</v>
      </c>
      <c r="T102" s="54">
        <v>119640</v>
      </c>
      <c r="V102" s="124">
        <f t="shared" si="42"/>
        <v>119640</v>
      </c>
      <c r="W102" s="51">
        <f t="shared" si="43"/>
        <v>342.93370692699682</v>
      </c>
      <c r="Y102" s="176">
        <v>-3.2743745008255387E-2</v>
      </c>
      <c r="Z102" s="61">
        <v>-1.5567004881528068E-2</v>
      </c>
      <c r="AA102" s="117">
        <f t="shared" si="44"/>
        <v>4</v>
      </c>
      <c r="AB102" s="63">
        <f t="shared" si="45"/>
        <v>574.6346918219142</v>
      </c>
      <c r="AC102" s="63">
        <f t="shared" si="45"/>
        <v>64.913508910080338</v>
      </c>
      <c r="AE102" s="124">
        <f t="shared" si="46"/>
        <v>0</v>
      </c>
      <c r="AF102" s="51">
        <v>0</v>
      </c>
      <c r="AG102" s="51">
        <f t="shared" si="47"/>
        <v>342.93370692699682</v>
      </c>
      <c r="AI102" s="124">
        <v>0</v>
      </c>
      <c r="AJ102" s="51">
        <f t="shared" si="48"/>
        <v>0</v>
      </c>
      <c r="AK102" s="51">
        <f t="shared" si="49"/>
        <v>342.93370692699682</v>
      </c>
      <c r="AM102" s="124">
        <f t="shared" si="50"/>
        <v>308.12627534530583</v>
      </c>
      <c r="AN102" s="51">
        <f t="shared" si="51"/>
        <v>34.807431581691013</v>
      </c>
      <c r="AO102" s="51">
        <f t="shared" si="52"/>
        <v>0</v>
      </c>
      <c r="AQ102" s="124">
        <f t="shared" si="53"/>
        <v>556127</v>
      </c>
      <c r="AR102" s="51">
        <f t="shared" si="53"/>
        <v>63938</v>
      </c>
      <c r="AS102" s="51">
        <f t="shared" si="54"/>
        <v>119640</v>
      </c>
      <c r="AU102" s="178">
        <f t="shared" si="55"/>
        <v>739705</v>
      </c>
      <c r="AW102" s="124">
        <f t="shared" si="56"/>
        <v>1343.7508636263897</v>
      </c>
      <c r="AX102" s="51">
        <f t="shared" si="56"/>
        <v>154.49122721706391</v>
      </c>
      <c r="AY102" s="51">
        <f t="shared" si="56"/>
        <v>289.08208614985654</v>
      </c>
      <c r="AZ102" s="65">
        <f t="shared" si="57"/>
        <v>1787.3241769933102</v>
      </c>
      <c r="BB102" s="131">
        <v>574634.69182191417</v>
      </c>
      <c r="BC102" s="54">
        <v>64913.508910080331</v>
      </c>
      <c r="BD102" s="54">
        <v>120232.23172895231</v>
      </c>
      <c r="BE102" s="54">
        <f t="shared" si="58"/>
        <v>759780.43246094673</v>
      </c>
      <c r="BG102" s="122">
        <f t="shared" si="59"/>
        <v>-3.2207752308226256E-2</v>
      </c>
      <c r="BH102" s="49">
        <f t="shared" si="59"/>
        <v>-1.5027825894169844E-2</v>
      </c>
      <c r="BI102" s="49">
        <f t="shared" si="59"/>
        <v>-4.9257318144723117E-3</v>
      </c>
      <c r="BJ102" s="49">
        <f t="shared" si="60"/>
        <v>-2.6422676346009477E-2</v>
      </c>
      <c r="BL102" s="131">
        <v>532900</v>
      </c>
      <c r="BM102" s="54">
        <v>60760</v>
      </c>
      <c r="BN102" s="54">
        <v>111934</v>
      </c>
      <c r="BO102" s="54">
        <f t="shared" si="61"/>
        <v>705594</v>
      </c>
      <c r="BQ102" s="122">
        <f t="shared" si="62"/>
        <v>4.3586038656408421E-2</v>
      </c>
      <c r="BR102" s="49">
        <f t="shared" si="62"/>
        <v>5.2304147465437767E-2</v>
      </c>
      <c r="BS102" s="49">
        <f t="shared" si="62"/>
        <v>6.8844140296960621E-2</v>
      </c>
      <c r="BT102" s="49">
        <f t="shared" si="63"/>
        <v>4.8343665053841134E-2</v>
      </c>
      <c r="BV102" s="122">
        <f t="shared" si="64"/>
        <v>3.8328146909863969E-2</v>
      </c>
      <c r="BW102" s="49">
        <f t="shared" si="64"/>
        <v>4.7002331336375436E-2</v>
      </c>
      <c r="BX102" s="49">
        <f t="shared" si="64"/>
        <v>6.3458990845512542E-2</v>
      </c>
      <c r="BY102" s="49">
        <f t="shared" si="32"/>
        <v>4.306180299374196E-2</v>
      </c>
      <c r="CA102" s="180">
        <v>406761.64778897201</v>
      </c>
      <c r="CB102" s="64">
        <v>429365.98973535898</v>
      </c>
      <c r="CC102" s="64">
        <v>361311.23083900585</v>
      </c>
      <c r="CD102" s="64">
        <v>400589.23885094171</v>
      </c>
      <c r="CF102" s="180">
        <v>403316.95502658386</v>
      </c>
      <c r="CG102" s="64">
        <v>426492.69026978163</v>
      </c>
      <c r="CH102" s="64">
        <v>358699.58556347986</v>
      </c>
      <c r="CI102" s="64">
        <v>397493.7743575701</v>
      </c>
      <c r="CK102" s="163">
        <v>413861.6875</v>
      </c>
      <c r="CL102" s="60">
        <v>411776.53125</v>
      </c>
    </row>
    <row r="103" spans="1:90">
      <c r="A103" s="9" t="s">
        <v>230</v>
      </c>
      <c r="B103" s="23" t="s">
        <v>231</v>
      </c>
      <c r="D103" s="131">
        <v>490558.2481947593</v>
      </c>
      <c r="E103" s="54">
        <v>242140.625</v>
      </c>
      <c r="F103" s="124">
        <f t="shared" si="33"/>
        <v>2025.9229453742398</v>
      </c>
      <c r="G103" s="131">
        <f t="shared" si="34"/>
        <v>468606</v>
      </c>
      <c r="H103" s="54">
        <v>241371.125</v>
      </c>
      <c r="I103" s="124">
        <f t="shared" si="35"/>
        <v>1941.4335496841225</v>
      </c>
      <c r="J103" s="49">
        <f t="shared" si="36"/>
        <v>4.6845853861792852E-2</v>
      </c>
      <c r="K103" s="49">
        <f t="shared" si="37"/>
        <v>4.3519076768743448E-2</v>
      </c>
      <c r="M103" s="131">
        <f t="shared" si="38"/>
        <v>504962.83743060898</v>
      </c>
      <c r="N103" s="124">
        <f t="shared" si="39"/>
        <v>2085.4114729017861</v>
      </c>
      <c r="O103" s="49">
        <f t="shared" si="40"/>
        <v>-2.8526038290548672E-2</v>
      </c>
      <c r="P103" s="49">
        <f t="shared" si="41"/>
        <v>-2.8526038290548894E-2</v>
      </c>
      <c r="R103" s="131">
        <v>378076</v>
      </c>
      <c r="S103" s="54">
        <v>39353</v>
      </c>
      <c r="T103" s="54">
        <v>71846</v>
      </c>
      <c r="V103" s="124">
        <f t="shared" si="42"/>
        <v>71846</v>
      </c>
      <c r="W103" s="51">
        <f t="shared" si="43"/>
        <v>1283.2481947593042</v>
      </c>
      <c r="Y103" s="176">
        <v>-2.4104698099259081E-2</v>
      </c>
      <c r="Z103" s="61">
        <v>-2.3883277903835931E-2</v>
      </c>
      <c r="AA103" s="117">
        <f t="shared" si="44"/>
        <v>4</v>
      </c>
      <c r="AB103" s="63">
        <f t="shared" si="45"/>
        <v>387.41450979795206</v>
      </c>
      <c r="AC103" s="63">
        <f t="shared" si="45"/>
        <v>40.31587525259409</v>
      </c>
      <c r="AE103" s="124">
        <f t="shared" si="46"/>
        <v>0</v>
      </c>
      <c r="AF103" s="51">
        <v>0</v>
      </c>
      <c r="AG103" s="51">
        <f t="shared" si="47"/>
        <v>1283.2481947593042</v>
      </c>
      <c r="AI103" s="124">
        <v>0</v>
      </c>
      <c r="AJ103" s="51">
        <f t="shared" si="48"/>
        <v>0</v>
      </c>
      <c r="AK103" s="51">
        <f t="shared" si="49"/>
        <v>1283.2481947593042</v>
      </c>
      <c r="AM103" s="124">
        <f t="shared" si="50"/>
        <v>1162.2951927135903</v>
      </c>
      <c r="AN103" s="51">
        <f t="shared" si="51"/>
        <v>120.95300204571383</v>
      </c>
      <c r="AO103" s="51">
        <f t="shared" si="52"/>
        <v>0</v>
      </c>
      <c r="AQ103" s="124">
        <f t="shared" si="53"/>
        <v>379238</v>
      </c>
      <c r="AR103" s="51">
        <f t="shared" si="53"/>
        <v>39474</v>
      </c>
      <c r="AS103" s="51">
        <f t="shared" si="54"/>
        <v>71846</v>
      </c>
      <c r="AU103" s="178">
        <f t="shared" si="55"/>
        <v>490558</v>
      </c>
      <c r="AW103" s="124">
        <f t="shared" si="56"/>
        <v>1566.1890688520359</v>
      </c>
      <c r="AX103" s="51">
        <f t="shared" si="56"/>
        <v>163.02097180099372</v>
      </c>
      <c r="AY103" s="51">
        <f t="shared" si="56"/>
        <v>296.71187971865521</v>
      </c>
      <c r="AZ103" s="65">
        <f t="shared" si="57"/>
        <v>2025.921920371685</v>
      </c>
      <c r="BB103" s="131">
        <v>387414.50979795208</v>
      </c>
      <c r="BC103" s="54">
        <v>40315.875252594087</v>
      </c>
      <c r="BD103" s="54">
        <v>77232.452380062838</v>
      </c>
      <c r="BE103" s="54">
        <f t="shared" si="58"/>
        <v>504962.83743060898</v>
      </c>
      <c r="BG103" s="122">
        <f t="shared" si="59"/>
        <v>-2.1105326700892935E-2</v>
      </c>
      <c r="BH103" s="49">
        <f t="shared" si="59"/>
        <v>-2.0881978806597257E-2</v>
      </c>
      <c r="BI103" s="49">
        <f t="shared" si="59"/>
        <v>-6.9743381364558599E-2</v>
      </c>
      <c r="BJ103" s="49">
        <f t="shared" si="60"/>
        <v>-2.8526529801489509E-2</v>
      </c>
      <c r="BL103" s="131">
        <v>363855</v>
      </c>
      <c r="BM103" s="54">
        <v>37407</v>
      </c>
      <c r="BN103" s="54">
        <v>67344</v>
      </c>
      <c r="BO103" s="54">
        <f t="shared" si="61"/>
        <v>468606</v>
      </c>
      <c r="BQ103" s="122">
        <f t="shared" si="62"/>
        <v>4.2277830454439336E-2</v>
      </c>
      <c r="BR103" s="49">
        <f t="shared" si="62"/>
        <v>5.5257037452883129E-2</v>
      </c>
      <c r="BS103" s="49">
        <f t="shared" si="62"/>
        <v>6.6850795913518724E-2</v>
      </c>
      <c r="BT103" s="49">
        <f t="shared" si="63"/>
        <v>4.6845324216932882E-2</v>
      </c>
      <c r="BV103" s="122">
        <f t="shared" si="64"/>
        <v>3.8965570107648118E-2</v>
      </c>
      <c r="BW103" s="49">
        <f t="shared" si="64"/>
        <v>5.1903530414070476E-2</v>
      </c>
      <c r="BX103" s="49">
        <f t="shared" si="64"/>
        <v>6.3460445007075483E-2</v>
      </c>
      <c r="BY103" s="49">
        <f t="shared" si="32"/>
        <v>4.3518548807044866E-2</v>
      </c>
      <c r="CA103" s="180">
        <v>274235.73032657994</v>
      </c>
      <c r="CB103" s="64">
        <v>266666.61486218375</v>
      </c>
      <c r="CC103" s="64">
        <v>232092.11065019105</v>
      </c>
      <c r="CD103" s="64">
        <v>266238.33682994585</v>
      </c>
      <c r="CF103" s="180">
        <v>272145.84059014631</v>
      </c>
      <c r="CG103" s="64">
        <v>265618.46137384069</v>
      </c>
      <c r="CH103" s="64">
        <v>230641.473383984</v>
      </c>
      <c r="CI103" s="64">
        <v>264506.70964943996</v>
      </c>
      <c r="CK103" s="163">
        <v>242140.625</v>
      </c>
      <c r="CL103" s="60">
        <v>241371.125</v>
      </c>
    </row>
    <row r="104" spans="1:90">
      <c r="A104" s="9" t="s">
        <v>232</v>
      </c>
      <c r="B104" s="23" t="s">
        <v>233</v>
      </c>
      <c r="D104" s="131">
        <v>1201964.7346908117</v>
      </c>
      <c r="E104" s="54">
        <v>661256.5</v>
      </c>
      <c r="F104" s="124">
        <f t="shared" si="33"/>
        <v>1817.6981771684841</v>
      </c>
      <c r="G104" s="131">
        <f t="shared" si="34"/>
        <v>1148050</v>
      </c>
      <c r="H104" s="54">
        <v>656279.25</v>
      </c>
      <c r="I104" s="124">
        <f t="shared" si="35"/>
        <v>1749.3315536031346</v>
      </c>
      <c r="J104" s="49">
        <f t="shared" si="36"/>
        <v>4.696200922504401E-2</v>
      </c>
      <c r="K104" s="49">
        <f t="shared" si="37"/>
        <v>3.908157000000001E-2</v>
      </c>
      <c r="M104" s="131">
        <f t="shared" si="38"/>
        <v>1165993.3269286598</v>
      </c>
      <c r="N104" s="124">
        <f t="shared" si="39"/>
        <v>1763.299607533022</v>
      </c>
      <c r="O104" s="49">
        <f t="shared" si="40"/>
        <v>3.0850440505439281E-2</v>
      </c>
      <c r="P104" s="49">
        <f t="shared" si="41"/>
        <v>3.0850440505439281E-2</v>
      </c>
      <c r="R104" s="131">
        <v>892398</v>
      </c>
      <c r="S104" s="54">
        <v>90296</v>
      </c>
      <c r="T104" s="54">
        <v>218636</v>
      </c>
      <c r="V104" s="124">
        <f t="shared" si="42"/>
        <v>218636</v>
      </c>
      <c r="W104" s="51">
        <f t="shared" si="43"/>
        <v>634.73469081171788</v>
      </c>
      <c r="Y104" s="176">
        <v>3.6408893702634781E-2</v>
      </c>
      <c r="Z104" s="61">
        <v>-1.3583752665807802E-3</v>
      </c>
      <c r="AA104" s="117">
        <f t="shared" si="44"/>
        <v>3</v>
      </c>
      <c r="AB104" s="63">
        <f t="shared" si="45"/>
        <v>861.04818804849606</v>
      </c>
      <c r="AC104" s="63">
        <f t="shared" si="45"/>
        <v>90.418822692378683</v>
      </c>
      <c r="AE104" s="124">
        <f t="shared" si="46"/>
        <v>0</v>
      </c>
      <c r="AF104" s="51">
        <v>0</v>
      </c>
      <c r="AG104" s="51">
        <f t="shared" si="47"/>
        <v>634.73469081171788</v>
      </c>
      <c r="AI104" s="124">
        <v>0</v>
      </c>
      <c r="AJ104" s="51">
        <f t="shared" si="48"/>
        <v>122.65585307117813</v>
      </c>
      <c r="AK104" s="51">
        <f t="shared" si="49"/>
        <v>512.07883774053971</v>
      </c>
      <c r="AM104" s="124">
        <f t="shared" si="50"/>
        <v>463.41549459622223</v>
      </c>
      <c r="AN104" s="51">
        <f t="shared" si="51"/>
        <v>48.663343144317501</v>
      </c>
      <c r="AO104" s="51">
        <f t="shared" si="52"/>
        <v>0</v>
      </c>
      <c r="AQ104" s="124">
        <f t="shared" si="53"/>
        <v>892861</v>
      </c>
      <c r="AR104" s="51">
        <f t="shared" si="53"/>
        <v>90467</v>
      </c>
      <c r="AS104" s="51">
        <f t="shared" si="54"/>
        <v>218636</v>
      </c>
      <c r="AU104" s="178">
        <f t="shared" si="55"/>
        <v>1201964</v>
      </c>
      <c r="AW104" s="124">
        <f t="shared" si="56"/>
        <v>1350.2491090824815</v>
      </c>
      <c r="AX104" s="51">
        <f t="shared" si="56"/>
        <v>136.81075346707365</v>
      </c>
      <c r="AY104" s="51">
        <f t="shared" si="56"/>
        <v>330.63720356624094</v>
      </c>
      <c r="AZ104" s="65">
        <f t="shared" si="57"/>
        <v>1817.6970661157964</v>
      </c>
      <c r="BB104" s="131">
        <v>861048.18804849614</v>
      </c>
      <c r="BC104" s="54">
        <v>90418.822692378686</v>
      </c>
      <c r="BD104" s="54">
        <v>214526.31618778495</v>
      </c>
      <c r="BE104" s="54">
        <f t="shared" si="58"/>
        <v>1165993.3269286598</v>
      </c>
      <c r="BG104" s="122">
        <f t="shared" si="59"/>
        <v>3.6946610413994829E-2</v>
      </c>
      <c r="BH104" s="49">
        <f t="shared" si="59"/>
        <v>5.3282387656405916E-4</v>
      </c>
      <c r="BI104" s="49">
        <f t="shared" si="59"/>
        <v>1.9157014790752491E-2</v>
      </c>
      <c r="BJ104" s="49">
        <f t="shared" si="60"/>
        <v>3.0849810406797573E-2</v>
      </c>
      <c r="BL104" s="131">
        <v>858218</v>
      </c>
      <c r="BM104" s="54">
        <v>85790</v>
      </c>
      <c r="BN104" s="54">
        <v>204042</v>
      </c>
      <c r="BO104" s="54">
        <f t="shared" si="61"/>
        <v>1148050</v>
      </c>
      <c r="BQ104" s="122">
        <f t="shared" si="62"/>
        <v>4.0366200662302676E-2</v>
      </c>
      <c r="BR104" s="49">
        <f t="shared" si="62"/>
        <v>5.4516843454948116E-2</v>
      </c>
      <c r="BS104" s="49">
        <f t="shared" si="62"/>
        <v>7.1524490055968837E-2</v>
      </c>
      <c r="BT104" s="49">
        <f t="shared" si="63"/>
        <v>4.6961369278341492E-2</v>
      </c>
      <c r="BV104" s="122">
        <f t="shared" si="64"/>
        <v>3.2535407812256389E-2</v>
      </c>
      <c r="BW104" s="49">
        <f t="shared" si="64"/>
        <v>4.6579539308847062E-2</v>
      </c>
      <c r="BX104" s="49">
        <f t="shared" si="64"/>
        <v>6.3459170065721437E-2</v>
      </c>
      <c r="BY104" s="49">
        <f t="shared" si="32"/>
        <v>3.9080934870149742E-2</v>
      </c>
      <c r="CA104" s="180">
        <v>609502.67149004422</v>
      </c>
      <c r="CB104" s="64">
        <v>598069.15306022495</v>
      </c>
      <c r="CC104" s="64">
        <v>644675.44380199246</v>
      </c>
      <c r="CD104" s="64">
        <v>614762.31735362241</v>
      </c>
      <c r="CF104" s="180">
        <v>608870.76286555873</v>
      </c>
      <c r="CG104" s="64">
        <v>593630.9601673804</v>
      </c>
      <c r="CH104" s="64">
        <v>642949.76322956046</v>
      </c>
      <c r="CI104" s="64">
        <v>613513.33708619152</v>
      </c>
      <c r="CK104" s="163">
        <v>661256.5</v>
      </c>
      <c r="CL104" s="60">
        <v>656279.25</v>
      </c>
    </row>
    <row r="105" spans="1:90">
      <c r="A105" s="9" t="s">
        <v>234</v>
      </c>
      <c r="B105" s="23" t="s">
        <v>235</v>
      </c>
      <c r="D105" s="131">
        <v>434712.91331124958</v>
      </c>
      <c r="E105" s="54">
        <v>239908.109375</v>
      </c>
      <c r="F105" s="124">
        <f t="shared" si="33"/>
        <v>1811.9975787552496</v>
      </c>
      <c r="G105" s="131">
        <f t="shared" si="34"/>
        <v>414348</v>
      </c>
      <c r="H105" s="54">
        <v>238103.296875</v>
      </c>
      <c r="I105" s="124">
        <f t="shared" si="35"/>
        <v>1740.2026995767528</v>
      </c>
      <c r="J105" s="49">
        <f t="shared" si="36"/>
        <v>4.914929796028833E-2</v>
      </c>
      <c r="K105" s="49">
        <f t="shared" si="37"/>
        <v>4.125661866629593E-2</v>
      </c>
      <c r="M105" s="131">
        <f t="shared" si="38"/>
        <v>442615.30562584521</v>
      </c>
      <c r="N105" s="124">
        <f t="shared" si="39"/>
        <v>1844.9368250991211</v>
      </c>
      <c r="O105" s="49">
        <f t="shared" si="40"/>
        <v>-1.7853861387422842E-2</v>
      </c>
      <c r="P105" s="49">
        <f t="shared" si="41"/>
        <v>-1.7853861387422731E-2</v>
      </c>
      <c r="R105" s="131">
        <v>321697</v>
      </c>
      <c r="S105" s="54">
        <v>35252</v>
      </c>
      <c r="T105" s="54">
        <v>77217</v>
      </c>
      <c r="V105" s="124">
        <f t="shared" si="42"/>
        <v>77217</v>
      </c>
      <c r="W105" s="51">
        <f t="shared" si="43"/>
        <v>546.91331124957651</v>
      </c>
      <c r="Y105" s="176">
        <v>-1.6133173664675371E-2</v>
      </c>
      <c r="Z105" s="61">
        <v>-3.3231201611219063E-3</v>
      </c>
      <c r="AA105" s="117">
        <f t="shared" si="44"/>
        <v>4</v>
      </c>
      <c r="AB105" s="63">
        <f t="shared" si="45"/>
        <v>326.97209763464292</v>
      </c>
      <c r="AC105" s="63">
        <f t="shared" si="45"/>
        <v>35.369537222232758</v>
      </c>
      <c r="AE105" s="124">
        <f t="shared" si="46"/>
        <v>0</v>
      </c>
      <c r="AF105" s="51">
        <v>0</v>
      </c>
      <c r="AG105" s="51">
        <f t="shared" si="47"/>
        <v>546.91331124957651</v>
      </c>
      <c r="AI105" s="124">
        <v>0</v>
      </c>
      <c r="AJ105" s="51">
        <f t="shared" si="48"/>
        <v>0</v>
      </c>
      <c r="AK105" s="51">
        <f t="shared" si="49"/>
        <v>546.91331124957651</v>
      </c>
      <c r="AM105" s="124">
        <f t="shared" si="50"/>
        <v>493.52703471191796</v>
      </c>
      <c r="AN105" s="51">
        <f t="shared" si="51"/>
        <v>53.38627653765856</v>
      </c>
      <c r="AO105" s="51">
        <f t="shared" si="52"/>
        <v>0</v>
      </c>
      <c r="AQ105" s="124">
        <f t="shared" si="53"/>
        <v>322191</v>
      </c>
      <c r="AR105" s="51">
        <f t="shared" si="53"/>
        <v>35305</v>
      </c>
      <c r="AS105" s="51">
        <f t="shared" si="54"/>
        <v>77217</v>
      </c>
      <c r="AU105" s="178">
        <f t="shared" si="55"/>
        <v>434713</v>
      </c>
      <c r="AW105" s="124">
        <f t="shared" si="56"/>
        <v>1342.9766956997012</v>
      </c>
      <c r="AX105" s="51">
        <f t="shared" si="56"/>
        <v>147.16051113059629</v>
      </c>
      <c r="AY105" s="51">
        <f t="shared" si="56"/>
        <v>321.86073326642838</v>
      </c>
      <c r="AZ105" s="65">
        <f t="shared" si="57"/>
        <v>1811.9979400967259</v>
      </c>
      <c r="BB105" s="131">
        <v>326972.09763464291</v>
      </c>
      <c r="BC105" s="54">
        <v>35369.537222232757</v>
      </c>
      <c r="BD105" s="54">
        <v>80273.670768969576</v>
      </c>
      <c r="BE105" s="54">
        <f t="shared" si="58"/>
        <v>442615.30562584521</v>
      </c>
      <c r="BG105" s="122">
        <f t="shared" si="59"/>
        <v>-1.4622341383959014E-2</v>
      </c>
      <c r="BH105" s="49">
        <f t="shared" si="59"/>
        <v>-1.8246555454559665E-3</v>
      </c>
      <c r="BI105" s="49">
        <f t="shared" si="59"/>
        <v>-3.8078123744543557E-2</v>
      </c>
      <c r="BJ105" s="49">
        <f t="shared" si="60"/>
        <v>-1.7853665531677887E-2</v>
      </c>
      <c r="BL105" s="131">
        <v>308792</v>
      </c>
      <c r="BM105" s="54">
        <v>33493</v>
      </c>
      <c r="BN105" s="54">
        <v>72063</v>
      </c>
      <c r="BO105" s="54">
        <f t="shared" si="61"/>
        <v>414348</v>
      </c>
      <c r="BQ105" s="122">
        <f t="shared" si="62"/>
        <v>4.3391668177932052E-2</v>
      </c>
      <c r="BR105" s="49">
        <f t="shared" si="62"/>
        <v>5.4100856895470617E-2</v>
      </c>
      <c r="BS105" s="49">
        <f t="shared" si="62"/>
        <v>7.1520752674743004E-2</v>
      </c>
      <c r="BT105" s="49">
        <f t="shared" si="63"/>
        <v>4.9149507177541629E-2</v>
      </c>
      <c r="BV105" s="122">
        <f t="shared" si="64"/>
        <v>3.5542303143839327E-2</v>
      </c>
      <c r="BW105" s="49">
        <f t="shared" si="64"/>
        <v>4.6170927358107905E-2</v>
      </c>
      <c r="BX105" s="49">
        <f t="shared" si="64"/>
        <v>6.3459774438221928E-2</v>
      </c>
      <c r="BY105" s="49">
        <f t="shared" si="32"/>
        <v>4.1256826309621797E-2</v>
      </c>
      <c r="CA105" s="180">
        <v>231450.8871596324</v>
      </c>
      <c r="CB105" s="64">
        <v>233949.39837472414</v>
      </c>
      <c r="CC105" s="64">
        <v>241231.3102104493</v>
      </c>
      <c r="CD105" s="64">
        <v>233366.01050665774</v>
      </c>
      <c r="CF105" s="180">
        <v>230658.95181858554</v>
      </c>
      <c r="CG105" s="64">
        <v>232507.41885164249</v>
      </c>
      <c r="CH105" s="64">
        <v>240433.38081059049</v>
      </c>
      <c r="CI105" s="64">
        <v>232482.62134060601</v>
      </c>
      <c r="CK105" s="163">
        <v>239908.109375</v>
      </c>
      <c r="CL105" s="60">
        <v>238103.296875</v>
      </c>
    </row>
    <row r="106" spans="1:90">
      <c r="A106" s="9" t="s">
        <v>236</v>
      </c>
      <c r="B106" s="23" t="s">
        <v>237</v>
      </c>
      <c r="D106" s="131">
        <v>703618.5576724913</v>
      </c>
      <c r="E106" s="54">
        <v>397889.4375</v>
      </c>
      <c r="F106" s="124">
        <f t="shared" si="33"/>
        <v>1768.3770700057632</v>
      </c>
      <c r="G106" s="131">
        <f t="shared" si="34"/>
        <v>673467</v>
      </c>
      <c r="H106" s="54">
        <v>395722.8125</v>
      </c>
      <c r="I106" s="124">
        <f t="shared" si="35"/>
        <v>1701.8654945499256</v>
      </c>
      <c r="J106" s="49">
        <f t="shared" si="36"/>
        <v>4.4770653458137133E-2</v>
      </c>
      <c r="K106" s="49">
        <f t="shared" si="37"/>
        <v>3.908157000000001E-2</v>
      </c>
      <c r="M106" s="131">
        <f t="shared" si="38"/>
        <v>705960.41724577057</v>
      </c>
      <c r="N106" s="124">
        <f t="shared" si="39"/>
        <v>1774.2627743059165</v>
      </c>
      <c r="O106" s="49">
        <f t="shared" si="40"/>
        <v>-3.3172675352193259E-3</v>
      </c>
      <c r="P106" s="49">
        <f t="shared" si="41"/>
        <v>-3.317267535219437E-3</v>
      </c>
      <c r="R106" s="131">
        <v>526810</v>
      </c>
      <c r="S106" s="54">
        <v>56798</v>
      </c>
      <c r="T106" s="54">
        <v>119725</v>
      </c>
      <c r="V106" s="124">
        <f t="shared" si="42"/>
        <v>119725</v>
      </c>
      <c r="W106" s="51">
        <f t="shared" si="43"/>
        <v>285.55767249129713</v>
      </c>
      <c r="Y106" s="176">
        <v>-5.2827114857234569E-4</v>
      </c>
      <c r="Z106" s="61">
        <v>-2.8358340399994408E-2</v>
      </c>
      <c r="AA106" s="117">
        <f t="shared" si="44"/>
        <v>4</v>
      </c>
      <c r="AB106" s="63">
        <f t="shared" si="45"/>
        <v>527.08844561856608</v>
      </c>
      <c r="AC106" s="63">
        <f t="shared" si="45"/>
        <v>58.455706832683525</v>
      </c>
      <c r="AE106" s="124">
        <f t="shared" si="46"/>
        <v>0</v>
      </c>
      <c r="AF106" s="51">
        <v>0</v>
      </c>
      <c r="AG106" s="51">
        <f t="shared" si="47"/>
        <v>285.55767249129713</v>
      </c>
      <c r="AI106" s="124">
        <v>0</v>
      </c>
      <c r="AJ106" s="51">
        <f t="shared" si="48"/>
        <v>0</v>
      </c>
      <c r="AK106" s="51">
        <f t="shared" si="49"/>
        <v>285.55767249129713</v>
      </c>
      <c r="AM106" s="124">
        <f t="shared" si="50"/>
        <v>257.05004327649687</v>
      </c>
      <c r="AN106" s="51">
        <f t="shared" si="51"/>
        <v>28.507629214800293</v>
      </c>
      <c r="AO106" s="51">
        <f t="shared" si="52"/>
        <v>0</v>
      </c>
      <c r="AQ106" s="124">
        <f t="shared" si="53"/>
        <v>527067</v>
      </c>
      <c r="AR106" s="51">
        <f t="shared" si="53"/>
        <v>56827</v>
      </c>
      <c r="AS106" s="51">
        <f t="shared" si="54"/>
        <v>119725</v>
      </c>
      <c r="AU106" s="178">
        <f t="shared" si="55"/>
        <v>703619</v>
      </c>
      <c r="AW106" s="124">
        <f t="shared" si="56"/>
        <v>1324.6569280945037</v>
      </c>
      <c r="AX106" s="51">
        <f t="shared" si="56"/>
        <v>142.82108204996015</v>
      </c>
      <c r="AY106" s="51">
        <f t="shared" si="56"/>
        <v>300.90017154577021</v>
      </c>
      <c r="AZ106" s="65">
        <f t="shared" si="57"/>
        <v>1768.378181690234</v>
      </c>
      <c r="BB106" s="131">
        <v>527088.44561856613</v>
      </c>
      <c r="BC106" s="54">
        <v>58455.706832683514</v>
      </c>
      <c r="BD106" s="54">
        <v>120416.2647945209</v>
      </c>
      <c r="BE106" s="54">
        <f t="shared" si="58"/>
        <v>705960.41724577057</v>
      </c>
      <c r="BG106" s="122">
        <f t="shared" si="59"/>
        <v>-4.0686944941414893E-5</v>
      </c>
      <c r="BH106" s="49">
        <f t="shared" si="59"/>
        <v>-2.7862238281461948E-2</v>
      </c>
      <c r="BI106" s="49">
        <f t="shared" si="59"/>
        <v>-5.7406264485988512E-3</v>
      </c>
      <c r="BJ106" s="49">
        <f t="shared" si="60"/>
        <v>-3.3166409738740743E-3</v>
      </c>
      <c r="BL106" s="131">
        <v>507695</v>
      </c>
      <c r="BM106" s="54">
        <v>53804</v>
      </c>
      <c r="BN106" s="54">
        <v>111968</v>
      </c>
      <c r="BO106" s="54">
        <f t="shared" si="61"/>
        <v>673467</v>
      </c>
      <c r="BQ106" s="122">
        <f t="shared" si="62"/>
        <v>3.8156767350476128E-2</v>
      </c>
      <c r="BR106" s="49">
        <f t="shared" si="62"/>
        <v>5.6185413723886635E-2</v>
      </c>
      <c r="BS106" s="49">
        <f t="shared" si="62"/>
        <v>6.927872249214051E-2</v>
      </c>
      <c r="BT106" s="49">
        <f t="shared" si="63"/>
        <v>4.4771310249796858E-2</v>
      </c>
      <c r="BV106" s="122">
        <f t="shared" si="64"/>
        <v>3.2503698447231555E-2</v>
      </c>
      <c r="BW106" s="49">
        <f t="shared" si="64"/>
        <v>5.0434173539207094E-2</v>
      </c>
      <c r="BX106" s="49">
        <f t="shared" si="64"/>
        <v>6.3456185390688979E-2</v>
      </c>
      <c r="BY106" s="49">
        <f t="shared" si="32"/>
        <v>3.9082223215236134E-2</v>
      </c>
      <c r="CA106" s="180">
        <v>373105.50114990398</v>
      </c>
      <c r="CB106" s="64">
        <v>386651.29710770526</v>
      </c>
      <c r="CC106" s="64">
        <v>361864.27067266346</v>
      </c>
      <c r="CD106" s="64">
        <v>372212.98959671822</v>
      </c>
      <c r="CF106" s="180">
        <v>371398.33379572351</v>
      </c>
      <c r="CG106" s="64">
        <v>383756.66170182091</v>
      </c>
      <c r="CH106" s="64">
        <v>360424.22827772284</v>
      </c>
      <c r="CI106" s="64">
        <v>370492.85986828303</v>
      </c>
      <c r="CK106" s="163">
        <v>397889.4375</v>
      </c>
      <c r="CL106" s="60">
        <v>395722.8125</v>
      </c>
    </row>
    <row r="107" spans="1:90">
      <c r="A107" s="9" t="s">
        <v>238</v>
      </c>
      <c r="B107" s="23" t="s">
        <v>239</v>
      </c>
      <c r="D107" s="131">
        <v>711436.77311968454</v>
      </c>
      <c r="E107" s="54">
        <v>362455.78125</v>
      </c>
      <c r="F107" s="124">
        <f t="shared" si="33"/>
        <v>1962.8236323508345</v>
      </c>
      <c r="G107" s="131">
        <f t="shared" si="34"/>
        <v>677780</v>
      </c>
      <c r="H107" s="54">
        <v>359002.8125</v>
      </c>
      <c r="I107" s="124">
        <f t="shared" si="35"/>
        <v>1887.9517831075486</v>
      </c>
      <c r="J107" s="49">
        <f t="shared" si="36"/>
        <v>4.9657371299956621E-2</v>
      </c>
      <c r="K107" s="49">
        <f t="shared" si="37"/>
        <v>3.9657712613850649E-2</v>
      </c>
      <c r="M107" s="131">
        <f t="shared" si="38"/>
        <v>718026.18765714427</v>
      </c>
      <c r="N107" s="124">
        <f t="shared" si="39"/>
        <v>1981.0035452625141</v>
      </c>
      <c r="O107" s="49">
        <f t="shared" si="40"/>
        <v>-9.1771228553103601E-3</v>
      </c>
      <c r="P107" s="49">
        <f t="shared" si="41"/>
        <v>-9.1771228553104711E-3</v>
      </c>
      <c r="R107" s="131">
        <v>541862</v>
      </c>
      <c r="S107" s="54">
        <v>56354</v>
      </c>
      <c r="T107" s="54">
        <v>112239</v>
      </c>
      <c r="V107" s="124">
        <f t="shared" si="42"/>
        <v>112239</v>
      </c>
      <c r="W107" s="51">
        <f t="shared" si="43"/>
        <v>981.7731196845416</v>
      </c>
      <c r="Y107" s="176">
        <v>-9.2379711400966125E-3</v>
      </c>
      <c r="Z107" s="61">
        <v>-1.3445666022999681E-2</v>
      </c>
      <c r="AA107" s="117">
        <f t="shared" si="44"/>
        <v>4</v>
      </c>
      <c r="AB107" s="63">
        <f t="shared" si="45"/>
        <v>546.91437925163041</v>
      </c>
      <c r="AC107" s="63">
        <f t="shared" si="45"/>
        <v>57.122043925168938</v>
      </c>
      <c r="AE107" s="124">
        <f t="shared" si="46"/>
        <v>0</v>
      </c>
      <c r="AF107" s="51">
        <v>0</v>
      </c>
      <c r="AG107" s="51">
        <f t="shared" si="47"/>
        <v>981.7731196845416</v>
      </c>
      <c r="AI107" s="124">
        <v>0</v>
      </c>
      <c r="AJ107" s="51">
        <f t="shared" si="48"/>
        <v>0</v>
      </c>
      <c r="AK107" s="51">
        <f t="shared" si="49"/>
        <v>981.7731196845416</v>
      </c>
      <c r="AM107" s="124">
        <f t="shared" si="50"/>
        <v>888.92956735002315</v>
      </c>
      <c r="AN107" s="51">
        <f t="shared" si="51"/>
        <v>92.843552334518492</v>
      </c>
      <c r="AO107" s="51">
        <f t="shared" si="52"/>
        <v>0</v>
      </c>
      <c r="AQ107" s="124">
        <f t="shared" si="53"/>
        <v>542751</v>
      </c>
      <c r="AR107" s="51">
        <f t="shared" si="53"/>
        <v>56447</v>
      </c>
      <c r="AS107" s="51">
        <f t="shared" si="54"/>
        <v>112239</v>
      </c>
      <c r="AU107" s="178">
        <f t="shared" si="55"/>
        <v>711437</v>
      </c>
      <c r="AW107" s="124">
        <f t="shared" si="56"/>
        <v>1497.4267981827095</v>
      </c>
      <c r="AX107" s="51">
        <f t="shared" si="56"/>
        <v>155.73485903668421</v>
      </c>
      <c r="AY107" s="51">
        <f t="shared" si="56"/>
        <v>309.66260108452889</v>
      </c>
      <c r="AZ107" s="65">
        <f t="shared" si="57"/>
        <v>1962.8242583039223</v>
      </c>
      <c r="BB107" s="131">
        <v>546914.37925163051</v>
      </c>
      <c r="BC107" s="54">
        <v>57122.043925168931</v>
      </c>
      <c r="BD107" s="54">
        <v>113989.76448034482</v>
      </c>
      <c r="BE107" s="54">
        <f t="shared" si="58"/>
        <v>718026.18765714427</v>
      </c>
      <c r="BG107" s="122">
        <f t="shared" si="59"/>
        <v>-7.6124881875065942E-3</v>
      </c>
      <c r="BH107" s="49">
        <f t="shared" si="59"/>
        <v>-1.1817573020553196E-2</v>
      </c>
      <c r="BI107" s="49">
        <f t="shared" si="59"/>
        <v>-1.535896216933319E-2</v>
      </c>
      <c r="BJ107" s="49">
        <f t="shared" si="60"/>
        <v>-9.1768068775377465E-3</v>
      </c>
      <c r="BL107" s="131">
        <v>519874</v>
      </c>
      <c r="BM107" s="54">
        <v>53370</v>
      </c>
      <c r="BN107" s="54">
        <v>104536</v>
      </c>
      <c r="BO107" s="54">
        <f t="shared" si="61"/>
        <v>677780</v>
      </c>
      <c r="BQ107" s="122">
        <f t="shared" si="62"/>
        <v>4.4004893493423403E-2</v>
      </c>
      <c r="BR107" s="49">
        <f t="shared" si="62"/>
        <v>5.7654112797451695E-2</v>
      </c>
      <c r="BS107" s="49">
        <f t="shared" si="62"/>
        <v>7.3687533481288758E-2</v>
      </c>
      <c r="BT107" s="49">
        <f t="shared" si="63"/>
        <v>4.9657706040308058E-2</v>
      </c>
      <c r="BV107" s="122">
        <f t="shared" si="64"/>
        <v>3.4059083663469547E-2</v>
      </c>
      <c r="BW107" s="49">
        <f t="shared" si="64"/>
        <v>4.7578272408856703E-2</v>
      </c>
      <c r="BX107" s="49">
        <f t="shared" si="64"/>
        <v>6.3458949217603866E-2</v>
      </c>
      <c r="BY107" s="49">
        <f t="shared" si="32"/>
        <v>3.9658044165266748E-2</v>
      </c>
      <c r="CA107" s="180">
        <v>387139.51188456971</v>
      </c>
      <c r="CB107" s="64">
        <v>377829.87451211654</v>
      </c>
      <c r="CC107" s="64">
        <v>342551.92235214997</v>
      </c>
      <c r="CD107" s="64">
        <v>378574.58773578436</v>
      </c>
      <c r="CF107" s="180">
        <v>383635.59306025965</v>
      </c>
      <c r="CG107" s="64">
        <v>374540.95061428833</v>
      </c>
      <c r="CH107" s="64">
        <v>340432.20694913098</v>
      </c>
      <c r="CI107" s="64">
        <v>375501.76127304888</v>
      </c>
      <c r="CK107" s="163">
        <v>362455.78125</v>
      </c>
      <c r="CL107" s="60">
        <v>359002.8125</v>
      </c>
    </row>
    <row r="108" spans="1:90">
      <c r="A108" s="9" t="s">
        <v>240</v>
      </c>
      <c r="B108" s="23" t="s">
        <v>241</v>
      </c>
      <c r="D108" s="131">
        <v>357143.02782322199</v>
      </c>
      <c r="E108" s="54">
        <v>175923.09375</v>
      </c>
      <c r="F108" s="124">
        <f t="shared" si="33"/>
        <v>2030.1088402341834</v>
      </c>
      <c r="G108" s="131">
        <f t="shared" si="34"/>
        <v>341525</v>
      </c>
      <c r="H108" s="54">
        <v>175179.875</v>
      </c>
      <c r="I108" s="124">
        <f t="shared" si="35"/>
        <v>1949.5675516379949</v>
      </c>
      <c r="J108" s="49">
        <f t="shared" si="36"/>
        <v>4.5730262274275679E-2</v>
      </c>
      <c r="K108" s="49">
        <f t="shared" si="37"/>
        <v>4.1312386702640369E-2</v>
      </c>
      <c r="M108" s="131">
        <f t="shared" si="38"/>
        <v>363581.0817720975</v>
      </c>
      <c r="N108" s="124">
        <f t="shared" si="39"/>
        <v>2066.7046834042926</v>
      </c>
      <c r="O108" s="49">
        <f t="shared" si="40"/>
        <v>-1.7707340320063936E-2</v>
      </c>
      <c r="P108" s="49">
        <f t="shared" si="41"/>
        <v>-1.7707340320063603E-2</v>
      </c>
      <c r="R108" s="131">
        <v>267048</v>
      </c>
      <c r="S108" s="54">
        <v>32465</v>
      </c>
      <c r="T108" s="54">
        <v>57325</v>
      </c>
      <c r="V108" s="124">
        <f t="shared" si="42"/>
        <v>57325</v>
      </c>
      <c r="W108" s="51">
        <f t="shared" si="43"/>
        <v>305.02782322198618</v>
      </c>
      <c r="Y108" s="176">
        <v>-2.1175906415937584E-2</v>
      </c>
      <c r="Z108" s="61">
        <v>1.9188413023751405E-2</v>
      </c>
      <c r="AA108" s="117">
        <f t="shared" si="44"/>
        <v>1</v>
      </c>
      <c r="AB108" s="63">
        <f t="shared" si="45"/>
        <v>272.8253235187305</v>
      </c>
      <c r="AC108" s="63">
        <f t="shared" si="45"/>
        <v>31.853776578642705</v>
      </c>
      <c r="AE108" s="124">
        <f t="shared" si="46"/>
        <v>305.02782322198618</v>
      </c>
      <c r="AF108" s="51">
        <v>0</v>
      </c>
      <c r="AG108" s="51">
        <f t="shared" si="47"/>
        <v>0</v>
      </c>
      <c r="AI108" s="124">
        <v>0</v>
      </c>
      <c r="AJ108" s="51">
        <f t="shared" si="48"/>
        <v>0</v>
      </c>
      <c r="AK108" s="51">
        <f t="shared" si="49"/>
        <v>0</v>
      </c>
      <c r="AM108" s="124">
        <f t="shared" si="50"/>
        <v>0</v>
      </c>
      <c r="AN108" s="51">
        <f t="shared" si="51"/>
        <v>0</v>
      </c>
      <c r="AO108" s="51">
        <f t="shared" si="52"/>
        <v>0</v>
      </c>
      <c r="AQ108" s="124">
        <f t="shared" si="53"/>
        <v>267353</v>
      </c>
      <c r="AR108" s="51">
        <f t="shared" si="53"/>
        <v>32465</v>
      </c>
      <c r="AS108" s="51">
        <f t="shared" si="54"/>
        <v>57325</v>
      </c>
      <c r="AU108" s="178">
        <f t="shared" si="55"/>
        <v>357143</v>
      </c>
      <c r="AW108" s="124">
        <f t="shared" si="56"/>
        <v>1519.7152022572363</v>
      </c>
      <c r="AX108" s="51">
        <f t="shared" si="56"/>
        <v>184.54086560196137</v>
      </c>
      <c r="AY108" s="51">
        <f t="shared" si="56"/>
        <v>325.8526142193881</v>
      </c>
      <c r="AZ108" s="65">
        <f t="shared" si="57"/>
        <v>2030.1086820785858</v>
      </c>
      <c r="BB108" s="131">
        <v>272825.32351873053</v>
      </c>
      <c r="BC108" s="54">
        <v>31853.776578642712</v>
      </c>
      <c r="BD108" s="54">
        <v>58901.981674724266</v>
      </c>
      <c r="BE108" s="54">
        <f t="shared" si="58"/>
        <v>363581.0817720975</v>
      </c>
      <c r="BG108" s="122">
        <f t="shared" si="59"/>
        <v>-2.0057975000824402E-2</v>
      </c>
      <c r="BH108" s="49">
        <f t="shared" si="59"/>
        <v>1.9188413023751183E-2</v>
      </c>
      <c r="BI108" s="49">
        <f t="shared" si="59"/>
        <v>-2.6772981653365502E-2</v>
      </c>
      <c r="BJ108" s="49">
        <f t="shared" si="60"/>
        <v>-1.770741684555821E-2</v>
      </c>
      <c r="BL108" s="131">
        <v>256900</v>
      </c>
      <c r="BM108" s="54">
        <v>30948</v>
      </c>
      <c r="BN108" s="54">
        <v>53677</v>
      </c>
      <c r="BO108" s="54">
        <f t="shared" si="61"/>
        <v>341525</v>
      </c>
      <c r="BQ108" s="122">
        <f t="shared" si="62"/>
        <v>4.0688984040482712E-2</v>
      </c>
      <c r="BR108" s="49">
        <f t="shared" si="62"/>
        <v>4.9017707121623344E-2</v>
      </c>
      <c r="BS108" s="49">
        <f t="shared" si="62"/>
        <v>6.7962069415205661E-2</v>
      </c>
      <c r="BT108" s="49">
        <f t="shared" si="63"/>
        <v>4.5730180806675902E-2</v>
      </c>
      <c r="BV108" s="122">
        <f t="shared" si="64"/>
        <v>3.6292406255439502E-2</v>
      </c>
      <c r="BW108" s="49">
        <f t="shared" si="64"/>
        <v>4.4585943147970708E-2</v>
      </c>
      <c r="BX108" s="49">
        <f t="shared" si="64"/>
        <v>6.3450271575826278E-2</v>
      </c>
      <c r="BY108" s="49">
        <f t="shared" si="32"/>
        <v>4.1312305579215058E-2</v>
      </c>
      <c r="CA108" s="180">
        <v>193122.48239170111</v>
      </c>
      <c r="CB108" s="64">
        <v>210694.63871447032</v>
      </c>
      <c r="CC108" s="64">
        <v>177007.0071204245</v>
      </c>
      <c r="CD108" s="64">
        <v>191695.73548496576</v>
      </c>
      <c r="CF108" s="180">
        <v>191356.11220924498</v>
      </c>
      <c r="CG108" s="64">
        <v>209498.20989739199</v>
      </c>
      <c r="CH108" s="64">
        <v>175817.26391135794</v>
      </c>
      <c r="CI108" s="64">
        <v>190124.89674446284</v>
      </c>
      <c r="CK108" s="163">
        <v>175923.09375</v>
      </c>
      <c r="CL108" s="60">
        <v>175179.875</v>
      </c>
    </row>
    <row r="109" spans="1:90">
      <c r="A109" s="9" t="s">
        <v>242</v>
      </c>
      <c r="B109" s="23" t="s">
        <v>243</v>
      </c>
      <c r="D109" s="131">
        <v>403947.99055692949</v>
      </c>
      <c r="E109" s="54">
        <v>239075.65625</v>
      </c>
      <c r="F109" s="124">
        <f t="shared" si="33"/>
        <v>1689.6241001405995</v>
      </c>
      <c r="G109" s="131">
        <f t="shared" si="34"/>
        <v>386720</v>
      </c>
      <c r="H109" s="54">
        <v>238141.71875</v>
      </c>
      <c r="I109" s="124">
        <f t="shared" si="35"/>
        <v>1623.9069829086802</v>
      </c>
      <c r="J109" s="49">
        <f t="shared" si="36"/>
        <v>4.4549003301948442E-2</v>
      </c>
      <c r="K109" s="49">
        <f t="shared" si="37"/>
        <v>4.0468523088809771E-2</v>
      </c>
      <c r="M109" s="131">
        <f t="shared" si="38"/>
        <v>409502.72599719337</v>
      </c>
      <c r="N109" s="124">
        <f t="shared" si="39"/>
        <v>1712.8583161515148</v>
      </c>
      <c r="O109" s="49">
        <f t="shared" si="40"/>
        <v>-1.3564587211812418E-2</v>
      </c>
      <c r="P109" s="49">
        <f t="shared" si="41"/>
        <v>-1.3564587211812418E-2</v>
      </c>
      <c r="R109" s="131">
        <v>302175</v>
      </c>
      <c r="S109" s="54">
        <v>35393</v>
      </c>
      <c r="T109" s="54">
        <v>65867</v>
      </c>
      <c r="V109" s="124">
        <f t="shared" si="42"/>
        <v>65867</v>
      </c>
      <c r="W109" s="51">
        <f t="shared" si="43"/>
        <v>512.99055692949332</v>
      </c>
      <c r="Y109" s="176">
        <v>-1.515357177119836E-2</v>
      </c>
      <c r="Z109" s="61">
        <v>5.4626611653259216E-2</v>
      </c>
      <c r="AA109" s="117">
        <f t="shared" si="44"/>
        <v>1</v>
      </c>
      <c r="AB109" s="63">
        <f t="shared" si="45"/>
        <v>306.8244868831448</v>
      </c>
      <c r="AC109" s="63">
        <f t="shared" si="45"/>
        <v>33.559744850850137</v>
      </c>
      <c r="AE109" s="124">
        <f t="shared" si="46"/>
        <v>512.99055692949332</v>
      </c>
      <c r="AF109" s="51">
        <v>0</v>
      </c>
      <c r="AG109" s="51">
        <f t="shared" si="47"/>
        <v>0</v>
      </c>
      <c r="AI109" s="124">
        <v>0</v>
      </c>
      <c r="AJ109" s="51">
        <f t="shared" si="48"/>
        <v>0</v>
      </c>
      <c r="AK109" s="51">
        <f t="shared" si="49"/>
        <v>0</v>
      </c>
      <c r="AM109" s="124">
        <f t="shared" si="50"/>
        <v>0</v>
      </c>
      <c r="AN109" s="51">
        <f t="shared" si="51"/>
        <v>0</v>
      </c>
      <c r="AO109" s="51">
        <f t="shared" si="52"/>
        <v>0</v>
      </c>
      <c r="AQ109" s="124">
        <f t="shared" si="53"/>
        <v>302688</v>
      </c>
      <c r="AR109" s="51">
        <f t="shared" si="53"/>
        <v>35393</v>
      </c>
      <c r="AS109" s="51">
        <f t="shared" si="54"/>
        <v>65867</v>
      </c>
      <c r="AU109" s="178">
        <f t="shared" si="55"/>
        <v>403948</v>
      </c>
      <c r="AW109" s="124">
        <f t="shared" si="56"/>
        <v>1266.0762067865285</v>
      </c>
      <c r="AX109" s="51">
        <f t="shared" si="56"/>
        <v>148.04100323367825</v>
      </c>
      <c r="AY109" s="51">
        <f t="shared" si="56"/>
        <v>275.50692961864456</v>
      </c>
      <c r="AZ109" s="65">
        <f t="shared" si="57"/>
        <v>1689.6241396388511</v>
      </c>
      <c r="BB109" s="131">
        <v>306824.48688314483</v>
      </c>
      <c r="BC109" s="54">
        <v>33559.74485085014</v>
      </c>
      <c r="BD109" s="54">
        <v>69118.494263198387</v>
      </c>
      <c r="BE109" s="54">
        <f t="shared" si="58"/>
        <v>409502.72599719337</v>
      </c>
      <c r="BG109" s="122">
        <f t="shared" si="59"/>
        <v>-1.3481606129826962E-2</v>
      </c>
      <c r="BH109" s="49">
        <f t="shared" si="59"/>
        <v>5.4626611653259216E-2</v>
      </c>
      <c r="BI109" s="49">
        <f t="shared" si="59"/>
        <v>-4.7042319105172092E-2</v>
      </c>
      <c r="BJ109" s="49">
        <f t="shared" si="60"/>
        <v>-1.356456415196472E-2</v>
      </c>
      <c r="BL109" s="131">
        <v>291174</v>
      </c>
      <c r="BM109" s="54">
        <v>33851</v>
      </c>
      <c r="BN109" s="54">
        <v>61695</v>
      </c>
      <c r="BO109" s="54">
        <f t="shared" si="61"/>
        <v>386720</v>
      </c>
      <c r="BQ109" s="122">
        <f t="shared" si="62"/>
        <v>3.9543365822497956E-2</v>
      </c>
      <c r="BR109" s="49">
        <f t="shared" si="62"/>
        <v>4.5552568609494637E-2</v>
      </c>
      <c r="BS109" s="49">
        <f t="shared" si="62"/>
        <v>6.762298403436251E-2</v>
      </c>
      <c r="BT109" s="49">
        <f t="shared" si="63"/>
        <v>4.4549027720314438E-2</v>
      </c>
      <c r="BV109" s="122">
        <f t="shared" si="64"/>
        <v>3.5482439890320849E-2</v>
      </c>
      <c r="BW109" s="49">
        <f t="shared" si="64"/>
        <v>4.1468168016969731E-2</v>
      </c>
      <c r="BX109" s="49">
        <f t="shared" si="64"/>
        <v>6.3452366430331475E-2</v>
      </c>
      <c r="BY109" s="49">
        <f t="shared" si="32"/>
        <v>4.0468547411786293E-2</v>
      </c>
      <c r="CA109" s="180">
        <v>217189.17364855541</v>
      </c>
      <c r="CB109" s="64">
        <v>221978.64982328462</v>
      </c>
      <c r="CC109" s="64">
        <v>207708.76392175729</v>
      </c>
      <c r="CD109" s="64">
        <v>215907.62055198534</v>
      </c>
      <c r="CF109" s="180">
        <v>215659.34017724378</v>
      </c>
      <c r="CG109" s="64">
        <v>221326.03508441313</v>
      </c>
      <c r="CH109" s="64">
        <v>206444.31764291198</v>
      </c>
      <c r="CI109" s="64">
        <v>214526.28914337559</v>
      </c>
      <c r="CK109" s="163">
        <v>239075.65625</v>
      </c>
      <c r="CL109" s="60">
        <v>238141.71875</v>
      </c>
    </row>
    <row r="110" spans="1:90">
      <c r="A110" s="9" t="s">
        <v>244</v>
      </c>
      <c r="B110" s="23" t="s">
        <v>245</v>
      </c>
      <c r="D110" s="131">
        <v>412423.76944713289</v>
      </c>
      <c r="E110" s="54">
        <v>234526.75</v>
      </c>
      <c r="F110" s="124">
        <f t="shared" si="33"/>
        <v>1758.5361560978988</v>
      </c>
      <c r="G110" s="131">
        <f t="shared" si="34"/>
        <v>391535</v>
      </c>
      <c r="H110" s="54">
        <v>232384.46875</v>
      </c>
      <c r="I110" s="124">
        <f t="shared" si="35"/>
        <v>1684.8587261707869</v>
      </c>
      <c r="J110" s="49">
        <f t="shared" si="36"/>
        <v>5.3350963380369265E-2</v>
      </c>
      <c r="K110" s="49">
        <f t="shared" si="37"/>
        <v>4.3729144041981582E-2</v>
      </c>
      <c r="M110" s="131">
        <f t="shared" si="38"/>
        <v>425172.15042262507</v>
      </c>
      <c r="N110" s="124">
        <f t="shared" si="39"/>
        <v>1812.8940533334687</v>
      </c>
      <c r="O110" s="49">
        <f t="shared" si="40"/>
        <v>-2.9984045198680476E-2</v>
      </c>
      <c r="P110" s="49">
        <f t="shared" si="41"/>
        <v>-2.9984045198680587E-2</v>
      </c>
      <c r="R110" s="131">
        <v>306136</v>
      </c>
      <c r="S110" s="54">
        <v>37861</v>
      </c>
      <c r="T110" s="54">
        <v>68285</v>
      </c>
      <c r="V110" s="124">
        <f t="shared" si="42"/>
        <v>68285</v>
      </c>
      <c r="W110" s="51">
        <f t="shared" si="43"/>
        <v>141.76944713288685</v>
      </c>
      <c r="Y110" s="176">
        <v>-3.7515054072438936E-2</v>
      </c>
      <c r="Z110" s="61">
        <v>4.5433752196717414E-3</v>
      </c>
      <c r="AA110" s="117">
        <f t="shared" si="44"/>
        <v>1</v>
      </c>
      <c r="AB110" s="63">
        <f t="shared" si="45"/>
        <v>318.06835140156107</v>
      </c>
      <c r="AC110" s="63">
        <f t="shared" si="45"/>
        <v>37.689761272598737</v>
      </c>
      <c r="AE110" s="124">
        <f t="shared" si="46"/>
        <v>141.76944713288685</v>
      </c>
      <c r="AF110" s="51">
        <v>0</v>
      </c>
      <c r="AG110" s="51">
        <f t="shared" si="47"/>
        <v>0</v>
      </c>
      <c r="AI110" s="124">
        <v>0</v>
      </c>
      <c r="AJ110" s="51">
        <f t="shared" si="48"/>
        <v>0</v>
      </c>
      <c r="AK110" s="51">
        <f t="shared" si="49"/>
        <v>0</v>
      </c>
      <c r="AM110" s="124">
        <f t="shared" si="50"/>
        <v>0</v>
      </c>
      <c r="AN110" s="51">
        <f t="shared" si="51"/>
        <v>0</v>
      </c>
      <c r="AO110" s="51">
        <f t="shared" si="52"/>
        <v>0</v>
      </c>
      <c r="AQ110" s="124">
        <f t="shared" si="53"/>
        <v>306278</v>
      </c>
      <c r="AR110" s="51">
        <f t="shared" si="53"/>
        <v>37861</v>
      </c>
      <c r="AS110" s="51">
        <f t="shared" si="54"/>
        <v>68285</v>
      </c>
      <c r="AU110" s="178">
        <f t="shared" si="55"/>
        <v>412424</v>
      </c>
      <c r="AW110" s="124">
        <f t="shared" si="56"/>
        <v>1305.9405803389166</v>
      </c>
      <c r="AX110" s="51">
        <f t="shared" si="56"/>
        <v>161.43574240465105</v>
      </c>
      <c r="AY110" s="51">
        <f t="shared" si="56"/>
        <v>291.16081641006838</v>
      </c>
      <c r="AZ110" s="65">
        <f t="shared" si="57"/>
        <v>1758.537139153636</v>
      </c>
      <c r="BB110" s="131">
        <v>318068.35140156106</v>
      </c>
      <c r="BC110" s="54">
        <v>37689.761272598727</v>
      </c>
      <c r="BD110" s="54">
        <v>69414.037748465271</v>
      </c>
      <c r="BE110" s="54">
        <f t="shared" si="58"/>
        <v>425172.15042262507</v>
      </c>
      <c r="BG110" s="122">
        <f t="shared" si="59"/>
        <v>-3.7068609151483134E-2</v>
      </c>
      <c r="BH110" s="49">
        <f t="shared" si="59"/>
        <v>4.5433752196717414E-3</v>
      </c>
      <c r="BI110" s="49">
        <f t="shared" si="59"/>
        <v>-1.6265265428825115E-2</v>
      </c>
      <c r="BJ110" s="49">
        <f t="shared" si="60"/>
        <v>-2.9983502940992945E-2</v>
      </c>
      <c r="BL110" s="131">
        <v>291998</v>
      </c>
      <c r="BM110" s="54">
        <v>35913</v>
      </c>
      <c r="BN110" s="54">
        <v>63624</v>
      </c>
      <c r="BO110" s="54">
        <f t="shared" si="61"/>
        <v>391535</v>
      </c>
      <c r="BQ110" s="122">
        <f t="shared" si="62"/>
        <v>4.8904444550990078E-2</v>
      </c>
      <c r="BR110" s="49">
        <f t="shared" si="62"/>
        <v>5.4242196419123978E-2</v>
      </c>
      <c r="BS110" s="49">
        <f t="shared" si="62"/>
        <v>7.3258518797937988E-2</v>
      </c>
      <c r="BT110" s="49">
        <f t="shared" si="63"/>
        <v>5.3351552223939169E-2</v>
      </c>
      <c r="BV110" s="122">
        <f t="shared" si="64"/>
        <v>3.9323241875375059E-2</v>
      </c>
      <c r="BW110" s="49">
        <f t="shared" si="64"/>
        <v>4.4612236125266103E-2</v>
      </c>
      <c r="BX110" s="49">
        <f t="shared" si="64"/>
        <v>6.3454854178769393E-2</v>
      </c>
      <c r="BY110" s="49">
        <f t="shared" si="32"/>
        <v>4.372972750676829E-2</v>
      </c>
      <c r="CA110" s="180">
        <v>225148.26996507982</v>
      </c>
      <c r="CB110" s="64">
        <v>249296.36255090451</v>
      </c>
      <c r="CC110" s="64">
        <v>208596.90497089757</v>
      </c>
      <c r="CD110" s="64">
        <v>224169.22158254188</v>
      </c>
      <c r="CF110" s="180">
        <v>222014.96066031462</v>
      </c>
      <c r="CG110" s="64">
        <v>246974.74044042424</v>
      </c>
      <c r="CH110" s="64">
        <v>206632.86293504917</v>
      </c>
      <c r="CI110" s="64">
        <v>221350.07663985979</v>
      </c>
      <c r="CK110" s="163">
        <v>234526.75</v>
      </c>
      <c r="CL110" s="60">
        <v>232384.46875</v>
      </c>
    </row>
    <row r="111" spans="1:90">
      <c r="A111" s="9" t="s">
        <v>246</v>
      </c>
      <c r="B111" s="23" t="s">
        <v>247</v>
      </c>
      <c r="D111" s="131">
        <v>326025.20135868102</v>
      </c>
      <c r="E111" s="54">
        <v>182607.109375</v>
      </c>
      <c r="F111" s="124">
        <f t="shared" si="33"/>
        <v>1785.3916119397038</v>
      </c>
      <c r="G111" s="131">
        <f t="shared" si="34"/>
        <v>310322</v>
      </c>
      <c r="H111" s="54">
        <v>180604.5625</v>
      </c>
      <c r="I111" s="124">
        <f t="shared" si="35"/>
        <v>1718.240091525927</v>
      </c>
      <c r="J111" s="49">
        <f t="shared" si="36"/>
        <v>5.0602926504343948E-2</v>
      </c>
      <c r="K111" s="49">
        <f t="shared" si="37"/>
        <v>3.908157000000001E-2</v>
      </c>
      <c r="M111" s="131">
        <f t="shared" si="38"/>
        <v>320072.75525258417</v>
      </c>
      <c r="N111" s="124">
        <f t="shared" si="39"/>
        <v>1752.7946001011726</v>
      </c>
      <c r="O111" s="49">
        <f t="shared" si="40"/>
        <v>1.8597165826874207E-2</v>
      </c>
      <c r="P111" s="49">
        <f t="shared" si="41"/>
        <v>1.8597165826874207E-2</v>
      </c>
      <c r="R111" s="131">
        <v>244862</v>
      </c>
      <c r="S111" s="54">
        <v>25673</v>
      </c>
      <c r="T111" s="54">
        <v>55339</v>
      </c>
      <c r="V111" s="124">
        <f t="shared" si="42"/>
        <v>55339</v>
      </c>
      <c r="W111" s="51">
        <f t="shared" si="43"/>
        <v>151.20135868102079</v>
      </c>
      <c r="Y111" s="176">
        <v>3.1274063760831972E-2</v>
      </c>
      <c r="Z111" s="61">
        <v>-2.7577628282375199E-2</v>
      </c>
      <c r="AA111" s="117">
        <f t="shared" si="44"/>
        <v>3</v>
      </c>
      <c r="AB111" s="63">
        <f t="shared" si="45"/>
        <v>237.43639892100222</v>
      </c>
      <c r="AC111" s="63">
        <f t="shared" si="45"/>
        <v>26.401079146968669</v>
      </c>
      <c r="AE111" s="124">
        <f t="shared" si="46"/>
        <v>0</v>
      </c>
      <c r="AF111" s="51">
        <v>0</v>
      </c>
      <c r="AG111" s="51">
        <f t="shared" si="47"/>
        <v>151.20135868102079</v>
      </c>
      <c r="AI111" s="124">
        <v>0</v>
      </c>
      <c r="AJ111" s="51">
        <f t="shared" si="48"/>
        <v>151.20135868102079</v>
      </c>
      <c r="AK111" s="51">
        <f t="shared" si="49"/>
        <v>0</v>
      </c>
      <c r="AM111" s="124">
        <f t="shared" si="50"/>
        <v>0</v>
      </c>
      <c r="AN111" s="51">
        <f t="shared" si="51"/>
        <v>0</v>
      </c>
      <c r="AO111" s="51">
        <f t="shared" si="52"/>
        <v>0</v>
      </c>
      <c r="AQ111" s="124">
        <f t="shared" si="53"/>
        <v>244862</v>
      </c>
      <c r="AR111" s="51">
        <f t="shared" si="53"/>
        <v>25824</v>
      </c>
      <c r="AS111" s="51">
        <f t="shared" si="54"/>
        <v>55339</v>
      </c>
      <c r="AU111" s="178">
        <f t="shared" si="55"/>
        <v>326025</v>
      </c>
      <c r="AW111" s="124">
        <f t="shared" si="56"/>
        <v>1340.9226006483352</v>
      </c>
      <c r="AX111" s="51">
        <f t="shared" si="56"/>
        <v>141.41837132402173</v>
      </c>
      <c r="AY111" s="51">
        <f t="shared" si="56"/>
        <v>303.04953727927659</v>
      </c>
      <c r="AZ111" s="65">
        <f t="shared" si="57"/>
        <v>1785.3905092516336</v>
      </c>
      <c r="BB111" s="131">
        <v>237436.39892100223</v>
      </c>
      <c r="BC111" s="54">
        <v>26401.07914696867</v>
      </c>
      <c r="BD111" s="54">
        <v>56235.277184613296</v>
      </c>
      <c r="BE111" s="54">
        <f t="shared" si="58"/>
        <v>320072.75525258417</v>
      </c>
      <c r="BG111" s="122">
        <f t="shared" si="59"/>
        <v>3.1274063760831972E-2</v>
      </c>
      <c r="BH111" s="49">
        <f t="shared" si="59"/>
        <v>-2.1858165105911209E-2</v>
      </c>
      <c r="BI111" s="49">
        <f t="shared" si="59"/>
        <v>-1.5937988207489928E-2</v>
      </c>
      <c r="BJ111" s="49">
        <f t="shared" si="60"/>
        <v>1.8596536724029056E-2</v>
      </c>
      <c r="BL111" s="131">
        <v>234667</v>
      </c>
      <c r="BM111" s="54">
        <v>24189</v>
      </c>
      <c r="BN111" s="54">
        <v>51466</v>
      </c>
      <c r="BO111" s="54">
        <f t="shared" si="61"/>
        <v>310322</v>
      </c>
      <c r="BQ111" s="122">
        <f t="shared" si="62"/>
        <v>4.3444540561732081E-2</v>
      </c>
      <c r="BR111" s="49">
        <f t="shared" si="62"/>
        <v>6.759270742899659E-2</v>
      </c>
      <c r="BS111" s="49">
        <f t="shared" si="62"/>
        <v>7.5253565460692506E-2</v>
      </c>
      <c r="BT111" s="49">
        <f t="shared" si="63"/>
        <v>5.0602277634199222E-2</v>
      </c>
      <c r="BV111" s="122">
        <f t="shared" si="64"/>
        <v>3.200168594840691E-2</v>
      </c>
      <c r="BW111" s="49">
        <f t="shared" si="64"/>
        <v>5.5885033793769523E-2</v>
      </c>
      <c r="BX111" s="49">
        <f t="shared" si="64"/>
        <v>6.3461879612777272E-2</v>
      </c>
      <c r="BY111" s="49">
        <f t="shared" si="32"/>
        <v>3.9080928245639912E-2</v>
      </c>
      <c r="CA111" s="180">
        <v>168072.03297102329</v>
      </c>
      <c r="CB111" s="64">
        <v>174628.14240595521</v>
      </c>
      <c r="CC111" s="64">
        <v>168993.26348653767</v>
      </c>
      <c r="CD111" s="64">
        <v>168756.25631507288</v>
      </c>
      <c r="CF111" s="180">
        <v>167210.25445987404</v>
      </c>
      <c r="CG111" s="64">
        <v>172952.96243805156</v>
      </c>
      <c r="CH111" s="64">
        <v>168010.41959746741</v>
      </c>
      <c r="CI111" s="64">
        <v>167801.94941654382</v>
      </c>
      <c r="CK111" s="163">
        <v>182607.109375</v>
      </c>
      <c r="CL111" s="60">
        <v>180604.5625</v>
      </c>
    </row>
    <row r="112" spans="1:90">
      <c r="A112" s="9" t="s">
        <v>248</v>
      </c>
      <c r="B112" s="23" t="s">
        <v>249</v>
      </c>
      <c r="D112" s="131">
        <v>605427.72209413268</v>
      </c>
      <c r="E112" s="54">
        <v>321457</v>
      </c>
      <c r="F112" s="124">
        <f t="shared" si="33"/>
        <v>1883.3863381233966</v>
      </c>
      <c r="G112" s="131">
        <f t="shared" si="34"/>
        <v>577752</v>
      </c>
      <c r="H112" s="54">
        <v>318751.09375</v>
      </c>
      <c r="I112" s="124">
        <f t="shared" si="35"/>
        <v>1812.5490745865088</v>
      </c>
      <c r="J112" s="49">
        <f t="shared" si="36"/>
        <v>4.7902425424979356E-2</v>
      </c>
      <c r="K112" s="49">
        <f t="shared" si="37"/>
        <v>3.908157000000001E-2</v>
      </c>
      <c r="M112" s="131">
        <f t="shared" si="38"/>
        <v>594343.17753339058</v>
      </c>
      <c r="N112" s="124">
        <f t="shared" si="39"/>
        <v>1848.9041381378865</v>
      </c>
      <c r="O112" s="49">
        <f t="shared" si="40"/>
        <v>1.8650074535631944E-2</v>
      </c>
      <c r="P112" s="49">
        <f t="shared" si="41"/>
        <v>1.8650074535631944E-2</v>
      </c>
      <c r="R112" s="131">
        <v>451326</v>
      </c>
      <c r="S112" s="54">
        <v>48448</v>
      </c>
      <c r="T112" s="54">
        <v>105225</v>
      </c>
      <c r="V112" s="124">
        <f t="shared" si="42"/>
        <v>105225</v>
      </c>
      <c r="W112" s="51">
        <f t="shared" si="43"/>
        <v>428.72209413268138</v>
      </c>
      <c r="Y112" s="176">
        <v>1.5440967516481496E-2</v>
      </c>
      <c r="Z112" s="61">
        <v>-6.0623059998038409E-3</v>
      </c>
      <c r="AA112" s="117">
        <f t="shared" si="44"/>
        <v>3</v>
      </c>
      <c r="AB112" s="63">
        <f t="shared" si="45"/>
        <v>444.46306032327237</v>
      </c>
      <c r="AC112" s="63">
        <f t="shared" si="45"/>
        <v>48.743498000379127</v>
      </c>
      <c r="AE112" s="124">
        <f t="shared" si="46"/>
        <v>0</v>
      </c>
      <c r="AF112" s="51">
        <v>0</v>
      </c>
      <c r="AG112" s="51">
        <f t="shared" si="47"/>
        <v>428.72209413268138</v>
      </c>
      <c r="AI112" s="124">
        <v>0</v>
      </c>
      <c r="AJ112" s="51">
        <f t="shared" si="48"/>
        <v>293.70660107849648</v>
      </c>
      <c r="AK112" s="51">
        <f t="shared" si="49"/>
        <v>135.0154930541849</v>
      </c>
      <c r="AM112" s="124">
        <f t="shared" si="50"/>
        <v>121.67194093663944</v>
      </c>
      <c r="AN112" s="51">
        <f t="shared" si="51"/>
        <v>13.34355211754545</v>
      </c>
      <c r="AO112" s="51">
        <f t="shared" si="52"/>
        <v>0</v>
      </c>
      <c r="AQ112" s="124">
        <f t="shared" si="53"/>
        <v>451448</v>
      </c>
      <c r="AR112" s="51">
        <f t="shared" si="53"/>
        <v>48755</v>
      </c>
      <c r="AS112" s="51">
        <f t="shared" si="54"/>
        <v>105225</v>
      </c>
      <c r="AU112" s="178">
        <f t="shared" si="55"/>
        <v>605428</v>
      </c>
      <c r="AW112" s="124">
        <f t="shared" si="56"/>
        <v>1404.3806792199266</v>
      </c>
      <c r="AX112" s="51">
        <f t="shared" si="56"/>
        <v>151.66880795876276</v>
      </c>
      <c r="AY112" s="51">
        <f t="shared" si="56"/>
        <v>327.3377154642767</v>
      </c>
      <c r="AZ112" s="65">
        <f t="shared" si="57"/>
        <v>1883.3872026429663</v>
      </c>
      <c r="BB112" s="131">
        <v>444463.06032327248</v>
      </c>
      <c r="BC112" s="54">
        <v>48743.498000379121</v>
      </c>
      <c r="BD112" s="54">
        <v>101136.61920973899</v>
      </c>
      <c r="BE112" s="54">
        <f t="shared" si="58"/>
        <v>594343.17753339058</v>
      </c>
      <c r="BG112" s="122">
        <f t="shared" si="59"/>
        <v>1.5715456019330665E-2</v>
      </c>
      <c r="BH112" s="49">
        <f t="shared" si="59"/>
        <v>2.3596992609742351E-4</v>
      </c>
      <c r="BI112" s="49">
        <f t="shared" si="59"/>
        <v>4.042433712147786E-2</v>
      </c>
      <c r="BJ112" s="49">
        <f t="shared" si="60"/>
        <v>1.8650542120485003E-2</v>
      </c>
      <c r="BL112" s="131">
        <v>433650</v>
      </c>
      <c r="BM112" s="54">
        <v>45989</v>
      </c>
      <c r="BN112" s="54">
        <v>98113</v>
      </c>
      <c r="BO112" s="54">
        <f t="shared" si="61"/>
        <v>577752</v>
      </c>
      <c r="BQ112" s="122">
        <f t="shared" si="62"/>
        <v>4.1042315231177184E-2</v>
      </c>
      <c r="BR112" s="49">
        <f t="shared" si="62"/>
        <v>6.0144817238904968E-2</v>
      </c>
      <c r="BS112" s="49">
        <f t="shared" si="62"/>
        <v>7.2487845647365878E-2</v>
      </c>
      <c r="BT112" s="49">
        <f t="shared" si="63"/>
        <v>4.7902906437364168E-2</v>
      </c>
      <c r="BV112" s="122">
        <f t="shared" si="64"/>
        <v>3.227920567904885E-2</v>
      </c>
      <c r="BW112" s="49">
        <f t="shared" si="64"/>
        <v>5.1220909883109567E-2</v>
      </c>
      <c r="BX112" s="49">
        <f t="shared" si="64"/>
        <v>6.3460039239086496E-2</v>
      </c>
      <c r="BY112" s="49">
        <f t="shared" si="32"/>
        <v>3.9082046963400119E-2</v>
      </c>
      <c r="CA112" s="180">
        <v>314618.19025443151</v>
      </c>
      <c r="CB112" s="64">
        <v>322410.55234107468</v>
      </c>
      <c r="CC112" s="64">
        <v>303926.79104506091</v>
      </c>
      <c r="CD112" s="64">
        <v>313363.53363718529</v>
      </c>
      <c r="CF112" s="180">
        <v>313636.37683558528</v>
      </c>
      <c r="CG112" s="64">
        <v>320085.86358387442</v>
      </c>
      <c r="CH112" s="64">
        <v>302611.65493865294</v>
      </c>
      <c r="CI112" s="64">
        <v>312254.69505858881</v>
      </c>
      <c r="CK112" s="163">
        <v>321457</v>
      </c>
      <c r="CL112" s="60">
        <v>318751.09375</v>
      </c>
    </row>
    <row r="113" spans="1:90">
      <c r="A113" s="9" t="s">
        <v>250</v>
      </c>
      <c r="B113" s="23" t="s">
        <v>251</v>
      </c>
      <c r="D113" s="131">
        <v>366722.91726916167</v>
      </c>
      <c r="E113" s="54">
        <v>178607.328125</v>
      </c>
      <c r="F113" s="124">
        <f t="shared" si="33"/>
        <v>2053.2355593635398</v>
      </c>
      <c r="G113" s="131">
        <f t="shared" si="34"/>
        <v>349119</v>
      </c>
      <c r="H113" s="54">
        <v>177701.8125</v>
      </c>
      <c r="I113" s="124">
        <f t="shared" si="35"/>
        <v>1964.6338722628391</v>
      </c>
      <c r="J113" s="49">
        <f t="shared" si="36"/>
        <v>5.0423830468011355E-2</v>
      </c>
      <c r="K113" s="49">
        <f t="shared" si="37"/>
        <v>4.509832002369496E-2</v>
      </c>
      <c r="M113" s="131">
        <f t="shared" si="38"/>
        <v>380640.32836031751</v>
      </c>
      <c r="N113" s="124">
        <f t="shared" si="39"/>
        <v>2131.1573962627272</v>
      </c>
      <c r="O113" s="49">
        <f t="shared" si="40"/>
        <v>-3.656315438542157E-2</v>
      </c>
      <c r="P113" s="49">
        <f t="shared" si="41"/>
        <v>-3.6563154385421681E-2</v>
      </c>
      <c r="R113" s="131">
        <v>283073</v>
      </c>
      <c r="S113" s="54">
        <v>32785</v>
      </c>
      <c r="T113" s="54">
        <v>49322</v>
      </c>
      <c r="V113" s="124">
        <f t="shared" si="42"/>
        <v>49322</v>
      </c>
      <c r="W113" s="51">
        <f t="shared" si="43"/>
        <v>1542.9172691616695</v>
      </c>
      <c r="Y113" s="176">
        <v>-2.6764800157299984E-2</v>
      </c>
      <c r="Z113" s="61">
        <v>1.3043818531919049E-2</v>
      </c>
      <c r="AA113" s="117">
        <f t="shared" si="44"/>
        <v>1</v>
      </c>
      <c r="AB113" s="63">
        <f t="shared" si="45"/>
        <v>290.85774954065772</v>
      </c>
      <c r="AC113" s="63">
        <f t="shared" si="45"/>
        <v>32.36286466612205</v>
      </c>
      <c r="AE113" s="124">
        <f t="shared" si="46"/>
        <v>1542.9172691616695</v>
      </c>
      <c r="AF113" s="51">
        <v>0</v>
      </c>
      <c r="AG113" s="51">
        <f t="shared" si="47"/>
        <v>0</v>
      </c>
      <c r="AI113" s="124">
        <v>0</v>
      </c>
      <c r="AJ113" s="51">
        <f t="shared" si="48"/>
        <v>0</v>
      </c>
      <c r="AK113" s="51">
        <f t="shared" si="49"/>
        <v>0</v>
      </c>
      <c r="AM113" s="124">
        <f t="shared" si="50"/>
        <v>0</v>
      </c>
      <c r="AN113" s="51">
        <f t="shared" si="51"/>
        <v>0</v>
      </c>
      <c r="AO113" s="51">
        <f t="shared" si="52"/>
        <v>0</v>
      </c>
      <c r="AQ113" s="124">
        <f t="shared" si="53"/>
        <v>284616</v>
      </c>
      <c r="AR113" s="51">
        <f t="shared" si="53"/>
        <v>32785</v>
      </c>
      <c r="AS113" s="51">
        <f t="shared" si="54"/>
        <v>49322</v>
      </c>
      <c r="AU113" s="178">
        <f t="shared" si="55"/>
        <v>366723</v>
      </c>
      <c r="AW113" s="124">
        <f t="shared" si="56"/>
        <v>1593.5292408652394</v>
      </c>
      <c r="AX113" s="51">
        <f t="shared" si="56"/>
        <v>183.55909773788852</v>
      </c>
      <c r="AY113" s="51">
        <f t="shared" si="56"/>
        <v>276.1476839599859</v>
      </c>
      <c r="AZ113" s="65">
        <f t="shared" si="57"/>
        <v>2053.2360225631141</v>
      </c>
      <c r="BB113" s="131">
        <v>290857.74954065768</v>
      </c>
      <c r="BC113" s="54">
        <v>32362.864666122052</v>
      </c>
      <c r="BD113" s="54">
        <v>57419.71415353776</v>
      </c>
      <c r="BE113" s="54">
        <f t="shared" si="58"/>
        <v>380640.32836031751</v>
      </c>
      <c r="BG113" s="122">
        <f t="shared" si="59"/>
        <v>-2.1459801399533185E-2</v>
      </c>
      <c r="BH113" s="49">
        <f t="shared" si="59"/>
        <v>1.3043818531919049E-2</v>
      </c>
      <c r="BI113" s="49">
        <f t="shared" si="59"/>
        <v>-0.14102672353757861</v>
      </c>
      <c r="BJ113" s="49">
        <f t="shared" si="60"/>
        <v>-3.6562937038934096E-2</v>
      </c>
      <c r="BL113" s="131">
        <v>271749</v>
      </c>
      <c r="BM113" s="54">
        <v>31226</v>
      </c>
      <c r="BN113" s="54">
        <v>46144</v>
      </c>
      <c r="BO113" s="54">
        <f t="shared" si="61"/>
        <v>349119</v>
      </c>
      <c r="BQ113" s="122">
        <f t="shared" si="62"/>
        <v>4.7348840290120764E-2</v>
      </c>
      <c r="BR113" s="49">
        <f t="shared" si="62"/>
        <v>4.9926343431755615E-2</v>
      </c>
      <c r="BS113" s="49">
        <f t="shared" si="62"/>
        <v>6.887135922330101E-2</v>
      </c>
      <c r="BT113" s="49">
        <f t="shared" si="63"/>
        <v>5.0424067438323394E-2</v>
      </c>
      <c r="BV113" s="122">
        <f t="shared" si="64"/>
        <v>4.203891964092632E-2</v>
      </c>
      <c r="BW113" s="49">
        <f t="shared" si="64"/>
        <v>4.4603355181177085E-2</v>
      </c>
      <c r="BX113" s="49">
        <f t="shared" si="64"/>
        <v>6.3452322238355396E-2</v>
      </c>
      <c r="BY113" s="49">
        <f t="shared" si="32"/>
        <v>4.5098555792598694E-2</v>
      </c>
      <c r="CA113" s="180">
        <v>205886.93853523131</v>
      </c>
      <c r="CB113" s="64">
        <v>214061.96724458932</v>
      </c>
      <c r="CC113" s="64">
        <v>172552.62833354541</v>
      </c>
      <c r="CD113" s="64">
        <v>200690.11111531843</v>
      </c>
      <c r="CF113" s="180">
        <v>204217.16326302558</v>
      </c>
      <c r="CG113" s="64">
        <v>212870.8809662748</v>
      </c>
      <c r="CH113" s="64">
        <v>171393.13405418693</v>
      </c>
      <c r="CI113" s="64">
        <v>199268.85123851741</v>
      </c>
      <c r="CK113" s="163">
        <v>178607.328125</v>
      </c>
      <c r="CL113" s="60">
        <v>177701.8125</v>
      </c>
    </row>
    <row r="114" spans="1:90">
      <c r="A114" s="9" t="s">
        <v>252</v>
      </c>
      <c r="B114" s="23" t="s">
        <v>253</v>
      </c>
      <c r="D114" s="131">
        <v>471384.23962160549</v>
      </c>
      <c r="E114" s="54">
        <v>255215.78125</v>
      </c>
      <c r="F114" s="124">
        <f t="shared" si="33"/>
        <v>1847.0027100708746</v>
      </c>
      <c r="G114" s="131">
        <f t="shared" si="34"/>
        <v>449648</v>
      </c>
      <c r="H114" s="54">
        <v>253729.046875</v>
      </c>
      <c r="I114" s="124">
        <f t="shared" si="35"/>
        <v>1772.1581566556697</v>
      </c>
      <c r="J114" s="49">
        <f t="shared" si="36"/>
        <v>4.8340567781032018E-2</v>
      </c>
      <c r="K114" s="49">
        <f t="shared" si="37"/>
        <v>4.2233563146783615E-2</v>
      </c>
      <c r="M114" s="131">
        <f t="shared" si="38"/>
        <v>482159.2902433569</v>
      </c>
      <c r="N114" s="124">
        <f t="shared" si="39"/>
        <v>1889.2220844723211</v>
      </c>
      <c r="O114" s="49">
        <f t="shared" si="40"/>
        <v>-2.2347491461406799E-2</v>
      </c>
      <c r="P114" s="49">
        <f t="shared" si="41"/>
        <v>-2.2347491461406799E-2</v>
      </c>
      <c r="R114" s="131">
        <v>353602</v>
      </c>
      <c r="S114" s="54">
        <v>40021</v>
      </c>
      <c r="T114" s="54">
        <v>77404</v>
      </c>
      <c r="V114" s="124">
        <f t="shared" si="42"/>
        <v>77404</v>
      </c>
      <c r="W114" s="51">
        <f t="shared" si="43"/>
        <v>357.23962160549127</v>
      </c>
      <c r="Y114" s="176">
        <v>-2.6781292357806685E-2</v>
      </c>
      <c r="Z114" s="61">
        <v>6.5014960438356528E-3</v>
      </c>
      <c r="AA114" s="117">
        <f t="shared" si="44"/>
        <v>1</v>
      </c>
      <c r="AB114" s="63">
        <f t="shared" si="45"/>
        <v>363.33251428825059</v>
      </c>
      <c r="AC114" s="63">
        <f t="shared" si="45"/>
        <v>39.762484365206532</v>
      </c>
      <c r="AE114" s="124">
        <f t="shared" si="46"/>
        <v>357.23962160549127</v>
      </c>
      <c r="AF114" s="51">
        <v>0</v>
      </c>
      <c r="AG114" s="51">
        <f t="shared" si="47"/>
        <v>0</v>
      </c>
      <c r="AI114" s="124">
        <v>0</v>
      </c>
      <c r="AJ114" s="51">
        <f t="shared" si="48"/>
        <v>0</v>
      </c>
      <c r="AK114" s="51">
        <f t="shared" si="49"/>
        <v>0</v>
      </c>
      <c r="AM114" s="124">
        <f t="shared" si="50"/>
        <v>0</v>
      </c>
      <c r="AN114" s="51">
        <f t="shared" si="51"/>
        <v>0</v>
      </c>
      <c r="AO114" s="51">
        <f t="shared" si="52"/>
        <v>0</v>
      </c>
      <c r="AQ114" s="124">
        <f t="shared" si="53"/>
        <v>353959</v>
      </c>
      <c r="AR114" s="51">
        <f t="shared" si="53"/>
        <v>40021</v>
      </c>
      <c r="AS114" s="51">
        <f t="shared" si="54"/>
        <v>77404</v>
      </c>
      <c r="AU114" s="178">
        <f t="shared" si="55"/>
        <v>471384</v>
      </c>
      <c r="AW114" s="124">
        <f t="shared" si="56"/>
        <v>1386.9009128917257</v>
      </c>
      <c r="AX114" s="51">
        <f t="shared" si="56"/>
        <v>156.81240322986491</v>
      </c>
      <c r="AY114" s="51">
        <f t="shared" si="56"/>
        <v>303.28845505120972</v>
      </c>
      <c r="AZ114" s="65">
        <f t="shared" si="57"/>
        <v>1847.0017711728003</v>
      </c>
      <c r="BB114" s="131">
        <v>363332.51428825065</v>
      </c>
      <c r="BC114" s="54">
        <v>39762.484365206532</v>
      </c>
      <c r="BD114" s="54">
        <v>79064.291589899731</v>
      </c>
      <c r="BE114" s="54">
        <f t="shared" si="58"/>
        <v>482159.2902433569</v>
      </c>
      <c r="BG114" s="122">
        <f t="shared" si="59"/>
        <v>-2.5798721335504093E-2</v>
      </c>
      <c r="BH114" s="49">
        <f t="shared" si="59"/>
        <v>6.5014960438356528E-3</v>
      </c>
      <c r="BI114" s="49">
        <f t="shared" si="59"/>
        <v>-2.0999259672261794E-2</v>
      </c>
      <c r="BJ114" s="49">
        <f t="shared" si="60"/>
        <v>-2.234798843742769E-2</v>
      </c>
      <c r="BL114" s="131">
        <v>339198</v>
      </c>
      <c r="BM114" s="54">
        <v>38089</v>
      </c>
      <c r="BN114" s="54">
        <v>72361</v>
      </c>
      <c r="BO114" s="54">
        <f t="shared" si="61"/>
        <v>449648</v>
      </c>
      <c r="BQ114" s="122">
        <f t="shared" si="62"/>
        <v>4.3517355644785649E-2</v>
      </c>
      <c r="BR114" s="49">
        <f t="shared" si="62"/>
        <v>5.0723305941347885E-2</v>
      </c>
      <c r="BS114" s="49">
        <f t="shared" si="62"/>
        <v>6.9692237531266743E-2</v>
      </c>
      <c r="BT114" s="49">
        <f t="shared" si="63"/>
        <v>4.8340034871721782E-2</v>
      </c>
      <c r="BV114" s="122">
        <f t="shared" si="64"/>
        <v>3.743844815737396E-2</v>
      </c>
      <c r="BW114" s="49">
        <f t="shared" si="64"/>
        <v>4.4602420900832218E-2</v>
      </c>
      <c r="BX114" s="49">
        <f t="shared" si="64"/>
        <v>6.3460850849694328E-2</v>
      </c>
      <c r="BY114" s="49">
        <f t="shared" si="32"/>
        <v>4.2233033341884108E-2</v>
      </c>
      <c r="CA114" s="180">
        <v>257189.0181893174</v>
      </c>
      <c r="CB114" s="64">
        <v>263006.24847522989</v>
      </c>
      <c r="CC114" s="64">
        <v>237596.99124741231</v>
      </c>
      <c r="CD114" s="64">
        <v>254215.31646700384</v>
      </c>
      <c r="CF114" s="180">
        <v>254625.0486432231</v>
      </c>
      <c r="CG114" s="64">
        <v>261120.69732733382</v>
      </c>
      <c r="CH114" s="64">
        <v>235926.31772677961</v>
      </c>
      <c r="CI114" s="64">
        <v>251930.06323322174</v>
      </c>
      <c r="CK114" s="163">
        <v>255215.78125</v>
      </c>
      <c r="CL114" s="60">
        <v>253729.046875</v>
      </c>
    </row>
    <row r="115" spans="1:90">
      <c r="A115" s="9" t="s">
        <v>254</v>
      </c>
      <c r="B115" s="23" t="s">
        <v>255</v>
      </c>
      <c r="D115" s="131">
        <v>456017.22957537108</v>
      </c>
      <c r="E115" s="54">
        <v>235011.34375</v>
      </c>
      <c r="F115" s="124">
        <f t="shared" si="33"/>
        <v>1940.4051834215813</v>
      </c>
      <c r="G115" s="131">
        <f t="shared" si="34"/>
        <v>432549</v>
      </c>
      <c r="H115" s="54">
        <v>231530.3125</v>
      </c>
      <c r="I115" s="124">
        <f t="shared" si="35"/>
        <v>1868.217579501604</v>
      </c>
      <c r="J115" s="49">
        <f t="shared" si="36"/>
        <v>5.4255655602882147E-2</v>
      </c>
      <c r="K115" s="49">
        <f t="shared" si="37"/>
        <v>3.8639826919536491E-2</v>
      </c>
      <c r="M115" s="131">
        <f t="shared" si="38"/>
        <v>437115.00412798126</v>
      </c>
      <c r="N115" s="124">
        <f t="shared" si="39"/>
        <v>1859.9740640306059</v>
      </c>
      <c r="O115" s="49">
        <f t="shared" si="40"/>
        <v>4.324314029233256E-2</v>
      </c>
      <c r="P115" s="49">
        <f t="shared" si="41"/>
        <v>4.324314029233256E-2</v>
      </c>
      <c r="R115" s="131">
        <v>330711</v>
      </c>
      <c r="S115" s="54">
        <v>37002</v>
      </c>
      <c r="T115" s="54">
        <v>86641</v>
      </c>
      <c r="V115" s="124">
        <f t="shared" si="42"/>
        <v>86641</v>
      </c>
      <c r="W115" s="51">
        <f t="shared" si="43"/>
        <v>1663.2295753710787</v>
      </c>
      <c r="Y115" s="176">
        <v>5.5960587276250306E-2</v>
      </c>
      <c r="Z115" s="61">
        <v>6.2294671665675816E-2</v>
      </c>
      <c r="AA115" s="117">
        <f t="shared" si="44"/>
        <v>2</v>
      </c>
      <c r="AB115" s="63">
        <f t="shared" si="45"/>
        <v>313.18498434968819</v>
      </c>
      <c r="AC115" s="63">
        <f t="shared" si="45"/>
        <v>34.83214308321903</v>
      </c>
      <c r="AE115" s="124">
        <f t="shared" si="46"/>
        <v>0</v>
      </c>
      <c r="AF115" s="51">
        <v>0</v>
      </c>
      <c r="AG115" s="51">
        <f t="shared" si="47"/>
        <v>1663.2295753710787</v>
      </c>
      <c r="AI115" s="124">
        <v>0</v>
      </c>
      <c r="AJ115" s="51">
        <f t="shared" si="48"/>
        <v>0</v>
      </c>
      <c r="AK115" s="51">
        <f t="shared" si="49"/>
        <v>1663.2295753710787</v>
      </c>
      <c r="AM115" s="124">
        <f t="shared" si="50"/>
        <v>1496.7611863670465</v>
      </c>
      <c r="AN115" s="51">
        <f t="shared" si="51"/>
        <v>166.46838900403219</v>
      </c>
      <c r="AO115" s="51">
        <f t="shared" si="52"/>
        <v>0</v>
      </c>
      <c r="AQ115" s="124">
        <f t="shared" si="53"/>
        <v>332208</v>
      </c>
      <c r="AR115" s="51">
        <f t="shared" si="53"/>
        <v>37168</v>
      </c>
      <c r="AS115" s="51">
        <f t="shared" si="54"/>
        <v>86641</v>
      </c>
      <c r="AU115" s="178">
        <f t="shared" si="55"/>
        <v>456017</v>
      </c>
      <c r="AW115" s="124">
        <f t="shared" si="56"/>
        <v>1413.5828283820874</v>
      </c>
      <c r="AX115" s="51">
        <f t="shared" si="56"/>
        <v>158.15406782890668</v>
      </c>
      <c r="AY115" s="51">
        <f t="shared" si="56"/>
        <v>368.6673103412694</v>
      </c>
      <c r="AZ115" s="65">
        <f t="shared" si="57"/>
        <v>1940.4042065522635</v>
      </c>
      <c r="BB115" s="131">
        <v>313184.98434968817</v>
      </c>
      <c r="BC115" s="54">
        <v>34832.143083219031</v>
      </c>
      <c r="BD115" s="54">
        <v>89097.876695074097</v>
      </c>
      <c r="BE115" s="54">
        <f t="shared" si="58"/>
        <v>437115.00412798126</v>
      </c>
      <c r="BG115" s="122">
        <f t="shared" si="59"/>
        <v>6.0740509925187203E-2</v>
      </c>
      <c r="BH115" s="49">
        <f t="shared" si="59"/>
        <v>6.7060384748657942E-2</v>
      </c>
      <c r="BI115" s="49">
        <f t="shared" si="59"/>
        <v>-2.7575030811143098E-2</v>
      </c>
      <c r="BJ115" s="49">
        <f t="shared" si="60"/>
        <v>4.3242615086451108E-2</v>
      </c>
      <c r="BL115" s="131">
        <v>317225</v>
      </c>
      <c r="BM115" s="54">
        <v>35060</v>
      </c>
      <c r="BN115" s="54">
        <v>80264</v>
      </c>
      <c r="BO115" s="54">
        <f t="shared" si="61"/>
        <v>432549</v>
      </c>
      <c r="BQ115" s="122">
        <f t="shared" si="62"/>
        <v>4.7231460319962171E-2</v>
      </c>
      <c r="BR115" s="49">
        <f t="shared" si="62"/>
        <v>6.0125499144324079E-2</v>
      </c>
      <c r="BS115" s="49">
        <f t="shared" si="62"/>
        <v>7.9450313963919106E-2</v>
      </c>
      <c r="BT115" s="49">
        <f t="shared" si="63"/>
        <v>5.4255124852906844E-2</v>
      </c>
      <c r="BV115" s="122">
        <f t="shared" si="64"/>
        <v>3.1719675309129336E-2</v>
      </c>
      <c r="BW115" s="49">
        <f t="shared" si="64"/>
        <v>4.4422725258783879E-2</v>
      </c>
      <c r="BX115" s="49">
        <f t="shared" si="64"/>
        <v>6.3461297366796954E-2</v>
      </c>
      <c r="BY115" s="49">
        <f t="shared" si="32"/>
        <v>3.8639304031127475E-2</v>
      </c>
      <c r="CA115" s="180">
        <v>221691.52351895021</v>
      </c>
      <c r="CB115" s="64">
        <v>230394.84139190512</v>
      </c>
      <c r="CC115" s="64">
        <v>267749.03061278904</v>
      </c>
      <c r="CD115" s="64">
        <v>230466.01269631236</v>
      </c>
      <c r="CF115" s="180">
        <v>219832.82994356976</v>
      </c>
      <c r="CG115" s="64">
        <v>227787.65676284017</v>
      </c>
      <c r="CH115" s="64">
        <v>265909.3733307395</v>
      </c>
      <c r="CI115" s="64">
        <v>228369.54660923863</v>
      </c>
      <c r="CK115" s="163">
        <v>235011.34375</v>
      </c>
      <c r="CL115" s="60">
        <v>231530.3125</v>
      </c>
    </row>
    <row r="116" spans="1:90">
      <c r="A116" s="9" t="s">
        <v>256</v>
      </c>
      <c r="B116" s="23" t="s">
        <v>257</v>
      </c>
      <c r="D116" s="131">
        <v>797084</v>
      </c>
      <c r="E116" s="54">
        <v>437661.96875</v>
      </c>
      <c r="F116" s="124">
        <f t="shared" si="33"/>
        <v>1821.2320395956267</v>
      </c>
      <c r="G116" s="131">
        <f t="shared" si="34"/>
        <v>759190</v>
      </c>
      <c r="H116" s="54">
        <v>433326.53125</v>
      </c>
      <c r="I116" s="124">
        <f t="shared" si="35"/>
        <v>1752.0044244925289</v>
      </c>
      <c r="J116" s="49">
        <f t="shared" si="36"/>
        <v>4.991372383724757E-2</v>
      </c>
      <c r="K116" s="49">
        <f t="shared" si="37"/>
        <v>3.9513379153223172E-2</v>
      </c>
      <c r="M116" s="131">
        <f t="shared" si="38"/>
        <v>773286.83255095605</v>
      </c>
      <c r="N116" s="124">
        <f t="shared" si="39"/>
        <v>1766.8586438056964</v>
      </c>
      <c r="O116" s="49">
        <f t="shared" si="40"/>
        <v>3.0774049741078224E-2</v>
      </c>
      <c r="P116" s="49">
        <f t="shared" si="41"/>
        <v>3.0774049741078224E-2</v>
      </c>
      <c r="R116" s="131">
        <v>572344</v>
      </c>
      <c r="S116" s="54">
        <v>60807</v>
      </c>
      <c r="T116" s="54">
        <v>163933</v>
      </c>
      <c r="V116" s="124">
        <f t="shared" si="42"/>
        <v>163933</v>
      </c>
      <c r="W116" s="51">
        <f t="shared" si="43"/>
        <v>0</v>
      </c>
      <c r="Y116" s="176">
        <v>3.1816206951481352E-2</v>
      </c>
      <c r="Z116" s="61">
        <v>-2.0229758119753805E-2</v>
      </c>
      <c r="AA116" s="117">
        <f t="shared" si="44"/>
        <v>3</v>
      </c>
      <c r="AB116" s="63">
        <f t="shared" si="45"/>
        <v>554.69568722030465</v>
      </c>
      <c r="AC116" s="63">
        <f t="shared" si="45"/>
        <v>62.062509556635646</v>
      </c>
      <c r="AE116" s="124">
        <f t="shared" si="46"/>
        <v>0</v>
      </c>
      <c r="AF116" s="51">
        <v>0</v>
      </c>
      <c r="AG116" s="51">
        <f t="shared" si="47"/>
        <v>0</v>
      </c>
      <c r="AI116" s="124">
        <v>0</v>
      </c>
      <c r="AJ116" s="51">
        <f t="shared" si="48"/>
        <v>0</v>
      </c>
      <c r="AK116" s="51">
        <f t="shared" si="49"/>
        <v>0</v>
      </c>
      <c r="AM116" s="124">
        <f t="shared" si="50"/>
        <v>0</v>
      </c>
      <c r="AN116" s="51">
        <f t="shared" si="51"/>
        <v>0</v>
      </c>
      <c r="AO116" s="51">
        <f t="shared" si="52"/>
        <v>0</v>
      </c>
      <c r="AQ116" s="124">
        <f t="shared" si="53"/>
        <v>572344</v>
      </c>
      <c r="AR116" s="51">
        <f t="shared" si="53"/>
        <v>60807</v>
      </c>
      <c r="AS116" s="51">
        <f t="shared" si="54"/>
        <v>163933</v>
      </c>
      <c r="AU116" s="178">
        <f t="shared" si="55"/>
        <v>797084</v>
      </c>
      <c r="AW116" s="124">
        <f t="shared" si="56"/>
        <v>1307.730716549723</v>
      </c>
      <c r="AX116" s="51">
        <f t="shared" si="56"/>
        <v>138.93599248221176</v>
      </c>
      <c r="AY116" s="51">
        <f t="shared" si="56"/>
        <v>374.56533056369199</v>
      </c>
      <c r="AZ116" s="65">
        <f t="shared" si="57"/>
        <v>1821.2320395956267</v>
      </c>
      <c r="BB116" s="131">
        <v>554695.68722030451</v>
      </c>
      <c r="BC116" s="54">
        <v>62062.509556635647</v>
      </c>
      <c r="BD116" s="54">
        <v>156528.63577401589</v>
      </c>
      <c r="BE116" s="54">
        <f t="shared" si="58"/>
        <v>773286.83255095605</v>
      </c>
      <c r="BG116" s="122">
        <f t="shared" si="59"/>
        <v>3.1816206951481574E-2</v>
      </c>
      <c r="BH116" s="49">
        <f t="shared" si="59"/>
        <v>-2.0229758119753805E-2</v>
      </c>
      <c r="BI116" s="49">
        <f t="shared" si="59"/>
        <v>4.7303576047733387E-2</v>
      </c>
      <c r="BJ116" s="49">
        <f t="shared" si="60"/>
        <v>3.0774049741078224E-2</v>
      </c>
      <c r="BL116" s="131">
        <v>549103</v>
      </c>
      <c r="BM116" s="54">
        <v>57463</v>
      </c>
      <c r="BN116" s="54">
        <v>152624</v>
      </c>
      <c r="BO116" s="54">
        <f t="shared" si="61"/>
        <v>759190</v>
      </c>
      <c r="BQ116" s="122">
        <f t="shared" si="62"/>
        <v>4.2325392503774317E-2</v>
      </c>
      <c r="BR116" s="49">
        <f t="shared" si="62"/>
        <v>5.8193968292640452E-2</v>
      </c>
      <c r="BS116" s="49">
        <f t="shared" si="62"/>
        <v>7.4097127581507438E-2</v>
      </c>
      <c r="BT116" s="49">
        <f t="shared" si="63"/>
        <v>4.991372383724757E-2</v>
      </c>
      <c r="BV116" s="122">
        <f t="shared" si="64"/>
        <v>3.2000217102380546E-2</v>
      </c>
      <c r="BW116" s="49">
        <f t="shared" si="64"/>
        <v>4.7711600300939683E-2</v>
      </c>
      <c r="BX116" s="49">
        <f t="shared" si="64"/>
        <v>6.3457224418664415E-2</v>
      </c>
      <c r="BY116" s="49">
        <f t="shared" si="32"/>
        <v>3.9513379153223394E-2</v>
      </c>
      <c r="CA116" s="180">
        <v>392647.59849391808</v>
      </c>
      <c r="CB116" s="64">
        <v>410508.24841648608</v>
      </c>
      <c r="CC116" s="64">
        <v>470385.96256415796</v>
      </c>
      <c r="CD116" s="64">
        <v>407710.39951856813</v>
      </c>
      <c r="CF116" s="180">
        <v>390993.53844456124</v>
      </c>
      <c r="CG116" s="64">
        <v>406578.83779286739</v>
      </c>
      <c r="CH116" s="64">
        <v>468109.42449508165</v>
      </c>
      <c r="CI116" s="64">
        <v>405460.73609589413</v>
      </c>
      <c r="CK116" s="163">
        <v>437661.96875</v>
      </c>
      <c r="CL116" s="60">
        <v>433326.53125</v>
      </c>
    </row>
    <row r="117" spans="1:90">
      <c r="A117" s="9" t="s">
        <v>258</v>
      </c>
      <c r="B117" s="23" t="s">
        <v>259</v>
      </c>
      <c r="D117" s="131">
        <v>487240.53770359763</v>
      </c>
      <c r="E117" s="54">
        <v>248993.375</v>
      </c>
      <c r="F117" s="124">
        <f t="shared" si="33"/>
        <v>1956.841372601169</v>
      </c>
      <c r="G117" s="131">
        <f t="shared" si="34"/>
        <v>464175</v>
      </c>
      <c r="H117" s="54">
        <v>246476.640625</v>
      </c>
      <c r="I117" s="124">
        <f t="shared" si="35"/>
        <v>1883.24134418164</v>
      </c>
      <c r="J117" s="49">
        <f t="shared" si="36"/>
        <v>4.9691469173474667E-2</v>
      </c>
      <c r="K117" s="49">
        <f t="shared" si="37"/>
        <v>3.908157000000001E-2</v>
      </c>
      <c r="M117" s="131">
        <f t="shared" si="38"/>
        <v>473578.78008920583</v>
      </c>
      <c r="N117" s="124">
        <f t="shared" si="39"/>
        <v>1901.9734163176263</v>
      </c>
      <c r="O117" s="49">
        <f t="shared" si="40"/>
        <v>2.884790913101809E-2</v>
      </c>
      <c r="P117" s="49">
        <f t="shared" si="41"/>
        <v>2.884790913101809E-2</v>
      </c>
      <c r="R117" s="131">
        <v>357061</v>
      </c>
      <c r="S117" s="54">
        <v>34773</v>
      </c>
      <c r="T117" s="54">
        <v>95325</v>
      </c>
      <c r="V117" s="124">
        <f t="shared" si="42"/>
        <v>95325</v>
      </c>
      <c r="W117" s="51">
        <f t="shared" si="43"/>
        <v>81.537703597627115</v>
      </c>
      <c r="Y117" s="176">
        <v>2.0497954033487975E-2</v>
      </c>
      <c r="Z117" s="61">
        <v>3.0907940756097485E-3</v>
      </c>
      <c r="AA117" s="117">
        <f t="shared" si="44"/>
        <v>2</v>
      </c>
      <c r="AB117" s="63">
        <f t="shared" si="45"/>
        <v>349.88899153469828</v>
      </c>
      <c r="AC117" s="63">
        <f t="shared" si="45"/>
        <v>34.665854980799402</v>
      </c>
      <c r="AE117" s="124">
        <f t="shared" si="46"/>
        <v>0</v>
      </c>
      <c r="AF117" s="51">
        <v>0</v>
      </c>
      <c r="AG117" s="51">
        <f t="shared" si="47"/>
        <v>81.537703597627115</v>
      </c>
      <c r="AI117" s="124">
        <v>0</v>
      </c>
      <c r="AJ117" s="51">
        <f t="shared" si="48"/>
        <v>0</v>
      </c>
      <c r="AK117" s="51">
        <f t="shared" si="49"/>
        <v>81.537703597627115</v>
      </c>
      <c r="AM117" s="124">
        <f t="shared" si="50"/>
        <v>74.187453733414742</v>
      </c>
      <c r="AN117" s="51">
        <f t="shared" si="51"/>
        <v>7.3502498642123744</v>
      </c>
      <c r="AO117" s="51">
        <f t="shared" si="52"/>
        <v>0</v>
      </c>
      <c r="AQ117" s="124">
        <f t="shared" si="53"/>
        <v>357135</v>
      </c>
      <c r="AR117" s="51">
        <f t="shared" si="53"/>
        <v>34780</v>
      </c>
      <c r="AS117" s="51">
        <f t="shared" si="54"/>
        <v>95325</v>
      </c>
      <c r="AU117" s="178">
        <f t="shared" si="55"/>
        <v>487240</v>
      </c>
      <c r="AW117" s="124">
        <f t="shared" si="56"/>
        <v>1434.3152704364122</v>
      </c>
      <c r="AX117" s="51">
        <f t="shared" si="56"/>
        <v>139.68243130966837</v>
      </c>
      <c r="AY117" s="51">
        <f t="shared" si="56"/>
        <v>382.84151134543237</v>
      </c>
      <c r="AZ117" s="65">
        <f t="shared" si="57"/>
        <v>1956.8392130915129</v>
      </c>
      <c r="BB117" s="131">
        <v>349888.99153469829</v>
      </c>
      <c r="BC117" s="54">
        <v>34665.854980799406</v>
      </c>
      <c r="BD117" s="54">
        <v>89023.933573708084</v>
      </c>
      <c r="BE117" s="54">
        <f t="shared" si="58"/>
        <v>473578.78008920583</v>
      </c>
      <c r="BG117" s="122">
        <f t="shared" si="59"/>
        <v>2.0709449684366943E-2</v>
      </c>
      <c r="BH117" s="49">
        <f t="shared" si="59"/>
        <v>3.2927218804732483E-3</v>
      </c>
      <c r="BI117" s="49">
        <f t="shared" si="59"/>
        <v>7.0779465401569874E-2</v>
      </c>
      <c r="BJ117" s="49">
        <f t="shared" si="60"/>
        <v>2.8846773726265429E-2</v>
      </c>
      <c r="BL117" s="131">
        <v>342492</v>
      </c>
      <c r="BM117" s="54">
        <v>32952</v>
      </c>
      <c r="BN117" s="54">
        <v>88731</v>
      </c>
      <c r="BO117" s="54">
        <f t="shared" si="61"/>
        <v>464175</v>
      </c>
      <c r="BQ117" s="122">
        <f t="shared" si="62"/>
        <v>4.2754283311726926E-2</v>
      </c>
      <c r="BR117" s="49">
        <f t="shared" si="62"/>
        <v>5.5474629764505901E-2</v>
      </c>
      <c r="BS117" s="49">
        <f t="shared" si="62"/>
        <v>7.4314501132636934E-2</v>
      </c>
      <c r="BT117" s="49">
        <f t="shared" si="63"/>
        <v>4.9690310766413504E-2</v>
      </c>
      <c r="BV117" s="122">
        <f t="shared" si="64"/>
        <v>3.2214502687085478E-2</v>
      </c>
      <c r="BW117" s="49">
        <f t="shared" si="64"/>
        <v>4.4806276509449461E-2</v>
      </c>
      <c r="BX117" s="49">
        <f t="shared" si="64"/>
        <v>6.3455721317464908E-2</v>
      </c>
      <c r="BY117" s="49">
        <f t="shared" si="32"/>
        <v>3.9080423301695699E-2</v>
      </c>
      <c r="CA117" s="180">
        <v>247672.86898157306</v>
      </c>
      <c r="CB117" s="64">
        <v>229294.9400481722</v>
      </c>
      <c r="CC117" s="64">
        <v>267526.82330773742</v>
      </c>
      <c r="CD117" s="64">
        <v>249691.29888935867</v>
      </c>
      <c r="CF117" s="180">
        <v>247075.52248201135</v>
      </c>
      <c r="CG117" s="64">
        <v>227541.16892686454</v>
      </c>
      <c r="CH117" s="64">
        <v>267059.29489254713</v>
      </c>
      <c r="CI117" s="64">
        <v>248959.38403569625</v>
      </c>
      <c r="CK117" s="163">
        <v>248993.375</v>
      </c>
      <c r="CL117" s="60">
        <v>246476.640625</v>
      </c>
    </row>
    <row r="118" spans="1:90">
      <c r="A118" s="9" t="s">
        <v>260</v>
      </c>
      <c r="B118" s="23" t="s">
        <v>261</v>
      </c>
      <c r="D118" s="131">
        <v>692609</v>
      </c>
      <c r="E118" s="54">
        <v>386772.15625</v>
      </c>
      <c r="F118" s="124">
        <f t="shared" si="33"/>
        <v>1790.7416260655398</v>
      </c>
      <c r="G118" s="131">
        <f t="shared" si="34"/>
        <v>661355</v>
      </c>
      <c r="H118" s="54">
        <v>385367</v>
      </c>
      <c r="I118" s="124">
        <f t="shared" si="35"/>
        <v>1716.1692620281447</v>
      </c>
      <c r="J118" s="49">
        <f t="shared" si="36"/>
        <v>4.7257524325059919E-2</v>
      </c>
      <c r="K118" s="49">
        <f t="shared" si="37"/>
        <v>4.3452802522093048E-2</v>
      </c>
      <c r="M118" s="131">
        <f t="shared" si="38"/>
        <v>711643.62868603773</v>
      </c>
      <c r="N118" s="124">
        <f t="shared" si="39"/>
        <v>1839.9556875703556</v>
      </c>
      <c r="O118" s="49">
        <f t="shared" si="40"/>
        <v>-2.6747416710780958E-2</v>
      </c>
      <c r="P118" s="49">
        <f t="shared" si="41"/>
        <v>-2.6747416710780958E-2</v>
      </c>
      <c r="R118" s="131">
        <v>493166</v>
      </c>
      <c r="S118" s="54">
        <v>56707</v>
      </c>
      <c r="T118" s="54">
        <v>142736</v>
      </c>
      <c r="V118" s="124">
        <f t="shared" si="42"/>
        <v>142736</v>
      </c>
      <c r="W118" s="51">
        <f t="shared" si="43"/>
        <v>0</v>
      </c>
      <c r="Y118" s="176">
        <v>-3.2391246707825783E-2</v>
      </c>
      <c r="Z118" s="61">
        <v>-6.4353574414383052E-3</v>
      </c>
      <c r="AA118" s="117">
        <f t="shared" si="44"/>
        <v>4</v>
      </c>
      <c r="AB118" s="63">
        <f t="shared" si="45"/>
        <v>509.67500895590399</v>
      </c>
      <c r="AC118" s="63">
        <f t="shared" si="45"/>
        <v>57.074293479256568</v>
      </c>
      <c r="AE118" s="124">
        <f t="shared" si="46"/>
        <v>0</v>
      </c>
      <c r="AF118" s="51">
        <v>0</v>
      </c>
      <c r="AG118" s="51">
        <f t="shared" si="47"/>
        <v>0</v>
      </c>
      <c r="AI118" s="124">
        <v>0</v>
      </c>
      <c r="AJ118" s="51">
        <f t="shared" si="48"/>
        <v>0</v>
      </c>
      <c r="AK118" s="51">
        <f t="shared" si="49"/>
        <v>0</v>
      </c>
      <c r="AM118" s="124">
        <f t="shared" si="50"/>
        <v>0</v>
      </c>
      <c r="AN118" s="51">
        <f t="shared" si="51"/>
        <v>0</v>
      </c>
      <c r="AO118" s="51">
        <f t="shared" si="52"/>
        <v>0</v>
      </c>
      <c r="AQ118" s="124">
        <f t="shared" si="53"/>
        <v>493166</v>
      </c>
      <c r="AR118" s="51">
        <f t="shared" si="53"/>
        <v>56707</v>
      </c>
      <c r="AS118" s="51">
        <f t="shared" si="54"/>
        <v>142736</v>
      </c>
      <c r="AU118" s="178">
        <f t="shared" si="55"/>
        <v>692609</v>
      </c>
      <c r="AW118" s="124">
        <f t="shared" si="56"/>
        <v>1275.081445317976</v>
      </c>
      <c r="AX118" s="51">
        <f t="shared" si="56"/>
        <v>146.61603500575151</v>
      </c>
      <c r="AY118" s="51">
        <f t="shared" si="56"/>
        <v>369.04414574181232</v>
      </c>
      <c r="AZ118" s="65">
        <f t="shared" si="57"/>
        <v>1790.7416260655398</v>
      </c>
      <c r="BB118" s="131">
        <v>509675.00895590411</v>
      </c>
      <c r="BC118" s="54">
        <v>57074.293479256565</v>
      </c>
      <c r="BD118" s="54">
        <v>144894.32625087714</v>
      </c>
      <c r="BE118" s="54">
        <f t="shared" si="58"/>
        <v>711643.62868603773</v>
      </c>
      <c r="BG118" s="122">
        <f t="shared" si="59"/>
        <v>-3.2391246707826005E-2</v>
      </c>
      <c r="BH118" s="49">
        <f t="shared" si="59"/>
        <v>-6.4353574414383052E-3</v>
      </c>
      <c r="BI118" s="49">
        <f t="shared" si="59"/>
        <v>-1.4895864501554779E-2</v>
      </c>
      <c r="BJ118" s="49">
        <f t="shared" si="60"/>
        <v>-2.6747416710780958E-2</v>
      </c>
      <c r="BL118" s="131">
        <v>473535</v>
      </c>
      <c r="BM118" s="54">
        <v>54089</v>
      </c>
      <c r="BN118" s="54">
        <v>133731</v>
      </c>
      <c r="BO118" s="54">
        <f t="shared" si="61"/>
        <v>661355</v>
      </c>
      <c r="BQ118" s="122">
        <f t="shared" si="62"/>
        <v>4.1456280950721736E-2</v>
      </c>
      <c r="BR118" s="49">
        <f t="shared" si="62"/>
        <v>4.8401708295586987E-2</v>
      </c>
      <c r="BS118" s="49">
        <f t="shared" si="62"/>
        <v>6.7336668386537069E-2</v>
      </c>
      <c r="BT118" s="49">
        <f t="shared" si="63"/>
        <v>4.7257524325059919E-2</v>
      </c>
      <c r="BV118" s="122">
        <f t="shared" si="64"/>
        <v>3.7672635260017628E-2</v>
      </c>
      <c r="BW118" s="49">
        <f t="shared" si="64"/>
        <v>4.459282963377853E-2</v>
      </c>
      <c r="BX118" s="49">
        <f t="shared" si="64"/>
        <v>6.3458998377975195E-2</v>
      </c>
      <c r="BY118" s="49">
        <f t="shared" si="32"/>
        <v>4.3452802522093048E-2</v>
      </c>
      <c r="CA118" s="180">
        <v>360779.20360577933</v>
      </c>
      <c r="CB118" s="64">
        <v>377514.03243527131</v>
      </c>
      <c r="CC118" s="64">
        <v>435423.56826007727</v>
      </c>
      <c r="CD118" s="64">
        <v>375209.42547189799</v>
      </c>
      <c r="CF118" s="180">
        <v>360551.39641635335</v>
      </c>
      <c r="CG118" s="64">
        <v>375802.50219644303</v>
      </c>
      <c r="CH118" s="64">
        <v>433776.00393573375</v>
      </c>
      <c r="CI118" s="64">
        <v>374324.35974554671</v>
      </c>
      <c r="CK118" s="163">
        <v>386772.15625</v>
      </c>
      <c r="CL118" s="60">
        <v>385367</v>
      </c>
    </row>
    <row r="119" spans="1:90">
      <c r="A119" s="9" t="s">
        <v>262</v>
      </c>
      <c r="B119" s="23" t="s">
        <v>263</v>
      </c>
      <c r="D119" s="131">
        <v>702333</v>
      </c>
      <c r="E119" s="54">
        <v>360567.53125</v>
      </c>
      <c r="F119" s="124">
        <f t="shared" si="33"/>
        <v>1947.8542551104981</v>
      </c>
      <c r="G119" s="131">
        <f t="shared" si="34"/>
        <v>668800</v>
      </c>
      <c r="H119" s="54">
        <v>356784.1875</v>
      </c>
      <c r="I119" s="124">
        <f t="shared" si="35"/>
        <v>1874.5225361199618</v>
      </c>
      <c r="J119" s="49">
        <f t="shared" si="36"/>
        <v>5.0139055023923351E-2</v>
      </c>
      <c r="K119" s="49">
        <f t="shared" si="37"/>
        <v>3.9120211988661557E-2</v>
      </c>
      <c r="M119" s="131">
        <f t="shared" si="38"/>
        <v>671458.02580459276</v>
      </c>
      <c r="N119" s="124">
        <f t="shared" si="39"/>
        <v>1862.2254296630952</v>
      </c>
      <c r="O119" s="49">
        <f t="shared" si="40"/>
        <v>4.5981986972916777E-2</v>
      </c>
      <c r="P119" s="49">
        <f t="shared" si="41"/>
        <v>4.5981986972916777E-2</v>
      </c>
      <c r="R119" s="131">
        <v>508999</v>
      </c>
      <c r="S119" s="54">
        <v>51723</v>
      </c>
      <c r="T119" s="54">
        <v>141611</v>
      </c>
      <c r="V119" s="124">
        <f t="shared" si="42"/>
        <v>141611</v>
      </c>
      <c r="W119" s="51">
        <f t="shared" si="43"/>
        <v>0</v>
      </c>
      <c r="Y119" s="176">
        <v>3.681820244745726E-2</v>
      </c>
      <c r="Z119" s="61">
        <v>2.3035401080256257E-2</v>
      </c>
      <c r="AA119" s="117">
        <f t="shared" si="44"/>
        <v>2</v>
      </c>
      <c r="AB119" s="63">
        <f t="shared" si="45"/>
        <v>490.92405862328064</v>
      </c>
      <c r="AC119" s="63">
        <f t="shared" si="45"/>
        <v>50.558367721570541</v>
      </c>
      <c r="AE119" s="124">
        <f t="shared" si="46"/>
        <v>0</v>
      </c>
      <c r="AF119" s="51">
        <v>0</v>
      </c>
      <c r="AG119" s="51">
        <f t="shared" si="47"/>
        <v>0</v>
      </c>
      <c r="AI119" s="124">
        <v>0</v>
      </c>
      <c r="AJ119" s="51">
        <f t="shared" si="48"/>
        <v>0</v>
      </c>
      <c r="AK119" s="51">
        <f t="shared" si="49"/>
        <v>0</v>
      </c>
      <c r="AM119" s="124">
        <f t="shared" si="50"/>
        <v>0</v>
      </c>
      <c r="AN119" s="51">
        <f t="shared" si="51"/>
        <v>0</v>
      </c>
      <c r="AO119" s="51">
        <f t="shared" si="52"/>
        <v>0</v>
      </c>
      <c r="AQ119" s="124">
        <f t="shared" si="53"/>
        <v>508999</v>
      </c>
      <c r="AR119" s="51">
        <f t="shared" si="53"/>
        <v>51723</v>
      </c>
      <c r="AS119" s="51">
        <f t="shared" si="54"/>
        <v>141611</v>
      </c>
      <c r="AU119" s="178">
        <f t="shared" si="55"/>
        <v>702333</v>
      </c>
      <c r="AW119" s="124">
        <f t="shared" si="56"/>
        <v>1411.660662388053</v>
      </c>
      <c r="AX119" s="51">
        <f t="shared" si="56"/>
        <v>143.44885636454543</v>
      </c>
      <c r="AY119" s="51">
        <f t="shared" si="56"/>
        <v>392.74473635789968</v>
      </c>
      <c r="AZ119" s="65">
        <f t="shared" si="57"/>
        <v>1947.8542551104981</v>
      </c>
      <c r="BB119" s="131">
        <v>490924.05862328067</v>
      </c>
      <c r="BC119" s="54">
        <v>50558.367721570539</v>
      </c>
      <c r="BD119" s="54">
        <v>129975.59945974153</v>
      </c>
      <c r="BE119" s="54">
        <f t="shared" si="58"/>
        <v>671458.02580459276</v>
      </c>
      <c r="BG119" s="122">
        <f t="shared" si="59"/>
        <v>3.681820244745726E-2</v>
      </c>
      <c r="BH119" s="49">
        <f t="shared" si="59"/>
        <v>2.3035401080256257E-2</v>
      </c>
      <c r="BI119" s="49">
        <f t="shared" si="59"/>
        <v>8.951988364448682E-2</v>
      </c>
      <c r="BJ119" s="49">
        <f t="shared" si="60"/>
        <v>4.5981986972916777E-2</v>
      </c>
      <c r="BL119" s="131">
        <v>488041</v>
      </c>
      <c r="BM119" s="54">
        <v>48995</v>
      </c>
      <c r="BN119" s="54">
        <v>131764</v>
      </c>
      <c r="BO119" s="54">
        <f t="shared" si="61"/>
        <v>668800</v>
      </c>
      <c r="BQ119" s="122">
        <f t="shared" si="62"/>
        <v>4.2943113385965459E-2</v>
      </c>
      <c r="BR119" s="49">
        <f t="shared" si="62"/>
        <v>5.5679150933768851E-2</v>
      </c>
      <c r="BS119" s="49">
        <f t="shared" si="62"/>
        <v>7.4732096779089874E-2</v>
      </c>
      <c r="BT119" s="49">
        <f t="shared" si="63"/>
        <v>5.0139055023923351E-2</v>
      </c>
      <c r="BV119" s="122">
        <f t="shared" si="64"/>
        <v>3.1999775543106512E-2</v>
      </c>
      <c r="BW119" s="49">
        <f t="shared" si="64"/>
        <v>4.460217707579428E-2</v>
      </c>
      <c r="BX119" s="49">
        <f t="shared" si="64"/>
        <v>6.345520518772152E-2</v>
      </c>
      <c r="BY119" s="49">
        <f t="shared" si="32"/>
        <v>3.9120211988661557E-2</v>
      </c>
      <c r="CA119" s="180">
        <v>347506.13192483946</v>
      </c>
      <c r="CB119" s="64">
        <v>334414.88467749965</v>
      </c>
      <c r="CC119" s="64">
        <v>390591.13471091224</v>
      </c>
      <c r="CD119" s="64">
        <v>354021.83049935743</v>
      </c>
      <c r="CF119" s="180">
        <v>347000.33633551496</v>
      </c>
      <c r="CG119" s="64">
        <v>331639.66738398391</v>
      </c>
      <c r="CH119" s="64">
        <v>389606.1977673322</v>
      </c>
      <c r="CI119" s="64">
        <v>353096.66350192059</v>
      </c>
      <c r="CK119" s="163">
        <v>360567.53125</v>
      </c>
      <c r="CL119" s="60">
        <v>356784.1875</v>
      </c>
    </row>
    <row r="120" spans="1:90">
      <c r="A120" s="9" t="s">
        <v>264</v>
      </c>
      <c r="B120" s="23" t="s">
        <v>265</v>
      </c>
      <c r="D120" s="131">
        <v>573405.17438700492</v>
      </c>
      <c r="E120" s="54">
        <v>293392.75</v>
      </c>
      <c r="F120" s="124">
        <f t="shared" si="33"/>
        <v>1954.3944912987963</v>
      </c>
      <c r="G120" s="131">
        <f t="shared" si="34"/>
        <v>551396</v>
      </c>
      <c r="H120" s="54">
        <v>290829.90625</v>
      </c>
      <c r="I120" s="124">
        <f t="shared" si="35"/>
        <v>1895.9398196346942</v>
      </c>
      <c r="J120" s="49">
        <f t="shared" si="36"/>
        <v>3.991536824170816E-2</v>
      </c>
      <c r="K120" s="49">
        <f t="shared" si="37"/>
        <v>3.083150164300319E-2</v>
      </c>
      <c r="M120" s="131">
        <f t="shared" si="38"/>
        <v>539656.40494722629</v>
      </c>
      <c r="N120" s="124">
        <f t="shared" si="39"/>
        <v>1839.3651681823301</v>
      </c>
      <c r="O120" s="49">
        <f t="shared" si="40"/>
        <v>6.2537512999737199E-2</v>
      </c>
      <c r="P120" s="49">
        <f t="shared" si="41"/>
        <v>6.2537512999737199E-2</v>
      </c>
      <c r="R120" s="131">
        <v>405504</v>
      </c>
      <c r="S120" s="54">
        <v>44648</v>
      </c>
      <c r="T120" s="54">
        <v>123055</v>
      </c>
      <c r="V120" s="124">
        <f t="shared" si="42"/>
        <v>123055</v>
      </c>
      <c r="W120" s="51">
        <f t="shared" si="43"/>
        <v>198.17438700492494</v>
      </c>
      <c r="Y120" s="176">
        <v>9.241875088931506E-2</v>
      </c>
      <c r="Z120" s="61">
        <v>-1.5628367331949056E-2</v>
      </c>
      <c r="AA120" s="117">
        <f t="shared" si="44"/>
        <v>3</v>
      </c>
      <c r="AB120" s="63">
        <f t="shared" si="45"/>
        <v>371.19831536202372</v>
      </c>
      <c r="AC120" s="63">
        <f t="shared" si="45"/>
        <v>45.356853568591376</v>
      </c>
      <c r="AE120" s="124">
        <f t="shared" si="46"/>
        <v>0</v>
      </c>
      <c r="AF120" s="51">
        <v>0</v>
      </c>
      <c r="AG120" s="51">
        <f t="shared" si="47"/>
        <v>198.17438700492494</v>
      </c>
      <c r="AI120" s="124">
        <v>0</v>
      </c>
      <c r="AJ120" s="51">
        <f t="shared" si="48"/>
        <v>198.17438700492494</v>
      </c>
      <c r="AK120" s="51">
        <f t="shared" si="49"/>
        <v>0</v>
      </c>
      <c r="AM120" s="124">
        <f t="shared" si="50"/>
        <v>0</v>
      </c>
      <c r="AN120" s="51">
        <f t="shared" si="51"/>
        <v>0</v>
      </c>
      <c r="AO120" s="51">
        <f t="shared" si="52"/>
        <v>0</v>
      </c>
      <c r="AQ120" s="124">
        <f t="shared" si="53"/>
        <v>405504</v>
      </c>
      <c r="AR120" s="51">
        <f t="shared" si="53"/>
        <v>44846</v>
      </c>
      <c r="AS120" s="51">
        <f t="shared" si="54"/>
        <v>123055</v>
      </c>
      <c r="AU120" s="178">
        <f t="shared" si="55"/>
        <v>573405</v>
      </c>
      <c r="AW120" s="124">
        <f t="shared" si="56"/>
        <v>1382.1200421619144</v>
      </c>
      <c r="AX120" s="51">
        <f t="shared" si="56"/>
        <v>152.85312946553722</v>
      </c>
      <c r="AY120" s="51">
        <f t="shared" si="56"/>
        <v>419.42072529058743</v>
      </c>
      <c r="AZ120" s="65">
        <f t="shared" si="57"/>
        <v>1954.393896918039</v>
      </c>
      <c r="BB120" s="131">
        <v>371198.31536202371</v>
      </c>
      <c r="BC120" s="54">
        <v>45356.853568591367</v>
      </c>
      <c r="BD120" s="54">
        <v>123101.2360166112</v>
      </c>
      <c r="BE120" s="54">
        <f t="shared" si="58"/>
        <v>539656.40494722629</v>
      </c>
      <c r="BG120" s="122">
        <f t="shared" si="59"/>
        <v>9.241875088931506E-2</v>
      </c>
      <c r="BH120" s="49">
        <f t="shared" si="59"/>
        <v>-1.1262985158766003E-2</v>
      </c>
      <c r="BI120" s="49">
        <f t="shared" si="59"/>
        <v>-3.7559343924842281E-4</v>
      </c>
      <c r="BJ120" s="49">
        <f t="shared" si="60"/>
        <v>6.2537189855226494E-2</v>
      </c>
      <c r="BL120" s="131">
        <v>394402</v>
      </c>
      <c r="BM120" s="54">
        <v>42293</v>
      </c>
      <c r="BN120" s="54">
        <v>114701</v>
      </c>
      <c r="BO120" s="54">
        <f t="shared" si="61"/>
        <v>551396</v>
      </c>
      <c r="BQ120" s="122">
        <f t="shared" si="62"/>
        <v>2.8148944477969229E-2</v>
      </c>
      <c r="BR120" s="49">
        <f t="shared" si="62"/>
        <v>6.0364599342680902E-2</v>
      </c>
      <c r="BS120" s="49">
        <f t="shared" si="62"/>
        <v>7.2832843654371038E-2</v>
      </c>
      <c r="BT120" s="49">
        <f t="shared" si="63"/>
        <v>3.9915051977163385E-2</v>
      </c>
      <c r="BV120" s="122">
        <f t="shared" si="64"/>
        <v>1.9167859920070418E-2</v>
      </c>
      <c r="BW120" s="49">
        <f t="shared" si="64"/>
        <v>5.1102104662268166E-2</v>
      </c>
      <c r="BX120" s="49">
        <f t="shared" si="64"/>
        <v>6.3461436391736292E-2</v>
      </c>
      <c r="BY120" s="49">
        <f t="shared" si="32"/>
        <v>3.0831188141091648E-2</v>
      </c>
      <c r="CA120" s="180">
        <v>262756.91419608984</v>
      </c>
      <c r="CB120" s="64">
        <v>300009.82308223029</v>
      </c>
      <c r="CC120" s="64">
        <v>369932.9078681182</v>
      </c>
      <c r="CD120" s="64">
        <v>284530.29225644976</v>
      </c>
      <c r="CF120" s="180">
        <v>262027.47450716855</v>
      </c>
      <c r="CG120" s="64">
        <v>297573.54094243865</v>
      </c>
      <c r="CH120" s="64">
        <v>367934.43008942029</v>
      </c>
      <c r="CI120" s="64">
        <v>283014.92329147528</v>
      </c>
      <c r="CK120" s="163">
        <v>293392.75</v>
      </c>
      <c r="CL120" s="60">
        <v>290829.90625</v>
      </c>
    </row>
    <row r="121" spans="1:90">
      <c r="A121" s="9" t="s">
        <v>266</v>
      </c>
      <c r="B121" s="23" t="s">
        <v>267</v>
      </c>
      <c r="D121" s="131">
        <v>648954.7276475192</v>
      </c>
      <c r="E121" s="54">
        <v>331951.25</v>
      </c>
      <c r="F121" s="124">
        <f t="shared" si="33"/>
        <v>1954.9699772105669</v>
      </c>
      <c r="G121" s="131">
        <f t="shared" si="34"/>
        <v>616786</v>
      </c>
      <c r="H121" s="54">
        <v>327826.5</v>
      </c>
      <c r="I121" s="124">
        <f t="shared" si="35"/>
        <v>1881.4403350552809</v>
      </c>
      <c r="J121" s="49">
        <f t="shared" si="36"/>
        <v>5.2155411516343175E-2</v>
      </c>
      <c r="K121" s="49">
        <f t="shared" si="37"/>
        <v>3.9081569999999788E-2</v>
      </c>
      <c r="M121" s="131">
        <f t="shared" si="38"/>
        <v>622985.19461500295</v>
      </c>
      <c r="N121" s="124">
        <f t="shared" si="39"/>
        <v>1876.7370046505412</v>
      </c>
      <c r="O121" s="49">
        <f t="shared" si="40"/>
        <v>4.1685634356953161E-2</v>
      </c>
      <c r="P121" s="49">
        <f t="shared" si="41"/>
        <v>4.1685634356952939E-2</v>
      </c>
      <c r="R121" s="131">
        <v>459158</v>
      </c>
      <c r="S121" s="54">
        <v>54801</v>
      </c>
      <c r="T121" s="54">
        <v>134167</v>
      </c>
      <c r="V121" s="124">
        <f t="shared" si="42"/>
        <v>134167</v>
      </c>
      <c r="W121" s="51">
        <f t="shared" si="43"/>
        <v>828.72764751920477</v>
      </c>
      <c r="Y121" s="176">
        <v>4.8100712199110829E-2</v>
      </c>
      <c r="Z121" s="61">
        <v>4.7207124045343107E-2</v>
      </c>
      <c r="AA121" s="117">
        <f t="shared" si="44"/>
        <v>2</v>
      </c>
      <c r="AB121" s="63">
        <f t="shared" si="45"/>
        <v>438.08576280479843</v>
      </c>
      <c r="AC121" s="63">
        <f t="shared" si="45"/>
        <v>52.330621843274592</v>
      </c>
      <c r="AE121" s="124">
        <f t="shared" si="46"/>
        <v>0</v>
      </c>
      <c r="AF121" s="51">
        <v>0</v>
      </c>
      <c r="AG121" s="51">
        <f t="shared" si="47"/>
        <v>828.72764751920477</v>
      </c>
      <c r="AI121" s="124">
        <v>0</v>
      </c>
      <c r="AJ121" s="51">
        <f t="shared" si="48"/>
        <v>0</v>
      </c>
      <c r="AK121" s="51">
        <f t="shared" si="49"/>
        <v>828.72764751920477</v>
      </c>
      <c r="AM121" s="124">
        <f t="shared" si="50"/>
        <v>740.29701083785665</v>
      </c>
      <c r="AN121" s="51">
        <f t="shared" si="51"/>
        <v>88.430636681348233</v>
      </c>
      <c r="AO121" s="51">
        <f t="shared" si="52"/>
        <v>0</v>
      </c>
      <c r="AQ121" s="124">
        <f t="shared" si="53"/>
        <v>459898</v>
      </c>
      <c r="AR121" s="51">
        <f t="shared" si="53"/>
        <v>54889</v>
      </c>
      <c r="AS121" s="51">
        <f t="shared" si="54"/>
        <v>134167</v>
      </c>
      <c r="AU121" s="178">
        <f t="shared" si="55"/>
        <v>648954</v>
      </c>
      <c r="AW121" s="124">
        <f t="shared" si="56"/>
        <v>1385.4383738576071</v>
      </c>
      <c r="AX121" s="51">
        <f t="shared" si="56"/>
        <v>165.35259318951202</v>
      </c>
      <c r="AY121" s="51">
        <f t="shared" si="56"/>
        <v>404.17681813218053</v>
      </c>
      <c r="AZ121" s="65">
        <f t="shared" si="57"/>
        <v>1954.9677851792997</v>
      </c>
      <c r="BB121" s="131">
        <v>438085.76280479849</v>
      </c>
      <c r="BC121" s="54">
        <v>52330.621843274595</v>
      </c>
      <c r="BD121" s="54">
        <v>132568.80996692981</v>
      </c>
      <c r="BE121" s="54">
        <f t="shared" si="58"/>
        <v>622985.19461500295</v>
      </c>
      <c r="BG121" s="122">
        <f t="shared" si="59"/>
        <v>4.9789879167839057E-2</v>
      </c>
      <c r="BH121" s="49">
        <f t="shared" si="59"/>
        <v>4.8888739835492689E-2</v>
      </c>
      <c r="BI121" s="49">
        <f t="shared" si="59"/>
        <v>1.2055550875570642E-2</v>
      </c>
      <c r="BJ121" s="49">
        <f t="shared" si="60"/>
        <v>4.168446635564993E-2</v>
      </c>
      <c r="BL121" s="131">
        <v>440311</v>
      </c>
      <c r="BM121" s="54">
        <v>51882</v>
      </c>
      <c r="BN121" s="54">
        <v>124593</v>
      </c>
      <c r="BO121" s="54">
        <f t="shared" si="61"/>
        <v>616786</v>
      </c>
      <c r="BQ121" s="122">
        <f t="shared" si="62"/>
        <v>4.4484466661064648E-2</v>
      </c>
      <c r="BR121" s="49">
        <f t="shared" si="62"/>
        <v>5.7958444161751776E-2</v>
      </c>
      <c r="BS121" s="49">
        <f t="shared" si="62"/>
        <v>7.6842198197330402E-2</v>
      </c>
      <c r="BT121" s="49">
        <f t="shared" si="63"/>
        <v>5.2154231775688897E-2</v>
      </c>
      <c r="BV121" s="122">
        <f t="shared" si="64"/>
        <v>3.1505942543862853E-2</v>
      </c>
      <c r="BW121" s="49">
        <f t="shared" si="64"/>
        <v>4.4812495494421123E-2</v>
      </c>
      <c r="BX121" s="49">
        <f t="shared" si="64"/>
        <v>6.3461604339001942E-2</v>
      </c>
      <c r="BY121" s="49">
        <f t="shared" si="32"/>
        <v>3.9080404918532041E-2</v>
      </c>
      <c r="CA121" s="180">
        <v>310103.9482777933</v>
      </c>
      <c r="CB121" s="64">
        <v>346137.33902952232</v>
      </c>
      <c r="CC121" s="64">
        <v>398384.02075073129</v>
      </c>
      <c r="CD121" s="64">
        <v>328464.8488746878</v>
      </c>
      <c r="CF121" s="180">
        <v>307826.0421490107</v>
      </c>
      <c r="CG121" s="64">
        <v>342399.67215753748</v>
      </c>
      <c r="CH121" s="64">
        <v>396031.98151013558</v>
      </c>
      <c r="CI121" s="64">
        <v>325698.83335962985</v>
      </c>
      <c r="CK121" s="163">
        <v>331951.25</v>
      </c>
      <c r="CL121" s="60">
        <v>327826.5</v>
      </c>
    </row>
    <row r="122" spans="1:90">
      <c r="A122" s="9" t="s">
        <v>268</v>
      </c>
      <c r="B122" s="23" t="s">
        <v>269</v>
      </c>
      <c r="D122" s="131">
        <v>804802</v>
      </c>
      <c r="E122" s="54">
        <v>422190.90625</v>
      </c>
      <c r="F122" s="124">
        <f t="shared" si="33"/>
        <v>1906.2513855365637</v>
      </c>
      <c r="G122" s="131">
        <f t="shared" si="34"/>
        <v>766474</v>
      </c>
      <c r="H122" s="54">
        <v>418991.6875</v>
      </c>
      <c r="I122" s="124">
        <f t="shared" si="35"/>
        <v>1829.3298479817693</v>
      </c>
      <c r="J122" s="49">
        <f t="shared" si="36"/>
        <v>5.0005610105495979E-2</v>
      </c>
      <c r="K122" s="49">
        <f t="shared" si="37"/>
        <v>4.2049025570571219E-2</v>
      </c>
      <c r="M122" s="131">
        <f t="shared" si="38"/>
        <v>820454.55590151693</v>
      </c>
      <c r="N122" s="124">
        <f t="shared" si="39"/>
        <v>1943.3259782617995</v>
      </c>
      <c r="O122" s="49">
        <f t="shared" si="40"/>
        <v>-1.9077907227071034E-2</v>
      </c>
      <c r="P122" s="49">
        <f t="shared" si="41"/>
        <v>-1.9077907227071145E-2</v>
      </c>
      <c r="R122" s="131">
        <v>579468</v>
      </c>
      <c r="S122" s="54">
        <v>61245</v>
      </c>
      <c r="T122" s="54">
        <v>164089</v>
      </c>
      <c r="V122" s="124">
        <f t="shared" si="42"/>
        <v>164089</v>
      </c>
      <c r="W122" s="51">
        <f t="shared" si="43"/>
        <v>0</v>
      </c>
      <c r="Y122" s="176">
        <v>-2.3400912268617957E-2</v>
      </c>
      <c r="Z122" s="61">
        <v>-1.7852213834268382E-2</v>
      </c>
      <c r="AA122" s="117">
        <f t="shared" si="44"/>
        <v>4</v>
      </c>
      <c r="AB122" s="63">
        <f t="shared" si="45"/>
        <v>593.35300153319952</v>
      </c>
      <c r="AC122" s="63">
        <f t="shared" si="45"/>
        <v>62.358232500933696</v>
      </c>
      <c r="AE122" s="124">
        <f t="shared" si="46"/>
        <v>0</v>
      </c>
      <c r="AF122" s="51">
        <v>0</v>
      </c>
      <c r="AG122" s="51">
        <f t="shared" si="47"/>
        <v>0</v>
      </c>
      <c r="AI122" s="124">
        <v>0</v>
      </c>
      <c r="AJ122" s="51">
        <f t="shared" si="48"/>
        <v>0</v>
      </c>
      <c r="AK122" s="51">
        <f t="shared" si="49"/>
        <v>0</v>
      </c>
      <c r="AM122" s="124">
        <f t="shared" si="50"/>
        <v>0</v>
      </c>
      <c r="AN122" s="51">
        <f t="shared" si="51"/>
        <v>0</v>
      </c>
      <c r="AO122" s="51">
        <f t="shared" si="52"/>
        <v>0</v>
      </c>
      <c r="AQ122" s="124">
        <f t="shared" si="53"/>
        <v>579468</v>
      </c>
      <c r="AR122" s="51">
        <f t="shared" si="53"/>
        <v>61245</v>
      </c>
      <c r="AS122" s="51">
        <f t="shared" si="54"/>
        <v>164089</v>
      </c>
      <c r="AU122" s="178">
        <f t="shared" si="55"/>
        <v>804802</v>
      </c>
      <c r="AW122" s="124">
        <f t="shared" si="56"/>
        <v>1372.5260099677951</v>
      </c>
      <c r="AX122" s="51">
        <f t="shared" si="56"/>
        <v>145.06470673182579</v>
      </c>
      <c r="AY122" s="51">
        <f t="shared" si="56"/>
        <v>388.66066883694276</v>
      </c>
      <c r="AZ122" s="65">
        <f t="shared" si="57"/>
        <v>1906.2513855365637</v>
      </c>
      <c r="BB122" s="131">
        <v>593353.00153319945</v>
      </c>
      <c r="BC122" s="54">
        <v>62358.2325009337</v>
      </c>
      <c r="BD122" s="54">
        <v>164743.32186738378</v>
      </c>
      <c r="BE122" s="54">
        <f t="shared" si="58"/>
        <v>820454.55590151693</v>
      </c>
      <c r="BG122" s="122">
        <f t="shared" si="59"/>
        <v>-2.3400912268617846E-2</v>
      </c>
      <c r="BH122" s="49">
        <f t="shared" si="59"/>
        <v>-1.7852213834268493E-2</v>
      </c>
      <c r="BI122" s="49">
        <f t="shared" si="59"/>
        <v>-3.9717656531808032E-3</v>
      </c>
      <c r="BJ122" s="49">
        <f t="shared" si="60"/>
        <v>-1.9077907227071034E-2</v>
      </c>
      <c r="BL122" s="131">
        <v>555297</v>
      </c>
      <c r="BM122" s="54">
        <v>58049</v>
      </c>
      <c r="BN122" s="54">
        <v>153128</v>
      </c>
      <c r="BO122" s="54">
        <f t="shared" si="61"/>
        <v>766474</v>
      </c>
      <c r="BQ122" s="122">
        <f t="shared" si="62"/>
        <v>4.3528057958173827E-2</v>
      </c>
      <c r="BR122" s="49">
        <f t="shared" si="62"/>
        <v>5.5056934658650469E-2</v>
      </c>
      <c r="BS122" s="49">
        <f t="shared" si="62"/>
        <v>7.1580638420145171E-2</v>
      </c>
      <c r="BT122" s="49">
        <f t="shared" si="63"/>
        <v>5.0005610105495979E-2</v>
      </c>
      <c r="BV122" s="122">
        <f t="shared" si="64"/>
        <v>3.5620558105029065E-2</v>
      </c>
      <c r="BW122" s="49">
        <f t="shared" si="64"/>
        <v>4.7062072908410135E-2</v>
      </c>
      <c r="BX122" s="49">
        <f t="shared" si="64"/>
        <v>6.3460565676227043E-2</v>
      </c>
      <c r="BY122" s="49">
        <f t="shared" si="32"/>
        <v>4.2049025570571219E-2</v>
      </c>
      <c r="CA122" s="180">
        <v>420011.61443795107</v>
      </c>
      <c r="CB122" s="64">
        <v>412464.28771859617</v>
      </c>
      <c r="CC122" s="64">
        <v>495072.0080668474</v>
      </c>
      <c r="CD122" s="64">
        <v>432579.2716138023</v>
      </c>
      <c r="CF122" s="180">
        <v>418541.95757680037</v>
      </c>
      <c r="CG122" s="64">
        <v>409430.81164347689</v>
      </c>
      <c r="CH122" s="64">
        <v>492578.06228957843</v>
      </c>
      <c r="CI122" s="64">
        <v>430526.58518992009</v>
      </c>
      <c r="CK122" s="163">
        <v>422190.90625</v>
      </c>
      <c r="CL122" s="60">
        <v>418991.6875</v>
      </c>
    </row>
    <row r="123" spans="1:90">
      <c r="A123" s="9" t="s">
        <v>270</v>
      </c>
      <c r="B123" s="23" t="s">
        <v>271</v>
      </c>
      <c r="D123" s="131">
        <v>778821</v>
      </c>
      <c r="E123" s="54">
        <v>439261.75</v>
      </c>
      <c r="F123" s="124">
        <f t="shared" si="33"/>
        <v>1773.0225770853028</v>
      </c>
      <c r="G123" s="131">
        <f t="shared" si="34"/>
        <v>747340</v>
      </c>
      <c r="H123" s="54">
        <v>438781.71875</v>
      </c>
      <c r="I123" s="124">
        <f t="shared" si="35"/>
        <v>1703.2158999901362</v>
      </c>
      <c r="J123" s="49">
        <f t="shared" si="36"/>
        <v>4.2124066689860129E-2</v>
      </c>
      <c r="K123" s="49">
        <f t="shared" si="37"/>
        <v>4.0985219252339666E-2</v>
      </c>
      <c r="M123" s="131">
        <f t="shared" si="38"/>
        <v>789155.28073300654</v>
      </c>
      <c r="N123" s="124">
        <f t="shared" si="39"/>
        <v>1796.5490524340134</v>
      </c>
      <c r="O123" s="49">
        <f t="shared" si="40"/>
        <v>-1.3095370436357667E-2</v>
      </c>
      <c r="P123" s="49">
        <f t="shared" si="41"/>
        <v>-1.3095370436357556E-2</v>
      </c>
      <c r="R123" s="131">
        <v>561767</v>
      </c>
      <c r="S123" s="54">
        <v>63375</v>
      </c>
      <c r="T123" s="54">
        <v>153679</v>
      </c>
      <c r="V123" s="124">
        <f t="shared" si="42"/>
        <v>153679</v>
      </c>
      <c r="W123" s="51">
        <f t="shared" si="43"/>
        <v>0</v>
      </c>
      <c r="Y123" s="176">
        <v>-1.8951081677587855E-2</v>
      </c>
      <c r="Z123" s="61">
        <v>1.3893487908663182E-2</v>
      </c>
      <c r="AA123" s="117">
        <f t="shared" si="44"/>
        <v>1</v>
      </c>
      <c r="AB123" s="63">
        <f t="shared" si="45"/>
        <v>572.61874459901367</v>
      </c>
      <c r="AC123" s="63">
        <f t="shared" si="45"/>
        <v>62.506565784067</v>
      </c>
      <c r="AE123" s="124">
        <f t="shared" si="46"/>
        <v>0</v>
      </c>
      <c r="AF123" s="51">
        <v>0</v>
      </c>
      <c r="AG123" s="51">
        <f t="shared" si="47"/>
        <v>0</v>
      </c>
      <c r="AI123" s="124">
        <v>0</v>
      </c>
      <c r="AJ123" s="51">
        <f t="shared" si="48"/>
        <v>0</v>
      </c>
      <c r="AK123" s="51">
        <f t="shared" si="49"/>
        <v>0</v>
      </c>
      <c r="AM123" s="124">
        <f t="shared" si="50"/>
        <v>0</v>
      </c>
      <c r="AN123" s="51">
        <f t="shared" si="51"/>
        <v>0</v>
      </c>
      <c r="AO123" s="51">
        <f t="shared" si="52"/>
        <v>0</v>
      </c>
      <c r="AQ123" s="124">
        <f t="shared" si="53"/>
        <v>561767</v>
      </c>
      <c r="AR123" s="51">
        <f t="shared" si="53"/>
        <v>63375</v>
      </c>
      <c r="AS123" s="51">
        <f t="shared" si="54"/>
        <v>153679</v>
      </c>
      <c r="AU123" s="178">
        <f t="shared" si="55"/>
        <v>778821</v>
      </c>
      <c r="AW123" s="124">
        <f t="shared" si="56"/>
        <v>1278.8889540234268</v>
      </c>
      <c r="AX123" s="51">
        <f t="shared" si="56"/>
        <v>144.27616335817993</v>
      </c>
      <c r="AY123" s="51">
        <f t="shared" si="56"/>
        <v>349.85745970369601</v>
      </c>
      <c r="AZ123" s="65">
        <f t="shared" si="57"/>
        <v>1773.0225770853028</v>
      </c>
      <c r="BB123" s="131">
        <v>572618.74459901371</v>
      </c>
      <c r="BC123" s="54">
        <v>62506.565784066996</v>
      </c>
      <c r="BD123" s="54">
        <v>154029.97034992583</v>
      </c>
      <c r="BE123" s="54">
        <f t="shared" si="58"/>
        <v>789155.28073300654</v>
      </c>
      <c r="BG123" s="122">
        <f t="shared" si="59"/>
        <v>-1.8951081677587855E-2</v>
      </c>
      <c r="BH123" s="49">
        <f t="shared" si="59"/>
        <v>1.3893487908663404E-2</v>
      </c>
      <c r="BI123" s="49">
        <f t="shared" si="59"/>
        <v>-2.2785848048174628E-3</v>
      </c>
      <c r="BJ123" s="49">
        <f t="shared" si="60"/>
        <v>-1.3095370436357667E-2</v>
      </c>
      <c r="BL123" s="131">
        <v>542386</v>
      </c>
      <c r="BM123" s="54">
        <v>60603</v>
      </c>
      <c r="BN123" s="54">
        <v>144351</v>
      </c>
      <c r="BO123" s="54">
        <f t="shared" si="61"/>
        <v>747340</v>
      </c>
      <c r="BQ123" s="122">
        <f t="shared" si="62"/>
        <v>3.5732854461582697E-2</v>
      </c>
      <c r="BR123" s="49">
        <f t="shared" si="62"/>
        <v>4.5740309885649255E-2</v>
      </c>
      <c r="BS123" s="49">
        <f t="shared" si="62"/>
        <v>6.4620265879695937E-2</v>
      </c>
      <c r="BT123" s="49">
        <f t="shared" si="63"/>
        <v>4.2124066689860129E-2</v>
      </c>
      <c r="BV123" s="122">
        <f t="shared" si="64"/>
        <v>3.4600991428224592E-2</v>
      </c>
      <c r="BW123" s="49">
        <f t="shared" si="64"/>
        <v>4.4597510568090026E-2</v>
      </c>
      <c r="BX123" s="49">
        <f t="shared" si="64"/>
        <v>6.3456834287927366E-2</v>
      </c>
      <c r="BY123" s="49">
        <f t="shared" si="32"/>
        <v>4.0985219252339666E-2</v>
      </c>
      <c r="CA123" s="180">
        <v>405334.63680980075</v>
      </c>
      <c r="CB123" s="64">
        <v>413445.42813131743</v>
      </c>
      <c r="CC123" s="64">
        <v>462877.19501613406</v>
      </c>
      <c r="CD123" s="64">
        <v>416076.93451658543</v>
      </c>
      <c r="CF123" s="180">
        <v>405895.84678853711</v>
      </c>
      <c r="CG123" s="64">
        <v>412237.98022926296</v>
      </c>
      <c r="CH123" s="64">
        <v>461683.59483490279</v>
      </c>
      <c r="CI123" s="64">
        <v>415971.52771589608</v>
      </c>
      <c r="CK123" s="163">
        <v>439261.75</v>
      </c>
      <c r="CL123" s="60">
        <v>438781.71875</v>
      </c>
    </row>
    <row r="124" spans="1:90">
      <c r="A124" s="9" t="s">
        <v>272</v>
      </c>
      <c r="B124" s="23" t="s">
        <v>273</v>
      </c>
      <c r="D124" s="131">
        <v>671220</v>
      </c>
      <c r="E124" s="54">
        <v>349809.375</v>
      </c>
      <c r="F124" s="124">
        <f t="shared" si="33"/>
        <v>1918.8164982713799</v>
      </c>
      <c r="G124" s="131">
        <f t="shared" si="34"/>
        <v>639820</v>
      </c>
      <c r="H124" s="54">
        <v>346657</v>
      </c>
      <c r="I124" s="124">
        <f t="shared" si="35"/>
        <v>1845.6860816311225</v>
      </c>
      <c r="J124" s="49">
        <f t="shared" si="36"/>
        <v>4.9076302710137298E-2</v>
      </c>
      <c r="K124" s="49">
        <f t="shared" si="37"/>
        <v>3.962234822490962E-2</v>
      </c>
      <c r="M124" s="131">
        <f t="shared" si="38"/>
        <v>663103.48441631126</v>
      </c>
      <c r="N124" s="124">
        <f t="shared" si="39"/>
        <v>1895.6138165717007</v>
      </c>
      <c r="O124" s="49">
        <f t="shared" si="40"/>
        <v>1.2240194440892083E-2</v>
      </c>
      <c r="P124" s="49">
        <f t="shared" si="41"/>
        <v>1.2240194440892083E-2</v>
      </c>
      <c r="R124" s="131">
        <v>474835</v>
      </c>
      <c r="S124" s="54">
        <v>50684</v>
      </c>
      <c r="T124" s="54">
        <v>145701</v>
      </c>
      <c r="V124" s="124">
        <f t="shared" si="42"/>
        <v>145701</v>
      </c>
      <c r="W124" s="51">
        <f t="shared" si="43"/>
        <v>0</v>
      </c>
      <c r="Y124" s="176">
        <v>-3.2869093858209908E-3</v>
      </c>
      <c r="Z124" s="61">
        <v>-5.4976930227590426E-4</v>
      </c>
      <c r="AA124" s="117">
        <f t="shared" si="44"/>
        <v>4</v>
      </c>
      <c r="AB124" s="63">
        <f t="shared" si="45"/>
        <v>476.40088654539949</v>
      </c>
      <c r="AC124" s="63">
        <f t="shared" si="45"/>
        <v>50.711879834793869</v>
      </c>
      <c r="AE124" s="124">
        <f t="shared" si="46"/>
        <v>0</v>
      </c>
      <c r="AF124" s="51">
        <v>0</v>
      </c>
      <c r="AG124" s="51">
        <f t="shared" si="47"/>
        <v>0</v>
      </c>
      <c r="AI124" s="124">
        <v>0</v>
      </c>
      <c r="AJ124" s="51">
        <f t="shared" si="48"/>
        <v>0</v>
      </c>
      <c r="AK124" s="51">
        <f t="shared" si="49"/>
        <v>0</v>
      </c>
      <c r="AM124" s="124">
        <f t="shared" si="50"/>
        <v>0</v>
      </c>
      <c r="AN124" s="51">
        <f t="shared" si="51"/>
        <v>0</v>
      </c>
      <c r="AO124" s="51">
        <f t="shared" si="52"/>
        <v>0</v>
      </c>
      <c r="AQ124" s="124">
        <f t="shared" si="53"/>
        <v>474835</v>
      </c>
      <c r="AR124" s="51">
        <f t="shared" si="53"/>
        <v>50684</v>
      </c>
      <c r="AS124" s="51">
        <f t="shared" si="54"/>
        <v>145701</v>
      </c>
      <c r="AU124" s="178">
        <f t="shared" si="55"/>
        <v>671220</v>
      </c>
      <c r="AW124" s="124">
        <f t="shared" si="56"/>
        <v>1357.4107326311653</v>
      </c>
      <c r="AX124" s="51">
        <f t="shared" si="56"/>
        <v>144.89034206130125</v>
      </c>
      <c r="AY124" s="51">
        <f t="shared" si="56"/>
        <v>416.5154235789135</v>
      </c>
      <c r="AZ124" s="65">
        <f t="shared" si="57"/>
        <v>1918.8164982713799</v>
      </c>
      <c r="BB124" s="131">
        <v>476400.88654539955</v>
      </c>
      <c r="BC124" s="54">
        <v>50711.879834793872</v>
      </c>
      <c r="BD124" s="54">
        <v>135990.71803611788</v>
      </c>
      <c r="BE124" s="54">
        <f t="shared" si="58"/>
        <v>663103.48441631126</v>
      </c>
      <c r="BG124" s="122">
        <f t="shared" si="59"/>
        <v>-3.2869093858211018E-3</v>
      </c>
      <c r="BH124" s="49">
        <f t="shared" si="59"/>
        <v>-5.4976930227590426E-4</v>
      </c>
      <c r="BI124" s="49">
        <f t="shared" si="59"/>
        <v>7.1404005391773495E-2</v>
      </c>
      <c r="BJ124" s="49">
        <f t="shared" si="60"/>
        <v>1.2240194440892083E-2</v>
      </c>
      <c r="BL124" s="131">
        <v>455965</v>
      </c>
      <c r="BM124" s="54">
        <v>48083</v>
      </c>
      <c r="BN124" s="54">
        <v>135772</v>
      </c>
      <c r="BO124" s="54">
        <f t="shared" si="61"/>
        <v>639820</v>
      </c>
      <c r="BQ124" s="122">
        <f t="shared" si="62"/>
        <v>4.138475540885822E-2</v>
      </c>
      <c r="BR124" s="49">
        <f t="shared" si="62"/>
        <v>5.409396252313714E-2</v>
      </c>
      <c r="BS124" s="49">
        <f t="shared" si="62"/>
        <v>7.312995315676285E-2</v>
      </c>
      <c r="BT124" s="49">
        <f t="shared" si="63"/>
        <v>4.9076302710137298E-2</v>
      </c>
      <c r="BV124" s="122">
        <f t="shared" si="64"/>
        <v>3.2000114793288681E-2</v>
      </c>
      <c r="BW124" s="49">
        <f t="shared" si="64"/>
        <v>4.4594790423736264E-2</v>
      </c>
      <c r="BX124" s="49">
        <f t="shared" si="64"/>
        <v>6.3459234537278864E-2</v>
      </c>
      <c r="BY124" s="49">
        <f t="shared" si="32"/>
        <v>3.9622348224909842E-2</v>
      </c>
      <c r="CA124" s="180">
        <v>337225.74076573324</v>
      </c>
      <c r="CB124" s="64">
        <v>335430.28010962473</v>
      </c>
      <c r="CC124" s="64">
        <v>408667.23514771188</v>
      </c>
      <c r="CD124" s="64">
        <v>349616.95346818649</v>
      </c>
      <c r="CF124" s="180">
        <v>336246.75094204315</v>
      </c>
      <c r="CG124" s="64">
        <v>332782.83304392995</v>
      </c>
      <c r="CH124" s="64">
        <v>407091.78426509391</v>
      </c>
      <c r="CI124" s="64">
        <v>348130.57273034495</v>
      </c>
      <c r="CK124" s="163">
        <v>349809.375</v>
      </c>
      <c r="CL124" s="60">
        <v>346657</v>
      </c>
    </row>
    <row r="125" spans="1:90">
      <c r="A125" s="9" t="s">
        <v>274</v>
      </c>
      <c r="B125" s="23" t="s">
        <v>275</v>
      </c>
      <c r="D125" s="131">
        <v>551649</v>
      </c>
      <c r="E125" s="54">
        <v>322603.25</v>
      </c>
      <c r="F125" s="124">
        <f t="shared" si="33"/>
        <v>1709.9920723055334</v>
      </c>
      <c r="G125" s="131">
        <f t="shared" si="34"/>
        <v>527950</v>
      </c>
      <c r="H125" s="54">
        <v>320845.8125</v>
      </c>
      <c r="I125" s="124">
        <f t="shared" si="35"/>
        <v>1645.4944382358115</v>
      </c>
      <c r="J125" s="49">
        <f t="shared" si="36"/>
        <v>4.4888720522776815E-2</v>
      </c>
      <c r="K125" s="49">
        <f t="shared" si="37"/>
        <v>3.9196506880249338E-2</v>
      </c>
      <c r="M125" s="131">
        <f t="shared" si="38"/>
        <v>554898.73880374827</v>
      </c>
      <c r="N125" s="124">
        <f t="shared" si="39"/>
        <v>1720.0655566977341</v>
      </c>
      <c r="O125" s="49">
        <f t="shared" si="40"/>
        <v>-5.8564537572279862E-3</v>
      </c>
      <c r="P125" s="49">
        <f t="shared" si="41"/>
        <v>-5.8564537572278752E-3</v>
      </c>
      <c r="R125" s="131">
        <v>400721</v>
      </c>
      <c r="S125" s="54">
        <v>46247</v>
      </c>
      <c r="T125" s="54">
        <v>104681</v>
      </c>
      <c r="V125" s="124">
        <f t="shared" si="42"/>
        <v>104681</v>
      </c>
      <c r="W125" s="51">
        <f t="shared" si="43"/>
        <v>0</v>
      </c>
      <c r="Y125" s="176">
        <v>-9.4929960299873217E-3</v>
      </c>
      <c r="Z125" s="61">
        <v>7.9903645239725041E-3</v>
      </c>
      <c r="AA125" s="117">
        <f t="shared" si="44"/>
        <v>1</v>
      </c>
      <c r="AB125" s="63">
        <f t="shared" si="45"/>
        <v>404.5615007202228</v>
      </c>
      <c r="AC125" s="63">
        <f t="shared" si="45"/>
        <v>45.880398888376604</v>
      </c>
      <c r="AE125" s="124">
        <f t="shared" si="46"/>
        <v>0</v>
      </c>
      <c r="AF125" s="51">
        <v>0</v>
      </c>
      <c r="AG125" s="51">
        <f t="shared" si="47"/>
        <v>0</v>
      </c>
      <c r="AI125" s="124">
        <v>0</v>
      </c>
      <c r="AJ125" s="51">
        <f t="shared" si="48"/>
        <v>0</v>
      </c>
      <c r="AK125" s="51">
        <f t="shared" si="49"/>
        <v>0</v>
      </c>
      <c r="AM125" s="124">
        <f t="shared" si="50"/>
        <v>0</v>
      </c>
      <c r="AN125" s="51">
        <f t="shared" si="51"/>
        <v>0</v>
      </c>
      <c r="AO125" s="51">
        <f t="shared" si="52"/>
        <v>0</v>
      </c>
      <c r="AQ125" s="124">
        <f t="shared" si="53"/>
        <v>400721</v>
      </c>
      <c r="AR125" s="51">
        <f t="shared" si="53"/>
        <v>46247</v>
      </c>
      <c r="AS125" s="51">
        <f t="shared" si="54"/>
        <v>104681</v>
      </c>
      <c r="AU125" s="178">
        <f t="shared" si="55"/>
        <v>551649</v>
      </c>
      <c r="AW125" s="124">
        <f t="shared" si="56"/>
        <v>1242.1480564749425</v>
      </c>
      <c r="AX125" s="51">
        <f t="shared" si="56"/>
        <v>143.35565435252124</v>
      </c>
      <c r="AY125" s="51">
        <f t="shared" si="56"/>
        <v>324.48836147806941</v>
      </c>
      <c r="AZ125" s="65">
        <f t="shared" si="57"/>
        <v>1709.9920723055334</v>
      </c>
      <c r="BB125" s="131">
        <v>404561.50072022271</v>
      </c>
      <c r="BC125" s="54">
        <v>45880.398888376607</v>
      </c>
      <c r="BD125" s="54">
        <v>104456.83919514902</v>
      </c>
      <c r="BE125" s="54">
        <f t="shared" si="58"/>
        <v>554898.73880374827</v>
      </c>
      <c r="BG125" s="122">
        <f t="shared" si="59"/>
        <v>-9.4929960299870997E-3</v>
      </c>
      <c r="BH125" s="49">
        <f t="shared" si="59"/>
        <v>7.9903645239725041E-3</v>
      </c>
      <c r="BI125" s="49">
        <f t="shared" si="59"/>
        <v>2.1459658034663764E-3</v>
      </c>
      <c r="BJ125" s="49">
        <f t="shared" si="60"/>
        <v>-5.8564537572279862E-3</v>
      </c>
      <c r="BL125" s="131">
        <v>386021</v>
      </c>
      <c r="BM125" s="54">
        <v>44031</v>
      </c>
      <c r="BN125" s="54">
        <v>97898</v>
      </c>
      <c r="BO125" s="54">
        <f t="shared" si="61"/>
        <v>527950</v>
      </c>
      <c r="BQ125" s="122">
        <f t="shared" si="62"/>
        <v>3.8080829799415072E-2</v>
      </c>
      <c r="BR125" s="49">
        <f t="shared" si="62"/>
        <v>5.0328177874679136E-2</v>
      </c>
      <c r="BS125" s="49">
        <f t="shared" si="62"/>
        <v>6.9286400130748271E-2</v>
      </c>
      <c r="BT125" s="49">
        <f t="shared" si="63"/>
        <v>4.4888720522776815E-2</v>
      </c>
      <c r="BV125" s="122">
        <f t="shared" si="64"/>
        <v>3.242570332960848E-2</v>
      </c>
      <c r="BW125" s="49">
        <f t="shared" si="64"/>
        <v>4.4606331839018853E-2</v>
      </c>
      <c r="BX125" s="49">
        <f t="shared" si="64"/>
        <v>6.3461275871058431E-2</v>
      </c>
      <c r="BY125" s="49">
        <f t="shared" si="32"/>
        <v>3.9196506880249338E-2</v>
      </c>
      <c r="CA125" s="180">
        <v>286373.42124818359</v>
      </c>
      <c r="CB125" s="64">
        <v>303472.77799215965</v>
      </c>
      <c r="CC125" s="64">
        <v>313904.42143862444</v>
      </c>
      <c r="CD125" s="64">
        <v>292566.71259188646</v>
      </c>
      <c r="CF125" s="180">
        <v>286385.75230302743</v>
      </c>
      <c r="CG125" s="64">
        <v>301660.5853718936</v>
      </c>
      <c r="CH125" s="64">
        <v>312614.07370795327</v>
      </c>
      <c r="CI125" s="64">
        <v>292095.44160734367</v>
      </c>
      <c r="CK125" s="163">
        <v>322603.25</v>
      </c>
      <c r="CL125" s="60">
        <v>320845.8125</v>
      </c>
    </row>
    <row r="126" spans="1:90">
      <c r="A126" s="9" t="s">
        <v>276</v>
      </c>
      <c r="B126" s="23" t="s">
        <v>277</v>
      </c>
      <c r="D126" s="131">
        <v>619192</v>
      </c>
      <c r="E126" s="54">
        <v>308253.96875</v>
      </c>
      <c r="F126" s="124">
        <f t="shared" si="33"/>
        <v>2008.7073088170903</v>
      </c>
      <c r="G126" s="131">
        <f t="shared" si="34"/>
        <v>588526</v>
      </c>
      <c r="H126" s="54">
        <v>304522.375</v>
      </c>
      <c r="I126" s="124">
        <f t="shared" si="35"/>
        <v>1932.6198936941826</v>
      </c>
      <c r="J126" s="49">
        <f t="shared" si="36"/>
        <v>5.2106448992907728E-2</v>
      </c>
      <c r="K126" s="49">
        <f t="shared" si="37"/>
        <v>3.9370087915977736E-2</v>
      </c>
      <c r="M126" s="131">
        <f t="shared" si="38"/>
        <v>595636.8330863642</v>
      </c>
      <c r="N126" s="124">
        <f t="shared" si="39"/>
        <v>1932.2925038134297</v>
      </c>
      <c r="O126" s="49">
        <f t="shared" si="40"/>
        <v>3.9546189230074802E-2</v>
      </c>
      <c r="P126" s="49">
        <f t="shared" si="41"/>
        <v>3.954618923007458E-2</v>
      </c>
      <c r="R126" s="131">
        <v>440323</v>
      </c>
      <c r="S126" s="54">
        <v>45926</v>
      </c>
      <c r="T126" s="54">
        <v>132943</v>
      </c>
      <c r="V126" s="124">
        <f t="shared" si="42"/>
        <v>132943</v>
      </c>
      <c r="W126" s="51">
        <f t="shared" si="43"/>
        <v>0</v>
      </c>
      <c r="Y126" s="176">
        <v>4.2607177422542941E-2</v>
      </c>
      <c r="Z126" s="61">
        <v>2.9499963962929643E-2</v>
      </c>
      <c r="AA126" s="117">
        <f t="shared" si="44"/>
        <v>2</v>
      </c>
      <c r="AB126" s="63">
        <f t="shared" si="45"/>
        <v>422.32876344524527</v>
      </c>
      <c r="AC126" s="63">
        <f t="shared" si="45"/>
        <v>44.610006418274835</v>
      </c>
      <c r="AE126" s="124">
        <f t="shared" si="46"/>
        <v>0</v>
      </c>
      <c r="AF126" s="51">
        <v>0</v>
      </c>
      <c r="AG126" s="51">
        <f t="shared" si="47"/>
        <v>0</v>
      </c>
      <c r="AI126" s="124">
        <v>0</v>
      </c>
      <c r="AJ126" s="51">
        <f t="shared" si="48"/>
        <v>0</v>
      </c>
      <c r="AK126" s="51">
        <f t="shared" si="49"/>
        <v>0</v>
      </c>
      <c r="AM126" s="124">
        <f t="shared" si="50"/>
        <v>0</v>
      </c>
      <c r="AN126" s="51">
        <f t="shared" si="51"/>
        <v>0</v>
      </c>
      <c r="AO126" s="51">
        <f t="shared" si="52"/>
        <v>0</v>
      </c>
      <c r="AQ126" s="124">
        <f t="shared" si="53"/>
        <v>440323</v>
      </c>
      <c r="AR126" s="51">
        <f t="shared" si="53"/>
        <v>45926</v>
      </c>
      <c r="AS126" s="51">
        <f t="shared" si="54"/>
        <v>132943</v>
      </c>
      <c r="AU126" s="178">
        <f t="shared" si="55"/>
        <v>619192</v>
      </c>
      <c r="AW126" s="124">
        <f t="shared" si="56"/>
        <v>1428.4422737055188</v>
      </c>
      <c r="AX126" s="51">
        <f t="shared" si="56"/>
        <v>148.98753838023376</v>
      </c>
      <c r="AY126" s="51">
        <f t="shared" si="56"/>
        <v>431.27749673133769</v>
      </c>
      <c r="AZ126" s="65">
        <f t="shared" si="57"/>
        <v>2008.7073088170903</v>
      </c>
      <c r="BB126" s="131">
        <v>422328.76344524522</v>
      </c>
      <c r="BC126" s="54">
        <v>44610.006418274832</v>
      </c>
      <c r="BD126" s="54">
        <v>128698.06322284421</v>
      </c>
      <c r="BE126" s="54">
        <f t="shared" si="58"/>
        <v>595636.8330863642</v>
      </c>
      <c r="BG126" s="122">
        <f t="shared" si="59"/>
        <v>4.2607177422543163E-2</v>
      </c>
      <c r="BH126" s="49">
        <f t="shared" si="59"/>
        <v>2.9499963962929643E-2</v>
      </c>
      <c r="BI126" s="49">
        <f t="shared" si="59"/>
        <v>3.2983688105745257E-2</v>
      </c>
      <c r="BJ126" s="49">
        <f t="shared" si="60"/>
        <v>3.9546189230074802E-2</v>
      </c>
      <c r="BL126" s="131">
        <v>421596</v>
      </c>
      <c r="BM126" s="54">
        <v>43433</v>
      </c>
      <c r="BN126" s="54">
        <v>123497</v>
      </c>
      <c r="BO126" s="54">
        <f t="shared" si="61"/>
        <v>588526</v>
      </c>
      <c r="BQ126" s="122">
        <f t="shared" si="62"/>
        <v>4.4419301890909813E-2</v>
      </c>
      <c r="BR126" s="49">
        <f t="shared" si="62"/>
        <v>5.7398752100937145E-2</v>
      </c>
      <c r="BS126" s="49">
        <f t="shared" si="62"/>
        <v>7.6487687960031359E-2</v>
      </c>
      <c r="BT126" s="49">
        <f t="shared" si="63"/>
        <v>5.2106448992907728E-2</v>
      </c>
      <c r="BV126" s="122">
        <f t="shared" si="64"/>
        <v>3.1775998204927713E-2</v>
      </c>
      <c r="BW126" s="49">
        <f t="shared" si="64"/>
        <v>4.4598324613829066E-2</v>
      </c>
      <c r="BX126" s="49">
        <f t="shared" si="64"/>
        <v>6.345617779121504E-2</v>
      </c>
      <c r="BY126" s="49">
        <f t="shared" si="32"/>
        <v>3.9370087915977736E-2</v>
      </c>
      <c r="CA126" s="180">
        <v>298950.17856127926</v>
      </c>
      <c r="CB126" s="64">
        <v>295069.85340163746</v>
      </c>
      <c r="CC126" s="64">
        <v>386751.99620739196</v>
      </c>
      <c r="CD126" s="64">
        <v>314045.60502407589</v>
      </c>
      <c r="CF126" s="180">
        <v>297097.97998721275</v>
      </c>
      <c r="CG126" s="64">
        <v>291881.67178385053</v>
      </c>
      <c r="CH126" s="64">
        <v>384574.49035393959</v>
      </c>
      <c r="CI126" s="64">
        <v>311697.31831312826</v>
      </c>
      <c r="CK126" s="163">
        <v>308253.96875</v>
      </c>
      <c r="CL126" s="60">
        <v>304522.375</v>
      </c>
    </row>
    <row r="127" spans="1:90">
      <c r="A127" s="9" t="s">
        <v>278</v>
      </c>
      <c r="B127" s="23" t="s">
        <v>279</v>
      </c>
      <c r="D127" s="131">
        <v>413678</v>
      </c>
      <c r="E127" s="54">
        <v>238742.609375</v>
      </c>
      <c r="F127" s="124">
        <f t="shared" si="33"/>
        <v>1732.736360228952</v>
      </c>
      <c r="G127" s="131">
        <f t="shared" si="34"/>
        <v>397524</v>
      </c>
      <c r="H127" s="54">
        <v>239128.890625</v>
      </c>
      <c r="I127" s="124">
        <f t="shared" si="35"/>
        <v>1662.3838255637372</v>
      </c>
      <c r="J127" s="49">
        <f t="shared" si="36"/>
        <v>4.0636540183737413E-2</v>
      </c>
      <c r="K127" s="49">
        <f t="shared" si="37"/>
        <v>4.2320271397826792E-2</v>
      </c>
      <c r="M127" s="131">
        <f t="shared" si="38"/>
        <v>422637.66365065146</v>
      </c>
      <c r="N127" s="124">
        <f t="shared" si="39"/>
        <v>1770.2649089622798</v>
      </c>
      <c r="O127" s="49">
        <f t="shared" si="40"/>
        <v>-2.1199397075168047E-2</v>
      </c>
      <c r="P127" s="49">
        <f t="shared" si="41"/>
        <v>-2.1199397075168158E-2</v>
      </c>
      <c r="R127" s="131">
        <v>298465</v>
      </c>
      <c r="S127" s="54">
        <v>34083</v>
      </c>
      <c r="T127" s="54">
        <v>81130</v>
      </c>
      <c r="V127" s="124">
        <f t="shared" si="42"/>
        <v>81130</v>
      </c>
      <c r="W127" s="51">
        <f t="shared" si="43"/>
        <v>0</v>
      </c>
      <c r="Y127" s="176">
        <v>-2.2639277872544605E-2</v>
      </c>
      <c r="Z127" s="61">
        <v>-4.2469982706696996E-2</v>
      </c>
      <c r="AA127" s="117">
        <f t="shared" si="44"/>
        <v>4</v>
      </c>
      <c r="AB127" s="63">
        <f t="shared" si="45"/>
        <v>305.37854984628473</v>
      </c>
      <c r="AC127" s="63">
        <f t="shared" si="45"/>
        <v>35.594706572587754</v>
      </c>
      <c r="AE127" s="124">
        <f t="shared" si="46"/>
        <v>0</v>
      </c>
      <c r="AF127" s="51">
        <v>0</v>
      </c>
      <c r="AG127" s="51">
        <f t="shared" si="47"/>
        <v>0</v>
      </c>
      <c r="AI127" s="124">
        <v>0</v>
      </c>
      <c r="AJ127" s="51">
        <f t="shared" si="48"/>
        <v>0</v>
      </c>
      <c r="AK127" s="51">
        <f t="shared" si="49"/>
        <v>0</v>
      </c>
      <c r="AM127" s="124">
        <f t="shared" si="50"/>
        <v>0</v>
      </c>
      <c r="AN127" s="51">
        <f t="shared" si="51"/>
        <v>0</v>
      </c>
      <c r="AO127" s="51">
        <f t="shared" si="52"/>
        <v>0</v>
      </c>
      <c r="AQ127" s="124">
        <f t="shared" si="53"/>
        <v>298465</v>
      </c>
      <c r="AR127" s="51">
        <f t="shared" si="53"/>
        <v>34083</v>
      </c>
      <c r="AS127" s="51">
        <f t="shared" si="54"/>
        <v>81130</v>
      </c>
      <c r="AU127" s="178">
        <f t="shared" si="55"/>
        <v>413678</v>
      </c>
      <c r="AW127" s="124">
        <f t="shared" si="56"/>
        <v>1250.1538823813069</v>
      </c>
      <c r="AX127" s="51">
        <f t="shared" si="56"/>
        <v>142.76044016284013</v>
      </c>
      <c r="AY127" s="51">
        <f t="shared" si="56"/>
        <v>339.82203768480531</v>
      </c>
      <c r="AZ127" s="65">
        <f t="shared" si="57"/>
        <v>1732.736360228952</v>
      </c>
      <c r="BB127" s="131">
        <v>305378.54984628479</v>
      </c>
      <c r="BC127" s="54">
        <v>35594.706572587755</v>
      </c>
      <c r="BD127" s="54">
        <v>81664.407231778925</v>
      </c>
      <c r="BE127" s="54">
        <f t="shared" si="58"/>
        <v>422637.66365065146</v>
      </c>
      <c r="BG127" s="122">
        <f t="shared" si="59"/>
        <v>-2.2639277872544716E-2</v>
      </c>
      <c r="BH127" s="49">
        <f t="shared" si="59"/>
        <v>-4.2469982706696996E-2</v>
      </c>
      <c r="BI127" s="49">
        <f t="shared" si="59"/>
        <v>-6.5439430701086376E-3</v>
      </c>
      <c r="BJ127" s="49">
        <f t="shared" si="60"/>
        <v>-2.1199397075168047E-2</v>
      </c>
      <c r="BL127" s="131">
        <v>288714</v>
      </c>
      <c r="BM127" s="54">
        <v>32398</v>
      </c>
      <c r="BN127" s="54">
        <v>76412</v>
      </c>
      <c r="BO127" s="54">
        <f t="shared" si="61"/>
        <v>397524</v>
      </c>
      <c r="BQ127" s="122">
        <f t="shared" si="62"/>
        <v>3.3773907742610243E-2</v>
      </c>
      <c r="BR127" s="49">
        <f t="shared" si="62"/>
        <v>5.2009383295265055E-2</v>
      </c>
      <c r="BS127" s="49">
        <f t="shared" si="62"/>
        <v>6.1744228655185029E-2</v>
      </c>
      <c r="BT127" s="49">
        <f t="shared" si="63"/>
        <v>4.0636540183737413E-2</v>
      </c>
      <c r="BV127" s="122">
        <f t="shared" si="64"/>
        <v>3.5446535340782459E-2</v>
      </c>
      <c r="BW127" s="49">
        <f t="shared" si="64"/>
        <v>5.3711515565054935E-2</v>
      </c>
      <c r="BX127" s="49">
        <f t="shared" si="64"/>
        <v>6.346211172976024E-2</v>
      </c>
      <c r="BY127" s="49">
        <f t="shared" si="32"/>
        <v>4.2320271397826792E-2</v>
      </c>
      <c r="CA127" s="180">
        <v>216165.65080859681</v>
      </c>
      <c r="CB127" s="64">
        <v>235438.76572824625</v>
      </c>
      <c r="CC127" s="64">
        <v>245410.62798509671</v>
      </c>
      <c r="CD127" s="64">
        <v>222832.93009162502</v>
      </c>
      <c r="CF127" s="180">
        <v>217415.68473594473</v>
      </c>
      <c r="CG127" s="64">
        <v>235448.15246636566</v>
      </c>
      <c r="CH127" s="64">
        <v>244962.27280019407</v>
      </c>
      <c r="CI127" s="64">
        <v>223569.79566858886</v>
      </c>
      <c r="CK127" s="163">
        <v>238742.609375</v>
      </c>
      <c r="CL127" s="60">
        <v>239128.890625</v>
      </c>
    </row>
    <row r="128" spans="1:90">
      <c r="A128" s="9" t="s">
        <v>280</v>
      </c>
      <c r="B128" s="23" t="s">
        <v>281</v>
      </c>
      <c r="D128" s="131">
        <v>610683</v>
      </c>
      <c r="E128" s="54">
        <v>327288.625</v>
      </c>
      <c r="F128" s="124">
        <f t="shared" si="33"/>
        <v>1865.8851953684612</v>
      </c>
      <c r="G128" s="131">
        <f t="shared" si="34"/>
        <v>580733</v>
      </c>
      <c r="H128" s="54">
        <v>324594.0625</v>
      </c>
      <c r="I128" s="124">
        <f t="shared" si="35"/>
        <v>1789.1054307254929</v>
      </c>
      <c r="J128" s="49">
        <f t="shared" si="36"/>
        <v>5.1572753743975186E-2</v>
      </c>
      <c r="K128" s="49">
        <f t="shared" si="37"/>
        <v>4.2915170522864976E-2</v>
      </c>
      <c r="M128" s="131">
        <f t="shared" si="38"/>
        <v>619569.68433939654</v>
      </c>
      <c r="N128" s="124">
        <f t="shared" si="39"/>
        <v>1893.0376341047495</v>
      </c>
      <c r="O128" s="49">
        <f t="shared" si="40"/>
        <v>-1.4343316924668059E-2</v>
      </c>
      <c r="P128" s="49">
        <f t="shared" si="41"/>
        <v>-1.4343316924668059E-2</v>
      </c>
      <c r="R128" s="131">
        <v>424952</v>
      </c>
      <c r="S128" s="54">
        <v>50412</v>
      </c>
      <c r="T128" s="54">
        <v>135319</v>
      </c>
      <c r="V128" s="124">
        <f t="shared" si="42"/>
        <v>135319</v>
      </c>
      <c r="W128" s="51">
        <f t="shared" si="43"/>
        <v>0</v>
      </c>
      <c r="Y128" s="176">
        <v>-2.6557586056962013E-2</v>
      </c>
      <c r="Z128" s="61">
        <v>1.3593306807510919E-2</v>
      </c>
      <c r="AA128" s="117">
        <f t="shared" si="44"/>
        <v>1</v>
      </c>
      <c r="AB128" s="63">
        <f t="shared" si="45"/>
        <v>436.54559726721186</v>
      </c>
      <c r="AC128" s="63">
        <f t="shared" si="45"/>
        <v>49.735924321344811</v>
      </c>
      <c r="AE128" s="124">
        <f t="shared" si="46"/>
        <v>0</v>
      </c>
      <c r="AF128" s="51">
        <v>0</v>
      </c>
      <c r="AG128" s="51">
        <f t="shared" si="47"/>
        <v>0</v>
      </c>
      <c r="AI128" s="124">
        <v>0</v>
      </c>
      <c r="AJ128" s="51">
        <f t="shared" si="48"/>
        <v>0</v>
      </c>
      <c r="AK128" s="51">
        <f t="shared" si="49"/>
        <v>0</v>
      </c>
      <c r="AM128" s="124">
        <f t="shared" si="50"/>
        <v>0</v>
      </c>
      <c r="AN128" s="51">
        <f t="shared" si="51"/>
        <v>0</v>
      </c>
      <c r="AO128" s="51">
        <f t="shared" si="52"/>
        <v>0</v>
      </c>
      <c r="AQ128" s="124">
        <f t="shared" si="53"/>
        <v>424952</v>
      </c>
      <c r="AR128" s="51">
        <f t="shared" si="53"/>
        <v>50412</v>
      </c>
      <c r="AS128" s="51">
        <f t="shared" si="54"/>
        <v>135319</v>
      </c>
      <c r="AU128" s="178">
        <f t="shared" si="55"/>
        <v>610683</v>
      </c>
      <c r="AW128" s="124">
        <f t="shared" si="56"/>
        <v>1298.4013727944257</v>
      </c>
      <c r="AX128" s="51">
        <f t="shared" si="56"/>
        <v>154.0291844851009</v>
      </c>
      <c r="AY128" s="51">
        <f t="shared" si="56"/>
        <v>413.45463808893453</v>
      </c>
      <c r="AZ128" s="65">
        <f t="shared" si="57"/>
        <v>1865.8851953684612</v>
      </c>
      <c r="BB128" s="131">
        <v>436545.59726721188</v>
      </c>
      <c r="BC128" s="54">
        <v>49735.924321344821</v>
      </c>
      <c r="BD128" s="54">
        <v>133288.16275083984</v>
      </c>
      <c r="BE128" s="54">
        <f t="shared" si="58"/>
        <v>619569.68433939654</v>
      </c>
      <c r="BG128" s="122">
        <f t="shared" si="59"/>
        <v>-2.6557586056962013E-2</v>
      </c>
      <c r="BH128" s="49">
        <f t="shared" si="59"/>
        <v>1.3593306807510919E-2</v>
      </c>
      <c r="BI128" s="49">
        <f t="shared" si="59"/>
        <v>1.5236441160618952E-2</v>
      </c>
      <c r="BJ128" s="49">
        <f t="shared" si="60"/>
        <v>-1.4343316924668059E-2</v>
      </c>
      <c r="BL128" s="131">
        <v>406674</v>
      </c>
      <c r="BM128" s="54">
        <v>47862</v>
      </c>
      <c r="BN128" s="54">
        <v>126197</v>
      </c>
      <c r="BO128" s="54">
        <f t="shared" si="61"/>
        <v>580733</v>
      </c>
      <c r="BQ128" s="122">
        <f t="shared" si="62"/>
        <v>4.4945091154093841E-2</v>
      </c>
      <c r="BR128" s="49">
        <f t="shared" si="62"/>
        <v>5.3278174752413143E-2</v>
      </c>
      <c r="BS128" s="49">
        <f t="shared" si="62"/>
        <v>7.2283810233206847E-2</v>
      </c>
      <c r="BT128" s="49">
        <f t="shared" si="63"/>
        <v>5.1572753743975186E-2</v>
      </c>
      <c r="BV128" s="122">
        <f t="shared" si="64"/>
        <v>3.6342073382905182E-2</v>
      </c>
      <c r="BW128" s="49">
        <f t="shared" si="64"/>
        <v>4.4606550824889624E-2</v>
      </c>
      <c r="BX128" s="49">
        <f t="shared" si="64"/>
        <v>6.345571318458032E-2</v>
      </c>
      <c r="BY128" s="49">
        <f t="shared" si="32"/>
        <v>4.2915170522865198E-2</v>
      </c>
      <c r="CA128" s="180">
        <v>309013.72473081219</v>
      </c>
      <c r="CB128" s="64">
        <v>328974.88874339615</v>
      </c>
      <c r="CC128" s="64">
        <v>400545.75588634732</v>
      </c>
      <c r="CD128" s="64">
        <v>326664.04353259568</v>
      </c>
      <c r="CF128" s="180">
        <v>307725.60194110149</v>
      </c>
      <c r="CG128" s="64">
        <v>326402.13168013823</v>
      </c>
      <c r="CH128" s="64">
        <v>398619.19924988144</v>
      </c>
      <c r="CI128" s="64">
        <v>324801.81286458962</v>
      </c>
      <c r="CK128" s="163">
        <v>327288.625</v>
      </c>
      <c r="CL128" s="60">
        <v>324594.0625</v>
      </c>
    </row>
    <row r="129" spans="1:90">
      <c r="A129" s="9" t="s">
        <v>282</v>
      </c>
      <c r="B129" s="23" t="s">
        <v>283</v>
      </c>
      <c r="D129" s="131">
        <v>469716</v>
      </c>
      <c r="E129" s="54">
        <v>270413.25</v>
      </c>
      <c r="F129" s="124">
        <f t="shared" si="33"/>
        <v>1737.0302675627026</v>
      </c>
      <c r="G129" s="131">
        <f t="shared" si="34"/>
        <v>450393</v>
      </c>
      <c r="H129" s="54">
        <v>269424.5</v>
      </c>
      <c r="I129" s="124">
        <f t="shared" si="35"/>
        <v>1671.6853886710376</v>
      </c>
      <c r="J129" s="49">
        <f t="shared" si="36"/>
        <v>4.2902531788904463E-2</v>
      </c>
      <c r="K129" s="49">
        <f t="shared" si="37"/>
        <v>3.9089220576135508E-2</v>
      </c>
      <c r="M129" s="131">
        <f t="shared" si="38"/>
        <v>472442.87687247095</v>
      </c>
      <c r="N129" s="124">
        <f t="shared" si="39"/>
        <v>1747.1143772447206</v>
      </c>
      <c r="O129" s="49">
        <f t="shared" si="40"/>
        <v>-5.7718657767106274E-3</v>
      </c>
      <c r="P129" s="49">
        <f t="shared" si="41"/>
        <v>-5.7718657767106274E-3</v>
      </c>
      <c r="R129" s="131">
        <v>339743</v>
      </c>
      <c r="S129" s="54">
        <v>36532</v>
      </c>
      <c r="T129" s="54">
        <v>93441</v>
      </c>
      <c r="V129" s="124">
        <f t="shared" si="42"/>
        <v>93441</v>
      </c>
      <c r="W129" s="51">
        <f t="shared" si="43"/>
        <v>0</v>
      </c>
      <c r="Y129" s="176">
        <v>-7.1167536425708056E-3</v>
      </c>
      <c r="Z129" s="61">
        <v>-3.4757635658478891E-3</v>
      </c>
      <c r="AA129" s="117">
        <f t="shared" si="44"/>
        <v>4</v>
      </c>
      <c r="AB129" s="63">
        <f t="shared" si="45"/>
        <v>342.17819793657344</v>
      </c>
      <c r="AC129" s="63">
        <f t="shared" si="45"/>
        <v>36.659419474554795</v>
      </c>
      <c r="AE129" s="124">
        <f t="shared" si="46"/>
        <v>0</v>
      </c>
      <c r="AF129" s="51">
        <v>0</v>
      </c>
      <c r="AG129" s="51">
        <f t="shared" si="47"/>
        <v>0</v>
      </c>
      <c r="AI129" s="124">
        <v>0</v>
      </c>
      <c r="AJ129" s="51">
        <f t="shared" si="48"/>
        <v>0</v>
      </c>
      <c r="AK129" s="51">
        <f t="shared" si="49"/>
        <v>0</v>
      </c>
      <c r="AM129" s="124">
        <f t="shared" si="50"/>
        <v>0</v>
      </c>
      <c r="AN129" s="51">
        <f t="shared" si="51"/>
        <v>0</v>
      </c>
      <c r="AO129" s="51">
        <f t="shared" si="52"/>
        <v>0</v>
      </c>
      <c r="AQ129" s="124">
        <f t="shared" si="53"/>
        <v>339743</v>
      </c>
      <c r="AR129" s="51">
        <f t="shared" si="53"/>
        <v>36532</v>
      </c>
      <c r="AS129" s="51">
        <f t="shared" si="54"/>
        <v>93441</v>
      </c>
      <c r="AU129" s="178">
        <f t="shared" si="55"/>
        <v>469716</v>
      </c>
      <c r="AW129" s="124">
        <f t="shared" si="56"/>
        <v>1256.384441220983</v>
      </c>
      <c r="AX129" s="51">
        <f t="shared" si="56"/>
        <v>135.09693034642348</v>
      </c>
      <c r="AY129" s="51">
        <f t="shared" si="56"/>
        <v>345.54889599529611</v>
      </c>
      <c r="AZ129" s="65">
        <f t="shared" si="57"/>
        <v>1737.0302675627026</v>
      </c>
      <c r="BB129" s="131">
        <v>342178.19793657342</v>
      </c>
      <c r="BC129" s="54">
        <v>36659.419474554787</v>
      </c>
      <c r="BD129" s="54">
        <v>93605.25946134275</v>
      </c>
      <c r="BE129" s="54">
        <f t="shared" si="58"/>
        <v>472442.87687247095</v>
      </c>
      <c r="BG129" s="122">
        <f t="shared" si="59"/>
        <v>-7.1167536425708056E-3</v>
      </c>
      <c r="BH129" s="49">
        <f t="shared" si="59"/>
        <v>-3.4757635658477781E-3</v>
      </c>
      <c r="BI129" s="49">
        <f t="shared" si="59"/>
        <v>-1.7548101707958175E-3</v>
      </c>
      <c r="BJ129" s="49">
        <f t="shared" si="60"/>
        <v>-5.7718657767106274E-3</v>
      </c>
      <c r="BL129" s="131">
        <v>328005</v>
      </c>
      <c r="BM129" s="54">
        <v>34844</v>
      </c>
      <c r="BN129" s="54">
        <v>87544</v>
      </c>
      <c r="BO129" s="54">
        <f t="shared" si="61"/>
        <v>450393</v>
      </c>
      <c r="BQ129" s="122">
        <f t="shared" si="62"/>
        <v>3.578603984695361E-2</v>
      </c>
      <c r="BR129" s="49">
        <f t="shared" si="62"/>
        <v>4.8444495465503445E-2</v>
      </c>
      <c r="BS129" s="49">
        <f t="shared" si="62"/>
        <v>6.7360413049438073E-2</v>
      </c>
      <c r="BT129" s="49">
        <f t="shared" si="63"/>
        <v>4.2902531788904463E-2</v>
      </c>
      <c r="BV129" s="122">
        <f t="shared" si="64"/>
        <v>3.1998749664617021E-2</v>
      </c>
      <c r="BW129" s="49">
        <f t="shared" si="64"/>
        <v>4.4610920391458198E-2</v>
      </c>
      <c r="BX129" s="49">
        <f t="shared" si="64"/>
        <v>6.345767304537886E-2</v>
      </c>
      <c r="BY129" s="49">
        <f t="shared" si="32"/>
        <v>3.9089220576135508E-2</v>
      </c>
      <c r="CA129" s="180">
        <v>242214.69676473454</v>
      </c>
      <c r="CB129" s="64">
        <v>242481.2368041873</v>
      </c>
      <c r="CC129" s="64">
        <v>281294.21722143854</v>
      </c>
      <c r="CD129" s="64">
        <v>249092.40138481741</v>
      </c>
      <c r="CF129" s="180">
        <v>242283.46570906081</v>
      </c>
      <c r="CG129" s="64">
        <v>241386.13969391162</v>
      </c>
      <c r="CH129" s="64">
        <v>280706.73021418595</v>
      </c>
      <c r="CI129" s="64">
        <v>248806.38064697236</v>
      </c>
      <c r="CK129" s="163">
        <v>270413.25</v>
      </c>
      <c r="CL129" s="60">
        <v>269424.5</v>
      </c>
    </row>
    <row r="130" spans="1:90">
      <c r="A130" s="9" t="s">
        <v>284</v>
      </c>
      <c r="B130" s="23" t="s">
        <v>285</v>
      </c>
      <c r="D130" s="131">
        <v>572867.04224394145</v>
      </c>
      <c r="E130" s="54">
        <v>288470.59375</v>
      </c>
      <c r="F130" s="124">
        <f t="shared" si="33"/>
        <v>1985.8767397983402</v>
      </c>
      <c r="G130" s="131">
        <f t="shared" si="34"/>
        <v>544658</v>
      </c>
      <c r="H130" s="54">
        <v>284984.5</v>
      </c>
      <c r="I130" s="124">
        <f t="shared" si="35"/>
        <v>1911.1846433753415</v>
      </c>
      <c r="J130" s="49">
        <f t="shared" si="36"/>
        <v>5.1792211339852567E-2</v>
      </c>
      <c r="K130" s="49">
        <f t="shared" si="37"/>
        <v>3.9081570000000232E-2</v>
      </c>
      <c r="M130" s="131">
        <f t="shared" si="38"/>
        <v>562265.40029117162</v>
      </c>
      <c r="N130" s="124">
        <f t="shared" si="39"/>
        <v>1949.1255347103179</v>
      </c>
      <c r="O130" s="49">
        <f t="shared" si="40"/>
        <v>1.8855227348650194E-2</v>
      </c>
      <c r="P130" s="49">
        <f t="shared" si="41"/>
        <v>1.8855227348650194E-2</v>
      </c>
      <c r="R130" s="131">
        <v>429016</v>
      </c>
      <c r="S130" s="54">
        <v>41209</v>
      </c>
      <c r="T130" s="54">
        <v>102260</v>
      </c>
      <c r="V130" s="124">
        <f t="shared" si="42"/>
        <v>102260</v>
      </c>
      <c r="W130" s="51">
        <f t="shared" si="43"/>
        <v>382.04224394145422</v>
      </c>
      <c r="Y130" s="176">
        <v>2.7022784686219881E-2</v>
      </c>
      <c r="Z130" s="61">
        <v>2.4499245733358155E-3</v>
      </c>
      <c r="AA130" s="117">
        <f t="shared" si="44"/>
        <v>2</v>
      </c>
      <c r="AB130" s="63">
        <f t="shared" si="45"/>
        <v>417.72783077161688</v>
      </c>
      <c r="AC130" s="63">
        <f t="shared" si="45"/>
        <v>41.108287795561893</v>
      </c>
      <c r="AE130" s="124">
        <f t="shared" si="46"/>
        <v>0</v>
      </c>
      <c r="AF130" s="51">
        <v>0</v>
      </c>
      <c r="AG130" s="51">
        <f t="shared" si="47"/>
        <v>382.04224394145422</v>
      </c>
      <c r="AI130" s="124">
        <v>0</v>
      </c>
      <c r="AJ130" s="51">
        <f t="shared" si="48"/>
        <v>0</v>
      </c>
      <c r="AK130" s="51">
        <f t="shared" si="49"/>
        <v>382.04224394145422</v>
      </c>
      <c r="AM130" s="124">
        <f t="shared" si="50"/>
        <v>347.8141135077596</v>
      </c>
      <c r="AN130" s="51">
        <f t="shared" si="51"/>
        <v>34.228130433694609</v>
      </c>
      <c r="AO130" s="51">
        <f t="shared" si="52"/>
        <v>0</v>
      </c>
      <c r="AQ130" s="124">
        <f t="shared" si="53"/>
        <v>429364</v>
      </c>
      <c r="AR130" s="51">
        <f t="shared" si="53"/>
        <v>41243</v>
      </c>
      <c r="AS130" s="51">
        <f t="shared" si="54"/>
        <v>102260</v>
      </c>
      <c r="AU130" s="178">
        <f t="shared" si="55"/>
        <v>572867</v>
      </c>
      <c r="AW130" s="124">
        <f t="shared" si="56"/>
        <v>1488.4151428346413</v>
      </c>
      <c r="AX130" s="51">
        <f t="shared" si="56"/>
        <v>142.97124522766023</v>
      </c>
      <c r="AY130" s="51">
        <f t="shared" si="56"/>
        <v>354.4902052949721</v>
      </c>
      <c r="AZ130" s="65">
        <f t="shared" si="57"/>
        <v>1985.8765933572736</v>
      </c>
      <c r="BB130" s="131">
        <v>417727.83077161689</v>
      </c>
      <c r="BC130" s="54">
        <v>41108.28779556189</v>
      </c>
      <c r="BD130" s="54">
        <v>103429.28172399288</v>
      </c>
      <c r="BE130" s="54">
        <f t="shared" si="58"/>
        <v>562265.40029117162</v>
      </c>
      <c r="BG130" s="122">
        <f t="shared" si="59"/>
        <v>2.7855863007473225E-2</v>
      </c>
      <c r="BH130" s="49">
        <f t="shared" si="59"/>
        <v>3.2770084005457889E-3</v>
      </c>
      <c r="BI130" s="49">
        <f t="shared" si="59"/>
        <v>-1.1305132400640461E-2</v>
      </c>
      <c r="BJ130" s="49">
        <f t="shared" si="60"/>
        <v>1.8855152216974869E-2</v>
      </c>
      <c r="BL130" s="131">
        <v>410689</v>
      </c>
      <c r="BM130" s="54">
        <v>38973</v>
      </c>
      <c r="BN130" s="54">
        <v>94996</v>
      </c>
      <c r="BO130" s="54">
        <f t="shared" si="61"/>
        <v>544658</v>
      </c>
      <c r="BQ130" s="122">
        <f t="shared" si="62"/>
        <v>4.547236473341143E-2</v>
      </c>
      <c r="BR130" s="49">
        <f t="shared" si="62"/>
        <v>5.8245451979575646E-2</v>
      </c>
      <c r="BS130" s="49">
        <f t="shared" si="62"/>
        <v>7.6466377531685614E-2</v>
      </c>
      <c r="BT130" s="49">
        <f t="shared" si="63"/>
        <v>5.1792133779362537E-2</v>
      </c>
      <c r="BV130" s="122">
        <f t="shared" si="64"/>
        <v>3.2838097132279698E-2</v>
      </c>
      <c r="BW130" s="49">
        <f t="shared" si="64"/>
        <v>4.5456824868040258E-2</v>
      </c>
      <c r="BX130" s="49">
        <f t="shared" si="64"/>
        <v>6.3457555169533109E-2</v>
      </c>
      <c r="BY130" s="49">
        <f t="shared" si="32"/>
        <v>3.9081493376808885E-2</v>
      </c>
      <c r="CA130" s="180">
        <v>295693.35647530755</v>
      </c>
      <c r="CB130" s="64">
        <v>271907.97373343789</v>
      </c>
      <c r="CC130" s="64">
        <v>310816.49693350331</v>
      </c>
      <c r="CD130" s="64">
        <v>296450.73643883015</v>
      </c>
      <c r="CF130" s="180">
        <v>294347.22001963964</v>
      </c>
      <c r="CG130" s="64">
        <v>269607.47443270212</v>
      </c>
      <c r="CH130" s="64">
        <v>309560.62524696009</v>
      </c>
      <c r="CI130" s="64">
        <v>295000.56391854846</v>
      </c>
      <c r="CK130" s="163">
        <v>288470.59375</v>
      </c>
      <c r="CL130" s="60">
        <v>284984.5</v>
      </c>
    </row>
    <row r="131" spans="1:90">
      <c r="A131" s="9" t="s">
        <v>286</v>
      </c>
      <c r="B131" s="23" t="s">
        <v>287</v>
      </c>
      <c r="D131" s="131">
        <v>579692.42814412154</v>
      </c>
      <c r="E131" s="54">
        <v>324011.6875</v>
      </c>
      <c r="F131" s="124">
        <f t="shared" si="33"/>
        <v>1789.1096232265436</v>
      </c>
      <c r="G131" s="131">
        <f t="shared" si="34"/>
        <v>551989</v>
      </c>
      <c r="H131" s="54">
        <v>320584.9375</v>
      </c>
      <c r="I131" s="124">
        <f t="shared" si="35"/>
        <v>1721.8182622818952</v>
      </c>
      <c r="J131" s="49">
        <f t="shared" si="36"/>
        <v>5.0188369956867929E-2</v>
      </c>
      <c r="K131" s="49">
        <f t="shared" si="37"/>
        <v>3.908157000000001E-2</v>
      </c>
      <c r="M131" s="131">
        <f t="shared" si="38"/>
        <v>580412.89806476305</v>
      </c>
      <c r="N131" s="124">
        <f t="shared" si="39"/>
        <v>1791.3332156105112</v>
      </c>
      <c r="O131" s="49">
        <f t="shared" si="40"/>
        <v>-1.2413058411412381E-3</v>
      </c>
      <c r="P131" s="49">
        <f t="shared" si="41"/>
        <v>-1.2413058411412381E-3</v>
      </c>
      <c r="R131" s="131">
        <v>426095</v>
      </c>
      <c r="S131" s="54">
        <v>47205</v>
      </c>
      <c r="T131" s="54">
        <v>106151</v>
      </c>
      <c r="V131" s="124">
        <f t="shared" si="42"/>
        <v>106151</v>
      </c>
      <c r="W131" s="51">
        <f t="shared" si="43"/>
        <v>241.42814412154257</v>
      </c>
      <c r="Y131" s="176">
        <v>-6.9573643475114855E-3</v>
      </c>
      <c r="Z131" s="61">
        <v>3.8102259234636726E-2</v>
      </c>
      <c r="AA131" s="117">
        <f t="shared" si="44"/>
        <v>1</v>
      </c>
      <c r="AB131" s="63">
        <f t="shared" si="45"/>
        <v>429.08026775711403</v>
      </c>
      <c r="AC131" s="63">
        <f t="shared" si="45"/>
        <v>45.472398870225852</v>
      </c>
      <c r="AE131" s="124">
        <f t="shared" si="46"/>
        <v>241.42814412154257</v>
      </c>
      <c r="AF131" s="51">
        <v>0</v>
      </c>
      <c r="AG131" s="51">
        <f t="shared" si="47"/>
        <v>0</v>
      </c>
      <c r="AI131" s="124">
        <v>0</v>
      </c>
      <c r="AJ131" s="51">
        <f t="shared" si="48"/>
        <v>0</v>
      </c>
      <c r="AK131" s="51">
        <f t="shared" si="49"/>
        <v>0</v>
      </c>
      <c r="AM131" s="124">
        <f t="shared" si="50"/>
        <v>0</v>
      </c>
      <c r="AN131" s="51">
        <f t="shared" si="51"/>
        <v>0</v>
      </c>
      <c r="AO131" s="51">
        <f t="shared" si="52"/>
        <v>0</v>
      </c>
      <c r="AQ131" s="124">
        <f t="shared" si="53"/>
        <v>426336</v>
      </c>
      <c r="AR131" s="51">
        <f t="shared" si="53"/>
        <v>47205</v>
      </c>
      <c r="AS131" s="51">
        <f t="shared" si="54"/>
        <v>106151</v>
      </c>
      <c r="AU131" s="178">
        <f t="shared" si="55"/>
        <v>579692</v>
      </c>
      <c r="AW131" s="124">
        <f t="shared" si="56"/>
        <v>1315.8043874574741</v>
      </c>
      <c r="AX131" s="51">
        <f t="shared" si="56"/>
        <v>145.68918906667525</v>
      </c>
      <c r="AY131" s="51">
        <f t="shared" si="56"/>
        <v>327.61472531758596</v>
      </c>
      <c r="AZ131" s="65">
        <f t="shared" si="57"/>
        <v>1789.1083018417353</v>
      </c>
      <c r="BB131" s="131">
        <v>429080.26775711402</v>
      </c>
      <c r="BC131" s="54">
        <v>45472.39887022585</v>
      </c>
      <c r="BD131" s="54">
        <v>105860.23143742314</v>
      </c>
      <c r="BE131" s="54">
        <f t="shared" si="58"/>
        <v>580412.89806476305</v>
      </c>
      <c r="BG131" s="122">
        <f t="shared" si="59"/>
        <v>-6.3956978759681649E-3</v>
      </c>
      <c r="BH131" s="49">
        <f t="shared" si="59"/>
        <v>3.8102259234636726E-2</v>
      </c>
      <c r="BI131" s="49">
        <f t="shared" si="59"/>
        <v>2.746721395076035E-3</v>
      </c>
      <c r="BJ131" s="49">
        <f t="shared" si="60"/>
        <v>-1.2420434955300319E-3</v>
      </c>
      <c r="BL131" s="131">
        <v>408516</v>
      </c>
      <c r="BM131" s="54">
        <v>44712</v>
      </c>
      <c r="BN131" s="54">
        <v>98761</v>
      </c>
      <c r="BO131" s="54">
        <f t="shared" si="61"/>
        <v>551989</v>
      </c>
      <c r="BQ131" s="122">
        <f t="shared" si="62"/>
        <v>4.3621302470405077E-2</v>
      </c>
      <c r="BR131" s="49">
        <f t="shared" si="62"/>
        <v>5.5756843800321976E-2</v>
      </c>
      <c r="BS131" s="49">
        <f t="shared" si="62"/>
        <v>7.4827107866465514E-2</v>
      </c>
      <c r="BT131" s="49">
        <f t="shared" si="63"/>
        <v>5.0187594318002793E-2</v>
      </c>
      <c r="BV131" s="122">
        <f t="shared" si="64"/>
        <v>3.2583955867775405E-2</v>
      </c>
      <c r="BW131" s="49">
        <f t="shared" si="64"/>
        <v>4.4591151622959568E-2</v>
      </c>
      <c r="BX131" s="49">
        <f t="shared" si="64"/>
        <v>6.3459728435495411E-2</v>
      </c>
      <c r="BY131" s="49">
        <f t="shared" si="32"/>
        <v>3.9080802564297246E-2</v>
      </c>
      <c r="CA131" s="180">
        <v>303729.30703722098</v>
      </c>
      <c r="CB131" s="64">
        <v>300774.08962133055</v>
      </c>
      <c r="CC131" s="64">
        <v>318121.77123837761</v>
      </c>
      <c r="CD131" s="64">
        <v>306018.88535341248</v>
      </c>
      <c r="CF131" s="180">
        <v>302343.14042000251</v>
      </c>
      <c r="CG131" s="64">
        <v>297951.88624979585</v>
      </c>
      <c r="CH131" s="64">
        <v>316868.72295665741</v>
      </c>
      <c r="CI131" s="64">
        <v>304488.4659500866</v>
      </c>
      <c r="CK131" s="163">
        <v>324011.6875</v>
      </c>
      <c r="CL131" s="60">
        <v>320584.9375</v>
      </c>
    </row>
    <row r="132" spans="1:90">
      <c r="A132" s="9" t="s">
        <v>288</v>
      </c>
      <c r="B132" s="23" t="s">
        <v>289</v>
      </c>
      <c r="D132" s="131">
        <v>565353.11665336869</v>
      </c>
      <c r="E132" s="54">
        <v>261858.03125</v>
      </c>
      <c r="F132" s="124">
        <f t="shared" si="33"/>
        <v>2159.0062139954653</v>
      </c>
      <c r="G132" s="131">
        <f t="shared" si="34"/>
        <v>541213</v>
      </c>
      <c r="H132" s="54">
        <v>259082.28125</v>
      </c>
      <c r="I132" s="124">
        <f t="shared" si="35"/>
        <v>2088.9618440473723</v>
      </c>
      <c r="J132" s="49">
        <f t="shared" si="36"/>
        <v>4.4603726542726596E-2</v>
      </c>
      <c r="K132" s="49">
        <f t="shared" si="37"/>
        <v>3.3530708159025924E-2</v>
      </c>
      <c r="M132" s="131">
        <f t="shared" si="38"/>
        <v>535450.50059079123</v>
      </c>
      <c r="N132" s="124">
        <f t="shared" si="39"/>
        <v>2044.8122138350159</v>
      </c>
      <c r="O132" s="49">
        <f t="shared" si="40"/>
        <v>5.5845715018632447E-2</v>
      </c>
      <c r="P132" s="49">
        <f t="shared" si="41"/>
        <v>5.5845715018632447E-2</v>
      </c>
      <c r="R132" s="131">
        <v>398547</v>
      </c>
      <c r="S132" s="54">
        <v>44259</v>
      </c>
      <c r="T132" s="54">
        <v>122227</v>
      </c>
      <c r="V132" s="124">
        <f t="shared" si="42"/>
        <v>122227</v>
      </c>
      <c r="W132" s="51">
        <f t="shared" si="43"/>
        <v>320.11665336869191</v>
      </c>
      <c r="Y132" s="176">
        <v>6.8273770280222079E-2</v>
      </c>
      <c r="Z132" s="61">
        <v>3.7599220036351744E-2</v>
      </c>
      <c r="AA132" s="117">
        <f t="shared" si="44"/>
        <v>2</v>
      </c>
      <c r="AB132" s="63">
        <f t="shared" si="45"/>
        <v>373.07571437933552</v>
      </c>
      <c r="AC132" s="63">
        <f t="shared" si="45"/>
        <v>42.655197831056007</v>
      </c>
      <c r="AE132" s="124">
        <f t="shared" si="46"/>
        <v>0</v>
      </c>
      <c r="AF132" s="51">
        <v>0</v>
      </c>
      <c r="AG132" s="51">
        <f t="shared" si="47"/>
        <v>320.11665336869191</v>
      </c>
      <c r="AI132" s="124">
        <v>0</v>
      </c>
      <c r="AJ132" s="51">
        <f t="shared" si="48"/>
        <v>0</v>
      </c>
      <c r="AK132" s="51">
        <f t="shared" si="49"/>
        <v>320.11665336869191</v>
      </c>
      <c r="AM132" s="124">
        <f t="shared" si="50"/>
        <v>287.2717559184228</v>
      </c>
      <c r="AN132" s="51">
        <f t="shared" si="51"/>
        <v>32.844897450269102</v>
      </c>
      <c r="AO132" s="51">
        <f t="shared" si="52"/>
        <v>0</v>
      </c>
      <c r="AQ132" s="124">
        <f t="shared" si="53"/>
        <v>398834</v>
      </c>
      <c r="AR132" s="51">
        <f t="shared" si="53"/>
        <v>44292</v>
      </c>
      <c r="AS132" s="51">
        <f t="shared" si="54"/>
        <v>122227</v>
      </c>
      <c r="AU132" s="178">
        <f t="shared" si="55"/>
        <v>565353</v>
      </c>
      <c r="AW132" s="124">
        <f t="shared" si="56"/>
        <v>1523.0924867804681</v>
      </c>
      <c r="AX132" s="51">
        <f t="shared" si="56"/>
        <v>169.14508899562347</v>
      </c>
      <c r="AY132" s="51">
        <f t="shared" si="56"/>
        <v>466.76819273611642</v>
      </c>
      <c r="AZ132" s="65">
        <f t="shared" si="57"/>
        <v>2159.0057685122079</v>
      </c>
      <c r="BB132" s="131">
        <v>373075.71437933546</v>
      </c>
      <c r="BC132" s="54">
        <v>42655.197831056015</v>
      </c>
      <c r="BD132" s="54">
        <v>119719.5883803997</v>
      </c>
      <c r="BE132" s="54">
        <f t="shared" si="58"/>
        <v>535450.50059079123</v>
      </c>
      <c r="BG132" s="122">
        <f t="shared" si="59"/>
        <v>6.9043051123059751E-2</v>
      </c>
      <c r="BH132" s="49">
        <f t="shared" si="59"/>
        <v>3.8372865492896091E-2</v>
      </c>
      <c r="BI132" s="49">
        <f t="shared" si="59"/>
        <v>2.0944038093692718E-2</v>
      </c>
      <c r="BJ132" s="49">
        <f t="shared" si="60"/>
        <v>5.5845497158403479E-2</v>
      </c>
      <c r="BL132" s="131">
        <v>385578</v>
      </c>
      <c r="BM132" s="54">
        <v>41920</v>
      </c>
      <c r="BN132" s="54">
        <v>113715</v>
      </c>
      <c r="BO132" s="54">
        <f t="shared" si="61"/>
        <v>541213</v>
      </c>
      <c r="BQ132" s="122">
        <f t="shared" si="62"/>
        <v>3.4379554850121119E-2</v>
      </c>
      <c r="BR132" s="49">
        <f t="shared" si="62"/>
        <v>5.658396946564892E-2</v>
      </c>
      <c r="BS132" s="49">
        <f t="shared" si="62"/>
        <v>7.4853801169590728E-2</v>
      </c>
      <c r="BT132" s="49">
        <f t="shared" si="63"/>
        <v>4.4603511002137886E-2</v>
      </c>
      <c r="BV132" s="122">
        <f t="shared" si="64"/>
        <v>2.3414914828696398E-2</v>
      </c>
      <c r="BW132" s="49">
        <f t="shared" si="64"/>
        <v>4.5383957996669944E-2</v>
      </c>
      <c r="BX132" s="49">
        <f t="shared" si="64"/>
        <v>6.3460125656357835E-2</v>
      </c>
      <c r="BY132" s="49">
        <f t="shared" si="32"/>
        <v>3.3530494903212471E-2</v>
      </c>
      <c r="CA132" s="180">
        <v>264085.85226527939</v>
      </c>
      <c r="CB132" s="64">
        <v>282139.90495351021</v>
      </c>
      <c r="CC132" s="64">
        <v>359770.68055075587</v>
      </c>
      <c r="CD132" s="64">
        <v>282312.75683063344</v>
      </c>
      <c r="CF132" s="180">
        <v>263401.14500719018</v>
      </c>
      <c r="CG132" s="64">
        <v>279733.73145701439</v>
      </c>
      <c r="CH132" s="64">
        <v>358027.70027836825</v>
      </c>
      <c r="CI132" s="64">
        <v>280932.51995710551</v>
      </c>
      <c r="CK132" s="163">
        <v>261858.03125</v>
      </c>
      <c r="CL132" s="60">
        <v>259082.28125</v>
      </c>
    </row>
    <row r="133" spans="1:90">
      <c r="A133" s="9" t="s">
        <v>290</v>
      </c>
      <c r="B133" s="23" t="s">
        <v>291</v>
      </c>
      <c r="D133" s="131">
        <v>357893.73618915718</v>
      </c>
      <c r="E133" s="54">
        <v>216840.5625</v>
      </c>
      <c r="F133" s="124">
        <f t="shared" si="33"/>
        <v>1650.4925649653633</v>
      </c>
      <c r="G133" s="131">
        <f t="shared" si="34"/>
        <v>342976</v>
      </c>
      <c r="H133" s="54">
        <v>214617.5625</v>
      </c>
      <c r="I133" s="124">
        <f t="shared" si="35"/>
        <v>1598.0798402740224</v>
      </c>
      <c r="J133" s="49">
        <f t="shared" si="36"/>
        <v>4.3494985623359073E-2</v>
      </c>
      <c r="K133" s="49">
        <f t="shared" si="37"/>
        <v>3.2797312981780458E-2</v>
      </c>
      <c r="M133" s="131">
        <f t="shared" si="38"/>
        <v>338003.4855012527</v>
      </c>
      <c r="N133" s="124">
        <f t="shared" si="39"/>
        <v>1558.7650281125457</v>
      </c>
      <c r="O133" s="49">
        <f t="shared" si="40"/>
        <v>5.8846288695536986E-2</v>
      </c>
      <c r="P133" s="49">
        <f t="shared" si="41"/>
        <v>5.8846288695536986E-2</v>
      </c>
      <c r="R133" s="131">
        <v>264357</v>
      </c>
      <c r="S133" s="54">
        <v>30293</v>
      </c>
      <c r="T133" s="54">
        <v>62685</v>
      </c>
      <c r="V133" s="124">
        <f t="shared" si="42"/>
        <v>62685</v>
      </c>
      <c r="W133" s="51">
        <f t="shared" si="43"/>
        <v>558.73618915717816</v>
      </c>
      <c r="Y133" s="176">
        <v>6.7763228409592813E-2</v>
      </c>
      <c r="Z133" s="61">
        <v>6.2529335096334071E-2</v>
      </c>
      <c r="AA133" s="117">
        <f t="shared" si="44"/>
        <v>2</v>
      </c>
      <c r="AB133" s="63">
        <f t="shared" si="45"/>
        <v>247.58016849274091</v>
      </c>
      <c r="AC133" s="63">
        <f t="shared" si="45"/>
        <v>28.510271669114424</v>
      </c>
      <c r="AE133" s="124">
        <f t="shared" si="46"/>
        <v>0</v>
      </c>
      <c r="AF133" s="51">
        <v>0</v>
      </c>
      <c r="AG133" s="51">
        <f t="shared" si="47"/>
        <v>558.73618915717816</v>
      </c>
      <c r="AI133" s="124">
        <v>0</v>
      </c>
      <c r="AJ133" s="51">
        <f t="shared" si="48"/>
        <v>0</v>
      </c>
      <c r="AK133" s="51">
        <f t="shared" si="49"/>
        <v>558.73618915717816</v>
      </c>
      <c r="AM133" s="124">
        <f t="shared" si="50"/>
        <v>501.03871678219048</v>
      </c>
      <c r="AN133" s="51">
        <f t="shared" si="51"/>
        <v>57.69747237498774</v>
      </c>
      <c r="AO133" s="51">
        <f t="shared" si="52"/>
        <v>0</v>
      </c>
      <c r="AQ133" s="124">
        <f t="shared" si="53"/>
        <v>264858</v>
      </c>
      <c r="AR133" s="51">
        <f t="shared" si="53"/>
        <v>30351</v>
      </c>
      <c r="AS133" s="51">
        <f t="shared" si="54"/>
        <v>62685</v>
      </c>
      <c r="AU133" s="178">
        <f t="shared" si="55"/>
        <v>357894</v>
      </c>
      <c r="AW133" s="124">
        <f t="shared" si="56"/>
        <v>1221.4412144406792</v>
      </c>
      <c r="AX133" s="51">
        <f t="shared" si="56"/>
        <v>139.96919972018611</v>
      </c>
      <c r="AY133" s="51">
        <f t="shared" si="56"/>
        <v>289.08336741655523</v>
      </c>
      <c r="AZ133" s="65">
        <f t="shared" si="57"/>
        <v>1650.4937815774206</v>
      </c>
      <c r="BB133" s="131">
        <v>247580.16849274095</v>
      </c>
      <c r="BC133" s="54">
        <v>28510.271669114431</v>
      </c>
      <c r="BD133" s="54">
        <v>61913.0453393973</v>
      </c>
      <c r="BE133" s="54">
        <f t="shared" si="58"/>
        <v>338003.4855012527</v>
      </c>
      <c r="BG133" s="122">
        <f t="shared" si="59"/>
        <v>6.9786815367506527E-2</v>
      </c>
      <c r="BH133" s="49">
        <f t="shared" si="59"/>
        <v>6.4563689615053876E-2</v>
      </c>
      <c r="BI133" s="49">
        <f t="shared" si="59"/>
        <v>1.2468368441109101E-2</v>
      </c>
      <c r="BJ133" s="49">
        <f t="shared" si="60"/>
        <v>5.8847069192940582E-2</v>
      </c>
      <c r="BL133" s="131">
        <v>255799</v>
      </c>
      <c r="BM133" s="54">
        <v>28837</v>
      </c>
      <c r="BN133" s="54">
        <v>58340</v>
      </c>
      <c r="BO133" s="54">
        <f t="shared" si="61"/>
        <v>342976</v>
      </c>
      <c r="BQ133" s="122">
        <f t="shared" si="62"/>
        <v>3.5414524685397408E-2</v>
      </c>
      <c r="BR133" s="49">
        <f t="shared" si="62"/>
        <v>5.2501993966085347E-2</v>
      </c>
      <c r="BS133" s="49">
        <f t="shared" si="62"/>
        <v>7.447720260541657E-2</v>
      </c>
      <c r="BT133" s="49">
        <f t="shared" si="63"/>
        <v>4.3495754805001008E-2</v>
      </c>
      <c r="BV133" s="122">
        <f t="shared" si="64"/>
        <v>2.4799691086745401E-2</v>
      </c>
      <c r="BW133" s="49">
        <f t="shared" si="64"/>
        <v>4.1711983528870178E-2</v>
      </c>
      <c r="BX133" s="49">
        <f t="shared" si="64"/>
        <v>6.346190734029844E-2</v>
      </c>
      <c r="BY133" s="49">
        <f t="shared" si="32"/>
        <v>3.2798074277947897E-2</v>
      </c>
      <c r="CA133" s="180">
        <v>175252.41467180444</v>
      </c>
      <c r="CB133" s="64">
        <v>188579.25289157094</v>
      </c>
      <c r="CC133" s="64">
        <v>186055.58837998408</v>
      </c>
      <c r="CD133" s="64">
        <v>178210.11597698895</v>
      </c>
      <c r="CF133" s="180">
        <v>174441.03705519077</v>
      </c>
      <c r="CG133" s="64">
        <v>186804.79574930115</v>
      </c>
      <c r="CH133" s="64">
        <v>185066.90916339937</v>
      </c>
      <c r="CI133" s="64">
        <v>177242.81955162415</v>
      </c>
      <c r="CK133" s="163">
        <v>216840.5625</v>
      </c>
      <c r="CL133" s="60">
        <v>214617.5625</v>
      </c>
    </row>
    <row r="134" spans="1:90">
      <c r="A134" s="9" t="s">
        <v>292</v>
      </c>
      <c r="B134" s="23" t="s">
        <v>293</v>
      </c>
      <c r="D134" s="131">
        <v>799689</v>
      </c>
      <c r="E134" s="54">
        <v>421847.875</v>
      </c>
      <c r="F134" s="124">
        <f t="shared" si="33"/>
        <v>1895.6809963781375</v>
      </c>
      <c r="G134" s="131">
        <f t="shared" si="34"/>
        <v>762993</v>
      </c>
      <c r="H134" s="54">
        <v>419431.375</v>
      </c>
      <c r="I134" s="124">
        <f t="shared" si="35"/>
        <v>1819.1128405689726</v>
      </c>
      <c r="J134" s="49">
        <f t="shared" si="36"/>
        <v>4.8094805587993505E-2</v>
      </c>
      <c r="K134" s="49">
        <f t="shared" si="37"/>
        <v>4.2090932514783574E-2</v>
      </c>
      <c r="M134" s="131">
        <f t="shared" si="38"/>
        <v>800785.76176473661</v>
      </c>
      <c r="N134" s="124">
        <f t="shared" si="39"/>
        <v>1898.2808951324851</v>
      </c>
      <c r="O134" s="49">
        <f t="shared" si="40"/>
        <v>-1.3696069749287165E-3</v>
      </c>
      <c r="P134" s="49">
        <f t="shared" si="41"/>
        <v>-1.3696069749288275E-3</v>
      </c>
      <c r="R134" s="131">
        <v>543923</v>
      </c>
      <c r="S134" s="54">
        <v>65265</v>
      </c>
      <c r="T134" s="54">
        <v>190501</v>
      </c>
      <c r="V134" s="124">
        <f t="shared" si="42"/>
        <v>190501</v>
      </c>
      <c r="W134" s="51">
        <f t="shared" si="43"/>
        <v>0</v>
      </c>
      <c r="Y134" s="176">
        <v>-1.8565717345905841E-2</v>
      </c>
      <c r="Z134" s="61">
        <v>7.0894704429806943E-3</v>
      </c>
      <c r="AA134" s="117">
        <f t="shared" si="44"/>
        <v>1</v>
      </c>
      <c r="AB134" s="63">
        <f t="shared" si="45"/>
        <v>554.21234983667796</v>
      </c>
      <c r="AC134" s="63">
        <f t="shared" si="45"/>
        <v>64.805562877439655</v>
      </c>
      <c r="AE134" s="124">
        <f t="shared" si="46"/>
        <v>0</v>
      </c>
      <c r="AF134" s="51">
        <v>0</v>
      </c>
      <c r="AG134" s="51">
        <f t="shared" si="47"/>
        <v>0</v>
      </c>
      <c r="AI134" s="124">
        <v>0</v>
      </c>
      <c r="AJ134" s="51">
        <f t="shared" si="48"/>
        <v>0</v>
      </c>
      <c r="AK134" s="51">
        <f t="shared" si="49"/>
        <v>0</v>
      </c>
      <c r="AM134" s="124">
        <f t="shared" si="50"/>
        <v>0</v>
      </c>
      <c r="AN134" s="51">
        <f t="shared" si="51"/>
        <v>0</v>
      </c>
      <c r="AO134" s="51">
        <f t="shared" si="52"/>
        <v>0</v>
      </c>
      <c r="AQ134" s="124">
        <f t="shared" si="53"/>
        <v>543923</v>
      </c>
      <c r="AR134" s="51">
        <f t="shared" si="53"/>
        <v>65265</v>
      </c>
      <c r="AS134" s="51">
        <f t="shared" si="54"/>
        <v>190501</v>
      </c>
      <c r="AU134" s="178">
        <f t="shared" si="55"/>
        <v>799689</v>
      </c>
      <c r="AW134" s="124">
        <f t="shared" si="56"/>
        <v>1289.3818654414224</v>
      </c>
      <c r="AX134" s="51">
        <f t="shared" si="56"/>
        <v>154.71216964172217</v>
      </c>
      <c r="AY134" s="51">
        <f t="shared" si="56"/>
        <v>451.58696129499288</v>
      </c>
      <c r="AZ134" s="65">
        <f t="shared" si="57"/>
        <v>1895.6809963781375</v>
      </c>
      <c r="BB134" s="131">
        <v>554212.34983667801</v>
      </c>
      <c r="BC134" s="54">
        <v>64805.56287743969</v>
      </c>
      <c r="BD134" s="54">
        <v>181767.84905061897</v>
      </c>
      <c r="BE134" s="54">
        <f t="shared" si="58"/>
        <v>800785.76176473661</v>
      </c>
      <c r="BG134" s="122">
        <f t="shared" si="59"/>
        <v>-1.856571734590573E-2</v>
      </c>
      <c r="BH134" s="49">
        <f t="shared" si="59"/>
        <v>7.0894704429802502E-3</v>
      </c>
      <c r="BI134" s="49">
        <f t="shared" si="59"/>
        <v>4.8045630704190101E-2</v>
      </c>
      <c r="BJ134" s="49">
        <f t="shared" si="60"/>
        <v>-1.3696069749287165E-3</v>
      </c>
      <c r="BL134" s="131">
        <v>522765</v>
      </c>
      <c r="BM134" s="54">
        <v>62121</v>
      </c>
      <c r="BN134" s="54">
        <v>178107</v>
      </c>
      <c r="BO134" s="54">
        <f t="shared" si="61"/>
        <v>762993</v>
      </c>
      <c r="BQ134" s="122">
        <f t="shared" si="62"/>
        <v>4.0473252800015347E-2</v>
      </c>
      <c r="BR134" s="49">
        <f t="shared" si="62"/>
        <v>5.0610904525039802E-2</v>
      </c>
      <c r="BS134" s="49">
        <f t="shared" si="62"/>
        <v>6.9587382865356151E-2</v>
      </c>
      <c r="BT134" s="49">
        <f t="shared" si="63"/>
        <v>4.8094805587993505E-2</v>
      </c>
      <c r="BV134" s="122">
        <f t="shared" si="64"/>
        <v>3.4513038788290595E-2</v>
      </c>
      <c r="BW134" s="49">
        <f t="shared" si="64"/>
        <v>4.459261831040684E-2</v>
      </c>
      <c r="BX134" s="49">
        <f t="shared" si="64"/>
        <v>6.3460392393508647E-2</v>
      </c>
      <c r="BY134" s="49">
        <f t="shared" si="32"/>
        <v>4.2090932514783574E-2</v>
      </c>
      <c r="CA134" s="180">
        <v>392305.46267545823</v>
      </c>
      <c r="CB134" s="64">
        <v>428651.98804417084</v>
      </c>
      <c r="CC134" s="64">
        <v>546232.60604105599</v>
      </c>
      <c r="CD134" s="64">
        <v>422209.02919146448</v>
      </c>
      <c r="CF134" s="180">
        <v>392810.5751674397</v>
      </c>
      <c r="CG134" s="64">
        <v>426544.81886462751</v>
      </c>
      <c r="CH134" s="64">
        <v>544174.6089121484</v>
      </c>
      <c r="CI134" s="64">
        <v>421455.67228346504</v>
      </c>
      <c r="CK134" s="163">
        <v>421847.875</v>
      </c>
      <c r="CL134" s="60">
        <v>419431.375</v>
      </c>
    </row>
    <row r="135" spans="1:90">
      <c r="A135" s="9" t="s">
        <v>294</v>
      </c>
      <c r="B135" s="23" t="s">
        <v>295</v>
      </c>
      <c r="D135" s="131">
        <v>690892</v>
      </c>
      <c r="E135" s="54">
        <v>342115.71875</v>
      </c>
      <c r="F135" s="124">
        <f t="shared" si="33"/>
        <v>2019.4687415250487</v>
      </c>
      <c r="G135" s="131">
        <f t="shared" si="34"/>
        <v>657469</v>
      </c>
      <c r="H135" s="54">
        <v>338397.0625</v>
      </c>
      <c r="I135" s="124">
        <f t="shared" si="35"/>
        <v>1942.8921608916153</v>
      </c>
      <c r="J135" s="49">
        <f t="shared" si="36"/>
        <v>5.0835856899716925E-2</v>
      </c>
      <c r="K135" s="49">
        <f t="shared" si="37"/>
        <v>3.9413706110323465E-2</v>
      </c>
      <c r="M135" s="131">
        <f t="shared" si="38"/>
        <v>664103.2783772127</v>
      </c>
      <c r="N135" s="124">
        <f t="shared" si="39"/>
        <v>1941.1656406892666</v>
      </c>
      <c r="O135" s="49">
        <f t="shared" si="40"/>
        <v>4.0338186084922789E-2</v>
      </c>
      <c r="P135" s="49">
        <f t="shared" si="41"/>
        <v>4.0338186084922789E-2</v>
      </c>
      <c r="R135" s="131">
        <v>492952</v>
      </c>
      <c r="S135" s="54">
        <v>52917</v>
      </c>
      <c r="T135" s="54">
        <v>145023</v>
      </c>
      <c r="V135" s="124">
        <f t="shared" si="42"/>
        <v>145023</v>
      </c>
      <c r="W135" s="51">
        <f t="shared" si="43"/>
        <v>0</v>
      </c>
      <c r="Y135" s="176">
        <v>3.8763025180393873E-2</v>
      </c>
      <c r="Z135" s="61">
        <v>1.6052574249938001E-2</v>
      </c>
      <c r="AA135" s="117">
        <f t="shared" si="44"/>
        <v>2</v>
      </c>
      <c r="AB135" s="63">
        <f t="shared" si="45"/>
        <v>474.55674494612754</v>
      </c>
      <c r="AC135" s="63">
        <f t="shared" si="45"/>
        <v>52.080966419541781</v>
      </c>
      <c r="AE135" s="124">
        <f t="shared" si="46"/>
        <v>0</v>
      </c>
      <c r="AF135" s="51">
        <v>0</v>
      </c>
      <c r="AG135" s="51">
        <f t="shared" si="47"/>
        <v>0</v>
      </c>
      <c r="AI135" s="124">
        <v>0</v>
      </c>
      <c r="AJ135" s="51">
        <f t="shared" si="48"/>
        <v>0</v>
      </c>
      <c r="AK135" s="51">
        <f t="shared" si="49"/>
        <v>0</v>
      </c>
      <c r="AM135" s="124">
        <f t="shared" si="50"/>
        <v>0</v>
      </c>
      <c r="AN135" s="51">
        <f t="shared" si="51"/>
        <v>0</v>
      </c>
      <c r="AO135" s="51">
        <f t="shared" si="52"/>
        <v>0</v>
      </c>
      <c r="AQ135" s="124">
        <f t="shared" si="53"/>
        <v>492952</v>
      </c>
      <c r="AR135" s="51">
        <f t="shared" si="53"/>
        <v>52917</v>
      </c>
      <c r="AS135" s="51">
        <f t="shared" si="54"/>
        <v>145023</v>
      </c>
      <c r="AU135" s="178">
        <f t="shared" si="55"/>
        <v>690892</v>
      </c>
      <c r="AW135" s="124">
        <f t="shared" si="56"/>
        <v>1440.8925781051971</v>
      </c>
      <c r="AX135" s="51">
        <f t="shared" si="56"/>
        <v>154.67573426133319</v>
      </c>
      <c r="AY135" s="51">
        <f t="shared" si="56"/>
        <v>423.90042915851842</v>
      </c>
      <c r="AZ135" s="65">
        <f t="shared" si="57"/>
        <v>2019.4687415250487</v>
      </c>
      <c r="BB135" s="131">
        <v>474556.74494612752</v>
      </c>
      <c r="BC135" s="54">
        <v>52080.966419541786</v>
      </c>
      <c r="BD135" s="54">
        <v>137465.5670115434</v>
      </c>
      <c r="BE135" s="54">
        <f t="shared" si="58"/>
        <v>664103.2783772127</v>
      </c>
      <c r="BG135" s="122">
        <f t="shared" si="59"/>
        <v>3.8763025180393873E-2</v>
      </c>
      <c r="BH135" s="49">
        <f t="shared" si="59"/>
        <v>1.6052574249937779E-2</v>
      </c>
      <c r="BI135" s="49">
        <f t="shared" si="59"/>
        <v>5.4976916421709987E-2</v>
      </c>
      <c r="BJ135" s="49">
        <f t="shared" si="60"/>
        <v>4.0338186084922789E-2</v>
      </c>
      <c r="BL135" s="131">
        <v>472475</v>
      </c>
      <c r="BM135" s="54">
        <v>50107</v>
      </c>
      <c r="BN135" s="54">
        <v>134887</v>
      </c>
      <c r="BO135" s="54">
        <f t="shared" si="61"/>
        <v>657469</v>
      </c>
      <c r="BQ135" s="122">
        <f t="shared" si="62"/>
        <v>4.3339859251812163E-2</v>
      </c>
      <c r="BR135" s="49">
        <f t="shared" si="62"/>
        <v>5.6079988823916738E-2</v>
      </c>
      <c r="BS135" s="49">
        <f t="shared" si="62"/>
        <v>7.5144380110759412E-2</v>
      </c>
      <c r="BT135" s="49">
        <f t="shared" si="63"/>
        <v>5.0835856899716925E-2</v>
      </c>
      <c r="BV135" s="122">
        <f t="shared" si="64"/>
        <v>3.1999186854014594E-2</v>
      </c>
      <c r="BW135" s="49">
        <f t="shared" si="64"/>
        <v>4.4600836491223816E-2</v>
      </c>
      <c r="BX135" s="49">
        <f t="shared" si="64"/>
        <v>6.3458005736149348E-2</v>
      </c>
      <c r="BY135" s="49">
        <f t="shared" si="32"/>
        <v>3.9413706110323465E-2</v>
      </c>
      <c r="CA135" s="180">
        <v>335920.34433500649</v>
      </c>
      <c r="CB135" s="64">
        <v>344486.0102090094</v>
      </c>
      <c r="CC135" s="64">
        <v>413099.32037934882</v>
      </c>
      <c r="CD135" s="64">
        <v>350144.0882622585</v>
      </c>
      <c r="CF135" s="180">
        <v>334597.42691241374</v>
      </c>
      <c r="CG135" s="64">
        <v>341298.81192535744</v>
      </c>
      <c r="CH135" s="64">
        <v>411011.95293848187</v>
      </c>
      <c r="CI135" s="64">
        <v>348241.34614849807</v>
      </c>
      <c r="CK135" s="163">
        <v>342115.71875</v>
      </c>
      <c r="CL135" s="60">
        <v>338397.0625</v>
      </c>
    </row>
    <row r="136" spans="1:90">
      <c r="A136" s="9" t="s">
        <v>296</v>
      </c>
      <c r="B136" s="23" t="s">
        <v>297</v>
      </c>
      <c r="D136" s="131">
        <v>725994</v>
      </c>
      <c r="E136" s="54">
        <v>414677.0625</v>
      </c>
      <c r="F136" s="124">
        <f t="shared" si="33"/>
        <v>1750.7454972868195</v>
      </c>
      <c r="G136" s="131">
        <f t="shared" si="34"/>
        <v>691569</v>
      </c>
      <c r="H136" s="54">
        <v>410601.9375</v>
      </c>
      <c r="I136" s="124">
        <f t="shared" si="35"/>
        <v>1684.280897968242</v>
      </c>
      <c r="J136" s="49">
        <f t="shared" si="36"/>
        <v>4.9778113246834454E-2</v>
      </c>
      <c r="K136" s="49">
        <f t="shared" si="37"/>
        <v>3.9461707010246316E-2</v>
      </c>
      <c r="M136" s="131">
        <f t="shared" si="38"/>
        <v>716933.83640225022</v>
      </c>
      <c r="N136" s="124">
        <f t="shared" si="39"/>
        <v>1728.8967759152345</v>
      </c>
      <c r="O136" s="49">
        <f t="shared" si="40"/>
        <v>1.2637377590121623E-2</v>
      </c>
      <c r="P136" s="49">
        <f t="shared" si="41"/>
        <v>1.2637377590121845E-2</v>
      </c>
      <c r="R136" s="131">
        <v>512564</v>
      </c>
      <c r="S136" s="54">
        <v>62873</v>
      </c>
      <c r="T136" s="54">
        <v>150557</v>
      </c>
      <c r="V136" s="124">
        <f t="shared" si="42"/>
        <v>150557</v>
      </c>
      <c r="W136" s="51">
        <f t="shared" si="43"/>
        <v>0</v>
      </c>
      <c r="Y136" s="176">
        <v>5.4878310808557096E-3</v>
      </c>
      <c r="Z136" s="61">
        <v>2.8708237811267523E-2</v>
      </c>
      <c r="AA136" s="117">
        <f t="shared" si="44"/>
        <v>2</v>
      </c>
      <c r="AB136" s="63">
        <f t="shared" si="45"/>
        <v>509.7664876252316</v>
      </c>
      <c r="AC136" s="63">
        <f t="shared" si="45"/>
        <v>61.118398481742325</v>
      </c>
      <c r="AE136" s="124">
        <f t="shared" si="46"/>
        <v>0</v>
      </c>
      <c r="AF136" s="51">
        <v>0</v>
      </c>
      <c r="AG136" s="51">
        <f t="shared" si="47"/>
        <v>0</v>
      </c>
      <c r="AI136" s="124">
        <v>0</v>
      </c>
      <c r="AJ136" s="51">
        <f t="shared" si="48"/>
        <v>0</v>
      </c>
      <c r="AK136" s="51">
        <f t="shared" si="49"/>
        <v>0</v>
      </c>
      <c r="AM136" s="124">
        <f t="shared" si="50"/>
        <v>0</v>
      </c>
      <c r="AN136" s="51">
        <f t="shared" si="51"/>
        <v>0</v>
      </c>
      <c r="AO136" s="51">
        <f t="shared" si="52"/>
        <v>0</v>
      </c>
      <c r="AQ136" s="124">
        <f t="shared" si="53"/>
        <v>512564</v>
      </c>
      <c r="AR136" s="51">
        <f t="shared" si="53"/>
        <v>62873</v>
      </c>
      <c r="AS136" s="51">
        <f t="shared" si="54"/>
        <v>150557</v>
      </c>
      <c r="AU136" s="178">
        <f t="shared" si="55"/>
        <v>725994</v>
      </c>
      <c r="AW136" s="124">
        <f t="shared" si="56"/>
        <v>1236.0558283833218</v>
      </c>
      <c r="AX136" s="51">
        <f t="shared" si="56"/>
        <v>151.61918920943452</v>
      </c>
      <c r="AY136" s="51">
        <f t="shared" si="56"/>
        <v>363.07047969406312</v>
      </c>
      <c r="AZ136" s="65">
        <f t="shared" si="57"/>
        <v>1750.7454972868195</v>
      </c>
      <c r="BB136" s="131">
        <v>509766.48762523156</v>
      </c>
      <c r="BC136" s="54">
        <v>61118.398481742326</v>
      </c>
      <c r="BD136" s="54">
        <v>146048.95029527633</v>
      </c>
      <c r="BE136" s="54">
        <f t="shared" si="58"/>
        <v>716933.83640225022</v>
      </c>
      <c r="BG136" s="122">
        <f t="shared" si="59"/>
        <v>5.4878310808557096E-3</v>
      </c>
      <c r="BH136" s="49">
        <f t="shared" si="59"/>
        <v>2.8708237811267523E-2</v>
      </c>
      <c r="BI136" s="49">
        <f t="shared" si="59"/>
        <v>3.0866703907213688E-2</v>
      </c>
      <c r="BJ136" s="49">
        <f t="shared" si="60"/>
        <v>1.2637377590121623E-2</v>
      </c>
      <c r="BL136" s="131">
        <v>491790</v>
      </c>
      <c r="BM136" s="54">
        <v>59597</v>
      </c>
      <c r="BN136" s="54">
        <v>140182</v>
      </c>
      <c r="BO136" s="54">
        <f t="shared" si="61"/>
        <v>691569</v>
      </c>
      <c r="BQ136" s="122">
        <f t="shared" si="62"/>
        <v>4.224160719006087E-2</v>
      </c>
      <c r="BR136" s="49">
        <f t="shared" si="62"/>
        <v>5.4969209859556667E-2</v>
      </c>
      <c r="BS136" s="49">
        <f t="shared" si="62"/>
        <v>7.4010928649898E-2</v>
      </c>
      <c r="BT136" s="49">
        <f t="shared" si="63"/>
        <v>4.9778113246834454E-2</v>
      </c>
      <c r="BV136" s="122">
        <f t="shared" si="64"/>
        <v>3.1999263897922736E-2</v>
      </c>
      <c r="BW136" s="49">
        <f t="shared" si="64"/>
        <v>4.4601789545999138E-2</v>
      </c>
      <c r="BX136" s="49">
        <f t="shared" si="64"/>
        <v>6.3456381072011458E-2</v>
      </c>
      <c r="BY136" s="49">
        <f t="shared" si="32"/>
        <v>3.9461707010246316E-2</v>
      </c>
      <c r="CA136" s="180">
        <v>360843.95781363128</v>
      </c>
      <c r="CB136" s="64">
        <v>404263.48992325459</v>
      </c>
      <c r="CC136" s="64">
        <v>438893.34195253154</v>
      </c>
      <c r="CD136" s="64">
        <v>377998.65271684929</v>
      </c>
      <c r="CF136" s="180">
        <v>358262.04552611517</v>
      </c>
      <c r="CG136" s="64">
        <v>400541.08810712519</v>
      </c>
      <c r="CH136" s="64">
        <v>435757.16711930605</v>
      </c>
      <c r="CI136" s="64">
        <v>374906.39665287716</v>
      </c>
      <c r="CK136" s="163">
        <v>414677.0625</v>
      </c>
      <c r="CL136" s="60">
        <v>410601.9375</v>
      </c>
    </row>
    <row r="137" spans="1:90">
      <c r="A137" s="9" t="s">
        <v>298</v>
      </c>
      <c r="B137" s="23" t="s">
        <v>299</v>
      </c>
      <c r="D137" s="131">
        <v>573291.93091576768</v>
      </c>
      <c r="E137" s="54">
        <v>331471.375</v>
      </c>
      <c r="F137" s="124">
        <f t="shared" si="33"/>
        <v>1729.5367689465425</v>
      </c>
      <c r="G137" s="131">
        <f t="shared" si="34"/>
        <v>546138</v>
      </c>
      <c r="H137" s="54">
        <v>328112.09375</v>
      </c>
      <c r="I137" s="124">
        <f t="shared" si="35"/>
        <v>1664.4860412128589</v>
      </c>
      <c r="J137" s="49">
        <f t="shared" si="36"/>
        <v>4.9719907634641292E-2</v>
      </c>
      <c r="K137" s="49">
        <f t="shared" si="37"/>
        <v>3.9081570000000232E-2</v>
      </c>
      <c r="M137" s="131">
        <f t="shared" si="38"/>
        <v>568340.82307368284</v>
      </c>
      <c r="N137" s="124">
        <f t="shared" si="39"/>
        <v>1714.6000105550074</v>
      </c>
      <c r="O137" s="49">
        <f t="shared" si="40"/>
        <v>8.7115118975764627E-3</v>
      </c>
      <c r="P137" s="49">
        <f t="shared" si="41"/>
        <v>8.7115118975766848E-3</v>
      </c>
      <c r="R137" s="131">
        <v>414794</v>
      </c>
      <c r="S137" s="54">
        <v>45463</v>
      </c>
      <c r="T137" s="54">
        <v>113019</v>
      </c>
      <c r="V137" s="124">
        <f t="shared" si="42"/>
        <v>113019</v>
      </c>
      <c r="W137" s="51">
        <f t="shared" si="43"/>
        <v>15.930915767676197</v>
      </c>
      <c r="Y137" s="176">
        <v>1.1483924881214191E-2</v>
      </c>
      <c r="Z137" s="61">
        <v>-1.1534414123034464E-3</v>
      </c>
      <c r="AA137" s="117">
        <f t="shared" si="44"/>
        <v>3</v>
      </c>
      <c r="AB137" s="63">
        <f t="shared" si="45"/>
        <v>410.0846190400033</v>
      </c>
      <c r="AC137" s="63">
        <f t="shared" si="45"/>
        <v>45.515499461981129</v>
      </c>
      <c r="AE137" s="124">
        <f t="shared" si="46"/>
        <v>0</v>
      </c>
      <c r="AF137" s="51">
        <v>0</v>
      </c>
      <c r="AG137" s="51">
        <f t="shared" si="47"/>
        <v>15.930915767676197</v>
      </c>
      <c r="AI137" s="124">
        <v>0</v>
      </c>
      <c r="AJ137" s="51">
        <f t="shared" si="48"/>
        <v>15.930915767676197</v>
      </c>
      <c r="AK137" s="51">
        <f t="shared" si="49"/>
        <v>0</v>
      </c>
      <c r="AM137" s="124">
        <f t="shared" si="50"/>
        <v>0</v>
      </c>
      <c r="AN137" s="51">
        <f t="shared" si="51"/>
        <v>0</v>
      </c>
      <c r="AO137" s="51">
        <f t="shared" si="52"/>
        <v>0</v>
      </c>
      <c r="AQ137" s="124">
        <f t="shared" si="53"/>
        <v>414794</v>
      </c>
      <c r="AR137" s="51">
        <f t="shared" si="53"/>
        <v>45479</v>
      </c>
      <c r="AS137" s="51">
        <f t="shared" si="54"/>
        <v>113019</v>
      </c>
      <c r="AU137" s="178">
        <f t="shared" si="55"/>
        <v>573292</v>
      </c>
      <c r="AW137" s="124">
        <f t="shared" si="56"/>
        <v>1251.3720076130255</v>
      </c>
      <c r="AX137" s="51">
        <f t="shared" si="56"/>
        <v>137.20340104782804</v>
      </c>
      <c r="AY137" s="51">
        <f t="shared" si="56"/>
        <v>340.96156870257647</v>
      </c>
      <c r="AZ137" s="65">
        <f t="shared" si="57"/>
        <v>1729.53697736343</v>
      </c>
      <c r="BB137" s="131">
        <v>410084.61904000334</v>
      </c>
      <c r="BC137" s="54">
        <v>45515.499461981126</v>
      </c>
      <c r="BD137" s="54">
        <v>112740.70457169836</v>
      </c>
      <c r="BE137" s="54">
        <f t="shared" si="58"/>
        <v>568340.82307368284</v>
      </c>
      <c r="BG137" s="122">
        <f t="shared" si="59"/>
        <v>1.1483924881213969E-2</v>
      </c>
      <c r="BH137" s="49">
        <f t="shared" si="59"/>
        <v>-8.0191280800101516E-4</v>
      </c>
      <c r="BI137" s="49">
        <f t="shared" si="59"/>
        <v>2.4684556421648018E-3</v>
      </c>
      <c r="BJ137" s="49">
        <f t="shared" si="60"/>
        <v>8.711633451808698E-3</v>
      </c>
      <c r="BL137" s="131">
        <v>397859</v>
      </c>
      <c r="BM137" s="54">
        <v>43081</v>
      </c>
      <c r="BN137" s="54">
        <v>105198</v>
      </c>
      <c r="BO137" s="54">
        <f t="shared" si="61"/>
        <v>546138</v>
      </c>
      <c r="BQ137" s="122">
        <f t="shared" si="62"/>
        <v>4.2565330933823198E-2</v>
      </c>
      <c r="BR137" s="49">
        <f t="shared" si="62"/>
        <v>5.5662589076390878E-2</v>
      </c>
      <c r="BS137" s="49">
        <f t="shared" si="62"/>
        <v>7.4345519876803712E-2</v>
      </c>
      <c r="BT137" s="49">
        <f t="shared" si="63"/>
        <v>4.9720034130567692E-2</v>
      </c>
      <c r="BV137" s="122">
        <f t="shared" si="64"/>
        <v>3.1999501024359667E-2</v>
      </c>
      <c r="BW137" s="49">
        <f t="shared" si="64"/>
        <v>4.4964025612771241E-2</v>
      </c>
      <c r="BX137" s="49">
        <f t="shared" si="64"/>
        <v>6.3457615118983624E-2</v>
      </c>
      <c r="BY137" s="49">
        <f t="shared" si="64"/>
        <v>3.9081695213959433E-2</v>
      </c>
      <c r="CA137" s="180">
        <v>290283.02284492058</v>
      </c>
      <c r="CB137" s="64">
        <v>301059.17555410333</v>
      </c>
      <c r="CC137" s="64">
        <v>338798.3583826971</v>
      </c>
      <c r="CD137" s="64">
        <v>299653.96316613717</v>
      </c>
      <c r="CF137" s="180">
        <v>288763.26915338147</v>
      </c>
      <c r="CG137" s="64">
        <v>298549.66068691673</v>
      </c>
      <c r="CH137" s="64">
        <v>336989.40506874229</v>
      </c>
      <c r="CI137" s="64">
        <v>297813.80054204614</v>
      </c>
      <c r="CK137" s="163">
        <v>331471.375</v>
      </c>
      <c r="CL137" s="60">
        <v>328112.09375</v>
      </c>
    </row>
    <row r="138" spans="1:90">
      <c r="A138" s="9" t="s">
        <v>300</v>
      </c>
      <c r="B138" s="23" t="s">
        <v>301</v>
      </c>
      <c r="D138" s="131">
        <v>367667.22518558643</v>
      </c>
      <c r="E138" s="54">
        <v>222806.078125</v>
      </c>
      <c r="F138" s="124">
        <f t="shared" ref="F138:F200" si="65">D138/E138 * 1000</f>
        <v>1650.1669446347669</v>
      </c>
      <c r="G138" s="131">
        <f t="shared" ref="G138:G200" si="66">BO138</f>
        <v>351536</v>
      </c>
      <c r="H138" s="54">
        <v>221206</v>
      </c>
      <c r="I138" s="124">
        <f t="shared" ref="I138:I200" si="67">G138/H138 * 1000</f>
        <v>1589.1793170167175</v>
      </c>
      <c r="J138" s="49">
        <f t="shared" ref="J138:J200" si="68">D138/G138-1</f>
        <v>4.5887832784085925E-2</v>
      </c>
      <c r="K138" s="49">
        <f t="shared" ref="K138:K200" si="69">F138/I138-1</f>
        <v>3.8376806798957164E-2</v>
      </c>
      <c r="M138" s="131">
        <f t="shared" ref="M138:M200" si="70">BE138</f>
        <v>352022.03424087982</v>
      </c>
      <c r="N138" s="124">
        <f t="shared" ref="N138:N200" si="71">M138/E138 * 1000</f>
        <v>1579.9480750403332</v>
      </c>
      <c r="O138" s="49">
        <f t="shared" ref="O138:O200" si="72">D138/M138-1</f>
        <v>4.4443783124101355E-2</v>
      </c>
      <c r="P138" s="49">
        <f t="shared" ref="P138:P200" si="73">F138/N138-1</f>
        <v>4.4443783124101133E-2</v>
      </c>
      <c r="R138" s="131">
        <v>272461</v>
      </c>
      <c r="S138" s="54">
        <v>30142</v>
      </c>
      <c r="T138" s="54">
        <v>63556</v>
      </c>
      <c r="V138" s="124">
        <f t="shared" ref="V138:V200" si="74">ROUND(T138,0)</f>
        <v>63556</v>
      </c>
      <c r="W138" s="51">
        <f t="shared" ref="W138:W200" si="75">D138-SUM(R138:T138)</f>
        <v>1508.2251855864306</v>
      </c>
      <c r="Y138" s="176">
        <v>5.7923691511533759E-2</v>
      </c>
      <c r="Z138" s="61">
        <v>9.2007261556046327E-3</v>
      </c>
      <c r="AA138" s="117">
        <f t="shared" ref="AA138:AA200" si="76">IF(AND(Y138&lt;0,Z138&gt;0),1,IF(AND(Y138&gt;0,Z138&gt;0),2,IF(AND(Y138&gt;0,Z138&lt;0),3,IF(AND(Y138&lt;0,Z138&lt;0),4,5))))</f>
        <v>2</v>
      </c>
      <c r="AB138" s="63">
        <f t="shared" ref="AB138:AC200" si="77">R138/(1+Y138)/1000</f>
        <v>257.54315002693136</v>
      </c>
      <c r="AC138" s="63">
        <f t="shared" si="77"/>
        <v>29.867200071111053</v>
      </c>
      <c r="AE138" s="124">
        <f t="shared" ref="AE138:AE200" si="78">IF(AA138=1,MIN(W138,-1*Y138*R138),0)</f>
        <v>0</v>
      </c>
      <c r="AF138" s="51">
        <v>0</v>
      </c>
      <c r="AG138" s="51">
        <f t="shared" ref="AG138:AG200" si="79">W138-AE138-AF138</f>
        <v>1508.2251855864306</v>
      </c>
      <c r="AI138" s="124">
        <v>0</v>
      </c>
      <c r="AJ138" s="51">
        <f t="shared" ref="AJ138:AJ200" si="80">IF(AA138=3,MIN(W138,-1*Z138*S138),0)</f>
        <v>0</v>
      </c>
      <c r="AK138" s="51">
        <f t="shared" ref="AK138:AK200" si="81">AG138-AI138-AJ138</f>
        <v>1508.2251855864306</v>
      </c>
      <c r="AM138" s="124">
        <f t="shared" ref="AM138:AM200" si="82">AK138*AB138/(AB138+AC138)</f>
        <v>1351.4929615909061</v>
      </c>
      <c r="AN138" s="51">
        <f t="shared" ref="AN138:AN200" si="83">AK138*AC138/(AB138+AC138)</f>
        <v>156.73222399552458</v>
      </c>
      <c r="AO138" s="51">
        <f t="shared" ref="AO138:AO200" si="84">W138-SUM(AE138:AF138)-SUM(AI138:AJ138)-SUM(AM138:AN138)</f>
        <v>0</v>
      </c>
      <c r="AQ138" s="124">
        <f t="shared" ref="AQ138:AR200" si="85">ROUND(R138+AE138+AI138+AM138,0)</f>
        <v>273812</v>
      </c>
      <c r="AR138" s="51">
        <f t="shared" si="85"/>
        <v>30299</v>
      </c>
      <c r="AS138" s="51">
        <f t="shared" ref="AS138:AS200" si="86">V138</f>
        <v>63556</v>
      </c>
      <c r="AU138" s="178">
        <f t="shared" ref="AU138:AU200" si="87">SUM(AQ138:AT138)</f>
        <v>367667</v>
      </c>
      <c r="AW138" s="124">
        <f t="shared" ref="AW138:AY200" si="88">AQ138/$E138 * 1000</f>
        <v>1228.9251815041796</v>
      </c>
      <c r="AX138" s="51">
        <f t="shared" si="88"/>
        <v>135.98821116092478</v>
      </c>
      <c r="AY138" s="51">
        <f t="shared" si="88"/>
        <v>285.25254128993475</v>
      </c>
      <c r="AZ138" s="65">
        <f t="shared" ref="AZ138:AZ200" si="89">AU138/$E138 * 1000</f>
        <v>1650.165933955039</v>
      </c>
      <c r="BB138" s="131">
        <v>257543.15002693137</v>
      </c>
      <c r="BC138" s="54">
        <v>29867.200071111052</v>
      </c>
      <c r="BD138" s="54">
        <v>64611.684142837425</v>
      </c>
      <c r="BE138" s="54">
        <f t="shared" ref="BE138:BE200" si="90">SUM(BB138:BD138)</f>
        <v>352022.03424087982</v>
      </c>
      <c r="BG138" s="122">
        <f t="shared" ref="BG138:BI200" si="91">AQ138/BB138-1</f>
        <v>6.3169414412176828E-2</v>
      </c>
      <c r="BH138" s="49">
        <f t="shared" si="91"/>
        <v>1.445732870375771E-2</v>
      </c>
      <c r="BI138" s="49">
        <f t="shared" si="91"/>
        <v>-1.633890459353482E-2</v>
      </c>
      <c r="BJ138" s="49">
        <f t="shared" ref="BJ138:BJ200" si="92">AU138/BE138-1</f>
        <v>4.4443143432364662E-2</v>
      </c>
      <c r="BL138" s="131">
        <v>263554</v>
      </c>
      <c r="BM138" s="54">
        <v>28648</v>
      </c>
      <c r="BN138" s="54">
        <v>59334</v>
      </c>
      <c r="BO138" s="54">
        <f t="shared" ref="BO138:BO200" si="93">SUM(BL138:BN138)</f>
        <v>351536</v>
      </c>
      <c r="BQ138" s="122">
        <f t="shared" ref="BQ138:BS200" si="94">AQ138/BL138-1</f>
        <v>3.8921814884236294E-2</v>
      </c>
      <c r="BR138" s="49">
        <f t="shared" si="94"/>
        <v>5.7630550125663316E-2</v>
      </c>
      <c r="BS138" s="49">
        <f t="shared" si="94"/>
        <v>7.1156503859507225E-2</v>
      </c>
      <c r="BT138" s="49">
        <f t="shared" ref="BT138:BT200" si="95">AU138/BO138-1</f>
        <v>4.5887192207910488E-2</v>
      </c>
      <c r="BV138" s="122">
        <f t="shared" ref="BV138:BY200" si="96">AW138/(BL138*1000/$H138) - 1</f>
        <v>3.1460815240191842E-2</v>
      </c>
      <c r="BW138" s="49">
        <f t="shared" si="96"/>
        <v>5.0035194012270523E-2</v>
      </c>
      <c r="BX138" s="49">
        <f t="shared" si="96"/>
        <v>6.3464011335512716E-2</v>
      </c>
      <c r="BY138" s="49">
        <f t="shared" si="96"/>
        <v>3.8376170823068989E-2</v>
      </c>
      <c r="CA138" s="180">
        <v>182304.82352113706</v>
      </c>
      <c r="CB138" s="64">
        <v>197554.56351805944</v>
      </c>
      <c r="CC138" s="64">
        <v>194165.29817776085</v>
      </c>
      <c r="CD138" s="64">
        <v>185601.3036536875</v>
      </c>
      <c r="CF138" s="180">
        <v>181853.94730431741</v>
      </c>
      <c r="CG138" s="64">
        <v>195907.44650494921</v>
      </c>
      <c r="CH138" s="64">
        <v>193312.33350676292</v>
      </c>
      <c r="CI138" s="64">
        <v>184932.29590071712</v>
      </c>
      <c r="CK138" s="163">
        <v>222806.078125</v>
      </c>
      <c r="CL138" s="60">
        <v>221206</v>
      </c>
    </row>
    <row r="139" spans="1:90">
      <c r="A139" s="9" t="s">
        <v>302</v>
      </c>
      <c r="B139" s="23" t="s">
        <v>303</v>
      </c>
      <c r="D139" s="131">
        <v>686440</v>
      </c>
      <c r="E139" s="54">
        <v>340549.5</v>
      </c>
      <c r="F139" s="124">
        <f t="shared" si="65"/>
        <v>2015.6834762640967</v>
      </c>
      <c r="G139" s="131">
        <f t="shared" si="66"/>
        <v>654418</v>
      </c>
      <c r="H139" s="54">
        <v>337654.8125</v>
      </c>
      <c r="I139" s="124">
        <f t="shared" si="67"/>
        <v>1938.1272701392343</v>
      </c>
      <c r="J139" s="49">
        <f t="shared" si="68"/>
        <v>4.8932028153259921E-2</v>
      </c>
      <c r="K139" s="49">
        <f t="shared" si="69"/>
        <v>4.0016054322010941E-2</v>
      </c>
      <c r="M139" s="131">
        <f t="shared" si="70"/>
        <v>660596.83542323275</v>
      </c>
      <c r="N139" s="124">
        <f t="shared" si="71"/>
        <v>1939.7968149218623</v>
      </c>
      <c r="O139" s="49">
        <f t="shared" si="72"/>
        <v>3.9120933057770424E-2</v>
      </c>
      <c r="P139" s="49">
        <f t="shared" si="73"/>
        <v>3.9120933057770424E-2</v>
      </c>
      <c r="R139" s="131">
        <v>477995</v>
      </c>
      <c r="S139" s="54">
        <v>52544</v>
      </c>
      <c r="T139" s="54">
        <v>155901</v>
      </c>
      <c r="V139" s="124">
        <f t="shared" si="74"/>
        <v>155901</v>
      </c>
      <c r="W139" s="51">
        <f t="shared" si="75"/>
        <v>0</v>
      </c>
      <c r="Y139" s="176">
        <v>2.8794326775425372E-2</v>
      </c>
      <c r="Z139" s="61">
        <v>-1.2157577814274512E-2</v>
      </c>
      <c r="AA139" s="117">
        <f t="shared" si="76"/>
        <v>3</v>
      </c>
      <c r="AB139" s="63">
        <f t="shared" si="77"/>
        <v>464.61667561697305</v>
      </c>
      <c r="AC139" s="63">
        <f t="shared" si="77"/>
        <v>53.190669705943378</v>
      </c>
      <c r="AE139" s="124">
        <f t="shared" si="78"/>
        <v>0</v>
      </c>
      <c r="AF139" s="51">
        <v>0</v>
      </c>
      <c r="AG139" s="51">
        <f t="shared" si="79"/>
        <v>0</v>
      </c>
      <c r="AI139" s="124">
        <v>0</v>
      </c>
      <c r="AJ139" s="51">
        <f t="shared" si="80"/>
        <v>0</v>
      </c>
      <c r="AK139" s="51">
        <f t="shared" si="81"/>
        <v>0</v>
      </c>
      <c r="AM139" s="124">
        <f t="shared" si="82"/>
        <v>0</v>
      </c>
      <c r="AN139" s="51">
        <f t="shared" si="83"/>
        <v>0</v>
      </c>
      <c r="AO139" s="51">
        <f t="shared" si="84"/>
        <v>0</v>
      </c>
      <c r="AQ139" s="124">
        <f t="shared" si="85"/>
        <v>477995</v>
      </c>
      <c r="AR139" s="51">
        <f t="shared" si="85"/>
        <v>52544</v>
      </c>
      <c r="AS139" s="51">
        <f t="shared" si="86"/>
        <v>155901</v>
      </c>
      <c r="AU139" s="178">
        <f t="shared" si="87"/>
        <v>686440</v>
      </c>
      <c r="AW139" s="124">
        <f t="shared" si="88"/>
        <v>1403.5991830849848</v>
      </c>
      <c r="AX139" s="51">
        <f t="shared" si="88"/>
        <v>154.29181367172762</v>
      </c>
      <c r="AY139" s="51">
        <f t="shared" si="88"/>
        <v>457.79247950738437</v>
      </c>
      <c r="AZ139" s="65">
        <f t="shared" si="89"/>
        <v>2015.6834762640967</v>
      </c>
      <c r="BB139" s="131">
        <v>464616.67561697308</v>
      </c>
      <c r="BC139" s="54">
        <v>53190.669705943386</v>
      </c>
      <c r="BD139" s="54">
        <v>142789.4901003163</v>
      </c>
      <c r="BE139" s="54">
        <f t="shared" si="90"/>
        <v>660596.83542323275</v>
      </c>
      <c r="BG139" s="122">
        <f t="shared" si="91"/>
        <v>2.8794326775425372E-2</v>
      </c>
      <c r="BH139" s="49">
        <f t="shared" si="91"/>
        <v>-1.2157577814274623E-2</v>
      </c>
      <c r="BI139" s="49">
        <f t="shared" si="91"/>
        <v>9.1824054350724715E-2</v>
      </c>
      <c r="BJ139" s="49">
        <f t="shared" si="92"/>
        <v>3.9120933057770424E-2</v>
      </c>
      <c r="BL139" s="131">
        <v>459236</v>
      </c>
      <c r="BM139" s="54">
        <v>49830</v>
      </c>
      <c r="BN139" s="54">
        <v>145352</v>
      </c>
      <c r="BO139" s="54">
        <f t="shared" si="93"/>
        <v>654418</v>
      </c>
      <c r="BQ139" s="122">
        <f t="shared" si="94"/>
        <v>4.0848278445069663E-2</v>
      </c>
      <c r="BR139" s="49">
        <f t="shared" si="94"/>
        <v>5.446518161749947E-2</v>
      </c>
      <c r="BS139" s="49">
        <f t="shared" si="94"/>
        <v>7.2575540756233181E-2</v>
      </c>
      <c r="BT139" s="49">
        <f t="shared" si="95"/>
        <v>4.8932028153259921E-2</v>
      </c>
      <c r="BV139" s="122">
        <f t="shared" si="96"/>
        <v>3.2001016883941524E-2</v>
      </c>
      <c r="BW139" s="49">
        <f t="shared" si="96"/>
        <v>4.5502175709655202E-2</v>
      </c>
      <c r="BX139" s="49">
        <f t="shared" si="96"/>
        <v>6.3458595904947623E-2</v>
      </c>
      <c r="BY139" s="49">
        <f t="shared" si="96"/>
        <v>4.0016054322010941E-2</v>
      </c>
      <c r="CA139" s="180">
        <v>328884.15414843051</v>
      </c>
      <c r="CB139" s="64">
        <v>351826.06712287024</v>
      </c>
      <c r="CC139" s="64">
        <v>429098.30148811865</v>
      </c>
      <c r="CD139" s="64">
        <v>348295.33926320967</v>
      </c>
      <c r="CF139" s="180">
        <v>328510.89910260722</v>
      </c>
      <c r="CG139" s="64">
        <v>349174.48354833049</v>
      </c>
      <c r="CH139" s="64">
        <v>427080.92085401167</v>
      </c>
      <c r="CI139" s="64">
        <v>347061.70107085188</v>
      </c>
      <c r="CK139" s="163">
        <v>340549.5</v>
      </c>
      <c r="CL139" s="60">
        <v>337654.8125</v>
      </c>
    </row>
    <row r="140" spans="1:90">
      <c r="A140" s="9" t="s">
        <v>304</v>
      </c>
      <c r="B140" s="23" t="s">
        <v>305</v>
      </c>
      <c r="D140" s="131">
        <v>402205.33992880385</v>
      </c>
      <c r="E140" s="54">
        <v>229528.40625</v>
      </c>
      <c r="F140" s="124">
        <f t="shared" si="65"/>
        <v>1752.3118227498423</v>
      </c>
      <c r="G140" s="131">
        <f t="shared" si="66"/>
        <v>384995</v>
      </c>
      <c r="H140" s="54">
        <v>228194.5625</v>
      </c>
      <c r="I140" s="124">
        <f t="shared" si="67"/>
        <v>1687.134854495054</v>
      </c>
      <c r="J140" s="49">
        <f t="shared" si="68"/>
        <v>4.4702762188609801E-2</v>
      </c>
      <c r="K140" s="49">
        <f t="shared" si="69"/>
        <v>3.863174783043366E-2</v>
      </c>
      <c r="M140" s="131">
        <f t="shared" si="70"/>
        <v>385540.54477092414</v>
      </c>
      <c r="N140" s="124">
        <f t="shared" si="71"/>
        <v>1679.7073228095232</v>
      </c>
      <c r="O140" s="49">
        <f t="shared" si="72"/>
        <v>4.3224494502339228E-2</v>
      </c>
      <c r="P140" s="49">
        <f t="shared" si="73"/>
        <v>4.3224494502339228E-2</v>
      </c>
      <c r="R140" s="131">
        <v>291368</v>
      </c>
      <c r="S140" s="54">
        <v>33438</v>
      </c>
      <c r="T140" s="54">
        <v>75717</v>
      </c>
      <c r="V140" s="124">
        <f t="shared" si="74"/>
        <v>75717</v>
      </c>
      <c r="W140" s="51">
        <f t="shared" si="75"/>
        <v>1682.339928803849</v>
      </c>
      <c r="Y140" s="176">
        <v>5.6653450848144216E-2</v>
      </c>
      <c r="Z140" s="61">
        <v>9.1090274480258415E-2</v>
      </c>
      <c r="AA140" s="117">
        <f t="shared" si="76"/>
        <v>2</v>
      </c>
      <c r="AB140" s="63">
        <f t="shared" si="77"/>
        <v>275.74603552955568</v>
      </c>
      <c r="AC140" s="63">
        <f t="shared" si="77"/>
        <v>30.646410092811259</v>
      </c>
      <c r="AE140" s="124">
        <f t="shared" si="78"/>
        <v>0</v>
      </c>
      <c r="AF140" s="51">
        <v>0</v>
      </c>
      <c r="AG140" s="51">
        <f t="shared" si="79"/>
        <v>1682.339928803849</v>
      </c>
      <c r="AI140" s="124">
        <v>0</v>
      </c>
      <c r="AJ140" s="51">
        <f t="shared" si="80"/>
        <v>0</v>
      </c>
      <c r="AK140" s="51">
        <f t="shared" si="81"/>
        <v>1682.339928803849</v>
      </c>
      <c r="AM140" s="124">
        <f t="shared" si="82"/>
        <v>1514.066591421441</v>
      </c>
      <c r="AN140" s="51">
        <f t="shared" si="83"/>
        <v>168.27333738240802</v>
      </c>
      <c r="AO140" s="51">
        <f t="shared" si="84"/>
        <v>0</v>
      </c>
      <c r="AQ140" s="124">
        <f t="shared" si="85"/>
        <v>292882</v>
      </c>
      <c r="AR140" s="51">
        <f t="shared" si="85"/>
        <v>33606</v>
      </c>
      <c r="AS140" s="51">
        <f t="shared" si="86"/>
        <v>75717</v>
      </c>
      <c r="AU140" s="178">
        <f t="shared" si="87"/>
        <v>402205</v>
      </c>
      <c r="AW140" s="124">
        <f t="shared" si="88"/>
        <v>1276.0163536403243</v>
      </c>
      <c r="AX140" s="51">
        <f t="shared" si="88"/>
        <v>146.41325032073235</v>
      </c>
      <c r="AY140" s="51">
        <f t="shared" si="88"/>
        <v>329.88073780083596</v>
      </c>
      <c r="AZ140" s="65">
        <f t="shared" si="89"/>
        <v>1752.3103417618927</v>
      </c>
      <c r="BB140" s="131">
        <v>275746.03552955569</v>
      </c>
      <c r="BC140" s="54">
        <v>30646.410092811264</v>
      </c>
      <c r="BD140" s="54">
        <v>79148.099148557201</v>
      </c>
      <c r="BE140" s="54">
        <f t="shared" si="90"/>
        <v>385540.54477092414</v>
      </c>
      <c r="BG140" s="122">
        <f t="shared" si="91"/>
        <v>6.2144010293876395E-2</v>
      </c>
      <c r="BH140" s="49">
        <f t="shared" si="91"/>
        <v>9.6572156354553407E-2</v>
      </c>
      <c r="BI140" s="49">
        <f t="shared" si="91"/>
        <v>-4.3350367039354798E-2</v>
      </c>
      <c r="BJ140" s="49">
        <f t="shared" si="92"/>
        <v>4.3223612808290568E-2</v>
      </c>
      <c r="BL140" s="131">
        <v>282108</v>
      </c>
      <c r="BM140" s="54">
        <v>32102</v>
      </c>
      <c r="BN140" s="54">
        <v>70785</v>
      </c>
      <c r="BO140" s="54">
        <f t="shared" si="93"/>
        <v>384995</v>
      </c>
      <c r="BQ140" s="122">
        <f t="shared" si="94"/>
        <v>3.8191047400286449E-2</v>
      </c>
      <c r="BR140" s="49">
        <f t="shared" si="94"/>
        <v>4.6850663510061619E-2</v>
      </c>
      <c r="BS140" s="49">
        <f t="shared" si="94"/>
        <v>6.9675778766687957E-2</v>
      </c>
      <c r="BT140" s="49">
        <f t="shared" si="95"/>
        <v>4.4701879245184983E-2</v>
      </c>
      <c r="BV140" s="122">
        <f t="shared" si="96"/>
        <v>3.2157874153866839E-2</v>
      </c>
      <c r="BW140" s="49">
        <f t="shared" si="96"/>
        <v>4.0767167190284281E-2</v>
      </c>
      <c r="BX140" s="49">
        <f t="shared" si="96"/>
        <v>6.3459640314176502E-2</v>
      </c>
      <c r="BY140" s="49">
        <f t="shared" si="96"/>
        <v>3.8630870018001806E-2</v>
      </c>
      <c r="CA140" s="180">
        <v>195189.94133065513</v>
      </c>
      <c r="CB140" s="64">
        <v>202708.59521032969</v>
      </c>
      <c r="CC140" s="64">
        <v>237848.84228383325</v>
      </c>
      <c r="CD140" s="64">
        <v>203273.71800786722</v>
      </c>
      <c r="CF140" s="180">
        <v>195019.00137668196</v>
      </c>
      <c r="CG140" s="64">
        <v>201560.49368524234</v>
      </c>
      <c r="CH140" s="64">
        <v>236997.21526171023</v>
      </c>
      <c r="CI140" s="64">
        <v>202740.56700413459</v>
      </c>
      <c r="CK140" s="163">
        <v>229528.40625</v>
      </c>
      <c r="CL140" s="60">
        <v>228194.5625</v>
      </c>
    </row>
    <row r="141" spans="1:90">
      <c r="A141" s="9" t="s">
        <v>306</v>
      </c>
      <c r="B141" s="23" t="s">
        <v>307</v>
      </c>
      <c r="D141" s="131">
        <v>388185.78102689615</v>
      </c>
      <c r="E141" s="54">
        <v>201969.25</v>
      </c>
      <c r="F141" s="124">
        <f t="shared" si="65"/>
        <v>1922.0043696102064</v>
      </c>
      <c r="G141" s="131">
        <f t="shared" si="66"/>
        <v>370907</v>
      </c>
      <c r="H141" s="54">
        <v>200119.25</v>
      </c>
      <c r="I141" s="124">
        <f t="shared" si="67"/>
        <v>1853.4298924266407</v>
      </c>
      <c r="J141" s="49">
        <f t="shared" si="68"/>
        <v>4.6585211459735598E-2</v>
      </c>
      <c r="K141" s="49">
        <f t="shared" si="69"/>
        <v>3.6998689545134633E-2</v>
      </c>
      <c r="M141" s="131">
        <f t="shared" si="70"/>
        <v>370387.62644054327</v>
      </c>
      <c r="N141" s="124">
        <f t="shared" si="71"/>
        <v>1833.8812786626838</v>
      </c>
      <c r="O141" s="49">
        <f t="shared" si="72"/>
        <v>4.805277853743295E-2</v>
      </c>
      <c r="P141" s="49">
        <f t="shared" si="73"/>
        <v>4.8052778537433172E-2</v>
      </c>
      <c r="R141" s="131">
        <v>287714</v>
      </c>
      <c r="S141" s="54">
        <v>30261</v>
      </c>
      <c r="T141" s="54">
        <v>69418</v>
      </c>
      <c r="V141" s="124">
        <f t="shared" si="74"/>
        <v>69418</v>
      </c>
      <c r="W141" s="51">
        <f t="shared" si="75"/>
        <v>792.78102689614752</v>
      </c>
      <c r="Y141" s="176">
        <v>5.3502107322298986E-2</v>
      </c>
      <c r="Z141" s="61">
        <v>7.2082324956759036E-2</v>
      </c>
      <c r="AA141" s="117">
        <f t="shared" si="76"/>
        <v>2</v>
      </c>
      <c r="AB141" s="63">
        <f t="shared" si="77"/>
        <v>273.10244374478441</v>
      </c>
      <c r="AC141" s="63">
        <f t="shared" si="77"/>
        <v>28.226377112616362</v>
      </c>
      <c r="AE141" s="124">
        <f t="shared" si="78"/>
        <v>0</v>
      </c>
      <c r="AF141" s="51">
        <v>0</v>
      </c>
      <c r="AG141" s="51">
        <f t="shared" si="79"/>
        <v>792.78102689614752</v>
      </c>
      <c r="AI141" s="124">
        <v>0</v>
      </c>
      <c r="AJ141" s="51">
        <f t="shared" si="80"/>
        <v>0</v>
      </c>
      <c r="AK141" s="51">
        <f t="shared" si="81"/>
        <v>792.78102689614752</v>
      </c>
      <c r="AM141" s="124">
        <f t="shared" si="82"/>
        <v>718.51884324831235</v>
      </c>
      <c r="AN141" s="51">
        <f t="shared" si="83"/>
        <v>74.262183647835158</v>
      </c>
      <c r="AO141" s="51">
        <f t="shared" si="84"/>
        <v>0</v>
      </c>
      <c r="AQ141" s="124">
        <f t="shared" si="85"/>
        <v>288433</v>
      </c>
      <c r="AR141" s="51">
        <f t="shared" si="85"/>
        <v>30335</v>
      </c>
      <c r="AS141" s="51">
        <f t="shared" si="86"/>
        <v>69418</v>
      </c>
      <c r="AU141" s="178">
        <f t="shared" si="87"/>
        <v>388186</v>
      </c>
      <c r="AW141" s="124">
        <f t="shared" si="88"/>
        <v>1428.1035355629633</v>
      </c>
      <c r="AX141" s="51">
        <f t="shared" si="88"/>
        <v>150.19613134177604</v>
      </c>
      <c r="AY141" s="51">
        <f t="shared" si="88"/>
        <v>343.70578689577746</v>
      </c>
      <c r="AZ141" s="65">
        <f t="shared" si="89"/>
        <v>1922.0054538005168</v>
      </c>
      <c r="BB141" s="131">
        <v>273102.4437447844</v>
      </c>
      <c r="BC141" s="54">
        <v>28226.377112616363</v>
      </c>
      <c r="BD141" s="54">
        <v>69058.805583142501</v>
      </c>
      <c r="BE141" s="54">
        <f t="shared" si="90"/>
        <v>370387.62644054327</v>
      </c>
      <c r="BG141" s="122">
        <f t="shared" si="91"/>
        <v>5.6134819026160354E-2</v>
      </c>
      <c r="BH141" s="49">
        <f t="shared" si="91"/>
        <v>7.4703986238501274E-2</v>
      </c>
      <c r="BI141" s="49">
        <f t="shared" si="91"/>
        <v>5.201283367477938E-3</v>
      </c>
      <c r="BJ141" s="49">
        <f t="shared" si="92"/>
        <v>4.8053369737268481E-2</v>
      </c>
      <c r="BL141" s="131">
        <v>277330</v>
      </c>
      <c r="BM141" s="54">
        <v>28899</v>
      </c>
      <c r="BN141" s="54">
        <v>64678</v>
      </c>
      <c r="BO141" s="54">
        <f t="shared" si="93"/>
        <v>370907</v>
      </c>
      <c r="BQ141" s="122">
        <f t="shared" si="94"/>
        <v>4.0035336963184731E-2</v>
      </c>
      <c r="BR141" s="49">
        <f t="shared" si="94"/>
        <v>4.969030070244651E-2</v>
      </c>
      <c r="BS141" s="49">
        <f t="shared" si="94"/>
        <v>7.3286125112093758E-2</v>
      </c>
      <c r="BT141" s="49">
        <f t="shared" si="95"/>
        <v>4.6585801831726004E-2</v>
      </c>
      <c r="BV141" s="122">
        <f t="shared" si="96"/>
        <v>3.0508810655928142E-2</v>
      </c>
      <c r="BW141" s="49">
        <f t="shared" si="96"/>
        <v>4.0075336759670455E-2</v>
      </c>
      <c r="BX141" s="49">
        <f t="shared" si="96"/>
        <v>6.3455027895773064E-2</v>
      </c>
      <c r="BY141" s="49">
        <f t="shared" si="96"/>
        <v>3.6999274509429636E-2</v>
      </c>
      <c r="CA141" s="180">
        <v>193318.64506929362</v>
      </c>
      <c r="CB141" s="64">
        <v>186701.45165608198</v>
      </c>
      <c r="CC141" s="64">
        <v>207529.39279849009</v>
      </c>
      <c r="CD141" s="64">
        <v>195284.44142084513</v>
      </c>
      <c r="CF141" s="180">
        <v>192633.41764010934</v>
      </c>
      <c r="CG141" s="64">
        <v>185130.60561692595</v>
      </c>
      <c r="CH141" s="64">
        <v>206624.19048169069</v>
      </c>
      <c r="CI141" s="64">
        <v>194440.76933327632</v>
      </c>
      <c r="CK141" s="163">
        <v>201969.25</v>
      </c>
      <c r="CL141" s="60">
        <v>200119.25</v>
      </c>
    </row>
    <row r="142" spans="1:90">
      <c r="A142" s="9" t="s">
        <v>308</v>
      </c>
      <c r="B142" s="23" t="s">
        <v>309</v>
      </c>
      <c r="D142" s="131">
        <v>625071</v>
      </c>
      <c r="E142" s="54">
        <v>341834.90625</v>
      </c>
      <c r="F142" s="124">
        <f t="shared" si="65"/>
        <v>1828.5756912807965</v>
      </c>
      <c r="G142" s="131">
        <f t="shared" si="66"/>
        <v>594447</v>
      </c>
      <c r="H142" s="54">
        <v>336755.5625</v>
      </c>
      <c r="I142" s="124">
        <f t="shared" si="67"/>
        <v>1765.2180578308933</v>
      </c>
      <c r="J142" s="49">
        <f t="shared" si="68"/>
        <v>5.1516787871753067E-2</v>
      </c>
      <c r="K142" s="49">
        <f t="shared" si="69"/>
        <v>3.5892241850141282E-2</v>
      </c>
      <c r="M142" s="131">
        <f t="shared" si="70"/>
        <v>590893.76665003528</v>
      </c>
      <c r="N142" s="124">
        <f t="shared" si="71"/>
        <v>1728.59399624299</v>
      </c>
      <c r="O142" s="49">
        <f t="shared" si="72"/>
        <v>5.7839894882842247E-2</v>
      </c>
      <c r="P142" s="49">
        <f t="shared" si="73"/>
        <v>5.7839894882842025E-2</v>
      </c>
      <c r="R142" s="131">
        <v>436387</v>
      </c>
      <c r="S142" s="54">
        <v>54676</v>
      </c>
      <c r="T142" s="54">
        <v>134008</v>
      </c>
      <c r="V142" s="124">
        <f t="shared" si="74"/>
        <v>134008</v>
      </c>
      <c r="W142" s="51">
        <f t="shared" si="75"/>
        <v>0</v>
      </c>
      <c r="Y142" s="176">
        <v>5.7148814727710828E-2</v>
      </c>
      <c r="Z142" s="61">
        <v>5.3320695880774149E-3</v>
      </c>
      <c r="AA142" s="117">
        <f t="shared" si="76"/>
        <v>2</v>
      </c>
      <c r="AB142" s="63">
        <f t="shared" si="77"/>
        <v>412.79618717862337</v>
      </c>
      <c r="AC142" s="63">
        <f t="shared" si="77"/>
        <v>54.386010010008761</v>
      </c>
      <c r="AE142" s="124">
        <f t="shared" si="78"/>
        <v>0</v>
      </c>
      <c r="AF142" s="51">
        <v>0</v>
      </c>
      <c r="AG142" s="51">
        <f t="shared" si="79"/>
        <v>0</v>
      </c>
      <c r="AI142" s="124">
        <v>0</v>
      </c>
      <c r="AJ142" s="51">
        <f t="shared" si="80"/>
        <v>0</v>
      </c>
      <c r="AK142" s="51">
        <f t="shared" si="81"/>
        <v>0</v>
      </c>
      <c r="AM142" s="124">
        <f t="shared" si="82"/>
        <v>0</v>
      </c>
      <c r="AN142" s="51">
        <f t="shared" si="83"/>
        <v>0</v>
      </c>
      <c r="AO142" s="51">
        <f t="shared" si="84"/>
        <v>0</v>
      </c>
      <c r="AQ142" s="124">
        <f t="shared" si="85"/>
        <v>436387</v>
      </c>
      <c r="AR142" s="51">
        <f t="shared" si="85"/>
        <v>54676</v>
      </c>
      <c r="AS142" s="51">
        <f t="shared" si="86"/>
        <v>134008</v>
      </c>
      <c r="AU142" s="178">
        <f t="shared" si="87"/>
        <v>625071</v>
      </c>
      <c r="AW142" s="124">
        <f t="shared" si="88"/>
        <v>1276.6016343598615</v>
      </c>
      <c r="AX142" s="51">
        <f t="shared" si="88"/>
        <v>159.94855703827056</v>
      </c>
      <c r="AY142" s="51">
        <f t="shared" si="88"/>
        <v>392.02549988266452</v>
      </c>
      <c r="AZ142" s="65">
        <f t="shared" si="89"/>
        <v>1828.5756912807965</v>
      </c>
      <c r="BB142" s="131">
        <v>412796.18717862346</v>
      </c>
      <c r="BC142" s="54">
        <v>54386.010010008744</v>
      </c>
      <c r="BD142" s="54">
        <v>123711.56946140304</v>
      </c>
      <c r="BE142" s="54">
        <f t="shared" si="90"/>
        <v>590893.76665003528</v>
      </c>
      <c r="BG142" s="122">
        <f t="shared" si="91"/>
        <v>5.7148814727710606E-2</v>
      </c>
      <c r="BH142" s="49">
        <f t="shared" si="91"/>
        <v>5.332069588077637E-3</v>
      </c>
      <c r="BI142" s="49">
        <f t="shared" si="91"/>
        <v>8.322932595087118E-2</v>
      </c>
      <c r="BJ142" s="49">
        <f t="shared" si="92"/>
        <v>5.7839894882842247E-2</v>
      </c>
      <c r="BL142" s="131">
        <v>418744</v>
      </c>
      <c r="BM142" s="54">
        <v>51564</v>
      </c>
      <c r="BN142" s="54">
        <v>124139</v>
      </c>
      <c r="BO142" s="54">
        <f t="shared" si="93"/>
        <v>594447</v>
      </c>
      <c r="BQ142" s="122">
        <f t="shared" si="94"/>
        <v>4.2133141012169695E-2</v>
      </c>
      <c r="BR142" s="49">
        <f t="shared" si="94"/>
        <v>6.0352183694050154E-2</v>
      </c>
      <c r="BS142" s="49">
        <f t="shared" si="94"/>
        <v>7.9499593197947416E-2</v>
      </c>
      <c r="BT142" s="49">
        <f t="shared" si="95"/>
        <v>5.1516787871753067E-2</v>
      </c>
      <c r="BV142" s="122">
        <f t="shared" si="96"/>
        <v>2.6648027117461837E-2</v>
      </c>
      <c r="BW142" s="49">
        <f t="shared" si="96"/>
        <v>4.4596352037974851E-2</v>
      </c>
      <c r="BX142" s="49">
        <f t="shared" si="96"/>
        <v>6.345924912662726E-2</v>
      </c>
      <c r="BY142" s="49">
        <f t="shared" si="96"/>
        <v>3.5892241850141282E-2</v>
      </c>
      <c r="CA142" s="180">
        <v>292202.43693504488</v>
      </c>
      <c r="CB142" s="64">
        <v>359732.56426565355</v>
      </c>
      <c r="CC142" s="64">
        <v>371767.02776249958</v>
      </c>
      <c r="CD142" s="64">
        <v>311544.85442249192</v>
      </c>
      <c r="CF142" s="180">
        <v>288959.63486476528</v>
      </c>
      <c r="CG142" s="64">
        <v>355102.87614743953</v>
      </c>
      <c r="CH142" s="64">
        <v>368519.99141805735</v>
      </c>
      <c r="CI142" s="64">
        <v>307846.59785112157</v>
      </c>
      <c r="CK142" s="163">
        <v>341834.90625</v>
      </c>
      <c r="CL142" s="60">
        <v>336755.5625</v>
      </c>
    </row>
    <row r="143" spans="1:90">
      <c r="A143" s="9" t="s">
        <v>310</v>
      </c>
      <c r="B143" s="23" t="s">
        <v>311</v>
      </c>
      <c r="D143" s="131">
        <v>591458</v>
      </c>
      <c r="E143" s="54">
        <v>319246.5625</v>
      </c>
      <c r="F143" s="124">
        <f t="shared" si="65"/>
        <v>1852.6683431399515</v>
      </c>
      <c r="G143" s="131">
        <f t="shared" si="66"/>
        <v>562558</v>
      </c>
      <c r="H143" s="54">
        <v>316882.375</v>
      </c>
      <c r="I143" s="124">
        <f t="shared" si="67"/>
        <v>1775.2896480910306</v>
      </c>
      <c r="J143" s="49">
        <f t="shared" si="68"/>
        <v>5.1372480704211743E-2</v>
      </c>
      <c r="K143" s="49">
        <f t="shared" si="69"/>
        <v>4.3586518477210845E-2</v>
      </c>
      <c r="M143" s="131">
        <f t="shared" si="70"/>
        <v>597168.51168999437</v>
      </c>
      <c r="N143" s="124">
        <f t="shared" si="71"/>
        <v>1870.5558080676103</v>
      </c>
      <c r="O143" s="49">
        <f t="shared" si="72"/>
        <v>-9.5626470220835369E-3</v>
      </c>
      <c r="P143" s="49">
        <f t="shared" si="73"/>
        <v>-9.5626470220835369E-3</v>
      </c>
      <c r="R143" s="131">
        <v>415508</v>
      </c>
      <c r="S143" s="54">
        <v>47148</v>
      </c>
      <c r="T143" s="54">
        <v>128802</v>
      </c>
      <c r="V143" s="124">
        <f t="shared" si="74"/>
        <v>128802</v>
      </c>
      <c r="W143" s="51">
        <f t="shared" si="75"/>
        <v>0</v>
      </c>
      <c r="Y143" s="176">
        <v>-3.1465290697881176E-2</v>
      </c>
      <c r="Z143" s="61">
        <v>1.4240267126599093E-2</v>
      </c>
      <c r="AA143" s="117">
        <f t="shared" si="76"/>
        <v>1</v>
      </c>
      <c r="AB143" s="63">
        <f t="shared" si="77"/>
        <v>429.00682444245678</v>
      </c>
      <c r="AC143" s="63">
        <f t="shared" si="77"/>
        <v>46.486026564073413</v>
      </c>
      <c r="AE143" s="124">
        <f t="shared" si="78"/>
        <v>0</v>
      </c>
      <c r="AF143" s="51">
        <v>0</v>
      </c>
      <c r="AG143" s="51">
        <f t="shared" si="79"/>
        <v>0</v>
      </c>
      <c r="AI143" s="124">
        <v>0</v>
      </c>
      <c r="AJ143" s="51">
        <f t="shared" si="80"/>
        <v>0</v>
      </c>
      <c r="AK143" s="51">
        <f t="shared" si="81"/>
        <v>0</v>
      </c>
      <c r="AM143" s="124">
        <f t="shared" si="82"/>
        <v>0</v>
      </c>
      <c r="AN143" s="51">
        <f t="shared" si="83"/>
        <v>0</v>
      </c>
      <c r="AO143" s="51">
        <f t="shared" si="84"/>
        <v>0</v>
      </c>
      <c r="AQ143" s="124">
        <f t="shared" si="85"/>
        <v>415508</v>
      </c>
      <c r="AR143" s="51">
        <f t="shared" si="85"/>
        <v>47148</v>
      </c>
      <c r="AS143" s="51">
        <f t="shared" si="86"/>
        <v>128802</v>
      </c>
      <c r="AU143" s="178">
        <f t="shared" si="87"/>
        <v>591458</v>
      </c>
      <c r="AW143" s="124">
        <f t="shared" si="88"/>
        <v>1301.5269350002789</v>
      </c>
      <c r="AX143" s="51">
        <f t="shared" si="88"/>
        <v>147.68522370542362</v>
      </c>
      <c r="AY143" s="51">
        <f t="shared" si="88"/>
        <v>403.456184434249</v>
      </c>
      <c r="AZ143" s="65">
        <f t="shared" si="89"/>
        <v>1852.6683431399515</v>
      </c>
      <c r="BB143" s="131">
        <v>429006.82444245671</v>
      </c>
      <c r="BC143" s="54">
        <v>46486.026564073414</v>
      </c>
      <c r="BD143" s="54">
        <v>121675.66068346426</v>
      </c>
      <c r="BE143" s="54">
        <f t="shared" si="90"/>
        <v>597168.51168999437</v>
      </c>
      <c r="BG143" s="122">
        <f t="shared" si="91"/>
        <v>-3.1465290697881065E-2</v>
      </c>
      <c r="BH143" s="49">
        <f t="shared" si="91"/>
        <v>1.4240267126599093E-2</v>
      </c>
      <c r="BI143" s="49">
        <f t="shared" si="91"/>
        <v>5.8568322345704749E-2</v>
      </c>
      <c r="BJ143" s="49">
        <f t="shared" si="92"/>
        <v>-9.5626470220835369E-3</v>
      </c>
      <c r="BL143" s="131">
        <v>397538</v>
      </c>
      <c r="BM143" s="54">
        <v>44801</v>
      </c>
      <c r="BN143" s="54">
        <v>120219</v>
      </c>
      <c r="BO143" s="54">
        <f t="shared" si="93"/>
        <v>562558</v>
      </c>
      <c r="BQ143" s="122">
        <f t="shared" si="94"/>
        <v>4.5203225855138474E-2</v>
      </c>
      <c r="BR143" s="49">
        <f t="shared" si="94"/>
        <v>5.2387223499475555E-2</v>
      </c>
      <c r="BS143" s="49">
        <f t="shared" si="94"/>
        <v>7.1394704663988229E-2</v>
      </c>
      <c r="BT143" s="49">
        <f t="shared" si="95"/>
        <v>5.1372480704211743E-2</v>
      </c>
      <c r="BV143" s="122">
        <f t="shared" si="96"/>
        <v>3.7462950181766264E-2</v>
      </c>
      <c r="BW143" s="49">
        <f t="shared" si="96"/>
        <v>4.4593746572195725E-2</v>
      </c>
      <c r="BX143" s="49">
        <f t="shared" si="96"/>
        <v>6.3460467413327892E-2</v>
      </c>
      <c r="BY143" s="49">
        <f t="shared" si="96"/>
        <v>4.3586518477210845E-2</v>
      </c>
      <c r="CA143" s="180">
        <v>303677.31935858924</v>
      </c>
      <c r="CB143" s="64">
        <v>307478.66106261412</v>
      </c>
      <c r="CC143" s="64">
        <v>365648.89541267097</v>
      </c>
      <c r="CD143" s="64">
        <v>314853.17249985976</v>
      </c>
      <c r="CF143" s="180">
        <v>302792.24737607263</v>
      </c>
      <c r="CG143" s="64">
        <v>305358.46528969228</v>
      </c>
      <c r="CH143" s="64">
        <v>363845.47362740297</v>
      </c>
      <c r="CI143" s="64">
        <v>313472.79098027846</v>
      </c>
      <c r="CK143" s="163">
        <v>319246.5625</v>
      </c>
      <c r="CL143" s="60">
        <v>316882.375</v>
      </c>
    </row>
    <row r="144" spans="1:90">
      <c r="A144" s="9" t="s">
        <v>312</v>
      </c>
      <c r="B144" s="23" t="s">
        <v>313</v>
      </c>
      <c r="D144" s="131">
        <v>686769.67876571324</v>
      </c>
      <c r="E144" s="54">
        <v>411126.6875</v>
      </c>
      <c r="F144" s="124">
        <f t="shared" si="65"/>
        <v>1670.4575490875018</v>
      </c>
      <c r="G144" s="131">
        <f t="shared" si="66"/>
        <v>657517</v>
      </c>
      <c r="H144" s="54">
        <v>408998</v>
      </c>
      <c r="I144" s="124">
        <f t="shared" si="67"/>
        <v>1607.6288881608223</v>
      </c>
      <c r="J144" s="49">
        <f t="shared" si="68"/>
        <v>4.448961588173872E-2</v>
      </c>
      <c r="K144" s="49">
        <f t="shared" si="69"/>
        <v>3.908157000000001E-2</v>
      </c>
      <c r="M144" s="131">
        <f t="shared" si="70"/>
        <v>665028.62130325299</v>
      </c>
      <c r="N144" s="124">
        <f t="shared" si="71"/>
        <v>1617.575899407535</v>
      </c>
      <c r="O144" s="49">
        <f t="shared" si="72"/>
        <v>3.2691912447097904E-2</v>
      </c>
      <c r="P144" s="49">
        <f t="shared" si="73"/>
        <v>3.2691912447097904E-2</v>
      </c>
      <c r="R144" s="131">
        <v>490688</v>
      </c>
      <c r="S144" s="54">
        <v>57021</v>
      </c>
      <c r="T144" s="54">
        <v>137368</v>
      </c>
      <c r="V144" s="124">
        <f t="shared" si="74"/>
        <v>137368</v>
      </c>
      <c r="W144" s="51">
        <f t="shared" si="75"/>
        <v>1692.6787657132372</v>
      </c>
      <c r="Y144" s="176">
        <v>5.2474062518333087E-2</v>
      </c>
      <c r="Z144" s="61">
        <v>6.0641114440662669E-4</v>
      </c>
      <c r="AA144" s="117">
        <f t="shared" si="76"/>
        <v>2</v>
      </c>
      <c r="AB144" s="63">
        <f t="shared" si="77"/>
        <v>466.2233659477501</v>
      </c>
      <c r="AC144" s="63">
        <f t="shared" si="77"/>
        <v>56.986442786014472</v>
      </c>
      <c r="AE144" s="124">
        <f t="shared" si="78"/>
        <v>0</v>
      </c>
      <c r="AF144" s="51">
        <v>0</v>
      </c>
      <c r="AG144" s="51">
        <f t="shared" si="79"/>
        <v>1692.6787657132372</v>
      </c>
      <c r="AI144" s="124">
        <v>0</v>
      </c>
      <c r="AJ144" s="51">
        <f t="shared" si="80"/>
        <v>0</v>
      </c>
      <c r="AK144" s="51">
        <f t="shared" si="81"/>
        <v>1692.6787657132372</v>
      </c>
      <c r="AM144" s="124">
        <f t="shared" si="82"/>
        <v>1508.3172724322451</v>
      </c>
      <c r="AN144" s="51">
        <f t="shared" si="83"/>
        <v>184.36149328099188</v>
      </c>
      <c r="AO144" s="51">
        <f t="shared" si="84"/>
        <v>0</v>
      </c>
      <c r="AQ144" s="124">
        <f t="shared" si="85"/>
        <v>492196</v>
      </c>
      <c r="AR144" s="51">
        <f t="shared" si="85"/>
        <v>57205</v>
      </c>
      <c r="AS144" s="51">
        <f t="shared" si="86"/>
        <v>137368</v>
      </c>
      <c r="AU144" s="178">
        <f t="shared" si="87"/>
        <v>686769</v>
      </c>
      <c r="AW144" s="124">
        <f t="shared" si="88"/>
        <v>1197.1881538339687</v>
      </c>
      <c r="AX144" s="51">
        <f t="shared" si="88"/>
        <v>139.14202541278715</v>
      </c>
      <c r="AY144" s="51">
        <f t="shared" si="88"/>
        <v>334.12571885156444</v>
      </c>
      <c r="AZ144" s="65">
        <f t="shared" si="89"/>
        <v>1670.4558980983204</v>
      </c>
      <c r="BB144" s="131">
        <v>466223.36594775016</v>
      </c>
      <c r="BC144" s="54">
        <v>56986.442786014464</v>
      </c>
      <c r="BD144" s="54">
        <v>141818.81256948836</v>
      </c>
      <c r="BE144" s="54">
        <f t="shared" si="90"/>
        <v>665028.62130325299</v>
      </c>
      <c r="BG144" s="122">
        <f t="shared" si="91"/>
        <v>5.5708563639773834E-2</v>
      </c>
      <c r="BH144" s="49">
        <f t="shared" si="91"/>
        <v>3.8352492856279508E-3</v>
      </c>
      <c r="BI144" s="49">
        <f t="shared" si="91"/>
        <v>-3.138379520211787E-2</v>
      </c>
      <c r="BJ144" s="49">
        <f t="shared" si="92"/>
        <v>3.2690891790706056E-2</v>
      </c>
      <c r="BL144" s="131">
        <v>474711</v>
      </c>
      <c r="BM144" s="54">
        <v>54304</v>
      </c>
      <c r="BN144" s="54">
        <v>128502</v>
      </c>
      <c r="BO144" s="54">
        <f t="shared" si="93"/>
        <v>657517</v>
      </c>
      <c r="BQ144" s="122">
        <f t="shared" si="94"/>
        <v>3.6832936249634018E-2</v>
      </c>
      <c r="BR144" s="49">
        <f t="shared" si="94"/>
        <v>5.3421479080730805E-2</v>
      </c>
      <c r="BS144" s="49">
        <f t="shared" si="94"/>
        <v>6.8995035096730106E-2</v>
      </c>
      <c r="BT144" s="49">
        <f t="shared" si="95"/>
        <v>4.448858356513985E-2</v>
      </c>
      <c r="BV144" s="122">
        <f t="shared" si="96"/>
        <v>3.1464534299364244E-2</v>
      </c>
      <c r="BW144" s="49">
        <f t="shared" si="96"/>
        <v>4.7967186759338531E-2</v>
      </c>
      <c r="BX144" s="49">
        <f t="shared" si="96"/>
        <v>6.3460107693671386E-2</v>
      </c>
      <c r="BY144" s="49">
        <f t="shared" si="96"/>
        <v>3.9080543028418901E-2</v>
      </c>
      <c r="CA144" s="180">
        <v>330021.46802059055</v>
      </c>
      <c r="CB144" s="64">
        <v>376932.94999979425</v>
      </c>
      <c r="CC144" s="64">
        <v>426181.30753094202</v>
      </c>
      <c r="CD144" s="64">
        <v>350631.96923757915</v>
      </c>
      <c r="CF144" s="180">
        <v>330114.66217364301</v>
      </c>
      <c r="CG144" s="64">
        <v>375169.99689910759</v>
      </c>
      <c r="CH144" s="64">
        <v>424505.39262373652</v>
      </c>
      <c r="CI144" s="64">
        <v>349878.17819937505</v>
      </c>
      <c r="CK144" s="163">
        <v>411126.6875</v>
      </c>
      <c r="CL144" s="60">
        <v>408998</v>
      </c>
    </row>
    <row r="145" spans="1:90">
      <c r="A145" s="9" t="s">
        <v>314</v>
      </c>
      <c r="B145" s="23" t="s">
        <v>315</v>
      </c>
      <c r="D145" s="131">
        <v>531674</v>
      </c>
      <c r="E145" s="54">
        <v>250546.515625</v>
      </c>
      <c r="F145" s="124">
        <f t="shared" si="65"/>
        <v>2122.0570506586946</v>
      </c>
      <c r="G145" s="131">
        <f t="shared" si="66"/>
        <v>516697</v>
      </c>
      <c r="H145" s="54">
        <v>250522.5625</v>
      </c>
      <c r="I145" s="124">
        <f t="shared" si="67"/>
        <v>2062.4769076437979</v>
      </c>
      <c r="J145" s="49">
        <f t="shared" si="68"/>
        <v>2.8986040174415528E-2</v>
      </c>
      <c r="K145" s="49">
        <f t="shared" si="69"/>
        <v>2.8887665502622228E-2</v>
      </c>
      <c r="M145" s="131">
        <f t="shared" si="70"/>
        <v>472986.24116445309</v>
      </c>
      <c r="N145" s="124">
        <f t="shared" si="71"/>
        <v>1887.8180763542723</v>
      </c>
      <c r="O145" s="49">
        <f t="shared" si="72"/>
        <v>0.12407920934668737</v>
      </c>
      <c r="P145" s="49">
        <f t="shared" si="73"/>
        <v>0.12407920934668737</v>
      </c>
      <c r="R145" s="131">
        <v>390750</v>
      </c>
      <c r="S145" s="54">
        <v>41616</v>
      </c>
      <c r="T145" s="54">
        <v>99308</v>
      </c>
      <c r="V145" s="124">
        <f t="shared" si="74"/>
        <v>99308</v>
      </c>
      <c r="W145" s="51">
        <f t="shared" si="75"/>
        <v>0</v>
      </c>
      <c r="Y145" s="176">
        <v>0.16998142993765364</v>
      </c>
      <c r="Z145" s="61">
        <v>5.5233392410490412E-2</v>
      </c>
      <c r="AA145" s="117">
        <f t="shared" si="76"/>
        <v>2</v>
      </c>
      <c r="AB145" s="63">
        <f t="shared" si="77"/>
        <v>333.97965984880835</v>
      </c>
      <c r="AC145" s="63">
        <f t="shared" si="77"/>
        <v>39.437720886500522</v>
      </c>
      <c r="AE145" s="124">
        <f t="shared" si="78"/>
        <v>0</v>
      </c>
      <c r="AF145" s="51">
        <v>0</v>
      </c>
      <c r="AG145" s="51">
        <f t="shared" si="79"/>
        <v>0</v>
      </c>
      <c r="AI145" s="124">
        <v>0</v>
      </c>
      <c r="AJ145" s="51">
        <f t="shared" si="80"/>
        <v>0</v>
      </c>
      <c r="AK145" s="51">
        <f t="shared" si="81"/>
        <v>0</v>
      </c>
      <c r="AM145" s="124">
        <f t="shared" si="82"/>
        <v>0</v>
      </c>
      <c r="AN145" s="51">
        <f t="shared" si="83"/>
        <v>0</v>
      </c>
      <c r="AO145" s="51">
        <f t="shared" si="84"/>
        <v>0</v>
      </c>
      <c r="AQ145" s="124">
        <f t="shared" si="85"/>
        <v>390750</v>
      </c>
      <c r="AR145" s="51">
        <f t="shared" si="85"/>
        <v>41616</v>
      </c>
      <c r="AS145" s="51">
        <f t="shared" si="86"/>
        <v>99308</v>
      </c>
      <c r="AU145" s="178">
        <f t="shared" si="87"/>
        <v>531674</v>
      </c>
      <c r="AW145" s="124">
        <f t="shared" si="88"/>
        <v>1559.5906373922458</v>
      </c>
      <c r="AX145" s="51">
        <f t="shared" si="88"/>
        <v>166.10089306645094</v>
      </c>
      <c r="AY145" s="51">
        <f t="shared" si="88"/>
        <v>396.36552019999777</v>
      </c>
      <c r="AZ145" s="65">
        <f t="shared" si="89"/>
        <v>2122.0570506586946</v>
      </c>
      <c r="BB145" s="131">
        <v>333979.65984880837</v>
      </c>
      <c r="BC145" s="54">
        <v>39437.72088650053</v>
      </c>
      <c r="BD145" s="54">
        <v>99568.860429144144</v>
      </c>
      <c r="BE145" s="54">
        <f t="shared" si="90"/>
        <v>472986.24116445309</v>
      </c>
      <c r="BG145" s="122">
        <f t="shared" si="91"/>
        <v>0.16998142993765364</v>
      </c>
      <c r="BH145" s="49">
        <f t="shared" si="91"/>
        <v>5.523339241049019E-2</v>
      </c>
      <c r="BI145" s="49">
        <f t="shared" si="91"/>
        <v>-2.6198997158330961E-3</v>
      </c>
      <c r="BJ145" s="49">
        <f t="shared" si="92"/>
        <v>0.12407920934668737</v>
      </c>
      <c r="BL145" s="131">
        <v>383364</v>
      </c>
      <c r="BM145" s="54">
        <v>39960</v>
      </c>
      <c r="BN145" s="54">
        <v>93373</v>
      </c>
      <c r="BO145" s="54">
        <f t="shared" si="93"/>
        <v>516697</v>
      </c>
      <c r="BQ145" s="122">
        <f t="shared" si="94"/>
        <v>1.9266284784173804E-2</v>
      </c>
      <c r="BR145" s="49">
        <f t="shared" si="94"/>
        <v>4.1441441441441462E-2</v>
      </c>
      <c r="BS145" s="49">
        <f t="shared" si="94"/>
        <v>6.3562271748792476E-2</v>
      </c>
      <c r="BT145" s="49">
        <f t="shared" si="95"/>
        <v>2.8986040174415528E-2</v>
      </c>
      <c r="BV145" s="122">
        <f t="shared" si="96"/>
        <v>1.9168839355061307E-2</v>
      </c>
      <c r="BW145" s="49">
        <f t="shared" si="96"/>
        <v>4.1341875989633792E-2</v>
      </c>
      <c r="BX145" s="49">
        <f t="shared" si="96"/>
        <v>6.3460591468079253E-2</v>
      </c>
      <c r="BY145" s="49">
        <f t="shared" si="96"/>
        <v>2.888766550262245E-2</v>
      </c>
      <c r="CA145" s="180">
        <v>236411.26910973756</v>
      </c>
      <c r="CB145" s="64">
        <v>260858.12253340697</v>
      </c>
      <c r="CC145" s="64">
        <v>299215.50151371158</v>
      </c>
      <c r="CD145" s="64">
        <v>249378.88663614044</v>
      </c>
      <c r="CF145" s="180">
        <v>237169.15797454442</v>
      </c>
      <c r="CG145" s="64">
        <v>260212.71374624266</v>
      </c>
      <c r="CH145" s="64">
        <v>298416.51920778659</v>
      </c>
      <c r="CI145" s="64">
        <v>249503.2328283989</v>
      </c>
      <c r="CK145" s="163">
        <v>250546.515625</v>
      </c>
      <c r="CL145" s="60">
        <v>250522.5625</v>
      </c>
    </row>
    <row r="146" spans="1:90">
      <c r="A146" s="9" t="s">
        <v>316</v>
      </c>
      <c r="B146" s="23" t="s">
        <v>317</v>
      </c>
      <c r="D146" s="131">
        <v>422780.68479533878</v>
      </c>
      <c r="E146" s="54">
        <v>234253.84375</v>
      </c>
      <c r="F146" s="124">
        <f t="shared" si="65"/>
        <v>1804.7972149671025</v>
      </c>
      <c r="G146" s="131">
        <f t="shared" si="66"/>
        <v>405551</v>
      </c>
      <c r="H146" s="54">
        <v>232909.40625</v>
      </c>
      <c r="I146" s="124">
        <f t="shared" si="67"/>
        <v>1741.2392506152808</v>
      </c>
      <c r="J146" s="49">
        <f t="shared" si="68"/>
        <v>4.2484631514504434E-2</v>
      </c>
      <c r="K146" s="49">
        <f t="shared" si="69"/>
        <v>3.6501568827697284E-2</v>
      </c>
      <c r="M146" s="131">
        <f t="shared" si="70"/>
        <v>403145.62490163522</v>
      </c>
      <c r="N146" s="124">
        <f t="shared" si="71"/>
        <v>1720.9776302833247</v>
      </c>
      <c r="O146" s="49">
        <f t="shared" si="72"/>
        <v>4.8704633464630387E-2</v>
      </c>
      <c r="P146" s="49">
        <f t="shared" si="73"/>
        <v>4.8704633464630609E-2</v>
      </c>
      <c r="R146" s="131">
        <v>303826</v>
      </c>
      <c r="S146" s="54">
        <v>36723</v>
      </c>
      <c r="T146" s="54">
        <v>80851</v>
      </c>
      <c r="V146" s="124">
        <f t="shared" si="74"/>
        <v>80851</v>
      </c>
      <c r="W146" s="51">
        <f t="shared" si="75"/>
        <v>1380.6847953387769</v>
      </c>
      <c r="Y146" s="176">
        <v>6.4642778321910566E-2</v>
      </c>
      <c r="Z146" s="61">
        <v>8.7387504793978721E-5</v>
      </c>
      <c r="AA146" s="117">
        <f t="shared" si="76"/>
        <v>2</v>
      </c>
      <c r="AB146" s="63">
        <f t="shared" si="77"/>
        <v>285.37835054767424</v>
      </c>
      <c r="AC146" s="63">
        <f t="shared" si="77"/>
        <v>36.719791149074922</v>
      </c>
      <c r="AE146" s="124">
        <f t="shared" si="78"/>
        <v>0</v>
      </c>
      <c r="AF146" s="51">
        <v>0</v>
      </c>
      <c r="AG146" s="51">
        <f t="shared" si="79"/>
        <v>1380.6847953387769</v>
      </c>
      <c r="AI146" s="124">
        <v>0</v>
      </c>
      <c r="AJ146" s="51">
        <f t="shared" si="80"/>
        <v>0</v>
      </c>
      <c r="AK146" s="51">
        <f t="shared" si="81"/>
        <v>1380.6847953387769</v>
      </c>
      <c r="AM146" s="124">
        <f t="shared" si="82"/>
        <v>1223.2841439085212</v>
      </c>
      <c r="AN146" s="51">
        <f t="shared" si="83"/>
        <v>157.40065143025575</v>
      </c>
      <c r="AO146" s="51">
        <f t="shared" si="84"/>
        <v>0</v>
      </c>
      <c r="AQ146" s="124">
        <f t="shared" si="85"/>
        <v>305049</v>
      </c>
      <c r="AR146" s="51">
        <f t="shared" si="85"/>
        <v>36880</v>
      </c>
      <c r="AS146" s="51">
        <f t="shared" si="86"/>
        <v>80851</v>
      </c>
      <c r="AU146" s="178">
        <f t="shared" si="87"/>
        <v>422780</v>
      </c>
      <c r="AW146" s="124">
        <f t="shared" si="88"/>
        <v>1302.2155586294409</v>
      </c>
      <c r="AX146" s="51">
        <f t="shared" si="88"/>
        <v>157.43605060909485</v>
      </c>
      <c r="AY146" s="51">
        <f t="shared" si="88"/>
        <v>345.1426824239677</v>
      </c>
      <c r="AZ146" s="65">
        <f t="shared" si="89"/>
        <v>1804.7942916625034</v>
      </c>
      <c r="BB146" s="131">
        <v>285378.35054767423</v>
      </c>
      <c r="BC146" s="54">
        <v>36719.791149074932</v>
      </c>
      <c r="BD146" s="54">
        <v>81047.48320488607</v>
      </c>
      <c r="BE146" s="54">
        <f t="shared" si="90"/>
        <v>403145.62490163522</v>
      </c>
      <c r="BG146" s="122">
        <f t="shared" si="91"/>
        <v>6.8928317143103213E-2</v>
      </c>
      <c r="BH146" s="49">
        <f t="shared" si="91"/>
        <v>4.3630109516323845E-3</v>
      </c>
      <c r="BI146" s="49">
        <f t="shared" si="91"/>
        <v>-2.4242974256136751E-3</v>
      </c>
      <c r="BJ146" s="49">
        <f t="shared" si="92"/>
        <v>4.8702934834417233E-2</v>
      </c>
      <c r="BL146" s="131">
        <v>295008</v>
      </c>
      <c r="BM146" s="54">
        <v>34953</v>
      </c>
      <c r="BN146" s="54">
        <v>75590</v>
      </c>
      <c r="BO146" s="54">
        <f t="shared" si="93"/>
        <v>405551</v>
      </c>
      <c r="BQ146" s="122">
        <f t="shared" si="94"/>
        <v>3.4036365115522216E-2</v>
      </c>
      <c r="BR146" s="49">
        <f t="shared" si="94"/>
        <v>5.5131176150831074E-2</v>
      </c>
      <c r="BS146" s="49">
        <f t="shared" si="94"/>
        <v>6.9599153327159602E-2</v>
      </c>
      <c r="BT146" s="49">
        <f t="shared" si="95"/>
        <v>4.248294295908539E-2</v>
      </c>
      <c r="BV146" s="122">
        <f t="shared" si="96"/>
        <v>2.8101789001976796E-2</v>
      </c>
      <c r="BW146" s="49">
        <f t="shared" si="96"/>
        <v>4.9075531991795707E-2</v>
      </c>
      <c r="BX146" s="49">
        <f t="shared" si="96"/>
        <v>6.3460474069303219E-2</v>
      </c>
      <c r="BY146" s="49">
        <f t="shared" si="96"/>
        <v>3.6499889963292009E-2</v>
      </c>
      <c r="CA146" s="180">
        <v>202008.28415706873</v>
      </c>
      <c r="CB146" s="64">
        <v>242880.56113925335</v>
      </c>
      <c r="CC146" s="64">
        <v>243556.70265837305</v>
      </c>
      <c r="CD146" s="64">
        <v>212555.88078564304</v>
      </c>
      <c r="CF146" s="180">
        <v>201926.62625918133</v>
      </c>
      <c r="CG146" s="64">
        <v>241389.53969267651</v>
      </c>
      <c r="CH146" s="64">
        <v>242436.30357493009</v>
      </c>
      <c r="CI146" s="64">
        <v>212000.99308113212</v>
      </c>
      <c r="CK146" s="163">
        <v>234253.84375</v>
      </c>
      <c r="CL146" s="60">
        <v>232909.40625</v>
      </c>
    </row>
    <row r="147" spans="1:90">
      <c r="A147" s="9" t="s">
        <v>318</v>
      </c>
      <c r="B147" s="23" t="s">
        <v>319</v>
      </c>
      <c r="D147" s="131">
        <v>234153.3924333989</v>
      </c>
      <c r="E147" s="54">
        <v>137529.625</v>
      </c>
      <c r="F147" s="124">
        <f t="shared" si="65"/>
        <v>1702.5669373663959</v>
      </c>
      <c r="G147" s="131">
        <f t="shared" si="66"/>
        <v>222759</v>
      </c>
      <c r="H147" s="54">
        <v>136241.84375</v>
      </c>
      <c r="I147" s="124">
        <f t="shared" si="67"/>
        <v>1635.0263169423674</v>
      </c>
      <c r="J147" s="49">
        <f t="shared" si="68"/>
        <v>5.1151210202051933E-2</v>
      </c>
      <c r="K147" s="49">
        <f t="shared" si="69"/>
        <v>4.130858306325913E-2</v>
      </c>
      <c r="M147" s="131">
        <f t="shared" si="70"/>
        <v>238503.01289083116</v>
      </c>
      <c r="N147" s="124">
        <f t="shared" si="71"/>
        <v>1734.1937265576867</v>
      </c>
      <c r="O147" s="49">
        <f t="shared" si="72"/>
        <v>-1.8237171953140896E-2</v>
      </c>
      <c r="P147" s="49">
        <f t="shared" si="73"/>
        <v>-1.8237171953140896E-2</v>
      </c>
      <c r="R147" s="131">
        <v>173402</v>
      </c>
      <c r="S147" s="54">
        <v>20268</v>
      </c>
      <c r="T147" s="54">
        <v>39915</v>
      </c>
      <c r="V147" s="124">
        <f t="shared" si="74"/>
        <v>39915</v>
      </c>
      <c r="W147" s="51">
        <f t="shared" si="75"/>
        <v>568.39243339889799</v>
      </c>
      <c r="Y147" s="176">
        <v>-4.5503882857609312E-3</v>
      </c>
      <c r="Z147" s="61">
        <v>-2.8155589365937983E-2</v>
      </c>
      <c r="AA147" s="117">
        <f t="shared" si="76"/>
        <v>4</v>
      </c>
      <c r="AB147" s="63">
        <f t="shared" si="77"/>
        <v>174.19465330986338</v>
      </c>
      <c r="AC147" s="63">
        <f t="shared" si="77"/>
        <v>20.855190170591726</v>
      </c>
      <c r="AE147" s="124">
        <f t="shared" si="78"/>
        <v>0</v>
      </c>
      <c r="AF147" s="51">
        <v>0</v>
      </c>
      <c r="AG147" s="51">
        <f t="shared" si="79"/>
        <v>568.39243339889799</v>
      </c>
      <c r="AI147" s="124">
        <v>0</v>
      </c>
      <c r="AJ147" s="51">
        <f t="shared" si="80"/>
        <v>0</v>
      </c>
      <c r="AK147" s="51">
        <f t="shared" si="81"/>
        <v>568.39243339889799</v>
      </c>
      <c r="AM147" s="124">
        <f t="shared" si="82"/>
        <v>507.61857130017125</v>
      </c>
      <c r="AN147" s="51">
        <f t="shared" si="83"/>
        <v>60.773862098726717</v>
      </c>
      <c r="AO147" s="51">
        <f t="shared" si="84"/>
        <v>0</v>
      </c>
      <c r="AQ147" s="124">
        <f t="shared" si="85"/>
        <v>173910</v>
      </c>
      <c r="AR147" s="51">
        <f t="shared" si="85"/>
        <v>20329</v>
      </c>
      <c r="AS147" s="51">
        <f t="shared" si="86"/>
        <v>39915</v>
      </c>
      <c r="AU147" s="178">
        <f t="shared" si="87"/>
        <v>234154</v>
      </c>
      <c r="AW147" s="124">
        <f t="shared" si="88"/>
        <v>1264.5275517911141</v>
      </c>
      <c r="AX147" s="51">
        <f t="shared" si="88"/>
        <v>147.81542522202034</v>
      </c>
      <c r="AY147" s="51">
        <f t="shared" si="88"/>
        <v>290.22837806763454</v>
      </c>
      <c r="AZ147" s="65">
        <f t="shared" si="89"/>
        <v>1702.5713550807691</v>
      </c>
      <c r="BB147" s="131">
        <v>174194.65330986341</v>
      </c>
      <c r="BC147" s="54">
        <v>20855.190170591723</v>
      </c>
      <c r="BD147" s="54">
        <v>43453.169410376031</v>
      </c>
      <c r="BE147" s="54">
        <f t="shared" si="90"/>
        <v>238503.01289083116</v>
      </c>
      <c r="BG147" s="122">
        <f t="shared" si="91"/>
        <v>-1.6341104876339552E-3</v>
      </c>
      <c r="BH147" s="49">
        <f t="shared" si="91"/>
        <v>-2.5230657993889349E-2</v>
      </c>
      <c r="BI147" s="49">
        <f t="shared" si="91"/>
        <v>-8.1424887030936866E-2</v>
      </c>
      <c r="BJ147" s="49">
        <f t="shared" si="92"/>
        <v>-1.8234624536260347E-2</v>
      </c>
      <c r="BL147" s="131">
        <v>166452</v>
      </c>
      <c r="BM147" s="54">
        <v>19125</v>
      </c>
      <c r="BN147" s="54">
        <v>37182</v>
      </c>
      <c r="BO147" s="54">
        <f t="shared" si="93"/>
        <v>222759</v>
      </c>
      <c r="BQ147" s="122">
        <f t="shared" si="94"/>
        <v>4.4805709754163425E-2</v>
      </c>
      <c r="BR147" s="49">
        <f t="shared" si="94"/>
        <v>6.2954248366013044E-2</v>
      </c>
      <c r="BS147" s="49">
        <f t="shared" si="94"/>
        <v>7.3503308052283334E-2</v>
      </c>
      <c r="BT147" s="49">
        <f t="shared" si="95"/>
        <v>5.1153937663573679E-2</v>
      </c>
      <c r="BV147" s="122">
        <f t="shared" si="96"/>
        <v>3.5022499751850233E-2</v>
      </c>
      <c r="BW147" s="49">
        <f t="shared" si="96"/>
        <v>5.3001101539257744E-2</v>
      </c>
      <c r="BX147" s="49">
        <f t="shared" si="96"/>
        <v>6.3451383371163184E-2</v>
      </c>
      <c r="BY147" s="49">
        <f t="shared" si="96"/>
        <v>4.1311284985746433E-2</v>
      </c>
      <c r="CA147" s="180">
        <v>123305.65004994121</v>
      </c>
      <c r="CB147" s="64">
        <v>137945.23696322186</v>
      </c>
      <c r="CC147" s="64">
        <v>130581.60775816461</v>
      </c>
      <c r="CD147" s="64">
        <v>125749.14582642309</v>
      </c>
      <c r="CF147" s="180">
        <v>121988.43273869627</v>
      </c>
      <c r="CG147" s="64">
        <v>136686.52622963741</v>
      </c>
      <c r="CH147" s="64">
        <v>129745.13555046599</v>
      </c>
      <c r="CI147" s="64">
        <v>124482.52791723046</v>
      </c>
      <c r="CK147" s="163">
        <v>137529.625</v>
      </c>
      <c r="CL147" s="60">
        <v>136241.84375</v>
      </c>
    </row>
    <row r="148" spans="1:90">
      <c r="A148" s="9" t="s">
        <v>320</v>
      </c>
      <c r="B148" s="23" t="s">
        <v>321</v>
      </c>
      <c r="D148" s="131">
        <v>583174</v>
      </c>
      <c r="E148" s="54">
        <v>323240.625</v>
      </c>
      <c r="F148" s="124">
        <f t="shared" si="65"/>
        <v>1804.1482254899117</v>
      </c>
      <c r="G148" s="131">
        <f t="shared" si="66"/>
        <v>558946</v>
      </c>
      <c r="H148" s="54">
        <v>321566</v>
      </c>
      <c r="I148" s="124">
        <f t="shared" si="67"/>
        <v>1738.199934072632</v>
      </c>
      <c r="J148" s="49">
        <f t="shared" si="68"/>
        <v>4.334586883169389E-2</v>
      </c>
      <c r="K148" s="49">
        <f t="shared" si="69"/>
        <v>3.794056720665151E-2</v>
      </c>
      <c r="M148" s="131">
        <f t="shared" si="70"/>
        <v>557103.97476784291</v>
      </c>
      <c r="N148" s="124">
        <f t="shared" si="71"/>
        <v>1723.4961563629042</v>
      </c>
      <c r="O148" s="49">
        <f t="shared" si="72"/>
        <v>4.6795618794536642E-2</v>
      </c>
      <c r="P148" s="49">
        <f t="shared" si="73"/>
        <v>4.6795618794536642E-2</v>
      </c>
      <c r="R148" s="131">
        <v>425508</v>
      </c>
      <c r="S148" s="54">
        <v>48309</v>
      </c>
      <c r="T148" s="54">
        <v>109357</v>
      </c>
      <c r="V148" s="124">
        <f t="shared" si="74"/>
        <v>109357</v>
      </c>
      <c r="W148" s="51">
        <f t="shared" si="75"/>
        <v>0</v>
      </c>
      <c r="Y148" s="176">
        <v>4.5274645709052042E-2</v>
      </c>
      <c r="Z148" s="61">
        <v>8.4257436770776017E-3</v>
      </c>
      <c r="AA148" s="117">
        <f t="shared" si="76"/>
        <v>2</v>
      </c>
      <c r="AB148" s="63">
        <f t="shared" si="77"/>
        <v>407.07770129769165</v>
      </c>
      <c r="AC148" s="63">
        <f t="shared" si="77"/>
        <v>47.905361701545097</v>
      </c>
      <c r="AE148" s="124">
        <f t="shared" si="78"/>
        <v>0</v>
      </c>
      <c r="AF148" s="51">
        <v>0</v>
      </c>
      <c r="AG148" s="51">
        <f t="shared" si="79"/>
        <v>0</v>
      </c>
      <c r="AI148" s="124">
        <v>0</v>
      </c>
      <c r="AJ148" s="51">
        <f t="shared" si="80"/>
        <v>0</v>
      </c>
      <c r="AK148" s="51">
        <f t="shared" si="81"/>
        <v>0</v>
      </c>
      <c r="AM148" s="124">
        <f t="shared" si="82"/>
        <v>0</v>
      </c>
      <c r="AN148" s="51">
        <f t="shared" si="83"/>
        <v>0</v>
      </c>
      <c r="AO148" s="51">
        <f t="shared" si="84"/>
        <v>0</v>
      </c>
      <c r="AQ148" s="124">
        <f t="shared" si="85"/>
        <v>425508</v>
      </c>
      <c r="AR148" s="51">
        <f t="shared" si="85"/>
        <v>48309</v>
      </c>
      <c r="AS148" s="51">
        <f t="shared" si="86"/>
        <v>109357</v>
      </c>
      <c r="AU148" s="178">
        <f t="shared" si="87"/>
        <v>583174</v>
      </c>
      <c r="AW148" s="124">
        <f t="shared" si="88"/>
        <v>1316.3815655906494</v>
      </c>
      <c r="AX148" s="51">
        <f t="shared" si="88"/>
        <v>149.45213028220076</v>
      </c>
      <c r="AY148" s="51">
        <f t="shared" si="88"/>
        <v>338.31452961706162</v>
      </c>
      <c r="AZ148" s="65">
        <f t="shared" si="89"/>
        <v>1804.1482254899117</v>
      </c>
      <c r="BB148" s="131">
        <v>407077.70129769173</v>
      </c>
      <c r="BC148" s="54">
        <v>47905.361701545087</v>
      </c>
      <c r="BD148" s="54">
        <v>102120.91176860612</v>
      </c>
      <c r="BE148" s="54">
        <f t="shared" si="90"/>
        <v>557103.97476784291</v>
      </c>
      <c r="BG148" s="122">
        <f t="shared" si="91"/>
        <v>4.5274645709052042E-2</v>
      </c>
      <c r="BH148" s="49">
        <f t="shared" si="91"/>
        <v>8.4257436770776017E-3</v>
      </c>
      <c r="BI148" s="49">
        <f t="shared" si="91"/>
        <v>7.0858045684021986E-2</v>
      </c>
      <c r="BJ148" s="49">
        <f t="shared" si="92"/>
        <v>4.6795618794536642E-2</v>
      </c>
      <c r="BL148" s="131">
        <v>410640</v>
      </c>
      <c r="BM148" s="54">
        <v>46007</v>
      </c>
      <c r="BN148" s="54">
        <v>102299</v>
      </c>
      <c r="BO148" s="54">
        <f t="shared" si="93"/>
        <v>558946</v>
      </c>
      <c r="BQ148" s="122">
        <f t="shared" si="94"/>
        <v>3.6206896551724155E-2</v>
      </c>
      <c r="BR148" s="49">
        <f t="shared" si="94"/>
        <v>5.0035864107635719E-2</v>
      </c>
      <c r="BS148" s="49">
        <f t="shared" si="94"/>
        <v>6.899383180676244E-2</v>
      </c>
      <c r="BT148" s="49">
        <f t="shared" si="95"/>
        <v>4.334586883169389E-2</v>
      </c>
      <c r="BV148" s="122">
        <f t="shared" si="96"/>
        <v>3.0838580071894439E-2</v>
      </c>
      <c r="BW148" s="49">
        <f t="shared" si="96"/>
        <v>4.459590336962127E-2</v>
      </c>
      <c r="BX148" s="49">
        <f t="shared" si="96"/>
        <v>6.345565480444626E-2</v>
      </c>
      <c r="BY148" s="49">
        <f t="shared" si="96"/>
        <v>3.794056720665151E-2</v>
      </c>
      <c r="CA148" s="180">
        <v>288154.54220663774</v>
      </c>
      <c r="CB148" s="64">
        <v>316866.75679644465</v>
      </c>
      <c r="CC148" s="64">
        <v>306884.69967601518</v>
      </c>
      <c r="CD148" s="64">
        <v>293729.40875856986</v>
      </c>
      <c r="CF148" s="180">
        <v>286962.69304341695</v>
      </c>
      <c r="CG148" s="64">
        <v>315661.68335931795</v>
      </c>
      <c r="CH148" s="64">
        <v>305198.37470841839</v>
      </c>
      <c r="CI148" s="64">
        <v>292362.89622494148</v>
      </c>
      <c r="CK148" s="163">
        <v>323240.625</v>
      </c>
      <c r="CL148" s="60">
        <v>321566</v>
      </c>
    </row>
    <row r="149" spans="1:90">
      <c r="A149" s="9" t="s">
        <v>322</v>
      </c>
      <c r="B149" s="23" t="s">
        <v>323</v>
      </c>
      <c r="D149" s="131">
        <v>414917.93135111022</v>
      </c>
      <c r="E149" s="54">
        <v>231243.75</v>
      </c>
      <c r="F149" s="124">
        <f t="shared" si="65"/>
        <v>1794.2881974155421</v>
      </c>
      <c r="G149" s="131">
        <f t="shared" si="66"/>
        <v>395827</v>
      </c>
      <c r="H149" s="54">
        <v>229538.9375</v>
      </c>
      <c r="I149" s="124">
        <f t="shared" si="67"/>
        <v>1724.4438103230307</v>
      </c>
      <c r="J149" s="49">
        <f t="shared" si="68"/>
        <v>4.8230492995955832E-2</v>
      </c>
      <c r="K149" s="49">
        <f t="shared" si="69"/>
        <v>4.0502558955184398E-2</v>
      </c>
      <c r="M149" s="131">
        <f t="shared" si="70"/>
        <v>420792.01405585423</v>
      </c>
      <c r="N149" s="124">
        <f t="shared" si="71"/>
        <v>1819.6903226826855</v>
      </c>
      <c r="O149" s="49">
        <f t="shared" si="72"/>
        <v>-1.3959586942076108E-2</v>
      </c>
      <c r="P149" s="49">
        <f t="shared" si="73"/>
        <v>-1.3959586942076108E-2</v>
      </c>
      <c r="R149" s="131">
        <v>309853</v>
      </c>
      <c r="S149" s="54">
        <v>32640</v>
      </c>
      <c r="T149" s="54">
        <v>71753</v>
      </c>
      <c r="V149" s="124">
        <f t="shared" si="74"/>
        <v>71753</v>
      </c>
      <c r="W149" s="51">
        <f t="shared" si="75"/>
        <v>671.93135111022275</v>
      </c>
      <c r="Y149" s="176">
        <v>-7.6049637348535315E-3</v>
      </c>
      <c r="Z149" s="61">
        <v>-3.3288443120940481E-2</v>
      </c>
      <c r="AA149" s="117">
        <f t="shared" si="76"/>
        <v>4</v>
      </c>
      <c r="AB149" s="63">
        <f t="shared" si="77"/>
        <v>312.22747865217451</v>
      </c>
      <c r="AC149" s="63">
        <f t="shared" si="77"/>
        <v>33.763949306011483</v>
      </c>
      <c r="AE149" s="124">
        <f t="shared" si="78"/>
        <v>0</v>
      </c>
      <c r="AF149" s="51">
        <v>0</v>
      </c>
      <c r="AG149" s="51">
        <f t="shared" si="79"/>
        <v>671.93135111022275</v>
      </c>
      <c r="AI149" s="124">
        <v>0</v>
      </c>
      <c r="AJ149" s="51">
        <f t="shared" si="80"/>
        <v>0</v>
      </c>
      <c r="AK149" s="51">
        <f t="shared" si="81"/>
        <v>671.93135111022275</v>
      </c>
      <c r="AM149" s="124">
        <f t="shared" si="82"/>
        <v>606.36020037423634</v>
      </c>
      <c r="AN149" s="51">
        <f t="shared" si="83"/>
        <v>65.571150735986308</v>
      </c>
      <c r="AO149" s="51">
        <f t="shared" si="84"/>
        <v>0</v>
      </c>
      <c r="AQ149" s="124">
        <f t="shared" si="85"/>
        <v>310459</v>
      </c>
      <c r="AR149" s="51">
        <f t="shared" si="85"/>
        <v>32706</v>
      </c>
      <c r="AS149" s="51">
        <f t="shared" si="86"/>
        <v>71753</v>
      </c>
      <c r="AU149" s="178">
        <f t="shared" si="87"/>
        <v>414918</v>
      </c>
      <c r="AW149" s="124">
        <f t="shared" si="88"/>
        <v>1342.5616908565096</v>
      </c>
      <c r="AX149" s="51">
        <f t="shared" si="88"/>
        <v>141.43517392361957</v>
      </c>
      <c r="AY149" s="51">
        <f t="shared" si="88"/>
        <v>310.29162950350008</v>
      </c>
      <c r="AZ149" s="65">
        <f t="shared" si="89"/>
        <v>1794.2884942836292</v>
      </c>
      <c r="BB149" s="131">
        <v>312227.47865217453</v>
      </c>
      <c r="BC149" s="54">
        <v>33763.949306011484</v>
      </c>
      <c r="BD149" s="54">
        <v>74800.586097668202</v>
      </c>
      <c r="BE149" s="54">
        <f t="shared" si="90"/>
        <v>420792.01405585423</v>
      </c>
      <c r="BG149" s="122">
        <f t="shared" si="91"/>
        <v>-5.664071143925864E-3</v>
      </c>
      <c r="BH149" s="49">
        <f t="shared" si="91"/>
        <v>-3.1333695487545388E-2</v>
      </c>
      <c r="BI149" s="49">
        <f t="shared" si="91"/>
        <v>-4.074281040644423E-2</v>
      </c>
      <c r="BJ149" s="49">
        <f t="shared" si="92"/>
        <v>-1.3959423799983384E-2</v>
      </c>
      <c r="BL149" s="131">
        <v>298032</v>
      </c>
      <c r="BM149" s="54">
        <v>30821</v>
      </c>
      <c r="BN149" s="54">
        <v>66974</v>
      </c>
      <c r="BO149" s="54">
        <f t="shared" si="93"/>
        <v>395827</v>
      </c>
      <c r="BQ149" s="122">
        <f t="shared" si="94"/>
        <v>4.1696864766199493E-2</v>
      </c>
      <c r="BR149" s="49">
        <f t="shared" si="94"/>
        <v>6.1159598974725116E-2</v>
      </c>
      <c r="BS149" s="49">
        <f t="shared" si="94"/>
        <v>7.1356048615880852E-2</v>
      </c>
      <c r="BT149" s="49">
        <f t="shared" si="95"/>
        <v>4.8230666427504953E-2</v>
      </c>
      <c r="BV149" s="122">
        <f t="shared" si="96"/>
        <v>3.4017098994090222E-2</v>
      </c>
      <c r="BW149" s="49">
        <f t="shared" si="96"/>
        <v>5.333634689190303E-2</v>
      </c>
      <c r="BX149" s="49">
        <f t="shared" si="96"/>
        <v>6.3457624621152453E-2</v>
      </c>
      <c r="BY149" s="49">
        <f t="shared" si="96"/>
        <v>4.0502731108133405E-2</v>
      </c>
      <c r="CA149" s="180">
        <v>221013.74231146145</v>
      </c>
      <c r="CB149" s="64">
        <v>223329.34630342983</v>
      </c>
      <c r="CC149" s="64">
        <v>224784.08195362065</v>
      </c>
      <c r="CD149" s="64">
        <v>221859.82347453223</v>
      </c>
      <c r="CF149" s="180">
        <v>219029.25175095833</v>
      </c>
      <c r="CG149" s="64">
        <v>221638.1214769925</v>
      </c>
      <c r="CH149" s="64">
        <v>223612.05230789431</v>
      </c>
      <c r="CI149" s="64">
        <v>220022.13765597338</v>
      </c>
      <c r="CK149" s="163">
        <v>231243.75</v>
      </c>
      <c r="CL149" s="60">
        <v>229538.9375</v>
      </c>
    </row>
    <row r="150" spans="1:90">
      <c r="A150" s="9" t="s">
        <v>324</v>
      </c>
      <c r="B150" s="23" t="s">
        <v>325</v>
      </c>
      <c r="D150" s="131">
        <v>418391.89974754193</v>
      </c>
      <c r="E150" s="54">
        <v>201453.15625</v>
      </c>
      <c r="F150" s="124">
        <f t="shared" si="65"/>
        <v>2076.8694198482776</v>
      </c>
      <c r="G150" s="131">
        <f t="shared" si="66"/>
        <v>399330</v>
      </c>
      <c r="H150" s="54">
        <v>199789.375</v>
      </c>
      <c r="I150" s="124">
        <f t="shared" si="67"/>
        <v>1998.7549387949184</v>
      </c>
      <c r="J150" s="49">
        <f t="shared" si="68"/>
        <v>4.7734704999729427E-2</v>
      </c>
      <c r="K150" s="49">
        <f t="shared" si="69"/>
        <v>3.908157000000001E-2</v>
      </c>
      <c r="M150" s="131">
        <f t="shared" si="70"/>
        <v>417099.74888949754</v>
      </c>
      <c r="N150" s="124">
        <f t="shared" si="71"/>
        <v>2070.4552693723185</v>
      </c>
      <c r="O150" s="49">
        <f t="shared" si="72"/>
        <v>3.0979420665790958E-3</v>
      </c>
      <c r="P150" s="49">
        <f t="shared" si="73"/>
        <v>3.0979420665793178E-3</v>
      </c>
      <c r="R150" s="131">
        <v>313360</v>
      </c>
      <c r="S150" s="54">
        <v>30744</v>
      </c>
      <c r="T150" s="54">
        <v>74027</v>
      </c>
      <c r="V150" s="124">
        <f t="shared" si="74"/>
        <v>74027</v>
      </c>
      <c r="W150" s="51">
        <f t="shared" si="75"/>
        <v>260.89974754193099</v>
      </c>
      <c r="Y150" s="176">
        <v>-4.9804196800887768E-3</v>
      </c>
      <c r="Z150" s="61">
        <v>-1.2722752917563973E-2</v>
      </c>
      <c r="AA150" s="117">
        <f t="shared" si="76"/>
        <v>4</v>
      </c>
      <c r="AB150" s="63">
        <f t="shared" si="77"/>
        <v>314.92847597958911</v>
      </c>
      <c r="AC150" s="63">
        <f t="shared" si="77"/>
        <v>31.140188929557013</v>
      </c>
      <c r="AE150" s="124">
        <f t="shared" si="78"/>
        <v>0</v>
      </c>
      <c r="AF150" s="51">
        <v>0</v>
      </c>
      <c r="AG150" s="51">
        <f t="shared" si="79"/>
        <v>260.89974754193099</v>
      </c>
      <c r="AI150" s="124">
        <v>0</v>
      </c>
      <c r="AJ150" s="51">
        <f t="shared" si="80"/>
        <v>0</v>
      </c>
      <c r="AK150" s="51">
        <f t="shared" si="81"/>
        <v>260.89974754193099</v>
      </c>
      <c r="AM150" s="124">
        <f t="shared" si="82"/>
        <v>237.42328678735097</v>
      </c>
      <c r="AN150" s="51">
        <f t="shared" si="83"/>
        <v>23.476460754579978</v>
      </c>
      <c r="AO150" s="51">
        <f t="shared" si="84"/>
        <v>0</v>
      </c>
      <c r="AQ150" s="124">
        <f t="shared" si="85"/>
        <v>313597</v>
      </c>
      <c r="AR150" s="51">
        <f t="shared" si="85"/>
        <v>30767</v>
      </c>
      <c r="AS150" s="51">
        <f t="shared" si="86"/>
        <v>74027</v>
      </c>
      <c r="AU150" s="178">
        <f t="shared" si="87"/>
        <v>418391</v>
      </c>
      <c r="AW150" s="124">
        <f t="shared" si="88"/>
        <v>1556.6745432910038</v>
      </c>
      <c r="AX150" s="51">
        <f t="shared" si="88"/>
        <v>152.72533115251204</v>
      </c>
      <c r="AY150" s="51">
        <f t="shared" si="88"/>
        <v>367.46507911811381</v>
      </c>
      <c r="AZ150" s="65">
        <f t="shared" si="89"/>
        <v>2076.8649535616296</v>
      </c>
      <c r="BB150" s="131">
        <v>314928.4759795891</v>
      </c>
      <c r="BC150" s="54">
        <v>31140.188929557014</v>
      </c>
      <c r="BD150" s="54">
        <v>71031.083980351395</v>
      </c>
      <c r="BE150" s="54">
        <f t="shared" si="90"/>
        <v>417099.74888949754</v>
      </c>
      <c r="BG150" s="122">
        <f t="shared" si="91"/>
        <v>-4.2278678530022207E-3</v>
      </c>
      <c r="BH150" s="49">
        <f t="shared" si="91"/>
        <v>-1.1984157527149653E-2</v>
      </c>
      <c r="BI150" s="49">
        <f t="shared" si="91"/>
        <v>4.2177534844848097E-2</v>
      </c>
      <c r="BJ150" s="49">
        <f t="shared" si="92"/>
        <v>3.095784914616484E-3</v>
      </c>
      <c r="BL150" s="131">
        <v>301136</v>
      </c>
      <c r="BM150" s="54">
        <v>29159</v>
      </c>
      <c r="BN150" s="54">
        <v>69035</v>
      </c>
      <c r="BO150" s="54">
        <f t="shared" si="93"/>
        <v>399330</v>
      </c>
      <c r="BQ150" s="122">
        <f t="shared" si="94"/>
        <v>4.1379974496573046E-2</v>
      </c>
      <c r="BR150" s="49">
        <f t="shared" si="94"/>
        <v>5.5145924071470231E-2</v>
      </c>
      <c r="BS150" s="49">
        <f t="shared" si="94"/>
        <v>7.2311146519881131E-2</v>
      </c>
      <c r="BT150" s="49">
        <f t="shared" si="95"/>
        <v>4.7732451856860258E-2</v>
      </c>
      <c r="BV150" s="122">
        <f t="shared" si="96"/>
        <v>3.2779322573588399E-2</v>
      </c>
      <c r="BW150" s="49">
        <f t="shared" si="96"/>
        <v>4.6431580562722008E-2</v>
      </c>
      <c r="BX150" s="49">
        <f t="shared" si="96"/>
        <v>6.3455037174382722E-2</v>
      </c>
      <c r="BY150" s="49">
        <f t="shared" si="96"/>
        <v>3.9079335465609821E-2</v>
      </c>
      <c r="CA150" s="180">
        <v>222925.67373364791</v>
      </c>
      <c r="CB150" s="64">
        <v>205974.66174269657</v>
      </c>
      <c r="CC150" s="64">
        <v>213456.3087760559</v>
      </c>
      <c r="CD150" s="64">
        <v>219913.10093544828</v>
      </c>
      <c r="CF150" s="180">
        <v>220782.99026187853</v>
      </c>
      <c r="CG150" s="64">
        <v>204008.35317734923</v>
      </c>
      <c r="CH150" s="64">
        <v>211848.50788940684</v>
      </c>
      <c r="CI150" s="64">
        <v>217922.47233216107</v>
      </c>
      <c r="CK150" s="163">
        <v>201453.15625</v>
      </c>
      <c r="CL150" s="60">
        <v>199789.375</v>
      </c>
    </row>
    <row r="151" spans="1:90">
      <c r="A151" s="9" t="s">
        <v>326</v>
      </c>
      <c r="B151" s="23" t="s">
        <v>327</v>
      </c>
      <c r="D151" s="131">
        <v>1070614.9374314053</v>
      </c>
      <c r="E151" s="54">
        <v>527714.875</v>
      </c>
      <c r="F151" s="124">
        <f t="shared" si="65"/>
        <v>2028.7753636495568</v>
      </c>
      <c r="G151" s="131">
        <f t="shared" si="66"/>
        <v>1022120</v>
      </c>
      <c r="H151" s="54">
        <v>523524.96875</v>
      </c>
      <c r="I151" s="124">
        <f t="shared" si="67"/>
        <v>1952.3806141290181</v>
      </c>
      <c r="J151" s="49">
        <f t="shared" si="68"/>
        <v>4.7445444205577836E-2</v>
      </c>
      <c r="K151" s="49">
        <f t="shared" si="69"/>
        <v>3.9129024826247472E-2</v>
      </c>
      <c r="M151" s="131">
        <f t="shared" si="70"/>
        <v>1077772.3305787274</v>
      </c>
      <c r="N151" s="124">
        <f t="shared" si="71"/>
        <v>2042.3383566338309</v>
      </c>
      <c r="O151" s="49">
        <f t="shared" si="72"/>
        <v>-6.6409138036405135E-3</v>
      </c>
      <c r="P151" s="49">
        <f t="shared" si="73"/>
        <v>-6.6409138036405135E-3</v>
      </c>
      <c r="R151" s="131">
        <v>817353</v>
      </c>
      <c r="S151" s="54">
        <v>80419</v>
      </c>
      <c r="T151" s="54">
        <v>172032</v>
      </c>
      <c r="V151" s="124">
        <f t="shared" si="74"/>
        <v>172032</v>
      </c>
      <c r="W151" s="51">
        <f t="shared" si="75"/>
        <v>810.93743140529841</v>
      </c>
      <c r="Y151" s="176">
        <v>-3.1535881403099708E-4</v>
      </c>
      <c r="Z151" s="61">
        <v>-3.1977894271656537E-2</v>
      </c>
      <c r="AA151" s="117">
        <f t="shared" si="76"/>
        <v>4</v>
      </c>
      <c r="AB151" s="63">
        <f t="shared" si="77"/>
        <v>817.61084078508884</v>
      </c>
      <c r="AC151" s="63">
        <f t="shared" si="77"/>
        <v>83.075582183624249</v>
      </c>
      <c r="AE151" s="124">
        <f t="shared" si="78"/>
        <v>0</v>
      </c>
      <c r="AF151" s="51">
        <v>0</v>
      </c>
      <c r="AG151" s="51">
        <f t="shared" si="79"/>
        <v>810.93743140529841</v>
      </c>
      <c r="AI151" s="124">
        <v>0</v>
      </c>
      <c r="AJ151" s="51">
        <f t="shared" si="80"/>
        <v>0</v>
      </c>
      <c r="AK151" s="51">
        <f t="shared" si="81"/>
        <v>810.93743140529841</v>
      </c>
      <c r="AM151" s="124">
        <f t="shared" si="82"/>
        <v>736.13992418137946</v>
      </c>
      <c r="AN151" s="51">
        <f t="shared" si="83"/>
        <v>74.797507223918942</v>
      </c>
      <c r="AO151" s="51">
        <f t="shared" si="84"/>
        <v>0</v>
      </c>
      <c r="AQ151" s="124">
        <f t="shared" si="85"/>
        <v>818089</v>
      </c>
      <c r="AR151" s="51">
        <f t="shared" si="85"/>
        <v>80494</v>
      </c>
      <c r="AS151" s="51">
        <f t="shared" si="86"/>
        <v>172032</v>
      </c>
      <c r="AU151" s="178">
        <f t="shared" si="87"/>
        <v>1070615</v>
      </c>
      <c r="AW151" s="124">
        <f t="shared" si="88"/>
        <v>1550.2481335209661</v>
      </c>
      <c r="AX151" s="51">
        <f t="shared" si="88"/>
        <v>152.53312690873076</v>
      </c>
      <c r="AY151" s="51">
        <f t="shared" si="88"/>
        <v>325.9942217850122</v>
      </c>
      <c r="AZ151" s="65">
        <f t="shared" si="89"/>
        <v>2028.775482214709</v>
      </c>
      <c r="BB151" s="131">
        <v>817610.84078508883</v>
      </c>
      <c r="BC151" s="54">
        <v>83075.582183624239</v>
      </c>
      <c r="BD151" s="54">
        <v>177085.90761001434</v>
      </c>
      <c r="BE151" s="54">
        <f t="shared" si="90"/>
        <v>1077772.3305787274</v>
      </c>
      <c r="BG151" s="122">
        <f t="shared" si="91"/>
        <v>5.8482494489919823E-4</v>
      </c>
      <c r="BH151" s="49">
        <f t="shared" si="91"/>
        <v>-3.1075101922464987E-2</v>
      </c>
      <c r="BI151" s="49">
        <f t="shared" si="91"/>
        <v>-2.8539298684027714E-2</v>
      </c>
      <c r="BJ151" s="49">
        <f t="shared" si="92"/>
        <v>-6.6408557500118315E-3</v>
      </c>
      <c r="BL151" s="131">
        <v>785720</v>
      </c>
      <c r="BM151" s="54">
        <v>75918</v>
      </c>
      <c r="BN151" s="54">
        <v>160482</v>
      </c>
      <c r="BO151" s="54">
        <f t="shared" si="93"/>
        <v>1022120</v>
      </c>
      <c r="BQ151" s="122">
        <f t="shared" si="94"/>
        <v>4.1196609479203783E-2</v>
      </c>
      <c r="BR151" s="49">
        <f t="shared" si="94"/>
        <v>6.0275560473141976E-2</v>
      </c>
      <c r="BS151" s="49">
        <f t="shared" si="94"/>
        <v>7.197068830149167E-2</v>
      </c>
      <c r="BT151" s="49">
        <f t="shared" si="95"/>
        <v>4.7445505420107281E-2</v>
      </c>
      <c r="BV151" s="122">
        <f t="shared" si="96"/>
        <v>3.2929804073091651E-2</v>
      </c>
      <c r="BW151" s="49">
        <f t="shared" si="96"/>
        <v>5.185727361407122E-2</v>
      </c>
      <c r="BX151" s="49">
        <f t="shared" si="96"/>
        <v>6.3459545448580457E-2</v>
      </c>
      <c r="BY151" s="49">
        <f t="shared" si="96"/>
        <v>3.9129085554750587E-2</v>
      </c>
      <c r="CA151" s="180">
        <v>578755.055309013</v>
      </c>
      <c r="CB151" s="64">
        <v>549497.78814951505</v>
      </c>
      <c r="CC151" s="64">
        <v>532162.85119832307</v>
      </c>
      <c r="CD151" s="64">
        <v>568248.37691951205</v>
      </c>
      <c r="CF151" s="180">
        <v>576608.94034335064</v>
      </c>
      <c r="CG151" s="64">
        <v>544810.14686850482</v>
      </c>
      <c r="CH151" s="64">
        <v>529101.18824033742</v>
      </c>
      <c r="CI151" s="64">
        <v>565940.01947075757</v>
      </c>
      <c r="CK151" s="163">
        <v>527714.875</v>
      </c>
      <c r="CL151" s="60">
        <v>523524.96875</v>
      </c>
    </row>
    <row r="152" spans="1:90">
      <c r="A152" s="9" t="s">
        <v>328</v>
      </c>
      <c r="B152" s="23" t="s">
        <v>329</v>
      </c>
      <c r="D152" s="131">
        <v>254223.93936141138</v>
      </c>
      <c r="E152" s="54">
        <v>135874.75</v>
      </c>
      <c r="F152" s="124">
        <f t="shared" si="65"/>
        <v>1871.016795699064</v>
      </c>
      <c r="G152" s="131">
        <f t="shared" si="66"/>
        <v>244012</v>
      </c>
      <c r="H152" s="54">
        <v>135115.515625</v>
      </c>
      <c r="I152" s="124">
        <f t="shared" si="67"/>
        <v>1805.9509958666156</v>
      </c>
      <c r="J152" s="49">
        <f t="shared" si="68"/>
        <v>4.1850152293376519E-2</v>
      </c>
      <c r="K152" s="49">
        <f t="shared" si="69"/>
        <v>3.6028552259373736E-2</v>
      </c>
      <c r="M152" s="131">
        <f t="shared" si="70"/>
        <v>241973.4622219778</v>
      </c>
      <c r="N152" s="124">
        <f t="shared" si="71"/>
        <v>1780.8567244611511</v>
      </c>
      <c r="O152" s="49">
        <f t="shared" si="72"/>
        <v>5.0627358169531123E-2</v>
      </c>
      <c r="P152" s="49">
        <f t="shared" si="73"/>
        <v>5.0627358169531345E-2</v>
      </c>
      <c r="R152" s="131">
        <v>188370</v>
      </c>
      <c r="S152" s="54">
        <v>18620</v>
      </c>
      <c r="T152" s="54">
        <v>47142</v>
      </c>
      <c r="V152" s="124">
        <f t="shared" si="74"/>
        <v>47142</v>
      </c>
      <c r="W152" s="51">
        <f t="shared" si="75"/>
        <v>91.93936141137965</v>
      </c>
      <c r="Y152" s="176">
        <v>5.3191975108273226E-2</v>
      </c>
      <c r="Z152" s="61">
        <v>-2.3946954260530839E-3</v>
      </c>
      <c r="AA152" s="117">
        <f t="shared" si="76"/>
        <v>3</v>
      </c>
      <c r="AB152" s="63">
        <f t="shared" si="77"/>
        <v>178.85628114535783</v>
      </c>
      <c r="AC152" s="63">
        <f t="shared" si="77"/>
        <v>18.664696262769123</v>
      </c>
      <c r="AE152" s="124">
        <f t="shared" si="78"/>
        <v>0</v>
      </c>
      <c r="AF152" s="51">
        <v>0</v>
      </c>
      <c r="AG152" s="51">
        <f t="shared" si="79"/>
        <v>91.93936141137965</v>
      </c>
      <c r="AI152" s="124">
        <v>0</v>
      </c>
      <c r="AJ152" s="51">
        <f t="shared" si="80"/>
        <v>44.589228833108422</v>
      </c>
      <c r="AK152" s="51">
        <f t="shared" si="81"/>
        <v>47.350132578271229</v>
      </c>
      <c r="AM152" s="124">
        <f t="shared" si="82"/>
        <v>42.875793426186213</v>
      </c>
      <c r="AN152" s="51">
        <f t="shared" si="83"/>
        <v>4.4743391520850118</v>
      </c>
      <c r="AO152" s="51">
        <f t="shared" si="84"/>
        <v>0</v>
      </c>
      <c r="AQ152" s="124">
        <f t="shared" si="85"/>
        <v>188413</v>
      </c>
      <c r="AR152" s="51">
        <f t="shared" si="85"/>
        <v>18669</v>
      </c>
      <c r="AS152" s="51">
        <f t="shared" si="86"/>
        <v>47142</v>
      </c>
      <c r="AU152" s="178">
        <f t="shared" si="87"/>
        <v>254224</v>
      </c>
      <c r="AW152" s="124">
        <f t="shared" si="88"/>
        <v>1386.6667647962554</v>
      </c>
      <c r="AX152" s="51">
        <f t="shared" si="88"/>
        <v>137.39859686954344</v>
      </c>
      <c r="AY152" s="51">
        <f t="shared" si="88"/>
        <v>346.95188031624713</v>
      </c>
      <c r="AZ152" s="65">
        <f t="shared" si="89"/>
        <v>1871.0172419820458</v>
      </c>
      <c r="BB152" s="131">
        <v>178856.28114535779</v>
      </c>
      <c r="BC152" s="54">
        <v>18664.696262769125</v>
      </c>
      <c r="BD152" s="54">
        <v>44452.484813850868</v>
      </c>
      <c r="BE152" s="54">
        <f t="shared" si="90"/>
        <v>241973.4622219778</v>
      </c>
      <c r="BG152" s="122">
        <f t="shared" si="91"/>
        <v>5.3432391602033835E-2</v>
      </c>
      <c r="BH152" s="49">
        <f t="shared" si="91"/>
        <v>2.3058169124667849E-4</v>
      </c>
      <c r="BI152" s="49">
        <f t="shared" si="91"/>
        <v>6.0503146166333233E-2</v>
      </c>
      <c r="BJ152" s="49">
        <f t="shared" si="92"/>
        <v>5.0627608769692189E-2</v>
      </c>
      <c r="BL152" s="131">
        <v>182206</v>
      </c>
      <c r="BM152" s="54">
        <v>17725</v>
      </c>
      <c r="BN152" s="54">
        <v>44081</v>
      </c>
      <c r="BO152" s="54">
        <f t="shared" si="93"/>
        <v>244012</v>
      </c>
      <c r="BQ152" s="122">
        <f t="shared" si="94"/>
        <v>3.4065837568466373E-2</v>
      </c>
      <c r="BR152" s="49">
        <f t="shared" si="94"/>
        <v>5.3258110014104298E-2</v>
      </c>
      <c r="BS152" s="49">
        <f t="shared" si="94"/>
        <v>6.9440348449445244E-2</v>
      </c>
      <c r="BT152" s="49">
        <f t="shared" si="95"/>
        <v>4.1850400799960719E-2</v>
      </c>
      <c r="BV152" s="122">
        <f t="shared" si="96"/>
        <v>2.8287734352856919E-2</v>
      </c>
      <c r="BW152" s="49">
        <f t="shared" si="96"/>
        <v>4.7372765144139573E-2</v>
      </c>
      <c r="BX152" s="49">
        <f t="shared" si="96"/>
        <v>6.3464581247998586E-2</v>
      </c>
      <c r="BY152" s="49">
        <f t="shared" si="96"/>
        <v>3.6028799377364695E-2</v>
      </c>
      <c r="CA152" s="180">
        <v>126605.4358908077</v>
      </c>
      <c r="CB152" s="64">
        <v>123456.36399158264</v>
      </c>
      <c r="CC152" s="64">
        <v>133584.66170828871</v>
      </c>
      <c r="CD152" s="64">
        <v>127578.91742442518</v>
      </c>
      <c r="CF152" s="180">
        <v>126575.73355296151</v>
      </c>
      <c r="CG152" s="64">
        <v>122874.73267164703</v>
      </c>
      <c r="CH152" s="64">
        <v>132921.8844051667</v>
      </c>
      <c r="CI152" s="64">
        <v>127371.9806162545</v>
      </c>
      <c r="CK152" s="163">
        <v>135874.75</v>
      </c>
      <c r="CL152" s="60">
        <v>135115.515625</v>
      </c>
    </row>
    <row r="153" spans="1:90">
      <c r="A153" s="9" t="s">
        <v>330</v>
      </c>
      <c r="B153" s="23" t="s">
        <v>331</v>
      </c>
      <c r="D153" s="131">
        <v>516433.0085196814</v>
      </c>
      <c r="E153" s="54">
        <v>276750.8125</v>
      </c>
      <c r="F153" s="124">
        <f t="shared" si="65"/>
        <v>1866.0577862609939</v>
      </c>
      <c r="G153" s="131">
        <f t="shared" si="66"/>
        <v>490110</v>
      </c>
      <c r="H153" s="54">
        <v>274235.25</v>
      </c>
      <c r="I153" s="124">
        <f t="shared" si="67"/>
        <v>1787.1881897020899</v>
      </c>
      <c r="J153" s="49">
        <f t="shared" si="68"/>
        <v>5.3708368569670872E-2</v>
      </c>
      <c r="K153" s="49">
        <f t="shared" si="69"/>
        <v>4.4130549325111179E-2</v>
      </c>
      <c r="M153" s="131">
        <f t="shared" si="70"/>
        <v>533869.99789472087</v>
      </c>
      <c r="N153" s="124">
        <f t="shared" si="71"/>
        <v>1929.0638862883948</v>
      </c>
      <c r="O153" s="49">
        <f t="shared" si="72"/>
        <v>-3.2661489583233783E-2</v>
      </c>
      <c r="P153" s="49">
        <f t="shared" si="73"/>
        <v>-3.2661489583233783E-2</v>
      </c>
      <c r="R153" s="131">
        <v>379710</v>
      </c>
      <c r="S153" s="54">
        <v>39511</v>
      </c>
      <c r="T153" s="54">
        <v>96341</v>
      </c>
      <c r="V153" s="124">
        <f t="shared" si="74"/>
        <v>96341</v>
      </c>
      <c r="W153" s="51">
        <f t="shared" si="75"/>
        <v>871.00851968140341</v>
      </c>
      <c r="Y153" s="176">
        <v>-2.6831262778978182E-2</v>
      </c>
      <c r="Z153" s="61">
        <v>-2.7496526542450495E-2</v>
      </c>
      <c r="AA153" s="117">
        <f t="shared" si="76"/>
        <v>4</v>
      </c>
      <c r="AB153" s="63">
        <f t="shared" si="77"/>
        <v>390.17899514969923</v>
      </c>
      <c r="AC153" s="63">
        <f t="shared" si="77"/>
        <v>40.628132524325309</v>
      </c>
      <c r="AE153" s="124">
        <f t="shared" si="78"/>
        <v>0</v>
      </c>
      <c r="AF153" s="51">
        <v>0</v>
      </c>
      <c r="AG153" s="51">
        <f t="shared" si="79"/>
        <v>871.00851968140341</v>
      </c>
      <c r="AI153" s="124">
        <v>0</v>
      </c>
      <c r="AJ153" s="51">
        <f t="shared" si="80"/>
        <v>0</v>
      </c>
      <c r="AK153" s="51">
        <f t="shared" si="81"/>
        <v>871.00851968140341</v>
      </c>
      <c r="AM153" s="124">
        <f t="shared" si="82"/>
        <v>788.86630964301992</v>
      </c>
      <c r="AN153" s="51">
        <f t="shared" si="83"/>
        <v>82.14221003838361</v>
      </c>
      <c r="AO153" s="51">
        <f t="shared" si="84"/>
        <v>0</v>
      </c>
      <c r="AQ153" s="124">
        <f t="shared" si="85"/>
        <v>380499</v>
      </c>
      <c r="AR153" s="51">
        <f t="shared" si="85"/>
        <v>39593</v>
      </c>
      <c r="AS153" s="51">
        <f t="shared" si="86"/>
        <v>96341</v>
      </c>
      <c r="AU153" s="178">
        <f t="shared" si="87"/>
        <v>516433</v>
      </c>
      <c r="AW153" s="124">
        <f t="shared" si="88"/>
        <v>1374.8794323774569</v>
      </c>
      <c r="AX153" s="51">
        <f t="shared" si="88"/>
        <v>143.0637172926096</v>
      </c>
      <c r="AY153" s="51">
        <f t="shared" si="88"/>
        <v>348.11460580626118</v>
      </c>
      <c r="AZ153" s="65">
        <f t="shared" si="89"/>
        <v>1866.0577554763277</v>
      </c>
      <c r="BB153" s="131">
        <v>390178.99514969921</v>
      </c>
      <c r="BC153" s="54">
        <v>40628.132524325301</v>
      </c>
      <c r="BD153" s="54">
        <v>103062.87022069642</v>
      </c>
      <c r="BE153" s="54">
        <f t="shared" si="90"/>
        <v>533869.99789472087</v>
      </c>
      <c r="BG153" s="122">
        <f t="shared" si="91"/>
        <v>-2.4809113945217121E-2</v>
      </c>
      <c r="BH153" s="49">
        <f t="shared" si="91"/>
        <v>-2.5478220632108473E-2</v>
      </c>
      <c r="BI153" s="49">
        <f t="shared" si="91"/>
        <v>-6.5221065610751694E-2</v>
      </c>
      <c r="BJ153" s="49">
        <f t="shared" si="92"/>
        <v>-3.2661505541578428E-2</v>
      </c>
      <c r="BL153" s="131">
        <v>363042</v>
      </c>
      <c r="BM153" s="54">
        <v>37299</v>
      </c>
      <c r="BN153" s="54">
        <v>89769</v>
      </c>
      <c r="BO153" s="54">
        <f t="shared" si="93"/>
        <v>490110</v>
      </c>
      <c r="BQ153" s="122">
        <f t="shared" si="94"/>
        <v>4.8085345497215215E-2</v>
      </c>
      <c r="BR153" s="49">
        <f t="shared" si="94"/>
        <v>6.1502989356283067E-2</v>
      </c>
      <c r="BS153" s="49">
        <f t="shared" si="94"/>
        <v>7.3210128217981785E-2</v>
      </c>
      <c r="BT153" s="49">
        <f t="shared" si="95"/>
        <v>5.3708351186468439E-2</v>
      </c>
      <c r="BV153" s="122">
        <f t="shared" si="96"/>
        <v>3.8558637452112965E-2</v>
      </c>
      <c r="BW153" s="49">
        <f t="shared" si="96"/>
        <v>5.1854319892439937E-2</v>
      </c>
      <c r="BX153" s="49">
        <f t="shared" si="96"/>
        <v>6.3455045193012038E-2</v>
      </c>
      <c r="BY153" s="49">
        <f t="shared" si="96"/>
        <v>4.4130532099915465E-2</v>
      </c>
      <c r="CA153" s="180">
        <v>276192.60246285819</v>
      </c>
      <c r="CB153" s="64">
        <v>268732.01934855431</v>
      </c>
      <c r="CC153" s="64">
        <v>309715.38960690831</v>
      </c>
      <c r="CD153" s="64">
        <v>281479.44717303937</v>
      </c>
      <c r="CF153" s="180">
        <v>274172.50184645137</v>
      </c>
      <c r="CG153" s="64">
        <v>266539.01655198878</v>
      </c>
      <c r="CH153" s="64">
        <v>308475.07245024049</v>
      </c>
      <c r="CI153" s="64">
        <v>279455.27328869008</v>
      </c>
      <c r="CK153" s="163">
        <v>276750.8125</v>
      </c>
      <c r="CL153" s="60">
        <v>274235.25</v>
      </c>
    </row>
    <row r="154" spans="1:90">
      <c r="A154" s="9" t="s">
        <v>332</v>
      </c>
      <c r="B154" s="23" t="s">
        <v>333</v>
      </c>
      <c r="D154" s="131">
        <v>349880.26244115119</v>
      </c>
      <c r="E154" s="54">
        <v>186638.5</v>
      </c>
      <c r="F154" s="124">
        <f t="shared" si="65"/>
        <v>1874.6414187916812</v>
      </c>
      <c r="G154" s="131">
        <f t="shared" si="66"/>
        <v>334270</v>
      </c>
      <c r="H154" s="54">
        <v>185280.125</v>
      </c>
      <c r="I154" s="124">
        <f t="shared" si="67"/>
        <v>1804.1330660803471</v>
      </c>
      <c r="J154" s="49">
        <f t="shared" si="68"/>
        <v>4.6699561555482605E-2</v>
      </c>
      <c r="K154" s="49">
        <f t="shared" si="69"/>
        <v>3.9081570000000232E-2</v>
      </c>
      <c r="M154" s="131">
        <f t="shared" si="70"/>
        <v>340831.01685869903</v>
      </c>
      <c r="N154" s="124">
        <f t="shared" si="71"/>
        <v>1826.156001353949</v>
      </c>
      <c r="O154" s="49">
        <f t="shared" si="72"/>
        <v>2.6550534237920642E-2</v>
      </c>
      <c r="P154" s="49">
        <f t="shared" si="73"/>
        <v>2.6550534237920642E-2</v>
      </c>
      <c r="R154" s="131">
        <v>260809</v>
      </c>
      <c r="S154" s="54">
        <v>25641</v>
      </c>
      <c r="T154" s="54">
        <v>63268</v>
      </c>
      <c r="V154" s="124">
        <f t="shared" si="74"/>
        <v>63268</v>
      </c>
      <c r="W154" s="51">
        <f t="shared" si="75"/>
        <v>162.26244115119334</v>
      </c>
      <c r="Y154" s="176">
        <v>2.7664126698655478E-2</v>
      </c>
      <c r="Z154" s="61">
        <v>-1.5298841777716343E-2</v>
      </c>
      <c r="AA154" s="117">
        <f t="shared" si="76"/>
        <v>3</v>
      </c>
      <c r="AB154" s="63">
        <f t="shared" si="77"/>
        <v>253.7881718590705</v>
      </c>
      <c r="AC154" s="63">
        <f t="shared" si="77"/>
        <v>26.039372235826978</v>
      </c>
      <c r="AE154" s="124">
        <f t="shared" si="78"/>
        <v>0</v>
      </c>
      <c r="AF154" s="51">
        <v>0</v>
      </c>
      <c r="AG154" s="51">
        <f t="shared" si="79"/>
        <v>162.26244115119334</v>
      </c>
      <c r="AI154" s="124">
        <v>0</v>
      </c>
      <c r="AJ154" s="51">
        <f t="shared" si="80"/>
        <v>162.26244115119334</v>
      </c>
      <c r="AK154" s="51">
        <f t="shared" si="81"/>
        <v>0</v>
      </c>
      <c r="AM154" s="124">
        <f t="shared" si="82"/>
        <v>0</v>
      </c>
      <c r="AN154" s="51">
        <f t="shared" si="83"/>
        <v>0</v>
      </c>
      <c r="AO154" s="51">
        <f t="shared" si="84"/>
        <v>0</v>
      </c>
      <c r="AQ154" s="124">
        <f t="shared" si="85"/>
        <v>260809</v>
      </c>
      <c r="AR154" s="51">
        <f t="shared" si="85"/>
        <v>25803</v>
      </c>
      <c r="AS154" s="51">
        <f t="shared" si="86"/>
        <v>63268</v>
      </c>
      <c r="AU154" s="178">
        <f t="shared" si="87"/>
        <v>349880</v>
      </c>
      <c r="AW154" s="124">
        <f t="shared" si="88"/>
        <v>1397.4019293982753</v>
      </c>
      <c r="AX154" s="51">
        <f t="shared" si="88"/>
        <v>138.25121826418453</v>
      </c>
      <c r="AY154" s="51">
        <f t="shared" si="88"/>
        <v>338.98686498230535</v>
      </c>
      <c r="AZ154" s="65">
        <f t="shared" si="89"/>
        <v>1874.6400126447652</v>
      </c>
      <c r="BB154" s="131">
        <v>253788.17185907051</v>
      </c>
      <c r="BC154" s="54">
        <v>26039.372235826977</v>
      </c>
      <c r="BD154" s="54">
        <v>61003.472763801517</v>
      </c>
      <c r="BE154" s="54">
        <f t="shared" si="90"/>
        <v>340831.01685869903</v>
      </c>
      <c r="BG154" s="122">
        <f t="shared" si="91"/>
        <v>2.7664126698655478E-2</v>
      </c>
      <c r="BH154" s="49">
        <f t="shared" si="91"/>
        <v>-9.0774936387197913E-3</v>
      </c>
      <c r="BI154" s="49">
        <f t="shared" si="91"/>
        <v>3.7121283979462572E-2</v>
      </c>
      <c r="BJ154" s="49">
        <f t="shared" si="92"/>
        <v>2.6549764234199635E-2</v>
      </c>
      <c r="BL154" s="131">
        <v>250883</v>
      </c>
      <c r="BM154" s="54">
        <v>24327</v>
      </c>
      <c r="BN154" s="54">
        <v>59060</v>
      </c>
      <c r="BO154" s="54">
        <f t="shared" si="93"/>
        <v>334270</v>
      </c>
      <c r="BQ154" s="122">
        <f t="shared" si="94"/>
        <v>3.9564259037081051E-2</v>
      </c>
      <c r="BR154" s="49">
        <f t="shared" si="94"/>
        <v>6.0673325934147204E-2</v>
      </c>
      <c r="BS154" s="49">
        <f t="shared" si="94"/>
        <v>7.1249576701659434E-2</v>
      </c>
      <c r="BT154" s="49">
        <f t="shared" si="95"/>
        <v>4.6698776438208744E-2</v>
      </c>
      <c r="BV154" s="122">
        <f t="shared" si="96"/>
        <v>3.1998198977824854E-2</v>
      </c>
      <c r="BW154" s="49">
        <f t="shared" si="96"/>
        <v>5.2953631824326663E-2</v>
      </c>
      <c r="BX154" s="49">
        <f t="shared" si="96"/>
        <v>6.3452907505581635E-2</v>
      </c>
      <c r="BY154" s="49">
        <f t="shared" si="96"/>
        <v>3.9080790596893733E-2</v>
      </c>
      <c r="CA154" s="180">
        <v>179646.81987341429</v>
      </c>
      <c r="CB154" s="64">
        <v>172235.65664291312</v>
      </c>
      <c r="CC154" s="64">
        <v>183322.22161052423</v>
      </c>
      <c r="CD154" s="64">
        <v>179700.91329936511</v>
      </c>
      <c r="CF154" s="180">
        <v>179093.4000500718</v>
      </c>
      <c r="CG154" s="64">
        <v>170929.05370929936</v>
      </c>
      <c r="CH154" s="64">
        <v>182553.95756701258</v>
      </c>
      <c r="CI154" s="64">
        <v>179041.29273450226</v>
      </c>
      <c r="CK154" s="163">
        <v>186638.5</v>
      </c>
      <c r="CL154" s="60">
        <v>185280.125</v>
      </c>
    </row>
    <row r="155" spans="1:90">
      <c r="A155" s="9" t="s">
        <v>334</v>
      </c>
      <c r="B155" s="23" t="s">
        <v>335</v>
      </c>
      <c r="D155" s="131">
        <v>384719.15115705854</v>
      </c>
      <c r="E155" s="54">
        <v>229021.34375</v>
      </c>
      <c r="F155" s="124">
        <f t="shared" si="65"/>
        <v>1679.8397252311054</v>
      </c>
      <c r="G155" s="131">
        <f t="shared" si="66"/>
        <v>368514</v>
      </c>
      <c r="H155" s="54">
        <v>227948</v>
      </c>
      <c r="I155" s="124">
        <f t="shared" si="67"/>
        <v>1616.6581852001334</v>
      </c>
      <c r="J155" s="49">
        <f t="shared" si="68"/>
        <v>4.3974316191673912E-2</v>
      </c>
      <c r="K155" s="49">
        <f t="shared" si="69"/>
        <v>3.908157000000001E-2</v>
      </c>
      <c r="M155" s="131">
        <f t="shared" si="70"/>
        <v>374185.95934045804</v>
      </c>
      <c r="N155" s="124">
        <f t="shared" si="71"/>
        <v>1633.8475410786164</v>
      </c>
      <c r="O155" s="49">
        <f t="shared" si="72"/>
        <v>2.814961800054272E-2</v>
      </c>
      <c r="P155" s="49">
        <f t="shared" si="73"/>
        <v>2.814961800054272E-2</v>
      </c>
      <c r="R155" s="131">
        <v>290413</v>
      </c>
      <c r="S155" s="54">
        <v>31857</v>
      </c>
      <c r="T155" s="54">
        <v>62151</v>
      </c>
      <c r="V155" s="124">
        <f t="shared" si="74"/>
        <v>62151</v>
      </c>
      <c r="W155" s="51">
        <f t="shared" si="75"/>
        <v>298.15115705854259</v>
      </c>
      <c r="Y155" s="176">
        <v>2.1850814459935197E-2</v>
      </c>
      <c r="Z155" s="61">
        <v>-2.1132588708850264E-2</v>
      </c>
      <c r="AA155" s="117">
        <f t="shared" si="76"/>
        <v>3</v>
      </c>
      <c r="AB155" s="63">
        <f t="shared" si="77"/>
        <v>284.20293441121146</v>
      </c>
      <c r="AC155" s="63">
        <f t="shared" si="77"/>
        <v>32.544754920362351</v>
      </c>
      <c r="AE155" s="124">
        <f t="shared" si="78"/>
        <v>0</v>
      </c>
      <c r="AF155" s="51">
        <v>0</v>
      </c>
      <c r="AG155" s="51">
        <f t="shared" si="79"/>
        <v>298.15115705854259</v>
      </c>
      <c r="AI155" s="124">
        <v>0</v>
      </c>
      <c r="AJ155" s="51">
        <f t="shared" si="80"/>
        <v>298.15115705854259</v>
      </c>
      <c r="AK155" s="51">
        <f t="shared" si="81"/>
        <v>0</v>
      </c>
      <c r="AM155" s="124">
        <f t="shared" si="82"/>
        <v>0</v>
      </c>
      <c r="AN155" s="51">
        <f t="shared" si="83"/>
        <v>0</v>
      </c>
      <c r="AO155" s="51">
        <f t="shared" si="84"/>
        <v>0</v>
      </c>
      <c r="AQ155" s="124">
        <f t="shared" si="85"/>
        <v>290413</v>
      </c>
      <c r="AR155" s="51">
        <f t="shared" si="85"/>
        <v>32155</v>
      </c>
      <c r="AS155" s="51">
        <f t="shared" si="86"/>
        <v>62151</v>
      </c>
      <c r="AU155" s="178">
        <f t="shared" si="87"/>
        <v>384719</v>
      </c>
      <c r="AW155" s="124">
        <f t="shared" si="88"/>
        <v>1268.060850769504</v>
      </c>
      <c r="AX155" s="51">
        <f t="shared" si="88"/>
        <v>140.40176113498154</v>
      </c>
      <c r="AY155" s="51">
        <f t="shared" si="88"/>
        <v>271.37645331364445</v>
      </c>
      <c r="AZ155" s="65">
        <f t="shared" si="89"/>
        <v>1679.8390652181299</v>
      </c>
      <c r="BB155" s="131">
        <v>284202.93441121152</v>
      </c>
      <c r="BC155" s="54">
        <v>32544.754920362342</v>
      </c>
      <c r="BD155" s="54">
        <v>57438.270008884196</v>
      </c>
      <c r="BE155" s="54">
        <f t="shared" si="90"/>
        <v>374185.95934045804</v>
      </c>
      <c r="BG155" s="122">
        <f t="shared" si="91"/>
        <v>2.1850814459934975E-2</v>
      </c>
      <c r="BH155" s="49">
        <f t="shared" si="91"/>
        <v>-1.1975967289232337E-2</v>
      </c>
      <c r="BI155" s="49">
        <f t="shared" si="91"/>
        <v>8.2048606101591703E-2</v>
      </c>
      <c r="BJ155" s="49">
        <f t="shared" si="92"/>
        <v>2.8149214038141857E-2</v>
      </c>
      <c r="BL155" s="131">
        <v>280089</v>
      </c>
      <c r="BM155" s="54">
        <v>30257</v>
      </c>
      <c r="BN155" s="54">
        <v>58168</v>
      </c>
      <c r="BO155" s="54">
        <f t="shared" si="93"/>
        <v>368514</v>
      </c>
      <c r="BQ155" s="122">
        <f t="shared" si="94"/>
        <v>3.6859712448543247E-2</v>
      </c>
      <c r="BR155" s="49">
        <f t="shared" si="94"/>
        <v>6.2729285785107614E-2</v>
      </c>
      <c r="BS155" s="49">
        <f t="shared" si="94"/>
        <v>6.8474075092834541E-2</v>
      </c>
      <c r="BT155" s="49">
        <f t="shared" si="95"/>
        <v>4.3973906011711916E-2</v>
      </c>
      <c r="BV155" s="122">
        <f t="shared" si="96"/>
        <v>3.2000309941507599E-2</v>
      </c>
      <c r="BW155" s="49">
        <f t="shared" si="96"/>
        <v>5.7748641543998946E-2</v>
      </c>
      <c r="BX155" s="49">
        <f t="shared" si="96"/>
        <v>6.3466507013110629E-2</v>
      </c>
      <c r="BY155" s="49">
        <f t="shared" si="96"/>
        <v>3.9081161742409387E-2</v>
      </c>
      <c r="CA155" s="180">
        <v>201176.25258760428</v>
      </c>
      <c r="CB155" s="64">
        <v>215265.06796039382</v>
      </c>
      <c r="CC155" s="64">
        <v>172608.39074299319</v>
      </c>
      <c r="CD155" s="64">
        <v>197287.0874752466</v>
      </c>
      <c r="CF155" s="180">
        <v>201154.68744104935</v>
      </c>
      <c r="CG155" s="64">
        <v>214157.30142992019</v>
      </c>
      <c r="CH155" s="64">
        <v>172320.49252310855</v>
      </c>
      <c r="CI155" s="64">
        <v>197235.1758868813</v>
      </c>
      <c r="CK155" s="163">
        <v>229021.34375</v>
      </c>
      <c r="CL155" s="60">
        <v>227948</v>
      </c>
    </row>
    <row r="156" spans="1:90">
      <c r="A156" s="9" t="s">
        <v>336</v>
      </c>
      <c r="B156" s="23" t="s">
        <v>337</v>
      </c>
      <c r="D156" s="131">
        <v>414065.82753994613</v>
      </c>
      <c r="E156" s="54">
        <v>192509.03125</v>
      </c>
      <c r="F156" s="124">
        <f t="shared" si="65"/>
        <v>2150.8904016156184</v>
      </c>
      <c r="G156" s="131">
        <f t="shared" si="66"/>
        <v>395736</v>
      </c>
      <c r="H156" s="54">
        <v>191177.5625</v>
      </c>
      <c r="I156" s="124">
        <f t="shared" si="67"/>
        <v>2069.9918694695148</v>
      </c>
      <c r="J156" s="49">
        <f t="shared" si="68"/>
        <v>4.6318322164135006E-2</v>
      </c>
      <c r="K156" s="49">
        <f t="shared" si="69"/>
        <v>3.908157000000001E-2</v>
      </c>
      <c r="M156" s="131">
        <f t="shared" si="70"/>
        <v>408086.29728003399</v>
      </c>
      <c r="N156" s="124">
        <f t="shared" si="71"/>
        <v>2119.829364005664</v>
      </c>
      <c r="O156" s="49">
        <f t="shared" si="72"/>
        <v>1.4652612204248738E-2</v>
      </c>
      <c r="P156" s="49">
        <f t="shared" si="73"/>
        <v>1.4652612204248738E-2</v>
      </c>
      <c r="R156" s="131">
        <v>318673</v>
      </c>
      <c r="S156" s="54">
        <v>34306</v>
      </c>
      <c r="T156" s="54">
        <v>60668</v>
      </c>
      <c r="V156" s="124">
        <f t="shared" si="74"/>
        <v>60668</v>
      </c>
      <c r="W156" s="51">
        <f t="shared" si="75"/>
        <v>418.82753994612722</v>
      </c>
      <c r="Y156" s="176">
        <v>3.0585132330823939E-2</v>
      </c>
      <c r="Z156" s="61">
        <v>-3.1040110043408231E-2</v>
      </c>
      <c r="AA156" s="117">
        <f t="shared" si="76"/>
        <v>3</v>
      </c>
      <c r="AB156" s="63">
        <f t="shared" si="77"/>
        <v>309.2155999565731</v>
      </c>
      <c r="AC156" s="63">
        <f t="shared" si="77"/>
        <v>35.404974298303379</v>
      </c>
      <c r="AE156" s="124">
        <f t="shared" si="78"/>
        <v>0</v>
      </c>
      <c r="AF156" s="51">
        <v>0</v>
      </c>
      <c r="AG156" s="51">
        <f t="shared" si="79"/>
        <v>418.82753994612722</v>
      </c>
      <c r="AI156" s="124">
        <v>0</v>
      </c>
      <c r="AJ156" s="51">
        <f t="shared" si="80"/>
        <v>418.82753994612722</v>
      </c>
      <c r="AK156" s="51">
        <f t="shared" si="81"/>
        <v>0</v>
      </c>
      <c r="AM156" s="124">
        <f t="shared" si="82"/>
        <v>0</v>
      </c>
      <c r="AN156" s="51">
        <f t="shared" si="83"/>
        <v>0</v>
      </c>
      <c r="AO156" s="51">
        <f t="shared" si="84"/>
        <v>0</v>
      </c>
      <c r="AQ156" s="124">
        <f t="shared" si="85"/>
        <v>318673</v>
      </c>
      <c r="AR156" s="51">
        <f t="shared" si="85"/>
        <v>34725</v>
      </c>
      <c r="AS156" s="51">
        <f t="shared" si="86"/>
        <v>60668</v>
      </c>
      <c r="AU156" s="178">
        <f t="shared" si="87"/>
        <v>414066</v>
      </c>
      <c r="AW156" s="124">
        <f t="shared" si="88"/>
        <v>1655.3664933576979</v>
      </c>
      <c r="AX156" s="51">
        <f t="shared" si="88"/>
        <v>180.38114770264838</v>
      </c>
      <c r="AY156" s="51">
        <f t="shared" si="88"/>
        <v>315.1436564096262</v>
      </c>
      <c r="AZ156" s="65">
        <f t="shared" si="89"/>
        <v>2150.8912974699729</v>
      </c>
      <c r="BB156" s="131">
        <v>309215.5999565731</v>
      </c>
      <c r="BC156" s="54">
        <v>35404.974298303379</v>
      </c>
      <c r="BD156" s="54">
        <v>63465.723025157524</v>
      </c>
      <c r="BE156" s="54">
        <f t="shared" si="90"/>
        <v>408086.29728003399</v>
      </c>
      <c r="BG156" s="122">
        <f t="shared" si="91"/>
        <v>3.0585132330823939E-2</v>
      </c>
      <c r="BH156" s="49">
        <f t="shared" si="91"/>
        <v>-1.9205614797917381E-2</v>
      </c>
      <c r="BI156" s="49">
        <f t="shared" si="91"/>
        <v>-4.4082425785152091E-2</v>
      </c>
      <c r="BJ156" s="49">
        <f t="shared" si="92"/>
        <v>1.4653034811072496E-2</v>
      </c>
      <c r="BL156" s="131">
        <v>306656</v>
      </c>
      <c r="BM156" s="54">
        <v>32427</v>
      </c>
      <c r="BN156" s="54">
        <v>56653</v>
      </c>
      <c r="BO156" s="54">
        <f t="shared" si="93"/>
        <v>395736</v>
      </c>
      <c r="BQ156" s="122">
        <f t="shared" si="94"/>
        <v>3.9187232599394717E-2</v>
      </c>
      <c r="BR156" s="49">
        <f t="shared" si="94"/>
        <v>7.0866870200758658E-2</v>
      </c>
      <c r="BS156" s="49">
        <f t="shared" si="94"/>
        <v>7.0870033360987073E-2</v>
      </c>
      <c r="BT156" s="49">
        <f t="shared" si="95"/>
        <v>4.6318757959852075E-2</v>
      </c>
      <c r="BV156" s="122">
        <f t="shared" si="96"/>
        <v>3.1999801876686274E-2</v>
      </c>
      <c r="BW156" s="49">
        <f t="shared" si="96"/>
        <v>6.3460330549998112E-2</v>
      </c>
      <c r="BX156" s="49">
        <f t="shared" si="96"/>
        <v>6.346347183255685E-2</v>
      </c>
      <c r="BY156" s="49">
        <f t="shared" si="96"/>
        <v>3.9082002781581249E-2</v>
      </c>
      <c r="CA156" s="180">
        <v>218881.75000643887</v>
      </c>
      <c r="CB156" s="64">
        <v>234183.79450421801</v>
      </c>
      <c r="CC156" s="64">
        <v>190721.55754375196</v>
      </c>
      <c r="CD156" s="64">
        <v>215160.81782128639</v>
      </c>
      <c r="CF156" s="180">
        <v>217140.64641204284</v>
      </c>
      <c r="CG156" s="64">
        <v>232551.49084381264</v>
      </c>
      <c r="CH156" s="64">
        <v>189513.01763175274</v>
      </c>
      <c r="CI156" s="64">
        <v>213618.74159185388</v>
      </c>
      <c r="CK156" s="163">
        <v>192509.03125</v>
      </c>
      <c r="CL156" s="60">
        <v>191177.5625</v>
      </c>
    </row>
    <row r="157" spans="1:90">
      <c r="A157" s="9" t="s">
        <v>338</v>
      </c>
      <c r="B157" s="23" t="s">
        <v>339</v>
      </c>
      <c r="D157" s="131">
        <v>574280.66536573938</v>
      </c>
      <c r="E157" s="54">
        <v>307258.8125</v>
      </c>
      <c r="F157" s="124">
        <f t="shared" si="65"/>
        <v>1869.045384550978</v>
      </c>
      <c r="G157" s="131">
        <f t="shared" si="66"/>
        <v>548047</v>
      </c>
      <c r="H157" s="54">
        <v>304682.5625</v>
      </c>
      <c r="I157" s="124">
        <f t="shared" si="67"/>
        <v>1798.7475079083333</v>
      </c>
      <c r="J157" s="49">
        <f t="shared" si="68"/>
        <v>4.7867546698986407E-2</v>
      </c>
      <c r="K157" s="49">
        <f t="shared" si="69"/>
        <v>3.9081569999999788E-2</v>
      </c>
      <c r="M157" s="131">
        <f t="shared" si="70"/>
        <v>572832.33452431753</v>
      </c>
      <c r="N157" s="124">
        <f t="shared" si="71"/>
        <v>1864.3316683531007</v>
      </c>
      <c r="O157" s="49">
        <f t="shared" si="72"/>
        <v>2.5283678209691018E-3</v>
      </c>
      <c r="P157" s="49">
        <f t="shared" si="73"/>
        <v>2.5283678209688798E-3</v>
      </c>
      <c r="R157" s="131">
        <v>428747</v>
      </c>
      <c r="S157" s="54">
        <v>45579</v>
      </c>
      <c r="T157" s="54">
        <v>99535</v>
      </c>
      <c r="V157" s="124">
        <f t="shared" si="74"/>
        <v>99535</v>
      </c>
      <c r="W157" s="51">
        <f t="shared" si="75"/>
        <v>419.66536573937628</v>
      </c>
      <c r="Y157" s="176">
        <v>1.185815884119279E-2</v>
      </c>
      <c r="Z157" s="61">
        <v>-1.8183586976441291E-3</v>
      </c>
      <c r="AA157" s="117">
        <f t="shared" si="76"/>
        <v>3</v>
      </c>
      <c r="AB157" s="63">
        <f t="shared" si="77"/>
        <v>423.72243209563345</v>
      </c>
      <c r="AC157" s="63">
        <f t="shared" si="77"/>
        <v>45.662029949310416</v>
      </c>
      <c r="AE157" s="124">
        <f t="shared" si="78"/>
        <v>0</v>
      </c>
      <c r="AF157" s="51">
        <v>0</v>
      </c>
      <c r="AG157" s="51">
        <f t="shared" si="79"/>
        <v>419.66536573937628</v>
      </c>
      <c r="AI157" s="124">
        <v>0</v>
      </c>
      <c r="AJ157" s="51">
        <f t="shared" si="80"/>
        <v>82.878971079921754</v>
      </c>
      <c r="AK157" s="51">
        <f t="shared" si="81"/>
        <v>336.78639465945452</v>
      </c>
      <c r="AM157" s="124">
        <f t="shared" si="82"/>
        <v>304.02359213194387</v>
      </c>
      <c r="AN157" s="51">
        <f t="shared" si="83"/>
        <v>32.762802527510601</v>
      </c>
      <c r="AO157" s="51">
        <f t="shared" si="84"/>
        <v>0</v>
      </c>
      <c r="AQ157" s="124">
        <f t="shared" si="85"/>
        <v>429051</v>
      </c>
      <c r="AR157" s="51">
        <f t="shared" si="85"/>
        <v>45695</v>
      </c>
      <c r="AS157" s="51">
        <f t="shared" si="86"/>
        <v>99535</v>
      </c>
      <c r="AU157" s="178">
        <f t="shared" si="87"/>
        <v>574281</v>
      </c>
      <c r="AW157" s="124">
        <f t="shared" si="88"/>
        <v>1396.3830573614548</v>
      </c>
      <c r="AX157" s="51">
        <f t="shared" si="88"/>
        <v>148.7182731333377</v>
      </c>
      <c r="AY157" s="51">
        <f t="shared" si="88"/>
        <v>323.94514315191532</v>
      </c>
      <c r="AZ157" s="65">
        <f t="shared" si="89"/>
        <v>1869.0464736467079</v>
      </c>
      <c r="BB157" s="131">
        <v>423722.43209563347</v>
      </c>
      <c r="BC157" s="54">
        <v>45662.029949310403</v>
      </c>
      <c r="BD157" s="54">
        <v>103447.87247937369</v>
      </c>
      <c r="BE157" s="54">
        <f t="shared" si="90"/>
        <v>572832.33452431753</v>
      </c>
      <c r="BG157" s="122">
        <f t="shared" si="91"/>
        <v>1.2575609646184427E-2</v>
      </c>
      <c r="BH157" s="49">
        <f t="shared" si="91"/>
        <v>7.220452250193965E-4</v>
      </c>
      <c r="BI157" s="49">
        <f t="shared" si="91"/>
        <v>-3.7824581459168005E-2</v>
      </c>
      <c r="BJ157" s="49">
        <f t="shared" si="92"/>
        <v>2.528951995849571E-3</v>
      </c>
      <c r="BL157" s="131">
        <v>411969</v>
      </c>
      <c r="BM157" s="54">
        <v>43267</v>
      </c>
      <c r="BN157" s="54">
        <v>92811</v>
      </c>
      <c r="BO157" s="54">
        <f t="shared" si="93"/>
        <v>548047</v>
      </c>
      <c r="BQ157" s="122">
        <f t="shared" si="94"/>
        <v>4.1464284934060514E-2</v>
      </c>
      <c r="BR157" s="49">
        <f t="shared" si="94"/>
        <v>5.611667090392225E-2</v>
      </c>
      <c r="BS157" s="49">
        <f t="shared" si="94"/>
        <v>7.244830892889853E-2</v>
      </c>
      <c r="BT157" s="49">
        <f t="shared" si="95"/>
        <v>4.7868157293078806E-2</v>
      </c>
      <c r="BV157" s="122">
        <f t="shared" si="96"/>
        <v>3.2731997185401207E-2</v>
      </c>
      <c r="BW157" s="49">
        <f t="shared" si="96"/>
        <v>4.7261528389771268E-2</v>
      </c>
      <c r="BX157" s="49">
        <f t="shared" si="96"/>
        <v>6.3456231750060654E-2</v>
      </c>
      <c r="BY157" s="49">
        <f t="shared" si="96"/>
        <v>3.9082175474489667E-2</v>
      </c>
      <c r="CA157" s="180">
        <v>299936.70263434976</v>
      </c>
      <c r="CB157" s="64">
        <v>302028.39149659214</v>
      </c>
      <c r="CC157" s="64">
        <v>310872.36422143661</v>
      </c>
      <c r="CD157" s="64">
        <v>302022.083055027</v>
      </c>
      <c r="CF157" s="180">
        <v>298645.96893189574</v>
      </c>
      <c r="CG157" s="64">
        <v>299632.55446115189</v>
      </c>
      <c r="CH157" s="64">
        <v>309858.20141404006</v>
      </c>
      <c r="CI157" s="64">
        <v>300648.18944627664</v>
      </c>
      <c r="CK157" s="163">
        <v>307258.8125</v>
      </c>
      <c r="CL157" s="60">
        <v>304682.5625</v>
      </c>
    </row>
    <row r="158" spans="1:90">
      <c r="A158" s="9" t="s">
        <v>340</v>
      </c>
      <c r="B158" s="23" t="s">
        <v>341</v>
      </c>
      <c r="D158" s="131">
        <v>425862</v>
      </c>
      <c r="E158" s="54">
        <v>246907.328125</v>
      </c>
      <c r="F158" s="124">
        <f t="shared" si="65"/>
        <v>1724.7847734369468</v>
      </c>
      <c r="G158" s="131">
        <f t="shared" si="66"/>
        <v>406325</v>
      </c>
      <c r="H158" s="54">
        <v>244893.84375</v>
      </c>
      <c r="I158" s="124">
        <f t="shared" si="67"/>
        <v>1659.1882988075317</v>
      </c>
      <c r="J158" s="49">
        <f t="shared" si="68"/>
        <v>4.8082200209192072E-2</v>
      </c>
      <c r="K158" s="49">
        <f t="shared" si="69"/>
        <v>3.9535280399795258E-2</v>
      </c>
      <c r="M158" s="131">
        <f t="shared" si="70"/>
        <v>425944.35503784858</v>
      </c>
      <c r="N158" s="124">
        <f t="shared" si="71"/>
        <v>1725.1183197859918</v>
      </c>
      <c r="O158" s="49">
        <f t="shared" si="72"/>
        <v>-1.9334694045014533E-4</v>
      </c>
      <c r="P158" s="49">
        <f t="shared" si="73"/>
        <v>-1.9334694045014533E-4</v>
      </c>
      <c r="R158" s="131">
        <v>314159</v>
      </c>
      <c r="S158" s="54">
        <v>33667</v>
      </c>
      <c r="T158" s="54">
        <v>78036</v>
      </c>
      <c r="V158" s="124">
        <f t="shared" si="74"/>
        <v>78036</v>
      </c>
      <c r="W158" s="51">
        <f t="shared" si="75"/>
        <v>0</v>
      </c>
      <c r="Y158" s="176">
        <v>-1.2971244942366789E-2</v>
      </c>
      <c r="Z158" s="61">
        <v>-5.3043995297124003E-3</v>
      </c>
      <c r="AA158" s="117">
        <f t="shared" si="76"/>
        <v>4</v>
      </c>
      <c r="AB158" s="63">
        <f t="shared" si="77"/>
        <v>318.28758624327622</v>
      </c>
      <c r="AC158" s="63">
        <f t="shared" si="77"/>
        <v>33.846535547239171</v>
      </c>
      <c r="AE158" s="124">
        <f t="shared" si="78"/>
        <v>0</v>
      </c>
      <c r="AF158" s="51">
        <v>0</v>
      </c>
      <c r="AG158" s="51">
        <f t="shared" si="79"/>
        <v>0</v>
      </c>
      <c r="AI158" s="124">
        <v>0</v>
      </c>
      <c r="AJ158" s="51">
        <f t="shared" si="80"/>
        <v>0</v>
      </c>
      <c r="AK158" s="51">
        <f t="shared" si="81"/>
        <v>0</v>
      </c>
      <c r="AM158" s="124">
        <f t="shared" si="82"/>
        <v>0</v>
      </c>
      <c r="AN158" s="51">
        <f t="shared" si="83"/>
        <v>0</v>
      </c>
      <c r="AO158" s="51">
        <f t="shared" si="84"/>
        <v>0</v>
      </c>
      <c r="AQ158" s="124">
        <f t="shared" si="85"/>
        <v>314159</v>
      </c>
      <c r="AR158" s="51">
        <f t="shared" si="85"/>
        <v>33667</v>
      </c>
      <c r="AS158" s="51">
        <f t="shared" si="86"/>
        <v>78036</v>
      </c>
      <c r="AU158" s="178">
        <f t="shared" si="87"/>
        <v>425862</v>
      </c>
      <c r="AW158" s="124">
        <f t="shared" si="88"/>
        <v>1272.376167956234</v>
      </c>
      <c r="AX158" s="51">
        <f t="shared" si="88"/>
        <v>136.35480265274123</v>
      </c>
      <c r="AY158" s="51">
        <f t="shared" si="88"/>
        <v>316.05380282797148</v>
      </c>
      <c r="AZ158" s="65">
        <f t="shared" si="89"/>
        <v>1724.7847734369468</v>
      </c>
      <c r="BB158" s="131">
        <v>318287.58624327619</v>
      </c>
      <c r="BC158" s="54">
        <v>33846.535547239167</v>
      </c>
      <c r="BD158" s="54">
        <v>73810.233247333192</v>
      </c>
      <c r="BE158" s="54">
        <f t="shared" si="90"/>
        <v>425944.35503784858</v>
      </c>
      <c r="BG158" s="122">
        <f t="shared" si="91"/>
        <v>-1.2971244942366678E-2</v>
      </c>
      <c r="BH158" s="49">
        <f t="shared" si="91"/>
        <v>-5.3043995297122892E-3</v>
      </c>
      <c r="BI158" s="49">
        <f t="shared" si="91"/>
        <v>5.7251773456758359E-2</v>
      </c>
      <c r="BJ158" s="49">
        <f t="shared" si="92"/>
        <v>-1.9334694045014533E-4</v>
      </c>
      <c r="BL158" s="131">
        <v>301577</v>
      </c>
      <c r="BM158" s="54">
        <v>31967</v>
      </c>
      <c r="BN158" s="54">
        <v>72781</v>
      </c>
      <c r="BO158" s="54">
        <f t="shared" si="93"/>
        <v>406325</v>
      </c>
      <c r="BQ158" s="122">
        <f t="shared" si="94"/>
        <v>4.1720688248772397E-2</v>
      </c>
      <c r="BR158" s="49">
        <f t="shared" si="94"/>
        <v>5.3179841711765263E-2</v>
      </c>
      <c r="BS158" s="49">
        <f t="shared" si="94"/>
        <v>7.2202910100163553E-2</v>
      </c>
      <c r="BT158" s="49">
        <f t="shared" si="95"/>
        <v>4.8082200209192072E-2</v>
      </c>
      <c r="BV158" s="122">
        <f t="shared" si="96"/>
        <v>3.3225645412938487E-2</v>
      </c>
      <c r="BW158" s="49">
        <f t="shared" si="96"/>
        <v>4.4591351562627057E-2</v>
      </c>
      <c r="BX158" s="49">
        <f t="shared" si="96"/>
        <v>6.3459290286565828E-2</v>
      </c>
      <c r="BY158" s="49">
        <f t="shared" si="96"/>
        <v>3.9535280399795258E-2</v>
      </c>
      <c r="CA158" s="180">
        <v>225303.45782049114</v>
      </c>
      <c r="CB158" s="64">
        <v>223875.60737910774</v>
      </c>
      <c r="CC158" s="64">
        <v>221807.96147266569</v>
      </c>
      <c r="CD158" s="64">
        <v>224576.36139008816</v>
      </c>
      <c r="CF158" s="180">
        <v>223690.21800883606</v>
      </c>
      <c r="CG158" s="64">
        <v>221842.61904832145</v>
      </c>
      <c r="CH158" s="64">
        <v>220469.88717985206</v>
      </c>
      <c r="CI158" s="64">
        <v>222991.38251373073</v>
      </c>
      <c r="CK158" s="163">
        <v>246907.328125</v>
      </c>
      <c r="CL158" s="60">
        <v>244893.84375</v>
      </c>
    </row>
    <row r="159" spans="1:90">
      <c r="A159" s="9" t="s">
        <v>342</v>
      </c>
      <c r="B159" s="23" t="s">
        <v>343</v>
      </c>
      <c r="D159" s="131">
        <v>673728.54753564857</v>
      </c>
      <c r="E159" s="54">
        <v>377786.0625</v>
      </c>
      <c r="F159" s="124">
        <f t="shared" si="65"/>
        <v>1783.359987071118</v>
      </c>
      <c r="G159" s="131">
        <f t="shared" si="66"/>
        <v>645286</v>
      </c>
      <c r="H159" s="54">
        <v>375978.375</v>
      </c>
      <c r="I159" s="124">
        <f t="shared" si="67"/>
        <v>1716.2848794162696</v>
      </c>
      <c r="J159" s="49">
        <f t="shared" si="68"/>
        <v>4.4077428513323635E-2</v>
      </c>
      <c r="K159" s="49">
        <f t="shared" si="69"/>
        <v>3.908157000000001E-2</v>
      </c>
      <c r="M159" s="131">
        <f t="shared" si="70"/>
        <v>660485.31090921117</v>
      </c>
      <c r="N159" s="124">
        <f t="shared" si="71"/>
        <v>1748.3051294652014</v>
      </c>
      <c r="O159" s="49">
        <f t="shared" si="72"/>
        <v>2.0050766319400726E-2</v>
      </c>
      <c r="P159" s="49">
        <f t="shared" si="73"/>
        <v>2.0050766319400948E-2</v>
      </c>
      <c r="R159" s="131">
        <v>504304</v>
      </c>
      <c r="S159" s="54">
        <v>52872</v>
      </c>
      <c r="T159" s="54">
        <v>116032</v>
      </c>
      <c r="V159" s="124">
        <f t="shared" si="74"/>
        <v>116032</v>
      </c>
      <c r="W159" s="51">
        <f t="shared" si="75"/>
        <v>520.54753564856946</v>
      </c>
      <c r="Y159" s="176">
        <v>1.0850063806065569E-2</v>
      </c>
      <c r="Z159" s="61">
        <v>-6.2661710931932735E-3</v>
      </c>
      <c r="AA159" s="117">
        <f t="shared" si="76"/>
        <v>3</v>
      </c>
      <c r="AB159" s="63">
        <f t="shared" si="77"/>
        <v>498.89100080895099</v>
      </c>
      <c r="AC159" s="63">
        <f t="shared" si="77"/>
        <v>53.205394102527215</v>
      </c>
      <c r="AE159" s="124">
        <f t="shared" si="78"/>
        <v>0</v>
      </c>
      <c r="AF159" s="51">
        <v>0</v>
      </c>
      <c r="AG159" s="51">
        <f t="shared" si="79"/>
        <v>520.54753564856946</v>
      </c>
      <c r="AI159" s="124">
        <v>0</v>
      </c>
      <c r="AJ159" s="51">
        <f t="shared" si="80"/>
        <v>331.30499803931474</v>
      </c>
      <c r="AK159" s="51">
        <f t="shared" si="81"/>
        <v>189.24253760925473</v>
      </c>
      <c r="AM159" s="124">
        <f t="shared" si="82"/>
        <v>171.00528069676008</v>
      </c>
      <c r="AN159" s="51">
        <f t="shared" si="83"/>
        <v>18.23725691249464</v>
      </c>
      <c r="AO159" s="51">
        <f t="shared" si="84"/>
        <v>0</v>
      </c>
      <c r="AQ159" s="124">
        <f t="shared" si="85"/>
        <v>504475</v>
      </c>
      <c r="AR159" s="51">
        <f t="shared" si="85"/>
        <v>53222</v>
      </c>
      <c r="AS159" s="51">
        <f t="shared" si="86"/>
        <v>116032</v>
      </c>
      <c r="AU159" s="178">
        <f t="shared" si="87"/>
        <v>673729</v>
      </c>
      <c r="AW159" s="124">
        <f t="shared" si="88"/>
        <v>1335.345715672081</v>
      </c>
      <c r="AX159" s="51">
        <f t="shared" si="88"/>
        <v>140.87867521581742</v>
      </c>
      <c r="AY159" s="51">
        <f t="shared" si="88"/>
        <v>307.13679385670827</v>
      </c>
      <c r="AZ159" s="65">
        <f t="shared" si="89"/>
        <v>1783.3611847446066</v>
      </c>
      <c r="BB159" s="131">
        <v>498891.00080895104</v>
      </c>
      <c r="BC159" s="54">
        <v>53205.394102527214</v>
      </c>
      <c r="BD159" s="54">
        <v>108388.91599773291</v>
      </c>
      <c r="BE159" s="54">
        <f t="shared" si="90"/>
        <v>660485.31090921117</v>
      </c>
      <c r="BG159" s="122">
        <f t="shared" si="91"/>
        <v>1.1192824047726813E-2</v>
      </c>
      <c r="BH159" s="49">
        <f t="shared" si="91"/>
        <v>3.1210928427261031E-4</v>
      </c>
      <c r="BI159" s="49">
        <f t="shared" si="91"/>
        <v>7.0515365265088059E-2</v>
      </c>
      <c r="BJ159" s="49">
        <f t="shared" si="92"/>
        <v>2.005145136771902E-2</v>
      </c>
      <c r="BL159" s="131">
        <v>486328</v>
      </c>
      <c r="BM159" s="54">
        <v>50372</v>
      </c>
      <c r="BN159" s="54">
        <v>108586</v>
      </c>
      <c r="BO159" s="54">
        <f t="shared" si="93"/>
        <v>645286</v>
      </c>
      <c r="BQ159" s="122">
        <f t="shared" si="94"/>
        <v>3.7314322843841952E-2</v>
      </c>
      <c r="BR159" s="49">
        <f t="shared" si="94"/>
        <v>5.6579051854204643E-2</v>
      </c>
      <c r="BS159" s="49">
        <f t="shared" si="94"/>
        <v>6.857237581271991E-2</v>
      </c>
      <c r="BT159" s="49">
        <f t="shared" si="95"/>
        <v>4.4078129697529445E-2</v>
      </c>
      <c r="BV159" s="122">
        <f t="shared" si="96"/>
        <v>3.2350825454428023E-2</v>
      </c>
      <c r="BW159" s="49">
        <f t="shared" si="96"/>
        <v>5.1523373695620656E-2</v>
      </c>
      <c r="BX159" s="49">
        <f t="shared" si="96"/>
        <v>6.3459310196113172E-2</v>
      </c>
      <c r="BY159" s="49">
        <f t="shared" si="96"/>
        <v>3.9082267829074091E-2</v>
      </c>
      <c r="CA159" s="180">
        <v>353145.62180841761</v>
      </c>
      <c r="CB159" s="64">
        <v>351923.46064262633</v>
      </c>
      <c r="CC159" s="64">
        <v>325720.74963003554</v>
      </c>
      <c r="CD159" s="64">
        <v>348236.53869626112</v>
      </c>
      <c r="CF159" s="180">
        <v>352453.02151429863</v>
      </c>
      <c r="CG159" s="64">
        <v>350034.04053642147</v>
      </c>
      <c r="CH159" s="64">
        <v>324954.32110669429</v>
      </c>
      <c r="CI159" s="64">
        <v>347542.50459038425</v>
      </c>
      <c r="CK159" s="163">
        <v>377786.0625</v>
      </c>
      <c r="CL159" s="60">
        <v>375978.375</v>
      </c>
    </row>
    <row r="160" spans="1:90">
      <c r="A160" s="9" t="s">
        <v>344</v>
      </c>
      <c r="B160" s="23" t="s">
        <v>345</v>
      </c>
      <c r="D160" s="131">
        <v>434259.2910206946</v>
      </c>
      <c r="E160" s="54">
        <v>209772.328125</v>
      </c>
      <c r="F160" s="124">
        <f t="shared" si="65"/>
        <v>2070.1457380113857</v>
      </c>
      <c r="G160" s="131">
        <f t="shared" si="66"/>
        <v>415648</v>
      </c>
      <c r="H160" s="54">
        <v>208628.875</v>
      </c>
      <c r="I160" s="124">
        <f t="shared" si="67"/>
        <v>1992.2841457108946</v>
      </c>
      <c r="J160" s="49">
        <f t="shared" si="68"/>
        <v>4.47765682036112E-2</v>
      </c>
      <c r="K160" s="49">
        <f t="shared" si="69"/>
        <v>3.9081570000000232E-2</v>
      </c>
      <c r="M160" s="131">
        <f t="shared" si="70"/>
        <v>433674.51853998064</v>
      </c>
      <c r="N160" s="124">
        <f t="shared" si="71"/>
        <v>2067.3580849117566</v>
      </c>
      <c r="O160" s="49">
        <f t="shared" si="72"/>
        <v>1.3484132816534711E-3</v>
      </c>
      <c r="P160" s="49">
        <f t="shared" si="73"/>
        <v>1.3484132816536931E-3</v>
      </c>
      <c r="R160" s="131">
        <v>327488</v>
      </c>
      <c r="S160" s="54">
        <v>33482</v>
      </c>
      <c r="T160" s="54">
        <v>72993</v>
      </c>
      <c r="V160" s="124">
        <f t="shared" si="74"/>
        <v>72993</v>
      </c>
      <c r="W160" s="51">
        <f t="shared" si="75"/>
        <v>296.29102069459623</v>
      </c>
      <c r="Y160" s="176">
        <v>1.5163298676624581E-2</v>
      </c>
      <c r="Z160" s="61">
        <v>-2.0570456120363012E-2</v>
      </c>
      <c r="AA160" s="117">
        <f t="shared" si="76"/>
        <v>3</v>
      </c>
      <c r="AB160" s="63">
        <f t="shared" si="77"/>
        <v>322.59637481665868</v>
      </c>
      <c r="AC160" s="63">
        <f t="shared" si="77"/>
        <v>34.185205264866539</v>
      </c>
      <c r="AE160" s="124">
        <f t="shared" si="78"/>
        <v>0</v>
      </c>
      <c r="AF160" s="51">
        <v>0</v>
      </c>
      <c r="AG160" s="51">
        <f t="shared" si="79"/>
        <v>296.29102069459623</v>
      </c>
      <c r="AI160" s="124">
        <v>0</v>
      </c>
      <c r="AJ160" s="51">
        <f t="shared" si="80"/>
        <v>296.29102069459623</v>
      </c>
      <c r="AK160" s="51">
        <f t="shared" si="81"/>
        <v>0</v>
      </c>
      <c r="AM160" s="124">
        <f t="shared" si="82"/>
        <v>0</v>
      </c>
      <c r="AN160" s="51">
        <f t="shared" si="83"/>
        <v>0</v>
      </c>
      <c r="AO160" s="51">
        <f t="shared" si="84"/>
        <v>0</v>
      </c>
      <c r="AQ160" s="124">
        <f t="shared" si="85"/>
        <v>327488</v>
      </c>
      <c r="AR160" s="51">
        <f t="shared" si="85"/>
        <v>33778</v>
      </c>
      <c r="AS160" s="51">
        <f t="shared" si="86"/>
        <v>72993</v>
      </c>
      <c r="AU160" s="178">
        <f t="shared" si="87"/>
        <v>434259</v>
      </c>
      <c r="AW160" s="124">
        <f t="shared" si="88"/>
        <v>1561.1592002013492</v>
      </c>
      <c r="AX160" s="51">
        <f t="shared" si="88"/>
        <v>161.02219154412123</v>
      </c>
      <c r="AY160" s="51">
        <f t="shared" si="88"/>
        <v>347.9629589490213</v>
      </c>
      <c r="AZ160" s="65">
        <f t="shared" si="89"/>
        <v>2070.1443506944915</v>
      </c>
      <c r="BB160" s="131">
        <v>322596.37481665873</v>
      </c>
      <c r="BC160" s="54">
        <v>34185.205264866541</v>
      </c>
      <c r="BD160" s="54">
        <v>76892.938458455363</v>
      </c>
      <c r="BE160" s="54">
        <f t="shared" si="90"/>
        <v>433674.51853998064</v>
      </c>
      <c r="BG160" s="122">
        <f t="shared" si="91"/>
        <v>1.5163298676624359E-2</v>
      </c>
      <c r="BH160" s="49">
        <f t="shared" si="91"/>
        <v>-1.1911739646186748E-2</v>
      </c>
      <c r="BI160" s="49">
        <f t="shared" si="91"/>
        <v>-5.071907169424239E-2</v>
      </c>
      <c r="BJ160" s="49">
        <f t="shared" si="92"/>
        <v>1.3477422237928582E-3</v>
      </c>
      <c r="BL160" s="131">
        <v>315604</v>
      </c>
      <c r="BM160" s="54">
        <v>31781</v>
      </c>
      <c r="BN160" s="54">
        <v>68263</v>
      </c>
      <c r="BO160" s="54">
        <f t="shared" si="93"/>
        <v>415648</v>
      </c>
      <c r="BQ160" s="122">
        <f t="shared" si="94"/>
        <v>3.7654782575632817E-2</v>
      </c>
      <c r="BR160" s="49">
        <f t="shared" si="94"/>
        <v>6.2836285831157079E-2</v>
      </c>
      <c r="BS160" s="49">
        <f t="shared" si="94"/>
        <v>6.9290831050495827E-2</v>
      </c>
      <c r="BT160" s="49">
        <f t="shared" si="95"/>
        <v>4.4775868042189471E-2</v>
      </c>
      <c r="BV160" s="122">
        <f t="shared" si="96"/>
        <v>3.1998604687859755E-2</v>
      </c>
      <c r="BW160" s="49">
        <f t="shared" si="96"/>
        <v>5.7042845470077319E-2</v>
      </c>
      <c r="BX160" s="49">
        <f t="shared" si="96"/>
        <v>6.3462207450675878E-2</v>
      </c>
      <c r="BY160" s="49">
        <f t="shared" si="96"/>
        <v>3.9080873655105375E-2</v>
      </c>
      <c r="CA160" s="180">
        <v>228353.48241007255</v>
      </c>
      <c r="CB160" s="64">
        <v>226115.7151924737</v>
      </c>
      <c r="CC160" s="64">
        <v>231071.83354862712</v>
      </c>
      <c r="CD160" s="64">
        <v>228652.03928492728</v>
      </c>
      <c r="CF160" s="180">
        <v>226371.18689374774</v>
      </c>
      <c r="CG160" s="64">
        <v>224488.88843915335</v>
      </c>
      <c r="CH160" s="64">
        <v>229870.87676700827</v>
      </c>
      <c r="CI160" s="64">
        <v>226822.84562193745</v>
      </c>
      <c r="CK160" s="163">
        <v>209772.328125</v>
      </c>
      <c r="CL160" s="60">
        <v>208628.875</v>
      </c>
    </row>
    <row r="161" spans="1:90">
      <c r="A161" s="9" t="s">
        <v>346</v>
      </c>
      <c r="B161" s="23" t="s">
        <v>347</v>
      </c>
      <c r="D161" s="131">
        <v>180863</v>
      </c>
      <c r="E161" s="54">
        <v>97835.65625</v>
      </c>
      <c r="F161" s="124">
        <f t="shared" si="65"/>
        <v>1848.6409447475853</v>
      </c>
      <c r="G161" s="131">
        <f t="shared" si="66"/>
        <v>173473</v>
      </c>
      <c r="H161" s="54">
        <v>97507.046875</v>
      </c>
      <c r="I161" s="124">
        <f t="shared" si="67"/>
        <v>1779.0816721419653</v>
      </c>
      <c r="J161" s="49">
        <f t="shared" si="68"/>
        <v>4.2600289382209278E-2</v>
      </c>
      <c r="K161" s="49">
        <f t="shared" si="69"/>
        <v>3.9098414476875787E-2</v>
      </c>
      <c r="M161" s="131">
        <f t="shared" si="70"/>
        <v>179077.41238415701</v>
      </c>
      <c r="N161" s="124">
        <f t="shared" si="71"/>
        <v>1830.3900566329264</v>
      </c>
      <c r="O161" s="49">
        <f t="shared" si="72"/>
        <v>9.9710376203814288E-3</v>
      </c>
      <c r="P161" s="49">
        <f t="shared" si="73"/>
        <v>9.9710376203814288E-3</v>
      </c>
      <c r="R161" s="131">
        <v>134937</v>
      </c>
      <c r="S161" s="54">
        <v>13375</v>
      </c>
      <c r="T161" s="54">
        <v>32551</v>
      </c>
      <c r="V161" s="124">
        <f t="shared" si="74"/>
        <v>32551</v>
      </c>
      <c r="W161" s="51">
        <f t="shared" si="75"/>
        <v>0</v>
      </c>
      <c r="Y161" s="176">
        <v>2.3226001395286078E-2</v>
      </c>
      <c r="Z161" s="61">
        <v>-4.1670603004874796E-2</v>
      </c>
      <c r="AA161" s="117">
        <f t="shared" si="76"/>
        <v>3</v>
      </c>
      <c r="AB161" s="63">
        <f t="shared" si="77"/>
        <v>131.87409215168293</v>
      </c>
      <c r="AC161" s="63">
        <f t="shared" si="77"/>
        <v>13.956579065546535</v>
      </c>
      <c r="AE161" s="124">
        <f t="shared" si="78"/>
        <v>0</v>
      </c>
      <c r="AF161" s="51">
        <v>0</v>
      </c>
      <c r="AG161" s="51">
        <f t="shared" si="79"/>
        <v>0</v>
      </c>
      <c r="AI161" s="124">
        <v>0</v>
      </c>
      <c r="AJ161" s="51">
        <f t="shared" si="80"/>
        <v>0</v>
      </c>
      <c r="AK161" s="51">
        <f t="shared" si="81"/>
        <v>0</v>
      </c>
      <c r="AM161" s="124">
        <f t="shared" si="82"/>
        <v>0</v>
      </c>
      <c r="AN161" s="51">
        <f t="shared" si="83"/>
        <v>0</v>
      </c>
      <c r="AO161" s="51">
        <f t="shared" si="84"/>
        <v>0</v>
      </c>
      <c r="AQ161" s="124">
        <f t="shared" si="85"/>
        <v>134937</v>
      </c>
      <c r="AR161" s="51">
        <f t="shared" si="85"/>
        <v>13375</v>
      </c>
      <c r="AS161" s="51">
        <f t="shared" si="86"/>
        <v>32551</v>
      </c>
      <c r="AU161" s="178">
        <f t="shared" si="87"/>
        <v>180863</v>
      </c>
      <c r="AW161" s="124">
        <f t="shared" si="88"/>
        <v>1379.2210853596641</v>
      </c>
      <c r="AX161" s="51">
        <f t="shared" si="88"/>
        <v>136.70884943851951</v>
      </c>
      <c r="AY161" s="51">
        <f t="shared" si="88"/>
        <v>332.71100994940178</v>
      </c>
      <c r="AZ161" s="65">
        <f t="shared" si="89"/>
        <v>1848.6409447475853</v>
      </c>
      <c r="BB161" s="131">
        <v>131874.09215168294</v>
      </c>
      <c r="BC161" s="54">
        <v>13956.579065546535</v>
      </c>
      <c r="BD161" s="54">
        <v>33246.741166927546</v>
      </c>
      <c r="BE161" s="54">
        <f t="shared" si="90"/>
        <v>179077.41238415701</v>
      </c>
      <c r="BG161" s="122">
        <f t="shared" si="91"/>
        <v>2.3226001395286078E-2</v>
      </c>
      <c r="BH161" s="49">
        <f t="shared" si="91"/>
        <v>-4.1670603004874684E-2</v>
      </c>
      <c r="BI161" s="49">
        <f t="shared" si="91"/>
        <v>-2.0926597389931301E-2</v>
      </c>
      <c r="BJ161" s="49">
        <f t="shared" si="92"/>
        <v>9.9710376203814288E-3</v>
      </c>
      <c r="BL161" s="131">
        <v>130314</v>
      </c>
      <c r="BM161" s="54">
        <v>12653</v>
      </c>
      <c r="BN161" s="54">
        <v>30506</v>
      </c>
      <c r="BO161" s="54">
        <f t="shared" si="93"/>
        <v>173473</v>
      </c>
      <c r="BQ161" s="122">
        <f t="shared" si="94"/>
        <v>3.5475850637690431E-2</v>
      </c>
      <c r="BR161" s="49">
        <f t="shared" si="94"/>
        <v>5.7061566426934274E-2</v>
      </c>
      <c r="BS161" s="49">
        <f t="shared" si="94"/>
        <v>6.7035992919425746E-2</v>
      </c>
      <c r="BT161" s="49">
        <f t="shared" si="95"/>
        <v>4.2600289382209278E-2</v>
      </c>
      <c r="BV161" s="122">
        <f t="shared" si="96"/>
        <v>3.1997905222410195E-2</v>
      </c>
      <c r="BW161" s="49">
        <f t="shared" si="96"/>
        <v>5.3511119136097296E-2</v>
      </c>
      <c r="BX161" s="49">
        <f t="shared" si="96"/>
        <v>6.3452043629610877E-2</v>
      </c>
      <c r="BY161" s="49">
        <f t="shared" si="96"/>
        <v>3.9098414476875787E-2</v>
      </c>
      <c r="CA161" s="180">
        <v>93348.563509488493</v>
      </c>
      <c r="CB161" s="64">
        <v>92314.843002850146</v>
      </c>
      <c r="CC161" s="64">
        <v>99910.155535404629</v>
      </c>
      <c r="CD161" s="64">
        <v>94417.388573708711</v>
      </c>
      <c r="CF161" s="180">
        <v>93108.098547628921</v>
      </c>
      <c r="CG161" s="64">
        <v>91798.739853288804</v>
      </c>
      <c r="CH161" s="64">
        <v>99673.122537532632</v>
      </c>
      <c r="CI161" s="64">
        <v>94131.139352109196</v>
      </c>
      <c r="CK161" s="163">
        <v>97835.65625</v>
      </c>
      <c r="CL161" s="60">
        <v>97507.046875</v>
      </c>
    </row>
    <row r="162" spans="1:90">
      <c r="A162" s="9" t="s">
        <v>348</v>
      </c>
      <c r="B162" s="23" t="s">
        <v>349</v>
      </c>
      <c r="D162" s="131">
        <v>229090.12749572884</v>
      </c>
      <c r="E162" s="54">
        <v>116668.421875</v>
      </c>
      <c r="F162" s="124">
        <f t="shared" si="65"/>
        <v>1963.6001225865459</v>
      </c>
      <c r="G162" s="131">
        <f t="shared" si="66"/>
        <v>218295</v>
      </c>
      <c r="H162" s="54">
        <v>115515.53125</v>
      </c>
      <c r="I162" s="124">
        <f t="shared" si="67"/>
        <v>1889.7458864433004</v>
      </c>
      <c r="J162" s="49">
        <f t="shared" si="68"/>
        <v>4.945201445625802E-2</v>
      </c>
      <c r="K162" s="49">
        <f t="shared" si="69"/>
        <v>3.9081569999999788E-2</v>
      </c>
      <c r="M162" s="131">
        <f t="shared" si="70"/>
        <v>229261.39156340196</v>
      </c>
      <c r="N162" s="124">
        <f t="shared" si="71"/>
        <v>1965.06807822459</v>
      </c>
      <c r="O162" s="49">
        <f t="shared" si="72"/>
        <v>-7.4702533429293894E-4</v>
      </c>
      <c r="P162" s="49">
        <f t="shared" si="73"/>
        <v>-7.4702533429293894E-4</v>
      </c>
      <c r="R162" s="131">
        <v>171347</v>
      </c>
      <c r="S162" s="54">
        <v>17859</v>
      </c>
      <c r="T162" s="54">
        <v>39713</v>
      </c>
      <c r="V162" s="124">
        <f t="shared" si="74"/>
        <v>39713</v>
      </c>
      <c r="W162" s="51">
        <f t="shared" si="75"/>
        <v>171.12749572884059</v>
      </c>
      <c r="Y162" s="176">
        <v>4.1729469811169206E-3</v>
      </c>
      <c r="Z162" s="61">
        <v>-2.5978924747918075E-3</v>
      </c>
      <c r="AA162" s="117">
        <f t="shared" si="76"/>
        <v>3</v>
      </c>
      <c r="AB162" s="63">
        <f t="shared" si="77"/>
        <v>170.63494940301564</v>
      </c>
      <c r="AC162" s="63">
        <f t="shared" si="77"/>
        <v>17.905516606850195</v>
      </c>
      <c r="AE162" s="124">
        <f t="shared" si="78"/>
        <v>0</v>
      </c>
      <c r="AF162" s="51">
        <v>0</v>
      </c>
      <c r="AG162" s="51">
        <f t="shared" si="79"/>
        <v>171.12749572884059</v>
      </c>
      <c r="AI162" s="124">
        <v>0</v>
      </c>
      <c r="AJ162" s="51">
        <f t="shared" si="80"/>
        <v>46.395761707306889</v>
      </c>
      <c r="AK162" s="51">
        <f t="shared" si="81"/>
        <v>124.7317340215337</v>
      </c>
      <c r="AM162" s="124">
        <f t="shared" si="82"/>
        <v>112.88607466686271</v>
      </c>
      <c r="AN162" s="51">
        <f t="shared" si="83"/>
        <v>11.84565935467098</v>
      </c>
      <c r="AO162" s="51">
        <f t="shared" si="84"/>
        <v>0</v>
      </c>
      <c r="AQ162" s="124">
        <f t="shared" si="85"/>
        <v>171460</v>
      </c>
      <c r="AR162" s="51">
        <f t="shared" si="85"/>
        <v>17917</v>
      </c>
      <c r="AS162" s="51">
        <f t="shared" si="86"/>
        <v>39713</v>
      </c>
      <c r="AU162" s="178">
        <f t="shared" si="87"/>
        <v>229090</v>
      </c>
      <c r="AW162" s="124">
        <f t="shared" si="88"/>
        <v>1469.6350327229452</v>
      </c>
      <c r="AX162" s="51">
        <f t="shared" si="88"/>
        <v>153.5719752787648</v>
      </c>
      <c r="AY162" s="51">
        <f t="shared" si="88"/>
        <v>340.39202178074373</v>
      </c>
      <c r="AZ162" s="65">
        <f t="shared" si="89"/>
        <v>1963.5990297824537</v>
      </c>
      <c r="BB162" s="131">
        <v>170634.94940301566</v>
      </c>
      <c r="BC162" s="54">
        <v>17905.516606850197</v>
      </c>
      <c r="BD162" s="54">
        <v>40720.925553536108</v>
      </c>
      <c r="BE162" s="54">
        <f t="shared" si="90"/>
        <v>229261.39156340196</v>
      </c>
      <c r="BG162" s="122">
        <f t="shared" si="91"/>
        <v>4.8351794276075832E-3</v>
      </c>
      <c r="BH162" s="49">
        <f t="shared" si="91"/>
        <v>6.4133269103283652E-4</v>
      </c>
      <c r="BI162" s="49">
        <f t="shared" si="91"/>
        <v>-2.4752029572878476E-2</v>
      </c>
      <c r="BJ162" s="49">
        <f t="shared" si="92"/>
        <v>-7.475814494241062E-4</v>
      </c>
      <c r="BL162" s="131">
        <v>164393</v>
      </c>
      <c r="BM162" s="54">
        <v>16928</v>
      </c>
      <c r="BN162" s="54">
        <v>36974</v>
      </c>
      <c r="BO162" s="54">
        <f t="shared" si="93"/>
        <v>218295</v>
      </c>
      <c r="BQ162" s="122">
        <f t="shared" si="94"/>
        <v>4.2988448413253666E-2</v>
      </c>
      <c r="BR162" s="49">
        <f t="shared" si="94"/>
        <v>5.8423913043478271E-2</v>
      </c>
      <c r="BS162" s="49">
        <f t="shared" si="94"/>
        <v>7.4079082598582868E-2</v>
      </c>
      <c r="BT162" s="49">
        <f t="shared" si="95"/>
        <v>4.9451430403811392E-2</v>
      </c>
      <c r="BV162" s="122">
        <f t="shared" si="96"/>
        <v>3.2681875436315178E-2</v>
      </c>
      <c r="BW162" s="49">
        <f t="shared" si="96"/>
        <v>4.7964810340169084E-2</v>
      </c>
      <c r="BX162" s="49">
        <f t="shared" si="96"/>
        <v>6.3465279095152871E-2</v>
      </c>
      <c r="BY162" s="49">
        <f t="shared" si="96"/>
        <v>3.9080991719025793E-2</v>
      </c>
      <c r="CA162" s="180">
        <v>120785.87349033354</v>
      </c>
      <c r="CB162" s="64">
        <v>118434.82179145118</v>
      </c>
      <c r="CC162" s="64">
        <v>122370.9110367344</v>
      </c>
      <c r="CD162" s="64">
        <v>120876.56172826159</v>
      </c>
      <c r="CF162" s="180">
        <v>119886.54679087544</v>
      </c>
      <c r="CG162" s="64">
        <v>117242.74506757704</v>
      </c>
      <c r="CH162" s="64">
        <v>121729.90607731104</v>
      </c>
      <c r="CI162" s="64">
        <v>119993.70650860154</v>
      </c>
      <c r="CK162" s="163">
        <v>116668.421875</v>
      </c>
      <c r="CL162" s="60">
        <v>115515.53125</v>
      </c>
    </row>
    <row r="163" spans="1:90">
      <c r="A163" s="9" t="s">
        <v>350</v>
      </c>
      <c r="B163" s="23" t="s">
        <v>351</v>
      </c>
      <c r="D163" s="131">
        <v>329809.77513378306</v>
      </c>
      <c r="E163" s="54">
        <v>149464.4375</v>
      </c>
      <c r="F163" s="124">
        <f t="shared" si="65"/>
        <v>2206.6103526050001</v>
      </c>
      <c r="G163" s="131">
        <f t="shared" si="66"/>
        <v>314561</v>
      </c>
      <c r="H163" s="54">
        <v>148125.171875</v>
      </c>
      <c r="I163" s="124">
        <f t="shared" si="67"/>
        <v>2123.616101289334</v>
      </c>
      <c r="J163" s="49">
        <f t="shared" si="68"/>
        <v>4.847636907875752E-2</v>
      </c>
      <c r="K163" s="49">
        <f t="shared" si="69"/>
        <v>3.908157000000001E-2</v>
      </c>
      <c r="M163" s="131">
        <f t="shared" si="70"/>
        <v>331981.81527837523</v>
      </c>
      <c r="N163" s="124">
        <f t="shared" si="71"/>
        <v>2221.1425060785796</v>
      </c>
      <c r="O163" s="49">
        <f t="shared" si="72"/>
        <v>-6.5426479542889382E-3</v>
      </c>
      <c r="P163" s="49">
        <f t="shared" si="73"/>
        <v>-6.5426479542890492E-3</v>
      </c>
      <c r="R163" s="131">
        <v>249087</v>
      </c>
      <c r="S163" s="54">
        <v>25576</v>
      </c>
      <c r="T163" s="54">
        <v>54829</v>
      </c>
      <c r="V163" s="124">
        <f t="shared" si="74"/>
        <v>54829</v>
      </c>
      <c r="W163" s="51">
        <f t="shared" si="75"/>
        <v>317.77513378305594</v>
      </c>
      <c r="Y163" s="176">
        <v>8.5474998611743125E-3</v>
      </c>
      <c r="Z163" s="61">
        <v>-5.4374287592462434E-4</v>
      </c>
      <c r="AA163" s="117">
        <f t="shared" si="76"/>
        <v>3</v>
      </c>
      <c r="AB163" s="63">
        <f t="shared" si="77"/>
        <v>246.97597290587365</v>
      </c>
      <c r="AC163" s="63">
        <f t="shared" si="77"/>
        <v>25.589914333614423</v>
      </c>
      <c r="AE163" s="124">
        <f t="shared" si="78"/>
        <v>0</v>
      </c>
      <c r="AF163" s="51">
        <v>0</v>
      </c>
      <c r="AG163" s="51">
        <f t="shared" si="79"/>
        <v>317.77513378305594</v>
      </c>
      <c r="AI163" s="124">
        <v>0</v>
      </c>
      <c r="AJ163" s="51">
        <f t="shared" si="80"/>
        <v>13.906767794648193</v>
      </c>
      <c r="AK163" s="51">
        <f t="shared" si="81"/>
        <v>303.86836598840773</v>
      </c>
      <c r="AM163" s="124">
        <f t="shared" si="82"/>
        <v>275.33961085660189</v>
      </c>
      <c r="AN163" s="51">
        <f t="shared" si="83"/>
        <v>28.528755131805809</v>
      </c>
      <c r="AO163" s="51">
        <f t="shared" si="84"/>
        <v>0</v>
      </c>
      <c r="AQ163" s="124">
        <f t="shared" si="85"/>
        <v>249362</v>
      </c>
      <c r="AR163" s="51">
        <f t="shared" si="85"/>
        <v>25618</v>
      </c>
      <c r="AS163" s="51">
        <f t="shared" si="86"/>
        <v>54829</v>
      </c>
      <c r="AU163" s="178">
        <f t="shared" si="87"/>
        <v>329809</v>
      </c>
      <c r="AW163" s="124">
        <f t="shared" si="88"/>
        <v>1668.3701097794583</v>
      </c>
      <c r="AX163" s="51">
        <f t="shared" si="88"/>
        <v>171.39863119613318</v>
      </c>
      <c r="AY163" s="51">
        <f t="shared" si="88"/>
        <v>366.83642555440656</v>
      </c>
      <c r="AZ163" s="65">
        <f t="shared" si="89"/>
        <v>2206.6051665299979</v>
      </c>
      <c r="BB163" s="131">
        <v>246975.97290587364</v>
      </c>
      <c r="BC163" s="54">
        <v>25589.914333614423</v>
      </c>
      <c r="BD163" s="54">
        <v>59415.928038887141</v>
      </c>
      <c r="BE163" s="54">
        <f t="shared" si="90"/>
        <v>331981.81527837523</v>
      </c>
      <c r="BG163" s="122">
        <f t="shared" si="91"/>
        <v>9.6609684984851896E-3</v>
      </c>
      <c r="BH163" s="49">
        <f t="shared" si="91"/>
        <v>1.0975287380576848E-3</v>
      </c>
      <c r="BI163" s="49">
        <f t="shared" si="91"/>
        <v>-7.7200309585083726E-2</v>
      </c>
      <c r="BJ163" s="49">
        <f t="shared" si="92"/>
        <v>-6.5449828224876105E-3</v>
      </c>
      <c r="BL163" s="131">
        <v>239201</v>
      </c>
      <c r="BM163" s="54">
        <v>24265</v>
      </c>
      <c r="BN163" s="54">
        <v>51095</v>
      </c>
      <c r="BO163" s="54">
        <f t="shared" si="93"/>
        <v>314561</v>
      </c>
      <c r="BQ163" s="122">
        <f t="shared" si="94"/>
        <v>4.2478919402510806E-2</v>
      </c>
      <c r="BR163" s="49">
        <f t="shared" si="94"/>
        <v>5.5759324129404542E-2</v>
      </c>
      <c r="BS163" s="49">
        <f t="shared" si="94"/>
        <v>7.3079557686662078E-2</v>
      </c>
      <c r="BT163" s="49">
        <f t="shared" si="95"/>
        <v>4.8473904902387677E-2</v>
      </c>
      <c r="BV163" s="122">
        <f t="shared" si="96"/>
        <v>3.3137860051567047E-2</v>
      </c>
      <c r="BW163" s="49">
        <f t="shared" si="96"/>
        <v>4.6299266641951942E-2</v>
      </c>
      <c r="BX163" s="49">
        <f t="shared" si="96"/>
        <v>6.346430345938181E-2</v>
      </c>
      <c r="BY163" s="49">
        <f t="shared" si="96"/>
        <v>3.9079127903709932E-2</v>
      </c>
      <c r="CA163" s="180">
        <v>174824.72801104651</v>
      </c>
      <c r="CB163" s="64">
        <v>169262.74791762463</v>
      </c>
      <c r="CC163" s="64">
        <v>178551.47311552925</v>
      </c>
      <c r="CD163" s="64">
        <v>175035.22993342415</v>
      </c>
      <c r="CF163" s="180">
        <v>173121.9646301819</v>
      </c>
      <c r="CG163" s="64">
        <v>167782.87588304756</v>
      </c>
      <c r="CH163" s="64">
        <v>177485.33552518886</v>
      </c>
      <c r="CI163" s="64">
        <v>173448.33244164466</v>
      </c>
      <c r="CK163" s="163">
        <v>149464.4375</v>
      </c>
      <c r="CL163" s="60">
        <v>148125.171875</v>
      </c>
    </row>
    <row r="164" spans="1:90">
      <c r="A164" s="9" t="s">
        <v>352</v>
      </c>
      <c r="B164" s="23" t="s">
        <v>353</v>
      </c>
      <c r="D164" s="131">
        <v>395646.10800254508</v>
      </c>
      <c r="E164" s="54">
        <v>229643.46875</v>
      </c>
      <c r="F164" s="124">
        <f t="shared" si="65"/>
        <v>1722.8711539506612</v>
      </c>
      <c r="G164" s="131">
        <f t="shared" si="66"/>
        <v>378771</v>
      </c>
      <c r="H164" s="54">
        <v>228530.703125</v>
      </c>
      <c r="I164" s="124">
        <f t="shared" si="67"/>
        <v>1657.4184335871171</v>
      </c>
      <c r="J164" s="49">
        <f t="shared" si="68"/>
        <v>4.4552270375886938E-2</v>
      </c>
      <c r="K164" s="49">
        <f t="shared" si="69"/>
        <v>3.9490764092617203E-2</v>
      </c>
      <c r="M164" s="131">
        <f t="shared" si="70"/>
        <v>399009.12675797526</v>
      </c>
      <c r="N164" s="124">
        <f t="shared" si="71"/>
        <v>1737.5156756247843</v>
      </c>
      <c r="O164" s="49">
        <f t="shared" si="72"/>
        <v>-8.4284256421784942E-3</v>
      </c>
      <c r="P164" s="49">
        <f t="shared" si="73"/>
        <v>-8.4284256421784942E-3</v>
      </c>
      <c r="R164" s="131">
        <v>298035</v>
      </c>
      <c r="S164" s="54">
        <v>32854</v>
      </c>
      <c r="T164" s="54">
        <v>64627</v>
      </c>
      <c r="V164" s="124">
        <f t="shared" si="74"/>
        <v>64627</v>
      </c>
      <c r="W164" s="51">
        <f t="shared" si="75"/>
        <v>130.10800254507922</v>
      </c>
      <c r="Y164" s="176">
        <v>-1.3861941684291113E-2</v>
      </c>
      <c r="Z164" s="61">
        <v>1.1410634464840141E-2</v>
      </c>
      <c r="AA164" s="117">
        <f t="shared" si="76"/>
        <v>1</v>
      </c>
      <c r="AB164" s="63">
        <f t="shared" si="77"/>
        <v>302.22441724745306</v>
      </c>
      <c r="AC164" s="63">
        <f t="shared" si="77"/>
        <v>32.483344430507969</v>
      </c>
      <c r="AE164" s="124">
        <f t="shared" si="78"/>
        <v>130.10800254507922</v>
      </c>
      <c r="AF164" s="51">
        <v>0</v>
      </c>
      <c r="AG164" s="51">
        <f t="shared" si="79"/>
        <v>0</v>
      </c>
      <c r="AI164" s="124">
        <v>0</v>
      </c>
      <c r="AJ164" s="51">
        <f t="shared" si="80"/>
        <v>0</v>
      </c>
      <c r="AK164" s="51">
        <f t="shared" si="81"/>
        <v>0</v>
      </c>
      <c r="AM164" s="124">
        <f t="shared" si="82"/>
        <v>0</v>
      </c>
      <c r="AN164" s="51">
        <f t="shared" si="83"/>
        <v>0</v>
      </c>
      <c r="AO164" s="51">
        <f t="shared" si="84"/>
        <v>0</v>
      </c>
      <c r="AQ164" s="124">
        <f t="shared" si="85"/>
        <v>298165</v>
      </c>
      <c r="AR164" s="51">
        <f t="shared" si="85"/>
        <v>32854</v>
      </c>
      <c r="AS164" s="51">
        <f t="shared" si="86"/>
        <v>64627</v>
      </c>
      <c r="AU164" s="178">
        <f t="shared" si="87"/>
        <v>395646</v>
      </c>
      <c r="AW164" s="124">
        <f t="shared" si="88"/>
        <v>1298.3822340908616</v>
      </c>
      <c r="AX164" s="51">
        <f t="shared" si="88"/>
        <v>143.06524883477661</v>
      </c>
      <c r="AY164" s="51">
        <f t="shared" si="88"/>
        <v>281.42320071970261</v>
      </c>
      <c r="AZ164" s="65">
        <f t="shared" si="89"/>
        <v>1722.8706836453409</v>
      </c>
      <c r="BB164" s="131">
        <v>302224.41724745306</v>
      </c>
      <c r="BC164" s="54">
        <v>32483.344430507965</v>
      </c>
      <c r="BD164" s="54">
        <v>64301.365080014206</v>
      </c>
      <c r="BE164" s="54">
        <f t="shared" si="90"/>
        <v>399009.12675797526</v>
      </c>
      <c r="BG164" s="122">
        <f t="shared" si="91"/>
        <v>-1.3431797749582031E-2</v>
      </c>
      <c r="BH164" s="49">
        <f t="shared" si="91"/>
        <v>1.1410634464840363E-2</v>
      </c>
      <c r="BI164" s="49">
        <f t="shared" si="91"/>
        <v>5.0641991749411641E-3</v>
      </c>
      <c r="BJ164" s="49">
        <f t="shared" si="92"/>
        <v>-8.4286963190574049E-3</v>
      </c>
      <c r="BL164" s="131">
        <v>286996</v>
      </c>
      <c r="BM164" s="54">
        <v>31299</v>
      </c>
      <c r="BN164" s="54">
        <v>60476</v>
      </c>
      <c r="BO164" s="54">
        <f t="shared" si="93"/>
        <v>378771</v>
      </c>
      <c r="BQ164" s="122">
        <f t="shared" si="94"/>
        <v>3.8916918702699643E-2</v>
      </c>
      <c r="BR164" s="49">
        <f t="shared" si="94"/>
        <v>4.9682098469599589E-2</v>
      </c>
      <c r="BS164" s="49">
        <f t="shared" si="94"/>
        <v>6.8638798862358685E-2</v>
      </c>
      <c r="BT164" s="49">
        <f t="shared" si="95"/>
        <v>4.4551985236462199E-2</v>
      </c>
      <c r="BV164" s="122">
        <f t="shared" si="96"/>
        <v>3.3882719207908529E-2</v>
      </c>
      <c r="BW164" s="49">
        <f t="shared" si="96"/>
        <v>4.4595734974426815E-2</v>
      </c>
      <c r="BX164" s="49">
        <f t="shared" si="96"/>
        <v>6.34605783478015E-2</v>
      </c>
      <c r="BY164" s="49">
        <f t="shared" si="96"/>
        <v>3.949048033487057E-2</v>
      </c>
      <c r="CA164" s="180">
        <v>213932.96247372107</v>
      </c>
      <c r="CB164" s="64">
        <v>214858.87245195222</v>
      </c>
      <c r="CC164" s="64">
        <v>193232.75487444576</v>
      </c>
      <c r="CD164" s="64">
        <v>210374.93932929373</v>
      </c>
      <c r="CF164" s="180">
        <v>212253.3261133169</v>
      </c>
      <c r="CG164" s="64">
        <v>213331.49521592102</v>
      </c>
      <c r="CH164" s="64">
        <v>192153.71474993788</v>
      </c>
      <c r="CI164" s="64">
        <v>208889.28831246225</v>
      </c>
      <c r="CK164" s="163">
        <v>229643.46875</v>
      </c>
      <c r="CL164" s="60">
        <v>228530.703125</v>
      </c>
    </row>
    <row r="165" spans="1:90">
      <c r="A165" s="9" t="s">
        <v>354</v>
      </c>
      <c r="B165" s="23" t="s">
        <v>355</v>
      </c>
      <c r="D165" s="131">
        <v>378971</v>
      </c>
      <c r="E165" s="54">
        <v>207959.96875</v>
      </c>
      <c r="F165" s="124">
        <f t="shared" si="65"/>
        <v>1822.3266827645164</v>
      </c>
      <c r="G165" s="131">
        <f t="shared" si="66"/>
        <v>361713</v>
      </c>
      <c r="H165" s="54">
        <v>206927.46875</v>
      </c>
      <c r="I165" s="124">
        <f t="shared" si="67"/>
        <v>1748.0182896211068</v>
      </c>
      <c r="J165" s="49">
        <f t="shared" si="68"/>
        <v>4.7711859955268388E-2</v>
      </c>
      <c r="K165" s="49">
        <f t="shared" si="69"/>
        <v>4.2510077603087559E-2</v>
      </c>
      <c r="M165" s="131">
        <f t="shared" si="70"/>
        <v>382941.30204459286</v>
      </c>
      <c r="N165" s="124">
        <f t="shared" si="71"/>
        <v>1841.4183477058868</v>
      </c>
      <c r="O165" s="49">
        <f t="shared" si="72"/>
        <v>-1.0367912845636429E-2</v>
      </c>
      <c r="P165" s="49">
        <f t="shared" si="73"/>
        <v>-1.0367912845636429E-2</v>
      </c>
      <c r="R165" s="131">
        <v>283441</v>
      </c>
      <c r="S165" s="54">
        <v>29695</v>
      </c>
      <c r="T165" s="54">
        <v>65835</v>
      </c>
      <c r="V165" s="124">
        <f t="shared" si="74"/>
        <v>65835</v>
      </c>
      <c r="W165" s="51">
        <f t="shared" si="75"/>
        <v>0</v>
      </c>
      <c r="Y165" s="176">
        <v>-3.1137915877254119E-2</v>
      </c>
      <c r="Z165" s="61">
        <v>-1.4472527063170815E-2</v>
      </c>
      <c r="AA165" s="117">
        <f t="shared" si="76"/>
        <v>4</v>
      </c>
      <c r="AB165" s="63">
        <f t="shared" si="77"/>
        <v>292.55041005825001</v>
      </c>
      <c r="AC165" s="63">
        <f t="shared" si="77"/>
        <v>30.131072766049012</v>
      </c>
      <c r="AE165" s="124">
        <f t="shared" si="78"/>
        <v>0</v>
      </c>
      <c r="AF165" s="51">
        <v>0</v>
      </c>
      <c r="AG165" s="51">
        <f t="shared" si="79"/>
        <v>0</v>
      </c>
      <c r="AI165" s="124">
        <v>0</v>
      </c>
      <c r="AJ165" s="51">
        <f t="shared" si="80"/>
        <v>0</v>
      </c>
      <c r="AK165" s="51">
        <f t="shared" si="81"/>
        <v>0</v>
      </c>
      <c r="AM165" s="124">
        <f t="shared" si="82"/>
        <v>0</v>
      </c>
      <c r="AN165" s="51">
        <f t="shared" si="83"/>
        <v>0</v>
      </c>
      <c r="AO165" s="51">
        <f t="shared" si="84"/>
        <v>0</v>
      </c>
      <c r="AQ165" s="124">
        <f t="shared" si="85"/>
        <v>283441</v>
      </c>
      <c r="AR165" s="51">
        <f t="shared" si="85"/>
        <v>29695</v>
      </c>
      <c r="AS165" s="51">
        <f t="shared" si="86"/>
        <v>65835</v>
      </c>
      <c r="AU165" s="178">
        <f t="shared" si="87"/>
        <v>378971</v>
      </c>
      <c r="AW165" s="124">
        <f t="shared" si="88"/>
        <v>1362.9594277384215</v>
      </c>
      <c r="AX165" s="51">
        <f t="shared" si="88"/>
        <v>142.79190451167059</v>
      </c>
      <c r="AY165" s="51">
        <f t="shared" si="88"/>
        <v>316.57535051442443</v>
      </c>
      <c r="AZ165" s="65">
        <f t="shared" si="89"/>
        <v>1822.3266827645164</v>
      </c>
      <c r="BB165" s="131">
        <v>292550.41005825001</v>
      </c>
      <c r="BC165" s="54">
        <v>30131.072766049012</v>
      </c>
      <c r="BD165" s="54">
        <v>60259.819220293859</v>
      </c>
      <c r="BE165" s="54">
        <f t="shared" si="90"/>
        <v>382941.30204459286</v>
      </c>
      <c r="BG165" s="122">
        <f t="shared" si="91"/>
        <v>-3.113791587725423E-2</v>
      </c>
      <c r="BH165" s="49">
        <f t="shared" si="91"/>
        <v>-1.4472527063170815E-2</v>
      </c>
      <c r="BI165" s="49">
        <f t="shared" si="91"/>
        <v>9.2519042570054166E-2</v>
      </c>
      <c r="BJ165" s="49">
        <f t="shared" si="92"/>
        <v>-1.0367912845636429E-2</v>
      </c>
      <c r="BL165" s="131">
        <v>271869</v>
      </c>
      <c r="BM165" s="54">
        <v>28245</v>
      </c>
      <c r="BN165" s="54">
        <v>61599</v>
      </c>
      <c r="BO165" s="54">
        <f t="shared" si="93"/>
        <v>361713</v>
      </c>
      <c r="BQ165" s="122">
        <f t="shared" si="94"/>
        <v>4.2564617517995895E-2</v>
      </c>
      <c r="BR165" s="49">
        <f t="shared" si="94"/>
        <v>5.1336519738006681E-2</v>
      </c>
      <c r="BS165" s="49">
        <f t="shared" si="94"/>
        <v>6.8767350119320225E-2</v>
      </c>
      <c r="BT165" s="49">
        <f t="shared" si="95"/>
        <v>4.7711859955268388E-2</v>
      </c>
      <c r="BV165" s="122">
        <f t="shared" si="96"/>
        <v>3.7388390698682494E-2</v>
      </c>
      <c r="BW165" s="49">
        <f t="shared" si="96"/>
        <v>4.6116741320293864E-2</v>
      </c>
      <c r="BX165" s="49">
        <f t="shared" si="96"/>
        <v>6.3461029409468628E-2</v>
      </c>
      <c r="BY165" s="49">
        <f t="shared" si="96"/>
        <v>4.2510077603087559E-2</v>
      </c>
      <c r="CA165" s="180">
        <v>207085.10737376809</v>
      </c>
      <c r="CB165" s="64">
        <v>199299.93151200222</v>
      </c>
      <c r="CC165" s="64">
        <v>181087.45998912916</v>
      </c>
      <c r="CD165" s="64">
        <v>201903.28436566706</v>
      </c>
      <c r="CF165" s="180">
        <v>206205.50546982372</v>
      </c>
      <c r="CG165" s="64">
        <v>197899.65863551522</v>
      </c>
      <c r="CH165" s="64">
        <v>180004.16744412208</v>
      </c>
      <c r="CI165" s="64">
        <v>201051.84947447607</v>
      </c>
      <c r="CK165" s="163">
        <v>207959.96875</v>
      </c>
      <c r="CL165" s="60">
        <v>206927.46875</v>
      </c>
    </row>
    <row r="166" spans="1:90">
      <c r="A166" s="9" t="s">
        <v>356</v>
      </c>
      <c r="B166" s="23" t="s">
        <v>357</v>
      </c>
      <c r="D166" s="131">
        <v>304758.74932207586</v>
      </c>
      <c r="E166" s="54">
        <v>146175.921875</v>
      </c>
      <c r="F166" s="124">
        <f t="shared" si="65"/>
        <v>2084.8765337884129</v>
      </c>
      <c r="G166" s="131">
        <f t="shared" si="66"/>
        <v>292135</v>
      </c>
      <c r="H166" s="54">
        <v>145597.15625</v>
      </c>
      <c r="I166" s="124">
        <f t="shared" si="67"/>
        <v>2006.4608919859998</v>
      </c>
      <c r="J166" s="49">
        <f t="shared" si="68"/>
        <v>4.321204005708279E-2</v>
      </c>
      <c r="K166" s="49">
        <f t="shared" si="69"/>
        <v>3.908157000000001E-2</v>
      </c>
      <c r="M166" s="131">
        <f t="shared" si="70"/>
        <v>300202.98661343829</v>
      </c>
      <c r="N166" s="124">
        <f t="shared" si="71"/>
        <v>2053.7102332773525</v>
      </c>
      <c r="O166" s="49">
        <f t="shared" si="72"/>
        <v>1.5175607544850589E-2</v>
      </c>
      <c r="P166" s="49">
        <f t="shared" si="73"/>
        <v>1.5175607544850367E-2</v>
      </c>
      <c r="R166" s="131">
        <v>238708</v>
      </c>
      <c r="S166" s="54">
        <v>23559</v>
      </c>
      <c r="T166" s="54">
        <v>41940</v>
      </c>
      <c r="V166" s="124">
        <f t="shared" si="74"/>
        <v>41940</v>
      </c>
      <c r="W166" s="51">
        <f t="shared" si="75"/>
        <v>551.74932207586244</v>
      </c>
      <c r="Y166" s="176">
        <v>2.0037206477727887E-2</v>
      </c>
      <c r="Z166" s="61">
        <v>-4.2649160877588077E-3</v>
      </c>
      <c r="AA166" s="117">
        <f t="shared" si="76"/>
        <v>3</v>
      </c>
      <c r="AB166" s="63">
        <f t="shared" si="77"/>
        <v>234.01891468672824</v>
      </c>
      <c r="AC166" s="63">
        <f t="shared" si="77"/>
        <v>23.65990752021786</v>
      </c>
      <c r="AE166" s="124">
        <f t="shared" si="78"/>
        <v>0</v>
      </c>
      <c r="AF166" s="51">
        <v>0</v>
      </c>
      <c r="AG166" s="51">
        <f t="shared" si="79"/>
        <v>551.74932207586244</v>
      </c>
      <c r="AI166" s="124">
        <v>0</v>
      </c>
      <c r="AJ166" s="51">
        <f t="shared" si="80"/>
        <v>100.47715811150975</v>
      </c>
      <c r="AK166" s="51">
        <f t="shared" si="81"/>
        <v>451.27216396435267</v>
      </c>
      <c r="AM166" s="124">
        <f t="shared" si="82"/>
        <v>409.83663746512696</v>
      </c>
      <c r="AN166" s="51">
        <f t="shared" si="83"/>
        <v>41.435526499225666</v>
      </c>
      <c r="AO166" s="51">
        <f t="shared" si="84"/>
        <v>0</v>
      </c>
      <c r="AQ166" s="124">
        <f t="shared" si="85"/>
        <v>239118</v>
      </c>
      <c r="AR166" s="51">
        <f t="shared" si="85"/>
        <v>23701</v>
      </c>
      <c r="AS166" s="51">
        <f t="shared" si="86"/>
        <v>41940</v>
      </c>
      <c r="AU166" s="178">
        <f t="shared" si="87"/>
        <v>304759</v>
      </c>
      <c r="AW166" s="124">
        <f t="shared" si="88"/>
        <v>1635.8234443322199</v>
      </c>
      <c r="AX166" s="51">
        <f t="shared" si="88"/>
        <v>162.14024646458211</v>
      </c>
      <c r="AY166" s="51">
        <f t="shared" si="88"/>
        <v>286.91455789732811</v>
      </c>
      <c r="AZ166" s="65">
        <f t="shared" si="89"/>
        <v>2084.8782486941304</v>
      </c>
      <c r="BB166" s="131">
        <v>234018.91468672821</v>
      </c>
      <c r="BC166" s="54">
        <v>23659.907520217861</v>
      </c>
      <c r="BD166" s="54">
        <v>42524.164406492222</v>
      </c>
      <c r="BE166" s="54">
        <f t="shared" si="90"/>
        <v>300202.98661343829</v>
      </c>
      <c r="BG166" s="122">
        <f t="shared" si="91"/>
        <v>2.1789201612603559E-2</v>
      </c>
      <c r="BH166" s="49">
        <f t="shared" si="91"/>
        <v>1.7367979882010331E-3</v>
      </c>
      <c r="BI166" s="49">
        <f t="shared" si="91"/>
        <v>-1.3737234220716044E-2</v>
      </c>
      <c r="BJ166" s="49">
        <f t="shared" si="92"/>
        <v>1.5176442572932602E-2</v>
      </c>
      <c r="BL166" s="131">
        <v>230390</v>
      </c>
      <c r="BM166" s="54">
        <v>22464</v>
      </c>
      <c r="BN166" s="54">
        <v>39281</v>
      </c>
      <c r="BO166" s="54">
        <f t="shared" si="93"/>
        <v>292135</v>
      </c>
      <c r="BQ166" s="122">
        <f t="shared" si="94"/>
        <v>3.7883588697426029E-2</v>
      </c>
      <c r="BR166" s="49">
        <f t="shared" si="94"/>
        <v>5.5065883190883236E-2</v>
      </c>
      <c r="BS166" s="49">
        <f t="shared" si="94"/>
        <v>6.769175937476124E-2</v>
      </c>
      <c r="BT166" s="49">
        <f t="shared" si="95"/>
        <v>4.3212898146404832E-2</v>
      </c>
      <c r="BV166" s="122">
        <f t="shared" si="96"/>
        <v>3.3774215989632372E-2</v>
      </c>
      <c r="BW166" s="49">
        <f t="shared" si="96"/>
        <v>5.0888479296530953E-2</v>
      </c>
      <c r="BX166" s="49">
        <f t="shared" si="96"/>
        <v>6.346436487301621E-2</v>
      </c>
      <c r="BY166" s="49">
        <f t="shared" si="96"/>
        <v>3.9082424691822881E-2</v>
      </c>
      <c r="CA166" s="180">
        <v>165652.92821071247</v>
      </c>
      <c r="CB166" s="64">
        <v>156496.84911560628</v>
      </c>
      <c r="CC166" s="64">
        <v>127789.84438005849</v>
      </c>
      <c r="CD166" s="64">
        <v>158280.05140740189</v>
      </c>
      <c r="CF166" s="180">
        <v>164802.01976325273</v>
      </c>
      <c r="CG166" s="64">
        <v>155468.55448570926</v>
      </c>
      <c r="CH166" s="64">
        <v>127023.45948462558</v>
      </c>
      <c r="CI166" s="64">
        <v>157580.25981600356</v>
      </c>
      <c r="CK166" s="163">
        <v>146175.921875</v>
      </c>
      <c r="CL166" s="60">
        <v>145597.15625</v>
      </c>
    </row>
    <row r="167" spans="1:90">
      <c r="A167" s="9" t="s">
        <v>358</v>
      </c>
      <c r="B167" s="23" t="s">
        <v>359</v>
      </c>
      <c r="D167" s="131">
        <v>1260409</v>
      </c>
      <c r="E167" s="54">
        <v>752421.75</v>
      </c>
      <c r="F167" s="124">
        <f t="shared" si="65"/>
        <v>1675.1363181619884</v>
      </c>
      <c r="G167" s="131">
        <f t="shared" si="66"/>
        <v>1203330</v>
      </c>
      <c r="H167" s="54">
        <v>750273.75</v>
      </c>
      <c r="I167" s="124">
        <f t="shared" si="67"/>
        <v>1603.8545930735281</v>
      </c>
      <c r="J167" s="49">
        <f t="shared" si="68"/>
        <v>4.7434203418845966E-2</v>
      </c>
      <c r="K167" s="49">
        <f t="shared" si="69"/>
        <v>4.4444007203832792E-2</v>
      </c>
      <c r="M167" s="131">
        <f t="shared" si="70"/>
        <v>1275782.3781924776</v>
      </c>
      <c r="N167" s="124">
        <f t="shared" si="71"/>
        <v>1695.5681812659955</v>
      </c>
      <c r="O167" s="49">
        <f t="shared" si="72"/>
        <v>-1.2050157186101362E-2</v>
      </c>
      <c r="P167" s="49">
        <f t="shared" si="73"/>
        <v>-1.2050157186101251E-2</v>
      </c>
      <c r="R167" s="131">
        <v>888160</v>
      </c>
      <c r="S167" s="54">
        <v>108368</v>
      </c>
      <c r="T167" s="54">
        <v>263881</v>
      </c>
      <c r="V167" s="124">
        <f t="shared" si="74"/>
        <v>263881</v>
      </c>
      <c r="W167" s="51">
        <f t="shared" si="75"/>
        <v>0</v>
      </c>
      <c r="Y167" s="176">
        <v>-3.7805477968440471E-2</v>
      </c>
      <c r="Z167" s="61">
        <v>3.5543970700293581E-3</v>
      </c>
      <c r="AA167" s="117">
        <f t="shared" si="76"/>
        <v>1</v>
      </c>
      <c r="AB167" s="63">
        <f t="shared" si="77"/>
        <v>923.05659579598887</v>
      </c>
      <c r="AC167" s="63">
        <f t="shared" si="77"/>
        <v>107.98418134222766</v>
      </c>
      <c r="AE167" s="124">
        <f t="shared" si="78"/>
        <v>0</v>
      </c>
      <c r="AF167" s="51">
        <v>0</v>
      </c>
      <c r="AG167" s="51">
        <f t="shared" si="79"/>
        <v>0</v>
      </c>
      <c r="AI167" s="124">
        <v>0</v>
      </c>
      <c r="AJ167" s="51">
        <f t="shared" si="80"/>
        <v>0</v>
      </c>
      <c r="AK167" s="51">
        <f t="shared" si="81"/>
        <v>0</v>
      </c>
      <c r="AM167" s="124">
        <f t="shared" si="82"/>
        <v>0</v>
      </c>
      <c r="AN167" s="51">
        <f t="shared" si="83"/>
        <v>0</v>
      </c>
      <c r="AO167" s="51">
        <f t="shared" si="84"/>
        <v>0</v>
      </c>
      <c r="AQ167" s="124">
        <f t="shared" si="85"/>
        <v>888160</v>
      </c>
      <c r="AR167" s="51">
        <f t="shared" si="85"/>
        <v>108368</v>
      </c>
      <c r="AS167" s="51">
        <f t="shared" si="86"/>
        <v>263881</v>
      </c>
      <c r="AU167" s="178">
        <f t="shared" si="87"/>
        <v>1260409</v>
      </c>
      <c r="AW167" s="124">
        <f t="shared" si="88"/>
        <v>1180.4018158698896</v>
      </c>
      <c r="AX167" s="51">
        <f t="shared" si="88"/>
        <v>144.02560797850407</v>
      </c>
      <c r="AY167" s="51">
        <f t="shared" si="88"/>
        <v>350.70889431359478</v>
      </c>
      <c r="AZ167" s="65">
        <f t="shared" si="89"/>
        <v>1675.1363181619884</v>
      </c>
      <c r="BB167" s="131">
        <v>923056.59579598904</v>
      </c>
      <c r="BC167" s="54">
        <v>107984.18134222766</v>
      </c>
      <c r="BD167" s="54">
        <v>244741.60105426094</v>
      </c>
      <c r="BE167" s="54">
        <f t="shared" si="90"/>
        <v>1275782.3781924776</v>
      </c>
      <c r="BG167" s="122">
        <f t="shared" si="91"/>
        <v>-3.7805477968440582E-2</v>
      </c>
      <c r="BH167" s="49">
        <f t="shared" si="91"/>
        <v>3.5543970700293581E-3</v>
      </c>
      <c r="BI167" s="49">
        <f t="shared" si="91"/>
        <v>7.820247503200628E-2</v>
      </c>
      <c r="BJ167" s="49">
        <f t="shared" si="92"/>
        <v>-1.2050157186101362E-2</v>
      </c>
      <c r="BL167" s="131">
        <v>852459</v>
      </c>
      <c r="BM167" s="54">
        <v>103445</v>
      </c>
      <c r="BN167" s="54">
        <v>247426</v>
      </c>
      <c r="BO167" s="54">
        <f t="shared" si="93"/>
        <v>1203330</v>
      </c>
      <c r="BQ167" s="122">
        <f t="shared" si="94"/>
        <v>4.1880020036154209E-2</v>
      </c>
      <c r="BR167" s="49">
        <f t="shared" si="94"/>
        <v>4.7590507032722718E-2</v>
      </c>
      <c r="BS167" s="49">
        <f t="shared" si="94"/>
        <v>6.6504732728169147E-2</v>
      </c>
      <c r="BT167" s="49">
        <f t="shared" si="95"/>
        <v>4.7434203418845966E-2</v>
      </c>
      <c r="BV167" s="122">
        <f t="shared" si="96"/>
        <v>3.890567980338222E-2</v>
      </c>
      <c r="BW167" s="49">
        <f t="shared" si="96"/>
        <v>4.4599864604980111E-2</v>
      </c>
      <c r="BX167" s="49">
        <f t="shared" si="96"/>
        <v>6.3460094311084569E-2</v>
      </c>
      <c r="BY167" s="49">
        <f t="shared" si="96"/>
        <v>4.4444007203832792E-2</v>
      </c>
      <c r="CA167" s="180">
        <v>653396.02229378838</v>
      </c>
      <c r="CB167" s="64">
        <v>714254.02318019117</v>
      </c>
      <c r="CC167" s="64">
        <v>735475.73593886988</v>
      </c>
      <c r="CD167" s="64">
        <v>672647.87297063996</v>
      </c>
      <c r="CF167" s="180">
        <v>649411.50650235428</v>
      </c>
      <c r="CG167" s="64">
        <v>711162.15504835371</v>
      </c>
      <c r="CH167" s="64">
        <v>730934.8637039212</v>
      </c>
      <c r="CI167" s="64">
        <v>668287.79269432102</v>
      </c>
      <c r="CK167" s="163">
        <v>752421.75</v>
      </c>
      <c r="CL167" s="60">
        <v>750273.75</v>
      </c>
    </row>
    <row r="168" spans="1:90">
      <c r="A168" s="9" t="s">
        <v>360</v>
      </c>
      <c r="B168" s="23" t="s">
        <v>361</v>
      </c>
      <c r="D168" s="131">
        <v>426054.43020938593</v>
      </c>
      <c r="E168" s="54">
        <v>233199.9375</v>
      </c>
      <c r="F168" s="124">
        <f t="shared" si="65"/>
        <v>1826.9920428661603</v>
      </c>
      <c r="G168" s="131">
        <f t="shared" si="66"/>
        <v>408491</v>
      </c>
      <c r="H168" s="54">
        <v>232324.75</v>
      </c>
      <c r="I168" s="124">
        <f t="shared" si="67"/>
        <v>1758.2758616979036</v>
      </c>
      <c r="J168" s="49">
        <f t="shared" si="68"/>
        <v>4.2995880470771519E-2</v>
      </c>
      <c r="K168" s="49">
        <f t="shared" si="69"/>
        <v>3.9081569999999788E-2</v>
      </c>
      <c r="M168" s="131">
        <f t="shared" si="70"/>
        <v>423483.01760431001</v>
      </c>
      <c r="N168" s="124">
        <f t="shared" si="71"/>
        <v>1815.9653992373389</v>
      </c>
      <c r="O168" s="49">
        <f t="shared" si="72"/>
        <v>6.0720560168450177E-3</v>
      </c>
      <c r="P168" s="49">
        <f t="shared" si="73"/>
        <v>6.0720560168450177E-3</v>
      </c>
      <c r="R168" s="131">
        <v>318387</v>
      </c>
      <c r="S168" s="54">
        <v>35142</v>
      </c>
      <c r="T168" s="54">
        <v>72429</v>
      </c>
      <c r="V168" s="124">
        <f t="shared" si="74"/>
        <v>72429</v>
      </c>
      <c r="W168" s="51">
        <f t="shared" si="75"/>
        <v>96.430209385929629</v>
      </c>
      <c r="Y168" s="176">
        <v>7.7189650462381465E-3</v>
      </c>
      <c r="Z168" s="61">
        <v>-3.5749975281458402E-2</v>
      </c>
      <c r="AA168" s="117">
        <f t="shared" si="76"/>
        <v>3</v>
      </c>
      <c r="AB168" s="63">
        <f t="shared" si="77"/>
        <v>315.94820683501888</v>
      </c>
      <c r="AC168" s="63">
        <f t="shared" si="77"/>
        <v>36.44490443260058</v>
      </c>
      <c r="AE168" s="124">
        <f t="shared" si="78"/>
        <v>0</v>
      </c>
      <c r="AF168" s="51">
        <v>0</v>
      </c>
      <c r="AG168" s="51">
        <f t="shared" si="79"/>
        <v>96.430209385929629</v>
      </c>
      <c r="AI168" s="124">
        <v>0</v>
      </c>
      <c r="AJ168" s="51">
        <f t="shared" si="80"/>
        <v>96.430209385929629</v>
      </c>
      <c r="AK168" s="51">
        <f t="shared" si="81"/>
        <v>0</v>
      </c>
      <c r="AM168" s="124">
        <f t="shared" si="82"/>
        <v>0</v>
      </c>
      <c r="AN168" s="51">
        <f t="shared" si="83"/>
        <v>0</v>
      </c>
      <c r="AO168" s="51">
        <f t="shared" si="84"/>
        <v>0</v>
      </c>
      <c r="AQ168" s="124">
        <f t="shared" si="85"/>
        <v>318387</v>
      </c>
      <c r="AR168" s="51">
        <f t="shared" si="85"/>
        <v>35238</v>
      </c>
      <c r="AS168" s="51">
        <f t="shared" si="86"/>
        <v>72429</v>
      </c>
      <c r="AU168" s="178">
        <f t="shared" si="87"/>
        <v>426054</v>
      </c>
      <c r="AW168" s="124">
        <f t="shared" si="88"/>
        <v>1365.296249275367</v>
      </c>
      <c r="AX168" s="51">
        <f t="shared" si="88"/>
        <v>151.10638698177181</v>
      </c>
      <c r="AY168" s="51">
        <f t="shared" si="88"/>
        <v>310.58756179983965</v>
      </c>
      <c r="AZ168" s="65">
        <f t="shared" si="89"/>
        <v>1826.9901980569784</v>
      </c>
      <c r="BB168" s="131">
        <v>315948.20683501888</v>
      </c>
      <c r="BC168" s="54">
        <v>36444.904432600582</v>
      </c>
      <c r="BD168" s="54">
        <v>71089.906336690532</v>
      </c>
      <c r="BE168" s="54">
        <f t="shared" si="90"/>
        <v>423483.01760431001</v>
      </c>
      <c r="BG168" s="122">
        <f t="shared" si="91"/>
        <v>7.7189650462381465E-3</v>
      </c>
      <c r="BH168" s="49">
        <f t="shared" si="91"/>
        <v>-3.311586218678586E-2</v>
      </c>
      <c r="BI168" s="49">
        <f t="shared" si="91"/>
        <v>1.8836621572791978E-2</v>
      </c>
      <c r="BJ168" s="49">
        <f t="shared" si="92"/>
        <v>6.0710401334020947E-3</v>
      </c>
      <c r="BL168" s="131">
        <v>307357</v>
      </c>
      <c r="BM168" s="54">
        <v>33283</v>
      </c>
      <c r="BN168" s="54">
        <v>67851</v>
      </c>
      <c r="BO168" s="54">
        <f t="shared" si="93"/>
        <v>408491</v>
      </c>
      <c r="BQ168" s="122">
        <f t="shared" si="94"/>
        <v>3.5886607430447359E-2</v>
      </c>
      <c r="BR168" s="49">
        <f t="shared" si="94"/>
        <v>5.8738695430099463E-2</v>
      </c>
      <c r="BS168" s="49">
        <f t="shared" si="94"/>
        <v>6.7471371092540977E-2</v>
      </c>
      <c r="BT168" s="49">
        <f t="shared" si="95"/>
        <v>4.2994827303416638E-2</v>
      </c>
      <c r="BV168" s="122">
        <f t="shared" si="96"/>
        <v>3.199897769966964E-2</v>
      </c>
      <c r="BW168" s="49">
        <f t="shared" si="96"/>
        <v>5.4765302975795072E-2</v>
      </c>
      <c r="BX168" s="49">
        <f t="shared" si="96"/>
        <v>6.3465205350802467E-2</v>
      </c>
      <c r="BY168" s="49">
        <f t="shared" si="96"/>
        <v>3.9080520785128581E-2</v>
      </c>
      <c r="CA168" s="180">
        <v>223647.50172099195</v>
      </c>
      <c r="CB168" s="64">
        <v>241062.34164895272</v>
      </c>
      <c r="CC168" s="64">
        <v>213633.07650018547</v>
      </c>
      <c r="CD168" s="64">
        <v>223278.6374070383</v>
      </c>
      <c r="CF168" s="180">
        <v>223529.14844922774</v>
      </c>
      <c r="CG168" s="64">
        <v>240251.60908628203</v>
      </c>
      <c r="CH168" s="64">
        <v>212650.18839665188</v>
      </c>
      <c r="CI168" s="64">
        <v>222985.30314735751</v>
      </c>
      <c r="CK168" s="163">
        <v>233199.9375</v>
      </c>
      <c r="CL168" s="60">
        <v>232324.75</v>
      </c>
    </row>
    <row r="169" spans="1:90">
      <c r="A169" s="9" t="s">
        <v>362</v>
      </c>
      <c r="B169" s="23" t="s">
        <v>363</v>
      </c>
      <c r="D169" s="131">
        <v>409526</v>
      </c>
      <c r="E169" s="54">
        <v>218521.34375</v>
      </c>
      <c r="F169" s="124">
        <f t="shared" si="65"/>
        <v>1874.0778038987326</v>
      </c>
      <c r="G169" s="131">
        <f t="shared" si="66"/>
        <v>391504</v>
      </c>
      <c r="H169" s="54">
        <v>217457.140625</v>
      </c>
      <c r="I169" s="124">
        <f t="shared" si="67"/>
        <v>1800.3731626138685</v>
      </c>
      <c r="J169" s="49">
        <f t="shared" si="68"/>
        <v>4.603273529772367E-2</v>
      </c>
      <c r="K169" s="49">
        <f t="shared" si="69"/>
        <v>4.0938535863229708E-2</v>
      </c>
      <c r="M169" s="131">
        <f t="shared" si="70"/>
        <v>411833.04584088246</v>
      </c>
      <c r="N169" s="124">
        <f t="shared" si="71"/>
        <v>1884.635334807575</v>
      </c>
      <c r="O169" s="49">
        <f t="shared" si="72"/>
        <v>-5.6018958754801007E-3</v>
      </c>
      <c r="P169" s="49">
        <f t="shared" si="73"/>
        <v>-5.6018958754799897E-3</v>
      </c>
      <c r="R169" s="131">
        <v>307211</v>
      </c>
      <c r="S169" s="54">
        <v>32278</v>
      </c>
      <c r="T169" s="54">
        <v>70037</v>
      </c>
      <c r="V169" s="124">
        <f t="shared" si="74"/>
        <v>70037</v>
      </c>
      <c r="W169" s="51">
        <f t="shared" si="75"/>
        <v>0</v>
      </c>
      <c r="Y169" s="176">
        <v>-2.2498030927359025E-2</v>
      </c>
      <c r="Z169" s="61">
        <v>-1.4056478406468176E-2</v>
      </c>
      <c r="AA169" s="117">
        <f t="shared" si="76"/>
        <v>4</v>
      </c>
      <c r="AB169" s="63">
        <f t="shared" si="77"/>
        <v>314.28171985315998</v>
      </c>
      <c r="AC169" s="63">
        <f t="shared" si="77"/>
        <v>32.738183570424667</v>
      </c>
      <c r="AE169" s="124">
        <f t="shared" si="78"/>
        <v>0</v>
      </c>
      <c r="AF169" s="51">
        <v>0</v>
      </c>
      <c r="AG169" s="51">
        <f t="shared" si="79"/>
        <v>0</v>
      </c>
      <c r="AI169" s="124">
        <v>0</v>
      </c>
      <c r="AJ169" s="51">
        <f t="shared" si="80"/>
        <v>0</v>
      </c>
      <c r="AK169" s="51">
        <f t="shared" si="81"/>
        <v>0</v>
      </c>
      <c r="AM169" s="124">
        <f t="shared" si="82"/>
        <v>0</v>
      </c>
      <c r="AN169" s="51">
        <f t="shared" si="83"/>
        <v>0</v>
      </c>
      <c r="AO169" s="51">
        <f t="shared" si="84"/>
        <v>0</v>
      </c>
      <c r="AQ169" s="124">
        <f t="shared" si="85"/>
        <v>307211</v>
      </c>
      <c r="AR169" s="51">
        <f t="shared" si="85"/>
        <v>32278</v>
      </c>
      <c r="AS169" s="51">
        <f t="shared" si="86"/>
        <v>70037</v>
      </c>
      <c r="AU169" s="178">
        <f t="shared" si="87"/>
        <v>409526</v>
      </c>
      <c r="AW169" s="124">
        <f t="shared" si="88"/>
        <v>1405.8626710234112</v>
      </c>
      <c r="AX169" s="51">
        <f t="shared" si="88"/>
        <v>147.71097159702506</v>
      </c>
      <c r="AY169" s="51">
        <f t="shared" si="88"/>
        <v>320.50416127829618</v>
      </c>
      <c r="AZ169" s="65">
        <f t="shared" si="89"/>
        <v>1874.0778038987326</v>
      </c>
      <c r="BB169" s="131">
        <v>314281.71985315997</v>
      </c>
      <c r="BC169" s="54">
        <v>32738.183570424662</v>
      </c>
      <c r="BD169" s="54">
        <v>64813.1424172978</v>
      </c>
      <c r="BE169" s="54">
        <f t="shared" si="90"/>
        <v>411833.04584088246</v>
      </c>
      <c r="BG169" s="122">
        <f t="shared" si="91"/>
        <v>-2.2498030927359025E-2</v>
      </c>
      <c r="BH169" s="49">
        <f t="shared" si="91"/>
        <v>-1.4056478406468065E-2</v>
      </c>
      <c r="BI169" s="49">
        <f t="shared" si="91"/>
        <v>8.0598739512868001E-2</v>
      </c>
      <c r="BJ169" s="49">
        <f t="shared" si="92"/>
        <v>-5.6018958754801007E-3</v>
      </c>
      <c r="BL169" s="131">
        <v>295259</v>
      </c>
      <c r="BM169" s="54">
        <v>30708</v>
      </c>
      <c r="BN169" s="54">
        <v>65537</v>
      </c>
      <c r="BO169" s="54">
        <f t="shared" si="93"/>
        <v>391504</v>
      </c>
      <c r="BQ169" s="122">
        <f t="shared" si="94"/>
        <v>4.0479714420220914E-2</v>
      </c>
      <c r="BR169" s="49">
        <f t="shared" si="94"/>
        <v>5.1126742217011856E-2</v>
      </c>
      <c r="BS169" s="49">
        <f t="shared" si="94"/>
        <v>6.8663503059340547E-2</v>
      </c>
      <c r="BT169" s="49">
        <f t="shared" si="95"/>
        <v>4.603273529772367E-2</v>
      </c>
      <c r="BV169" s="122">
        <f t="shared" si="96"/>
        <v>3.5412558303645536E-2</v>
      </c>
      <c r="BW169" s="49">
        <f t="shared" si="96"/>
        <v>4.6007734871357897E-2</v>
      </c>
      <c r="BX169" s="49">
        <f t="shared" si="96"/>
        <v>6.3459091352856101E-2</v>
      </c>
      <c r="BY169" s="49">
        <f t="shared" si="96"/>
        <v>4.0938535863229708E-2</v>
      </c>
      <c r="CA169" s="180">
        <v>222467.86011492988</v>
      </c>
      <c r="CB169" s="64">
        <v>216544.48861060434</v>
      </c>
      <c r="CC169" s="64">
        <v>194770.70270249824</v>
      </c>
      <c r="CD169" s="64">
        <v>217136.26637198761</v>
      </c>
      <c r="CF169" s="180">
        <v>221761.53377743991</v>
      </c>
      <c r="CG169" s="64">
        <v>215127.28943679907</v>
      </c>
      <c r="CH169" s="64">
        <v>193879.56074428384</v>
      </c>
      <c r="CI169" s="64">
        <v>216451.72089355951</v>
      </c>
      <c r="CK169" s="163">
        <v>218521.34375</v>
      </c>
      <c r="CL169" s="60">
        <v>217457.140625</v>
      </c>
    </row>
    <row r="170" spans="1:90">
      <c r="A170" s="9" t="s">
        <v>364</v>
      </c>
      <c r="B170" s="23" t="s">
        <v>365</v>
      </c>
      <c r="D170" s="131">
        <v>533844</v>
      </c>
      <c r="E170" s="54">
        <v>290995.65625</v>
      </c>
      <c r="F170" s="124">
        <f t="shared" si="65"/>
        <v>1834.5428480944895</v>
      </c>
      <c r="G170" s="131">
        <f t="shared" si="66"/>
        <v>509958</v>
      </c>
      <c r="H170" s="54">
        <v>289813.3125</v>
      </c>
      <c r="I170" s="124">
        <f t="shared" si="67"/>
        <v>1759.6086101117251</v>
      </c>
      <c r="J170" s="49">
        <f t="shared" si="68"/>
        <v>4.683915145953188E-2</v>
      </c>
      <c r="K170" s="49">
        <f t="shared" si="69"/>
        <v>4.2585741824715528E-2</v>
      </c>
      <c r="M170" s="131">
        <f t="shared" si="70"/>
        <v>535816.77326797752</v>
      </c>
      <c r="N170" s="124">
        <f t="shared" si="71"/>
        <v>1841.3222388709712</v>
      </c>
      <c r="O170" s="49">
        <f t="shared" si="72"/>
        <v>-3.6818057336007737E-3</v>
      </c>
      <c r="P170" s="49">
        <f t="shared" si="73"/>
        <v>-3.6818057336007737E-3</v>
      </c>
      <c r="R170" s="131">
        <v>387498</v>
      </c>
      <c r="S170" s="54">
        <v>42121</v>
      </c>
      <c r="T170" s="54">
        <v>104225</v>
      </c>
      <c r="V170" s="124">
        <f t="shared" si="74"/>
        <v>104225</v>
      </c>
      <c r="W170" s="51">
        <f t="shared" si="75"/>
        <v>0</v>
      </c>
      <c r="Y170" s="176">
        <v>-2.5820812678706506E-2</v>
      </c>
      <c r="Z170" s="61">
        <v>-3.3699471047053065E-2</v>
      </c>
      <c r="AA170" s="117">
        <f t="shared" si="76"/>
        <v>4</v>
      </c>
      <c r="AB170" s="63">
        <f t="shared" si="77"/>
        <v>397.76871138615229</v>
      </c>
      <c r="AC170" s="63">
        <f t="shared" si="77"/>
        <v>43.589958545961885</v>
      </c>
      <c r="AE170" s="124">
        <f t="shared" si="78"/>
        <v>0</v>
      </c>
      <c r="AF170" s="51">
        <v>0</v>
      </c>
      <c r="AG170" s="51">
        <f t="shared" si="79"/>
        <v>0</v>
      </c>
      <c r="AI170" s="124">
        <v>0</v>
      </c>
      <c r="AJ170" s="51">
        <f t="shared" si="80"/>
        <v>0</v>
      </c>
      <c r="AK170" s="51">
        <f t="shared" si="81"/>
        <v>0</v>
      </c>
      <c r="AM170" s="124">
        <f t="shared" si="82"/>
        <v>0</v>
      </c>
      <c r="AN170" s="51">
        <f t="shared" si="83"/>
        <v>0</v>
      </c>
      <c r="AO170" s="51">
        <f t="shared" si="84"/>
        <v>0</v>
      </c>
      <c r="AQ170" s="124">
        <f t="shared" si="85"/>
        <v>387498</v>
      </c>
      <c r="AR170" s="51">
        <f t="shared" si="85"/>
        <v>42121</v>
      </c>
      <c r="AS170" s="51">
        <f t="shared" si="86"/>
        <v>104225</v>
      </c>
      <c r="AU170" s="178">
        <f t="shared" si="87"/>
        <v>533844</v>
      </c>
      <c r="AW170" s="124">
        <f t="shared" si="88"/>
        <v>1331.628124603664</v>
      </c>
      <c r="AX170" s="51">
        <f t="shared" si="88"/>
        <v>144.74786511525463</v>
      </c>
      <c r="AY170" s="51">
        <f t="shared" si="88"/>
        <v>358.16685837557065</v>
      </c>
      <c r="AZ170" s="65">
        <f t="shared" si="89"/>
        <v>1834.5428480944895</v>
      </c>
      <c r="BB170" s="131">
        <v>397768.71138615225</v>
      </c>
      <c r="BC170" s="54">
        <v>43589.958545961897</v>
      </c>
      <c r="BD170" s="54">
        <v>94458.103335863372</v>
      </c>
      <c r="BE170" s="54">
        <f t="shared" si="90"/>
        <v>535816.77326797752</v>
      </c>
      <c r="BG170" s="122">
        <f t="shared" si="91"/>
        <v>-2.5820812678706395E-2</v>
      </c>
      <c r="BH170" s="49">
        <f t="shared" si="91"/>
        <v>-3.3699471047053287E-2</v>
      </c>
      <c r="BI170" s="49">
        <f t="shared" si="91"/>
        <v>0.10339924600654538</v>
      </c>
      <c r="BJ170" s="49">
        <f t="shared" si="92"/>
        <v>-3.6818057336007737E-3</v>
      </c>
      <c r="BL170" s="131">
        <v>372450</v>
      </c>
      <c r="BM170" s="54">
        <v>39901</v>
      </c>
      <c r="BN170" s="54">
        <v>97607</v>
      </c>
      <c r="BO170" s="54">
        <f t="shared" si="93"/>
        <v>509958</v>
      </c>
      <c r="BQ170" s="122">
        <f t="shared" si="94"/>
        <v>4.0402738622633994E-2</v>
      </c>
      <c r="BR170" s="49">
        <f t="shared" si="94"/>
        <v>5.5637703315706277E-2</v>
      </c>
      <c r="BS170" s="49">
        <f t="shared" si="94"/>
        <v>6.7802514163943117E-2</v>
      </c>
      <c r="BT170" s="49">
        <f t="shared" si="95"/>
        <v>4.683915145953188E-2</v>
      </c>
      <c r="BV170" s="122">
        <f t="shared" si="96"/>
        <v>3.617548076131194E-2</v>
      </c>
      <c r="BW170" s="49">
        <f t="shared" si="96"/>
        <v>5.134854430603597E-2</v>
      </c>
      <c r="BX170" s="49">
        <f t="shared" si="96"/>
        <v>6.3463928340615983E-2</v>
      </c>
      <c r="BY170" s="49">
        <f t="shared" si="96"/>
        <v>4.258574182471575E-2</v>
      </c>
      <c r="CA170" s="180">
        <v>281565.0687036314</v>
      </c>
      <c r="CB170" s="64">
        <v>288322.81612654915</v>
      </c>
      <c r="CC170" s="64">
        <v>283857.10793373286</v>
      </c>
      <c r="CD170" s="64">
        <v>282505.87169210822</v>
      </c>
      <c r="CF170" s="180">
        <v>280393.88275754108</v>
      </c>
      <c r="CG170" s="64">
        <v>287477.25105387892</v>
      </c>
      <c r="CH170" s="64">
        <v>282240.90884933068</v>
      </c>
      <c r="CI170" s="64">
        <v>281271.3083727046</v>
      </c>
      <c r="CK170" s="163">
        <v>290995.65625</v>
      </c>
      <c r="CL170" s="60">
        <v>289813.3125</v>
      </c>
    </row>
    <row r="171" spans="1:90">
      <c r="A171" s="9" t="s">
        <v>366</v>
      </c>
      <c r="B171" s="23" t="s">
        <v>367</v>
      </c>
      <c r="D171" s="131">
        <v>1060909</v>
      </c>
      <c r="E171" s="54">
        <v>572752.5</v>
      </c>
      <c r="F171" s="124">
        <f t="shared" si="65"/>
        <v>1852.2992042810813</v>
      </c>
      <c r="G171" s="131">
        <f t="shared" si="66"/>
        <v>1012356</v>
      </c>
      <c r="H171" s="54">
        <v>569597.25</v>
      </c>
      <c r="I171" s="124">
        <f t="shared" si="67"/>
        <v>1777.3189740645694</v>
      </c>
      <c r="J171" s="49">
        <f t="shared" si="68"/>
        <v>4.7960401281762488E-2</v>
      </c>
      <c r="K171" s="49">
        <f t="shared" si="69"/>
        <v>4.218726706385123E-2</v>
      </c>
      <c r="M171" s="131">
        <f t="shared" si="70"/>
        <v>1071367.3713370375</v>
      </c>
      <c r="N171" s="124">
        <f t="shared" si="71"/>
        <v>1870.5590483446822</v>
      </c>
      <c r="O171" s="49">
        <f t="shared" si="72"/>
        <v>-9.761704170611174E-3</v>
      </c>
      <c r="P171" s="49">
        <f t="shared" si="73"/>
        <v>-9.761704170611285E-3</v>
      </c>
      <c r="R171" s="131">
        <v>783500</v>
      </c>
      <c r="S171" s="54">
        <v>82252</v>
      </c>
      <c r="T171" s="54">
        <v>195157</v>
      </c>
      <c r="V171" s="124">
        <f t="shared" si="74"/>
        <v>195157</v>
      </c>
      <c r="W171" s="51">
        <f t="shared" si="75"/>
        <v>0</v>
      </c>
      <c r="Y171" s="176">
        <v>-2.7781099331817272E-2</v>
      </c>
      <c r="Z171" s="61">
        <v>-1.4168720427607306E-2</v>
      </c>
      <c r="AA171" s="117">
        <f t="shared" si="76"/>
        <v>4</v>
      </c>
      <c r="AB171" s="63">
        <f t="shared" si="77"/>
        <v>805.88846756786904</v>
      </c>
      <c r="AC171" s="63">
        <f t="shared" si="77"/>
        <v>83.434155219417519</v>
      </c>
      <c r="AE171" s="124">
        <f t="shared" si="78"/>
        <v>0</v>
      </c>
      <c r="AF171" s="51">
        <v>0</v>
      </c>
      <c r="AG171" s="51">
        <f t="shared" si="79"/>
        <v>0</v>
      </c>
      <c r="AI171" s="124">
        <v>0</v>
      </c>
      <c r="AJ171" s="51">
        <f t="shared" si="80"/>
        <v>0</v>
      </c>
      <c r="AK171" s="51">
        <f t="shared" si="81"/>
        <v>0</v>
      </c>
      <c r="AM171" s="124">
        <f t="shared" si="82"/>
        <v>0</v>
      </c>
      <c r="AN171" s="51">
        <f t="shared" si="83"/>
        <v>0</v>
      </c>
      <c r="AO171" s="51">
        <f t="shared" si="84"/>
        <v>0</v>
      </c>
      <c r="AQ171" s="124">
        <f t="shared" si="85"/>
        <v>783500</v>
      </c>
      <c r="AR171" s="51">
        <f t="shared" si="85"/>
        <v>82252</v>
      </c>
      <c r="AS171" s="51">
        <f t="shared" si="86"/>
        <v>195157</v>
      </c>
      <c r="AU171" s="178">
        <f t="shared" si="87"/>
        <v>1060909</v>
      </c>
      <c r="AW171" s="124">
        <f t="shared" si="88"/>
        <v>1367.9556178279449</v>
      </c>
      <c r="AX171" s="51">
        <f t="shared" si="88"/>
        <v>143.60827757190063</v>
      </c>
      <c r="AY171" s="51">
        <f t="shared" si="88"/>
        <v>340.73530888123577</v>
      </c>
      <c r="AZ171" s="65">
        <f t="shared" si="89"/>
        <v>1852.2992042810813</v>
      </c>
      <c r="BB171" s="131">
        <v>805888.46756786888</v>
      </c>
      <c r="BC171" s="54">
        <v>83434.155219417531</v>
      </c>
      <c r="BD171" s="54">
        <v>182044.74854975121</v>
      </c>
      <c r="BE171" s="54">
        <f t="shared" si="90"/>
        <v>1071367.3713370375</v>
      </c>
      <c r="BG171" s="122">
        <f t="shared" si="91"/>
        <v>-2.7781099331817161E-2</v>
      </c>
      <c r="BH171" s="49">
        <f t="shared" si="91"/>
        <v>-1.4168720427607417E-2</v>
      </c>
      <c r="BI171" s="49">
        <f t="shared" si="91"/>
        <v>7.2027628122792731E-2</v>
      </c>
      <c r="BJ171" s="49">
        <f t="shared" si="92"/>
        <v>-9.761704170611174E-3</v>
      </c>
      <c r="BL171" s="131">
        <v>751657</v>
      </c>
      <c r="BM171" s="54">
        <v>78198</v>
      </c>
      <c r="BN171" s="54">
        <v>182501</v>
      </c>
      <c r="BO171" s="54">
        <f t="shared" si="93"/>
        <v>1012356</v>
      </c>
      <c r="BQ171" s="122">
        <f t="shared" si="94"/>
        <v>4.236373771547397E-2</v>
      </c>
      <c r="BR171" s="49">
        <f t="shared" si="94"/>
        <v>5.1842758126806388E-2</v>
      </c>
      <c r="BS171" s="49">
        <f t="shared" si="94"/>
        <v>6.9347565218820684E-2</v>
      </c>
      <c r="BT171" s="49">
        <f t="shared" si="95"/>
        <v>4.7960401281762488E-2</v>
      </c>
      <c r="BV171" s="122">
        <f t="shared" si="96"/>
        <v>3.6621435091868104E-2</v>
      </c>
      <c r="BW171" s="49">
        <f t="shared" si="96"/>
        <v>4.6048236300049394E-2</v>
      </c>
      <c r="BX171" s="49">
        <f t="shared" si="96"/>
        <v>6.3456610739954566E-2</v>
      </c>
      <c r="BY171" s="49">
        <f t="shared" si="96"/>
        <v>4.218726706385123E-2</v>
      </c>
      <c r="CA171" s="180">
        <v>570457.24121304229</v>
      </c>
      <c r="CB171" s="64">
        <v>551869.54510720877</v>
      </c>
      <c r="CC171" s="64">
        <v>547064.71983792633</v>
      </c>
      <c r="CD171" s="64">
        <v>564871.40426020126</v>
      </c>
      <c r="CF171" s="180">
        <v>566088.91494770371</v>
      </c>
      <c r="CG171" s="64">
        <v>547929.4665672608</v>
      </c>
      <c r="CH171" s="64">
        <v>543423.45109383552</v>
      </c>
      <c r="CI171" s="64">
        <v>560762.41906324693</v>
      </c>
      <c r="CK171" s="163">
        <v>572752.5</v>
      </c>
      <c r="CL171" s="60">
        <v>569597.25</v>
      </c>
    </row>
    <row r="172" spans="1:90">
      <c r="A172" s="9" t="s">
        <v>368</v>
      </c>
      <c r="B172" s="23" t="s">
        <v>369</v>
      </c>
      <c r="D172" s="131">
        <v>357612.82599013834</v>
      </c>
      <c r="E172" s="54">
        <v>211439</v>
      </c>
      <c r="F172" s="124">
        <f t="shared" si="65"/>
        <v>1691.3285911782516</v>
      </c>
      <c r="G172" s="131">
        <f t="shared" si="66"/>
        <v>342280</v>
      </c>
      <c r="H172" s="54">
        <v>210293.578125</v>
      </c>
      <c r="I172" s="124">
        <f t="shared" si="67"/>
        <v>1627.629350605021</v>
      </c>
      <c r="J172" s="49">
        <f t="shared" si="68"/>
        <v>4.4796149322596568E-2</v>
      </c>
      <c r="K172" s="49">
        <f t="shared" si="69"/>
        <v>3.9136207853189831E-2</v>
      </c>
      <c r="M172" s="131">
        <f t="shared" si="70"/>
        <v>360080.83049480733</v>
      </c>
      <c r="N172" s="124">
        <f t="shared" si="71"/>
        <v>1703.0010097229335</v>
      </c>
      <c r="O172" s="49">
        <f t="shared" si="72"/>
        <v>-6.8540291391728791E-3</v>
      </c>
      <c r="P172" s="49">
        <f t="shared" si="73"/>
        <v>-6.8540291391729902E-3</v>
      </c>
      <c r="R172" s="131">
        <v>269558</v>
      </c>
      <c r="S172" s="54">
        <v>30046</v>
      </c>
      <c r="T172" s="54">
        <v>57620</v>
      </c>
      <c r="V172" s="124">
        <f t="shared" si="74"/>
        <v>57620</v>
      </c>
      <c r="W172" s="51">
        <f t="shared" si="75"/>
        <v>388.8259901383426</v>
      </c>
      <c r="Y172" s="176">
        <v>1.4229294235046375E-4</v>
      </c>
      <c r="Z172" s="61">
        <v>-8.8842330611694775E-3</v>
      </c>
      <c r="AA172" s="117">
        <f t="shared" si="76"/>
        <v>3</v>
      </c>
      <c r="AB172" s="63">
        <f t="shared" si="77"/>
        <v>269.5196492560861</v>
      </c>
      <c r="AC172" s="63">
        <f t="shared" si="77"/>
        <v>30.315328443215424</v>
      </c>
      <c r="AE172" s="124">
        <f t="shared" si="78"/>
        <v>0</v>
      </c>
      <c r="AF172" s="51">
        <v>0</v>
      </c>
      <c r="AG172" s="51">
        <f t="shared" si="79"/>
        <v>388.8259901383426</v>
      </c>
      <c r="AI172" s="124">
        <v>0</v>
      </c>
      <c r="AJ172" s="51">
        <f t="shared" si="80"/>
        <v>266.93566655589814</v>
      </c>
      <c r="AK172" s="51">
        <f t="shared" si="81"/>
        <v>121.89032358244447</v>
      </c>
      <c r="AM172" s="124">
        <f t="shared" si="82"/>
        <v>109.56639386015102</v>
      </c>
      <c r="AN172" s="51">
        <f t="shared" si="83"/>
        <v>12.323929722293432</v>
      </c>
      <c r="AO172" s="51">
        <f t="shared" si="84"/>
        <v>0</v>
      </c>
      <c r="AQ172" s="124">
        <f t="shared" si="85"/>
        <v>269668</v>
      </c>
      <c r="AR172" s="51">
        <f t="shared" si="85"/>
        <v>30325</v>
      </c>
      <c r="AS172" s="51">
        <f t="shared" si="86"/>
        <v>57620</v>
      </c>
      <c r="AU172" s="178">
        <f t="shared" si="87"/>
        <v>357613</v>
      </c>
      <c r="AW172" s="124">
        <f t="shared" si="88"/>
        <v>1275.3938488169165</v>
      </c>
      <c r="AX172" s="51">
        <f t="shared" si="88"/>
        <v>143.42197986180412</v>
      </c>
      <c r="AY172" s="51">
        <f t="shared" si="88"/>
        <v>272.51358547855409</v>
      </c>
      <c r="AZ172" s="65">
        <f t="shared" si="89"/>
        <v>1691.3294141572749</v>
      </c>
      <c r="BB172" s="131">
        <v>269519.64925608609</v>
      </c>
      <c r="BC172" s="54">
        <v>30315.328443215421</v>
      </c>
      <c r="BD172" s="54">
        <v>60245.85279550586</v>
      </c>
      <c r="BE172" s="54">
        <f t="shared" si="90"/>
        <v>360080.83049480733</v>
      </c>
      <c r="BG172" s="122">
        <f t="shared" si="91"/>
        <v>5.5042645062575168E-4</v>
      </c>
      <c r="BH172" s="49">
        <f t="shared" si="91"/>
        <v>3.1903189842386048E-4</v>
      </c>
      <c r="BI172" s="49">
        <f t="shared" si="91"/>
        <v>-4.358561915321979E-2</v>
      </c>
      <c r="BJ172" s="49">
        <f t="shared" si="92"/>
        <v>-6.8535458869503074E-3</v>
      </c>
      <c r="BL172" s="131">
        <v>259785</v>
      </c>
      <c r="BM172" s="54">
        <v>28607</v>
      </c>
      <c r="BN172" s="54">
        <v>53888</v>
      </c>
      <c r="BO172" s="54">
        <f t="shared" si="93"/>
        <v>342280</v>
      </c>
      <c r="BQ172" s="122">
        <f t="shared" si="94"/>
        <v>3.8042997093750586E-2</v>
      </c>
      <c r="BR172" s="49">
        <f t="shared" si="94"/>
        <v>6.0055231237109874E-2</v>
      </c>
      <c r="BS172" s="49">
        <f t="shared" si="94"/>
        <v>6.9254750593824133E-2</v>
      </c>
      <c r="BT172" s="49">
        <f t="shared" si="95"/>
        <v>4.4796657707140364E-2</v>
      </c>
      <c r="BV172" s="122">
        <f t="shared" si="96"/>
        <v>3.2419639264486655E-2</v>
      </c>
      <c r="BW172" s="49">
        <f t="shared" si="96"/>
        <v>5.4312627220976628E-2</v>
      </c>
      <c r="BX172" s="49">
        <f t="shared" si="96"/>
        <v>6.3462310309497116E-2</v>
      </c>
      <c r="BY172" s="49">
        <f t="shared" si="96"/>
        <v>3.9136713483678198E-2</v>
      </c>
      <c r="CA172" s="180">
        <v>190782.52358088925</v>
      </c>
      <c r="CB172" s="64">
        <v>200518.67815687243</v>
      </c>
      <c r="CC172" s="64">
        <v>181045.48932903237</v>
      </c>
      <c r="CD172" s="64">
        <v>189850.25100675266</v>
      </c>
      <c r="CF172" s="180">
        <v>190051.36945315599</v>
      </c>
      <c r="CG172" s="64">
        <v>199607.92722901603</v>
      </c>
      <c r="CH172" s="64">
        <v>180228.40707033515</v>
      </c>
      <c r="CI172" s="64">
        <v>189121.76344819006</v>
      </c>
      <c r="CK172" s="163">
        <v>211439</v>
      </c>
      <c r="CL172" s="60">
        <v>210293.578125</v>
      </c>
    </row>
    <row r="173" spans="1:90">
      <c r="A173" s="9" t="s">
        <v>370</v>
      </c>
      <c r="B173" s="23" t="s">
        <v>371</v>
      </c>
      <c r="D173" s="131">
        <v>1562186.6856303986</v>
      </c>
      <c r="E173" s="54">
        <v>811920.5</v>
      </c>
      <c r="F173" s="124">
        <f t="shared" si="65"/>
        <v>1924.0636067575565</v>
      </c>
      <c r="G173" s="131">
        <f t="shared" si="66"/>
        <v>1496621</v>
      </c>
      <c r="H173" s="54">
        <v>808390.5625</v>
      </c>
      <c r="I173" s="124">
        <f t="shared" si="67"/>
        <v>1851.3588226111931</v>
      </c>
      <c r="J173" s="49">
        <f t="shared" si="68"/>
        <v>4.3809144486412155E-2</v>
      </c>
      <c r="K173" s="49">
        <f t="shared" si="69"/>
        <v>3.9271038795072322E-2</v>
      </c>
      <c r="M173" s="131">
        <f t="shared" si="70"/>
        <v>1573372.8176963194</v>
      </c>
      <c r="N173" s="124">
        <f t="shared" si="71"/>
        <v>1937.840980362387</v>
      </c>
      <c r="O173" s="49">
        <f t="shared" si="72"/>
        <v>-7.1096512791540833E-3</v>
      </c>
      <c r="P173" s="49">
        <f t="shared" si="73"/>
        <v>-7.1096512791539723E-3</v>
      </c>
      <c r="R173" s="131">
        <v>1197991</v>
      </c>
      <c r="S173" s="54">
        <v>123046</v>
      </c>
      <c r="T173" s="54">
        <v>238970</v>
      </c>
      <c r="V173" s="124">
        <f t="shared" si="74"/>
        <v>238970</v>
      </c>
      <c r="W173" s="51">
        <f t="shared" si="75"/>
        <v>2179.6856303985696</v>
      </c>
      <c r="Y173" s="176">
        <v>-6.3299843923626531E-3</v>
      </c>
      <c r="Z173" s="61">
        <v>-1.5037190048721949E-2</v>
      </c>
      <c r="AA173" s="117">
        <f t="shared" si="76"/>
        <v>4</v>
      </c>
      <c r="AB173" s="63">
        <f t="shared" si="77"/>
        <v>1205.6225720642467</v>
      </c>
      <c r="AC173" s="63">
        <f t="shared" si="77"/>
        <v>124.92451365355262</v>
      </c>
      <c r="AE173" s="124">
        <f t="shared" si="78"/>
        <v>0</v>
      </c>
      <c r="AF173" s="51">
        <v>0</v>
      </c>
      <c r="AG173" s="51">
        <f t="shared" si="79"/>
        <v>2179.6856303985696</v>
      </c>
      <c r="AI173" s="124">
        <v>0</v>
      </c>
      <c r="AJ173" s="51">
        <f t="shared" si="80"/>
        <v>0</v>
      </c>
      <c r="AK173" s="51">
        <f t="shared" si="81"/>
        <v>2179.6856303985696</v>
      </c>
      <c r="AM173" s="124">
        <f t="shared" si="82"/>
        <v>1975.0358512077182</v>
      </c>
      <c r="AN173" s="51">
        <f t="shared" si="83"/>
        <v>204.64977919085149</v>
      </c>
      <c r="AO173" s="51">
        <f t="shared" si="84"/>
        <v>0</v>
      </c>
      <c r="AQ173" s="124">
        <f t="shared" si="85"/>
        <v>1199966</v>
      </c>
      <c r="AR173" s="51">
        <f t="shared" si="85"/>
        <v>123251</v>
      </c>
      <c r="AS173" s="51">
        <f t="shared" si="86"/>
        <v>238970</v>
      </c>
      <c r="AU173" s="178">
        <f t="shared" si="87"/>
        <v>1562187</v>
      </c>
      <c r="AW173" s="124">
        <f t="shared" si="88"/>
        <v>1477.9353397284588</v>
      </c>
      <c r="AX173" s="51">
        <f t="shared" si="88"/>
        <v>151.80180818195871</v>
      </c>
      <c r="AY173" s="51">
        <f t="shared" si="88"/>
        <v>294.32684603972928</v>
      </c>
      <c r="AZ173" s="65">
        <f t="shared" si="89"/>
        <v>1924.0639939501466</v>
      </c>
      <c r="BB173" s="131">
        <v>1205622.5720642467</v>
      </c>
      <c r="BC173" s="54">
        <v>124924.51365355265</v>
      </c>
      <c r="BD173" s="54">
        <v>242825.73197852011</v>
      </c>
      <c r="BE173" s="54">
        <f t="shared" si="90"/>
        <v>1573372.8176963194</v>
      </c>
      <c r="BG173" s="122">
        <f t="shared" si="91"/>
        <v>-4.6918266091863225E-3</v>
      </c>
      <c r="BH173" s="49">
        <f t="shared" si="91"/>
        <v>-1.3396199069413472E-2</v>
      </c>
      <c r="BI173" s="49">
        <f t="shared" si="91"/>
        <v>-1.5878597161445684E-2</v>
      </c>
      <c r="BJ173" s="49">
        <f t="shared" si="92"/>
        <v>-7.1094514729810321E-3</v>
      </c>
      <c r="BL173" s="131">
        <v>1155797</v>
      </c>
      <c r="BM173" s="54">
        <v>117091</v>
      </c>
      <c r="BN173" s="54">
        <v>223733</v>
      </c>
      <c r="BO173" s="54">
        <f t="shared" si="93"/>
        <v>1496621</v>
      </c>
      <c r="BQ173" s="122">
        <f t="shared" si="94"/>
        <v>3.8215188307289205E-2</v>
      </c>
      <c r="BR173" s="49">
        <f t="shared" si="94"/>
        <v>5.2608654806945099E-2</v>
      </c>
      <c r="BS173" s="49">
        <f t="shared" si="94"/>
        <v>6.810349836635643E-2</v>
      </c>
      <c r="BT173" s="49">
        <f t="shared" si="95"/>
        <v>4.3809354539325662E-2</v>
      </c>
      <c r="BV173" s="122">
        <f t="shared" si="96"/>
        <v>3.3701403119853701E-2</v>
      </c>
      <c r="BW173" s="49">
        <f t="shared" si="96"/>
        <v>4.8032292018436173E-2</v>
      </c>
      <c r="BX173" s="49">
        <f t="shared" si="96"/>
        <v>6.3459769586550419E-2</v>
      </c>
      <c r="BY173" s="49">
        <f t="shared" si="96"/>
        <v>3.9271247934751452E-2</v>
      </c>
      <c r="CA173" s="180">
        <v>853413.53559699899</v>
      </c>
      <c r="CB173" s="64">
        <v>826304.69909379026</v>
      </c>
      <c r="CC173" s="64">
        <v>729718.33624722296</v>
      </c>
      <c r="CD173" s="64">
        <v>829550.47608721699</v>
      </c>
      <c r="CF173" s="180">
        <v>849607.57358072966</v>
      </c>
      <c r="CG173" s="64">
        <v>822174.78521190071</v>
      </c>
      <c r="CH173" s="64">
        <v>725327.28031534492</v>
      </c>
      <c r="CI173" s="64">
        <v>826108.97159215901</v>
      </c>
      <c r="CK173" s="163">
        <v>811920.5</v>
      </c>
      <c r="CL173" s="60">
        <v>808390.5625</v>
      </c>
    </row>
    <row r="174" spans="1:90">
      <c r="A174" s="9" t="s">
        <v>372</v>
      </c>
      <c r="B174" s="23" t="s">
        <v>373</v>
      </c>
      <c r="D174" s="131">
        <v>1170936.275151314</v>
      </c>
      <c r="E174" s="54">
        <v>660995.375</v>
      </c>
      <c r="F174" s="124">
        <f t="shared" si="65"/>
        <v>1771.4742333126219</v>
      </c>
      <c r="G174" s="131">
        <f t="shared" si="66"/>
        <v>1115848</v>
      </c>
      <c r="H174" s="54">
        <v>656479.25</v>
      </c>
      <c r="I174" s="124">
        <f t="shared" si="67"/>
        <v>1699.7460315767787</v>
      </c>
      <c r="J174" s="49">
        <f t="shared" si="68"/>
        <v>4.9368977809983061E-2</v>
      </c>
      <c r="K174" s="49">
        <f t="shared" si="69"/>
        <v>4.2199364142244233E-2</v>
      </c>
      <c r="M174" s="131">
        <f t="shared" si="70"/>
        <v>1197569.2272745718</v>
      </c>
      <c r="N174" s="124">
        <f t="shared" si="71"/>
        <v>1811.7664246509619</v>
      </c>
      <c r="O174" s="49">
        <f t="shared" si="72"/>
        <v>-2.2239175420254442E-2</v>
      </c>
      <c r="P174" s="49">
        <f t="shared" si="73"/>
        <v>-2.2239175420254442E-2</v>
      </c>
      <c r="R174" s="131">
        <v>878031</v>
      </c>
      <c r="S174" s="54">
        <v>95962</v>
      </c>
      <c r="T174" s="54">
        <v>196090</v>
      </c>
      <c r="V174" s="124">
        <f t="shared" si="74"/>
        <v>196090</v>
      </c>
      <c r="W174" s="51">
        <f t="shared" si="75"/>
        <v>853.27515131398104</v>
      </c>
      <c r="Y174" s="176">
        <v>-2.3995691069201741E-2</v>
      </c>
      <c r="Z174" s="61">
        <v>-2.7707610004123584E-2</v>
      </c>
      <c r="AA174" s="117">
        <f t="shared" si="76"/>
        <v>4</v>
      </c>
      <c r="AB174" s="63">
        <f t="shared" si="77"/>
        <v>899.61795451689454</v>
      </c>
      <c r="AC174" s="63">
        <f t="shared" si="77"/>
        <v>98.696648238095307</v>
      </c>
      <c r="AE174" s="124">
        <f t="shared" si="78"/>
        <v>0</v>
      </c>
      <c r="AF174" s="51">
        <v>0</v>
      </c>
      <c r="AG174" s="51">
        <f t="shared" si="79"/>
        <v>853.27515131398104</v>
      </c>
      <c r="AI174" s="124">
        <v>0</v>
      </c>
      <c r="AJ174" s="51">
        <f t="shared" si="80"/>
        <v>0</v>
      </c>
      <c r="AK174" s="51">
        <f t="shared" si="81"/>
        <v>853.27515131398104</v>
      </c>
      <c r="AM174" s="124">
        <f t="shared" si="82"/>
        <v>768.91757783249602</v>
      </c>
      <c r="AN174" s="51">
        <f t="shared" si="83"/>
        <v>84.357573481484962</v>
      </c>
      <c r="AO174" s="51">
        <f t="shared" si="84"/>
        <v>0</v>
      </c>
      <c r="AQ174" s="124">
        <f t="shared" si="85"/>
        <v>878800</v>
      </c>
      <c r="AR174" s="51">
        <f t="shared" si="85"/>
        <v>96046</v>
      </c>
      <c r="AS174" s="51">
        <f t="shared" si="86"/>
        <v>196090</v>
      </c>
      <c r="AU174" s="178">
        <f t="shared" si="87"/>
        <v>1170936</v>
      </c>
      <c r="AW174" s="124">
        <f t="shared" si="88"/>
        <v>1329.5100589773417</v>
      </c>
      <c r="AX174" s="51">
        <f t="shared" si="88"/>
        <v>145.30510141617859</v>
      </c>
      <c r="AY174" s="51">
        <f t="shared" si="88"/>
        <v>296.65865665096368</v>
      </c>
      <c r="AZ174" s="65">
        <f t="shared" si="89"/>
        <v>1771.4738170444839</v>
      </c>
      <c r="BB174" s="131">
        <v>899617.95451689465</v>
      </c>
      <c r="BC174" s="54">
        <v>98696.648238095309</v>
      </c>
      <c r="BD174" s="54">
        <v>199254.62451958185</v>
      </c>
      <c r="BE174" s="54">
        <f t="shared" si="90"/>
        <v>1197569.2272745718</v>
      </c>
      <c r="BG174" s="122">
        <f t="shared" si="91"/>
        <v>-2.314088376334611E-2</v>
      </c>
      <c r="BH174" s="49">
        <f t="shared" si="91"/>
        <v>-2.6856517272003999E-2</v>
      </c>
      <c r="BI174" s="49">
        <f t="shared" si="91"/>
        <v>-1.5882314035179812E-2</v>
      </c>
      <c r="BJ174" s="49">
        <f t="shared" si="92"/>
        <v>-2.2239405178424376E-2</v>
      </c>
      <c r="BL174" s="131">
        <v>841927</v>
      </c>
      <c r="BM174" s="54">
        <v>90792</v>
      </c>
      <c r="BN174" s="54">
        <v>183129</v>
      </c>
      <c r="BO174" s="54">
        <f t="shared" si="93"/>
        <v>1115848</v>
      </c>
      <c r="BQ174" s="122">
        <f t="shared" si="94"/>
        <v>4.3795958556976933E-2</v>
      </c>
      <c r="BR174" s="49">
        <f t="shared" si="94"/>
        <v>5.78685346726584E-2</v>
      </c>
      <c r="BS174" s="49">
        <f t="shared" si="94"/>
        <v>7.0775245864936664E-2</v>
      </c>
      <c r="BT174" s="49">
        <f t="shared" si="95"/>
        <v>4.9368731225041484E-2</v>
      </c>
      <c r="BV174" s="122">
        <f t="shared" si="96"/>
        <v>3.6664421481792386E-2</v>
      </c>
      <c r="BW174" s="49">
        <f t="shared" si="96"/>
        <v>5.0640849401564658E-2</v>
      </c>
      <c r="BX174" s="49">
        <f t="shared" si="96"/>
        <v>6.3459377947961082E-2</v>
      </c>
      <c r="BY174" s="49">
        <f t="shared" si="96"/>
        <v>4.2199119242047223E-2</v>
      </c>
      <c r="CA174" s="180">
        <v>636804.71570491686</v>
      </c>
      <c r="CB174" s="64">
        <v>652822.26713416353</v>
      </c>
      <c r="CC174" s="64">
        <v>598782.31153383758</v>
      </c>
      <c r="CD174" s="64">
        <v>631410.50325732073</v>
      </c>
      <c r="CF174" s="180">
        <v>630890.65411640471</v>
      </c>
      <c r="CG174" s="64">
        <v>648025.60135757132</v>
      </c>
      <c r="CH174" s="64">
        <v>593919.85054405371</v>
      </c>
      <c r="CI174" s="64">
        <v>625901.7585466177</v>
      </c>
      <c r="CK174" s="163">
        <v>660995.375</v>
      </c>
      <c r="CL174" s="60">
        <v>656479.25</v>
      </c>
    </row>
    <row r="175" spans="1:90">
      <c r="A175" s="9" t="s">
        <v>374</v>
      </c>
      <c r="B175" s="23" t="s">
        <v>375</v>
      </c>
      <c r="D175" s="131">
        <v>1164551</v>
      </c>
      <c r="E175" s="54">
        <v>586774.5</v>
      </c>
      <c r="F175" s="124">
        <f t="shared" si="65"/>
        <v>1984.6653186189924</v>
      </c>
      <c r="G175" s="131">
        <f t="shared" si="66"/>
        <v>1110870</v>
      </c>
      <c r="H175" s="54">
        <v>583022.5625</v>
      </c>
      <c r="I175" s="124">
        <f t="shared" si="67"/>
        <v>1905.3636539151948</v>
      </c>
      <c r="J175" s="49">
        <f t="shared" si="68"/>
        <v>4.8323386174800032E-2</v>
      </c>
      <c r="K175" s="49">
        <f t="shared" si="69"/>
        <v>4.1620225378418585E-2</v>
      </c>
      <c r="M175" s="131">
        <f t="shared" si="70"/>
        <v>1186869.5422377002</v>
      </c>
      <c r="N175" s="124">
        <f t="shared" si="71"/>
        <v>2022.7012970701694</v>
      </c>
      <c r="O175" s="49">
        <f t="shared" si="72"/>
        <v>-1.8804545439443432E-2</v>
      </c>
      <c r="P175" s="49">
        <f t="shared" si="73"/>
        <v>-1.8804545439443321E-2</v>
      </c>
      <c r="R175" s="131">
        <v>887766</v>
      </c>
      <c r="S175" s="54">
        <v>91668</v>
      </c>
      <c r="T175" s="54">
        <v>185117</v>
      </c>
      <c r="V175" s="124">
        <f t="shared" si="74"/>
        <v>185117</v>
      </c>
      <c r="W175" s="51">
        <f t="shared" si="75"/>
        <v>0</v>
      </c>
      <c r="Y175" s="176">
        <v>-2.5041451368706613E-2</v>
      </c>
      <c r="Z175" s="61">
        <v>-4.1105318473264374E-2</v>
      </c>
      <c r="AA175" s="117">
        <f t="shared" si="76"/>
        <v>4</v>
      </c>
      <c r="AB175" s="63">
        <f t="shared" si="77"/>
        <v>910.56794285900708</v>
      </c>
      <c r="AC175" s="63">
        <f t="shared" si="77"/>
        <v>95.597568498396285</v>
      </c>
      <c r="AE175" s="124">
        <f t="shared" si="78"/>
        <v>0</v>
      </c>
      <c r="AF175" s="51">
        <v>0</v>
      </c>
      <c r="AG175" s="51">
        <f t="shared" si="79"/>
        <v>0</v>
      </c>
      <c r="AI175" s="124">
        <v>0</v>
      </c>
      <c r="AJ175" s="51">
        <f t="shared" si="80"/>
        <v>0</v>
      </c>
      <c r="AK175" s="51">
        <f t="shared" si="81"/>
        <v>0</v>
      </c>
      <c r="AM175" s="124">
        <f t="shared" si="82"/>
        <v>0</v>
      </c>
      <c r="AN175" s="51">
        <f t="shared" si="83"/>
        <v>0</v>
      </c>
      <c r="AO175" s="51">
        <f t="shared" si="84"/>
        <v>0</v>
      </c>
      <c r="AQ175" s="124">
        <f t="shared" si="85"/>
        <v>887766</v>
      </c>
      <c r="AR175" s="51">
        <f t="shared" si="85"/>
        <v>91668</v>
      </c>
      <c r="AS175" s="51">
        <f t="shared" si="86"/>
        <v>185117</v>
      </c>
      <c r="AU175" s="178">
        <f t="shared" si="87"/>
        <v>1164551</v>
      </c>
      <c r="AW175" s="124">
        <f t="shared" si="88"/>
        <v>1512.9594077452241</v>
      </c>
      <c r="AX175" s="51">
        <f t="shared" si="88"/>
        <v>156.22355777219357</v>
      </c>
      <c r="AY175" s="51">
        <f t="shared" si="88"/>
        <v>315.4823531015748</v>
      </c>
      <c r="AZ175" s="65">
        <f t="shared" si="89"/>
        <v>1984.6653186189924</v>
      </c>
      <c r="BB175" s="131">
        <v>910567.94285900693</v>
      </c>
      <c r="BC175" s="54">
        <v>95597.568498396286</v>
      </c>
      <c r="BD175" s="54">
        <v>180704.03088029692</v>
      </c>
      <c r="BE175" s="54">
        <f t="shared" si="90"/>
        <v>1186869.5422377002</v>
      </c>
      <c r="BG175" s="122">
        <f t="shared" si="91"/>
        <v>-2.5041451368706502E-2</v>
      </c>
      <c r="BH175" s="49">
        <f t="shared" si="91"/>
        <v>-4.1105318473264374E-2</v>
      </c>
      <c r="BI175" s="49">
        <f t="shared" si="91"/>
        <v>2.4420977762396046E-2</v>
      </c>
      <c r="BJ175" s="49">
        <f t="shared" si="92"/>
        <v>-1.8804545439443432E-2</v>
      </c>
      <c r="BL175" s="131">
        <v>851441</v>
      </c>
      <c r="BM175" s="54">
        <v>86471</v>
      </c>
      <c r="BN175" s="54">
        <v>172958</v>
      </c>
      <c r="BO175" s="54">
        <f t="shared" si="93"/>
        <v>1110870</v>
      </c>
      <c r="BQ175" s="122">
        <f t="shared" si="94"/>
        <v>4.266296783922785E-2</v>
      </c>
      <c r="BR175" s="49">
        <f t="shared" si="94"/>
        <v>6.010107434862566E-2</v>
      </c>
      <c r="BS175" s="49">
        <f t="shared" si="94"/>
        <v>7.0300304120075374E-2</v>
      </c>
      <c r="BT175" s="49">
        <f t="shared" si="95"/>
        <v>4.8323386174800032E-2</v>
      </c>
      <c r="BV175" s="122">
        <f t="shared" si="96"/>
        <v>3.5996000735345035E-2</v>
      </c>
      <c r="BW175" s="49">
        <f t="shared" si="96"/>
        <v>5.3322604979832322E-2</v>
      </c>
      <c r="BX175" s="49">
        <f t="shared" si="96"/>
        <v>6.3456619114524715E-2</v>
      </c>
      <c r="BY175" s="49">
        <f t="shared" si="96"/>
        <v>4.1620225378418585E-2</v>
      </c>
      <c r="CA175" s="180">
        <v>644555.78845547745</v>
      </c>
      <c r="CB175" s="64">
        <v>632323.61497305636</v>
      </c>
      <c r="CC175" s="64">
        <v>543035.7141013433</v>
      </c>
      <c r="CD175" s="64">
        <v>625769.16465245269</v>
      </c>
      <c r="CF175" s="180">
        <v>636829.89869951026</v>
      </c>
      <c r="CG175" s="64">
        <v>627838.11158920371</v>
      </c>
      <c r="CH175" s="64">
        <v>538211.49720800004</v>
      </c>
      <c r="CI175" s="64">
        <v>619194.29428802792</v>
      </c>
      <c r="CK175" s="163">
        <v>586774.5</v>
      </c>
      <c r="CL175" s="60">
        <v>583022.5625</v>
      </c>
    </row>
    <row r="176" spans="1:90">
      <c r="A176" s="9" t="s">
        <v>376</v>
      </c>
      <c r="B176" s="23" t="s">
        <v>377</v>
      </c>
      <c r="D176" s="131">
        <v>1103363.4755570239</v>
      </c>
      <c r="E176" s="54">
        <v>586146.75</v>
      </c>
      <c r="F176" s="124">
        <f t="shared" si="65"/>
        <v>1882.401421754917</v>
      </c>
      <c r="G176" s="131">
        <f t="shared" si="66"/>
        <v>1049147</v>
      </c>
      <c r="H176" s="54">
        <v>582469.875</v>
      </c>
      <c r="I176" s="124">
        <f t="shared" si="67"/>
        <v>1801.2038820033397</v>
      </c>
      <c r="J176" s="49">
        <f t="shared" si="68"/>
        <v>5.167671980859101E-2</v>
      </c>
      <c r="K176" s="49">
        <f t="shared" si="69"/>
        <v>4.5079594022009006E-2</v>
      </c>
      <c r="M176" s="131">
        <f t="shared" si="70"/>
        <v>1145252.4313963868</v>
      </c>
      <c r="N176" s="124">
        <f t="shared" si="71"/>
        <v>1953.8663848198198</v>
      </c>
      <c r="O176" s="49">
        <f t="shared" si="72"/>
        <v>-3.657617717369821E-2</v>
      </c>
      <c r="P176" s="49">
        <f t="shared" si="73"/>
        <v>-3.6576177173698099E-2</v>
      </c>
      <c r="R176" s="131">
        <v>845764</v>
      </c>
      <c r="S176" s="54">
        <v>86600</v>
      </c>
      <c r="T176" s="54">
        <v>168521</v>
      </c>
      <c r="V176" s="124">
        <f t="shared" si="74"/>
        <v>168521</v>
      </c>
      <c r="W176" s="51">
        <f t="shared" si="75"/>
        <v>2478.4755570238922</v>
      </c>
      <c r="Y176" s="176">
        <v>-3.2715260544127212E-2</v>
      </c>
      <c r="Z176" s="61">
        <v>-3.6823934631501465E-2</v>
      </c>
      <c r="AA176" s="117">
        <f t="shared" si="76"/>
        <v>4</v>
      </c>
      <c r="AB176" s="63">
        <f t="shared" si="77"/>
        <v>874.36921673732604</v>
      </c>
      <c r="AC176" s="63">
        <f t="shared" si="77"/>
        <v>89.910872075987456</v>
      </c>
      <c r="AE176" s="124">
        <f t="shared" si="78"/>
        <v>0</v>
      </c>
      <c r="AF176" s="51">
        <v>0</v>
      </c>
      <c r="AG176" s="51">
        <f t="shared" si="79"/>
        <v>2478.4755570238922</v>
      </c>
      <c r="AI176" s="124">
        <v>0</v>
      </c>
      <c r="AJ176" s="51">
        <f t="shared" si="80"/>
        <v>0</v>
      </c>
      <c r="AK176" s="51">
        <f t="shared" si="81"/>
        <v>2478.4755570238922</v>
      </c>
      <c r="AM176" s="124">
        <f t="shared" si="82"/>
        <v>2247.3789064384009</v>
      </c>
      <c r="AN176" s="51">
        <f t="shared" si="83"/>
        <v>231.09665058549143</v>
      </c>
      <c r="AO176" s="51">
        <f t="shared" si="84"/>
        <v>0</v>
      </c>
      <c r="AQ176" s="124">
        <f t="shared" si="85"/>
        <v>848011</v>
      </c>
      <c r="AR176" s="51">
        <f t="shared" si="85"/>
        <v>86831</v>
      </c>
      <c r="AS176" s="51">
        <f t="shared" si="86"/>
        <v>168521</v>
      </c>
      <c r="AU176" s="178">
        <f t="shared" si="87"/>
        <v>1103363</v>
      </c>
      <c r="AW176" s="124">
        <f t="shared" si="88"/>
        <v>1446.7554413634468</v>
      </c>
      <c r="AX176" s="51">
        <f t="shared" si="88"/>
        <v>148.13867005148455</v>
      </c>
      <c r="AY176" s="51">
        <f t="shared" si="88"/>
        <v>287.50649901240604</v>
      </c>
      <c r="AZ176" s="65">
        <f t="shared" si="89"/>
        <v>1882.4006104273374</v>
      </c>
      <c r="BB176" s="131">
        <v>874369.21673732612</v>
      </c>
      <c r="BC176" s="54">
        <v>89910.872075987456</v>
      </c>
      <c r="BD176" s="54">
        <v>180972.34258307336</v>
      </c>
      <c r="BE176" s="54">
        <f t="shared" si="90"/>
        <v>1145252.4313963868</v>
      </c>
      <c r="BG176" s="122">
        <f t="shared" si="91"/>
        <v>-3.0145407949837E-2</v>
      </c>
      <c r="BH176" s="49">
        <f t="shared" si="91"/>
        <v>-3.4254723648821095E-2</v>
      </c>
      <c r="BI176" s="49">
        <f t="shared" si="91"/>
        <v>-6.8802461223364642E-2</v>
      </c>
      <c r="BJ176" s="49">
        <f t="shared" si="92"/>
        <v>-3.6576592415797582E-2</v>
      </c>
      <c r="BL176" s="131">
        <v>809887</v>
      </c>
      <c r="BM176" s="54">
        <v>81789</v>
      </c>
      <c r="BN176" s="54">
        <v>157471</v>
      </c>
      <c r="BO176" s="54">
        <f t="shared" si="93"/>
        <v>1049147</v>
      </c>
      <c r="BQ176" s="122">
        <f t="shared" si="94"/>
        <v>4.7073233673339709E-2</v>
      </c>
      <c r="BR176" s="49">
        <f t="shared" si="94"/>
        <v>6.1646431671740665E-2</v>
      </c>
      <c r="BS176" s="49">
        <f t="shared" si="94"/>
        <v>7.0171650653136242E-2</v>
      </c>
      <c r="BT176" s="49">
        <f t="shared" si="95"/>
        <v>5.1676266528903891E-2</v>
      </c>
      <c r="BV176" s="122">
        <f t="shared" si="96"/>
        <v>4.050498537022662E-2</v>
      </c>
      <c r="BW176" s="49">
        <f t="shared" si="96"/>
        <v>5.4986766283417587E-2</v>
      </c>
      <c r="BX176" s="49">
        <f t="shared" si="96"/>
        <v>6.3458506908851575E-2</v>
      </c>
      <c r="BY176" s="49">
        <f t="shared" si="96"/>
        <v>4.5079143585727177E-2</v>
      </c>
      <c r="CA176" s="180">
        <v>618932.11189249018</v>
      </c>
      <c r="CB176" s="64">
        <v>594709.34825525561</v>
      </c>
      <c r="CC176" s="64">
        <v>543842.02061486803</v>
      </c>
      <c r="CD176" s="64">
        <v>603826.81651761325</v>
      </c>
      <c r="CF176" s="180">
        <v>611685.83662420616</v>
      </c>
      <c r="CG176" s="64">
        <v>590446.20205872681</v>
      </c>
      <c r="CH176" s="64">
        <v>539057.6808246877</v>
      </c>
      <c r="CI176" s="64">
        <v>597541.40536354866</v>
      </c>
      <c r="CK176" s="163">
        <v>586146.75</v>
      </c>
      <c r="CL176" s="60">
        <v>582469.875</v>
      </c>
    </row>
    <row r="177" spans="1:90">
      <c r="A177" s="9" t="s">
        <v>378</v>
      </c>
      <c r="B177" s="23" t="s">
        <v>379</v>
      </c>
      <c r="D177" s="131">
        <v>417236.38563065039</v>
      </c>
      <c r="E177" s="54">
        <v>241927.0625</v>
      </c>
      <c r="F177" s="124">
        <f t="shared" si="65"/>
        <v>1724.6370923494778</v>
      </c>
      <c r="G177" s="131">
        <f t="shared" si="66"/>
        <v>398836</v>
      </c>
      <c r="H177" s="54">
        <v>240568.46875</v>
      </c>
      <c r="I177" s="124">
        <f t="shared" si="67"/>
        <v>1657.8897561777826</v>
      </c>
      <c r="J177" s="49">
        <f t="shared" si="68"/>
        <v>4.6135217559724717E-2</v>
      </c>
      <c r="K177" s="49">
        <f t="shared" si="69"/>
        <v>4.0260418959086497E-2</v>
      </c>
      <c r="M177" s="131">
        <f t="shared" si="70"/>
        <v>422572.00218228926</v>
      </c>
      <c r="N177" s="124">
        <f t="shared" si="71"/>
        <v>1746.6917417818408</v>
      </c>
      <c r="O177" s="49">
        <f t="shared" si="72"/>
        <v>-1.262652642409845E-2</v>
      </c>
      <c r="P177" s="49">
        <f t="shared" si="73"/>
        <v>-1.262652642409845E-2</v>
      </c>
      <c r="R177" s="131">
        <v>313972</v>
      </c>
      <c r="S177" s="54">
        <v>33714</v>
      </c>
      <c r="T177" s="54">
        <v>68954</v>
      </c>
      <c r="V177" s="124">
        <f t="shared" si="74"/>
        <v>68954</v>
      </c>
      <c r="W177" s="51">
        <f t="shared" si="75"/>
        <v>596.38563065038761</v>
      </c>
      <c r="Y177" s="176">
        <v>-2.2020786352443533E-3</v>
      </c>
      <c r="Z177" s="61">
        <v>-4.0469817145785125E-2</v>
      </c>
      <c r="AA177" s="117">
        <f t="shared" si="76"/>
        <v>4</v>
      </c>
      <c r="AB177" s="63">
        <f t="shared" si="77"/>
        <v>314.66491689074604</v>
      </c>
      <c r="AC177" s="63">
        <f t="shared" si="77"/>
        <v>35.135945280756523</v>
      </c>
      <c r="AE177" s="124">
        <f t="shared" si="78"/>
        <v>0</v>
      </c>
      <c r="AF177" s="51">
        <v>0</v>
      </c>
      <c r="AG177" s="51">
        <f t="shared" si="79"/>
        <v>596.38563065038761</v>
      </c>
      <c r="AI177" s="124">
        <v>0</v>
      </c>
      <c r="AJ177" s="51">
        <f t="shared" si="80"/>
        <v>0</v>
      </c>
      <c r="AK177" s="51">
        <f t="shared" si="81"/>
        <v>596.38563065038761</v>
      </c>
      <c r="AM177" s="124">
        <f t="shared" si="82"/>
        <v>536.48133894944908</v>
      </c>
      <c r="AN177" s="51">
        <f t="shared" si="83"/>
        <v>59.904291700938543</v>
      </c>
      <c r="AO177" s="51">
        <f t="shared" si="84"/>
        <v>0</v>
      </c>
      <c r="AQ177" s="124">
        <f t="shared" si="85"/>
        <v>314508</v>
      </c>
      <c r="AR177" s="51">
        <f t="shared" si="85"/>
        <v>33774</v>
      </c>
      <c r="AS177" s="51">
        <f t="shared" si="86"/>
        <v>68954</v>
      </c>
      <c r="AU177" s="178">
        <f t="shared" si="87"/>
        <v>417236</v>
      </c>
      <c r="AW177" s="124">
        <f t="shared" si="88"/>
        <v>1300.0116512388936</v>
      </c>
      <c r="AX177" s="51">
        <f t="shared" si="88"/>
        <v>139.60405938463376</v>
      </c>
      <c r="AY177" s="51">
        <f t="shared" si="88"/>
        <v>285.01978773044459</v>
      </c>
      <c r="AZ177" s="65">
        <f t="shared" si="89"/>
        <v>1724.6354983539718</v>
      </c>
      <c r="BB177" s="131">
        <v>314664.91689074604</v>
      </c>
      <c r="BC177" s="54">
        <v>35135.945280756525</v>
      </c>
      <c r="BD177" s="54">
        <v>72771.140010786723</v>
      </c>
      <c r="BE177" s="54">
        <f t="shared" si="90"/>
        <v>422572.00218228926</v>
      </c>
      <c r="BG177" s="122">
        <f t="shared" si="91"/>
        <v>-4.9867933259473141E-4</v>
      </c>
      <c r="BH177" s="49">
        <f t="shared" si="91"/>
        <v>-3.8762164213138273E-2</v>
      </c>
      <c r="BI177" s="49">
        <f t="shared" si="91"/>
        <v>-5.2454036177266405E-2</v>
      </c>
      <c r="BJ177" s="49">
        <f t="shared" si="92"/>
        <v>-1.2627439003844443E-2</v>
      </c>
      <c r="BL177" s="131">
        <v>302528</v>
      </c>
      <c r="BM177" s="54">
        <v>31833</v>
      </c>
      <c r="BN177" s="54">
        <v>64475</v>
      </c>
      <c r="BO177" s="54">
        <f t="shared" si="93"/>
        <v>398836</v>
      </c>
      <c r="BQ177" s="122">
        <f t="shared" si="94"/>
        <v>3.9599640363867206E-2</v>
      </c>
      <c r="BR177" s="49">
        <f t="shared" si="94"/>
        <v>6.0974460465554658E-2</v>
      </c>
      <c r="BS177" s="49">
        <f t="shared" si="94"/>
        <v>6.946878635129905E-2</v>
      </c>
      <c r="BT177" s="49">
        <f t="shared" si="95"/>
        <v>4.6134250669447985E-2</v>
      </c>
      <c r="BV177" s="122">
        <f t="shared" si="96"/>
        <v>3.3761543710663755E-2</v>
      </c>
      <c r="BW177" s="49">
        <f t="shared" si="96"/>
        <v>5.5016328886545729E-2</v>
      </c>
      <c r="BX177" s="49">
        <f t="shared" si="96"/>
        <v>6.3462953047896065E-2</v>
      </c>
      <c r="BY177" s="49">
        <f t="shared" si="96"/>
        <v>4.0259457498591278E-2</v>
      </c>
      <c r="CA177" s="180">
        <v>222739.11045998332</v>
      </c>
      <c r="CB177" s="64">
        <v>232404.3203650747</v>
      </c>
      <c r="CC177" s="64">
        <v>218685.37070932143</v>
      </c>
      <c r="CD177" s="64">
        <v>222798.31051403488</v>
      </c>
      <c r="CF177" s="180">
        <v>221545.38555763982</v>
      </c>
      <c r="CG177" s="64">
        <v>230898.55829168009</v>
      </c>
      <c r="CH177" s="64">
        <v>217016.19753671534</v>
      </c>
      <c r="CI177" s="64">
        <v>221508.16524018199</v>
      </c>
      <c r="CK177" s="163">
        <v>241927.0625</v>
      </c>
      <c r="CL177" s="60">
        <v>240568.46875</v>
      </c>
    </row>
    <row r="178" spans="1:90">
      <c r="A178" s="9" t="s">
        <v>380</v>
      </c>
      <c r="B178" s="23" t="s">
        <v>381</v>
      </c>
      <c r="D178" s="131">
        <v>753778.26259983517</v>
      </c>
      <c r="E178" s="54">
        <v>337632.40625</v>
      </c>
      <c r="F178" s="124">
        <f t="shared" si="65"/>
        <v>2232.541215376405</v>
      </c>
      <c r="G178" s="131">
        <f t="shared" si="66"/>
        <v>724494</v>
      </c>
      <c r="H178" s="54">
        <v>337197.96875</v>
      </c>
      <c r="I178" s="124">
        <f t="shared" si="67"/>
        <v>2148.5716615841861</v>
      </c>
      <c r="J178" s="49">
        <f t="shared" si="68"/>
        <v>4.0420296924246646E-2</v>
      </c>
      <c r="K178" s="49">
        <f t="shared" si="69"/>
        <v>3.908157000000001E-2</v>
      </c>
      <c r="M178" s="131">
        <f t="shared" si="70"/>
        <v>751586.69797003164</v>
      </c>
      <c r="N178" s="124">
        <f t="shared" si="71"/>
        <v>2226.0502370543159</v>
      </c>
      <c r="O178" s="49">
        <f t="shared" si="72"/>
        <v>2.9159172663948407E-3</v>
      </c>
      <c r="P178" s="49">
        <f t="shared" si="73"/>
        <v>2.9159172663948407E-3</v>
      </c>
      <c r="R178" s="131">
        <v>580313</v>
      </c>
      <c r="S178" s="54">
        <v>54369</v>
      </c>
      <c r="T178" s="54">
        <v>118109</v>
      </c>
      <c r="V178" s="124">
        <f t="shared" si="74"/>
        <v>118109</v>
      </c>
      <c r="W178" s="51">
        <f t="shared" si="75"/>
        <v>987.2625998351723</v>
      </c>
      <c r="Y178" s="176">
        <v>3.1094384966767752E-3</v>
      </c>
      <c r="Z178" s="61">
        <v>1.3926637419985344E-3</v>
      </c>
      <c r="AA178" s="117">
        <f t="shared" si="76"/>
        <v>2</v>
      </c>
      <c r="AB178" s="63">
        <f t="shared" si="77"/>
        <v>578.5141458440404</v>
      </c>
      <c r="AC178" s="63">
        <f t="shared" si="77"/>
        <v>54.293387567704187</v>
      </c>
      <c r="AE178" s="124">
        <f t="shared" si="78"/>
        <v>0</v>
      </c>
      <c r="AF178" s="51">
        <v>0</v>
      </c>
      <c r="AG178" s="51">
        <f t="shared" si="79"/>
        <v>987.2625998351723</v>
      </c>
      <c r="AI178" s="124">
        <v>0</v>
      </c>
      <c r="AJ178" s="51">
        <f t="shared" si="80"/>
        <v>0</v>
      </c>
      <c r="AK178" s="51">
        <f t="shared" si="81"/>
        <v>987.2625998351723</v>
      </c>
      <c r="AM178" s="124">
        <f t="shared" si="82"/>
        <v>902.5578070920152</v>
      </c>
      <c r="AN178" s="51">
        <f t="shared" si="83"/>
        <v>84.704792743157057</v>
      </c>
      <c r="AO178" s="51">
        <f t="shared" si="84"/>
        <v>0</v>
      </c>
      <c r="AQ178" s="124">
        <f t="shared" si="85"/>
        <v>581216</v>
      </c>
      <c r="AR178" s="51">
        <f t="shared" si="85"/>
        <v>54454</v>
      </c>
      <c r="AS178" s="51">
        <f t="shared" si="86"/>
        <v>118109</v>
      </c>
      <c r="AU178" s="178">
        <f t="shared" si="87"/>
        <v>753779</v>
      </c>
      <c r="AW178" s="124">
        <f t="shared" si="88"/>
        <v>1721.4461326607332</v>
      </c>
      <c r="AX178" s="51">
        <f t="shared" si="88"/>
        <v>161.28191190178444</v>
      </c>
      <c r="AY178" s="51">
        <f t="shared" si="88"/>
        <v>349.81535484643661</v>
      </c>
      <c r="AZ178" s="65">
        <f t="shared" si="89"/>
        <v>2232.543399408954</v>
      </c>
      <c r="BB178" s="131">
        <v>578514.14584404044</v>
      </c>
      <c r="BC178" s="54">
        <v>54293.387567704187</v>
      </c>
      <c r="BD178" s="54">
        <v>118779.164558287</v>
      </c>
      <c r="BE178" s="54">
        <f t="shared" si="90"/>
        <v>751586.69797003164</v>
      </c>
      <c r="BG178" s="122">
        <f t="shared" si="91"/>
        <v>4.6703337772624476E-3</v>
      </c>
      <c r="BH178" s="49">
        <f t="shared" si="91"/>
        <v>2.9582319227277054E-3</v>
      </c>
      <c r="BI178" s="49">
        <f t="shared" si="91"/>
        <v>-5.6421053370697694E-3</v>
      </c>
      <c r="BJ178" s="49">
        <f t="shared" si="92"/>
        <v>2.9168983909502177E-3</v>
      </c>
      <c r="BL178" s="131">
        <v>561595</v>
      </c>
      <c r="BM178" s="54">
        <v>51981</v>
      </c>
      <c r="BN178" s="54">
        <v>110918</v>
      </c>
      <c r="BO178" s="54">
        <f t="shared" si="93"/>
        <v>724494</v>
      </c>
      <c r="BQ178" s="122">
        <f t="shared" si="94"/>
        <v>3.493798912027346E-2</v>
      </c>
      <c r="BR178" s="49">
        <f t="shared" si="94"/>
        <v>4.7575075508358822E-2</v>
      </c>
      <c r="BS178" s="49">
        <f t="shared" si="94"/>
        <v>6.4831677455417625E-2</v>
      </c>
      <c r="BT178" s="49">
        <f t="shared" si="95"/>
        <v>4.0421314738286362E-2</v>
      </c>
      <c r="BV178" s="122">
        <f t="shared" si="96"/>
        <v>3.3606316377001733E-2</v>
      </c>
      <c r="BW178" s="49">
        <f t="shared" si="96"/>
        <v>4.622714240584358E-2</v>
      </c>
      <c r="BX178" s="49">
        <f t="shared" si="96"/>
        <v>6.3461539982499593E-2</v>
      </c>
      <c r="BY178" s="49">
        <f t="shared" si="96"/>
        <v>3.9082586504400663E-2</v>
      </c>
      <c r="CA178" s="180">
        <v>409507.7630740733</v>
      </c>
      <c r="CB178" s="64">
        <v>359119.91942054295</v>
      </c>
      <c r="CC178" s="64">
        <v>356944.60235365591</v>
      </c>
      <c r="CD178" s="64">
        <v>396269.14619939646</v>
      </c>
      <c r="CF178" s="180">
        <v>408292.82050513016</v>
      </c>
      <c r="CG178" s="64">
        <v>358614.71860837331</v>
      </c>
      <c r="CH178" s="64">
        <v>355372.33867553441</v>
      </c>
      <c r="CI178" s="64">
        <v>395280.35437024164</v>
      </c>
      <c r="CK178" s="163">
        <v>337632.40625</v>
      </c>
      <c r="CL178" s="60">
        <v>337197.96875</v>
      </c>
    </row>
    <row r="179" spans="1:90">
      <c r="A179" s="9" t="s">
        <v>382</v>
      </c>
      <c r="B179" s="23" t="s">
        <v>383</v>
      </c>
      <c r="D179" s="131">
        <v>1085960.3346811507</v>
      </c>
      <c r="E179" s="54">
        <v>530687.3125</v>
      </c>
      <c r="F179" s="124">
        <f t="shared" si="65"/>
        <v>2046.3280525123744</v>
      </c>
      <c r="G179" s="131">
        <f t="shared" si="66"/>
        <v>1042694</v>
      </c>
      <c r="H179" s="54">
        <v>529457.6875</v>
      </c>
      <c r="I179" s="124">
        <f t="shared" si="67"/>
        <v>1969.3622826092217</v>
      </c>
      <c r="J179" s="49">
        <f t="shared" si="68"/>
        <v>4.149475750426368E-2</v>
      </c>
      <c r="K179" s="49">
        <f t="shared" si="69"/>
        <v>3.9081570000000232E-2</v>
      </c>
      <c r="M179" s="131">
        <f t="shared" si="70"/>
        <v>1078968.279707121</v>
      </c>
      <c r="N179" s="124">
        <f t="shared" si="71"/>
        <v>2033.1525821189121</v>
      </c>
      <c r="O179" s="49">
        <f t="shared" si="72"/>
        <v>6.4803155992017025E-3</v>
      </c>
      <c r="P179" s="49">
        <f t="shared" si="73"/>
        <v>6.4803155992017025E-3</v>
      </c>
      <c r="R179" s="131">
        <v>825375</v>
      </c>
      <c r="S179" s="54">
        <v>81152</v>
      </c>
      <c r="T179" s="54">
        <v>178471</v>
      </c>
      <c r="V179" s="124">
        <f t="shared" si="74"/>
        <v>178471</v>
      </c>
      <c r="W179" s="51">
        <f t="shared" si="75"/>
        <v>962.33468115073629</v>
      </c>
      <c r="Y179" s="176">
        <v>1.5372308561816261E-2</v>
      </c>
      <c r="Z179" s="61">
        <v>-1.7491712242102664E-2</v>
      </c>
      <c r="AA179" s="117">
        <f t="shared" si="76"/>
        <v>3</v>
      </c>
      <c r="AB179" s="63">
        <f t="shared" si="77"/>
        <v>812.87917056657739</v>
      </c>
      <c r="AC179" s="63">
        <f t="shared" si="77"/>
        <v>82.596758735939432</v>
      </c>
      <c r="AE179" s="124">
        <f t="shared" si="78"/>
        <v>0</v>
      </c>
      <c r="AF179" s="51">
        <v>0</v>
      </c>
      <c r="AG179" s="51">
        <f t="shared" si="79"/>
        <v>962.33468115073629</v>
      </c>
      <c r="AI179" s="124">
        <v>0</v>
      </c>
      <c r="AJ179" s="51">
        <f t="shared" si="80"/>
        <v>962.33468115073629</v>
      </c>
      <c r="AK179" s="51">
        <f t="shared" si="81"/>
        <v>0</v>
      </c>
      <c r="AM179" s="124">
        <f t="shared" si="82"/>
        <v>0</v>
      </c>
      <c r="AN179" s="51">
        <f t="shared" si="83"/>
        <v>0</v>
      </c>
      <c r="AO179" s="51">
        <f t="shared" si="84"/>
        <v>0</v>
      </c>
      <c r="AQ179" s="124">
        <f t="shared" si="85"/>
        <v>825375</v>
      </c>
      <c r="AR179" s="51">
        <f t="shared" si="85"/>
        <v>82114</v>
      </c>
      <c r="AS179" s="51">
        <f t="shared" si="86"/>
        <v>178471</v>
      </c>
      <c r="AU179" s="178">
        <f t="shared" si="87"/>
        <v>1085960</v>
      </c>
      <c r="AW179" s="124">
        <f t="shared" si="88"/>
        <v>1555.2943900463042</v>
      </c>
      <c r="AX179" s="51">
        <f t="shared" si="88"/>
        <v>154.73141728821716</v>
      </c>
      <c r="AY179" s="51">
        <f t="shared" si="88"/>
        <v>336.30161452182824</v>
      </c>
      <c r="AZ179" s="65">
        <f t="shared" si="89"/>
        <v>2046.3274218563497</v>
      </c>
      <c r="BB179" s="131">
        <v>812879.17056657723</v>
      </c>
      <c r="BC179" s="54">
        <v>82596.758735939438</v>
      </c>
      <c r="BD179" s="54">
        <v>183492.3504046044</v>
      </c>
      <c r="BE179" s="54">
        <f t="shared" si="90"/>
        <v>1078968.279707121</v>
      </c>
      <c r="BG179" s="122">
        <f t="shared" si="91"/>
        <v>1.5372308561816261E-2</v>
      </c>
      <c r="BH179" s="49">
        <f t="shared" si="91"/>
        <v>-5.8447661061714618E-3</v>
      </c>
      <c r="BI179" s="49">
        <f t="shared" si="91"/>
        <v>-2.7365448170085682E-2</v>
      </c>
      <c r="BJ179" s="49">
        <f t="shared" si="92"/>
        <v>6.4800054129272588E-3</v>
      </c>
      <c r="BL179" s="131">
        <v>797929</v>
      </c>
      <c r="BM179" s="54">
        <v>77333</v>
      </c>
      <c r="BN179" s="54">
        <v>167432</v>
      </c>
      <c r="BO179" s="54">
        <f t="shared" si="93"/>
        <v>1042694</v>
      </c>
      <c r="BQ179" s="122">
        <f t="shared" si="94"/>
        <v>3.4396544053418188E-2</v>
      </c>
      <c r="BR179" s="49">
        <f t="shared" si="94"/>
        <v>6.1823542342855031E-2</v>
      </c>
      <c r="BS179" s="49">
        <f t="shared" si="94"/>
        <v>6.5931243728797329E-2</v>
      </c>
      <c r="BT179" s="49">
        <f t="shared" si="95"/>
        <v>4.1494436526919642E-2</v>
      </c>
      <c r="BV179" s="122">
        <f t="shared" si="96"/>
        <v>3.1999803410628358E-2</v>
      </c>
      <c r="BW179" s="49">
        <f t="shared" si="96"/>
        <v>5.9363252182341064E-2</v>
      </c>
      <c r="BX179" s="49">
        <f t="shared" si="96"/>
        <v>6.3461435850038272E-2</v>
      </c>
      <c r="BY179" s="49">
        <f t="shared" si="96"/>
        <v>3.9081249766374393E-2</v>
      </c>
      <c r="CA179" s="180">
        <v>575405.68917733466</v>
      </c>
      <c r="CB179" s="64">
        <v>546330.64302093373</v>
      </c>
      <c r="CC179" s="64">
        <v>551414.92444130545</v>
      </c>
      <c r="CD179" s="64">
        <v>568878.93323628348</v>
      </c>
      <c r="CF179" s="180">
        <v>572763.45200551627</v>
      </c>
      <c r="CG179" s="64">
        <v>545504.13171238196</v>
      </c>
      <c r="CH179" s="64">
        <v>548364.31031142955</v>
      </c>
      <c r="CI179" s="64">
        <v>566419.43196484062</v>
      </c>
      <c r="CK179" s="163">
        <v>530687.3125</v>
      </c>
      <c r="CL179" s="60">
        <v>529457.6875</v>
      </c>
    </row>
    <row r="180" spans="1:90">
      <c r="A180" s="9" t="s">
        <v>384</v>
      </c>
      <c r="B180" s="23" t="s">
        <v>385</v>
      </c>
      <c r="D180" s="131">
        <v>1342099</v>
      </c>
      <c r="E180" s="54">
        <v>659284.125</v>
      </c>
      <c r="F180" s="124">
        <f t="shared" si="65"/>
        <v>2035.6913644780996</v>
      </c>
      <c r="G180" s="131">
        <f t="shared" si="66"/>
        <v>1278951</v>
      </c>
      <c r="H180" s="54">
        <v>653890.9375</v>
      </c>
      <c r="I180" s="124">
        <f t="shared" si="67"/>
        <v>1955.9087405153095</v>
      </c>
      <c r="J180" s="49">
        <f t="shared" si="68"/>
        <v>4.9374839223707445E-2</v>
      </c>
      <c r="K180" s="49">
        <f t="shared" si="69"/>
        <v>4.0790565689567959E-2</v>
      </c>
      <c r="M180" s="131">
        <f t="shared" si="70"/>
        <v>1340103.4820882604</v>
      </c>
      <c r="N180" s="124">
        <f t="shared" si="71"/>
        <v>2032.6645694498718</v>
      </c>
      <c r="O180" s="49">
        <f t="shared" si="72"/>
        <v>1.4890774767857273E-3</v>
      </c>
      <c r="P180" s="49">
        <f t="shared" si="73"/>
        <v>1.4890774767855053E-3</v>
      </c>
      <c r="R180" s="131">
        <v>942250</v>
      </c>
      <c r="S180" s="54">
        <v>107319</v>
      </c>
      <c r="T180" s="54">
        <v>292530</v>
      </c>
      <c r="V180" s="124">
        <f t="shared" si="74"/>
        <v>292530</v>
      </c>
      <c r="W180" s="51">
        <f t="shared" si="75"/>
        <v>0</v>
      </c>
      <c r="Y180" s="176">
        <v>-1.2648071499604341E-2</v>
      </c>
      <c r="Z180" s="61">
        <v>-2.1106672716159069E-2</v>
      </c>
      <c r="AA180" s="117">
        <f t="shared" si="76"/>
        <v>4</v>
      </c>
      <c r="AB180" s="63">
        <f t="shared" si="77"/>
        <v>954.32031153380433</v>
      </c>
      <c r="AC180" s="63">
        <f t="shared" si="77"/>
        <v>109.63298758791281</v>
      </c>
      <c r="AE180" s="124">
        <f t="shared" si="78"/>
        <v>0</v>
      </c>
      <c r="AF180" s="51">
        <v>0</v>
      </c>
      <c r="AG180" s="51">
        <f t="shared" si="79"/>
        <v>0</v>
      </c>
      <c r="AI180" s="124">
        <v>0</v>
      </c>
      <c r="AJ180" s="51">
        <f t="shared" si="80"/>
        <v>0</v>
      </c>
      <c r="AK180" s="51">
        <f t="shared" si="81"/>
        <v>0</v>
      </c>
      <c r="AM180" s="124">
        <f t="shared" si="82"/>
        <v>0</v>
      </c>
      <c r="AN180" s="51">
        <f t="shared" si="83"/>
        <v>0</v>
      </c>
      <c r="AO180" s="51">
        <f t="shared" si="84"/>
        <v>0</v>
      </c>
      <c r="AQ180" s="124">
        <f t="shared" si="85"/>
        <v>942250</v>
      </c>
      <c r="AR180" s="51">
        <f t="shared" si="85"/>
        <v>107319</v>
      </c>
      <c r="AS180" s="51">
        <f t="shared" si="86"/>
        <v>292530</v>
      </c>
      <c r="AU180" s="178">
        <f t="shared" si="87"/>
        <v>1342099</v>
      </c>
      <c r="AW180" s="124">
        <f t="shared" si="88"/>
        <v>1429.2017117809412</v>
      </c>
      <c r="AX180" s="51">
        <f t="shared" si="88"/>
        <v>162.78110746258301</v>
      </c>
      <c r="AY180" s="51">
        <f t="shared" si="88"/>
        <v>443.70854523457547</v>
      </c>
      <c r="AZ180" s="65">
        <f t="shared" si="89"/>
        <v>2035.6913644780996</v>
      </c>
      <c r="BB180" s="131">
        <v>954320.31153380428</v>
      </c>
      <c r="BC180" s="54">
        <v>109632.98758791282</v>
      </c>
      <c r="BD180" s="54">
        <v>276150.18296654342</v>
      </c>
      <c r="BE180" s="54">
        <f t="shared" si="90"/>
        <v>1340103.4820882604</v>
      </c>
      <c r="BG180" s="122">
        <f t="shared" si="91"/>
        <v>-1.2648071499604341E-2</v>
      </c>
      <c r="BH180" s="49">
        <f t="shared" si="91"/>
        <v>-2.1106672716159181E-2</v>
      </c>
      <c r="BI180" s="49">
        <f t="shared" si="91"/>
        <v>5.9314887491640933E-2</v>
      </c>
      <c r="BJ180" s="49">
        <f t="shared" si="92"/>
        <v>1.4890774767857273E-3</v>
      </c>
      <c r="BL180" s="131">
        <v>904555</v>
      </c>
      <c r="BM180" s="54">
        <v>101572</v>
      </c>
      <c r="BN180" s="54">
        <v>272824</v>
      </c>
      <c r="BO180" s="54">
        <f t="shared" si="93"/>
        <v>1278951</v>
      </c>
      <c r="BQ180" s="122">
        <f t="shared" si="94"/>
        <v>4.1672424562353871E-2</v>
      </c>
      <c r="BR180" s="49">
        <f t="shared" si="94"/>
        <v>5.6580553695900537E-2</v>
      </c>
      <c r="BS180" s="49">
        <f t="shared" si="94"/>
        <v>7.2229715860774757E-2</v>
      </c>
      <c r="BT180" s="49">
        <f t="shared" si="95"/>
        <v>4.9374839223707445E-2</v>
      </c>
      <c r="BV180" s="122">
        <f t="shared" si="96"/>
        <v>3.3151159623289184E-2</v>
      </c>
      <c r="BW180" s="49">
        <f t="shared" si="96"/>
        <v>4.7937334757577554E-2</v>
      </c>
      <c r="BX180" s="49">
        <f t="shared" si="96"/>
        <v>6.3458480999463829E-2</v>
      </c>
      <c r="BY180" s="49">
        <f t="shared" si="96"/>
        <v>4.0790565689567959E-2</v>
      </c>
      <c r="CA180" s="180">
        <v>675526.39609562082</v>
      </c>
      <c r="CB180" s="64">
        <v>725159.93995232414</v>
      </c>
      <c r="CC180" s="64">
        <v>829862.01843937032</v>
      </c>
      <c r="CD180" s="64">
        <v>706560.75220629782</v>
      </c>
      <c r="CF180" s="180">
        <v>670864.05378808943</v>
      </c>
      <c r="CG180" s="64">
        <v>720843.11844613124</v>
      </c>
      <c r="CH180" s="64">
        <v>824742.73671665939</v>
      </c>
      <c r="CI180" s="64">
        <v>701226.02474134555</v>
      </c>
      <c r="CK180" s="163">
        <v>659284.125</v>
      </c>
      <c r="CL180" s="60">
        <v>653890.9375</v>
      </c>
    </row>
    <row r="181" spans="1:90">
      <c r="A181" s="9" t="s">
        <v>386</v>
      </c>
      <c r="B181" s="23" t="s">
        <v>387</v>
      </c>
      <c r="D181" s="131">
        <v>968758</v>
      </c>
      <c r="E181" s="54">
        <v>572417.625</v>
      </c>
      <c r="F181" s="124">
        <f t="shared" si="65"/>
        <v>1692.3972248408668</v>
      </c>
      <c r="G181" s="131">
        <f t="shared" si="66"/>
        <v>923612</v>
      </c>
      <c r="H181" s="54">
        <v>568164.25</v>
      </c>
      <c r="I181" s="124">
        <f t="shared" si="67"/>
        <v>1625.6073837803065</v>
      </c>
      <c r="J181" s="49">
        <f t="shared" si="68"/>
        <v>4.8879832657003242E-2</v>
      </c>
      <c r="K181" s="49">
        <f t="shared" si="69"/>
        <v>4.1086083716747268E-2</v>
      </c>
      <c r="M181" s="131">
        <f t="shared" si="70"/>
        <v>969450.61087586638</v>
      </c>
      <c r="N181" s="124">
        <f t="shared" si="71"/>
        <v>1693.6071995963898</v>
      </c>
      <c r="O181" s="49">
        <f t="shared" si="72"/>
        <v>-7.1443647370605934E-4</v>
      </c>
      <c r="P181" s="49">
        <f t="shared" si="73"/>
        <v>-7.1443647370617036E-4</v>
      </c>
      <c r="R181" s="131">
        <v>706121</v>
      </c>
      <c r="S181" s="54">
        <v>80215</v>
      </c>
      <c r="T181" s="54">
        <v>182422</v>
      </c>
      <c r="V181" s="124">
        <f t="shared" si="74"/>
        <v>182422</v>
      </c>
      <c r="W181" s="51">
        <f t="shared" si="75"/>
        <v>0</v>
      </c>
      <c r="Y181" s="176">
        <v>-2.0027864171081822E-2</v>
      </c>
      <c r="Z181" s="61">
        <v>-1.6037313725681512E-2</v>
      </c>
      <c r="AA181" s="117">
        <f t="shared" si="76"/>
        <v>4</v>
      </c>
      <c r="AB181" s="63">
        <f t="shared" si="77"/>
        <v>720.55211998729044</v>
      </c>
      <c r="AC181" s="63">
        <f t="shared" si="77"/>
        <v>81.522400309432967</v>
      </c>
      <c r="AE181" s="124">
        <f t="shared" si="78"/>
        <v>0</v>
      </c>
      <c r="AF181" s="51">
        <v>0</v>
      </c>
      <c r="AG181" s="51">
        <f t="shared" si="79"/>
        <v>0</v>
      </c>
      <c r="AI181" s="124">
        <v>0</v>
      </c>
      <c r="AJ181" s="51">
        <f t="shared" si="80"/>
        <v>0</v>
      </c>
      <c r="AK181" s="51">
        <f t="shared" si="81"/>
        <v>0</v>
      </c>
      <c r="AM181" s="124">
        <f t="shared" si="82"/>
        <v>0</v>
      </c>
      <c r="AN181" s="51">
        <f t="shared" si="83"/>
        <v>0</v>
      </c>
      <c r="AO181" s="51">
        <f t="shared" si="84"/>
        <v>0</v>
      </c>
      <c r="AQ181" s="124">
        <f t="shared" si="85"/>
        <v>706121</v>
      </c>
      <c r="AR181" s="51">
        <f t="shared" si="85"/>
        <v>80215</v>
      </c>
      <c r="AS181" s="51">
        <f t="shared" si="86"/>
        <v>182422</v>
      </c>
      <c r="AU181" s="178">
        <f t="shared" si="87"/>
        <v>968758</v>
      </c>
      <c r="AW181" s="124">
        <f t="shared" si="88"/>
        <v>1233.5766216143327</v>
      </c>
      <c r="AX181" s="51">
        <f t="shared" si="88"/>
        <v>140.13370046039375</v>
      </c>
      <c r="AY181" s="51">
        <f t="shared" si="88"/>
        <v>318.68690276614035</v>
      </c>
      <c r="AZ181" s="65">
        <f t="shared" si="89"/>
        <v>1692.3972248408668</v>
      </c>
      <c r="BB181" s="131">
        <v>720552.11998729059</v>
      </c>
      <c r="BC181" s="54">
        <v>81522.400309432967</v>
      </c>
      <c r="BD181" s="54">
        <v>167376.09057914274</v>
      </c>
      <c r="BE181" s="54">
        <f t="shared" si="90"/>
        <v>969450.61087586638</v>
      </c>
      <c r="BG181" s="122">
        <f t="shared" si="91"/>
        <v>-2.0027864171081933E-2</v>
      </c>
      <c r="BH181" s="49">
        <f t="shared" si="91"/>
        <v>-1.6037313725681401E-2</v>
      </c>
      <c r="BI181" s="49">
        <f t="shared" si="91"/>
        <v>8.9892823812508071E-2</v>
      </c>
      <c r="BJ181" s="49">
        <f t="shared" si="92"/>
        <v>-7.1443647370605934E-4</v>
      </c>
      <c r="BL181" s="131">
        <v>677273</v>
      </c>
      <c r="BM181" s="54">
        <v>76077</v>
      </c>
      <c r="BN181" s="54">
        <v>170262</v>
      </c>
      <c r="BO181" s="54">
        <f t="shared" si="93"/>
        <v>923612</v>
      </c>
      <c r="BQ181" s="122">
        <f t="shared" si="94"/>
        <v>4.259434526402206E-2</v>
      </c>
      <c r="BR181" s="49">
        <f t="shared" si="94"/>
        <v>5.4392260472941878E-2</v>
      </c>
      <c r="BS181" s="49">
        <f t="shared" si="94"/>
        <v>7.1419341955339499E-2</v>
      </c>
      <c r="BT181" s="49">
        <f t="shared" si="95"/>
        <v>4.8879832657003242E-2</v>
      </c>
      <c r="BV181" s="122">
        <f t="shared" si="96"/>
        <v>3.4847300921550417E-2</v>
      </c>
      <c r="BW181" s="49">
        <f t="shared" si="96"/>
        <v>4.6557551188983304E-2</v>
      </c>
      <c r="BX181" s="49">
        <f t="shared" si="96"/>
        <v>6.3458112173867764E-2</v>
      </c>
      <c r="BY181" s="49">
        <f t="shared" si="96"/>
        <v>4.1086083716747268E-2</v>
      </c>
      <c r="CA181" s="180">
        <v>510050.94508756232</v>
      </c>
      <c r="CB181" s="64">
        <v>539224.37227894575</v>
      </c>
      <c r="CC181" s="64">
        <v>502983.77091180993</v>
      </c>
      <c r="CD181" s="64">
        <v>511136.46222299273</v>
      </c>
      <c r="CF181" s="180">
        <v>507542.00750535016</v>
      </c>
      <c r="CG181" s="64">
        <v>534993.02471290936</v>
      </c>
      <c r="CH181" s="64">
        <v>500729.97329295933</v>
      </c>
      <c r="CI181" s="64">
        <v>508544.96631372481</v>
      </c>
      <c r="CK181" s="163">
        <v>572417.625</v>
      </c>
      <c r="CL181" s="60">
        <v>568164.25</v>
      </c>
    </row>
    <row r="182" spans="1:90">
      <c r="A182" s="9" t="s">
        <v>388</v>
      </c>
      <c r="B182" s="23" t="s">
        <v>389</v>
      </c>
      <c r="D182" s="131">
        <v>881335.92947647686</v>
      </c>
      <c r="E182" s="54">
        <v>553094.125</v>
      </c>
      <c r="F182" s="124">
        <f t="shared" si="65"/>
        <v>1593.4646376445905</v>
      </c>
      <c r="G182" s="131">
        <f t="shared" si="66"/>
        <v>843973</v>
      </c>
      <c r="H182" s="54">
        <v>550345.9375</v>
      </c>
      <c r="I182" s="124">
        <f t="shared" si="67"/>
        <v>1533.531806982767</v>
      </c>
      <c r="J182" s="49">
        <f t="shared" si="68"/>
        <v>4.4270290016951819E-2</v>
      </c>
      <c r="K182" s="49">
        <f t="shared" si="69"/>
        <v>3.908157000000001E-2</v>
      </c>
      <c r="M182" s="131">
        <f t="shared" si="70"/>
        <v>881766.53823938756</v>
      </c>
      <c r="N182" s="124">
        <f t="shared" si="71"/>
        <v>1594.2431828206231</v>
      </c>
      <c r="O182" s="49">
        <f t="shared" si="72"/>
        <v>-4.8834781570472607E-4</v>
      </c>
      <c r="P182" s="49">
        <f t="shared" si="73"/>
        <v>-4.8834781570472607E-4</v>
      </c>
      <c r="R182" s="131">
        <v>657446</v>
      </c>
      <c r="S182" s="54">
        <v>79253</v>
      </c>
      <c r="T182" s="54">
        <v>143841</v>
      </c>
      <c r="V182" s="124">
        <f t="shared" si="74"/>
        <v>143841</v>
      </c>
      <c r="W182" s="51">
        <f t="shared" si="75"/>
        <v>795.92947647685651</v>
      </c>
      <c r="Y182" s="176">
        <v>1.1441021132232443E-3</v>
      </c>
      <c r="Z182" s="61">
        <v>-7.6423806010168516E-3</v>
      </c>
      <c r="AA182" s="117">
        <f t="shared" si="76"/>
        <v>3</v>
      </c>
      <c r="AB182" s="63">
        <f t="shared" si="77"/>
        <v>656.69467423546473</v>
      </c>
      <c r="AC182" s="63">
        <f t="shared" si="77"/>
        <v>79.863346086866557</v>
      </c>
      <c r="AE182" s="124">
        <f t="shared" si="78"/>
        <v>0</v>
      </c>
      <c r="AF182" s="51">
        <v>0</v>
      </c>
      <c r="AG182" s="51">
        <f t="shared" si="79"/>
        <v>795.92947647685651</v>
      </c>
      <c r="AI182" s="124">
        <v>0</v>
      </c>
      <c r="AJ182" s="51">
        <f t="shared" si="80"/>
        <v>605.68158977238852</v>
      </c>
      <c r="AK182" s="51">
        <f t="shared" si="81"/>
        <v>190.24788670446799</v>
      </c>
      <c r="AM182" s="124">
        <f t="shared" si="82"/>
        <v>169.61973196449949</v>
      </c>
      <c r="AN182" s="51">
        <f t="shared" si="83"/>
        <v>20.62815473996849</v>
      </c>
      <c r="AO182" s="51">
        <f t="shared" si="84"/>
        <v>0</v>
      </c>
      <c r="AQ182" s="124">
        <f t="shared" si="85"/>
        <v>657616</v>
      </c>
      <c r="AR182" s="51">
        <f t="shared" si="85"/>
        <v>79879</v>
      </c>
      <c r="AS182" s="51">
        <f t="shared" si="86"/>
        <v>143841</v>
      </c>
      <c r="AU182" s="178">
        <f t="shared" si="87"/>
        <v>881336</v>
      </c>
      <c r="AW182" s="124">
        <f t="shared" si="88"/>
        <v>1188.9766502220575</v>
      </c>
      <c r="AX182" s="51">
        <f t="shared" si="88"/>
        <v>144.42207282530799</v>
      </c>
      <c r="AY182" s="51">
        <f t="shared" si="88"/>
        <v>260.06604210449711</v>
      </c>
      <c r="AZ182" s="65">
        <f t="shared" si="89"/>
        <v>1593.4647651518628</v>
      </c>
      <c r="BB182" s="131">
        <v>656694.67423546477</v>
      </c>
      <c r="BC182" s="54">
        <v>79863.346086866557</v>
      </c>
      <c r="BD182" s="54">
        <v>145208.51791705628</v>
      </c>
      <c r="BE182" s="54">
        <f t="shared" si="90"/>
        <v>881766.53823938756</v>
      </c>
      <c r="BG182" s="122">
        <f t="shared" si="91"/>
        <v>1.4029743207646383E-3</v>
      </c>
      <c r="BH182" s="49">
        <f t="shared" si="91"/>
        <v>1.9600873116965012E-4</v>
      </c>
      <c r="BI182" s="49">
        <f t="shared" si="91"/>
        <v>-9.4176150040826689E-3</v>
      </c>
      <c r="BJ182" s="49">
        <f t="shared" si="92"/>
        <v>-4.8826783589139833E-4</v>
      </c>
      <c r="BL182" s="131">
        <v>633895</v>
      </c>
      <c r="BM182" s="54">
        <v>75492</v>
      </c>
      <c r="BN182" s="54">
        <v>134586</v>
      </c>
      <c r="BO182" s="54">
        <f t="shared" si="93"/>
        <v>843973</v>
      </c>
      <c r="BQ182" s="122">
        <f t="shared" si="94"/>
        <v>3.7421023986622393E-2</v>
      </c>
      <c r="BR182" s="49">
        <f t="shared" si="94"/>
        <v>5.8112117840301014E-2</v>
      </c>
      <c r="BS182" s="49">
        <f t="shared" si="94"/>
        <v>6.8766439302750726E-2</v>
      </c>
      <c r="BT182" s="49">
        <f t="shared" si="95"/>
        <v>4.4270373578301658E-2</v>
      </c>
      <c r="BV182" s="122">
        <f t="shared" si="96"/>
        <v>3.2266336273464535E-2</v>
      </c>
      <c r="BW182" s="49">
        <f t="shared" si="96"/>
        <v>5.2854621214663888E-2</v>
      </c>
      <c r="BX182" s="49">
        <f t="shared" si="96"/>
        <v>6.3456003996804622E-2</v>
      </c>
      <c r="BY182" s="49">
        <f t="shared" si="96"/>
        <v>3.9081653146154194E-2</v>
      </c>
      <c r="CA182" s="180">
        <v>464848.73187754356</v>
      </c>
      <c r="CB182" s="64">
        <v>528250.67096072552</v>
      </c>
      <c r="CC182" s="64">
        <v>436367.74916726077</v>
      </c>
      <c r="CD182" s="64">
        <v>464905.61128751119</v>
      </c>
      <c r="CF182" s="180">
        <v>462016.4294800057</v>
      </c>
      <c r="CG182" s="64">
        <v>525197.8168407738</v>
      </c>
      <c r="CH182" s="64">
        <v>433836.71576843259</v>
      </c>
      <c r="CI182" s="64">
        <v>462179.4979650593</v>
      </c>
      <c r="CK182" s="163">
        <v>553094.125</v>
      </c>
      <c r="CL182" s="60">
        <v>550345.9375</v>
      </c>
    </row>
    <row r="183" spans="1:90">
      <c r="A183" s="9" t="s">
        <v>390</v>
      </c>
      <c r="B183" s="23" t="s">
        <v>391</v>
      </c>
      <c r="D183" s="131">
        <v>1877358</v>
      </c>
      <c r="E183" s="54">
        <v>1035613.5</v>
      </c>
      <c r="F183" s="124">
        <f t="shared" si="65"/>
        <v>1812.7979212321973</v>
      </c>
      <c r="G183" s="131">
        <f t="shared" si="66"/>
        <v>1787926</v>
      </c>
      <c r="H183" s="54">
        <v>1026830</v>
      </c>
      <c r="I183" s="124">
        <f t="shared" si="67"/>
        <v>1741.2093530574682</v>
      </c>
      <c r="J183" s="49">
        <f t="shared" si="68"/>
        <v>5.0019967269338883E-2</v>
      </c>
      <c r="K183" s="49">
        <f t="shared" si="69"/>
        <v>4.1114279594824943E-2</v>
      </c>
      <c r="M183" s="131">
        <f t="shared" si="70"/>
        <v>1885127.288437614</v>
      </c>
      <c r="N183" s="124">
        <f t="shared" si="71"/>
        <v>1820.3000332050653</v>
      </c>
      <c r="O183" s="49">
        <f t="shared" si="72"/>
        <v>-4.1213601252640952E-3</v>
      </c>
      <c r="P183" s="49">
        <f t="shared" si="73"/>
        <v>-4.1213601252639842E-3</v>
      </c>
      <c r="R183" s="131">
        <v>1352992</v>
      </c>
      <c r="S183" s="54">
        <v>145976</v>
      </c>
      <c r="T183" s="54">
        <v>378390</v>
      </c>
      <c r="V183" s="124">
        <f t="shared" si="74"/>
        <v>378390</v>
      </c>
      <c r="W183" s="51">
        <f t="shared" si="75"/>
        <v>0</v>
      </c>
      <c r="Y183" s="176">
        <v>-1.6961850098015985E-2</v>
      </c>
      <c r="Z183" s="61">
        <v>-2.6983016301093565E-2</v>
      </c>
      <c r="AA183" s="117">
        <f t="shared" si="76"/>
        <v>4</v>
      </c>
      <c r="AB183" s="63">
        <f t="shared" si="77"/>
        <v>1376.3372257067572</v>
      </c>
      <c r="AC183" s="63">
        <f t="shared" si="77"/>
        <v>150.02410281172573</v>
      </c>
      <c r="AE183" s="124">
        <f t="shared" si="78"/>
        <v>0</v>
      </c>
      <c r="AF183" s="51">
        <v>0</v>
      </c>
      <c r="AG183" s="51">
        <f t="shared" si="79"/>
        <v>0</v>
      </c>
      <c r="AI183" s="124">
        <v>0</v>
      </c>
      <c r="AJ183" s="51">
        <f t="shared" si="80"/>
        <v>0</v>
      </c>
      <c r="AK183" s="51">
        <f t="shared" si="81"/>
        <v>0</v>
      </c>
      <c r="AM183" s="124">
        <f t="shared" si="82"/>
        <v>0</v>
      </c>
      <c r="AN183" s="51">
        <f t="shared" si="83"/>
        <v>0</v>
      </c>
      <c r="AO183" s="51">
        <f t="shared" si="84"/>
        <v>0</v>
      </c>
      <c r="AQ183" s="124">
        <f t="shared" si="85"/>
        <v>1352992</v>
      </c>
      <c r="AR183" s="51">
        <f t="shared" si="85"/>
        <v>145976</v>
      </c>
      <c r="AS183" s="51">
        <f t="shared" si="86"/>
        <v>378390</v>
      </c>
      <c r="AU183" s="178">
        <f t="shared" si="87"/>
        <v>1877358</v>
      </c>
      <c r="AW183" s="124">
        <f t="shared" si="88"/>
        <v>1306.4642359335794</v>
      </c>
      <c r="AX183" s="51">
        <f t="shared" si="88"/>
        <v>140.9560613105179</v>
      </c>
      <c r="AY183" s="51">
        <f t="shared" si="88"/>
        <v>365.3776239880998</v>
      </c>
      <c r="AZ183" s="65">
        <f t="shared" si="89"/>
        <v>1812.7979212321973</v>
      </c>
      <c r="BB183" s="131">
        <v>1376337.2257067573</v>
      </c>
      <c r="BC183" s="54">
        <v>150024.10281172575</v>
      </c>
      <c r="BD183" s="54">
        <v>358765.9599191309</v>
      </c>
      <c r="BE183" s="54">
        <f t="shared" si="90"/>
        <v>1885127.288437614</v>
      </c>
      <c r="BG183" s="122">
        <f t="shared" si="91"/>
        <v>-1.6961850098015985E-2</v>
      </c>
      <c r="BH183" s="49">
        <f t="shared" si="91"/>
        <v>-2.6983016301093676E-2</v>
      </c>
      <c r="BI183" s="49">
        <f t="shared" si="91"/>
        <v>5.4698723606031452E-2</v>
      </c>
      <c r="BJ183" s="49">
        <f t="shared" si="92"/>
        <v>-4.1213601252640952E-3</v>
      </c>
      <c r="BL183" s="131">
        <v>1297225</v>
      </c>
      <c r="BM183" s="54">
        <v>137908</v>
      </c>
      <c r="BN183" s="54">
        <v>352793</v>
      </c>
      <c r="BO183" s="54">
        <f t="shared" si="93"/>
        <v>1787926</v>
      </c>
      <c r="BQ183" s="122">
        <f t="shared" si="94"/>
        <v>4.2989458266684544E-2</v>
      </c>
      <c r="BR183" s="49">
        <f t="shared" si="94"/>
        <v>5.8502769962583745E-2</v>
      </c>
      <c r="BS183" s="49">
        <f t="shared" si="94"/>
        <v>7.2555294464459408E-2</v>
      </c>
      <c r="BT183" s="49">
        <f t="shared" si="95"/>
        <v>5.0019967269338883E-2</v>
      </c>
      <c r="BV183" s="122">
        <f t="shared" si="96"/>
        <v>3.4143399474784397E-2</v>
      </c>
      <c r="BW183" s="49">
        <f t="shared" si="96"/>
        <v>4.9525135854911362E-2</v>
      </c>
      <c r="BX183" s="49">
        <f t="shared" si="96"/>
        <v>6.3458474628749872E-2</v>
      </c>
      <c r="BY183" s="49">
        <f t="shared" si="96"/>
        <v>4.1114279594824943E-2</v>
      </c>
      <c r="CA183" s="180">
        <v>974255.82863222633</v>
      </c>
      <c r="CB183" s="64">
        <v>992324.224486853</v>
      </c>
      <c r="CC183" s="64">
        <v>1078131.6182647571</v>
      </c>
      <c r="CD183" s="64">
        <v>993920.9715711904</v>
      </c>
      <c r="CF183" s="180">
        <v>967644.61527921387</v>
      </c>
      <c r="CG183" s="64">
        <v>985431.57003394491</v>
      </c>
      <c r="CH183" s="64">
        <v>1072074.6889309462</v>
      </c>
      <c r="CI183" s="64">
        <v>986973.46983398625</v>
      </c>
      <c r="CK183" s="163">
        <v>1035613.5</v>
      </c>
      <c r="CL183" s="60">
        <v>1026830</v>
      </c>
    </row>
    <row r="184" spans="1:90">
      <c r="A184" s="9" t="s">
        <v>392</v>
      </c>
      <c r="B184" s="23" t="s">
        <v>393</v>
      </c>
      <c r="D184" s="131">
        <v>792813.2894977082</v>
      </c>
      <c r="E184" s="54">
        <v>467395.375</v>
      </c>
      <c r="F184" s="124">
        <f t="shared" si="65"/>
        <v>1696.2369161177689</v>
      </c>
      <c r="G184" s="131">
        <f t="shared" si="66"/>
        <v>759186</v>
      </c>
      <c r="H184" s="54">
        <v>465062.5</v>
      </c>
      <c r="I184" s="124">
        <f t="shared" si="67"/>
        <v>1632.4386507189895</v>
      </c>
      <c r="J184" s="49">
        <f t="shared" si="68"/>
        <v>4.42938746205912E-2</v>
      </c>
      <c r="K184" s="49">
        <f t="shared" si="69"/>
        <v>3.9081569999999788E-2</v>
      </c>
      <c r="M184" s="131">
        <f t="shared" si="70"/>
        <v>772296.31789196003</v>
      </c>
      <c r="N184" s="124">
        <f t="shared" si="71"/>
        <v>1652.3405219659267</v>
      </c>
      <c r="O184" s="49">
        <f t="shared" si="72"/>
        <v>2.6566191150245055E-2</v>
      </c>
      <c r="P184" s="49">
        <f t="shared" si="73"/>
        <v>2.6566191150244833E-2</v>
      </c>
      <c r="R184" s="131">
        <v>591289</v>
      </c>
      <c r="S184" s="54">
        <v>65559</v>
      </c>
      <c r="T184" s="54">
        <v>135356</v>
      </c>
      <c r="V184" s="124">
        <f t="shared" si="74"/>
        <v>135356</v>
      </c>
      <c r="W184" s="51">
        <f t="shared" si="75"/>
        <v>609.28949770820327</v>
      </c>
      <c r="Y184" s="176">
        <v>3.3334212663020724E-2</v>
      </c>
      <c r="Z184" s="61">
        <v>8.3246499397451323E-3</v>
      </c>
      <c r="AA184" s="117">
        <f t="shared" si="76"/>
        <v>2</v>
      </c>
      <c r="AB184" s="63">
        <f t="shared" si="77"/>
        <v>572.21467435611225</v>
      </c>
      <c r="AC184" s="63">
        <f t="shared" si="77"/>
        <v>65.017749991451296</v>
      </c>
      <c r="AE184" s="124">
        <f t="shared" si="78"/>
        <v>0</v>
      </c>
      <c r="AF184" s="51">
        <v>0</v>
      </c>
      <c r="AG184" s="51">
        <f t="shared" si="79"/>
        <v>609.28949770820327</v>
      </c>
      <c r="AI184" s="124">
        <v>0</v>
      </c>
      <c r="AJ184" s="51">
        <f t="shared" si="80"/>
        <v>0</v>
      </c>
      <c r="AK184" s="51">
        <f t="shared" si="81"/>
        <v>609.28949770820327</v>
      </c>
      <c r="AM184" s="124">
        <f t="shared" si="82"/>
        <v>547.12280511567121</v>
      </c>
      <c r="AN184" s="51">
        <f t="shared" si="83"/>
        <v>62.166692592532016</v>
      </c>
      <c r="AO184" s="51">
        <f t="shared" si="84"/>
        <v>0</v>
      </c>
      <c r="AQ184" s="124">
        <f t="shared" si="85"/>
        <v>591836</v>
      </c>
      <c r="AR184" s="51">
        <f t="shared" si="85"/>
        <v>65621</v>
      </c>
      <c r="AS184" s="51">
        <f t="shared" si="86"/>
        <v>135356</v>
      </c>
      <c r="AU184" s="178">
        <f t="shared" si="87"/>
        <v>792813</v>
      </c>
      <c r="AW184" s="124">
        <f t="shared" si="88"/>
        <v>1266.2427393510259</v>
      </c>
      <c r="AX184" s="51">
        <f t="shared" si="88"/>
        <v>140.39719584302691</v>
      </c>
      <c r="AY184" s="51">
        <f t="shared" si="88"/>
        <v>289.59636153866518</v>
      </c>
      <c r="AZ184" s="65">
        <f t="shared" si="89"/>
        <v>1696.2362967327181</v>
      </c>
      <c r="BB184" s="131">
        <v>572214.67435611237</v>
      </c>
      <c r="BC184" s="54">
        <v>65017.749991451303</v>
      </c>
      <c r="BD184" s="54">
        <v>135063.89354439636</v>
      </c>
      <c r="BE184" s="54">
        <f t="shared" si="90"/>
        <v>772296.31789196003</v>
      </c>
      <c r="BG184" s="122">
        <f t="shared" si="91"/>
        <v>3.4290147602325405E-2</v>
      </c>
      <c r="BH184" s="49">
        <f t="shared" si="91"/>
        <v>9.2782356914538067E-3</v>
      </c>
      <c r="BI184" s="49">
        <f t="shared" si="91"/>
        <v>2.1627279351874584E-3</v>
      </c>
      <c r="BJ184" s="49">
        <f t="shared" si="92"/>
        <v>2.6565816297094091E-2</v>
      </c>
      <c r="BL184" s="131">
        <v>570095</v>
      </c>
      <c r="BM184" s="54">
        <v>62447</v>
      </c>
      <c r="BN184" s="54">
        <v>126644</v>
      </c>
      <c r="BO184" s="54">
        <f t="shared" si="93"/>
        <v>759186</v>
      </c>
      <c r="BQ184" s="122">
        <f t="shared" si="94"/>
        <v>3.8135749304940347E-2</v>
      </c>
      <c r="BR184" s="49">
        <f t="shared" si="94"/>
        <v>5.0827101381971884E-2</v>
      </c>
      <c r="BS184" s="49">
        <f t="shared" si="94"/>
        <v>6.8791257382900151E-2</v>
      </c>
      <c r="BT184" s="49">
        <f t="shared" si="95"/>
        <v>4.4293493294133457E-2</v>
      </c>
      <c r="BV184" s="122">
        <f t="shared" si="96"/>
        <v>3.2954181267045746E-2</v>
      </c>
      <c r="BW184" s="49">
        <f t="shared" si="96"/>
        <v>4.5582187963356224E-2</v>
      </c>
      <c r="BX184" s="49">
        <f t="shared" si="96"/>
        <v>6.3456680838219537E-2</v>
      </c>
      <c r="BY184" s="49">
        <f t="shared" si="96"/>
        <v>3.9081190576827796E-2</v>
      </c>
      <c r="CA184" s="180">
        <v>405048.61113094044</v>
      </c>
      <c r="CB184" s="64">
        <v>430055.48527835804</v>
      </c>
      <c r="CC184" s="64">
        <v>405882.02445121109</v>
      </c>
      <c r="CD184" s="64">
        <v>407188.15717543132</v>
      </c>
      <c r="CF184" s="180">
        <v>403798.93645366002</v>
      </c>
      <c r="CG184" s="64">
        <v>427576.72444281587</v>
      </c>
      <c r="CH184" s="64">
        <v>403846.48757512704</v>
      </c>
      <c r="CI184" s="64">
        <v>405688.45147323434</v>
      </c>
      <c r="CK184" s="163">
        <v>467395.375</v>
      </c>
      <c r="CL184" s="60">
        <v>465062.5</v>
      </c>
    </row>
    <row r="185" spans="1:90">
      <c r="A185" s="9" t="s">
        <v>394</v>
      </c>
      <c r="B185" s="23" t="s">
        <v>395</v>
      </c>
      <c r="D185" s="131">
        <v>2590986</v>
      </c>
      <c r="E185" s="54">
        <v>1338521.875</v>
      </c>
      <c r="F185" s="124">
        <f t="shared" si="65"/>
        <v>1935.706878156175</v>
      </c>
      <c r="G185" s="131">
        <f t="shared" si="66"/>
        <v>2470612</v>
      </c>
      <c r="H185" s="54">
        <v>1329445</v>
      </c>
      <c r="I185" s="124">
        <f t="shared" si="67"/>
        <v>1858.3784962898051</v>
      </c>
      <c r="J185" s="49">
        <f t="shared" si="68"/>
        <v>4.8722340861292679E-2</v>
      </c>
      <c r="K185" s="49">
        <f t="shared" si="69"/>
        <v>4.1610674047700025E-2</v>
      </c>
      <c r="M185" s="131">
        <f t="shared" si="70"/>
        <v>2611842.7695004935</v>
      </c>
      <c r="N185" s="124">
        <f t="shared" si="71"/>
        <v>1951.2888196171568</v>
      </c>
      <c r="O185" s="49">
        <f t="shared" si="72"/>
        <v>-7.9854613547363229E-3</v>
      </c>
      <c r="P185" s="49">
        <f t="shared" si="73"/>
        <v>-7.9854613547363229E-3</v>
      </c>
      <c r="R185" s="131">
        <v>1858149</v>
      </c>
      <c r="S185" s="54">
        <v>205739</v>
      </c>
      <c r="T185" s="54">
        <v>527098</v>
      </c>
      <c r="V185" s="124">
        <f t="shared" si="74"/>
        <v>527098</v>
      </c>
      <c r="W185" s="51">
        <f t="shared" si="75"/>
        <v>0</v>
      </c>
      <c r="Y185" s="176">
        <v>-2.1781389021517272E-2</v>
      </c>
      <c r="Z185" s="61">
        <v>-8.2152114762670259E-3</v>
      </c>
      <c r="AA185" s="117">
        <f t="shared" si="76"/>
        <v>4</v>
      </c>
      <c r="AB185" s="63">
        <f t="shared" si="77"/>
        <v>1899.5232549719631</v>
      </c>
      <c r="AC185" s="63">
        <f t="shared" si="77"/>
        <v>207.44318967247074</v>
      </c>
      <c r="AE185" s="124">
        <f t="shared" si="78"/>
        <v>0</v>
      </c>
      <c r="AF185" s="51">
        <v>0</v>
      </c>
      <c r="AG185" s="51">
        <f t="shared" si="79"/>
        <v>0</v>
      </c>
      <c r="AI185" s="124">
        <v>0</v>
      </c>
      <c r="AJ185" s="51">
        <f t="shared" si="80"/>
        <v>0</v>
      </c>
      <c r="AK185" s="51">
        <f t="shared" si="81"/>
        <v>0</v>
      </c>
      <c r="AM185" s="124">
        <f t="shared" si="82"/>
        <v>0</v>
      </c>
      <c r="AN185" s="51">
        <f t="shared" si="83"/>
        <v>0</v>
      </c>
      <c r="AO185" s="51">
        <f t="shared" si="84"/>
        <v>0</v>
      </c>
      <c r="AQ185" s="124">
        <f t="shared" si="85"/>
        <v>1858149</v>
      </c>
      <c r="AR185" s="51">
        <f t="shared" si="85"/>
        <v>205739</v>
      </c>
      <c r="AS185" s="51">
        <f t="shared" si="86"/>
        <v>527098</v>
      </c>
      <c r="AU185" s="178">
        <f t="shared" si="87"/>
        <v>2590986</v>
      </c>
      <c r="AW185" s="124">
        <f t="shared" si="88"/>
        <v>1388.2096622440331</v>
      </c>
      <c r="AX185" s="51">
        <f t="shared" si="88"/>
        <v>153.70611705542728</v>
      </c>
      <c r="AY185" s="51">
        <f t="shared" si="88"/>
        <v>393.7910988567146</v>
      </c>
      <c r="AZ185" s="65">
        <f t="shared" si="89"/>
        <v>1935.706878156175</v>
      </c>
      <c r="BB185" s="131">
        <v>1899523.2549719631</v>
      </c>
      <c r="BC185" s="54">
        <v>207443.18967247073</v>
      </c>
      <c r="BD185" s="54">
        <v>504876.32485605963</v>
      </c>
      <c r="BE185" s="54">
        <f t="shared" si="90"/>
        <v>2611842.7695004935</v>
      </c>
      <c r="BG185" s="122">
        <f t="shared" si="91"/>
        <v>-2.1781389021517272E-2</v>
      </c>
      <c r="BH185" s="49">
        <f t="shared" si="91"/>
        <v>-8.2152114762671369E-3</v>
      </c>
      <c r="BI185" s="49">
        <f t="shared" si="91"/>
        <v>4.4014096225002852E-2</v>
      </c>
      <c r="BJ185" s="49">
        <f t="shared" si="92"/>
        <v>-7.9854613547363229E-3</v>
      </c>
      <c r="BL185" s="131">
        <v>1782709</v>
      </c>
      <c r="BM185" s="54">
        <v>195619</v>
      </c>
      <c r="BN185" s="54">
        <v>492284</v>
      </c>
      <c r="BO185" s="54">
        <f t="shared" si="93"/>
        <v>2470612</v>
      </c>
      <c r="BQ185" s="122">
        <f t="shared" si="94"/>
        <v>4.2317618859836426E-2</v>
      </c>
      <c r="BR185" s="49">
        <f t="shared" si="94"/>
        <v>5.1733216098640789E-2</v>
      </c>
      <c r="BS185" s="49">
        <f t="shared" si="94"/>
        <v>7.0719340868279357E-2</v>
      </c>
      <c r="BT185" s="49">
        <f t="shared" si="95"/>
        <v>4.8722340861292679E-2</v>
      </c>
      <c r="BV185" s="122">
        <f t="shared" si="96"/>
        <v>3.5249384179929732E-2</v>
      </c>
      <c r="BW185" s="49">
        <f t="shared" si="96"/>
        <v>4.4601131734404831E-2</v>
      </c>
      <c r="BX185" s="49">
        <f t="shared" si="96"/>
        <v>6.3458506511617108E-2</v>
      </c>
      <c r="BY185" s="49">
        <f t="shared" si="96"/>
        <v>4.1610674047700025E-2</v>
      </c>
      <c r="CA185" s="180">
        <v>1344598.9603518776</v>
      </c>
      <c r="CB185" s="64">
        <v>1372118.8692936113</v>
      </c>
      <c r="CC185" s="64">
        <v>1517209.5180471472</v>
      </c>
      <c r="CD185" s="64">
        <v>1377076.9321389671</v>
      </c>
      <c r="CF185" s="180">
        <v>1334542.6028484288</v>
      </c>
      <c r="CG185" s="64">
        <v>1365360.2513563912</v>
      </c>
      <c r="CH185" s="64">
        <v>1507175.0761251193</v>
      </c>
      <c r="CI185" s="64">
        <v>1366606.8627132513</v>
      </c>
      <c r="CK185" s="163">
        <v>1338521.875</v>
      </c>
      <c r="CL185" s="60">
        <v>1329445</v>
      </c>
    </row>
    <row r="186" spans="1:90">
      <c r="A186" s="9" t="s">
        <v>396</v>
      </c>
      <c r="B186" s="23" t="s">
        <v>397</v>
      </c>
      <c r="D186" s="131">
        <v>1664145.2388795346</v>
      </c>
      <c r="E186" s="54">
        <v>892733.0625</v>
      </c>
      <c r="F186" s="124">
        <f t="shared" si="65"/>
        <v>1864.1017217613521</v>
      </c>
      <c r="G186" s="131">
        <f t="shared" si="66"/>
        <v>1594743</v>
      </c>
      <c r="H186" s="54">
        <v>888936.5</v>
      </c>
      <c r="I186" s="124">
        <f t="shared" si="67"/>
        <v>1793.9897844221719</v>
      </c>
      <c r="J186" s="49">
        <f t="shared" si="68"/>
        <v>4.3519387687881217E-2</v>
      </c>
      <c r="K186" s="49">
        <f t="shared" si="69"/>
        <v>3.9081570000000232E-2</v>
      </c>
      <c r="M186" s="131">
        <f t="shared" si="70"/>
        <v>1668539.8453195659</v>
      </c>
      <c r="N186" s="124">
        <f t="shared" si="71"/>
        <v>1869.024365073928</v>
      </c>
      <c r="O186" s="49">
        <f t="shared" si="72"/>
        <v>-2.6338037130839709E-3</v>
      </c>
      <c r="P186" s="49">
        <f t="shared" si="73"/>
        <v>-2.6338037130838599E-3</v>
      </c>
      <c r="R186" s="131">
        <v>1234087</v>
      </c>
      <c r="S186" s="54">
        <v>132491</v>
      </c>
      <c r="T186" s="54">
        <v>297415</v>
      </c>
      <c r="V186" s="124">
        <f t="shared" si="74"/>
        <v>297415</v>
      </c>
      <c r="W186" s="51">
        <f t="shared" si="75"/>
        <v>152.23887953464873</v>
      </c>
      <c r="Y186" s="176">
        <v>-3.5254422354860093E-3</v>
      </c>
      <c r="Z186" s="61">
        <v>-3.2305057542075688E-2</v>
      </c>
      <c r="AA186" s="117">
        <f t="shared" si="76"/>
        <v>4</v>
      </c>
      <c r="AB186" s="63">
        <f t="shared" si="77"/>
        <v>1238.4530948472427</v>
      </c>
      <c r="AC186" s="63">
        <f t="shared" si="77"/>
        <v>136.91401513732802</v>
      </c>
      <c r="AE186" s="124">
        <f t="shared" si="78"/>
        <v>0</v>
      </c>
      <c r="AF186" s="51">
        <v>0</v>
      </c>
      <c r="AG186" s="51">
        <f t="shared" si="79"/>
        <v>152.23887953464873</v>
      </c>
      <c r="AI186" s="124">
        <v>0</v>
      </c>
      <c r="AJ186" s="51">
        <f t="shared" si="80"/>
        <v>0</v>
      </c>
      <c r="AK186" s="51">
        <f t="shared" si="81"/>
        <v>152.23887953464873</v>
      </c>
      <c r="AM186" s="124">
        <f t="shared" si="82"/>
        <v>137.08391755702038</v>
      </c>
      <c r="AN186" s="51">
        <f t="shared" si="83"/>
        <v>15.154961977628346</v>
      </c>
      <c r="AO186" s="51">
        <f t="shared" si="84"/>
        <v>0</v>
      </c>
      <c r="AQ186" s="124">
        <f t="shared" si="85"/>
        <v>1234224</v>
      </c>
      <c r="AR186" s="51">
        <f t="shared" si="85"/>
        <v>132506</v>
      </c>
      <c r="AS186" s="51">
        <f t="shared" si="86"/>
        <v>297415</v>
      </c>
      <c r="AU186" s="178">
        <f t="shared" si="87"/>
        <v>1664145</v>
      </c>
      <c r="AW186" s="124">
        <f t="shared" si="88"/>
        <v>1382.5230092225918</v>
      </c>
      <c r="AX186" s="51">
        <f t="shared" si="88"/>
        <v>148.42734694840541</v>
      </c>
      <c r="AY186" s="51">
        <f t="shared" si="88"/>
        <v>333.15109800809017</v>
      </c>
      <c r="AZ186" s="65">
        <f t="shared" si="89"/>
        <v>1864.1014541790873</v>
      </c>
      <c r="BB186" s="131">
        <v>1238453.0948472428</v>
      </c>
      <c r="BC186" s="54">
        <v>136914.01513732801</v>
      </c>
      <c r="BD186" s="54">
        <v>293172.73533499491</v>
      </c>
      <c r="BE186" s="54">
        <f t="shared" si="90"/>
        <v>1668539.8453195659</v>
      </c>
      <c r="BG186" s="122">
        <f t="shared" si="91"/>
        <v>-3.4148203632730079E-3</v>
      </c>
      <c r="BH186" s="49">
        <f t="shared" si="91"/>
        <v>-3.21954997295687E-2</v>
      </c>
      <c r="BI186" s="49">
        <f t="shared" si="91"/>
        <v>1.4470188232741599E-2</v>
      </c>
      <c r="BJ186" s="49">
        <f t="shared" si="92"/>
        <v>-2.6339468798984855E-3</v>
      </c>
      <c r="BL186" s="131">
        <v>1190735</v>
      </c>
      <c r="BM186" s="54">
        <v>125530</v>
      </c>
      <c r="BN186" s="54">
        <v>278478</v>
      </c>
      <c r="BO186" s="54">
        <f t="shared" si="93"/>
        <v>1594743</v>
      </c>
      <c r="BQ186" s="122">
        <f t="shared" si="94"/>
        <v>3.652281993894535E-2</v>
      </c>
      <c r="BR186" s="49">
        <f t="shared" si="94"/>
        <v>5.5572373137895426E-2</v>
      </c>
      <c r="BS186" s="49">
        <f t="shared" si="94"/>
        <v>6.8001781110177406E-2</v>
      </c>
      <c r="BT186" s="49">
        <f t="shared" si="95"/>
        <v>4.3519237896012086E-2</v>
      </c>
      <c r="BV186" s="122">
        <f t="shared" si="96"/>
        <v>3.2114756841613357E-2</v>
      </c>
      <c r="BW186" s="49">
        <f t="shared" si="96"/>
        <v>5.1083297224577162E-2</v>
      </c>
      <c r="BX186" s="49">
        <f t="shared" si="96"/>
        <v>6.3459846143927523E-2</v>
      </c>
      <c r="BY186" s="49">
        <f t="shared" si="96"/>
        <v>3.9081420845157089E-2</v>
      </c>
      <c r="CA186" s="180">
        <v>876652.99143744714</v>
      </c>
      <c r="CB186" s="64">
        <v>905608.44121849549</v>
      </c>
      <c r="CC186" s="64">
        <v>881016.68187547778</v>
      </c>
      <c r="CD186" s="64">
        <v>879726.66585275484</v>
      </c>
      <c r="CF186" s="180">
        <v>873106.22867835255</v>
      </c>
      <c r="CG186" s="64">
        <v>902900.68116160156</v>
      </c>
      <c r="CH186" s="64">
        <v>876452.96975579322</v>
      </c>
      <c r="CI186" s="64">
        <v>876037.97870231373</v>
      </c>
      <c r="CK186" s="163">
        <v>892733.0625</v>
      </c>
      <c r="CL186" s="60">
        <v>888936.5</v>
      </c>
    </row>
    <row r="187" spans="1:90">
      <c r="A187" s="9" t="s">
        <v>398</v>
      </c>
      <c r="B187" s="23" t="s">
        <v>399</v>
      </c>
      <c r="D187" s="131">
        <v>2028393.8511073992</v>
      </c>
      <c r="E187" s="54">
        <v>1062176.125</v>
      </c>
      <c r="F187" s="124">
        <f t="shared" si="65"/>
        <v>1909.6586746453177</v>
      </c>
      <c r="G187" s="131">
        <f t="shared" si="66"/>
        <v>1944440</v>
      </c>
      <c r="H187" s="54">
        <v>1058006.75</v>
      </c>
      <c r="I187" s="124">
        <f t="shared" si="67"/>
        <v>1837.8332652414554</v>
      </c>
      <c r="J187" s="49">
        <f t="shared" si="68"/>
        <v>4.3176364972639547E-2</v>
      </c>
      <c r="K187" s="49">
        <f t="shared" si="69"/>
        <v>3.9081569999999788E-2</v>
      </c>
      <c r="M187" s="131">
        <f t="shared" si="70"/>
        <v>2008693.48343155</v>
      </c>
      <c r="N187" s="124">
        <f t="shared" si="71"/>
        <v>1891.1114985111815</v>
      </c>
      <c r="O187" s="49">
        <f t="shared" si="72"/>
        <v>9.8075529384373805E-3</v>
      </c>
      <c r="P187" s="49">
        <f t="shared" si="73"/>
        <v>9.8075529384373805E-3</v>
      </c>
      <c r="R187" s="131">
        <v>1565120</v>
      </c>
      <c r="S187" s="54">
        <v>158020</v>
      </c>
      <c r="T187" s="54">
        <v>302278</v>
      </c>
      <c r="V187" s="124">
        <f t="shared" si="74"/>
        <v>302278</v>
      </c>
      <c r="W187" s="51">
        <f t="shared" si="75"/>
        <v>2975.8511073992122</v>
      </c>
      <c r="Y187" s="176">
        <v>1.741856892490401E-2</v>
      </c>
      <c r="Z187" s="61">
        <v>1.1181242674698222E-3</v>
      </c>
      <c r="AA187" s="117">
        <f t="shared" si="76"/>
        <v>2</v>
      </c>
      <c r="AB187" s="63">
        <f t="shared" si="77"/>
        <v>1538.3245871498557</v>
      </c>
      <c r="AC187" s="63">
        <f t="shared" si="77"/>
        <v>157.84351133950864</v>
      </c>
      <c r="AE187" s="124">
        <f t="shared" si="78"/>
        <v>0</v>
      </c>
      <c r="AF187" s="51">
        <v>0</v>
      </c>
      <c r="AG187" s="51">
        <f t="shared" si="79"/>
        <v>2975.8511073992122</v>
      </c>
      <c r="AI187" s="124">
        <v>0</v>
      </c>
      <c r="AJ187" s="51">
        <f t="shared" si="80"/>
        <v>0</v>
      </c>
      <c r="AK187" s="51">
        <f t="shared" si="81"/>
        <v>2975.8511073992122</v>
      </c>
      <c r="AM187" s="124">
        <f t="shared" si="82"/>
        <v>2698.9217226089922</v>
      </c>
      <c r="AN187" s="51">
        <f t="shared" si="83"/>
        <v>276.92938479021996</v>
      </c>
      <c r="AO187" s="51">
        <f t="shared" si="84"/>
        <v>0</v>
      </c>
      <c r="AQ187" s="124">
        <f t="shared" si="85"/>
        <v>1567819</v>
      </c>
      <c r="AR187" s="51">
        <f t="shared" si="85"/>
        <v>158297</v>
      </c>
      <c r="AS187" s="51">
        <f t="shared" si="86"/>
        <v>302278</v>
      </c>
      <c r="AU187" s="178">
        <f t="shared" si="87"/>
        <v>2028394</v>
      </c>
      <c r="AW187" s="124">
        <f t="shared" si="88"/>
        <v>1476.0442859699938</v>
      </c>
      <c r="AX187" s="51">
        <f t="shared" si="88"/>
        <v>149.03083987130665</v>
      </c>
      <c r="AY187" s="51">
        <f t="shared" si="88"/>
        <v>284.58368898095875</v>
      </c>
      <c r="AZ187" s="65">
        <f t="shared" si="89"/>
        <v>1909.6588148222593</v>
      </c>
      <c r="BB187" s="131">
        <v>1538324.5871498554</v>
      </c>
      <c r="BC187" s="54">
        <v>157843.51133950864</v>
      </c>
      <c r="BD187" s="54">
        <v>312525.38494218583</v>
      </c>
      <c r="BE187" s="54">
        <f t="shared" si="90"/>
        <v>2008693.48343155</v>
      </c>
      <c r="BG187" s="122">
        <f t="shared" si="91"/>
        <v>1.9173075108154247E-2</v>
      </c>
      <c r="BH187" s="49">
        <f t="shared" si="91"/>
        <v>2.8730269406891384E-3</v>
      </c>
      <c r="BI187" s="49">
        <f t="shared" si="91"/>
        <v>-3.2788968307587263E-2</v>
      </c>
      <c r="BJ187" s="49">
        <f t="shared" si="92"/>
        <v>9.8076270625395701E-3</v>
      </c>
      <c r="BL187" s="131">
        <v>1510636</v>
      </c>
      <c r="BM187" s="54">
        <v>150679</v>
      </c>
      <c r="BN187" s="54">
        <v>283125</v>
      </c>
      <c r="BO187" s="54">
        <f t="shared" si="93"/>
        <v>1944440</v>
      </c>
      <c r="BQ187" s="122">
        <f t="shared" si="94"/>
        <v>3.7853592791380564E-2</v>
      </c>
      <c r="BR187" s="49">
        <f t="shared" si="94"/>
        <v>5.0557808321000319E-2</v>
      </c>
      <c r="BS187" s="49">
        <f t="shared" si="94"/>
        <v>6.7648565121412707E-2</v>
      </c>
      <c r="BT187" s="49">
        <f t="shared" si="95"/>
        <v>4.3176441546152189E-2</v>
      </c>
      <c r="BV187" s="122">
        <f t="shared" si="96"/>
        <v>3.3779691371835341E-2</v>
      </c>
      <c r="BW187" s="49">
        <f t="shared" si="96"/>
        <v>4.6434038864152205E-2</v>
      </c>
      <c r="BX187" s="49">
        <f t="shared" si="96"/>
        <v>6.3457709074631108E-2</v>
      </c>
      <c r="BY187" s="49">
        <f t="shared" si="96"/>
        <v>3.9081646272937531E-2</v>
      </c>
      <c r="CA187" s="180">
        <v>1088920.4094508213</v>
      </c>
      <c r="CB187" s="64">
        <v>1044045.1703738997</v>
      </c>
      <c r="CC187" s="64">
        <v>939173.5467113019</v>
      </c>
      <c r="CD187" s="64">
        <v>1059070.4356604386</v>
      </c>
      <c r="CF187" s="180">
        <v>1080599.7568090197</v>
      </c>
      <c r="CG187" s="64">
        <v>1039044.8304895009</v>
      </c>
      <c r="CH187" s="64">
        <v>932560.9608929354</v>
      </c>
      <c r="CI187" s="64">
        <v>1051906.5213075927</v>
      </c>
      <c r="CK187" s="163">
        <v>1062176.125</v>
      </c>
      <c r="CL187" s="60">
        <v>1058006.75</v>
      </c>
    </row>
    <row r="188" spans="1:90">
      <c r="A188" s="9" t="s">
        <v>400</v>
      </c>
      <c r="B188" s="23" t="s">
        <v>401</v>
      </c>
      <c r="D188" s="131">
        <v>1233475</v>
      </c>
      <c r="E188" s="54">
        <v>543229</v>
      </c>
      <c r="F188" s="124">
        <f t="shared" si="65"/>
        <v>2270.6354042217927</v>
      </c>
      <c r="G188" s="131">
        <f t="shared" si="66"/>
        <v>1180103</v>
      </c>
      <c r="H188" s="54">
        <v>540072.5</v>
      </c>
      <c r="I188" s="124">
        <f t="shared" si="67"/>
        <v>2185.0825583602204</v>
      </c>
      <c r="J188" s="49">
        <f t="shared" si="68"/>
        <v>4.5226560732410714E-2</v>
      </c>
      <c r="K188" s="49">
        <f t="shared" si="69"/>
        <v>3.9153141163588145E-2</v>
      </c>
      <c r="M188" s="131">
        <f t="shared" si="70"/>
        <v>1216545.6251943111</v>
      </c>
      <c r="N188" s="124">
        <f t="shared" si="71"/>
        <v>2239.4710613651168</v>
      </c>
      <c r="O188" s="49">
        <f t="shared" si="72"/>
        <v>1.391593907789912E-2</v>
      </c>
      <c r="P188" s="49">
        <f t="shared" si="73"/>
        <v>1.3915939077899564E-2</v>
      </c>
      <c r="R188" s="131">
        <v>914583</v>
      </c>
      <c r="S188" s="54">
        <v>89619</v>
      </c>
      <c r="T188" s="54">
        <v>229273</v>
      </c>
      <c r="V188" s="124">
        <f t="shared" si="74"/>
        <v>229273</v>
      </c>
      <c r="W188" s="51">
        <f t="shared" si="75"/>
        <v>0</v>
      </c>
      <c r="Y188" s="176">
        <v>1.5554127681467689E-2</v>
      </c>
      <c r="Z188" s="61">
        <v>-3.6332061369165891E-2</v>
      </c>
      <c r="AA188" s="117">
        <f t="shared" si="76"/>
        <v>3</v>
      </c>
      <c r="AB188" s="63">
        <f t="shared" si="77"/>
        <v>900.57533623344432</v>
      </c>
      <c r="AC188" s="63">
        <f t="shared" si="77"/>
        <v>92.99780184378595</v>
      </c>
      <c r="AE188" s="124">
        <f t="shared" si="78"/>
        <v>0</v>
      </c>
      <c r="AF188" s="51">
        <v>0</v>
      </c>
      <c r="AG188" s="51">
        <f t="shared" si="79"/>
        <v>0</v>
      </c>
      <c r="AI188" s="124">
        <v>0</v>
      </c>
      <c r="AJ188" s="51">
        <f t="shared" si="80"/>
        <v>0</v>
      </c>
      <c r="AK188" s="51">
        <f t="shared" si="81"/>
        <v>0</v>
      </c>
      <c r="AM188" s="124">
        <f t="shared" si="82"/>
        <v>0</v>
      </c>
      <c r="AN188" s="51">
        <f t="shared" si="83"/>
        <v>0</v>
      </c>
      <c r="AO188" s="51">
        <f t="shared" si="84"/>
        <v>0</v>
      </c>
      <c r="AQ188" s="124">
        <f t="shared" si="85"/>
        <v>914583</v>
      </c>
      <c r="AR188" s="51">
        <f t="shared" si="85"/>
        <v>89619</v>
      </c>
      <c r="AS188" s="51">
        <f t="shared" si="86"/>
        <v>229273</v>
      </c>
      <c r="AU188" s="178">
        <f t="shared" si="87"/>
        <v>1233475</v>
      </c>
      <c r="AW188" s="124">
        <f t="shared" si="88"/>
        <v>1683.6048885460827</v>
      </c>
      <c r="AX188" s="51">
        <f t="shared" si="88"/>
        <v>164.97462396153372</v>
      </c>
      <c r="AY188" s="51">
        <f t="shared" si="88"/>
        <v>422.0558917141758</v>
      </c>
      <c r="AZ188" s="65">
        <f t="shared" si="89"/>
        <v>2270.6354042217927</v>
      </c>
      <c r="BB188" s="131">
        <v>900575.33623344428</v>
      </c>
      <c r="BC188" s="54">
        <v>92997.801843785957</v>
      </c>
      <c r="BD188" s="54">
        <v>222972.48711708101</v>
      </c>
      <c r="BE188" s="54">
        <f t="shared" si="90"/>
        <v>1216545.6251943111</v>
      </c>
      <c r="BG188" s="122">
        <f t="shared" si="91"/>
        <v>1.5554127681467689E-2</v>
      </c>
      <c r="BH188" s="49">
        <f t="shared" si="91"/>
        <v>-3.6332061369165891E-2</v>
      </c>
      <c r="BI188" s="49">
        <f t="shared" si="91"/>
        <v>2.8256907228247696E-2</v>
      </c>
      <c r="BJ188" s="49">
        <f t="shared" si="92"/>
        <v>1.391593907789912E-2</v>
      </c>
      <c r="BL188" s="131">
        <v>881074</v>
      </c>
      <c r="BM188" s="54">
        <v>84690</v>
      </c>
      <c r="BN188" s="54">
        <v>214339</v>
      </c>
      <c r="BO188" s="54">
        <f t="shared" si="93"/>
        <v>1180103</v>
      </c>
      <c r="BQ188" s="122">
        <f t="shared" si="94"/>
        <v>3.8031992772457279E-2</v>
      </c>
      <c r="BR188" s="49">
        <f t="shared" si="94"/>
        <v>5.8200495926319595E-2</v>
      </c>
      <c r="BS188" s="49">
        <f t="shared" si="94"/>
        <v>6.9674674231007927E-2</v>
      </c>
      <c r="BT188" s="49">
        <f t="shared" si="95"/>
        <v>4.5226560732410714E-2</v>
      </c>
      <c r="BV188" s="122">
        <f t="shared" si="96"/>
        <v>3.2000378139979357E-2</v>
      </c>
      <c r="BW188" s="49">
        <f t="shared" si="96"/>
        <v>5.205168968550522E-2</v>
      </c>
      <c r="BX188" s="49">
        <f t="shared" si="96"/>
        <v>6.3459195843053262E-2</v>
      </c>
      <c r="BY188" s="49">
        <f t="shared" si="96"/>
        <v>3.9153141163588367E-2</v>
      </c>
      <c r="CA188" s="180">
        <v>637482.40915108193</v>
      </c>
      <c r="CB188" s="64">
        <v>615127.63525358064</v>
      </c>
      <c r="CC188" s="64">
        <v>670057.1269867497</v>
      </c>
      <c r="CD188" s="64">
        <v>641415.68432546</v>
      </c>
      <c r="CF188" s="180">
        <v>634161.04373645503</v>
      </c>
      <c r="CG188" s="64">
        <v>612726.82345921046</v>
      </c>
      <c r="CH188" s="64">
        <v>666329.15746589506</v>
      </c>
      <c r="CI188" s="64">
        <v>637985.56894966506</v>
      </c>
      <c r="CK188" s="163">
        <v>543229</v>
      </c>
      <c r="CL188" s="60">
        <v>540072.5</v>
      </c>
    </row>
    <row r="189" spans="1:90">
      <c r="A189" s="9" t="s">
        <v>402</v>
      </c>
      <c r="B189" s="23" t="s">
        <v>403</v>
      </c>
      <c r="D189" s="131">
        <v>469885.89786762669</v>
      </c>
      <c r="E189" s="54">
        <v>220946.0625</v>
      </c>
      <c r="F189" s="124">
        <f t="shared" si="65"/>
        <v>2126.699577946209</v>
      </c>
      <c r="G189" s="131">
        <f t="shared" si="66"/>
        <v>450960</v>
      </c>
      <c r="H189" s="54">
        <v>220334</v>
      </c>
      <c r="I189" s="124">
        <f t="shared" si="67"/>
        <v>2046.7109025388729</v>
      </c>
      <c r="J189" s="49">
        <f t="shared" si="68"/>
        <v>4.1968019042989857E-2</v>
      </c>
      <c r="K189" s="49">
        <f t="shared" si="69"/>
        <v>3.908157000000001E-2</v>
      </c>
      <c r="M189" s="131">
        <f t="shared" si="70"/>
        <v>465663.0612829437</v>
      </c>
      <c r="N189" s="124">
        <f t="shared" si="71"/>
        <v>2107.5870554739745</v>
      </c>
      <c r="O189" s="49">
        <f t="shared" si="72"/>
        <v>9.0684379668179993E-3</v>
      </c>
      <c r="P189" s="49">
        <f t="shared" si="73"/>
        <v>9.0684379668179993E-3</v>
      </c>
      <c r="R189" s="131">
        <v>363207</v>
      </c>
      <c r="S189" s="54">
        <v>33111</v>
      </c>
      <c r="T189" s="54">
        <v>72943</v>
      </c>
      <c r="V189" s="124">
        <f t="shared" si="74"/>
        <v>72943</v>
      </c>
      <c r="W189" s="51">
        <f t="shared" si="75"/>
        <v>624.89786762668518</v>
      </c>
      <c r="Y189" s="176">
        <v>2.5884897917513694E-2</v>
      </c>
      <c r="Z189" s="61">
        <v>-1.1246063378844595E-2</v>
      </c>
      <c r="AA189" s="117">
        <f t="shared" si="76"/>
        <v>3</v>
      </c>
      <c r="AB189" s="63">
        <f t="shared" si="77"/>
        <v>354.04264234446663</v>
      </c>
      <c r="AC189" s="63">
        <f t="shared" si="77"/>
        <v>33.487603713770696</v>
      </c>
      <c r="AE189" s="124">
        <f t="shared" si="78"/>
        <v>0</v>
      </c>
      <c r="AF189" s="51">
        <v>0</v>
      </c>
      <c r="AG189" s="51">
        <f t="shared" si="79"/>
        <v>624.89786762668518</v>
      </c>
      <c r="AI189" s="124">
        <v>0</v>
      </c>
      <c r="AJ189" s="51">
        <f t="shared" si="80"/>
        <v>372.36840453692338</v>
      </c>
      <c r="AK189" s="51">
        <f t="shared" si="81"/>
        <v>252.5294630897618</v>
      </c>
      <c r="AM189" s="124">
        <f t="shared" si="82"/>
        <v>230.70766550875345</v>
      </c>
      <c r="AN189" s="51">
        <f t="shared" si="83"/>
        <v>21.821797581008386</v>
      </c>
      <c r="AO189" s="51">
        <f t="shared" si="84"/>
        <v>0</v>
      </c>
      <c r="AQ189" s="124">
        <f t="shared" si="85"/>
        <v>363438</v>
      </c>
      <c r="AR189" s="51">
        <f t="shared" si="85"/>
        <v>33505</v>
      </c>
      <c r="AS189" s="51">
        <f t="shared" si="86"/>
        <v>72943</v>
      </c>
      <c r="AU189" s="178">
        <f t="shared" si="87"/>
        <v>469886</v>
      </c>
      <c r="AW189" s="124">
        <f t="shared" si="88"/>
        <v>1644.9172974060129</v>
      </c>
      <c r="AX189" s="51">
        <f t="shared" si="88"/>
        <v>151.64334508111003</v>
      </c>
      <c r="AY189" s="51">
        <f t="shared" si="88"/>
        <v>330.13939770933916</v>
      </c>
      <c r="AZ189" s="65">
        <f t="shared" si="89"/>
        <v>2126.7000401964624</v>
      </c>
      <c r="BB189" s="131">
        <v>354042.64234446664</v>
      </c>
      <c r="BC189" s="54">
        <v>33487.603713770695</v>
      </c>
      <c r="BD189" s="54">
        <v>78132.815224706355</v>
      </c>
      <c r="BE189" s="54">
        <f t="shared" si="90"/>
        <v>465663.0612829437</v>
      </c>
      <c r="BG189" s="122">
        <f t="shared" si="91"/>
        <v>2.6537361695521788E-2</v>
      </c>
      <c r="BH189" s="49">
        <f t="shared" si="91"/>
        <v>5.1948435540505322E-4</v>
      </c>
      <c r="BI189" s="49">
        <f t="shared" si="91"/>
        <v>-6.6422990260631032E-2</v>
      </c>
      <c r="BJ189" s="49">
        <f t="shared" si="92"/>
        <v>9.0686572935840815E-3</v>
      </c>
      <c r="BL189" s="131">
        <v>350970</v>
      </c>
      <c r="BM189" s="54">
        <v>31590</v>
      </c>
      <c r="BN189" s="54">
        <v>68400</v>
      </c>
      <c r="BO189" s="54">
        <f t="shared" si="93"/>
        <v>450960</v>
      </c>
      <c r="BQ189" s="122">
        <f t="shared" si="94"/>
        <v>3.552440379519628E-2</v>
      </c>
      <c r="BR189" s="49">
        <f t="shared" si="94"/>
        <v>6.0620449509338314E-2</v>
      </c>
      <c r="BS189" s="49">
        <f t="shared" si="94"/>
        <v>6.6418128654970765E-2</v>
      </c>
      <c r="BT189" s="49">
        <f t="shared" si="95"/>
        <v>4.1968245520666914E-2</v>
      </c>
      <c r="BV189" s="122">
        <f t="shared" si="96"/>
        <v>3.2655804788604303E-2</v>
      </c>
      <c r="BW189" s="49">
        <f t="shared" si="96"/>
        <v>5.7682329696147505E-2</v>
      </c>
      <c r="BX189" s="49">
        <f t="shared" si="96"/>
        <v>6.346394817089962E-2</v>
      </c>
      <c r="BY189" s="49">
        <f t="shared" si="96"/>
        <v>3.9081795850291146E-2</v>
      </c>
      <c r="CA189" s="180">
        <v>250613.07755541423</v>
      </c>
      <c r="CB189" s="64">
        <v>221501.4771785943</v>
      </c>
      <c r="CC189" s="64">
        <v>234797.80115365962</v>
      </c>
      <c r="CD189" s="64">
        <v>245517.78818010309</v>
      </c>
      <c r="CF189" s="180">
        <v>249142.00485464858</v>
      </c>
      <c r="CG189" s="64">
        <v>220696.1944633997</v>
      </c>
      <c r="CH189" s="64">
        <v>233218.07121468068</v>
      </c>
      <c r="CI189" s="64">
        <v>244158.55878433902</v>
      </c>
      <c r="CK189" s="163">
        <v>220946.0625</v>
      </c>
      <c r="CL189" s="60">
        <v>220334</v>
      </c>
    </row>
    <row r="190" spans="1:90">
      <c r="A190" s="9" t="s">
        <v>404</v>
      </c>
      <c r="B190" s="23" t="s">
        <v>405</v>
      </c>
      <c r="D190" s="131">
        <v>310064.69429544325</v>
      </c>
      <c r="E190" s="54">
        <v>170773.859375</v>
      </c>
      <c r="F190" s="124">
        <f t="shared" si="65"/>
        <v>1815.6449437298033</v>
      </c>
      <c r="G190" s="131">
        <f t="shared" si="66"/>
        <v>295494</v>
      </c>
      <c r="H190" s="54">
        <v>169595.8125</v>
      </c>
      <c r="I190" s="124">
        <f t="shared" si="67"/>
        <v>1742.3425475201518</v>
      </c>
      <c r="J190" s="49">
        <f t="shared" si="68"/>
        <v>4.9309611347246429E-2</v>
      </c>
      <c r="K190" s="49">
        <f t="shared" si="69"/>
        <v>4.2071173842354703E-2</v>
      </c>
      <c r="M190" s="131">
        <f t="shared" si="70"/>
        <v>316767.52402702079</v>
      </c>
      <c r="N190" s="124">
        <f t="shared" si="71"/>
        <v>1854.8946846216977</v>
      </c>
      <c r="O190" s="49">
        <f t="shared" si="72"/>
        <v>-2.1160091307231954E-2</v>
      </c>
      <c r="P190" s="49">
        <f t="shared" si="73"/>
        <v>-2.1160091307231954E-2</v>
      </c>
      <c r="R190" s="131">
        <v>238002</v>
      </c>
      <c r="S190" s="54">
        <v>27579</v>
      </c>
      <c r="T190" s="54">
        <v>43601</v>
      </c>
      <c r="V190" s="124">
        <f t="shared" si="74"/>
        <v>43601</v>
      </c>
      <c r="W190" s="51">
        <f t="shared" si="75"/>
        <v>882.69429544324521</v>
      </c>
      <c r="Y190" s="176">
        <v>-1.6798082500795175E-2</v>
      </c>
      <c r="Z190" s="61">
        <v>-9.7128944700859421E-3</v>
      </c>
      <c r="AA190" s="117">
        <f t="shared" si="76"/>
        <v>4</v>
      </c>
      <c r="AB190" s="63">
        <f t="shared" si="77"/>
        <v>242.06828298846608</v>
      </c>
      <c r="AC190" s="63">
        <f t="shared" si="77"/>
        <v>27.849499247233116</v>
      </c>
      <c r="AE190" s="124">
        <f t="shared" si="78"/>
        <v>0</v>
      </c>
      <c r="AF190" s="51">
        <v>0</v>
      </c>
      <c r="AG190" s="51">
        <f t="shared" si="79"/>
        <v>882.69429544324521</v>
      </c>
      <c r="AI190" s="124">
        <v>0</v>
      </c>
      <c r="AJ190" s="51">
        <f t="shared" si="80"/>
        <v>0</v>
      </c>
      <c r="AK190" s="51">
        <f t="shared" si="81"/>
        <v>882.69429544324521</v>
      </c>
      <c r="AM190" s="124">
        <f t="shared" si="82"/>
        <v>791.61991748685909</v>
      </c>
      <c r="AN190" s="51">
        <f t="shared" si="83"/>
        <v>91.074377956386243</v>
      </c>
      <c r="AO190" s="51">
        <f t="shared" si="84"/>
        <v>0</v>
      </c>
      <c r="AQ190" s="124">
        <f t="shared" si="85"/>
        <v>238794</v>
      </c>
      <c r="AR190" s="51">
        <f t="shared" si="85"/>
        <v>27670</v>
      </c>
      <c r="AS190" s="51">
        <f t="shared" si="86"/>
        <v>43601</v>
      </c>
      <c r="AU190" s="178">
        <f t="shared" si="87"/>
        <v>310065</v>
      </c>
      <c r="AW190" s="124">
        <f t="shared" si="88"/>
        <v>1398.3053429485099</v>
      </c>
      <c r="AX190" s="51">
        <f t="shared" si="88"/>
        <v>162.02713987531209</v>
      </c>
      <c r="AY190" s="51">
        <f t="shared" si="88"/>
        <v>255.31425101928019</v>
      </c>
      <c r="AZ190" s="65">
        <f t="shared" si="89"/>
        <v>1815.6467338431023</v>
      </c>
      <c r="BB190" s="131">
        <v>242068.28298846609</v>
      </c>
      <c r="BC190" s="54">
        <v>27849.499247233114</v>
      </c>
      <c r="BD190" s="54">
        <v>46849.741791321605</v>
      </c>
      <c r="BE190" s="54">
        <f t="shared" si="90"/>
        <v>316767.52402702079</v>
      </c>
      <c r="BG190" s="122">
        <f t="shared" si="91"/>
        <v>-1.3526278403941494E-2</v>
      </c>
      <c r="BH190" s="49">
        <f t="shared" si="91"/>
        <v>-6.445331229822604E-3</v>
      </c>
      <c r="BI190" s="49">
        <f t="shared" si="91"/>
        <v>-6.9343856915843216E-2</v>
      </c>
      <c r="BJ190" s="49">
        <f t="shared" si="92"/>
        <v>-2.1159126231794723E-2</v>
      </c>
      <c r="BL190" s="131">
        <v>228565</v>
      </c>
      <c r="BM190" s="54">
        <v>26213</v>
      </c>
      <c r="BN190" s="54">
        <v>40716</v>
      </c>
      <c r="BO190" s="54">
        <f t="shared" si="93"/>
        <v>295494</v>
      </c>
      <c r="BQ190" s="122">
        <f t="shared" si="94"/>
        <v>4.4753133681884716E-2</v>
      </c>
      <c r="BR190" s="49">
        <f t="shared" si="94"/>
        <v>5.5583107618357275E-2</v>
      </c>
      <c r="BS190" s="49">
        <f t="shared" si="94"/>
        <v>7.0856665684251974E-2</v>
      </c>
      <c r="BT190" s="49">
        <f t="shared" si="95"/>
        <v>4.9310645901439631E-2</v>
      </c>
      <c r="BV190" s="122">
        <f t="shared" si="96"/>
        <v>3.7546128061792805E-2</v>
      </c>
      <c r="BW190" s="49">
        <f t="shared" si="96"/>
        <v>4.8301393743741761E-2</v>
      </c>
      <c r="BX190" s="49">
        <f t="shared" si="96"/>
        <v>6.3469590442179369E-2</v>
      </c>
      <c r="BY190" s="49">
        <f t="shared" si="96"/>
        <v>4.2072201259897524E-2</v>
      </c>
      <c r="CA190" s="180">
        <v>171350.76435021573</v>
      </c>
      <c r="CB190" s="64">
        <v>184208.61864802841</v>
      </c>
      <c r="CC190" s="64">
        <v>140788.68559366401</v>
      </c>
      <c r="CD190" s="64">
        <v>167013.59487723326</v>
      </c>
      <c r="CF190" s="180">
        <v>170081.99189090135</v>
      </c>
      <c r="CG190" s="64">
        <v>182914.90127880464</v>
      </c>
      <c r="CH190" s="64">
        <v>139804.31775905503</v>
      </c>
      <c r="CI190" s="64">
        <v>165901.33379408665</v>
      </c>
      <c r="CK190" s="163">
        <v>170773.859375</v>
      </c>
      <c r="CL190" s="60">
        <v>169595.8125</v>
      </c>
    </row>
    <row r="191" spans="1:90">
      <c r="A191" s="9" t="s">
        <v>406</v>
      </c>
      <c r="B191" s="23" t="s">
        <v>407</v>
      </c>
      <c r="D191" s="131">
        <v>536072.48623157397</v>
      </c>
      <c r="E191" s="54">
        <v>286350.625</v>
      </c>
      <c r="F191" s="124">
        <f t="shared" si="65"/>
        <v>1872.0842192384737</v>
      </c>
      <c r="G191" s="131">
        <f t="shared" si="66"/>
        <v>511501</v>
      </c>
      <c r="H191" s="54">
        <v>283903.5</v>
      </c>
      <c r="I191" s="124">
        <f t="shared" si="67"/>
        <v>1801.6720470159755</v>
      </c>
      <c r="J191" s="49">
        <f t="shared" si="68"/>
        <v>4.803800233347344E-2</v>
      </c>
      <c r="K191" s="49">
        <f t="shared" si="69"/>
        <v>3.908157000000001E-2</v>
      </c>
      <c r="M191" s="131">
        <f t="shared" si="70"/>
        <v>528156.85536833236</v>
      </c>
      <c r="N191" s="124">
        <f t="shared" si="71"/>
        <v>1844.4410776764757</v>
      </c>
      <c r="O191" s="49">
        <f t="shared" si="72"/>
        <v>1.4987272782289951E-2</v>
      </c>
      <c r="P191" s="49">
        <f t="shared" si="73"/>
        <v>1.4987272782289729E-2</v>
      </c>
      <c r="R191" s="131">
        <v>400399</v>
      </c>
      <c r="S191" s="54">
        <v>40687</v>
      </c>
      <c r="T191" s="54">
        <v>94853</v>
      </c>
      <c r="V191" s="124">
        <f t="shared" si="74"/>
        <v>94853</v>
      </c>
      <c r="W191" s="51">
        <f t="shared" si="75"/>
        <v>133.48623157397378</v>
      </c>
      <c r="Y191" s="176">
        <v>2.5975345164322095E-2</v>
      </c>
      <c r="Z191" s="61">
        <v>-3.0355651204086564E-2</v>
      </c>
      <c r="AA191" s="117">
        <f t="shared" si="76"/>
        <v>3</v>
      </c>
      <c r="AB191" s="63">
        <f t="shared" si="77"/>
        <v>390.26181465975804</v>
      </c>
      <c r="AC191" s="63">
        <f t="shared" si="77"/>
        <v>41.960745762633863</v>
      </c>
      <c r="AE191" s="124">
        <f t="shared" si="78"/>
        <v>0</v>
      </c>
      <c r="AF191" s="51">
        <v>0</v>
      </c>
      <c r="AG191" s="51">
        <f t="shared" si="79"/>
        <v>133.48623157397378</v>
      </c>
      <c r="AI191" s="124">
        <v>0</v>
      </c>
      <c r="AJ191" s="51">
        <f t="shared" si="80"/>
        <v>133.48623157397378</v>
      </c>
      <c r="AK191" s="51">
        <f t="shared" si="81"/>
        <v>0</v>
      </c>
      <c r="AM191" s="124">
        <f t="shared" si="82"/>
        <v>0</v>
      </c>
      <c r="AN191" s="51">
        <f t="shared" si="83"/>
        <v>0</v>
      </c>
      <c r="AO191" s="51">
        <f t="shared" si="84"/>
        <v>0</v>
      </c>
      <c r="AQ191" s="124">
        <f t="shared" si="85"/>
        <v>400399</v>
      </c>
      <c r="AR191" s="51">
        <f t="shared" si="85"/>
        <v>40820</v>
      </c>
      <c r="AS191" s="51">
        <f t="shared" si="86"/>
        <v>94853</v>
      </c>
      <c r="AU191" s="178">
        <f t="shared" si="87"/>
        <v>536072</v>
      </c>
      <c r="AW191" s="124">
        <f t="shared" si="88"/>
        <v>1398.2822632218806</v>
      </c>
      <c r="AX191" s="51">
        <f t="shared" si="88"/>
        <v>142.55250883423076</v>
      </c>
      <c r="AY191" s="51">
        <f t="shared" si="88"/>
        <v>331.24774915368175</v>
      </c>
      <c r="AZ191" s="65">
        <f t="shared" si="89"/>
        <v>1872.0825212097932</v>
      </c>
      <c r="BB191" s="131">
        <v>390261.81465975806</v>
      </c>
      <c r="BC191" s="54">
        <v>41960.745762633866</v>
      </c>
      <c r="BD191" s="54">
        <v>95934.294945940419</v>
      </c>
      <c r="BE191" s="54">
        <f t="shared" si="90"/>
        <v>528156.85536833236</v>
      </c>
      <c r="BG191" s="122">
        <f t="shared" si="91"/>
        <v>2.5975345164322095E-2</v>
      </c>
      <c r="BH191" s="49">
        <f t="shared" si="91"/>
        <v>-2.7186022123794173E-2</v>
      </c>
      <c r="BI191" s="49">
        <f t="shared" si="91"/>
        <v>-1.1271203343389713E-2</v>
      </c>
      <c r="BJ191" s="49">
        <f t="shared" si="92"/>
        <v>1.4986352162650096E-2</v>
      </c>
      <c r="BL191" s="131">
        <v>384668</v>
      </c>
      <c r="BM191" s="54">
        <v>38402</v>
      </c>
      <c r="BN191" s="54">
        <v>88431</v>
      </c>
      <c r="BO191" s="54">
        <f t="shared" si="93"/>
        <v>511501</v>
      </c>
      <c r="BQ191" s="122">
        <f t="shared" si="94"/>
        <v>4.0895005563238884E-2</v>
      </c>
      <c r="BR191" s="49">
        <f t="shared" si="94"/>
        <v>6.2965470548408842E-2</v>
      </c>
      <c r="BS191" s="49">
        <f t="shared" si="94"/>
        <v>7.2621591975664535E-2</v>
      </c>
      <c r="BT191" s="49">
        <f t="shared" si="95"/>
        <v>4.8037051735969172E-2</v>
      </c>
      <c r="BV191" s="122">
        <f t="shared" si="96"/>
        <v>3.1999616595643987E-2</v>
      </c>
      <c r="BW191" s="49">
        <f t="shared" si="96"/>
        <v>5.3881469502083945E-2</v>
      </c>
      <c r="BX191" s="49">
        <f t="shared" si="96"/>
        <v>6.3455070640977551E-2</v>
      </c>
      <c r="BY191" s="49">
        <f t="shared" si="96"/>
        <v>3.908062752621122E-2</v>
      </c>
      <c r="CA191" s="180">
        <v>276251.22718715708</v>
      </c>
      <c r="CB191" s="64">
        <v>277546.4989785708</v>
      </c>
      <c r="CC191" s="64">
        <v>288293.22793185076</v>
      </c>
      <c r="CD191" s="64">
        <v>278467.23032944417</v>
      </c>
      <c r="CF191" s="180">
        <v>275663.16848747624</v>
      </c>
      <c r="CG191" s="64">
        <v>275575.63226146164</v>
      </c>
      <c r="CH191" s="64">
        <v>287211.57849099429</v>
      </c>
      <c r="CI191" s="64">
        <v>277638.0942296093</v>
      </c>
      <c r="CK191" s="163">
        <v>286350.625</v>
      </c>
      <c r="CL191" s="60">
        <v>283903.5</v>
      </c>
    </row>
    <row r="192" spans="1:90">
      <c r="A192" s="9" t="s">
        <v>408</v>
      </c>
      <c r="B192" s="23" t="s">
        <v>409</v>
      </c>
      <c r="D192" s="131">
        <v>349830.14682470553</v>
      </c>
      <c r="E192" s="54">
        <v>188116.6875</v>
      </c>
      <c r="F192" s="124">
        <f t="shared" si="65"/>
        <v>1859.6444125920807</v>
      </c>
      <c r="G192" s="131">
        <f t="shared" si="66"/>
        <v>334894</v>
      </c>
      <c r="H192" s="54">
        <v>187122.96875</v>
      </c>
      <c r="I192" s="124">
        <f t="shared" si="67"/>
        <v>1789.7001219953122</v>
      </c>
      <c r="J192" s="49">
        <f t="shared" si="68"/>
        <v>4.4599625029727363E-2</v>
      </c>
      <c r="K192" s="49">
        <f t="shared" si="69"/>
        <v>3.908157000000001E-2</v>
      </c>
      <c r="M192" s="131">
        <f t="shared" si="70"/>
        <v>345043.1142802707</v>
      </c>
      <c r="N192" s="124">
        <f t="shared" si="71"/>
        <v>1834.1972680136137</v>
      </c>
      <c r="O192" s="49">
        <f t="shared" si="72"/>
        <v>1.3873722866257321E-2</v>
      </c>
      <c r="P192" s="49">
        <f t="shared" si="73"/>
        <v>1.3873722866257321E-2</v>
      </c>
      <c r="R192" s="131">
        <v>266041</v>
      </c>
      <c r="S192" s="54">
        <v>27374</v>
      </c>
      <c r="T192" s="54">
        <v>56018</v>
      </c>
      <c r="V192" s="124">
        <f t="shared" si="74"/>
        <v>56018</v>
      </c>
      <c r="W192" s="51">
        <f t="shared" si="75"/>
        <v>397.14682470553089</v>
      </c>
      <c r="Y192" s="176">
        <v>8.5932411011837573E-3</v>
      </c>
      <c r="Z192" s="61">
        <v>1.5502146589797539E-2</v>
      </c>
      <c r="AA192" s="117">
        <f t="shared" si="76"/>
        <v>2</v>
      </c>
      <c r="AB192" s="63">
        <f t="shared" si="77"/>
        <v>263.77432364065419</v>
      </c>
      <c r="AC192" s="63">
        <f t="shared" si="77"/>
        <v>26.956122241519463</v>
      </c>
      <c r="AE192" s="124">
        <f t="shared" si="78"/>
        <v>0</v>
      </c>
      <c r="AF192" s="51">
        <v>0</v>
      </c>
      <c r="AG192" s="51">
        <f t="shared" si="79"/>
        <v>397.14682470553089</v>
      </c>
      <c r="AI192" s="124">
        <v>0</v>
      </c>
      <c r="AJ192" s="51">
        <f t="shared" si="80"/>
        <v>0</v>
      </c>
      <c r="AK192" s="51">
        <f t="shared" si="81"/>
        <v>397.14682470553089</v>
      </c>
      <c r="AM192" s="124">
        <f t="shared" si="82"/>
        <v>360.32392395253481</v>
      </c>
      <c r="AN192" s="51">
        <f t="shared" si="83"/>
        <v>36.822900752996134</v>
      </c>
      <c r="AO192" s="51">
        <f t="shared" si="84"/>
        <v>0</v>
      </c>
      <c r="AQ192" s="124">
        <f t="shared" si="85"/>
        <v>266401</v>
      </c>
      <c r="AR192" s="51">
        <f t="shared" si="85"/>
        <v>27411</v>
      </c>
      <c r="AS192" s="51">
        <f t="shared" si="86"/>
        <v>56018</v>
      </c>
      <c r="AU192" s="178">
        <f t="shared" si="87"/>
        <v>349830</v>
      </c>
      <c r="AW192" s="124">
        <f t="shared" si="88"/>
        <v>1416.1476237986594</v>
      </c>
      <c r="AX192" s="51">
        <f t="shared" si="88"/>
        <v>145.71275076274134</v>
      </c>
      <c r="AY192" s="51">
        <f t="shared" si="88"/>
        <v>297.78325753264181</v>
      </c>
      <c r="AZ192" s="65">
        <f t="shared" si="89"/>
        <v>1859.6436320940427</v>
      </c>
      <c r="BB192" s="131">
        <v>263774.32364065415</v>
      </c>
      <c r="BC192" s="54">
        <v>26956.122241519461</v>
      </c>
      <c r="BD192" s="54">
        <v>54312.668398097077</v>
      </c>
      <c r="BE192" s="54">
        <f t="shared" si="90"/>
        <v>345043.1142802707</v>
      </c>
      <c r="BG192" s="122">
        <f t="shared" si="91"/>
        <v>9.9580441458140267E-3</v>
      </c>
      <c r="BH192" s="49">
        <f t="shared" si="91"/>
        <v>1.6874747577005245E-2</v>
      </c>
      <c r="BI192" s="49">
        <f t="shared" si="91"/>
        <v>3.1398413154796634E-2</v>
      </c>
      <c r="BJ192" s="49">
        <f t="shared" si="92"/>
        <v>1.3873297340578183E-2</v>
      </c>
      <c r="BL192" s="131">
        <v>256430</v>
      </c>
      <c r="BM192" s="54">
        <v>26067</v>
      </c>
      <c r="BN192" s="54">
        <v>52397</v>
      </c>
      <c r="BO192" s="54">
        <f t="shared" si="93"/>
        <v>334894</v>
      </c>
      <c r="BQ192" s="122">
        <f t="shared" si="94"/>
        <v>3.8883905939242736E-2</v>
      </c>
      <c r="BR192" s="49">
        <f t="shared" si="94"/>
        <v>5.1559442973875047E-2</v>
      </c>
      <c r="BS192" s="49">
        <f t="shared" si="94"/>
        <v>6.910700994331731E-2</v>
      </c>
      <c r="BT192" s="49">
        <f t="shared" si="95"/>
        <v>4.4599186608299979E-2</v>
      </c>
      <c r="BV192" s="122">
        <f t="shared" si="96"/>
        <v>3.3396043963121791E-2</v>
      </c>
      <c r="BW192" s="49">
        <f t="shared" si="96"/>
        <v>4.6004622988951027E-2</v>
      </c>
      <c r="BX192" s="49">
        <f t="shared" si="96"/>
        <v>6.3459495649631492E-2</v>
      </c>
      <c r="BY192" s="49">
        <f t="shared" si="96"/>
        <v>3.9081133894516062E-2</v>
      </c>
      <c r="CA192" s="180">
        <v>186715.6300436965</v>
      </c>
      <c r="CB192" s="64">
        <v>178299.437204819</v>
      </c>
      <c r="CC192" s="64">
        <v>163215.610214293</v>
      </c>
      <c r="CD192" s="64">
        <v>181921.71397806663</v>
      </c>
      <c r="CF192" s="180">
        <v>185989.65614478863</v>
      </c>
      <c r="CG192" s="64">
        <v>177187.51637735227</v>
      </c>
      <c r="CH192" s="64">
        <v>162808.99144970658</v>
      </c>
      <c r="CI192" s="64">
        <v>181315.11766356757</v>
      </c>
      <c r="CK192" s="163">
        <v>188116.6875</v>
      </c>
      <c r="CL192" s="60">
        <v>187122.96875</v>
      </c>
    </row>
    <row r="193" spans="1:90">
      <c r="A193" s="9" t="s">
        <v>410</v>
      </c>
      <c r="B193" s="23" t="s">
        <v>411</v>
      </c>
      <c r="D193" s="131">
        <v>371608.21877787687</v>
      </c>
      <c r="E193" s="54">
        <v>192351.65625</v>
      </c>
      <c r="F193" s="124">
        <f t="shared" si="65"/>
        <v>1931.9210763378953</v>
      </c>
      <c r="G193" s="131">
        <f t="shared" si="66"/>
        <v>354813</v>
      </c>
      <c r="H193" s="54">
        <v>191002.90625</v>
      </c>
      <c r="I193" s="124">
        <f t="shared" si="67"/>
        <v>1857.6314202025394</v>
      </c>
      <c r="J193" s="49">
        <f t="shared" si="68"/>
        <v>4.7335409857803601E-2</v>
      </c>
      <c r="K193" s="49">
        <f t="shared" si="69"/>
        <v>3.9991601847074731E-2</v>
      </c>
      <c r="M193" s="131">
        <f t="shared" si="70"/>
        <v>375728.36701586918</v>
      </c>
      <c r="N193" s="124">
        <f t="shared" si="71"/>
        <v>1953.3409503245136</v>
      </c>
      <c r="O193" s="49">
        <f t="shared" si="72"/>
        <v>-1.0965763034384568E-2</v>
      </c>
      <c r="P193" s="49">
        <f t="shared" si="73"/>
        <v>-1.0965763034384679E-2</v>
      </c>
      <c r="R193" s="131">
        <v>282178</v>
      </c>
      <c r="S193" s="54">
        <v>29028</v>
      </c>
      <c r="T193" s="54">
        <v>59844</v>
      </c>
      <c r="V193" s="124">
        <f t="shared" si="74"/>
        <v>59844</v>
      </c>
      <c r="W193" s="51">
        <f t="shared" si="75"/>
        <v>558.21877787687117</v>
      </c>
      <c r="Y193" s="176">
        <v>-9.5297278223681614E-3</v>
      </c>
      <c r="Z193" s="61">
        <v>-1.6556622325952897E-2</v>
      </c>
      <c r="AA193" s="117">
        <f t="shared" si="76"/>
        <v>4</v>
      </c>
      <c r="AB193" s="63">
        <f t="shared" si="77"/>
        <v>284.89295229387147</v>
      </c>
      <c r="AC193" s="63">
        <f t="shared" si="77"/>
        <v>29.516696801247924</v>
      </c>
      <c r="AE193" s="124">
        <f t="shared" si="78"/>
        <v>0</v>
      </c>
      <c r="AF193" s="51">
        <v>0</v>
      </c>
      <c r="AG193" s="51">
        <f t="shared" si="79"/>
        <v>558.21877787687117</v>
      </c>
      <c r="AI193" s="124">
        <v>0</v>
      </c>
      <c r="AJ193" s="51">
        <f t="shared" si="80"/>
        <v>0</v>
      </c>
      <c r="AK193" s="51">
        <f t="shared" si="81"/>
        <v>558.21877787687117</v>
      </c>
      <c r="AM193" s="124">
        <f t="shared" si="82"/>
        <v>505.81334292035689</v>
      </c>
      <c r="AN193" s="51">
        <f t="shared" si="83"/>
        <v>52.405434956514313</v>
      </c>
      <c r="AO193" s="51">
        <f t="shared" si="84"/>
        <v>0</v>
      </c>
      <c r="AQ193" s="124">
        <f t="shared" si="85"/>
        <v>282684</v>
      </c>
      <c r="AR193" s="51">
        <f t="shared" si="85"/>
        <v>29080</v>
      </c>
      <c r="AS193" s="51">
        <f t="shared" si="86"/>
        <v>59844</v>
      </c>
      <c r="AU193" s="178">
        <f t="shared" si="87"/>
        <v>371608</v>
      </c>
      <c r="AW193" s="124">
        <f t="shared" si="88"/>
        <v>1469.6208263088456</v>
      </c>
      <c r="AX193" s="51">
        <f t="shared" si="88"/>
        <v>151.18143803349756</v>
      </c>
      <c r="AY193" s="51">
        <f t="shared" si="88"/>
        <v>311.11767461061305</v>
      </c>
      <c r="AZ193" s="65">
        <f t="shared" si="89"/>
        <v>1931.9199389529563</v>
      </c>
      <c r="BB193" s="131">
        <v>284892.95229387149</v>
      </c>
      <c r="BC193" s="54">
        <v>29516.696801247923</v>
      </c>
      <c r="BD193" s="54">
        <v>61318.717920749732</v>
      </c>
      <c r="BE193" s="54">
        <f t="shared" si="90"/>
        <v>375728.36701586918</v>
      </c>
      <c r="BG193" s="122">
        <f t="shared" si="91"/>
        <v>-7.7536221099387959E-3</v>
      </c>
      <c r="BH193" s="49">
        <f t="shared" si="91"/>
        <v>-1.4794907580222838E-2</v>
      </c>
      <c r="BI193" s="49">
        <f t="shared" si="91"/>
        <v>-2.4050044925200575E-2</v>
      </c>
      <c r="BJ193" s="49">
        <f t="shared" si="92"/>
        <v>-1.0966345311093195E-2</v>
      </c>
      <c r="BL193" s="131">
        <v>271397</v>
      </c>
      <c r="BM193" s="54">
        <v>27538</v>
      </c>
      <c r="BN193" s="54">
        <v>55878</v>
      </c>
      <c r="BO193" s="54">
        <f t="shared" si="93"/>
        <v>354813</v>
      </c>
      <c r="BQ193" s="122">
        <f t="shared" si="94"/>
        <v>4.1588521612250684E-2</v>
      </c>
      <c r="BR193" s="49">
        <f t="shared" si="94"/>
        <v>5.5995351877405675E-2</v>
      </c>
      <c r="BS193" s="49">
        <f t="shared" si="94"/>
        <v>7.097605497691406E-2</v>
      </c>
      <c r="BT193" s="49">
        <f t="shared" si="95"/>
        <v>4.7334793257293173E-2</v>
      </c>
      <c r="BV193" s="122">
        <f t="shared" si="96"/>
        <v>3.4285010189928355E-2</v>
      </c>
      <c r="BW193" s="49">
        <f t="shared" si="96"/>
        <v>4.8590821245272586E-2</v>
      </c>
      <c r="BX193" s="49">
        <f t="shared" si="96"/>
        <v>6.3466481197768765E-2</v>
      </c>
      <c r="BY193" s="49">
        <f t="shared" si="96"/>
        <v>3.999098957010383E-2</v>
      </c>
      <c r="CA193" s="180">
        <v>201664.6895284105</v>
      </c>
      <c r="CB193" s="64">
        <v>195236.18347826324</v>
      </c>
      <c r="CC193" s="64">
        <v>184269.56837465792</v>
      </c>
      <c r="CD193" s="64">
        <v>198100.31178360304</v>
      </c>
      <c r="CF193" s="180">
        <v>200766.63683493104</v>
      </c>
      <c r="CG193" s="64">
        <v>193924.3539659922</v>
      </c>
      <c r="CH193" s="64">
        <v>183380.23457358486</v>
      </c>
      <c r="CI193" s="64">
        <v>197241.53486661785</v>
      </c>
      <c r="CK193" s="163">
        <v>192351.65625</v>
      </c>
      <c r="CL193" s="60">
        <v>191002.90625</v>
      </c>
    </row>
    <row r="194" spans="1:90">
      <c r="A194" s="9" t="s">
        <v>412</v>
      </c>
      <c r="B194" s="23" t="s">
        <v>413</v>
      </c>
      <c r="D194" s="131">
        <v>558674.95800201281</v>
      </c>
      <c r="E194" s="54">
        <v>313306.78125</v>
      </c>
      <c r="F194" s="124">
        <f t="shared" si="65"/>
        <v>1783.1562910099406</v>
      </c>
      <c r="G194" s="131">
        <f t="shared" si="66"/>
        <v>534412</v>
      </c>
      <c r="H194" s="54">
        <v>311412.78125</v>
      </c>
      <c r="I194" s="124">
        <f t="shared" si="67"/>
        <v>1716.0888446995943</v>
      </c>
      <c r="J194" s="49">
        <f t="shared" si="68"/>
        <v>4.5401222281709286E-2</v>
      </c>
      <c r="K194" s="49">
        <f t="shared" si="69"/>
        <v>3.908157000000001E-2</v>
      </c>
      <c r="M194" s="131">
        <f t="shared" si="70"/>
        <v>555231.14795455057</v>
      </c>
      <c r="N194" s="124">
        <f t="shared" si="71"/>
        <v>1772.1644764257733</v>
      </c>
      <c r="O194" s="49">
        <f t="shared" si="72"/>
        <v>6.2024799223694416E-3</v>
      </c>
      <c r="P194" s="49">
        <f t="shared" si="73"/>
        <v>6.2024799223694416E-3</v>
      </c>
      <c r="R194" s="131">
        <v>421087</v>
      </c>
      <c r="S194" s="54">
        <v>43484</v>
      </c>
      <c r="T194" s="54">
        <v>93735</v>
      </c>
      <c r="V194" s="124">
        <f t="shared" si="74"/>
        <v>93735</v>
      </c>
      <c r="W194" s="51">
        <f t="shared" si="75"/>
        <v>368.95800201280508</v>
      </c>
      <c r="Y194" s="176">
        <v>1.481901474190872E-2</v>
      </c>
      <c r="Z194" s="61">
        <v>-2.1420631405433932E-2</v>
      </c>
      <c r="AA194" s="117">
        <f t="shared" si="76"/>
        <v>3</v>
      </c>
      <c r="AB194" s="63">
        <f t="shared" si="77"/>
        <v>414.9380272570985</v>
      </c>
      <c r="AC194" s="63">
        <f t="shared" si="77"/>
        <v>44.435843831912834</v>
      </c>
      <c r="AE194" s="124">
        <f t="shared" si="78"/>
        <v>0</v>
      </c>
      <c r="AF194" s="51">
        <v>0</v>
      </c>
      <c r="AG194" s="51">
        <f t="shared" si="79"/>
        <v>368.95800201280508</v>
      </c>
      <c r="AI194" s="124">
        <v>0</v>
      </c>
      <c r="AJ194" s="51">
        <f t="shared" si="80"/>
        <v>368.95800201280508</v>
      </c>
      <c r="AK194" s="51">
        <f t="shared" si="81"/>
        <v>0</v>
      </c>
      <c r="AM194" s="124">
        <f t="shared" si="82"/>
        <v>0</v>
      </c>
      <c r="AN194" s="51">
        <f t="shared" si="83"/>
        <v>0</v>
      </c>
      <c r="AO194" s="51">
        <f t="shared" si="84"/>
        <v>0</v>
      </c>
      <c r="AQ194" s="124">
        <f t="shared" si="85"/>
        <v>421087</v>
      </c>
      <c r="AR194" s="51">
        <f t="shared" si="85"/>
        <v>43853</v>
      </c>
      <c r="AS194" s="51">
        <f t="shared" si="86"/>
        <v>93735</v>
      </c>
      <c r="AU194" s="178">
        <f t="shared" si="87"/>
        <v>558675</v>
      </c>
      <c r="AW194" s="124">
        <f t="shared" si="88"/>
        <v>1344.0085730669132</v>
      </c>
      <c r="AX194" s="51">
        <f t="shared" si="88"/>
        <v>139.96824398450519</v>
      </c>
      <c r="AY194" s="51">
        <f t="shared" si="88"/>
        <v>299.17960800601088</v>
      </c>
      <c r="AZ194" s="65">
        <f t="shared" si="89"/>
        <v>1783.1564250574293</v>
      </c>
      <c r="BB194" s="131">
        <v>414938.02725709858</v>
      </c>
      <c r="BC194" s="54">
        <v>44435.843831912825</v>
      </c>
      <c r="BD194" s="54">
        <v>95857.276865539126</v>
      </c>
      <c r="BE194" s="54">
        <f t="shared" si="90"/>
        <v>555231.14795455057</v>
      </c>
      <c r="BG194" s="122">
        <f t="shared" si="91"/>
        <v>1.4819014741908498E-2</v>
      </c>
      <c r="BH194" s="49">
        <f t="shared" si="91"/>
        <v>-1.3116524446290412E-2</v>
      </c>
      <c r="BI194" s="49">
        <f t="shared" si="91"/>
        <v>-2.2139966155267365E-2</v>
      </c>
      <c r="BJ194" s="49">
        <f t="shared" si="92"/>
        <v>6.2025555629154905E-3</v>
      </c>
      <c r="BL194" s="131">
        <v>405563</v>
      </c>
      <c r="BM194" s="54">
        <v>41240</v>
      </c>
      <c r="BN194" s="54">
        <v>87609</v>
      </c>
      <c r="BO194" s="54">
        <f t="shared" si="93"/>
        <v>534412</v>
      </c>
      <c r="BQ194" s="122">
        <f t="shared" si="94"/>
        <v>3.8277653533483003E-2</v>
      </c>
      <c r="BR194" s="49">
        <f t="shared" si="94"/>
        <v>6.3360814742968063E-2</v>
      </c>
      <c r="BS194" s="49">
        <f t="shared" si="94"/>
        <v>6.9924322843543552E-2</v>
      </c>
      <c r="BT194" s="49">
        <f t="shared" si="95"/>
        <v>4.5401300868992411E-2</v>
      </c>
      <c r="BV194" s="122">
        <f t="shared" si="96"/>
        <v>3.2001064600595486E-2</v>
      </c>
      <c r="BW194" s="49">
        <f t="shared" si="96"/>
        <v>5.6932593256385555E-2</v>
      </c>
      <c r="BX194" s="49">
        <f t="shared" si="96"/>
        <v>6.3456423682916263E-2</v>
      </c>
      <c r="BY194" s="49">
        <f t="shared" si="96"/>
        <v>3.9081648112207823E-2</v>
      </c>
      <c r="CA194" s="180">
        <v>293718.56259195349</v>
      </c>
      <c r="CB194" s="64">
        <v>293917.8668194334</v>
      </c>
      <c r="CC194" s="64">
        <v>288061.78003284329</v>
      </c>
      <c r="CD194" s="64">
        <v>292741.97313166596</v>
      </c>
      <c r="CF194" s="180">
        <v>293146.65177237516</v>
      </c>
      <c r="CG194" s="64">
        <v>291924.86088565132</v>
      </c>
      <c r="CH194" s="64">
        <v>287235.71940508822</v>
      </c>
      <c r="CI194" s="64">
        <v>292035.59076057642</v>
      </c>
      <c r="CK194" s="163">
        <v>313306.78125</v>
      </c>
      <c r="CL194" s="60">
        <v>311412.78125</v>
      </c>
    </row>
    <row r="195" spans="1:90">
      <c r="A195" s="9" t="s">
        <v>414</v>
      </c>
      <c r="B195" s="23" t="s">
        <v>415</v>
      </c>
      <c r="D195" s="131">
        <v>895793.44543912425</v>
      </c>
      <c r="E195" s="54">
        <v>503703.3125</v>
      </c>
      <c r="F195" s="124">
        <f t="shared" si="65"/>
        <v>1778.4148390708156</v>
      </c>
      <c r="G195" s="131">
        <f t="shared" si="66"/>
        <v>855966</v>
      </c>
      <c r="H195" s="54">
        <v>500118.6875</v>
      </c>
      <c r="I195" s="124">
        <f t="shared" si="67"/>
        <v>1711.5257265806529</v>
      </c>
      <c r="J195" s="49">
        <f t="shared" si="68"/>
        <v>4.6529237655612787E-2</v>
      </c>
      <c r="K195" s="49">
        <f t="shared" si="69"/>
        <v>3.908157000000001E-2</v>
      </c>
      <c r="M195" s="131">
        <f t="shared" si="70"/>
        <v>894992.99099474074</v>
      </c>
      <c r="N195" s="124">
        <f t="shared" si="71"/>
        <v>1776.8257003367248</v>
      </c>
      <c r="O195" s="49">
        <f t="shared" si="72"/>
        <v>8.9436951175869694E-4</v>
      </c>
      <c r="P195" s="49">
        <f t="shared" si="73"/>
        <v>8.9436951175891899E-4</v>
      </c>
      <c r="R195" s="131">
        <v>657368</v>
      </c>
      <c r="S195" s="54">
        <v>71439</v>
      </c>
      <c r="T195" s="54">
        <v>166777</v>
      </c>
      <c r="V195" s="124">
        <f t="shared" si="74"/>
        <v>166777</v>
      </c>
      <c r="W195" s="51">
        <f t="shared" si="75"/>
        <v>209.44543912424706</v>
      </c>
      <c r="Y195" s="176">
        <v>4.313867033149954E-3</v>
      </c>
      <c r="Z195" s="61">
        <v>-1.4288532504610596E-2</v>
      </c>
      <c r="AA195" s="117">
        <f t="shared" si="76"/>
        <v>3</v>
      </c>
      <c r="AB195" s="63">
        <f t="shared" si="77"/>
        <v>654.54438256631374</v>
      </c>
      <c r="AC195" s="63">
        <f t="shared" si="77"/>
        <v>72.47455503538022</v>
      </c>
      <c r="AE195" s="124">
        <f t="shared" si="78"/>
        <v>0</v>
      </c>
      <c r="AF195" s="51">
        <v>0</v>
      </c>
      <c r="AG195" s="51">
        <f t="shared" si="79"/>
        <v>209.44543912424706</v>
      </c>
      <c r="AI195" s="124">
        <v>0</v>
      </c>
      <c r="AJ195" s="51">
        <f t="shared" si="80"/>
        <v>209.44543912424706</v>
      </c>
      <c r="AK195" s="51">
        <f t="shared" si="81"/>
        <v>0</v>
      </c>
      <c r="AM195" s="124">
        <f t="shared" si="82"/>
        <v>0</v>
      </c>
      <c r="AN195" s="51">
        <f t="shared" si="83"/>
        <v>0</v>
      </c>
      <c r="AO195" s="51">
        <f t="shared" si="84"/>
        <v>0</v>
      </c>
      <c r="AQ195" s="124">
        <f t="shared" si="85"/>
        <v>657368</v>
      </c>
      <c r="AR195" s="51">
        <f t="shared" si="85"/>
        <v>71648</v>
      </c>
      <c r="AS195" s="51">
        <f t="shared" si="86"/>
        <v>166777</v>
      </c>
      <c r="AU195" s="178">
        <f t="shared" si="87"/>
        <v>895793</v>
      </c>
      <c r="AW195" s="124">
        <f t="shared" si="88"/>
        <v>1305.0698371176584</v>
      </c>
      <c r="AX195" s="51">
        <f t="shared" si="88"/>
        <v>142.24246341441321</v>
      </c>
      <c r="AY195" s="51">
        <f t="shared" si="88"/>
        <v>331.10165421038403</v>
      </c>
      <c r="AZ195" s="65">
        <f t="shared" si="89"/>
        <v>1778.4139547424556</v>
      </c>
      <c r="BB195" s="131">
        <v>654544.38256631361</v>
      </c>
      <c r="BC195" s="54">
        <v>72474.55503538021</v>
      </c>
      <c r="BD195" s="54">
        <v>167974.05339304701</v>
      </c>
      <c r="BE195" s="54">
        <f t="shared" si="90"/>
        <v>894992.99099474074</v>
      </c>
      <c r="BG195" s="122">
        <f t="shared" si="91"/>
        <v>4.3138670331501761E-3</v>
      </c>
      <c r="BH195" s="49">
        <f t="shared" si="91"/>
        <v>-1.140476178124461E-2</v>
      </c>
      <c r="BI195" s="49">
        <f t="shared" si="91"/>
        <v>-7.1264184489612248E-3</v>
      </c>
      <c r="BJ195" s="49">
        <f t="shared" si="92"/>
        <v>8.9387181051558962E-4</v>
      </c>
      <c r="BL195" s="131">
        <v>632451</v>
      </c>
      <c r="BM195" s="54">
        <v>67806</v>
      </c>
      <c r="BN195" s="54">
        <v>155709</v>
      </c>
      <c r="BO195" s="54">
        <f t="shared" si="93"/>
        <v>855966</v>
      </c>
      <c r="BQ195" s="122">
        <f t="shared" si="94"/>
        <v>3.9397518542938492E-2</v>
      </c>
      <c r="BR195" s="49">
        <f t="shared" si="94"/>
        <v>5.6661652361148063E-2</v>
      </c>
      <c r="BS195" s="49">
        <f t="shared" si="94"/>
        <v>7.1081311934441782E-2</v>
      </c>
      <c r="BT195" s="49">
        <f t="shared" si="95"/>
        <v>4.6528717262134256E-2</v>
      </c>
      <c r="BV195" s="122">
        <f t="shared" si="96"/>
        <v>3.2000604054894577E-2</v>
      </c>
      <c r="BW195" s="49">
        <f t="shared" si="96"/>
        <v>4.914187696639094E-2</v>
      </c>
      <c r="BX195" s="49">
        <f t="shared" si="96"/>
        <v>6.3458918449004864E-2</v>
      </c>
      <c r="BY195" s="49">
        <f t="shared" si="96"/>
        <v>3.9081053309922842E-2</v>
      </c>
      <c r="CA195" s="180">
        <v>463326.62366685114</v>
      </c>
      <c r="CB195" s="64">
        <v>479378.01508313592</v>
      </c>
      <c r="CC195" s="64">
        <v>504780.71568427957</v>
      </c>
      <c r="CD195" s="64">
        <v>471879.17156308092</v>
      </c>
      <c r="CF195" s="180">
        <v>461778.02509864001</v>
      </c>
      <c r="CG195" s="64">
        <v>475796.62939092511</v>
      </c>
      <c r="CH195" s="64">
        <v>503257.84214955161</v>
      </c>
      <c r="CI195" s="64">
        <v>470005.66631680122</v>
      </c>
      <c r="CK195" s="163">
        <v>503703.3125</v>
      </c>
      <c r="CL195" s="60">
        <v>500118.6875</v>
      </c>
    </row>
    <row r="196" spans="1:90">
      <c r="A196" s="9" t="s">
        <v>416</v>
      </c>
      <c r="B196" s="23" t="s">
        <v>417</v>
      </c>
      <c r="D196" s="131">
        <v>324445.73824748921</v>
      </c>
      <c r="E196" s="54">
        <v>174816.46875</v>
      </c>
      <c r="F196" s="124">
        <f t="shared" si="65"/>
        <v>1855.9220453735954</v>
      </c>
      <c r="G196" s="131">
        <f t="shared" si="66"/>
        <v>309692</v>
      </c>
      <c r="H196" s="54">
        <v>173388.34375</v>
      </c>
      <c r="I196" s="124">
        <f t="shared" si="67"/>
        <v>1786.1177591414648</v>
      </c>
      <c r="J196" s="49">
        <f t="shared" si="68"/>
        <v>4.764003670578898E-2</v>
      </c>
      <c r="K196" s="49">
        <f t="shared" si="69"/>
        <v>3.9081570000000232E-2</v>
      </c>
      <c r="M196" s="131">
        <f t="shared" si="70"/>
        <v>321873.64979804406</v>
      </c>
      <c r="N196" s="124">
        <f t="shared" si="71"/>
        <v>1841.2089667498451</v>
      </c>
      <c r="O196" s="49">
        <f t="shared" si="72"/>
        <v>7.9909879266568673E-3</v>
      </c>
      <c r="P196" s="49">
        <f t="shared" si="73"/>
        <v>7.9909879266568673E-3</v>
      </c>
      <c r="R196" s="131">
        <v>241235</v>
      </c>
      <c r="S196" s="54">
        <v>25672</v>
      </c>
      <c r="T196" s="54">
        <v>57334</v>
      </c>
      <c r="V196" s="124">
        <f t="shared" si="74"/>
        <v>57334</v>
      </c>
      <c r="W196" s="51">
        <f t="shared" si="75"/>
        <v>204.73824748920742</v>
      </c>
      <c r="Y196" s="176">
        <v>-1.1434885350550816E-3</v>
      </c>
      <c r="Z196" s="61">
        <v>-6.8756873580688715E-3</v>
      </c>
      <c r="AA196" s="117">
        <f t="shared" si="76"/>
        <v>4</v>
      </c>
      <c r="AB196" s="63">
        <f t="shared" si="77"/>
        <v>241.5111652485495</v>
      </c>
      <c r="AC196" s="63">
        <f t="shared" si="77"/>
        <v>25.849734694045281</v>
      </c>
      <c r="AE196" s="124">
        <f t="shared" si="78"/>
        <v>0</v>
      </c>
      <c r="AF196" s="51">
        <v>0</v>
      </c>
      <c r="AG196" s="51">
        <f t="shared" si="79"/>
        <v>204.73824748920742</v>
      </c>
      <c r="AI196" s="124">
        <v>0</v>
      </c>
      <c r="AJ196" s="51">
        <f t="shared" si="80"/>
        <v>0</v>
      </c>
      <c r="AK196" s="51">
        <f t="shared" si="81"/>
        <v>204.73824748920742</v>
      </c>
      <c r="AM196" s="124">
        <f t="shared" si="82"/>
        <v>184.94317131892174</v>
      </c>
      <c r="AN196" s="51">
        <f t="shared" si="83"/>
        <v>19.795076170285689</v>
      </c>
      <c r="AO196" s="51">
        <f t="shared" si="84"/>
        <v>0</v>
      </c>
      <c r="AQ196" s="124">
        <f t="shared" si="85"/>
        <v>241420</v>
      </c>
      <c r="AR196" s="51">
        <f t="shared" si="85"/>
        <v>25692</v>
      </c>
      <c r="AS196" s="51">
        <f t="shared" si="86"/>
        <v>57334</v>
      </c>
      <c r="AU196" s="178">
        <f t="shared" si="87"/>
        <v>324446</v>
      </c>
      <c r="AW196" s="124">
        <f t="shared" si="88"/>
        <v>1380.9911716341082</v>
      </c>
      <c r="AX196" s="51">
        <f t="shared" si="88"/>
        <v>146.96555870111635</v>
      </c>
      <c r="AY196" s="51">
        <f t="shared" si="88"/>
        <v>327.96681233729583</v>
      </c>
      <c r="AZ196" s="65">
        <f t="shared" si="89"/>
        <v>1855.9235426725206</v>
      </c>
      <c r="BB196" s="131">
        <v>241511.16524854949</v>
      </c>
      <c r="BC196" s="54">
        <v>25849.734694045277</v>
      </c>
      <c r="BD196" s="54">
        <v>54512.749855449314</v>
      </c>
      <c r="BE196" s="54">
        <f t="shared" si="90"/>
        <v>321873.64979804406</v>
      </c>
      <c r="BG196" s="122">
        <f t="shared" si="91"/>
        <v>-3.7747840128077303E-4</v>
      </c>
      <c r="BH196" s="49">
        <f t="shared" si="91"/>
        <v>-6.1019850266244013E-3</v>
      </c>
      <c r="BI196" s="49">
        <f t="shared" si="91"/>
        <v>5.1753950259925574E-2</v>
      </c>
      <c r="BJ196" s="49">
        <f t="shared" si="92"/>
        <v>7.9918011417521306E-3</v>
      </c>
      <c r="BL196" s="131">
        <v>231845</v>
      </c>
      <c r="BM196" s="54">
        <v>24375</v>
      </c>
      <c r="BN196" s="54">
        <v>53472</v>
      </c>
      <c r="BO196" s="54">
        <f t="shared" si="93"/>
        <v>309692</v>
      </c>
      <c r="BQ196" s="122">
        <f t="shared" si="94"/>
        <v>4.1299143824538032E-2</v>
      </c>
      <c r="BR196" s="49">
        <f t="shared" si="94"/>
        <v>5.4030769230769327E-2</v>
      </c>
      <c r="BS196" s="49">
        <f t="shared" si="94"/>
        <v>7.2224715739078293E-2</v>
      </c>
      <c r="BT196" s="49">
        <f t="shared" si="95"/>
        <v>4.7640881908476818E-2</v>
      </c>
      <c r="BV196" s="122">
        <f t="shared" si="96"/>
        <v>3.2792477659686403E-2</v>
      </c>
      <c r="BW196" s="49">
        <f t="shared" si="96"/>
        <v>4.5420094829947244E-2</v>
      </c>
      <c r="BX196" s="49">
        <f t="shared" si="96"/>
        <v>6.3465409861811484E-2</v>
      </c>
      <c r="BY196" s="49">
        <f t="shared" si="96"/>
        <v>3.9082408297989035E-2</v>
      </c>
      <c r="CA196" s="180">
        <v>170956.40227440291</v>
      </c>
      <c r="CB196" s="64">
        <v>170981.31202058081</v>
      </c>
      <c r="CC196" s="64">
        <v>163816.87725046487</v>
      </c>
      <c r="CD196" s="64">
        <v>169705.76612658499</v>
      </c>
      <c r="CF196" s="180">
        <v>169675.84236956821</v>
      </c>
      <c r="CG196" s="64">
        <v>169442.85942699001</v>
      </c>
      <c r="CH196" s="64">
        <v>162893.60380876</v>
      </c>
      <c r="CI196" s="64">
        <v>168493.49111682948</v>
      </c>
      <c r="CK196" s="163">
        <v>174816.46875</v>
      </c>
      <c r="CL196" s="60">
        <v>173388.34375</v>
      </c>
    </row>
    <row r="197" spans="1:90">
      <c r="A197" s="9" t="s">
        <v>418</v>
      </c>
      <c r="B197" s="23" t="s">
        <v>419</v>
      </c>
      <c r="D197" s="131">
        <v>403216.90944093047</v>
      </c>
      <c r="E197" s="54">
        <v>229046.4375</v>
      </c>
      <c r="F197" s="124">
        <f t="shared" si="65"/>
        <v>1760.4155464803091</v>
      </c>
      <c r="G197" s="131">
        <f t="shared" si="66"/>
        <v>386764</v>
      </c>
      <c r="H197" s="54">
        <v>228523.125</v>
      </c>
      <c r="I197" s="124">
        <f t="shared" si="67"/>
        <v>1692.450162319459</v>
      </c>
      <c r="J197" s="49">
        <f t="shared" si="68"/>
        <v>4.2539919539901438E-2</v>
      </c>
      <c r="K197" s="49">
        <f t="shared" si="69"/>
        <v>4.0157982594716701E-2</v>
      </c>
      <c r="M197" s="131">
        <f t="shared" si="70"/>
        <v>408042.67607095558</v>
      </c>
      <c r="N197" s="124">
        <f t="shared" si="71"/>
        <v>1781.4844907638242</v>
      </c>
      <c r="O197" s="49">
        <f t="shared" si="72"/>
        <v>-1.182662234375198E-2</v>
      </c>
      <c r="P197" s="49">
        <f t="shared" si="73"/>
        <v>-1.182662234375198E-2</v>
      </c>
      <c r="R197" s="131">
        <v>307864</v>
      </c>
      <c r="S197" s="54">
        <v>32591</v>
      </c>
      <c r="T197" s="54">
        <v>61822</v>
      </c>
      <c r="V197" s="124">
        <f t="shared" si="74"/>
        <v>61822</v>
      </c>
      <c r="W197" s="51">
        <f t="shared" si="75"/>
        <v>939.9094409304671</v>
      </c>
      <c r="Y197" s="176">
        <v>-3.340025076125408E-3</v>
      </c>
      <c r="Z197" s="61">
        <v>7.6769097901663308E-3</v>
      </c>
      <c r="AA197" s="117">
        <f t="shared" si="76"/>
        <v>1</v>
      </c>
      <c r="AB197" s="63">
        <f t="shared" si="77"/>
        <v>308.895719448867</v>
      </c>
      <c r="AC197" s="63">
        <f t="shared" si="77"/>
        <v>32.342707948708075</v>
      </c>
      <c r="AE197" s="124">
        <f t="shared" si="78"/>
        <v>939.9094409304671</v>
      </c>
      <c r="AF197" s="51">
        <v>0</v>
      </c>
      <c r="AG197" s="51">
        <f t="shared" si="79"/>
        <v>0</v>
      </c>
      <c r="AI197" s="124">
        <v>0</v>
      </c>
      <c r="AJ197" s="51">
        <f t="shared" si="80"/>
        <v>0</v>
      </c>
      <c r="AK197" s="51">
        <f t="shared" si="81"/>
        <v>0</v>
      </c>
      <c r="AM197" s="124">
        <f t="shared" si="82"/>
        <v>0</v>
      </c>
      <c r="AN197" s="51">
        <f t="shared" si="83"/>
        <v>0</v>
      </c>
      <c r="AO197" s="51">
        <f t="shared" si="84"/>
        <v>0</v>
      </c>
      <c r="AQ197" s="124">
        <f t="shared" si="85"/>
        <v>308804</v>
      </c>
      <c r="AR197" s="51">
        <f t="shared" si="85"/>
        <v>32591</v>
      </c>
      <c r="AS197" s="51">
        <f t="shared" si="86"/>
        <v>61822</v>
      </c>
      <c r="AU197" s="178">
        <f t="shared" si="87"/>
        <v>403217</v>
      </c>
      <c r="AW197" s="124">
        <f t="shared" si="88"/>
        <v>1348.2156866115852</v>
      </c>
      <c r="AX197" s="51">
        <f t="shared" si="88"/>
        <v>142.28992319515993</v>
      </c>
      <c r="AY197" s="51">
        <f t="shared" si="88"/>
        <v>269.91033204784077</v>
      </c>
      <c r="AZ197" s="65">
        <f t="shared" si="89"/>
        <v>1760.4159418545858</v>
      </c>
      <c r="BB197" s="131">
        <v>308895.71944886702</v>
      </c>
      <c r="BC197" s="54">
        <v>32342.707948708077</v>
      </c>
      <c r="BD197" s="54">
        <v>66804.248673380498</v>
      </c>
      <c r="BE197" s="54">
        <f t="shared" si="90"/>
        <v>408042.67607095558</v>
      </c>
      <c r="BG197" s="122">
        <f t="shared" si="91"/>
        <v>-2.9692690151439383E-4</v>
      </c>
      <c r="BH197" s="49">
        <f t="shared" si="91"/>
        <v>7.6769097901661087E-3</v>
      </c>
      <c r="BI197" s="49">
        <f t="shared" si="91"/>
        <v>-7.4579817486455369E-2</v>
      </c>
      <c r="BJ197" s="49">
        <f t="shared" si="92"/>
        <v>-1.1826400408462279E-2</v>
      </c>
      <c r="BL197" s="131">
        <v>297636</v>
      </c>
      <c r="BM197" s="54">
        <v>31128</v>
      </c>
      <c r="BN197" s="54">
        <v>58000</v>
      </c>
      <c r="BO197" s="54">
        <f t="shared" si="93"/>
        <v>386764</v>
      </c>
      <c r="BQ197" s="122">
        <f t="shared" si="94"/>
        <v>3.7522342727358327E-2</v>
      </c>
      <c r="BR197" s="49">
        <f t="shared" si="94"/>
        <v>4.6999485993317824E-2</v>
      </c>
      <c r="BS197" s="49">
        <f t="shared" si="94"/>
        <v>6.5896551724137886E-2</v>
      </c>
      <c r="BT197" s="49">
        <f t="shared" si="95"/>
        <v>4.2540153685451498E-2</v>
      </c>
      <c r="BV197" s="122">
        <f t="shared" si="96"/>
        <v>3.515186966126449E-2</v>
      </c>
      <c r="BW197" s="49">
        <f t="shared" si="96"/>
        <v>4.460736007992594E-2</v>
      </c>
      <c r="BX197" s="49">
        <f t="shared" si="96"/>
        <v>6.3461250851038375E-2</v>
      </c>
      <c r="BY197" s="49">
        <f t="shared" si="96"/>
        <v>4.015821620530402E-2</v>
      </c>
      <c r="CA197" s="180">
        <v>218655.31898119469</v>
      </c>
      <c r="CB197" s="64">
        <v>213928.64200816964</v>
      </c>
      <c r="CC197" s="64">
        <v>200754.19849036899</v>
      </c>
      <c r="CD197" s="64">
        <v>215137.81882552931</v>
      </c>
      <c r="CF197" s="180">
        <v>218153.17700450381</v>
      </c>
      <c r="CG197" s="64">
        <v>212891.88065411989</v>
      </c>
      <c r="CH197" s="64">
        <v>200183.32813760982</v>
      </c>
      <c r="CI197" s="64">
        <v>214653.03967145333</v>
      </c>
      <c r="CK197" s="163">
        <v>229046.4375</v>
      </c>
      <c r="CL197" s="60">
        <v>228523.125</v>
      </c>
    </row>
    <row r="198" spans="1:90">
      <c r="A198" s="9" t="s">
        <v>420</v>
      </c>
      <c r="B198" s="23" t="s">
        <v>421</v>
      </c>
      <c r="D198" s="131">
        <v>921322.07572543318</v>
      </c>
      <c r="E198" s="54">
        <v>504448.25</v>
      </c>
      <c r="F198" s="124">
        <f t="shared" si="65"/>
        <v>1826.3956227926913</v>
      </c>
      <c r="G198" s="131">
        <f t="shared" si="66"/>
        <v>879884</v>
      </c>
      <c r="H198" s="54">
        <v>501744.03125</v>
      </c>
      <c r="I198" s="124">
        <f t="shared" si="67"/>
        <v>1753.6511551675783</v>
      </c>
      <c r="J198" s="49">
        <f t="shared" si="68"/>
        <v>4.7094930383360989E-2</v>
      </c>
      <c r="K198" s="49">
        <f t="shared" si="69"/>
        <v>4.1481720814742884E-2</v>
      </c>
      <c r="M198" s="131">
        <f t="shared" si="70"/>
        <v>938615.70284209389</v>
      </c>
      <c r="N198" s="124">
        <f t="shared" si="71"/>
        <v>1860.677884881341</v>
      </c>
      <c r="O198" s="49">
        <f t="shared" si="72"/>
        <v>-1.842460877683616E-2</v>
      </c>
      <c r="P198" s="49">
        <f t="shared" si="73"/>
        <v>-1.842460877683616E-2</v>
      </c>
      <c r="R198" s="131">
        <v>697653</v>
      </c>
      <c r="S198" s="54">
        <v>73979</v>
      </c>
      <c r="T198" s="54">
        <v>148995</v>
      </c>
      <c r="V198" s="124">
        <f t="shared" si="74"/>
        <v>148995</v>
      </c>
      <c r="W198" s="51">
        <f t="shared" si="75"/>
        <v>695.07572543318383</v>
      </c>
      <c r="Y198" s="176">
        <v>-2.024080666193917E-2</v>
      </c>
      <c r="Z198" s="61">
        <v>-3.2208892650766097E-2</v>
      </c>
      <c r="AA198" s="117">
        <f t="shared" si="76"/>
        <v>4</v>
      </c>
      <c r="AB198" s="63">
        <f t="shared" si="77"/>
        <v>712.06578590304537</v>
      </c>
      <c r="AC198" s="63">
        <f t="shared" si="77"/>
        <v>76.441082624356227</v>
      </c>
      <c r="AE198" s="124">
        <f t="shared" si="78"/>
        <v>0</v>
      </c>
      <c r="AF198" s="51">
        <v>0</v>
      </c>
      <c r="AG198" s="51">
        <f t="shared" si="79"/>
        <v>695.07572543318383</v>
      </c>
      <c r="AI198" s="124">
        <v>0</v>
      </c>
      <c r="AJ198" s="51">
        <f t="shared" si="80"/>
        <v>0</v>
      </c>
      <c r="AK198" s="51">
        <f t="shared" si="81"/>
        <v>695.07572543318383</v>
      </c>
      <c r="AM198" s="124">
        <f t="shared" si="82"/>
        <v>627.69224016659234</v>
      </c>
      <c r="AN198" s="51">
        <f t="shared" si="83"/>
        <v>67.383485266591478</v>
      </c>
      <c r="AO198" s="51">
        <f t="shared" si="84"/>
        <v>0</v>
      </c>
      <c r="AQ198" s="124">
        <f t="shared" si="85"/>
        <v>698281</v>
      </c>
      <c r="AR198" s="51">
        <f t="shared" si="85"/>
        <v>74046</v>
      </c>
      <c r="AS198" s="51">
        <f t="shared" si="86"/>
        <v>148995</v>
      </c>
      <c r="AU198" s="178">
        <f t="shared" si="87"/>
        <v>921322</v>
      </c>
      <c r="AW198" s="124">
        <f t="shared" si="88"/>
        <v>1384.2470461538919</v>
      </c>
      <c r="AX198" s="51">
        <f t="shared" si="88"/>
        <v>146.78611730737495</v>
      </c>
      <c r="AY198" s="51">
        <f t="shared" si="88"/>
        <v>295.36230921605932</v>
      </c>
      <c r="AZ198" s="65">
        <f t="shared" si="89"/>
        <v>1826.3954726773261</v>
      </c>
      <c r="BB198" s="131">
        <v>712065.78590304544</v>
      </c>
      <c r="BC198" s="54">
        <v>76441.082624356233</v>
      </c>
      <c r="BD198" s="54">
        <v>150108.83431469215</v>
      </c>
      <c r="BE198" s="54">
        <f t="shared" si="90"/>
        <v>938615.70284209389</v>
      </c>
      <c r="BG198" s="122">
        <f t="shared" si="91"/>
        <v>-1.9358865677787773E-2</v>
      </c>
      <c r="BH198" s="49">
        <f t="shared" si="91"/>
        <v>-3.1332400616642997E-2</v>
      </c>
      <c r="BI198" s="49">
        <f t="shared" si="91"/>
        <v>-7.4201782978148279E-3</v>
      </c>
      <c r="BJ198" s="49">
        <f t="shared" si="92"/>
        <v>-1.8424689454618282E-2</v>
      </c>
      <c r="BL198" s="131">
        <v>670515</v>
      </c>
      <c r="BM198" s="54">
        <v>70016</v>
      </c>
      <c r="BN198" s="54">
        <v>139353</v>
      </c>
      <c r="BO198" s="54">
        <f t="shared" si="93"/>
        <v>879884</v>
      </c>
      <c r="BQ198" s="122">
        <f t="shared" si="94"/>
        <v>4.1409961000126838E-2</v>
      </c>
      <c r="BR198" s="49">
        <f t="shared" si="94"/>
        <v>5.7558272394881094E-2</v>
      </c>
      <c r="BS198" s="49">
        <f t="shared" si="94"/>
        <v>6.9191190717099671E-2</v>
      </c>
      <c r="BT198" s="49">
        <f t="shared" si="95"/>
        <v>4.7094844320387796E-2</v>
      </c>
      <c r="BV198" s="122">
        <f t="shared" si="96"/>
        <v>3.5827227106266957E-2</v>
      </c>
      <c r="BW198" s="49">
        <f t="shared" si="96"/>
        <v>5.188897151133598E-2</v>
      </c>
      <c r="BX198" s="49">
        <f t="shared" si="96"/>
        <v>6.3459528717534797E-2</v>
      </c>
      <c r="BY198" s="49">
        <f t="shared" si="96"/>
        <v>4.1481635213131307E-2</v>
      </c>
      <c r="CA198" s="180">
        <v>504043.79779046687</v>
      </c>
      <c r="CB198" s="64">
        <v>505614.34204571717</v>
      </c>
      <c r="CC198" s="64">
        <v>451093.74504764855</v>
      </c>
      <c r="CD198" s="64">
        <v>494878.95964520343</v>
      </c>
      <c r="CF198" s="180">
        <v>500456.64587666141</v>
      </c>
      <c r="CG198" s="64">
        <v>501802.79859925533</v>
      </c>
      <c r="CH198" s="64">
        <v>447809.13687441975</v>
      </c>
      <c r="CI198" s="64">
        <v>491528.18463415507</v>
      </c>
      <c r="CK198" s="163">
        <v>504448.25</v>
      </c>
      <c r="CL198" s="60">
        <v>501744.03125</v>
      </c>
    </row>
    <row r="199" spans="1:90">
      <c r="A199" s="9" t="s">
        <v>422</v>
      </c>
      <c r="B199" s="23" t="s">
        <v>423</v>
      </c>
      <c r="D199" s="131">
        <v>1809472.3449664474</v>
      </c>
      <c r="E199" s="54">
        <v>945570</v>
      </c>
      <c r="F199" s="124">
        <f t="shared" si="65"/>
        <v>1913.6312964311974</v>
      </c>
      <c r="G199" s="131">
        <f t="shared" si="66"/>
        <v>1731149</v>
      </c>
      <c r="H199" s="54">
        <v>941125.25</v>
      </c>
      <c r="I199" s="124">
        <f t="shared" si="67"/>
        <v>1839.4459185958513</v>
      </c>
      <c r="J199" s="49">
        <f t="shared" si="68"/>
        <v>4.5243560760193091E-2</v>
      </c>
      <c r="K199" s="49">
        <f t="shared" si="69"/>
        <v>4.0330284834889651E-2</v>
      </c>
      <c r="M199" s="131">
        <f t="shared" si="70"/>
        <v>1833074.3793720722</v>
      </c>
      <c r="N199" s="124">
        <f t="shared" si="71"/>
        <v>1938.5919385894986</v>
      </c>
      <c r="O199" s="49">
        <f t="shared" si="72"/>
        <v>-1.2875655604171254E-2</v>
      </c>
      <c r="P199" s="49">
        <f t="shared" si="73"/>
        <v>-1.2875655604171254E-2</v>
      </c>
      <c r="R199" s="131">
        <v>1357964</v>
      </c>
      <c r="S199" s="54">
        <v>139690</v>
      </c>
      <c r="T199" s="54">
        <v>310844</v>
      </c>
      <c r="V199" s="124">
        <f t="shared" si="74"/>
        <v>310844</v>
      </c>
      <c r="W199" s="51">
        <f t="shared" si="75"/>
        <v>974.3449664474465</v>
      </c>
      <c r="Y199" s="176">
        <v>-1.2697143215081752E-2</v>
      </c>
      <c r="Z199" s="61">
        <v>-4.002035608757426E-2</v>
      </c>
      <c r="AA199" s="117">
        <f t="shared" si="76"/>
        <v>4</v>
      </c>
      <c r="AB199" s="63">
        <f t="shared" si="77"/>
        <v>1375.4280063790291</v>
      </c>
      <c r="AC199" s="63">
        <f t="shared" si="77"/>
        <v>145.51350217249319</v>
      </c>
      <c r="AE199" s="124">
        <f t="shared" si="78"/>
        <v>0</v>
      </c>
      <c r="AF199" s="51">
        <v>0</v>
      </c>
      <c r="AG199" s="51">
        <f t="shared" si="79"/>
        <v>974.3449664474465</v>
      </c>
      <c r="AI199" s="124">
        <v>0</v>
      </c>
      <c r="AJ199" s="51">
        <f t="shared" si="80"/>
        <v>0</v>
      </c>
      <c r="AK199" s="51">
        <f t="shared" si="81"/>
        <v>974.3449664474465</v>
      </c>
      <c r="AM199" s="124">
        <f t="shared" si="82"/>
        <v>881.12616244035905</v>
      </c>
      <c r="AN199" s="51">
        <f t="shared" si="83"/>
        <v>93.218804007087471</v>
      </c>
      <c r="AO199" s="51">
        <f t="shared" si="84"/>
        <v>0</v>
      </c>
      <c r="AQ199" s="124">
        <f t="shared" si="85"/>
        <v>1358845</v>
      </c>
      <c r="AR199" s="51">
        <f t="shared" si="85"/>
        <v>139783</v>
      </c>
      <c r="AS199" s="51">
        <f t="shared" si="86"/>
        <v>310844</v>
      </c>
      <c r="AU199" s="178">
        <f t="shared" si="87"/>
        <v>1809472</v>
      </c>
      <c r="AW199" s="124">
        <f t="shared" si="88"/>
        <v>1437.064416172256</v>
      </c>
      <c r="AX199" s="51">
        <f t="shared" si="88"/>
        <v>147.82935160802481</v>
      </c>
      <c r="AY199" s="51">
        <f t="shared" si="88"/>
        <v>328.73716382710955</v>
      </c>
      <c r="AZ199" s="65">
        <f t="shared" si="89"/>
        <v>1913.6309316073903</v>
      </c>
      <c r="BB199" s="131">
        <v>1375428.006379029</v>
      </c>
      <c r="BC199" s="54">
        <v>145513.50217249317</v>
      </c>
      <c r="BD199" s="54">
        <v>312132.87082055002</v>
      </c>
      <c r="BE199" s="54">
        <f t="shared" si="90"/>
        <v>1833074.3793720722</v>
      </c>
      <c r="BG199" s="122">
        <f t="shared" si="91"/>
        <v>-1.2056615324189668E-2</v>
      </c>
      <c r="BH199" s="49">
        <f t="shared" si="91"/>
        <v>-3.9381240138802953E-2</v>
      </c>
      <c r="BI199" s="49">
        <f t="shared" si="91"/>
        <v>-4.1292377094465094E-3</v>
      </c>
      <c r="BJ199" s="49">
        <f t="shared" si="92"/>
        <v>-1.2875843794269426E-2</v>
      </c>
      <c r="BL199" s="131">
        <v>1308197</v>
      </c>
      <c r="BM199" s="54">
        <v>132031</v>
      </c>
      <c r="BN199" s="54">
        <v>290921</v>
      </c>
      <c r="BO199" s="54">
        <f t="shared" si="93"/>
        <v>1731149</v>
      </c>
      <c r="BQ199" s="122">
        <f t="shared" si="94"/>
        <v>3.8715881476566683E-2</v>
      </c>
      <c r="BR199" s="49">
        <f t="shared" si="94"/>
        <v>5.8713483954525802E-2</v>
      </c>
      <c r="BS199" s="49">
        <f t="shared" si="94"/>
        <v>6.8482508997288027E-2</v>
      </c>
      <c r="BT199" s="49">
        <f t="shared" si="95"/>
        <v>4.524336148996988E-2</v>
      </c>
      <c r="BV199" s="122">
        <f t="shared" si="96"/>
        <v>3.3833289585756932E-2</v>
      </c>
      <c r="BW199" s="49">
        <f t="shared" si="96"/>
        <v>5.3736891256146224E-2</v>
      </c>
      <c r="BX199" s="49">
        <f t="shared" si="96"/>
        <v>6.3459995982000139E-2</v>
      </c>
      <c r="BY199" s="49">
        <f t="shared" si="96"/>
        <v>4.0330086501357165E-2</v>
      </c>
      <c r="CA199" s="180">
        <v>973612.22747620172</v>
      </c>
      <c r="CB199" s="64">
        <v>962489.16333728854</v>
      </c>
      <c r="CC199" s="64">
        <v>937993.99811297224</v>
      </c>
      <c r="CD199" s="64">
        <v>966476.41741887678</v>
      </c>
      <c r="CF199" s="180">
        <v>966181.96532200417</v>
      </c>
      <c r="CG199" s="64">
        <v>957555.22837974876</v>
      </c>
      <c r="CH199" s="64">
        <v>931648.48315645941</v>
      </c>
      <c r="CI199" s="64">
        <v>959573.01943986805</v>
      </c>
      <c r="CK199" s="163">
        <v>945570</v>
      </c>
      <c r="CL199" s="60">
        <v>941125.25</v>
      </c>
    </row>
    <row r="200" spans="1:90">
      <c r="A200" s="9" t="s">
        <v>424</v>
      </c>
      <c r="B200" s="23" t="s">
        <v>425</v>
      </c>
      <c r="D200" s="131">
        <v>615496.05262399057</v>
      </c>
      <c r="E200" s="54">
        <v>299367.25</v>
      </c>
      <c r="F200" s="124">
        <f t="shared" si="65"/>
        <v>2055.9899341828159</v>
      </c>
      <c r="G200" s="131">
        <f t="shared" si="66"/>
        <v>588624</v>
      </c>
      <c r="H200" s="54">
        <v>297486.0625</v>
      </c>
      <c r="I200" s="124">
        <f t="shared" si="67"/>
        <v>1978.6607649896205</v>
      </c>
      <c r="J200" s="49">
        <f t="shared" si="68"/>
        <v>4.5652322406138035E-2</v>
      </c>
      <c r="K200" s="49">
        <f t="shared" si="69"/>
        <v>3.908157000000001E-2</v>
      </c>
      <c r="M200" s="131">
        <f t="shared" si="70"/>
        <v>609331.45093940396</v>
      </c>
      <c r="N200" s="124">
        <f t="shared" si="71"/>
        <v>2035.3978297205319</v>
      </c>
      <c r="O200" s="49">
        <f t="shared" si="72"/>
        <v>1.011699244324693E-2</v>
      </c>
      <c r="P200" s="49">
        <f t="shared" si="73"/>
        <v>1.011699244324693E-2</v>
      </c>
      <c r="R200" s="131">
        <v>468056</v>
      </c>
      <c r="S200" s="54">
        <v>44360</v>
      </c>
      <c r="T200" s="54">
        <v>102758</v>
      </c>
      <c r="V200" s="124">
        <f t="shared" si="74"/>
        <v>102758</v>
      </c>
      <c r="W200" s="51">
        <f t="shared" si="75"/>
        <v>322.05262399057392</v>
      </c>
      <c r="Y200" s="176">
        <v>1.1837848160974218E-2</v>
      </c>
      <c r="Z200" s="61">
        <v>-3.5255386432825664E-2</v>
      </c>
      <c r="AA200" s="117">
        <f t="shared" si="76"/>
        <v>3</v>
      </c>
      <c r="AB200" s="63">
        <f t="shared" si="77"/>
        <v>462.58004763381467</v>
      </c>
      <c r="AC200" s="63">
        <f t="shared" si="77"/>
        <v>45.981080771187173</v>
      </c>
      <c r="AE200" s="124">
        <f t="shared" si="78"/>
        <v>0</v>
      </c>
      <c r="AF200" s="51">
        <v>0</v>
      </c>
      <c r="AG200" s="51">
        <f t="shared" si="79"/>
        <v>322.05262399057392</v>
      </c>
      <c r="AI200" s="124">
        <v>0</v>
      </c>
      <c r="AJ200" s="51">
        <f t="shared" si="80"/>
        <v>322.05262399057392</v>
      </c>
      <c r="AK200" s="51">
        <f t="shared" si="81"/>
        <v>0</v>
      </c>
      <c r="AM200" s="124">
        <f t="shared" si="82"/>
        <v>0</v>
      </c>
      <c r="AN200" s="51">
        <f t="shared" si="83"/>
        <v>0</v>
      </c>
      <c r="AO200" s="51">
        <f t="shared" si="84"/>
        <v>0</v>
      </c>
      <c r="AQ200" s="124">
        <f t="shared" si="85"/>
        <v>468056</v>
      </c>
      <c r="AR200" s="51">
        <f t="shared" si="85"/>
        <v>44682</v>
      </c>
      <c r="AS200" s="51">
        <f t="shared" si="86"/>
        <v>102758</v>
      </c>
      <c r="AU200" s="178">
        <f t="shared" si="87"/>
        <v>615496</v>
      </c>
      <c r="AW200" s="124">
        <f t="shared" si="88"/>
        <v>1563.484315669132</v>
      </c>
      <c r="AX200" s="51">
        <f t="shared" si="88"/>
        <v>149.25480325586719</v>
      </c>
      <c r="AY200" s="51">
        <f t="shared" si="88"/>
        <v>343.25063947375673</v>
      </c>
      <c r="AZ200" s="65">
        <f t="shared" si="89"/>
        <v>2055.9897583987563</v>
      </c>
      <c r="BB200" s="131">
        <v>462580.04763381468</v>
      </c>
      <c r="BC200" s="54">
        <v>45981.080771187168</v>
      </c>
      <c r="BD200" s="54">
        <v>100770.3225344021</v>
      </c>
      <c r="BE200" s="54">
        <f t="shared" si="90"/>
        <v>609331.45093940396</v>
      </c>
      <c r="BG200" s="122">
        <f t="shared" si="91"/>
        <v>1.1837848160974218E-2</v>
      </c>
      <c r="BH200" s="49">
        <f t="shared" si="91"/>
        <v>-2.8252506235155739E-2</v>
      </c>
      <c r="BI200" s="49">
        <f t="shared" si="91"/>
        <v>1.9724829846796688E-2</v>
      </c>
      <c r="BJ200" s="49">
        <f t="shared" si="92"/>
        <v>1.0116906079757015E-2</v>
      </c>
      <c r="BL200" s="131">
        <v>450693</v>
      </c>
      <c r="BM200" s="54">
        <v>41912</v>
      </c>
      <c r="BN200" s="54">
        <v>96019</v>
      </c>
      <c r="BO200" s="54">
        <f t="shared" si="93"/>
        <v>588624</v>
      </c>
      <c r="BQ200" s="122">
        <f t="shared" si="94"/>
        <v>3.8525115766164575E-2</v>
      </c>
      <c r="BR200" s="49">
        <f t="shared" si="94"/>
        <v>6.6090857033785033E-2</v>
      </c>
      <c r="BS200" s="49">
        <f t="shared" si="94"/>
        <v>7.018402607817209E-2</v>
      </c>
      <c r="BT200" s="49">
        <f t="shared" si="95"/>
        <v>4.5652233004430665E-2</v>
      </c>
      <c r="BV200" s="122">
        <f t="shared" si="96"/>
        <v>3.1999149862361076E-2</v>
      </c>
      <c r="BW200" s="49">
        <f t="shared" si="96"/>
        <v>5.9391671354268594E-2</v>
      </c>
      <c r="BX200" s="49">
        <f t="shared" si="96"/>
        <v>6.3459119420687271E-2</v>
      </c>
      <c r="BY200" s="49">
        <f t="shared" si="96"/>
        <v>3.9081481160082365E-2</v>
      </c>
      <c r="CA200" s="180">
        <v>327442.5040598567</v>
      </c>
      <c r="CB200" s="64">
        <v>304138.73145835201</v>
      </c>
      <c r="CC200" s="64">
        <v>302826.02878925781</v>
      </c>
      <c r="CD200" s="64">
        <v>321266.00227007328</v>
      </c>
      <c r="CF200" s="180">
        <v>325116.60348824278</v>
      </c>
      <c r="CG200" s="64">
        <v>302065.88200695446</v>
      </c>
      <c r="CH200" s="64">
        <v>300659.13745324401</v>
      </c>
      <c r="CI200" s="64">
        <v>319095.56852155633</v>
      </c>
      <c r="CK200" s="163">
        <v>299367.25</v>
      </c>
      <c r="CL200" s="60">
        <v>297486.0625</v>
      </c>
    </row>
    <row r="201" spans="1:90">
      <c r="D201" s="116"/>
      <c r="E201" s="23"/>
      <c r="F201" s="116"/>
      <c r="G201" s="116"/>
      <c r="H201" s="23"/>
      <c r="I201" s="116"/>
      <c r="J201" s="23"/>
      <c r="K201" s="23"/>
      <c r="L201" s="116"/>
      <c r="M201" s="116"/>
      <c r="N201" s="116"/>
      <c r="O201" s="23"/>
      <c r="P201" s="23"/>
      <c r="R201" s="116"/>
      <c r="S201" s="23"/>
      <c r="T201" s="23"/>
      <c r="V201" s="116"/>
      <c r="W201" s="23"/>
      <c r="Y201" s="177"/>
      <c r="Z201" s="28"/>
      <c r="AA201" s="116"/>
      <c r="AB201" s="23"/>
      <c r="AC201" s="23"/>
      <c r="AE201" s="116"/>
      <c r="AF201" s="23"/>
      <c r="AG201" s="23"/>
      <c r="AI201" s="116"/>
      <c r="AJ201" s="23"/>
      <c r="AK201" s="23"/>
      <c r="AM201" s="116"/>
      <c r="AN201" s="23"/>
      <c r="AO201" s="23"/>
      <c r="AQ201" s="116"/>
      <c r="AR201" s="23"/>
      <c r="AS201" s="23"/>
      <c r="AT201" s="23"/>
      <c r="AU201" s="23"/>
      <c r="AW201" s="116"/>
      <c r="AX201" s="23"/>
      <c r="AY201" s="23"/>
      <c r="AZ201" s="27"/>
      <c r="BB201" s="116"/>
      <c r="BC201" s="23"/>
      <c r="BD201" s="23"/>
      <c r="BE201" s="23"/>
      <c r="BG201" s="116"/>
      <c r="BH201" s="23"/>
      <c r="BI201" s="23"/>
      <c r="BJ201" s="23"/>
      <c r="BL201" s="116"/>
      <c r="BM201" s="23"/>
      <c r="BN201" s="23"/>
      <c r="BO201" s="23"/>
      <c r="BQ201" s="116"/>
      <c r="BR201" s="23"/>
      <c r="BS201" s="23"/>
      <c r="BT201" s="23"/>
      <c r="BV201" s="116"/>
      <c r="BW201" s="23"/>
      <c r="BX201" s="23"/>
      <c r="BY201" s="23"/>
      <c r="CA201" s="116"/>
      <c r="CB201" s="23"/>
      <c r="CC201" s="23"/>
      <c r="CD201" s="23"/>
      <c r="CF201" s="116"/>
      <c r="CG201" s="23"/>
      <c r="CH201" s="23"/>
      <c r="CI201" s="23"/>
      <c r="CK201" s="116"/>
      <c r="CL201" s="23"/>
    </row>
    <row r="202" spans="1:90">
      <c r="D202" s="116"/>
      <c r="E202" s="23"/>
      <c r="F202" s="116"/>
      <c r="G202" s="116"/>
      <c r="H202" s="23"/>
      <c r="I202" s="116"/>
      <c r="J202" s="23"/>
      <c r="K202" s="23"/>
      <c r="L202" s="116"/>
      <c r="M202" s="116"/>
      <c r="N202" s="116"/>
      <c r="O202" s="23"/>
      <c r="P202" s="23"/>
      <c r="R202" s="116"/>
      <c r="S202" s="23"/>
      <c r="T202" s="23"/>
      <c r="V202" s="116"/>
      <c r="W202" s="23"/>
      <c r="Y202" s="177"/>
      <c r="Z202" s="28"/>
      <c r="AA202" s="116"/>
      <c r="AB202" s="23"/>
      <c r="AC202" s="23"/>
      <c r="AE202" s="116"/>
      <c r="AF202" s="23"/>
      <c r="AG202" s="23"/>
      <c r="AI202" s="116"/>
      <c r="AJ202" s="23"/>
      <c r="AK202" s="23"/>
      <c r="AM202" s="116"/>
      <c r="AN202" s="23"/>
      <c r="AO202" s="23"/>
      <c r="AQ202" s="116"/>
      <c r="AR202" s="23"/>
      <c r="AS202" s="23"/>
      <c r="AT202" s="23"/>
      <c r="AU202" s="23"/>
      <c r="AW202" s="116"/>
      <c r="AX202" s="23"/>
      <c r="AY202" s="23"/>
      <c r="AZ202" s="27"/>
      <c r="BB202" s="116"/>
      <c r="BC202" s="23"/>
      <c r="BD202" s="23"/>
      <c r="BE202" s="23"/>
      <c r="BG202" s="116"/>
      <c r="BH202" s="23"/>
      <c r="BI202" s="23"/>
      <c r="BJ202" s="23"/>
      <c r="BL202" s="116"/>
      <c r="BM202" s="23"/>
      <c r="BN202" s="23"/>
      <c r="BO202" s="23"/>
      <c r="BQ202" s="116"/>
      <c r="BR202" s="23"/>
      <c r="BS202" s="23"/>
      <c r="BT202" s="23"/>
      <c r="BV202" s="116"/>
      <c r="BW202" s="23"/>
      <c r="BX202" s="23"/>
      <c r="BY202" s="23"/>
      <c r="CA202" s="116"/>
      <c r="CB202" s="23"/>
      <c r="CC202" s="23"/>
      <c r="CD202" s="23"/>
      <c r="CF202" s="116"/>
      <c r="CG202" s="23"/>
      <c r="CH202" s="23"/>
      <c r="CI202" s="23"/>
      <c r="CK202" s="116"/>
      <c r="CL202" s="23"/>
    </row>
    <row r="203" spans="1:90">
      <c r="D203" s="116"/>
      <c r="E203" s="23"/>
      <c r="F203" s="116"/>
      <c r="G203" s="116"/>
      <c r="H203" s="23"/>
      <c r="I203" s="116"/>
      <c r="J203" s="23"/>
      <c r="K203" s="23"/>
      <c r="L203" s="116"/>
      <c r="M203" s="116"/>
      <c r="N203" s="116"/>
      <c r="O203" s="23"/>
      <c r="P203" s="23"/>
      <c r="R203" s="116"/>
      <c r="S203" s="23"/>
      <c r="T203" s="23"/>
      <c r="V203" s="116"/>
      <c r="W203" s="23"/>
      <c r="Y203" s="177"/>
      <c r="Z203" s="28"/>
      <c r="AA203" s="116"/>
      <c r="AB203" s="23"/>
      <c r="AC203" s="23"/>
      <c r="AE203" s="116"/>
      <c r="AF203" s="23"/>
      <c r="AG203" s="23"/>
      <c r="AI203" s="116"/>
      <c r="AJ203" s="23"/>
      <c r="AK203" s="23"/>
      <c r="AM203" s="116"/>
      <c r="AN203" s="23"/>
      <c r="AO203" s="23"/>
      <c r="AQ203" s="116"/>
      <c r="AR203" s="23"/>
      <c r="AS203" s="23"/>
      <c r="AT203" s="23"/>
      <c r="AU203" s="23"/>
      <c r="AW203" s="116"/>
      <c r="AX203" s="23"/>
      <c r="AY203" s="23"/>
      <c r="AZ203" s="27"/>
      <c r="BB203" s="116"/>
      <c r="BC203" s="23"/>
      <c r="BD203" s="23"/>
      <c r="BE203" s="23"/>
      <c r="BG203" s="116"/>
      <c r="BH203" s="23"/>
      <c r="BI203" s="23"/>
      <c r="BJ203" s="23"/>
      <c r="BL203" s="116"/>
      <c r="BM203" s="23"/>
      <c r="BN203" s="23"/>
      <c r="BO203" s="23"/>
      <c r="BQ203" s="116"/>
      <c r="BR203" s="23"/>
      <c r="BS203" s="23"/>
      <c r="BT203" s="23"/>
      <c r="BV203" s="116"/>
      <c r="BW203" s="23"/>
      <c r="BX203" s="23"/>
      <c r="BY203" s="23"/>
      <c r="CA203" s="116"/>
      <c r="CB203" s="23"/>
      <c r="CC203" s="23"/>
      <c r="CD203" s="23"/>
      <c r="CF203" s="116"/>
      <c r="CG203" s="23"/>
      <c r="CH203" s="23"/>
      <c r="CI203" s="23"/>
      <c r="CK203" s="116"/>
      <c r="CL203" s="23"/>
    </row>
    <row r="204" spans="1:90">
      <c r="D204" s="116"/>
      <c r="E204" s="23"/>
      <c r="F204" s="116"/>
      <c r="G204" s="116"/>
      <c r="H204" s="23"/>
      <c r="I204" s="116"/>
      <c r="J204" s="23"/>
      <c r="K204" s="23"/>
      <c r="L204" s="116"/>
      <c r="M204" s="116"/>
      <c r="N204" s="116"/>
      <c r="O204" s="23"/>
      <c r="P204" s="23"/>
      <c r="R204" s="116"/>
      <c r="S204" s="23"/>
      <c r="T204" s="23"/>
      <c r="V204" s="116"/>
      <c r="W204" s="23"/>
      <c r="Y204" s="177"/>
      <c r="Z204" s="28"/>
      <c r="AA204" s="116"/>
      <c r="AB204" s="23"/>
      <c r="AC204" s="23"/>
      <c r="AE204" s="116"/>
      <c r="AF204" s="23"/>
      <c r="AG204" s="23"/>
      <c r="AI204" s="116"/>
      <c r="AJ204" s="23"/>
      <c r="AK204" s="23"/>
      <c r="AM204" s="116"/>
      <c r="AN204" s="23"/>
      <c r="AO204" s="23"/>
      <c r="AQ204" s="116"/>
      <c r="AR204" s="23"/>
      <c r="AS204" s="23"/>
      <c r="AT204" s="23"/>
      <c r="AU204" s="23"/>
      <c r="AW204" s="116"/>
      <c r="AX204" s="23"/>
      <c r="AY204" s="23"/>
      <c r="AZ204" s="27"/>
      <c r="BB204" s="116"/>
      <c r="BC204" s="23"/>
      <c r="BD204" s="23"/>
      <c r="BE204" s="23"/>
      <c r="BG204" s="116"/>
      <c r="BH204" s="23"/>
      <c r="BI204" s="23"/>
      <c r="BJ204" s="23"/>
      <c r="BL204" s="116"/>
      <c r="BM204" s="23"/>
      <c r="BN204" s="23"/>
      <c r="BO204" s="23"/>
      <c r="BQ204" s="116"/>
      <c r="BR204" s="23"/>
      <c r="BS204" s="23"/>
      <c r="BT204" s="23"/>
      <c r="BV204" s="116"/>
      <c r="BW204" s="23"/>
      <c r="BX204" s="23"/>
      <c r="BY204" s="23"/>
    </row>
    <row r="205" spans="1:90">
      <c r="D205" s="116"/>
      <c r="E205" s="23"/>
      <c r="F205" s="116"/>
      <c r="G205" s="116"/>
      <c r="H205" s="23"/>
      <c r="I205" s="116"/>
      <c r="J205" s="23"/>
      <c r="K205" s="23"/>
      <c r="L205" s="116"/>
      <c r="M205" s="116"/>
      <c r="N205" s="116"/>
      <c r="O205" s="23"/>
      <c r="P205" s="23"/>
      <c r="R205" s="116"/>
      <c r="S205" s="23"/>
      <c r="T205" s="23"/>
      <c r="V205" s="116"/>
      <c r="W205" s="23"/>
      <c r="Y205" s="177"/>
      <c r="Z205" s="28"/>
      <c r="AA205" s="116"/>
      <c r="AB205" s="23"/>
      <c r="AC205" s="23"/>
      <c r="AE205" s="116"/>
      <c r="AF205" s="23"/>
      <c r="AG205" s="23"/>
      <c r="AI205" s="116"/>
      <c r="AJ205" s="23"/>
      <c r="AK205" s="23"/>
      <c r="AM205" s="116"/>
      <c r="AN205" s="23"/>
      <c r="AO205" s="23"/>
      <c r="AQ205" s="116"/>
      <c r="AR205" s="23"/>
      <c r="AS205" s="23"/>
      <c r="AT205" s="23"/>
      <c r="AU205" s="23"/>
      <c r="AW205" s="116"/>
      <c r="AX205" s="23"/>
      <c r="AY205" s="23"/>
      <c r="AZ205" s="27"/>
      <c r="BB205" s="116"/>
      <c r="BC205" s="23"/>
      <c r="BD205" s="23"/>
      <c r="BE205" s="23"/>
      <c r="BG205" s="116"/>
      <c r="BH205" s="23"/>
      <c r="BI205" s="23"/>
      <c r="BJ205" s="23"/>
      <c r="BL205" s="116"/>
      <c r="BM205" s="23"/>
      <c r="BN205" s="23"/>
      <c r="BO205" s="23"/>
      <c r="BQ205" s="116"/>
      <c r="BR205" s="23"/>
      <c r="BS205" s="23"/>
      <c r="BT205" s="23"/>
      <c r="BV205" s="116"/>
      <c r="BW205" s="23"/>
      <c r="BX205" s="23"/>
      <c r="BY205" s="23"/>
    </row>
    <row r="206" spans="1:90">
      <c r="D206" s="116"/>
      <c r="E206" s="23"/>
      <c r="F206" s="116"/>
      <c r="G206" s="116"/>
      <c r="H206" s="23"/>
      <c r="I206" s="116"/>
      <c r="J206" s="23"/>
      <c r="K206" s="23"/>
      <c r="L206" s="116"/>
      <c r="M206" s="116"/>
      <c r="N206" s="116"/>
      <c r="O206" s="23"/>
      <c r="P206" s="23"/>
      <c r="R206" s="116"/>
      <c r="S206" s="23"/>
      <c r="T206" s="23"/>
      <c r="V206" s="116"/>
      <c r="W206" s="23"/>
      <c r="Y206" s="177"/>
      <c r="Z206" s="28"/>
      <c r="AA206" s="116"/>
      <c r="AB206" s="23"/>
      <c r="AC206" s="23"/>
      <c r="AE206" s="116"/>
      <c r="AF206" s="23"/>
      <c r="AG206" s="23"/>
      <c r="AI206" s="116"/>
      <c r="AJ206" s="23"/>
      <c r="AK206" s="23"/>
      <c r="AM206" s="116"/>
      <c r="AN206" s="23"/>
      <c r="AO206" s="23"/>
      <c r="AQ206" s="116"/>
      <c r="AR206" s="23"/>
      <c r="AS206" s="23"/>
      <c r="AT206" s="23"/>
      <c r="AU206" s="23"/>
      <c r="AW206" s="116"/>
      <c r="AX206" s="23"/>
      <c r="AY206" s="23"/>
      <c r="AZ206" s="27"/>
      <c r="BB206" s="116"/>
      <c r="BC206" s="23"/>
      <c r="BD206" s="23"/>
      <c r="BE206" s="23"/>
      <c r="BG206" s="116"/>
      <c r="BH206" s="23"/>
      <c r="BI206" s="23"/>
      <c r="BJ206" s="23"/>
      <c r="BL206" s="116"/>
      <c r="BM206" s="23"/>
      <c r="BN206" s="23"/>
      <c r="BO206" s="23"/>
      <c r="BQ206" s="116"/>
      <c r="BR206" s="23"/>
      <c r="BS206" s="23"/>
      <c r="BT206" s="23"/>
      <c r="BV206" s="116"/>
      <c r="BW206" s="23"/>
      <c r="BX206" s="23"/>
      <c r="BY206" s="23"/>
    </row>
    <row r="207" spans="1:90">
      <c r="D207" s="116"/>
      <c r="E207" s="23"/>
      <c r="F207" s="116"/>
      <c r="G207" s="116"/>
      <c r="H207" s="23"/>
      <c r="I207" s="116"/>
      <c r="J207" s="23"/>
      <c r="K207" s="23"/>
      <c r="L207" s="116"/>
      <c r="M207" s="116"/>
      <c r="N207" s="116"/>
      <c r="O207" s="23"/>
      <c r="P207" s="23"/>
      <c r="R207" s="116"/>
      <c r="S207" s="23"/>
      <c r="T207" s="23"/>
      <c r="V207" s="116"/>
      <c r="W207" s="23"/>
      <c r="Y207" s="177"/>
      <c r="Z207" s="28"/>
      <c r="AA207" s="116"/>
      <c r="AB207" s="23"/>
      <c r="AC207" s="23"/>
      <c r="AE207" s="116"/>
      <c r="AF207" s="23"/>
      <c r="AG207" s="23"/>
      <c r="AI207" s="116"/>
      <c r="AJ207" s="23"/>
      <c r="AK207" s="23"/>
      <c r="AM207" s="116"/>
      <c r="AN207" s="23"/>
      <c r="AO207" s="23"/>
      <c r="AQ207" s="116"/>
      <c r="AR207" s="23"/>
      <c r="AS207" s="23"/>
      <c r="AT207" s="23"/>
      <c r="AU207" s="23"/>
      <c r="AW207" s="116"/>
      <c r="AX207" s="23"/>
      <c r="AY207" s="23"/>
      <c r="AZ207" s="27"/>
      <c r="BB207" s="116"/>
      <c r="BC207" s="23"/>
      <c r="BD207" s="23"/>
      <c r="BE207" s="23"/>
      <c r="BG207" s="116"/>
      <c r="BH207" s="23"/>
      <c r="BI207" s="23"/>
      <c r="BJ207" s="23"/>
      <c r="BL207" s="116"/>
      <c r="BM207" s="23"/>
      <c r="BN207" s="23"/>
      <c r="BO207" s="23"/>
      <c r="BQ207" s="116"/>
      <c r="BR207" s="23"/>
      <c r="BS207" s="23"/>
      <c r="BT207" s="23"/>
      <c r="BV207" s="116"/>
      <c r="BW207" s="23"/>
      <c r="BX207" s="23"/>
      <c r="BY207" s="23"/>
    </row>
    <row r="208" spans="1:90">
      <c r="D208" s="116"/>
      <c r="E208" s="23"/>
      <c r="F208" s="116"/>
      <c r="G208" s="116"/>
      <c r="H208" s="23"/>
      <c r="I208" s="116"/>
      <c r="J208" s="23"/>
      <c r="K208" s="23"/>
      <c r="L208" s="116"/>
      <c r="M208" s="116"/>
      <c r="N208" s="116"/>
      <c r="O208" s="23"/>
      <c r="P208" s="23"/>
      <c r="R208" s="116"/>
      <c r="S208" s="23"/>
      <c r="T208" s="23"/>
      <c r="V208" s="116"/>
      <c r="W208" s="23"/>
      <c r="Y208" s="177"/>
      <c r="Z208" s="28"/>
      <c r="AA208" s="116"/>
      <c r="AB208" s="23"/>
      <c r="AC208" s="23"/>
      <c r="AE208" s="116"/>
      <c r="AF208" s="23"/>
      <c r="AG208" s="23"/>
      <c r="AI208" s="116"/>
      <c r="AJ208" s="23"/>
      <c r="AK208" s="23"/>
      <c r="AM208" s="116"/>
      <c r="AN208" s="23"/>
      <c r="AO208" s="23"/>
      <c r="AQ208" s="116"/>
      <c r="AR208" s="23"/>
      <c r="AS208" s="23"/>
      <c r="AT208" s="23"/>
      <c r="AU208" s="23"/>
      <c r="AW208" s="116"/>
      <c r="AX208" s="23"/>
      <c r="AY208" s="23"/>
      <c r="AZ208" s="27"/>
      <c r="BB208" s="116"/>
      <c r="BC208" s="23"/>
      <c r="BD208" s="23"/>
      <c r="BE208" s="23"/>
      <c r="BG208" s="116"/>
      <c r="BH208" s="23"/>
      <c r="BI208" s="23"/>
      <c r="BJ208" s="23"/>
      <c r="BL208" s="116"/>
      <c r="BM208" s="23"/>
      <c r="BN208" s="23"/>
      <c r="BO208" s="23"/>
      <c r="BQ208" s="116"/>
      <c r="BR208" s="23"/>
      <c r="BS208" s="23"/>
      <c r="BT208" s="23"/>
      <c r="BV208" s="116"/>
      <c r="BW208" s="23"/>
      <c r="BX208" s="23"/>
      <c r="BY208" s="23"/>
    </row>
    <row r="209" spans="4:90">
      <c r="D209" s="116"/>
      <c r="E209" s="23"/>
      <c r="F209" s="116"/>
      <c r="G209" s="116"/>
      <c r="H209" s="23"/>
      <c r="I209" s="116"/>
      <c r="J209" s="23"/>
      <c r="K209" s="23"/>
      <c r="L209" s="116"/>
      <c r="M209" s="116"/>
      <c r="N209" s="116"/>
      <c r="O209" s="23"/>
      <c r="P209" s="23"/>
      <c r="R209" s="116"/>
      <c r="S209" s="23"/>
      <c r="T209" s="23"/>
      <c r="V209" s="116"/>
      <c r="W209" s="23"/>
      <c r="Y209" s="177"/>
      <c r="Z209" s="28"/>
      <c r="AA209" s="116"/>
      <c r="AB209" s="23"/>
      <c r="AC209" s="23"/>
      <c r="AE209" s="116"/>
      <c r="AF209" s="23"/>
      <c r="AG209" s="23"/>
      <c r="AI209" s="116"/>
      <c r="AJ209" s="23"/>
      <c r="AK209" s="23"/>
      <c r="AM209" s="116"/>
      <c r="AN209" s="23"/>
      <c r="AO209" s="23"/>
      <c r="AQ209" s="116"/>
      <c r="AR209" s="23"/>
      <c r="AS209" s="23"/>
      <c r="AT209" s="23"/>
      <c r="AU209" s="23"/>
      <c r="AW209" s="116"/>
      <c r="AX209" s="23"/>
      <c r="AY209" s="23"/>
      <c r="AZ209" s="27"/>
      <c r="BB209" s="116"/>
      <c r="BC209" s="23"/>
      <c r="BD209" s="23"/>
      <c r="BE209" s="23"/>
      <c r="BG209" s="116"/>
      <c r="BH209" s="23"/>
      <c r="BI209" s="23"/>
      <c r="BJ209" s="23"/>
      <c r="BL209" s="116"/>
      <c r="BM209" s="23"/>
      <c r="BN209" s="23"/>
      <c r="BO209" s="23"/>
      <c r="BQ209" s="116"/>
      <c r="BR209" s="23"/>
      <c r="BS209" s="23"/>
      <c r="BT209" s="23"/>
      <c r="BV209" s="116"/>
      <c r="BW209" s="23"/>
      <c r="BX209" s="23"/>
      <c r="BY209" s="23"/>
      <c r="CA209" s="116"/>
      <c r="CB209" s="23"/>
      <c r="CC209" s="23"/>
      <c r="CD209" s="23"/>
      <c r="CF209" s="116"/>
      <c r="CG209" s="23"/>
      <c r="CH209" s="23"/>
      <c r="CI209" s="23"/>
      <c r="CK209" s="116"/>
      <c r="CL209" s="23"/>
    </row>
    <row r="210" spans="4:90">
      <c r="D210" s="116"/>
      <c r="E210" s="23"/>
      <c r="F210" s="116"/>
      <c r="G210" s="116"/>
      <c r="H210" s="23"/>
      <c r="I210" s="116"/>
      <c r="J210" s="23"/>
      <c r="K210" s="23"/>
      <c r="L210" s="116"/>
      <c r="M210" s="116"/>
      <c r="N210" s="116"/>
      <c r="O210" s="23"/>
      <c r="P210" s="23"/>
      <c r="R210" s="116"/>
      <c r="S210" s="23"/>
      <c r="T210" s="23"/>
      <c r="V210" s="116"/>
      <c r="W210" s="23"/>
      <c r="Y210" s="177"/>
      <c r="Z210" s="28"/>
      <c r="AA210" s="116"/>
      <c r="AB210" s="23"/>
      <c r="AC210" s="23"/>
      <c r="AE210" s="116"/>
      <c r="AF210" s="23"/>
      <c r="AG210" s="23"/>
      <c r="AI210" s="116"/>
      <c r="AJ210" s="23"/>
      <c r="AK210" s="23"/>
      <c r="AM210" s="116"/>
      <c r="AN210" s="23"/>
      <c r="AO210" s="23"/>
      <c r="AQ210" s="116"/>
      <c r="AR210" s="23"/>
      <c r="AS210" s="23"/>
      <c r="AT210" s="23"/>
      <c r="AU210" s="23"/>
      <c r="AW210" s="116"/>
      <c r="AX210" s="23"/>
      <c r="AY210" s="23"/>
      <c r="AZ210" s="27"/>
      <c r="BB210" s="116"/>
      <c r="BC210" s="23"/>
      <c r="BD210" s="23"/>
      <c r="BE210" s="23"/>
      <c r="BG210" s="116"/>
      <c r="BH210" s="23"/>
      <c r="BI210" s="23"/>
      <c r="BJ210" s="23"/>
      <c r="BL210" s="116"/>
      <c r="BM210" s="23"/>
      <c r="BN210" s="23"/>
      <c r="BO210" s="23"/>
      <c r="BQ210" s="116"/>
      <c r="BR210" s="23"/>
      <c r="BS210" s="23"/>
      <c r="BT210" s="23"/>
      <c r="BV210" s="116"/>
      <c r="BW210" s="23"/>
      <c r="BX210" s="23"/>
      <c r="BY210" s="23"/>
      <c r="CA210" s="116"/>
      <c r="CB210" s="23"/>
      <c r="CC210" s="23"/>
      <c r="CD210" s="23"/>
      <c r="CF210" s="116"/>
      <c r="CG210" s="23"/>
      <c r="CH210" s="23"/>
      <c r="CI210" s="23"/>
      <c r="CK210" s="116"/>
      <c r="CL210" s="23"/>
    </row>
    <row r="211" spans="4:90">
      <c r="D211" s="116"/>
      <c r="E211" s="23"/>
      <c r="F211" s="116"/>
      <c r="G211" s="116"/>
      <c r="H211" s="23"/>
      <c r="I211" s="116"/>
      <c r="J211" s="23"/>
      <c r="K211" s="23"/>
      <c r="L211" s="116"/>
      <c r="M211" s="116"/>
      <c r="N211" s="116"/>
      <c r="O211" s="23"/>
      <c r="P211" s="23"/>
      <c r="R211" s="116"/>
      <c r="S211" s="23"/>
      <c r="T211" s="23"/>
      <c r="V211" s="116"/>
      <c r="W211" s="23"/>
      <c r="Y211" s="177"/>
      <c r="Z211" s="28"/>
      <c r="AA211" s="116"/>
      <c r="AB211" s="23"/>
      <c r="AC211" s="23"/>
      <c r="AE211" s="116"/>
      <c r="AF211" s="23"/>
      <c r="AG211" s="23"/>
      <c r="AI211" s="116"/>
      <c r="AJ211" s="23"/>
      <c r="AK211" s="23"/>
      <c r="AM211" s="116"/>
      <c r="AN211" s="23"/>
      <c r="AO211" s="23"/>
      <c r="AQ211" s="116"/>
      <c r="AR211" s="23"/>
      <c r="AS211" s="23"/>
      <c r="AT211" s="23"/>
      <c r="AU211" s="23"/>
      <c r="AW211" s="116"/>
      <c r="AX211" s="23"/>
      <c r="AY211" s="23"/>
      <c r="AZ211" s="27"/>
      <c r="BB211" s="116"/>
      <c r="BC211" s="23"/>
      <c r="BD211" s="23"/>
      <c r="BE211" s="23"/>
      <c r="BG211" s="116"/>
      <c r="BH211" s="23"/>
      <c r="BI211" s="23"/>
      <c r="BJ211" s="23"/>
      <c r="BL211" s="116"/>
      <c r="BM211" s="23"/>
      <c r="BN211" s="23"/>
      <c r="BO211" s="23"/>
      <c r="BQ211" s="116"/>
      <c r="BR211" s="23"/>
      <c r="BS211" s="23"/>
      <c r="BT211" s="23"/>
      <c r="BV211" s="116"/>
      <c r="BW211" s="23"/>
      <c r="BX211" s="23"/>
      <c r="BY211" s="23"/>
      <c r="CA211" s="116"/>
      <c r="CB211" s="23"/>
      <c r="CC211" s="23"/>
      <c r="CD211" s="23"/>
      <c r="CF211" s="116"/>
      <c r="CG211" s="23"/>
      <c r="CH211" s="23"/>
      <c r="CI211" s="23"/>
      <c r="CK211" s="116"/>
      <c r="CL211" s="23"/>
    </row>
    <row r="212" spans="4:90">
      <c r="D212" s="116"/>
      <c r="E212" s="23"/>
      <c r="F212" s="116"/>
      <c r="G212" s="116"/>
      <c r="H212" s="23"/>
      <c r="I212" s="116"/>
      <c r="J212" s="23"/>
      <c r="K212" s="23"/>
      <c r="L212" s="116"/>
      <c r="M212" s="116"/>
      <c r="N212" s="116"/>
      <c r="O212" s="23"/>
      <c r="P212" s="23"/>
      <c r="R212" s="116"/>
      <c r="S212" s="23"/>
      <c r="T212" s="23"/>
      <c r="V212" s="116"/>
      <c r="W212" s="23"/>
      <c r="Y212" s="177"/>
      <c r="Z212" s="28"/>
      <c r="AA212" s="116"/>
      <c r="AB212" s="23"/>
      <c r="AC212" s="23"/>
      <c r="AE212" s="116"/>
      <c r="AF212" s="23"/>
      <c r="AG212" s="23"/>
      <c r="AI212" s="116"/>
      <c r="AJ212" s="23"/>
      <c r="AK212" s="23"/>
      <c r="AM212" s="116"/>
      <c r="AN212" s="23"/>
      <c r="AO212" s="23"/>
      <c r="AQ212" s="116"/>
      <c r="AR212" s="23"/>
      <c r="AS212" s="23"/>
      <c r="AT212" s="23"/>
      <c r="AU212" s="23"/>
      <c r="AW212" s="116"/>
      <c r="AX212" s="23"/>
      <c r="AY212" s="23"/>
      <c r="AZ212" s="27"/>
      <c r="BB212" s="116"/>
      <c r="BC212" s="23"/>
      <c r="BD212" s="23"/>
      <c r="BE212" s="23"/>
      <c r="BG212" s="116"/>
      <c r="BH212" s="23"/>
      <c r="BI212" s="23"/>
      <c r="BJ212" s="23"/>
      <c r="BL212" s="116"/>
      <c r="BM212" s="23"/>
      <c r="BN212" s="23"/>
      <c r="BO212" s="23"/>
      <c r="BQ212" s="116"/>
      <c r="BR212" s="23"/>
      <c r="BS212" s="23"/>
      <c r="BT212" s="23"/>
      <c r="BV212" s="116"/>
      <c r="BW212" s="23"/>
      <c r="BX212" s="23"/>
      <c r="BY212" s="23"/>
      <c r="CA212" s="116"/>
      <c r="CB212" s="23"/>
      <c r="CC212" s="23"/>
      <c r="CD212" s="23"/>
      <c r="CF212" s="116"/>
      <c r="CG212" s="23"/>
      <c r="CH212" s="23"/>
      <c r="CI212" s="23"/>
      <c r="CK212" s="116"/>
      <c r="CL212" s="23"/>
    </row>
    <row r="213" spans="4:90">
      <c r="D213" s="116"/>
      <c r="E213" s="23"/>
      <c r="F213" s="116"/>
      <c r="G213" s="116"/>
      <c r="H213" s="23"/>
      <c r="I213" s="116"/>
      <c r="J213" s="23"/>
      <c r="K213" s="23"/>
      <c r="L213" s="116"/>
      <c r="M213" s="116"/>
      <c r="N213" s="116"/>
      <c r="O213" s="23"/>
      <c r="P213" s="23"/>
      <c r="R213" s="116"/>
      <c r="S213" s="23"/>
      <c r="T213" s="23"/>
      <c r="V213" s="116"/>
      <c r="W213" s="23"/>
      <c r="Y213" s="177"/>
      <c r="Z213" s="28"/>
      <c r="AA213" s="116"/>
      <c r="AB213" s="23"/>
      <c r="AC213" s="23"/>
      <c r="AE213" s="116"/>
      <c r="AF213" s="23"/>
      <c r="AG213" s="23"/>
      <c r="AI213" s="116"/>
      <c r="AJ213" s="23"/>
      <c r="AK213" s="23"/>
      <c r="AM213" s="116"/>
      <c r="AN213" s="23"/>
      <c r="AO213" s="23"/>
      <c r="AQ213" s="116"/>
      <c r="AR213" s="23"/>
      <c r="AS213" s="23"/>
      <c r="AT213" s="23"/>
      <c r="AU213" s="23"/>
      <c r="AW213" s="116"/>
      <c r="AX213" s="23"/>
      <c r="AY213" s="23"/>
      <c r="AZ213" s="27"/>
      <c r="BB213" s="116"/>
      <c r="BC213" s="23"/>
      <c r="BD213" s="23"/>
      <c r="BE213" s="23"/>
      <c r="BG213" s="116"/>
      <c r="BH213" s="23"/>
      <c r="BI213" s="23"/>
      <c r="BJ213" s="23"/>
      <c r="BL213" s="116"/>
      <c r="BM213" s="23"/>
      <c r="BN213" s="23"/>
      <c r="BO213" s="23"/>
      <c r="BQ213" s="116"/>
      <c r="BR213" s="23"/>
      <c r="BS213" s="23"/>
      <c r="BT213" s="23"/>
      <c r="BV213" s="116"/>
      <c r="BW213" s="23"/>
      <c r="BX213" s="23"/>
      <c r="BY213" s="23"/>
      <c r="CA213" s="116"/>
      <c r="CB213" s="23"/>
      <c r="CC213" s="23"/>
      <c r="CD213" s="23"/>
      <c r="CF213" s="116"/>
      <c r="CG213" s="23"/>
      <c r="CH213" s="23"/>
      <c r="CI213" s="23"/>
      <c r="CK213" s="116"/>
      <c r="CL213" s="23"/>
    </row>
    <row r="214" spans="4:90">
      <c r="D214" s="116"/>
      <c r="E214" s="23"/>
      <c r="F214" s="116"/>
      <c r="G214" s="116"/>
      <c r="H214" s="23"/>
      <c r="I214" s="116"/>
      <c r="J214" s="23"/>
      <c r="K214" s="23"/>
      <c r="L214" s="116"/>
      <c r="M214" s="116"/>
      <c r="N214" s="116"/>
      <c r="O214" s="23"/>
      <c r="P214" s="23"/>
      <c r="R214" s="116"/>
      <c r="S214" s="23"/>
      <c r="T214" s="23"/>
      <c r="V214" s="116"/>
      <c r="W214" s="23"/>
      <c r="Y214" s="177"/>
      <c r="Z214" s="28"/>
      <c r="AA214" s="116"/>
      <c r="AB214" s="23"/>
      <c r="AC214" s="23"/>
      <c r="AE214" s="116"/>
      <c r="AF214" s="23"/>
      <c r="AG214" s="23"/>
      <c r="AI214" s="116"/>
      <c r="AJ214" s="23"/>
      <c r="AK214" s="23"/>
      <c r="AM214" s="116"/>
      <c r="AN214" s="23"/>
      <c r="AO214" s="23"/>
      <c r="AQ214" s="116"/>
      <c r="AR214" s="23"/>
      <c r="AS214" s="23"/>
      <c r="AT214" s="23"/>
      <c r="AU214" s="23"/>
      <c r="AW214" s="116"/>
      <c r="AX214" s="23"/>
      <c r="AY214" s="23"/>
      <c r="AZ214" s="27"/>
      <c r="BB214" s="116"/>
      <c r="BC214" s="23"/>
      <c r="BD214" s="23"/>
      <c r="BE214" s="23"/>
      <c r="BG214" s="116"/>
      <c r="BH214" s="23"/>
      <c r="BI214" s="23"/>
      <c r="BJ214" s="23"/>
      <c r="BL214" s="116"/>
      <c r="BM214" s="23"/>
      <c r="BN214" s="23"/>
      <c r="BO214" s="23"/>
      <c r="BQ214" s="116"/>
      <c r="BR214" s="23"/>
      <c r="BS214" s="23"/>
      <c r="BT214" s="23"/>
      <c r="BV214" s="116"/>
      <c r="BW214" s="23"/>
      <c r="BX214" s="23"/>
      <c r="BY214" s="23"/>
      <c r="CA214" s="116"/>
      <c r="CB214" s="23"/>
      <c r="CC214" s="23"/>
      <c r="CD214" s="23"/>
      <c r="CF214" s="116"/>
      <c r="CG214" s="23"/>
      <c r="CH214" s="23"/>
      <c r="CI214" s="23"/>
      <c r="CK214" s="116"/>
      <c r="CL214" s="23"/>
    </row>
    <row r="215" spans="4:90">
      <c r="D215" s="116"/>
      <c r="E215" s="23"/>
      <c r="F215" s="116"/>
      <c r="G215" s="116"/>
      <c r="H215" s="23"/>
      <c r="I215" s="116"/>
      <c r="J215" s="23"/>
      <c r="K215" s="23"/>
      <c r="L215" s="116"/>
      <c r="M215" s="116"/>
      <c r="N215" s="116"/>
      <c r="O215" s="23"/>
      <c r="P215" s="23"/>
      <c r="R215" s="116"/>
      <c r="S215" s="23"/>
      <c r="T215" s="23"/>
      <c r="V215" s="116"/>
      <c r="W215" s="23"/>
      <c r="Y215" s="177"/>
      <c r="Z215" s="28"/>
      <c r="AA215" s="116"/>
      <c r="AB215" s="23"/>
      <c r="AC215" s="23"/>
      <c r="AE215" s="116"/>
      <c r="AF215" s="23"/>
      <c r="AG215" s="23"/>
      <c r="AI215" s="116"/>
      <c r="AJ215" s="23"/>
      <c r="AK215" s="23"/>
      <c r="AM215" s="116"/>
      <c r="AN215" s="23"/>
      <c r="AO215" s="23"/>
      <c r="AQ215" s="116"/>
      <c r="AR215" s="23"/>
      <c r="AS215" s="23"/>
      <c r="AT215" s="23"/>
      <c r="AU215" s="23"/>
      <c r="AW215" s="116"/>
      <c r="AX215" s="23"/>
      <c r="AY215" s="23"/>
      <c r="AZ215" s="27"/>
      <c r="BB215" s="116"/>
      <c r="BC215" s="23"/>
      <c r="BD215" s="23"/>
      <c r="BE215" s="23"/>
      <c r="BG215" s="116"/>
      <c r="BH215" s="23"/>
      <c r="BI215" s="23"/>
      <c r="BJ215" s="23"/>
      <c r="BL215" s="116"/>
      <c r="BM215" s="23"/>
      <c r="BN215" s="23"/>
      <c r="BO215" s="23"/>
      <c r="BQ215" s="116"/>
      <c r="BR215" s="23"/>
      <c r="BS215" s="23"/>
      <c r="BT215" s="23"/>
      <c r="BV215" s="116"/>
      <c r="BW215" s="23"/>
      <c r="BX215" s="23"/>
      <c r="BY215" s="23"/>
      <c r="CA215" s="116"/>
      <c r="CB215" s="23"/>
      <c r="CC215" s="23"/>
      <c r="CD215" s="23"/>
      <c r="CF215" s="116"/>
      <c r="CG215" s="23"/>
      <c r="CH215" s="23"/>
      <c r="CI215" s="23"/>
      <c r="CK215" s="116"/>
      <c r="CL215" s="23"/>
    </row>
    <row r="216" spans="4:90">
      <c r="D216" s="116"/>
      <c r="E216" s="23"/>
      <c r="F216" s="116"/>
      <c r="G216" s="116"/>
      <c r="H216" s="23"/>
      <c r="I216" s="116"/>
      <c r="J216" s="23"/>
      <c r="K216" s="23"/>
      <c r="L216" s="116"/>
      <c r="M216" s="116"/>
      <c r="N216" s="116"/>
      <c r="O216" s="23"/>
      <c r="P216" s="23"/>
      <c r="R216" s="116"/>
      <c r="S216" s="23"/>
      <c r="T216" s="23"/>
      <c r="V216" s="116"/>
      <c r="W216" s="23"/>
      <c r="Y216" s="177"/>
      <c r="Z216" s="28"/>
      <c r="AA216" s="116"/>
      <c r="AB216" s="23"/>
      <c r="AC216" s="23"/>
      <c r="AE216" s="116"/>
      <c r="AF216" s="23"/>
      <c r="AG216" s="23"/>
      <c r="AI216" s="116"/>
      <c r="AJ216" s="23"/>
      <c r="AK216" s="23"/>
      <c r="AM216" s="116"/>
      <c r="AN216" s="23"/>
      <c r="AO216" s="23"/>
      <c r="AQ216" s="116"/>
      <c r="AR216" s="23"/>
      <c r="AS216" s="23"/>
      <c r="AT216" s="23"/>
      <c r="AU216" s="23"/>
      <c r="AW216" s="116"/>
      <c r="AX216" s="23"/>
      <c r="AY216" s="23"/>
      <c r="AZ216" s="27"/>
      <c r="BB216" s="116"/>
      <c r="BC216" s="23"/>
      <c r="BD216" s="23"/>
      <c r="BE216" s="23"/>
      <c r="BG216" s="116"/>
      <c r="BH216" s="23"/>
      <c r="BI216" s="23"/>
      <c r="BJ216" s="23"/>
      <c r="BL216" s="116"/>
      <c r="BM216" s="23"/>
      <c r="BN216" s="23"/>
      <c r="BO216" s="23"/>
      <c r="BQ216" s="116"/>
      <c r="BR216" s="23"/>
      <c r="BS216" s="23"/>
      <c r="BT216" s="23"/>
      <c r="BV216" s="116"/>
      <c r="BW216" s="23"/>
      <c r="BX216" s="23"/>
      <c r="BY216" s="23"/>
      <c r="CA216" s="116"/>
      <c r="CB216" s="23"/>
      <c r="CC216" s="23"/>
      <c r="CD216" s="23"/>
      <c r="CF216" s="116"/>
      <c r="CG216" s="23"/>
      <c r="CH216" s="23"/>
      <c r="CI216" s="23"/>
      <c r="CK216" s="116"/>
      <c r="CL216" s="23"/>
    </row>
    <row r="217" spans="4:90">
      <c r="D217" s="116"/>
      <c r="E217" s="23"/>
      <c r="F217" s="116"/>
      <c r="G217" s="116"/>
      <c r="H217" s="23"/>
      <c r="I217" s="116"/>
      <c r="J217" s="23"/>
      <c r="K217" s="23"/>
      <c r="L217" s="116"/>
      <c r="M217" s="116"/>
      <c r="N217" s="116"/>
      <c r="O217" s="23"/>
      <c r="P217" s="23"/>
      <c r="R217" s="116"/>
      <c r="S217" s="23"/>
      <c r="T217" s="23"/>
      <c r="V217" s="116"/>
      <c r="W217" s="23"/>
      <c r="Y217" s="177"/>
      <c r="Z217" s="28"/>
      <c r="AA217" s="116"/>
      <c r="AB217" s="23"/>
      <c r="AC217" s="23"/>
      <c r="AE217" s="116"/>
      <c r="AF217" s="23"/>
      <c r="AG217" s="23"/>
      <c r="AI217" s="116"/>
      <c r="AJ217" s="23"/>
      <c r="AK217" s="23"/>
      <c r="AM217" s="116"/>
      <c r="AN217" s="23"/>
      <c r="AO217" s="23"/>
      <c r="AQ217" s="116"/>
      <c r="AR217" s="23"/>
      <c r="AS217" s="23"/>
      <c r="AT217" s="23"/>
      <c r="AU217" s="23"/>
      <c r="AW217" s="116"/>
      <c r="AX217" s="23"/>
      <c r="AY217" s="23"/>
      <c r="AZ217" s="27"/>
      <c r="BB217" s="116"/>
      <c r="BC217" s="23"/>
      <c r="BD217" s="23"/>
      <c r="BE217" s="23"/>
      <c r="BG217" s="116"/>
      <c r="BH217" s="23"/>
      <c r="BI217" s="23"/>
      <c r="BJ217" s="23"/>
      <c r="BL217" s="116"/>
      <c r="BM217" s="23"/>
      <c r="BN217" s="23"/>
      <c r="BO217" s="23"/>
      <c r="BQ217" s="116"/>
      <c r="BR217" s="23"/>
      <c r="BS217" s="23"/>
      <c r="BT217" s="23"/>
      <c r="BV217" s="116"/>
      <c r="BW217" s="23"/>
      <c r="BX217" s="23"/>
      <c r="BY217" s="23"/>
      <c r="CA217" s="116"/>
      <c r="CB217" s="23"/>
      <c r="CC217" s="23"/>
      <c r="CD217" s="23"/>
      <c r="CF217" s="116"/>
      <c r="CG217" s="23"/>
      <c r="CH217" s="23"/>
      <c r="CI217" s="23"/>
      <c r="CK217" s="116"/>
      <c r="CL217" s="23"/>
    </row>
  </sheetData>
  <mergeCells count="15">
    <mergeCell ref="CA6:CD6"/>
    <mergeCell ref="CF6:CI6"/>
    <mergeCell ref="BG3:BJ4"/>
    <mergeCell ref="BL3:BO4"/>
    <mergeCell ref="BQ3:BT4"/>
    <mergeCell ref="BV3:BY4"/>
    <mergeCell ref="CA3:CD4"/>
    <mergeCell ref="CF3:CI4"/>
    <mergeCell ref="BB3:BE4"/>
    <mergeCell ref="M2:P3"/>
    <mergeCell ref="AE3:AG4"/>
    <mergeCell ref="AI3:AK4"/>
    <mergeCell ref="AM3:AO4"/>
    <mergeCell ref="AQ3:AU4"/>
    <mergeCell ref="AW3:AZ4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9">
    <tabColor rgb="FF005EB8"/>
  </sheetPr>
  <dimension ref="A1:CM21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3" width="4.28515625" style="23" customWidth="1"/>
    <col min="4" max="4" width="11.7109375" style="130" customWidth="1"/>
    <col min="5" max="5" width="13.28515625" style="45" bestFit="1" customWidth="1"/>
    <col min="6" max="6" width="11.28515625" style="117" customWidth="1"/>
    <col min="7" max="7" width="12.28515625" style="130" customWidth="1"/>
    <col min="8" max="8" width="12.85546875" style="45" customWidth="1"/>
    <col min="9" max="9" width="11.85546875" style="117" customWidth="1"/>
    <col min="10" max="10" width="9.140625" style="47"/>
    <col min="11" max="11" width="11.85546875" style="47" customWidth="1"/>
    <col min="12" max="12" width="4.28515625" style="143" customWidth="1"/>
    <col min="13" max="13" width="15.140625" style="130" customWidth="1"/>
    <col min="14" max="14" width="8.5703125" style="117" customWidth="1"/>
    <col min="15" max="15" width="11.140625" style="47" customWidth="1"/>
    <col min="16" max="16" width="9.28515625" style="47" customWidth="1"/>
    <col min="17" max="17" width="4.28515625" style="116" customWidth="1"/>
    <col min="18" max="18" width="11.42578125" style="130" customWidth="1"/>
    <col min="19" max="19" width="11.42578125" style="45" customWidth="1"/>
    <col min="20" max="20" width="10.5703125" style="45" customWidth="1"/>
    <col min="21" max="21" width="4.28515625" style="116" customWidth="1"/>
    <col min="22" max="22" width="11" style="117" customWidth="1"/>
    <col min="23" max="23" width="11" style="47" customWidth="1"/>
    <col min="24" max="24" width="4.28515625" style="116" customWidth="1"/>
    <col min="25" max="25" width="9.7109375" style="176" customWidth="1"/>
    <col min="26" max="26" width="9.7109375" style="61" customWidth="1"/>
    <col min="27" max="27" width="9.85546875" style="117" customWidth="1"/>
    <col min="28" max="29" width="9.85546875" style="47" customWidth="1"/>
    <col min="30" max="30" width="4.28515625" style="116" customWidth="1"/>
    <col min="31" max="31" width="8.5703125" style="117" customWidth="1"/>
    <col min="32" max="32" width="8.5703125" style="47" customWidth="1"/>
    <col min="33" max="33" width="10.85546875" style="47" customWidth="1"/>
    <col min="34" max="34" width="4.28515625" style="116" customWidth="1"/>
    <col min="35" max="35" width="8.5703125" style="117" customWidth="1"/>
    <col min="36" max="36" width="8.5703125" style="47" customWidth="1"/>
    <col min="37" max="37" width="10.85546875" style="47" customWidth="1"/>
    <col min="38" max="38" width="4.28515625" style="116" customWidth="1"/>
    <col min="39" max="39" width="8.5703125" style="117" customWidth="1"/>
    <col min="40" max="40" width="8.5703125" style="47" customWidth="1"/>
    <col min="41" max="41" width="11" style="47" customWidth="1"/>
    <col min="42" max="42" width="4.28515625" style="116" customWidth="1"/>
    <col min="43" max="43" width="12.140625" style="117" customWidth="1"/>
    <col min="44" max="45" width="12.140625" style="47" customWidth="1"/>
    <col min="46" max="46" width="3.5703125" style="47" customWidth="1"/>
    <col min="47" max="47" width="12.140625" style="47" customWidth="1"/>
    <col min="48" max="48" width="4.28515625" style="116" customWidth="1"/>
    <col min="49" max="49" width="8.140625" style="117" customWidth="1"/>
    <col min="50" max="51" width="8.140625" style="47" customWidth="1"/>
    <col min="52" max="52" width="8.140625" style="65" customWidth="1"/>
    <col min="53" max="53" width="4.28515625" style="116" customWidth="1"/>
    <col min="54" max="54" width="11.42578125" style="130" customWidth="1"/>
    <col min="55" max="57" width="11.42578125" style="45" customWidth="1"/>
    <col min="58" max="58" width="4.28515625" style="116" customWidth="1"/>
    <col min="59" max="59" width="8.5703125" style="117" customWidth="1"/>
    <col min="60" max="60" width="8.5703125" style="47" customWidth="1"/>
    <col min="61" max="61" width="11.42578125" style="47" customWidth="1"/>
    <col min="62" max="62" width="8.5703125" style="47" customWidth="1"/>
    <col min="63" max="63" width="4.28515625" style="116" customWidth="1"/>
    <col min="64" max="64" width="11.7109375" style="130" customWidth="1"/>
    <col min="65" max="67" width="11.7109375" style="45" customWidth="1"/>
    <col min="68" max="68" width="4.28515625" style="116" customWidth="1"/>
    <col min="69" max="69" width="7.7109375" style="117" customWidth="1"/>
    <col min="70" max="70" width="7.7109375" style="47" customWidth="1"/>
    <col min="71" max="71" width="11.7109375" style="47" customWidth="1"/>
    <col min="72" max="72" width="7.7109375" style="47" customWidth="1"/>
    <col min="73" max="73" width="4.28515625" style="116" customWidth="1"/>
    <col min="74" max="74" width="7.7109375" style="117" customWidth="1"/>
    <col min="75" max="75" width="7.7109375" style="47" customWidth="1"/>
    <col min="76" max="76" width="11.28515625" style="47" customWidth="1"/>
    <col min="77" max="77" width="7.7109375" style="47" customWidth="1"/>
    <col min="78" max="78" width="4.28515625" style="116" customWidth="1"/>
    <col min="79" max="79" width="11.42578125" style="179" customWidth="1"/>
    <col min="80" max="82" width="11.42578125" style="62" customWidth="1"/>
    <col min="83" max="83" width="4.28515625" style="116" customWidth="1"/>
    <col min="84" max="84" width="11.85546875" style="179" customWidth="1"/>
    <col min="85" max="87" width="11.85546875" style="62" customWidth="1"/>
    <col min="88" max="88" width="4.28515625" style="116" customWidth="1"/>
    <col min="89" max="89" width="13.28515625" style="130" customWidth="1"/>
    <col min="90" max="90" width="13.28515625" style="45" customWidth="1"/>
    <col min="91" max="91" width="9.140625" style="116"/>
    <col min="92" max="16384" width="9.140625" style="23"/>
  </cols>
  <sheetData>
    <row r="1" spans="1:91">
      <c r="C1" s="14"/>
      <c r="D1" s="135" t="s">
        <v>471</v>
      </c>
      <c r="E1" s="169"/>
      <c r="F1" s="139"/>
      <c r="G1" s="135" t="s">
        <v>470</v>
      </c>
      <c r="O1" s="156"/>
      <c r="P1" s="156"/>
      <c r="Q1" s="129"/>
      <c r="AF1" s="156"/>
      <c r="AG1" s="156"/>
      <c r="AJ1" s="156"/>
      <c r="AK1" s="156"/>
      <c r="AN1" s="156"/>
      <c r="AO1" s="156"/>
      <c r="AP1" s="129"/>
      <c r="AR1" s="156"/>
      <c r="AS1" s="156"/>
      <c r="AT1" s="156"/>
      <c r="AU1" s="156"/>
      <c r="BM1" s="155"/>
      <c r="BN1" s="155"/>
      <c r="BO1" s="155"/>
      <c r="BR1" s="156"/>
      <c r="BS1" s="156"/>
      <c r="BT1" s="156"/>
      <c r="BW1" s="156"/>
      <c r="BX1" s="156"/>
      <c r="BY1" s="192"/>
      <c r="CB1" s="194"/>
      <c r="CC1" s="194"/>
      <c r="CD1" s="194"/>
      <c r="CG1" s="194"/>
      <c r="CH1" s="194"/>
      <c r="CI1" s="194"/>
    </row>
    <row r="2" spans="1:91">
      <c r="M2" s="287" t="s">
        <v>431</v>
      </c>
      <c r="N2" s="288"/>
      <c r="O2" s="288"/>
      <c r="P2" s="289"/>
      <c r="Q2" s="129"/>
      <c r="AF2" s="156"/>
      <c r="AG2" s="156"/>
      <c r="AJ2" s="156"/>
      <c r="AK2" s="156"/>
      <c r="AN2" s="156"/>
      <c r="AO2" s="156"/>
      <c r="AP2" s="129"/>
      <c r="AR2" s="156"/>
      <c r="AS2" s="156"/>
      <c r="AT2" s="156"/>
      <c r="AU2" s="156"/>
      <c r="BH2" s="156"/>
      <c r="BI2" s="156"/>
      <c r="BJ2" s="156"/>
      <c r="BM2" s="155"/>
      <c r="BN2" s="155"/>
      <c r="BO2" s="155"/>
      <c r="BR2" s="156"/>
      <c r="BS2" s="156"/>
      <c r="BT2" s="156"/>
      <c r="BW2" s="156"/>
      <c r="BX2" s="156"/>
      <c r="BY2" s="192"/>
      <c r="CB2" s="194"/>
      <c r="CC2" s="194"/>
      <c r="CD2" s="194"/>
      <c r="CG2" s="194"/>
      <c r="CH2" s="194"/>
      <c r="CI2" s="194"/>
    </row>
    <row r="3" spans="1:91" s="6" customFormat="1">
      <c r="A3" s="2"/>
      <c r="B3" s="2"/>
      <c r="D3" s="172"/>
      <c r="E3" s="182"/>
      <c r="F3" s="170"/>
      <c r="G3" s="173"/>
      <c r="H3" s="184"/>
      <c r="I3" s="170"/>
      <c r="J3" s="183"/>
      <c r="K3" s="183"/>
      <c r="L3" s="171"/>
      <c r="M3" s="287"/>
      <c r="N3" s="288"/>
      <c r="O3" s="288"/>
      <c r="P3" s="289"/>
      <c r="Q3" s="187"/>
      <c r="R3" s="172"/>
      <c r="S3" s="182"/>
      <c r="T3" s="182"/>
      <c r="U3" s="174"/>
      <c r="V3" s="186"/>
      <c r="W3" s="7"/>
      <c r="X3" s="174"/>
      <c r="Y3" s="173"/>
      <c r="Z3" s="184"/>
      <c r="AA3" s="186"/>
      <c r="AB3" s="7"/>
      <c r="AC3" s="7"/>
      <c r="AD3" s="174"/>
      <c r="AE3" s="290" t="s">
        <v>426</v>
      </c>
      <c r="AF3" s="291"/>
      <c r="AG3" s="291"/>
      <c r="AH3" s="174"/>
      <c r="AI3" s="290" t="s">
        <v>427</v>
      </c>
      <c r="AJ3" s="291"/>
      <c r="AK3" s="291"/>
      <c r="AL3" s="174"/>
      <c r="AM3" s="290" t="s">
        <v>428</v>
      </c>
      <c r="AN3" s="291"/>
      <c r="AO3" s="291"/>
      <c r="AP3" s="189"/>
      <c r="AQ3" s="290" t="s">
        <v>429</v>
      </c>
      <c r="AR3" s="291"/>
      <c r="AS3" s="291"/>
      <c r="AT3" s="291"/>
      <c r="AU3" s="291"/>
      <c r="AW3" s="290" t="s">
        <v>430</v>
      </c>
      <c r="AX3" s="291"/>
      <c r="AY3" s="291"/>
      <c r="AZ3" s="291"/>
      <c r="BB3" s="285" t="s">
        <v>431</v>
      </c>
      <c r="BC3" s="286"/>
      <c r="BD3" s="286"/>
      <c r="BE3" s="286"/>
      <c r="BF3" s="174"/>
      <c r="BG3" s="290" t="s">
        <v>15</v>
      </c>
      <c r="BH3" s="291"/>
      <c r="BI3" s="291"/>
      <c r="BJ3" s="291"/>
      <c r="BK3" s="174"/>
      <c r="BL3" s="285" t="s">
        <v>4</v>
      </c>
      <c r="BM3" s="286"/>
      <c r="BN3" s="286"/>
      <c r="BO3" s="286"/>
      <c r="BP3" s="174"/>
      <c r="BQ3" s="290" t="s">
        <v>432</v>
      </c>
      <c r="BR3" s="291"/>
      <c r="BS3" s="291"/>
      <c r="BT3" s="291"/>
      <c r="BU3" s="174"/>
      <c r="BV3" s="290" t="s">
        <v>433</v>
      </c>
      <c r="BW3" s="291"/>
      <c r="BX3" s="291"/>
      <c r="BY3" s="294"/>
      <c r="BZ3" s="174"/>
      <c r="CA3" s="295" t="s">
        <v>434</v>
      </c>
      <c r="CB3" s="296"/>
      <c r="CC3" s="296"/>
      <c r="CD3" s="296"/>
      <c r="CE3" s="174"/>
      <c r="CF3" s="295" t="s">
        <v>434</v>
      </c>
      <c r="CG3" s="296"/>
      <c r="CH3" s="296"/>
      <c r="CI3" s="296"/>
      <c r="CJ3" s="174"/>
      <c r="CK3" s="144"/>
      <c r="CL3" s="8"/>
      <c r="CM3" s="174"/>
    </row>
    <row r="4" spans="1:91" s="6" customFormat="1">
      <c r="A4" s="2"/>
      <c r="B4" s="2"/>
      <c r="D4" s="172"/>
      <c r="E4" s="182"/>
      <c r="F4" s="170"/>
      <c r="G4" s="173"/>
      <c r="H4" s="184"/>
      <c r="I4" s="170"/>
      <c r="J4" s="183"/>
      <c r="K4" s="183"/>
      <c r="L4" s="171"/>
      <c r="M4" s="173"/>
      <c r="N4" s="186"/>
      <c r="O4" s="7"/>
      <c r="P4" s="7"/>
      <c r="Q4" s="187"/>
      <c r="R4" s="172"/>
      <c r="S4" s="182"/>
      <c r="T4" s="182"/>
      <c r="U4" s="174"/>
      <c r="V4" s="186"/>
      <c r="W4" s="7"/>
      <c r="X4" s="174"/>
      <c r="Y4" s="173"/>
      <c r="Z4" s="184"/>
      <c r="AA4" s="186"/>
      <c r="AB4" s="7"/>
      <c r="AC4" s="7"/>
      <c r="AD4" s="174"/>
      <c r="AE4" s="290"/>
      <c r="AF4" s="291"/>
      <c r="AG4" s="291"/>
      <c r="AH4" s="174"/>
      <c r="AI4" s="290"/>
      <c r="AJ4" s="291"/>
      <c r="AK4" s="291"/>
      <c r="AL4" s="174"/>
      <c r="AM4" s="290"/>
      <c r="AN4" s="291"/>
      <c r="AO4" s="291"/>
      <c r="AP4" s="189"/>
      <c r="AQ4" s="290"/>
      <c r="AR4" s="291"/>
      <c r="AS4" s="291"/>
      <c r="AT4" s="291"/>
      <c r="AU4" s="291"/>
      <c r="AW4" s="290"/>
      <c r="AX4" s="291"/>
      <c r="AY4" s="291"/>
      <c r="AZ4" s="291"/>
      <c r="BB4" s="285"/>
      <c r="BC4" s="286"/>
      <c r="BD4" s="286"/>
      <c r="BE4" s="286"/>
      <c r="BF4" s="174"/>
      <c r="BG4" s="290"/>
      <c r="BH4" s="291"/>
      <c r="BI4" s="291"/>
      <c r="BJ4" s="291"/>
      <c r="BK4" s="174"/>
      <c r="BL4" s="285"/>
      <c r="BM4" s="286"/>
      <c r="BN4" s="286"/>
      <c r="BO4" s="286"/>
      <c r="BP4" s="174"/>
      <c r="BQ4" s="290"/>
      <c r="BR4" s="291"/>
      <c r="BS4" s="291"/>
      <c r="BT4" s="291"/>
      <c r="BU4" s="174"/>
      <c r="BV4" s="290"/>
      <c r="BW4" s="291"/>
      <c r="BX4" s="291"/>
      <c r="BY4" s="294"/>
      <c r="BZ4" s="174"/>
      <c r="CA4" s="295"/>
      <c r="CB4" s="296"/>
      <c r="CC4" s="296"/>
      <c r="CD4" s="296"/>
      <c r="CE4" s="174"/>
      <c r="CF4" s="295"/>
      <c r="CG4" s="296"/>
      <c r="CH4" s="296"/>
      <c r="CI4" s="296"/>
      <c r="CJ4" s="174"/>
      <c r="CK4" s="144"/>
      <c r="CL4" s="8"/>
      <c r="CM4" s="174"/>
    </row>
    <row r="5" spans="1:91">
      <c r="D5" s="131">
        <v>119129818.5272436</v>
      </c>
      <c r="E5" s="54">
        <v>60459122.5</v>
      </c>
      <c r="F5" s="124">
        <v>1970.4192452883121</v>
      </c>
      <c r="G5" s="131">
        <v>114060436</v>
      </c>
      <c r="H5" s="54">
        <v>60137620.015625</v>
      </c>
      <c r="I5" s="124">
        <v>1896.6569673087286</v>
      </c>
      <c r="J5" s="49">
        <v>4.4444705850884114E-2</v>
      </c>
      <c r="K5" s="49">
        <v>3.8890679364254721E-2</v>
      </c>
      <c r="M5" s="131">
        <v>119129818.47026992</v>
      </c>
      <c r="N5" s="124">
        <v>1970.4192443459615</v>
      </c>
      <c r="O5" s="185">
        <v>4.7824877391633436E-10</v>
      </c>
      <c r="P5" s="185">
        <v>4.7824877391633436E-10</v>
      </c>
      <c r="Q5" s="129"/>
      <c r="R5" s="131">
        <v>88072531</v>
      </c>
      <c r="S5" s="54">
        <v>9454759</v>
      </c>
      <c r="T5" s="54">
        <v>21500480</v>
      </c>
      <c r="V5" s="124"/>
      <c r="W5" s="51"/>
      <c r="AB5" s="63"/>
      <c r="AC5" s="63"/>
      <c r="AE5" s="124"/>
      <c r="AF5" s="188"/>
      <c r="AG5" s="188"/>
      <c r="AI5" s="124"/>
      <c r="AJ5" s="188"/>
      <c r="AK5" s="188"/>
      <c r="AM5" s="124"/>
      <c r="AN5" s="188"/>
      <c r="AO5" s="188"/>
      <c r="AP5" s="129"/>
      <c r="AQ5" s="124">
        <v>88160862</v>
      </c>
      <c r="AR5" s="188">
        <v>9468472</v>
      </c>
      <c r="AS5" s="188">
        <v>21500480</v>
      </c>
      <c r="AT5" s="156"/>
      <c r="AU5" s="178">
        <v>119129814</v>
      </c>
      <c r="AW5" s="124"/>
      <c r="AX5" s="188"/>
      <c r="AY5" s="188"/>
      <c r="AZ5" s="190"/>
      <c r="BB5" s="131">
        <v>88164881.103184044</v>
      </c>
      <c r="BC5" s="191">
        <v>9464456.9823300708</v>
      </c>
      <c r="BD5" s="191">
        <v>21500480.384755824</v>
      </c>
      <c r="BE5" s="191">
        <v>119129818.47026992</v>
      </c>
      <c r="BG5" s="122"/>
      <c r="BH5" s="185"/>
      <c r="BI5" s="185"/>
      <c r="BJ5" s="185"/>
      <c r="BL5" s="131">
        <v>84950748</v>
      </c>
      <c r="BM5" s="191">
        <v>9097910</v>
      </c>
      <c r="BN5" s="191">
        <v>20011778</v>
      </c>
      <c r="BO5" s="191">
        <v>114060436</v>
      </c>
      <c r="BQ5" s="122"/>
      <c r="BR5" s="185"/>
      <c r="BS5" s="185"/>
      <c r="BT5" s="185"/>
      <c r="BV5" s="122"/>
      <c r="BW5" s="185"/>
      <c r="BX5" s="185"/>
      <c r="BY5" s="193"/>
      <c r="CA5" s="180">
        <v>60459122.5</v>
      </c>
      <c r="CB5" s="195">
        <v>60459122.499999993</v>
      </c>
      <c r="CC5" s="195">
        <v>60459122.5</v>
      </c>
      <c r="CD5" s="195">
        <v>60459122.500000007</v>
      </c>
      <c r="CF5" s="180">
        <v>60137620.015624993</v>
      </c>
      <c r="CG5" s="195">
        <v>60137620.015624985</v>
      </c>
      <c r="CH5" s="195">
        <v>60137620.015625007</v>
      </c>
      <c r="CI5" s="195">
        <v>60137620.015624985</v>
      </c>
      <c r="CK5" s="163">
        <v>60459122.5</v>
      </c>
      <c r="CL5" s="60">
        <v>60137620.015625</v>
      </c>
    </row>
    <row r="6" spans="1:91" s="98" customFormat="1">
      <c r="A6" s="9"/>
      <c r="D6" s="196"/>
      <c r="E6" s="197" t="s">
        <v>435</v>
      </c>
      <c r="F6" s="198"/>
      <c r="G6" s="199"/>
      <c r="H6" s="200" t="s">
        <v>436</v>
      </c>
      <c r="I6" s="198"/>
      <c r="J6" s="201"/>
      <c r="K6" s="201"/>
      <c r="L6" s="202"/>
      <c r="M6" s="228"/>
      <c r="N6" s="229"/>
      <c r="O6" s="230"/>
      <c r="P6" s="231"/>
      <c r="Q6" s="203"/>
      <c r="R6" s="196"/>
      <c r="S6" s="204"/>
      <c r="T6" s="204"/>
      <c r="U6" s="205"/>
      <c r="V6" s="206"/>
      <c r="W6" s="207"/>
      <c r="X6" s="205"/>
      <c r="Y6" s="213"/>
      <c r="Z6" s="208"/>
      <c r="AA6" s="206"/>
      <c r="AB6" s="207"/>
      <c r="AC6" s="207"/>
      <c r="AD6" s="205"/>
      <c r="AE6" s="206"/>
      <c r="AF6" s="207"/>
      <c r="AG6" s="207"/>
      <c r="AH6" s="205"/>
      <c r="AI6" s="206"/>
      <c r="AJ6" s="207"/>
      <c r="AK6" s="207"/>
      <c r="AL6" s="205"/>
      <c r="AM6" s="206"/>
      <c r="AN6" s="207"/>
      <c r="AO6" s="207"/>
      <c r="AP6" s="209"/>
      <c r="AQ6" s="206">
        <f>AQ219</f>
        <v>0</v>
      </c>
      <c r="AR6" s="207">
        <f>AR219</f>
        <v>0</v>
      </c>
      <c r="AS6" s="207">
        <f>AS219</f>
        <v>0</v>
      </c>
      <c r="AT6" s="207"/>
      <c r="AU6" s="207">
        <f>AU219</f>
        <v>0</v>
      </c>
      <c r="AV6" s="205"/>
      <c r="AW6" s="206"/>
      <c r="AX6" s="207"/>
      <c r="AY6" s="207"/>
      <c r="AZ6" s="207"/>
      <c r="BA6" s="205"/>
      <c r="BB6" s="196"/>
      <c r="BC6" s="204"/>
      <c r="BD6" s="204"/>
      <c r="BE6" s="204"/>
      <c r="BF6" s="205"/>
      <c r="BG6" s="206"/>
      <c r="BH6" s="207"/>
      <c r="BI6" s="207"/>
      <c r="BJ6" s="207"/>
      <c r="BK6" s="205"/>
      <c r="BL6" s="196"/>
      <c r="BM6" s="204"/>
      <c r="BN6" s="204"/>
      <c r="BO6" s="204"/>
      <c r="BP6" s="205"/>
      <c r="BQ6" s="206"/>
      <c r="BR6" s="207"/>
      <c r="BS6" s="207"/>
      <c r="BT6" s="207"/>
      <c r="BU6" s="205"/>
      <c r="BV6" s="206"/>
      <c r="BW6" s="207"/>
      <c r="BX6" s="207"/>
      <c r="BY6" s="210"/>
      <c r="BZ6" s="205"/>
      <c r="CA6" s="292" t="s">
        <v>435</v>
      </c>
      <c r="CB6" s="293"/>
      <c r="CC6" s="293"/>
      <c r="CD6" s="293"/>
      <c r="CE6" s="205"/>
      <c r="CF6" s="292" t="s">
        <v>436</v>
      </c>
      <c r="CG6" s="293"/>
      <c r="CH6" s="293"/>
      <c r="CI6" s="293"/>
      <c r="CJ6" s="205"/>
      <c r="CK6" s="211" t="s">
        <v>435</v>
      </c>
      <c r="CL6" s="212" t="s">
        <v>436</v>
      </c>
      <c r="CM6" s="175"/>
    </row>
    <row r="7" spans="1:91" s="97" customFormat="1" ht="77.25" customHeight="1">
      <c r="A7" s="4" t="s">
        <v>11</v>
      </c>
      <c r="B7" s="14" t="s">
        <v>634</v>
      </c>
      <c r="C7" s="9"/>
      <c r="D7" s="214" t="s">
        <v>32</v>
      </c>
      <c r="E7" s="215" t="s">
        <v>13</v>
      </c>
      <c r="F7" s="216" t="s">
        <v>437</v>
      </c>
      <c r="G7" s="214" t="s">
        <v>438</v>
      </c>
      <c r="H7" s="215" t="s">
        <v>13</v>
      </c>
      <c r="I7" s="216" t="s">
        <v>439</v>
      </c>
      <c r="J7" s="217" t="s">
        <v>34</v>
      </c>
      <c r="K7" s="217" t="s">
        <v>35</v>
      </c>
      <c r="L7" s="218"/>
      <c r="M7" s="214" t="s">
        <v>36</v>
      </c>
      <c r="N7" s="216" t="s">
        <v>440</v>
      </c>
      <c r="O7" s="217" t="s">
        <v>20</v>
      </c>
      <c r="P7" s="217" t="s">
        <v>21</v>
      </c>
      <c r="Q7" s="219"/>
      <c r="R7" s="214" t="s">
        <v>441</v>
      </c>
      <c r="S7" s="215" t="s">
        <v>442</v>
      </c>
      <c r="T7" s="215" t="s">
        <v>443</v>
      </c>
      <c r="U7" s="220"/>
      <c r="V7" s="216" t="s">
        <v>444</v>
      </c>
      <c r="W7" s="217" t="s">
        <v>445</v>
      </c>
      <c r="X7" s="220"/>
      <c r="Y7" s="221" t="s">
        <v>446</v>
      </c>
      <c r="Z7" s="222" t="s">
        <v>447</v>
      </c>
      <c r="AA7" s="216" t="s">
        <v>448</v>
      </c>
      <c r="AB7" s="217" t="s">
        <v>449</v>
      </c>
      <c r="AC7" s="217" t="s">
        <v>450</v>
      </c>
      <c r="AD7" s="220"/>
      <c r="AE7" s="216" t="s">
        <v>451</v>
      </c>
      <c r="AF7" s="217" t="s">
        <v>452</v>
      </c>
      <c r="AG7" s="217" t="s">
        <v>453</v>
      </c>
      <c r="AH7" s="220"/>
      <c r="AI7" s="216" t="s">
        <v>451</v>
      </c>
      <c r="AJ7" s="217" t="s">
        <v>452</v>
      </c>
      <c r="AK7" s="217" t="s">
        <v>453</v>
      </c>
      <c r="AL7" s="220"/>
      <c r="AM7" s="216" t="s">
        <v>451</v>
      </c>
      <c r="AN7" s="217" t="s">
        <v>452</v>
      </c>
      <c r="AO7" s="217" t="s">
        <v>453</v>
      </c>
      <c r="AP7" s="223"/>
      <c r="AQ7" s="216" t="s">
        <v>454</v>
      </c>
      <c r="AR7" s="217" t="s">
        <v>455</v>
      </c>
      <c r="AS7" s="217" t="s">
        <v>456</v>
      </c>
      <c r="AT7" s="217"/>
      <c r="AU7" s="217" t="s">
        <v>457</v>
      </c>
      <c r="AV7" s="220"/>
      <c r="AW7" s="216" t="s">
        <v>458</v>
      </c>
      <c r="AX7" s="217" t="s">
        <v>459</v>
      </c>
      <c r="AY7" s="217" t="s">
        <v>460</v>
      </c>
      <c r="AZ7" s="224" t="s">
        <v>457</v>
      </c>
      <c r="BA7" s="220"/>
      <c r="BB7" s="214" t="s">
        <v>454</v>
      </c>
      <c r="BC7" s="215" t="s">
        <v>455</v>
      </c>
      <c r="BD7" s="215" t="s">
        <v>456</v>
      </c>
      <c r="BE7" s="215" t="s">
        <v>457</v>
      </c>
      <c r="BF7" s="220"/>
      <c r="BG7" s="216" t="s">
        <v>461</v>
      </c>
      <c r="BH7" s="217" t="s">
        <v>462</v>
      </c>
      <c r="BI7" s="217" t="s">
        <v>463</v>
      </c>
      <c r="BJ7" s="217" t="s">
        <v>464</v>
      </c>
      <c r="BK7" s="220"/>
      <c r="BL7" s="214" t="s">
        <v>454</v>
      </c>
      <c r="BM7" s="215" t="s">
        <v>455</v>
      </c>
      <c r="BN7" s="215" t="s">
        <v>456</v>
      </c>
      <c r="BO7" s="215" t="s">
        <v>457</v>
      </c>
      <c r="BP7" s="220"/>
      <c r="BQ7" s="216" t="s">
        <v>461</v>
      </c>
      <c r="BR7" s="217" t="s">
        <v>462</v>
      </c>
      <c r="BS7" s="217" t="s">
        <v>463</v>
      </c>
      <c r="BT7" s="217" t="s">
        <v>464</v>
      </c>
      <c r="BU7" s="220"/>
      <c r="BV7" s="216" t="s">
        <v>461</v>
      </c>
      <c r="BW7" s="217" t="s">
        <v>462</v>
      </c>
      <c r="BX7" s="217" t="s">
        <v>463</v>
      </c>
      <c r="BY7" s="225" t="s">
        <v>464</v>
      </c>
      <c r="BZ7" s="220"/>
      <c r="CA7" s="226" t="s">
        <v>11</v>
      </c>
      <c r="CB7" s="227" t="s">
        <v>465</v>
      </c>
      <c r="CC7" s="227" t="s">
        <v>466</v>
      </c>
      <c r="CD7" s="227" t="s">
        <v>467</v>
      </c>
      <c r="CE7" s="220"/>
      <c r="CF7" s="226" t="s">
        <v>11</v>
      </c>
      <c r="CG7" s="227" t="s">
        <v>465</v>
      </c>
      <c r="CH7" s="227" t="s">
        <v>466</v>
      </c>
      <c r="CI7" s="227" t="s">
        <v>467</v>
      </c>
      <c r="CJ7" s="220"/>
      <c r="CK7" s="214" t="s">
        <v>468</v>
      </c>
      <c r="CL7" s="215" t="s">
        <v>468</v>
      </c>
      <c r="CM7" s="181"/>
    </row>
    <row r="9" spans="1:91">
      <c r="A9" s="9" t="s">
        <v>42</v>
      </c>
      <c r="B9" s="23" t="s">
        <v>43</v>
      </c>
      <c r="D9" s="131">
        <v>227933.28820697704</v>
      </c>
      <c r="E9" s="54">
        <v>108490.84375</v>
      </c>
      <c r="F9" s="124">
        <f>D9/E9 * 1000</f>
        <v>2100.9449307281016</v>
      </c>
      <c r="G9" s="131">
        <f>BO9</f>
        <v>219426</v>
      </c>
      <c r="H9" s="54">
        <v>108477.078125</v>
      </c>
      <c r="I9" s="124">
        <f>G9/H9 * 1000</f>
        <v>2022.7867840167271</v>
      </c>
      <c r="J9" s="49">
        <f>D9/G9-1</f>
        <v>3.8770647995119312E-2</v>
      </c>
      <c r="K9" s="49">
        <f>F9/I9-1</f>
        <v>3.8638845838300684E-2</v>
      </c>
      <c r="M9" s="131">
        <f>BE9</f>
        <v>230636.29277185461</v>
      </c>
      <c r="N9" s="124">
        <f>M9/E9 * 1000</f>
        <v>2125.85951772409</v>
      </c>
      <c r="O9" s="49">
        <f>D9/M9-1</f>
        <v>-1.1719771127050582E-2</v>
      </c>
      <c r="P9" s="49">
        <f>F9/N9-1</f>
        <v>-1.1719771127050582E-2</v>
      </c>
      <c r="R9" s="131">
        <v>174693</v>
      </c>
      <c r="S9" s="54">
        <v>17209</v>
      </c>
      <c r="T9" s="54">
        <v>35468</v>
      </c>
      <c r="V9" s="124">
        <f>ROUND(T9,0)</f>
        <v>35468</v>
      </c>
      <c r="W9" s="51">
        <f>D9-SUM(R9:T9)</f>
        <v>563.28820697704214</v>
      </c>
      <c r="Y9" s="176">
        <v>-8.2024620987637409E-3</v>
      </c>
      <c r="Z9" s="61">
        <v>1.4567633541100466E-3</v>
      </c>
      <c r="AA9" s="117">
        <f>IF(AND(Y9&lt;0,Z9&gt;0),1,IF(AND(Y9&gt;0,Z9&gt;0),2,IF(AND(Y9&gt;0,Z9&lt;0),3,IF(AND(Y9&lt;0,Z9&lt;0),4,5))))</f>
        <v>1</v>
      </c>
      <c r="AB9" s="63">
        <f>R9/(1+Y9)/1000</f>
        <v>176.13776332785778</v>
      </c>
      <c r="AC9" s="63">
        <f>S9/(1+Z9)/1000</f>
        <v>17.183967026557475</v>
      </c>
      <c r="AE9" s="124">
        <f>IF(AA9=1,MIN(W9,-1*Y9*R9),0)</f>
        <v>563.28820697704214</v>
      </c>
      <c r="AF9" s="51">
        <v>0</v>
      </c>
      <c r="AG9" s="51">
        <f>W9-AE9-AF9</f>
        <v>0</v>
      </c>
      <c r="AI9" s="124">
        <v>0</v>
      </c>
      <c r="AJ9" s="51">
        <f>IF(AA9=3,MIN(W9,-1*Z9*S9),0)</f>
        <v>0</v>
      </c>
      <c r="AK9" s="51">
        <f>AG9-AI9-AJ9</f>
        <v>0</v>
      </c>
      <c r="AM9" s="124">
        <f>AK9*AB9/(AB9+AC9)</f>
        <v>0</v>
      </c>
      <c r="AN9" s="51">
        <f>AK9*AC9/(AB9+AC9)</f>
        <v>0</v>
      </c>
      <c r="AO9" s="51">
        <f>W9-SUM(AE9:AF9)-SUM(AI9:AJ9)-SUM(AM9:AN9)</f>
        <v>0</v>
      </c>
      <c r="AQ9" s="124">
        <f>ROUND(R9+AE9+AI9+AM9,0)</f>
        <v>175256</v>
      </c>
      <c r="AR9" s="51">
        <f>ROUND(S9+AF9+AJ9+AN9,0)</f>
        <v>17209</v>
      </c>
      <c r="AS9" s="51">
        <f>V9</f>
        <v>35468</v>
      </c>
      <c r="AU9" s="178">
        <f>SUM(AQ9:AT9)</f>
        <v>227933</v>
      </c>
      <c r="AW9" s="124">
        <f>AQ9/$E9 * 1000</f>
        <v>1615.3989953645282</v>
      </c>
      <c r="AX9" s="51">
        <f>AR9/$E9 * 1000</f>
        <v>158.62168091950159</v>
      </c>
      <c r="AY9" s="51">
        <f>AS9/$E9 * 1000</f>
        <v>326.92159793438793</v>
      </c>
      <c r="AZ9" s="65">
        <f>AU9/$E9 * 1000</f>
        <v>2100.9422742184174</v>
      </c>
      <c r="BB9" s="131">
        <v>176137.7633278578</v>
      </c>
      <c r="BC9" s="54">
        <v>17183.967026557479</v>
      </c>
      <c r="BD9" s="54">
        <v>37314.562417439345</v>
      </c>
      <c r="BE9" s="54">
        <f>SUM(BB9:BD9)</f>
        <v>230636.29277185461</v>
      </c>
      <c r="BG9" s="122">
        <f>AQ9/BB9-1</f>
        <v>-5.0061004023113087E-3</v>
      </c>
      <c r="BH9" s="49">
        <f>AR9/BC9-1</f>
        <v>1.4567633541098246E-3</v>
      </c>
      <c r="BI9" s="49">
        <f>AS9/BD9-1</f>
        <v>-4.9486374696875335E-2</v>
      </c>
      <c r="BJ9" s="49">
        <f>AU9/BE9-1</f>
        <v>-1.1721020743811206E-2</v>
      </c>
      <c r="BL9" s="131">
        <v>169574</v>
      </c>
      <c r="BM9" s="54">
        <v>16665</v>
      </c>
      <c r="BN9" s="54">
        <v>33187</v>
      </c>
      <c r="BO9" s="54">
        <f>SUM(BL9:BN9)</f>
        <v>219426</v>
      </c>
      <c r="BQ9" s="122">
        <f>AQ9/BL9-1</f>
        <v>3.3507495252810049E-2</v>
      </c>
      <c r="BR9" s="49">
        <f>AR9/BM9-1</f>
        <v>3.2643264326432719E-2</v>
      </c>
      <c r="BS9" s="49">
        <f>AS9/BN9-1</f>
        <v>6.8731732304818216E-2</v>
      </c>
      <c r="BT9" s="49">
        <f>AU9/BO9-1</f>
        <v>3.8769334536472355E-2</v>
      </c>
      <c r="BV9" s="122">
        <f>AW9/(BL9*1000/$H9) - 1</f>
        <v>3.3376360899692425E-2</v>
      </c>
      <c r="BW9" s="49">
        <f>AX9/(BM9*1000/$H9) - 1</f>
        <v>3.2512239629378659E-2</v>
      </c>
      <c r="BX9" s="49">
        <f>AY9/(BN9*1000/$H9) - 1</f>
        <v>6.8596128600911133E-2</v>
      </c>
      <c r="BY9" s="49">
        <f>AZ9/(BO9*1000/$H9) - 1</f>
        <v>3.8637532546309084E-2</v>
      </c>
      <c r="CA9" s="180">
        <v>120786.58164866945</v>
      </c>
      <c r="CB9" s="64">
        <v>109771.49237766664</v>
      </c>
      <c r="CC9" s="64">
        <v>104928.15322532998</v>
      </c>
      <c r="CD9" s="64">
        <v>117049.350504293</v>
      </c>
      <c r="CF9" s="180">
        <v>120014.91259308618</v>
      </c>
      <c r="CG9" s="64">
        <v>109549.25714025277</v>
      </c>
      <c r="CH9" s="64">
        <v>104380.40718546115</v>
      </c>
      <c r="CI9" s="64">
        <v>116437.62744030486</v>
      </c>
      <c r="CK9" s="163">
        <v>108490.84375</v>
      </c>
      <c r="CL9" s="60">
        <v>108477.078125</v>
      </c>
    </row>
    <row r="10" spans="1:91">
      <c r="A10" s="9" t="s">
        <v>44</v>
      </c>
      <c r="B10" s="23" t="s">
        <v>45</v>
      </c>
      <c r="D10" s="131">
        <v>683662.64114984719</v>
      </c>
      <c r="E10" s="54">
        <v>296002.53125</v>
      </c>
      <c r="F10" s="124">
        <f t="shared" ref="F10:F73" si="0">D10/E10 * 1000</f>
        <v>2309.6513339355006</v>
      </c>
      <c r="G10" s="131">
        <f t="shared" ref="G10:G73" si="1">BO10</f>
        <v>656976</v>
      </c>
      <c r="H10" s="54">
        <v>295084.125</v>
      </c>
      <c r="I10" s="124">
        <f t="shared" ref="I10:I73" si="2">G10/H10 * 1000</f>
        <v>2226.4023860992183</v>
      </c>
      <c r="J10" s="49">
        <f t="shared" ref="J10:J73" si="3">D10/G10-1</f>
        <v>4.0620420152101655E-2</v>
      </c>
      <c r="K10" s="49">
        <f t="shared" ref="K10:K73" si="4">F10/I10-1</f>
        <v>3.7391689999999977E-2</v>
      </c>
      <c r="M10" s="131">
        <f t="shared" ref="M10:M73" si="5">BE10</f>
        <v>675805.60902166041</v>
      </c>
      <c r="N10" s="124">
        <f t="shared" ref="N10:N73" si="6">M10/E10 * 1000</f>
        <v>2283.1075334652578</v>
      </c>
      <c r="O10" s="49">
        <f t="shared" ref="O10:O73" si="7">D10/M10-1</f>
        <v>1.1626171821155884E-2</v>
      </c>
      <c r="P10" s="49">
        <f t="shared" ref="P10:P73" si="8">F10/N10-1</f>
        <v>1.1626171821156106E-2</v>
      </c>
      <c r="R10" s="131">
        <v>538962</v>
      </c>
      <c r="S10" s="54">
        <v>52144</v>
      </c>
      <c r="T10" s="54">
        <v>90925</v>
      </c>
      <c r="V10" s="124">
        <f t="shared" ref="V10:V73" si="9">ROUND(T10,0)</f>
        <v>90925</v>
      </c>
      <c r="W10" s="51">
        <f t="shared" ref="W10:W73" si="10">D10-SUM(R10:T10)</f>
        <v>1631.6411498471862</v>
      </c>
      <c r="Y10" s="176">
        <v>2.3291263764603443E-2</v>
      </c>
      <c r="Z10" s="61">
        <v>5.1135949981037321E-2</v>
      </c>
      <c r="AA10" s="117">
        <f t="shared" ref="AA10:AA73" si="11">IF(AND(Y10&lt;0,Z10&gt;0),1,IF(AND(Y10&gt;0,Z10&gt;0),2,IF(AND(Y10&gt;0,Z10&lt;0),3,IF(AND(Y10&lt;0,Z10&lt;0),4,5))))</f>
        <v>2</v>
      </c>
      <c r="AB10" s="63">
        <f t="shared" ref="AB10:AC73" si="12">R10/(1+Y10)/1000</f>
        <v>526.69461675769969</v>
      </c>
      <c r="AC10" s="63">
        <f t="shared" si="12"/>
        <v>49.607284386896566</v>
      </c>
      <c r="AE10" s="124">
        <f t="shared" ref="AE10:AE73" si="13">IF(AA10=1,MIN(W10,-1*Y10*R10),0)</f>
        <v>0</v>
      </c>
      <c r="AF10" s="51">
        <v>0</v>
      </c>
      <c r="AG10" s="51">
        <f t="shared" ref="AG10:AG73" si="14">W10-AE10-AF10</f>
        <v>1631.6411498471862</v>
      </c>
      <c r="AI10" s="124">
        <v>0</v>
      </c>
      <c r="AJ10" s="51">
        <f t="shared" ref="AJ10:AJ73" si="15">IF(AA10=3,MIN(W10,-1*Z10*S10),0)</f>
        <v>0</v>
      </c>
      <c r="AK10" s="51">
        <f t="shared" ref="AK10:AK73" si="16">AG10-AI10-AJ10</f>
        <v>1631.6411498471862</v>
      </c>
      <c r="AM10" s="124">
        <f t="shared" ref="AM10:AM73" si="17">AK10*AB10/(AB10+AC10)</f>
        <v>1491.191697264999</v>
      </c>
      <c r="AN10" s="51">
        <f t="shared" ref="AN10:AN73" si="18">AK10*AC10/(AB10+AC10)</f>
        <v>140.44945258218715</v>
      </c>
      <c r="AO10" s="51">
        <f t="shared" ref="AO10:AO73" si="19">W10-SUM(AE10:AF10)-SUM(AI10:AJ10)-SUM(AM10:AN10)</f>
        <v>0</v>
      </c>
      <c r="AQ10" s="124">
        <f t="shared" ref="AQ10:AR73" si="20">ROUND(R10+AE10+AI10+AM10,0)</f>
        <v>540453</v>
      </c>
      <c r="AR10" s="51">
        <f t="shared" si="20"/>
        <v>52284</v>
      </c>
      <c r="AS10" s="51">
        <f t="shared" ref="AS10:AS73" si="21">V10</f>
        <v>90925</v>
      </c>
      <c r="AU10" s="178">
        <f t="shared" ref="AU10:AU73" si="22">SUM(AQ10:AT10)</f>
        <v>683662</v>
      </c>
      <c r="AW10" s="124">
        <f t="shared" ref="AW10:AY73" si="23">AQ10/$E10 * 1000</f>
        <v>1825.8391160295187</v>
      </c>
      <c r="AX10" s="51">
        <f t="shared" si="23"/>
        <v>176.63362464911353</v>
      </c>
      <c r="AY10" s="51">
        <f t="shared" si="23"/>
        <v>307.17642722861007</v>
      </c>
      <c r="AZ10" s="65">
        <f t="shared" ref="AZ10:AZ73" si="24">AU10/$E10 * 1000</f>
        <v>2309.6491679072424</v>
      </c>
      <c r="BB10" s="131">
        <v>526694.61675769975</v>
      </c>
      <c r="BC10" s="54">
        <v>49607.284386896565</v>
      </c>
      <c r="BD10" s="54">
        <v>99503.707877064066</v>
      </c>
      <c r="BE10" s="54">
        <f t="shared" ref="BE10:BE73" si="25">SUM(BB10:BD10)</f>
        <v>675805.60902166041</v>
      </c>
      <c r="BG10" s="122">
        <f t="shared" ref="BG10:BI73" si="26">AQ10/BB10-1</f>
        <v>2.6122126189547901E-2</v>
      </c>
      <c r="BH10" s="49">
        <f t="shared" si="26"/>
        <v>5.3958116155426339E-2</v>
      </c>
      <c r="BI10" s="49">
        <f t="shared" si="26"/>
        <v>-8.6214956810081733E-2</v>
      </c>
      <c r="BJ10" s="49">
        <f t="shared" ref="BJ10:BJ73" si="27">AU10/BE10-1</f>
        <v>1.1625223101822124E-2</v>
      </c>
      <c r="BL10" s="131">
        <v>521691</v>
      </c>
      <c r="BM10" s="54">
        <v>50460</v>
      </c>
      <c r="BN10" s="54">
        <v>84825</v>
      </c>
      <c r="BO10" s="54">
        <f t="shared" ref="BO10:BO73" si="28">SUM(BL10:BN10)</f>
        <v>656976</v>
      </c>
      <c r="BQ10" s="122">
        <f t="shared" ref="BQ10:BS73" si="29">AQ10/BL10-1</f>
        <v>3.5963817662179265E-2</v>
      </c>
      <c r="BR10" s="49">
        <f t="shared" si="29"/>
        <v>3.6147443519619404E-2</v>
      </c>
      <c r="BS10" s="49">
        <f t="shared" si="29"/>
        <v>7.1912761567934025E-2</v>
      </c>
      <c r="BT10" s="49">
        <f t="shared" ref="BT10:BT73" si="30">AU10/BO10-1</f>
        <v>4.061944424149444E-2</v>
      </c>
      <c r="BV10" s="122">
        <f t="shared" ref="BV10:BY73" si="31">AW10/(BL10*1000/$H10) - 1</f>
        <v>3.2749535537979435E-2</v>
      </c>
      <c r="BW10" s="49">
        <f t="shared" si="31"/>
        <v>3.293259165997009E-2</v>
      </c>
      <c r="BX10" s="49">
        <f t="shared" si="31"/>
        <v>6.8586940753086578E-2</v>
      </c>
      <c r="BY10" s="49">
        <f t="shared" si="31"/>
        <v>3.739071711734776E-2</v>
      </c>
      <c r="CA10" s="180">
        <v>361181.16370367719</v>
      </c>
      <c r="CB10" s="64">
        <v>316892.23050399823</v>
      </c>
      <c r="CC10" s="64">
        <v>279803.36978930951</v>
      </c>
      <c r="CD10" s="64">
        <v>342975.54236787796</v>
      </c>
      <c r="CF10" s="180">
        <v>358470.18719680194</v>
      </c>
      <c r="CG10" s="64">
        <v>315718.8745393345</v>
      </c>
      <c r="CH10" s="64">
        <v>278233.53378415672</v>
      </c>
      <c r="CI10" s="64">
        <v>340985.00281560881</v>
      </c>
      <c r="CK10" s="163">
        <v>296002.53125</v>
      </c>
      <c r="CL10" s="60">
        <v>295084.125</v>
      </c>
    </row>
    <row r="11" spans="1:91">
      <c r="A11" s="9" t="s">
        <v>46</v>
      </c>
      <c r="B11" s="23" t="s">
        <v>47</v>
      </c>
      <c r="D11" s="131">
        <v>534386.09914136364</v>
      </c>
      <c r="E11" s="54">
        <v>261762.296875</v>
      </c>
      <c r="F11" s="124">
        <f t="shared" si="0"/>
        <v>2041.4937732478347</v>
      </c>
      <c r="G11" s="131">
        <f t="shared" si="1"/>
        <v>513967</v>
      </c>
      <c r="H11" s="54">
        <v>261174</v>
      </c>
      <c r="I11" s="124">
        <f t="shared" si="2"/>
        <v>1967.9102820341993</v>
      </c>
      <c r="J11" s="49">
        <f t="shared" si="3"/>
        <v>3.9728424473485013E-2</v>
      </c>
      <c r="K11" s="49">
        <f t="shared" si="4"/>
        <v>3.7391689999999977E-2</v>
      </c>
      <c r="M11" s="131">
        <f t="shared" si="5"/>
        <v>530552.55672400794</v>
      </c>
      <c r="N11" s="124">
        <f t="shared" si="6"/>
        <v>2026.8486449649545</v>
      </c>
      <c r="O11" s="49">
        <f t="shared" si="7"/>
        <v>7.225565815810242E-3</v>
      </c>
      <c r="P11" s="49">
        <f t="shared" si="8"/>
        <v>7.225565815810242E-3</v>
      </c>
      <c r="R11" s="131">
        <v>413837</v>
      </c>
      <c r="S11" s="54">
        <v>41150</v>
      </c>
      <c r="T11" s="54">
        <v>78486</v>
      </c>
      <c r="V11" s="124">
        <f t="shared" si="9"/>
        <v>78486</v>
      </c>
      <c r="W11" s="51">
        <f t="shared" si="10"/>
        <v>913.09914136363659</v>
      </c>
      <c r="Y11" s="176">
        <v>2.113224746482345E-2</v>
      </c>
      <c r="Z11" s="61">
        <v>3.1139399796342504E-2</v>
      </c>
      <c r="AA11" s="117">
        <f t="shared" si="11"/>
        <v>2</v>
      </c>
      <c r="AB11" s="63">
        <f t="shared" si="12"/>
        <v>405.27267748857975</v>
      </c>
      <c r="AC11" s="63">
        <f t="shared" si="12"/>
        <v>39.907310309476507</v>
      </c>
      <c r="AE11" s="124">
        <f t="shared" si="13"/>
        <v>0</v>
      </c>
      <c r="AF11" s="51">
        <v>0</v>
      </c>
      <c r="AG11" s="51">
        <f t="shared" si="14"/>
        <v>913.09914136363659</v>
      </c>
      <c r="AI11" s="124">
        <v>0</v>
      </c>
      <c r="AJ11" s="51">
        <f t="shared" si="15"/>
        <v>0</v>
      </c>
      <c r="AK11" s="51">
        <f t="shared" si="16"/>
        <v>913.09914136363659</v>
      </c>
      <c r="AM11" s="124">
        <f t="shared" si="17"/>
        <v>831.24611163076167</v>
      </c>
      <c r="AN11" s="51">
        <f t="shared" si="18"/>
        <v>81.853029732874944</v>
      </c>
      <c r="AO11" s="51">
        <f t="shared" si="19"/>
        <v>0</v>
      </c>
      <c r="AQ11" s="124">
        <f t="shared" si="20"/>
        <v>414668</v>
      </c>
      <c r="AR11" s="51">
        <f t="shared" si="20"/>
        <v>41232</v>
      </c>
      <c r="AS11" s="51">
        <f t="shared" si="21"/>
        <v>78486</v>
      </c>
      <c r="AU11" s="178">
        <f t="shared" si="22"/>
        <v>534386</v>
      </c>
      <c r="AW11" s="124">
        <f t="shared" si="23"/>
        <v>1584.1395225761541</v>
      </c>
      <c r="AX11" s="51">
        <f t="shared" si="23"/>
        <v>157.51695523855224</v>
      </c>
      <c r="AY11" s="51">
        <f t="shared" si="23"/>
        <v>299.8369166873548</v>
      </c>
      <c r="AZ11" s="65">
        <f t="shared" si="24"/>
        <v>2041.4933945020612</v>
      </c>
      <c r="BB11" s="131">
        <v>405272.67748857976</v>
      </c>
      <c r="BC11" s="54">
        <v>39907.31030947651</v>
      </c>
      <c r="BD11" s="54">
        <v>85372.568925951709</v>
      </c>
      <c r="BE11" s="54">
        <f t="shared" si="25"/>
        <v>530552.55672400794</v>
      </c>
      <c r="BG11" s="122">
        <f t="shared" si="26"/>
        <v>2.3182718779962697E-2</v>
      </c>
      <c r="BH11" s="49">
        <f t="shared" si="26"/>
        <v>3.3194161176252512E-2</v>
      </c>
      <c r="BI11" s="49">
        <f t="shared" si="26"/>
        <v>-8.0664890521507049E-2</v>
      </c>
      <c r="BJ11" s="49">
        <f t="shared" si="27"/>
        <v>7.2253789514509226E-3</v>
      </c>
      <c r="BL11" s="131">
        <v>400919</v>
      </c>
      <c r="BM11" s="54">
        <v>39765</v>
      </c>
      <c r="BN11" s="54">
        <v>73283</v>
      </c>
      <c r="BO11" s="54">
        <f t="shared" si="28"/>
        <v>513967</v>
      </c>
      <c r="BQ11" s="122">
        <f t="shared" si="29"/>
        <v>3.4293710200813621E-2</v>
      </c>
      <c r="BR11" s="49">
        <f t="shared" si="29"/>
        <v>3.6891738966427834E-2</v>
      </c>
      <c r="BS11" s="49">
        <f t="shared" si="29"/>
        <v>7.0998730947150035E-2</v>
      </c>
      <c r="BT11" s="49">
        <f t="shared" si="30"/>
        <v>3.972823157907035E-2</v>
      </c>
      <c r="BV11" s="122">
        <f t="shared" si="31"/>
        <v>3.1969189959329736E-2</v>
      </c>
      <c r="BW11" s="49">
        <f t="shared" si="31"/>
        <v>3.4561379793125679E-2</v>
      </c>
      <c r="BX11" s="49">
        <f t="shared" si="31"/>
        <v>6.859171811884357E-2</v>
      </c>
      <c r="BY11" s="49">
        <f t="shared" si="31"/>
        <v>3.7391497539105423E-2</v>
      </c>
      <c r="CA11" s="180">
        <v>277915.99271266034</v>
      </c>
      <c r="CB11" s="64">
        <v>254928.62053794781</v>
      </c>
      <c r="CC11" s="64">
        <v>240066.75713596735</v>
      </c>
      <c r="CD11" s="64">
        <v>269258.71651244129</v>
      </c>
      <c r="CF11" s="180">
        <v>275754.67593846837</v>
      </c>
      <c r="CG11" s="64">
        <v>254150.56248754499</v>
      </c>
      <c r="CH11" s="64">
        <v>238701.7027066391</v>
      </c>
      <c r="CI11" s="64">
        <v>267531.68604717497</v>
      </c>
      <c r="CK11" s="163">
        <v>261762.296875</v>
      </c>
      <c r="CL11" s="60">
        <v>261174</v>
      </c>
    </row>
    <row r="12" spans="1:91">
      <c r="A12" s="9" t="s">
        <v>48</v>
      </c>
      <c r="B12" s="23" t="s">
        <v>49</v>
      </c>
      <c r="D12" s="131">
        <v>635238.01909052779</v>
      </c>
      <c r="E12" s="54">
        <v>300221.375</v>
      </c>
      <c r="F12" s="124">
        <f t="shared" si="0"/>
        <v>2115.8987067144299</v>
      </c>
      <c r="G12" s="131">
        <f t="shared" si="1"/>
        <v>608145</v>
      </c>
      <c r="H12" s="54">
        <v>299587.75</v>
      </c>
      <c r="I12" s="124">
        <f t="shared" si="2"/>
        <v>2029.9394751621187</v>
      </c>
      <c r="J12" s="49">
        <f t="shared" si="3"/>
        <v>4.4550262010750297E-2</v>
      </c>
      <c r="K12" s="49">
        <f t="shared" si="4"/>
        <v>4.2345711586029511E-2</v>
      </c>
      <c r="M12" s="131">
        <f t="shared" si="5"/>
        <v>653835.1165589802</v>
      </c>
      <c r="N12" s="124">
        <f t="shared" si="6"/>
        <v>2177.8433216455028</v>
      </c>
      <c r="O12" s="49">
        <f t="shared" si="7"/>
        <v>-2.8443099792996307E-2</v>
      </c>
      <c r="P12" s="49">
        <f t="shared" si="8"/>
        <v>-2.8443099792995974E-2</v>
      </c>
      <c r="R12" s="131">
        <v>488487</v>
      </c>
      <c r="S12" s="54">
        <v>49105</v>
      </c>
      <c r="T12" s="54">
        <v>95531</v>
      </c>
      <c r="V12" s="124">
        <f t="shared" si="9"/>
        <v>95531</v>
      </c>
      <c r="W12" s="51">
        <f t="shared" si="10"/>
        <v>2115.019090527785</v>
      </c>
      <c r="Y12" s="176">
        <v>-2.2428002370498579E-2</v>
      </c>
      <c r="Z12" s="61">
        <v>-1.6719159017385632E-2</v>
      </c>
      <c r="AA12" s="117">
        <f t="shared" si="11"/>
        <v>4</v>
      </c>
      <c r="AB12" s="63">
        <f t="shared" si="12"/>
        <v>499.69414138756451</v>
      </c>
      <c r="AC12" s="63">
        <f t="shared" si="12"/>
        <v>49.939954032795235</v>
      </c>
      <c r="AE12" s="124">
        <f t="shared" si="13"/>
        <v>0</v>
      </c>
      <c r="AF12" s="51">
        <v>0</v>
      </c>
      <c r="AG12" s="51">
        <f t="shared" si="14"/>
        <v>2115.019090527785</v>
      </c>
      <c r="AI12" s="124">
        <v>0</v>
      </c>
      <c r="AJ12" s="51">
        <f t="shared" si="15"/>
        <v>0</v>
      </c>
      <c r="AK12" s="51">
        <f t="shared" si="16"/>
        <v>2115.019090527785</v>
      </c>
      <c r="AM12" s="124">
        <f t="shared" si="17"/>
        <v>1922.8476858796423</v>
      </c>
      <c r="AN12" s="51">
        <f t="shared" si="18"/>
        <v>192.17140464814295</v>
      </c>
      <c r="AO12" s="51">
        <f t="shared" si="19"/>
        <v>0</v>
      </c>
      <c r="AQ12" s="124">
        <f t="shared" si="20"/>
        <v>490410</v>
      </c>
      <c r="AR12" s="51">
        <f t="shared" si="20"/>
        <v>49297</v>
      </c>
      <c r="AS12" s="51">
        <f t="shared" si="21"/>
        <v>95531</v>
      </c>
      <c r="AU12" s="178">
        <f t="shared" si="22"/>
        <v>635238</v>
      </c>
      <c r="AW12" s="124">
        <f t="shared" si="23"/>
        <v>1633.4946170971339</v>
      </c>
      <c r="AX12" s="51">
        <f t="shared" si="23"/>
        <v>164.20216581847311</v>
      </c>
      <c r="AY12" s="51">
        <f t="shared" si="23"/>
        <v>318.20186021065291</v>
      </c>
      <c r="AZ12" s="65">
        <f t="shared" si="24"/>
        <v>2115.8986431262597</v>
      </c>
      <c r="BB12" s="131">
        <v>499694.1413875646</v>
      </c>
      <c r="BC12" s="54">
        <v>49939.954032795227</v>
      </c>
      <c r="BD12" s="54">
        <v>104201.02113862027</v>
      </c>
      <c r="BE12" s="54">
        <f t="shared" si="25"/>
        <v>653835.1165589802</v>
      </c>
      <c r="BG12" s="122">
        <f t="shared" si="26"/>
        <v>-1.8579648266005555E-2</v>
      </c>
      <c r="BH12" s="49">
        <f t="shared" si="26"/>
        <v>-1.2874541942369477E-2</v>
      </c>
      <c r="BI12" s="49">
        <f t="shared" si="26"/>
        <v>-8.3204761756474621E-2</v>
      </c>
      <c r="BJ12" s="49">
        <f t="shared" si="27"/>
        <v>-2.8443128990766953E-2</v>
      </c>
      <c r="BL12" s="131">
        <v>471579</v>
      </c>
      <c r="BM12" s="54">
        <v>47355</v>
      </c>
      <c r="BN12" s="54">
        <v>89211</v>
      </c>
      <c r="BO12" s="54">
        <f t="shared" si="28"/>
        <v>608145</v>
      </c>
      <c r="BQ12" s="122">
        <f t="shared" si="29"/>
        <v>3.9931803579039693E-2</v>
      </c>
      <c r="BR12" s="49">
        <f t="shared" si="29"/>
        <v>4.1009397106958057E-2</v>
      </c>
      <c r="BS12" s="49">
        <f t="shared" si="29"/>
        <v>7.0843281658091506E-2</v>
      </c>
      <c r="BT12" s="49">
        <f t="shared" si="30"/>
        <v>4.4550230619342379E-2</v>
      </c>
      <c r="BV12" s="122">
        <f t="shared" si="31"/>
        <v>3.7737000530646769E-2</v>
      </c>
      <c r="BW12" s="49">
        <f t="shared" si="31"/>
        <v>3.8812319769470305E-2</v>
      </c>
      <c r="BX12" s="49">
        <f t="shared" si="31"/>
        <v>6.858323913333586E-2</v>
      </c>
      <c r="BY12" s="49">
        <f t="shared" si="31"/>
        <v>4.2345680260873708E-2</v>
      </c>
      <c r="CA12" s="180">
        <v>342665.57078804995</v>
      </c>
      <c r="CB12" s="64">
        <v>319017.33022297517</v>
      </c>
      <c r="CC12" s="64">
        <v>293012.1647938462</v>
      </c>
      <c r="CD12" s="64">
        <v>331825.3810376313</v>
      </c>
      <c r="CF12" s="180">
        <v>340878.17249836668</v>
      </c>
      <c r="CG12" s="64">
        <v>318147.18939087441</v>
      </c>
      <c r="CH12" s="64">
        <v>291290.93191442906</v>
      </c>
      <c r="CI12" s="64">
        <v>330366.23534938309</v>
      </c>
      <c r="CK12" s="163">
        <v>300221.375</v>
      </c>
      <c r="CL12" s="60">
        <v>299587.75</v>
      </c>
    </row>
    <row r="13" spans="1:91">
      <c r="A13" s="9" t="s">
        <v>50</v>
      </c>
      <c r="B13" s="23" t="s">
        <v>51</v>
      </c>
      <c r="D13" s="131">
        <v>709265.73062015965</v>
      </c>
      <c r="E13" s="54">
        <v>325740.3125</v>
      </c>
      <c r="F13" s="124">
        <f t="shared" si="0"/>
        <v>2177.3962368264124</v>
      </c>
      <c r="G13" s="131">
        <f t="shared" si="1"/>
        <v>681420</v>
      </c>
      <c r="H13" s="54">
        <v>325652.125</v>
      </c>
      <c r="I13" s="124">
        <f t="shared" si="2"/>
        <v>2092.4782849183002</v>
      </c>
      <c r="J13" s="49">
        <f t="shared" si="3"/>
        <v>4.086426964303902E-2</v>
      </c>
      <c r="K13" s="49">
        <f t="shared" si="4"/>
        <v>4.0582477017881091E-2</v>
      </c>
      <c r="M13" s="131">
        <f t="shared" si="5"/>
        <v>724109.54318217747</v>
      </c>
      <c r="N13" s="124">
        <f t="shared" si="6"/>
        <v>2222.9657042592094</v>
      </c>
      <c r="O13" s="49">
        <f t="shared" si="7"/>
        <v>-2.0499401923064098E-2</v>
      </c>
      <c r="P13" s="49">
        <f t="shared" si="8"/>
        <v>-2.0499401923064209E-2</v>
      </c>
      <c r="R13" s="131">
        <v>545244</v>
      </c>
      <c r="S13" s="54">
        <v>52657</v>
      </c>
      <c r="T13" s="54">
        <v>109312</v>
      </c>
      <c r="V13" s="124">
        <f t="shared" si="9"/>
        <v>109312</v>
      </c>
      <c r="W13" s="51">
        <f t="shared" si="10"/>
        <v>2052.7306201596512</v>
      </c>
      <c r="Y13" s="176">
        <v>-1.605812528462458E-2</v>
      </c>
      <c r="Z13" s="61">
        <v>-5.404744081610624E-3</v>
      </c>
      <c r="AA13" s="117">
        <f t="shared" si="11"/>
        <v>4</v>
      </c>
      <c r="AB13" s="63">
        <f t="shared" si="12"/>
        <v>554.14248952228263</v>
      </c>
      <c r="AC13" s="63">
        <f t="shared" si="12"/>
        <v>52.943144144979435</v>
      </c>
      <c r="AE13" s="124">
        <f t="shared" si="13"/>
        <v>0</v>
      </c>
      <c r="AF13" s="51">
        <v>0</v>
      </c>
      <c r="AG13" s="51">
        <f t="shared" si="14"/>
        <v>2052.7306201596512</v>
      </c>
      <c r="AI13" s="124">
        <v>0</v>
      </c>
      <c r="AJ13" s="51">
        <f t="shared" si="15"/>
        <v>0</v>
      </c>
      <c r="AK13" s="51">
        <f t="shared" si="16"/>
        <v>2052.7306201596512</v>
      </c>
      <c r="AM13" s="124">
        <f t="shared" si="17"/>
        <v>1873.7146674061212</v>
      </c>
      <c r="AN13" s="51">
        <f t="shared" si="18"/>
        <v>179.01595275353006</v>
      </c>
      <c r="AO13" s="51">
        <f t="shared" si="19"/>
        <v>0</v>
      </c>
      <c r="AQ13" s="124">
        <f t="shared" si="20"/>
        <v>547118</v>
      </c>
      <c r="AR13" s="51">
        <f t="shared" si="20"/>
        <v>52836</v>
      </c>
      <c r="AS13" s="51">
        <f t="shared" si="21"/>
        <v>109312</v>
      </c>
      <c r="AU13" s="178">
        <f t="shared" si="22"/>
        <v>709266</v>
      </c>
      <c r="AW13" s="124">
        <f t="shared" si="23"/>
        <v>1679.6140330343669</v>
      </c>
      <c r="AX13" s="51">
        <f t="shared" si="23"/>
        <v>162.2028283650032</v>
      </c>
      <c r="AY13" s="51">
        <f t="shared" si="23"/>
        <v>335.58020240433092</v>
      </c>
      <c r="AZ13" s="65">
        <f t="shared" si="24"/>
        <v>2177.3970638037008</v>
      </c>
      <c r="BB13" s="131">
        <v>554142.4895222825</v>
      </c>
      <c r="BC13" s="54">
        <v>52943.144144979437</v>
      </c>
      <c r="BD13" s="54">
        <v>117023.9095149155</v>
      </c>
      <c r="BE13" s="54">
        <f t="shared" si="25"/>
        <v>724109.54318217747</v>
      </c>
      <c r="BG13" s="122">
        <f t="shared" si="26"/>
        <v>-1.2676323608280193E-2</v>
      </c>
      <c r="BH13" s="49">
        <f t="shared" si="26"/>
        <v>-2.0237586322042755E-3</v>
      </c>
      <c r="BI13" s="49">
        <f t="shared" si="26"/>
        <v>-6.5900289495392061E-2</v>
      </c>
      <c r="BJ13" s="49">
        <f t="shared" si="27"/>
        <v>-2.0499029907748323E-2</v>
      </c>
      <c r="BL13" s="131">
        <v>528166</v>
      </c>
      <c r="BM13" s="54">
        <v>50986</v>
      </c>
      <c r="BN13" s="54">
        <v>102268</v>
      </c>
      <c r="BO13" s="54">
        <f t="shared" si="28"/>
        <v>681420</v>
      </c>
      <c r="BQ13" s="122">
        <f t="shared" si="29"/>
        <v>3.588265810370217E-2</v>
      </c>
      <c r="BR13" s="49">
        <f t="shared" si="29"/>
        <v>3.6284470246734424E-2</v>
      </c>
      <c r="BS13" s="49">
        <f t="shared" si="29"/>
        <v>6.8877850353971981E-2</v>
      </c>
      <c r="BT13" s="49">
        <f t="shared" si="30"/>
        <v>4.0864664964339159E-2</v>
      </c>
      <c r="BV13" s="122">
        <f t="shared" si="31"/>
        <v>3.5602214147562927E-2</v>
      </c>
      <c r="BW13" s="49">
        <f t="shared" si="31"/>
        <v>3.6003917508209415E-2</v>
      </c>
      <c r="BX13" s="49">
        <f t="shared" si="31"/>
        <v>6.8588473627141155E-2</v>
      </c>
      <c r="BY13" s="49">
        <f t="shared" si="31"/>
        <v>4.0582872232155953E-2</v>
      </c>
      <c r="CA13" s="180">
        <v>380003.55966308597</v>
      </c>
      <c r="CB13" s="64">
        <v>338201.7630142406</v>
      </c>
      <c r="CC13" s="64">
        <v>329069.99072483933</v>
      </c>
      <c r="CD13" s="64">
        <v>367490.08885290811</v>
      </c>
      <c r="CF13" s="180">
        <v>377524.52441577788</v>
      </c>
      <c r="CG13" s="64">
        <v>337012.38716018957</v>
      </c>
      <c r="CH13" s="64">
        <v>327052.52522584295</v>
      </c>
      <c r="CI13" s="64">
        <v>365440.00259510131</v>
      </c>
      <c r="CK13" s="163">
        <v>325740.3125</v>
      </c>
      <c r="CL13" s="60">
        <v>325652.125</v>
      </c>
    </row>
    <row r="14" spans="1:91">
      <c r="A14" s="9" t="s">
        <v>52</v>
      </c>
      <c r="B14" s="23" t="s">
        <v>53</v>
      </c>
      <c r="D14" s="131">
        <v>675507.6763186513</v>
      </c>
      <c r="E14" s="54">
        <v>297528.96875</v>
      </c>
      <c r="F14" s="124">
        <f t="shared" si="0"/>
        <v>2270.3929609161842</v>
      </c>
      <c r="G14" s="131">
        <f t="shared" si="1"/>
        <v>648732</v>
      </c>
      <c r="H14" s="54">
        <v>297457.03125</v>
      </c>
      <c r="I14" s="124">
        <f t="shared" si="2"/>
        <v>2180.9267620060668</v>
      </c>
      <c r="J14" s="49">
        <f t="shared" si="3"/>
        <v>4.1273863966400981E-2</v>
      </c>
      <c r="K14" s="49">
        <f t="shared" si="4"/>
        <v>4.1022101461043237E-2</v>
      </c>
      <c r="M14" s="131">
        <f t="shared" si="5"/>
        <v>691538.57844650629</v>
      </c>
      <c r="N14" s="124">
        <f t="shared" si="6"/>
        <v>2324.2730996979813</v>
      </c>
      <c r="O14" s="49">
        <f t="shared" si="7"/>
        <v>-2.3181500826558787E-2</v>
      </c>
      <c r="P14" s="49">
        <f t="shared" si="8"/>
        <v>-2.3181500826558787E-2</v>
      </c>
      <c r="R14" s="131">
        <v>502343</v>
      </c>
      <c r="S14" s="54">
        <v>52669</v>
      </c>
      <c r="T14" s="54">
        <v>119290</v>
      </c>
      <c r="V14" s="124">
        <f t="shared" si="9"/>
        <v>119290</v>
      </c>
      <c r="W14" s="51">
        <f t="shared" si="10"/>
        <v>1205.6763186512981</v>
      </c>
      <c r="Y14" s="176">
        <v>-2.0224817558135544E-2</v>
      </c>
      <c r="Z14" s="61">
        <v>-7.9798404383853994E-3</v>
      </c>
      <c r="AA14" s="117">
        <f t="shared" si="11"/>
        <v>4</v>
      </c>
      <c r="AB14" s="63">
        <f t="shared" si="12"/>
        <v>512.71251711849402</v>
      </c>
      <c r="AC14" s="63">
        <f t="shared" si="12"/>
        <v>53.092671043373805</v>
      </c>
      <c r="AE14" s="124">
        <f t="shared" si="13"/>
        <v>0</v>
      </c>
      <c r="AF14" s="51">
        <v>0</v>
      </c>
      <c r="AG14" s="51">
        <f t="shared" si="14"/>
        <v>1205.6763186512981</v>
      </c>
      <c r="AI14" s="124">
        <v>0</v>
      </c>
      <c r="AJ14" s="51">
        <f t="shared" si="15"/>
        <v>0</v>
      </c>
      <c r="AK14" s="51">
        <f t="shared" si="16"/>
        <v>1205.6763186512981</v>
      </c>
      <c r="AM14" s="124">
        <f t="shared" si="17"/>
        <v>1092.540954200334</v>
      </c>
      <c r="AN14" s="51">
        <f t="shared" si="18"/>
        <v>113.13536445096422</v>
      </c>
      <c r="AO14" s="51">
        <f t="shared" si="19"/>
        <v>0</v>
      </c>
      <c r="AQ14" s="124">
        <f t="shared" si="20"/>
        <v>503436</v>
      </c>
      <c r="AR14" s="51">
        <f t="shared" si="20"/>
        <v>52782</v>
      </c>
      <c r="AS14" s="51">
        <f t="shared" si="21"/>
        <v>119290</v>
      </c>
      <c r="AU14" s="178">
        <f t="shared" si="22"/>
        <v>675508</v>
      </c>
      <c r="AW14" s="124">
        <f t="shared" si="23"/>
        <v>1692.0570864580729</v>
      </c>
      <c r="AX14" s="51">
        <f t="shared" si="23"/>
        <v>177.40121313817448</v>
      </c>
      <c r="AY14" s="51">
        <f t="shared" si="23"/>
        <v>400.93574921853724</v>
      </c>
      <c r="AZ14" s="65">
        <f t="shared" si="24"/>
        <v>2270.3940488147846</v>
      </c>
      <c r="BB14" s="131">
        <v>512712.51711849403</v>
      </c>
      <c r="BC14" s="54">
        <v>53092.671043373804</v>
      </c>
      <c r="BD14" s="54">
        <v>125733.39028463846</v>
      </c>
      <c r="BE14" s="54">
        <f t="shared" si="25"/>
        <v>691538.57844650629</v>
      </c>
      <c r="BG14" s="122">
        <f t="shared" si="26"/>
        <v>-1.8093018619145806E-2</v>
      </c>
      <c r="BH14" s="49">
        <f t="shared" si="26"/>
        <v>-5.8514864155168045E-3</v>
      </c>
      <c r="BI14" s="49">
        <f t="shared" si="26"/>
        <v>-5.1246453070673992E-2</v>
      </c>
      <c r="BJ14" s="49">
        <f t="shared" si="27"/>
        <v>-2.3181032766845577E-2</v>
      </c>
      <c r="BL14" s="131">
        <v>486126</v>
      </c>
      <c r="BM14" s="54">
        <v>50999</v>
      </c>
      <c r="BN14" s="54">
        <v>111607</v>
      </c>
      <c r="BO14" s="54">
        <f t="shared" si="28"/>
        <v>648732</v>
      </c>
      <c r="BQ14" s="122">
        <f t="shared" si="29"/>
        <v>3.560805223337149E-2</v>
      </c>
      <c r="BR14" s="49">
        <f t="shared" si="29"/>
        <v>3.4961469832741843E-2</v>
      </c>
      <c r="BS14" s="49">
        <f t="shared" si="29"/>
        <v>6.883976811490311E-2</v>
      </c>
      <c r="BT14" s="49">
        <f t="shared" si="30"/>
        <v>4.1274362911032592E-2</v>
      </c>
      <c r="BV14" s="122">
        <f t="shared" si="31"/>
        <v>3.5357659625987914E-2</v>
      </c>
      <c r="BW14" s="49">
        <f t="shared" si="31"/>
        <v>3.4711233558106569E-2</v>
      </c>
      <c r="BX14" s="49">
        <f t="shared" si="31"/>
        <v>6.8581340637599686E-2</v>
      </c>
      <c r="BY14" s="49">
        <f t="shared" si="31"/>
        <v>4.1022600285038235E-2</v>
      </c>
      <c r="CA14" s="180">
        <v>351592.93010866345</v>
      </c>
      <c r="CB14" s="64">
        <v>339156.9435474659</v>
      </c>
      <c r="CC14" s="64">
        <v>353560.95815184712</v>
      </c>
      <c r="CD14" s="64">
        <v>350960.12203029805</v>
      </c>
      <c r="CF14" s="180">
        <v>350595.06292841869</v>
      </c>
      <c r="CG14" s="64">
        <v>339070.27683342295</v>
      </c>
      <c r="CH14" s="64">
        <v>352124.34844048519</v>
      </c>
      <c r="CI14" s="64">
        <v>349944.72138299205</v>
      </c>
      <c r="CK14" s="163">
        <v>297528.96875</v>
      </c>
      <c r="CL14" s="60">
        <v>297457.03125</v>
      </c>
    </row>
    <row r="15" spans="1:91">
      <c r="A15" s="9" t="s">
        <v>54</v>
      </c>
      <c r="B15" s="23" t="s">
        <v>55</v>
      </c>
      <c r="D15" s="131">
        <v>374140.53325788572</v>
      </c>
      <c r="E15" s="54">
        <v>157875.640625</v>
      </c>
      <c r="F15" s="124">
        <f t="shared" si="0"/>
        <v>2369.8433259034364</v>
      </c>
      <c r="G15" s="131">
        <f t="shared" si="1"/>
        <v>360269</v>
      </c>
      <c r="H15" s="54">
        <v>157706.65625</v>
      </c>
      <c r="I15" s="124">
        <f t="shared" si="2"/>
        <v>2284.424821162233</v>
      </c>
      <c r="J15" s="49">
        <f t="shared" si="3"/>
        <v>3.8503266331229469E-2</v>
      </c>
      <c r="K15" s="49">
        <f t="shared" si="4"/>
        <v>3.7391689999999977E-2</v>
      </c>
      <c r="M15" s="131">
        <f t="shared" si="5"/>
        <v>370358.07593363174</v>
      </c>
      <c r="N15" s="124">
        <f t="shared" si="6"/>
        <v>2345.884865248709</v>
      </c>
      <c r="O15" s="49">
        <f t="shared" si="7"/>
        <v>1.0212973794938351E-2</v>
      </c>
      <c r="P15" s="49">
        <f t="shared" si="8"/>
        <v>1.0212973794938351E-2</v>
      </c>
      <c r="R15" s="131">
        <v>291583</v>
      </c>
      <c r="S15" s="54">
        <v>26048</v>
      </c>
      <c r="T15" s="54">
        <v>55897</v>
      </c>
      <c r="V15" s="124">
        <f t="shared" si="9"/>
        <v>55897</v>
      </c>
      <c r="W15" s="51">
        <f t="shared" si="10"/>
        <v>612.53325788571965</v>
      </c>
      <c r="Y15" s="176">
        <v>2.6884476130126789E-2</v>
      </c>
      <c r="Z15" s="61">
        <v>4.1082345397152054E-3</v>
      </c>
      <c r="AA15" s="117">
        <f t="shared" si="11"/>
        <v>2</v>
      </c>
      <c r="AB15" s="63">
        <f t="shared" si="12"/>
        <v>283.94917517776423</v>
      </c>
      <c r="AC15" s="63">
        <f t="shared" si="12"/>
        <v>25.941426535497389</v>
      </c>
      <c r="AE15" s="124">
        <f t="shared" si="13"/>
        <v>0</v>
      </c>
      <c r="AF15" s="51">
        <v>0</v>
      </c>
      <c r="AG15" s="51">
        <f t="shared" si="14"/>
        <v>612.53325788571965</v>
      </c>
      <c r="AI15" s="124">
        <v>0</v>
      </c>
      <c r="AJ15" s="51">
        <f t="shared" si="15"/>
        <v>0</v>
      </c>
      <c r="AK15" s="51">
        <f t="shared" si="16"/>
        <v>612.53325788571965</v>
      </c>
      <c r="AM15" s="124">
        <f t="shared" si="17"/>
        <v>561.25714166231091</v>
      </c>
      <c r="AN15" s="51">
        <f t="shared" si="18"/>
        <v>51.276116223408749</v>
      </c>
      <c r="AO15" s="51">
        <f t="shared" si="19"/>
        <v>0</v>
      </c>
      <c r="AQ15" s="124">
        <f t="shared" si="20"/>
        <v>292144</v>
      </c>
      <c r="AR15" s="51">
        <f t="shared" si="20"/>
        <v>26099</v>
      </c>
      <c r="AS15" s="51">
        <f t="shared" si="21"/>
        <v>55897</v>
      </c>
      <c r="AU15" s="178">
        <f t="shared" si="22"/>
        <v>374140</v>
      </c>
      <c r="AW15" s="124">
        <f t="shared" si="23"/>
        <v>1850.4691340820964</v>
      </c>
      <c r="AX15" s="51">
        <f t="shared" si="23"/>
        <v>165.31366014844951</v>
      </c>
      <c r="AY15" s="51">
        <f t="shared" si="23"/>
        <v>354.05715396443861</v>
      </c>
      <c r="AZ15" s="65">
        <f t="shared" si="24"/>
        <v>2369.8399481949846</v>
      </c>
      <c r="BB15" s="131">
        <v>283949.17517776421</v>
      </c>
      <c r="BC15" s="54">
        <v>25941.426535497387</v>
      </c>
      <c r="BD15" s="54">
        <v>60467.474220370161</v>
      </c>
      <c r="BE15" s="54">
        <f t="shared" si="25"/>
        <v>370358.07593363174</v>
      </c>
      <c r="BG15" s="122">
        <f t="shared" si="26"/>
        <v>2.8860181816360297E-2</v>
      </c>
      <c r="BH15" s="49">
        <f t="shared" si="26"/>
        <v>6.0742019829556071E-3</v>
      </c>
      <c r="BI15" s="49">
        <f t="shared" si="26"/>
        <v>-7.5585664513012962E-2</v>
      </c>
      <c r="BJ15" s="49">
        <f t="shared" si="27"/>
        <v>1.0211533950851281E-2</v>
      </c>
      <c r="BL15" s="131">
        <v>282815</v>
      </c>
      <c r="BM15" s="54">
        <v>25201</v>
      </c>
      <c r="BN15" s="54">
        <v>52253</v>
      </c>
      <c r="BO15" s="54">
        <f t="shared" si="28"/>
        <v>360269</v>
      </c>
      <c r="BQ15" s="122">
        <f t="shared" si="29"/>
        <v>3.2986227746053087E-2</v>
      </c>
      <c r="BR15" s="49">
        <f t="shared" si="29"/>
        <v>3.5633506606880694E-2</v>
      </c>
      <c r="BS15" s="49">
        <f t="shared" si="29"/>
        <v>6.9737622720226655E-2</v>
      </c>
      <c r="BT15" s="49">
        <f t="shared" si="30"/>
        <v>3.8501786165337615E-2</v>
      </c>
      <c r="BV15" s="122">
        <f t="shared" si="31"/>
        <v>3.1880556653361092E-2</v>
      </c>
      <c r="BW15" s="49">
        <f t="shared" si="31"/>
        <v>3.45250019626544E-2</v>
      </c>
      <c r="BX15" s="49">
        <f t="shared" si="31"/>
        <v>6.8592614263736973E-2</v>
      </c>
      <c r="BY15" s="49">
        <f t="shared" si="31"/>
        <v>3.7390211418424135E-2</v>
      </c>
      <c r="CA15" s="180">
        <v>194718.32492752527</v>
      </c>
      <c r="CB15" s="64">
        <v>165714.30222172776</v>
      </c>
      <c r="CC15" s="64">
        <v>170033.89532389131</v>
      </c>
      <c r="CD15" s="64">
        <v>187959.02293197718</v>
      </c>
      <c r="CF15" s="180">
        <v>193888.9204690156</v>
      </c>
      <c r="CG15" s="64">
        <v>165492.74366896899</v>
      </c>
      <c r="CH15" s="64">
        <v>169091.37577338796</v>
      </c>
      <c r="CI15" s="64">
        <v>187274.72928103659</v>
      </c>
      <c r="CK15" s="163">
        <v>157875.640625</v>
      </c>
      <c r="CL15" s="60">
        <v>157706.65625</v>
      </c>
    </row>
    <row r="16" spans="1:91">
      <c r="A16" s="9" t="s">
        <v>56</v>
      </c>
      <c r="B16" s="23" t="s">
        <v>57</v>
      </c>
      <c r="D16" s="131">
        <v>665368.10702478525</v>
      </c>
      <c r="E16" s="54">
        <v>284950.625</v>
      </c>
      <c r="F16" s="124">
        <f t="shared" si="0"/>
        <v>2335.0294705434853</v>
      </c>
      <c r="G16" s="131">
        <f t="shared" si="1"/>
        <v>640904</v>
      </c>
      <c r="H16" s="54">
        <v>284736.65625</v>
      </c>
      <c r="I16" s="124">
        <f t="shared" si="2"/>
        <v>2250.8657945230748</v>
      </c>
      <c r="J16" s="49">
        <f t="shared" si="3"/>
        <v>3.8171250335128581E-2</v>
      </c>
      <c r="K16" s="49">
        <f t="shared" si="4"/>
        <v>3.7391689999999977E-2</v>
      </c>
      <c r="M16" s="131">
        <f t="shared" si="5"/>
        <v>642628.67820737825</v>
      </c>
      <c r="N16" s="124">
        <f t="shared" si="6"/>
        <v>2255.2281757844125</v>
      </c>
      <c r="O16" s="49">
        <f t="shared" si="7"/>
        <v>3.538502029016044E-2</v>
      </c>
      <c r="P16" s="49">
        <f t="shared" si="8"/>
        <v>3.538502029016044E-2</v>
      </c>
      <c r="R16" s="131">
        <v>517435</v>
      </c>
      <c r="S16" s="54">
        <v>48977</v>
      </c>
      <c r="T16" s="54">
        <v>96564</v>
      </c>
      <c r="V16" s="124">
        <f t="shared" si="9"/>
        <v>96564</v>
      </c>
      <c r="W16" s="51">
        <f t="shared" si="10"/>
        <v>2392.1070247852476</v>
      </c>
      <c r="Y16" s="176">
        <v>4.8994611908046437E-2</v>
      </c>
      <c r="Z16" s="61">
        <v>3.7256369048472182E-2</v>
      </c>
      <c r="AA16" s="117">
        <f t="shared" si="11"/>
        <v>2</v>
      </c>
      <c r="AB16" s="63">
        <f t="shared" si="12"/>
        <v>493.26754792269389</v>
      </c>
      <c r="AC16" s="63">
        <f t="shared" si="12"/>
        <v>47.217834916674541</v>
      </c>
      <c r="AE16" s="124">
        <f t="shared" si="13"/>
        <v>0</v>
      </c>
      <c r="AF16" s="51">
        <v>0</v>
      </c>
      <c r="AG16" s="51">
        <f t="shared" si="14"/>
        <v>2392.1070247852476</v>
      </c>
      <c r="AI16" s="124">
        <v>0</v>
      </c>
      <c r="AJ16" s="51">
        <f t="shared" si="15"/>
        <v>0</v>
      </c>
      <c r="AK16" s="51">
        <f t="shared" si="16"/>
        <v>2392.1070247852476</v>
      </c>
      <c r="AM16" s="124">
        <f t="shared" si="17"/>
        <v>2183.1279881904766</v>
      </c>
      <c r="AN16" s="51">
        <f t="shared" si="18"/>
        <v>208.97903659477123</v>
      </c>
      <c r="AO16" s="51">
        <f t="shared" si="19"/>
        <v>0</v>
      </c>
      <c r="AQ16" s="124">
        <f t="shared" si="20"/>
        <v>519618</v>
      </c>
      <c r="AR16" s="51">
        <f t="shared" si="20"/>
        <v>49186</v>
      </c>
      <c r="AS16" s="51">
        <f t="shared" si="21"/>
        <v>96564</v>
      </c>
      <c r="AU16" s="178">
        <f t="shared" si="22"/>
        <v>665368</v>
      </c>
      <c r="AW16" s="124">
        <f t="shared" si="23"/>
        <v>1823.5369724140803</v>
      </c>
      <c r="AX16" s="51">
        <f t="shared" si="23"/>
        <v>172.61236047473136</v>
      </c>
      <c r="AY16" s="51">
        <f t="shared" si="23"/>
        <v>338.87976206404181</v>
      </c>
      <c r="AZ16" s="65">
        <f t="shared" si="24"/>
        <v>2335.0290949528535</v>
      </c>
      <c r="BB16" s="131">
        <v>493267.54792269395</v>
      </c>
      <c r="BC16" s="54">
        <v>47217.834916674532</v>
      </c>
      <c r="BD16" s="54">
        <v>102143.29536800987</v>
      </c>
      <c r="BE16" s="54">
        <f t="shared" si="25"/>
        <v>642628.67820737825</v>
      </c>
      <c r="BG16" s="122">
        <f t="shared" si="26"/>
        <v>5.3420202055205479E-2</v>
      </c>
      <c r="BH16" s="49">
        <f t="shared" si="26"/>
        <v>4.1682662637935408E-2</v>
      </c>
      <c r="BI16" s="49">
        <f t="shared" si="26"/>
        <v>-5.4622237787691819E-2</v>
      </c>
      <c r="BJ16" s="49">
        <f t="shared" si="27"/>
        <v>3.5384853747973732E-2</v>
      </c>
      <c r="BL16" s="131">
        <v>503206</v>
      </c>
      <c r="BM16" s="54">
        <v>47400</v>
      </c>
      <c r="BN16" s="54">
        <v>90298</v>
      </c>
      <c r="BO16" s="54">
        <f t="shared" si="28"/>
        <v>640904</v>
      </c>
      <c r="BQ16" s="122">
        <f t="shared" si="29"/>
        <v>3.2614873431556779E-2</v>
      </c>
      <c r="BR16" s="49">
        <f t="shared" si="29"/>
        <v>3.7679324894514865E-2</v>
      </c>
      <c r="BS16" s="49">
        <f t="shared" si="29"/>
        <v>6.9392456089835797E-2</v>
      </c>
      <c r="BT16" s="49">
        <f t="shared" si="30"/>
        <v>3.817108334477548E-2</v>
      </c>
      <c r="BV16" s="122">
        <f t="shared" si="31"/>
        <v>3.1839485366696119E-2</v>
      </c>
      <c r="BW16" s="49">
        <f t="shared" si="31"/>
        <v>3.6900133945035218E-2</v>
      </c>
      <c r="BX16" s="49">
        <f t="shared" si="31"/>
        <v>6.8589451825188386E-2</v>
      </c>
      <c r="BY16" s="49">
        <f t="shared" si="31"/>
        <v>3.739152313503924E-2</v>
      </c>
      <c r="CA16" s="180">
        <v>338258.53028974112</v>
      </c>
      <c r="CB16" s="64">
        <v>301628.38404165761</v>
      </c>
      <c r="CC16" s="64">
        <v>287225.86178059125</v>
      </c>
      <c r="CD16" s="64">
        <v>326138.04399818735</v>
      </c>
      <c r="CF16" s="180">
        <v>336720.68233493564</v>
      </c>
      <c r="CG16" s="64">
        <v>301248.43980803341</v>
      </c>
      <c r="CH16" s="64">
        <v>285947.70733775559</v>
      </c>
      <c r="CI16" s="64">
        <v>324985.09002638562</v>
      </c>
      <c r="CK16" s="163">
        <v>284950.625</v>
      </c>
      <c r="CL16" s="60">
        <v>284736.65625</v>
      </c>
    </row>
    <row r="17" spans="1:90">
      <c r="A17" s="9" t="s">
        <v>58</v>
      </c>
      <c r="B17" s="23" t="s">
        <v>59</v>
      </c>
      <c r="D17" s="131">
        <v>363283.84385984798</v>
      </c>
      <c r="E17" s="54">
        <v>175059.828125</v>
      </c>
      <c r="F17" s="124">
        <f t="shared" si="0"/>
        <v>2075.1982208073928</v>
      </c>
      <c r="G17" s="131">
        <f t="shared" si="1"/>
        <v>348014</v>
      </c>
      <c r="H17" s="54">
        <v>175123.546875</v>
      </c>
      <c r="I17" s="124">
        <f t="shared" si="2"/>
        <v>1987.2484666405601</v>
      </c>
      <c r="J17" s="49">
        <f t="shared" si="3"/>
        <v>4.3877096495681167E-2</v>
      </c>
      <c r="K17" s="49">
        <f t="shared" si="4"/>
        <v>4.4257049706276419E-2</v>
      </c>
      <c r="M17" s="131">
        <f t="shared" si="5"/>
        <v>377632.57670204656</v>
      </c>
      <c r="N17" s="124">
        <f t="shared" si="6"/>
        <v>2157.1629582110704</v>
      </c>
      <c r="O17" s="49">
        <f t="shared" si="7"/>
        <v>-3.7996544068071181E-2</v>
      </c>
      <c r="P17" s="49">
        <f t="shared" si="8"/>
        <v>-3.7996544068071181E-2</v>
      </c>
      <c r="R17" s="131">
        <v>271608</v>
      </c>
      <c r="S17" s="54">
        <v>28432</v>
      </c>
      <c r="T17" s="54">
        <v>61979</v>
      </c>
      <c r="V17" s="124">
        <f t="shared" si="9"/>
        <v>61979</v>
      </c>
      <c r="W17" s="51">
        <f t="shared" si="10"/>
        <v>1264.8438598479843</v>
      </c>
      <c r="Y17" s="176">
        <v>-2.8867060402387734E-2</v>
      </c>
      <c r="Z17" s="61">
        <v>9.7366324375753877E-3</v>
      </c>
      <c r="AA17" s="117">
        <f t="shared" si="11"/>
        <v>1</v>
      </c>
      <c r="AB17" s="63">
        <f t="shared" si="12"/>
        <v>279.68158521380241</v>
      </c>
      <c r="AC17" s="63">
        <f t="shared" si="12"/>
        <v>28.157837486160275</v>
      </c>
      <c r="AE17" s="124">
        <f t="shared" si="13"/>
        <v>1264.8438598479843</v>
      </c>
      <c r="AF17" s="51">
        <v>0</v>
      </c>
      <c r="AG17" s="51">
        <f t="shared" si="14"/>
        <v>0</v>
      </c>
      <c r="AI17" s="124">
        <v>0</v>
      </c>
      <c r="AJ17" s="51">
        <f t="shared" si="15"/>
        <v>0</v>
      </c>
      <c r="AK17" s="51">
        <f t="shared" si="16"/>
        <v>0</v>
      </c>
      <c r="AM17" s="124">
        <f t="shared" si="17"/>
        <v>0</v>
      </c>
      <c r="AN17" s="51">
        <f t="shared" si="18"/>
        <v>0</v>
      </c>
      <c r="AO17" s="51">
        <f t="shared" si="19"/>
        <v>0</v>
      </c>
      <c r="AQ17" s="124">
        <f t="shared" si="20"/>
        <v>272873</v>
      </c>
      <c r="AR17" s="51">
        <f t="shared" si="20"/>
        <v>28432</v>
      </c>
      <c r="AS17" s="51">
        <f t="shared" si="21"/>
        <v>61979</v>
      </c>
      <c r="AU17" s="178">
        <f t="shared" si="22"/>
        <v>363284</v>
      </c>
      <c r="AW17" s="124">
        <f t="shared" si="23"/>
        <v>1558.7413910012372</v>
      </c>
      <c r="AX17" s="51">
        <f t="shared" si="23"/>
        <v>162.41304646831006</v>
      </c>
      <c r="AY17" s="51">
        <f t="shared" si="23"/>
        <v>354.04467526235896</v>
      </c>
      <c r="AZ17" s="65">
        <f t="shared" si="24"/>
        <v>2075.1991127319061</v>
      </c>
      <c r="BB17" s="131">
        <v>279681.58521380241</v>
      </c>
      <c r="BC17" s="54">
        <v>28157.837486160275</v>
      </c>
      <c r="BD17" s="54">
        <v>69793.154002083858</v>
      </c>
      <c r="BE17" s="54">
        <f t="shared" si="25"/>
        <v>377632.57670204656</v>
      </c>
      <c r="BG17" s="122">
        <f t="shared" si="26"/>
        <v>-2.4344059722764988E-2</v>
      </c>
      <c r="BH17" s="49">
        <f t="shared" si="26"/>
        <v>9.7366324375753877E-3</v>
      </c>
      <c r="BI17" s="49">
        <f t="shared" si="26"/>
        <v>-0.1119616116195371</v>
      </c>
      <c r="BJ17" s="49">
        <f t="shared" si="27"/>
        <v>-3.7996130596984035E-2</v>
      </c>
      <c r="BL17" s="131">
        <v>262445</v>
      </c>
      <c r="BM17" s="54">
        <v>27547</v>
      </c>
      <c r="BN17" s="54">
        <v>58022</v>
      </c>
      <c r="BO17" s="54">
        <f t="shared" si="28"/>
        <v>348014</v>
      </c>
      <c r="BQ17" s="122">
        <f t="shared" si="29"/>
        <v>3.9734039513040775E-2</v>
      </c>
      <c r="BR17" s="49">
        <f t="shared" si="29"/>
        <v>3.212691037136528E-2</v>
      </c>
      <c r="BS17" s="49">
        <f t="shared" si="29"/>
        <v>6.819826962186748E-2</v>
      </c>
      <c r="BT17" s="49">
        <f t="shared" si="30"/>
        <v>4.3877545156229436E-2</v>
      </c>
      <c r="BV17" s="122">
        <f t="shared" si="31"/>
        <v>4.0112484722543362E-2</v>
      </c>
      <c r="BW17" s="49">
        <f t="shared" si="31"/>
        <v>3.2502586717415571E-2</v>
      </c>
      <c r="BX17" s="49">
        <f t="shared" si="31"/>
        <v>6.8587075318876867E-2</v>
      </c>
      <c r="BY17" s="49">
        <f t="shared" si="31"/>
        <v>4.4257498530129169E-2</v>
      </c>
      <c r="CA17" s="180">
        <v>191791.82243376056</v>
      </c>
      <c r="CB17" s="64">
        <v>179872.77548930648</v>
      </c>
      <c r="CC17" s="64">
        <v>196257.60782838773</v>
      </c>
      <c r="CD17" s="64">
        <v>191650.87723622678</v>
      </c>
      <c r="CF17" s="180">
        <v>191440.5823023266</v>
      </c>
      <c r="CG17" s="64">
        <v>179855.81448258864</v>
      </c>
      <c r="CH17" s="64">
        <v>195420.92325061379</v>
      </c>
      <c r="CI17" s="64">
        <v>191215.49450172804</v>
      </c>
      <c r="CK17" s="163">
        <v>175059.828125</v>
      </c>
      <c r="CL17" s="60">
        <v>175123.546875</v>
      </c>
    </row>
    <row r="18" spans="1:90">
      <c r="A18" s="9" t="s">
        <v>60</v>
      </c>
      <c r="B18" s="23" t="s">
        <v>61</v>
      </c>
      <c r="D18" s="131">
        <v>443533.34436793381</v>
      </c>
      <c r="E18" s="54">
        <v>172164.8125</v>
      </c>
      <c r="F18" s="124">
        <f t="shared" si="0"/>
        <v>2576.2136752998454</v>
      </c>
      <c r="G18" s="131">
        <f t="shared" si="1"/>
        <v>425685</v>
      </c>
      <c r="H18" s="54">
        <v>172451.375</v>
      </c>
      <c r="I18" s="124">
        <f t="shared" si="2"/>
        <v>2468.4349428933228</v>
      </c>
      <c r="J18" s="49">
        <f t="shared" si="3"/>
        <v>4.192852547760384E-2</v>
      </c>
      <c r="K18" s="49">
        <f t="shared" si="4"/>
        <v>4.3662780223080233E-2</v>
      </c>
      <c r="M18" s="131">
        <f t="shared" si="5"/>
        <v>459647.48690251907</v>
      </c>
      <c r="N18" s="124">
        <f t="shared" si="6"/>
        <v>2669.8108645314446</v>
      </c>
      <c r="O18" s="49">
        <f t="shared" si="7"/>
        <v>-3.5057610437893461E-2</v>
      </c>
      <c r="P18" s="49">
        <f t="shared" si="8"/>
        <v>-3.5057610437893572E-2</v>
      </c>
      <c r="R18" s="131">
        <v>330752</v>
      </c>
      <c r="S18" s="54">
        <v>34069</v>
      </c>
      <c r="T18" s="54">
        <v>78193</v>
      </c>
      <c r="V18" s="124">
        <f t="shared" si="9"/>
        <v>78193</v>
      </c>
      <c r="W18" s="51">
        <f t="shared" si="10"/>
        <v>519.34436793380883</v>
      </c>
      <c r="Y18" s="176">
        <v>-3.472280961017582E-2</v>
      </c>
      <c r="Z18" s="61">
        <v>-3.434928041981733E-2</v>
      </c>
      <c r="AA18" s="117">
        <f t="shared" si="11"/>
        <v>4</v>
      </c>
      <c r="AB18" s="63">
        <f t="shared" si="12"/>
        <v>342.64976246504574</v>
      </c>
      <c r="AC18" s="63">
        <f t="shared" si="12"/>
        <v>35.280872585909243</v>
      </c>
      <c r="AE18" s="124">
        <f t="shared" si="13"/>
        <v>0</v>
      </c>
      <c r="AF18" s="51">
        <v>0</v>
      </c>
      <c r="AG18" s="51">
        <f t="shared" si="14"/>
        <v>519.34436793380883</v>
      </c>
      <c r="AI18" s="124">
        <v>0</v>
      </c>
      <c r="AJ18" s="51">
        <f t="shared" si="15"/>
        <v>0</v>
      </c>
      <c r="AK18" s="51">
        <f t="shared" si="16"/>
        <v>519.34436793380883</v>
      </c>
      <c r="AM18" s="124">
        <f t="shared" si="17"/>
        <v>470.86213131699719</v>
      </c>
      <c r="AN18" s="51">
        <f t="shared" si="18"/>
        <v>48.482236616811619</v>
      </c>
      <c r="AO18" s="51">
        <f t="shared" si="19"/>
        <v>0</v>
      </c>
      <c r="AQ18" s="124">
        <f t="shared" si="20"/>
        <v>331223</v>
      </c>
      <c r="AR18" s="51">
        <f t="shared" si="20"/>
        <v>34117</v>
      </c>
      <c r="AS18" s="51">
        <f t="shared" si="21"/>
        <v>78193</v>
      </c>
      <c r="AU18" s="178">
        <f t="shared" si="22"/>
        <v>443533</v>
      </c>
      <c r="AW18" s="124">
        <f t="shared" si="23"/>
        <v>1923.8716389854633</v>
      </c>
      <c r="AX18" s="51">
        <f t="shared" si="23"/>
        <v>198.1647672633454</v>
      </c>
      <c r="AY18" s="51">
        <f t="shared" si="23"/>
        <v>454.17526882852445</v>
      </c>
      <c r="AZ18" s="65">
        <f t="shared" si="24"/>
        <v>2576.2116750773334</v>
      </c>
      <c r="BB18" s="131">
        <v>342649.76246504573</v>
      </c>
      <c r="BC18" s="54">
        <v>35280.872585909245</v>
      </c>
      <c r="BD18" s="54">
        <v>81716.85185156409</v>
      </c>
      <c r="BE18" s="54">
        <f t="shared" si="25"/>
        <v>459647.48690251907</v>
      </c>
      <c r="BG18" s="122">
        <f t="shared" si="26"/>
        <v>-3.3348228181571793E-2</v>
      </c>
      <c r="BH18" s="49">
        <f t="shared" si="26"/>
        <v>-3.2988769851856836E-2</v>
      </c>
      <c r="BI18" s="49">
        <f t="shared" si="26"/>
        <v>-4.312270690463027E-2</v>
      </c>
      <c r="BJ18" s="49">
        <f t="shared" si="27"/>
        <v>-3.5058359637973213E-2</v>
      </c>
      <c r="BL18" s="131">
        <v>319556</v>
      </c>
      <c r="BM18" s="54">
        <v>32833</v>
      </c>
      <c r="BN18" s="54">
        <v>73296</v>
      </c>
      <c r="BO18" s="54">
        <f t="shared" si="28"/>
        <v>425685</v>
      </c>
      <c r="BQ18" s="122">
        <f t="shared" si="29"/>
        <v>3.6510032670330039E-2</v>
      </c>
      <c r="BR18" s="49">
        <f t="shared" si="29"/>
        <v>3.9106996010111805E-2</v>
      </c>
      <c r="BS18" s="49">
        <f t="shared" si="29"/>
        <v>6.681128574547035E-2</v>
      </c>
      <c r="BT18" s="49">
        <f t="shared" si="30"/>
        <v>4.1927716503987744E-2</v>
      </c>
      <c r="BV18" s="122">
        <f t="shared" si="31"/>
        <v>3.8235268518027388E-2</v>
      </c>
      <c r="BW18" s="49">
        <f t="shared" si="31"/>
        <v>4.0836554415341286E-2</v>
      </c>
      <c r="BX18" s="49">
        <f t="shared" si="31"/>
        <v>6.8586957002751525E-2</v>
      </c>
      <c r="BY18" s="49">
        <f t="shared" si="31"/>
        <v>4.3661969902955011E-2</v>
      </c>
      <c r="CA18" s="180">
        <v>234972.28946778399</v>
      </c>
      <c r="CB18" s="64">
        <v>225374.85262606575</v>
      </c>
      <c r="CC18" s="64">
        <v>229786.9195476663</v>
      </c>
      <c r="CD18" s="64">
        <v>233273.95335863624</v>
      </c>
      <c r="CF18" s="180">
        <v>235329.13542857009</v>
      </c>
      <c r="CG18" s="64">
        <v>225864.18269382717</v>
      </c>
      <c r="CH18" s="64">
        <v>229273.72928694371</v>
      </c>
      <c r="CI18" s="64">
        <v>233512.25967608197</v>
      </c>
      <c r="CK18" s="163">
        <v>172164.8125</v>
      </c>
      <c r="CL18" s="60">
        <v>172451.375</v>
      </c>
    </row>
    <row r="19" spans="1:90">
      <c r="A19" s="9" t="s">
        <v>62</v>
      </c>
      <c r="B19" s="23" t="s">
        <v>63</v>
      </c>
      <c r="D19" s="131">
        <v>652815</v>
      </c>
      <c r="E19" s="54">
        <v>313833.6875</v>
      </c>
      <c r="F19" s="124">
        <f t="shared" si="0"/>
        <v>2080.1304193961014</v>
      </c>
      <c r="G19" s="131">
        <f t="shared" si="1"/>
        <v>626762</v>
      </c>
      <c r="H19" s="54">
        <v>312848.8125</v>
      </c>
      <c r="I19" s="124">
        <f t="shared" si="2"/>
        <v>2003.4022024616122</v>
      </c>
      <c r="J19" s="49">
        <f t="shared" si="3"/>
        <v>4.1567612586595803E-2</v>
      </c>
      <c r="K19" s="49">
        <f t="shared" si="4"/>
        <v>3.8298958062545907E-2</v>
      </c>
      <c r="M19" s="131">
        <f t="shared" si="5"/>
        <v>657964.06610409915</v>
      </c>
      <c r="N19" s="124">
        <f t="shared" si="6"/>
        <v>2096.5374091782264</v>
      </c>
      <c r="O19" s="49">
        <f t="shared" si="7"/>
        <v>-7.8257557963423707E-3</v>
      </c>
      <c r="P19" s="49">
        <f t="shared" si="8"/>
        <v>-7.8257557963423707E-3</v>
      </c>
      <c r="R19" s="131">
        <v>484479</v>
      </c>
      <c r="S19" s="54">
        <v>49237</v>
      </c>
      <c r="T19" s="54">
        <v>119099</v>
      </c>
      <c r="V19" s="124">
        <f t="shared" si="9"/>
        <v>119099</v>
      </c>
      <c r="W19" s="51">
        <f t="shared" si="10"/>
        <v>0</v>
      </c>
      <c r="Y19" s="176">
        <v>-1.3988628769208811E-2</v>
      </c>
      <c r="Z19" s="61">
        <v>-1.4491590321927594E-2</v>
      </c>
      <c r="AA19" s="117">
        <f t="shared" si="11"/>
        <v>4</v>
      </c>
      <c r="AB19" s="63">
        <f t="shared" si="12"/>
        <v>491.35234555687509</v>
      </c>
      <c r="AC19" s="63">
        <f t="shared" si="12"/>
        <v>49.961014554998904</v>
      </c>
      <c r="AE19" s="124">
        <f t="shared" si="13"/>
        <v>0</v>
      </c>
      <c r="AF19" s="51">
        <v>0</v>
      </c>
      <c r="AG19" s="51">
        <f t="shared" si="14"/>
        <v>0</v>
      </c>
      <c r="AI19" s="124">
        <v>0</v>
      </c>
      <c r="AJ19" s="51">
        <f t="shared" si="15"/>
        <v>0</v>
      </c>
      <c r="AK19" s="51">
        <f t="shared" si="16"/>
        <v>0</v>
      </c>
      <c r="AM19" s="124">
        <f t="shared" si="17"/>
        <v>0</v>
      </c>
      <c r="AN19" s="51">
        <f t="shared" si="18"/>
        <v>0</v>
      </c>
      <c r="AO19" s="51">
        <f t="shared" si="19"/>
        <v>0</v>
      </c>
      <c r="AQ19" s="124">
        <f t="shared" si="20"/>
        <v>484479</v>
      </c>
      <c r="AR19" s="51">
        <f t="shared" si="20"/>
        <v>49237</v>
      </c>
      <c r="AS19" s="51">
        <f t="shared" si="21"/>
        <v>119099</v>
      </c>
      <c r="AU19" s="178">
        <f t="shared" si="22"/>
        <v>652815</v>
      </c>
      <c r="AW19" s="124">
        <f t="shared" si="23"/>
        <v>1543.7444076171714</v>
      </c>
      <c r="AX19" s="51">
        <f t="shared" si="23"/>
        <v>156.88882985195781</v>
      </c>
      <c r="AY19" s="51">
        <f t="shared" si="23"/>
        <v>379.49718192697208</v>
      </c>
      <c r="AZ19" s="65">
        <f t="shared" si="24"/>
        <v>2080.1304193961014</v>
      </c>
      <c r="BB19" s="131">
        <v>491352.34555687511</v>
      </c>
      <c r="BC19" s="54">
        <v>49961.014554998903</v>
      </c>
      <c r="BD19" s="54">
        <v>116650.70599222511</v>
      </c>
      <c r="BE19" s="54">
        <f t="shared" si="25"/>
        <v>657964.06610409915</v>
      </c>
      <c r="BG19" s="122">
        <f t="shared" si="26"/>
        <v>-1.3988628769208811E-2</v>
      </c>
      <c r="BH19" s="49">
        <f t="shared" si="26"/>
        <v>-1.4491590321927483E-2</v>
      </c>
      <c r="BI19" s="49">
        <f t="shared" si="26"/>
        <v>2.098824852322867E-2</v>
      </c>
      <c r="BJ19" s="49">
        <f t="shared" si="27"/>
        <v>-7.8257557963423707E-3</v>
      </c>
      <c r="BL19" s="131">
        <v>468196</v>
      </c>
      <c r="BM19" s="54">
        <v>47461</v>
      </c>
      <c r="BN19" s="54">
        <v>111105</v>
      </c>
      <c r="BO19" s="54">
        <f t="shared" si="28"/>
        <v>626762</v>
      </c>
      <c r="BQ19" s="122">
        <f t="shared" si="29"/>
        <v>3.47781698263121E-2</v>
      </c>
      <c r="BR19" s="49">
        <f t="shared" si="29"/>
        <v>3.7420197635953834E-2</v>
      </c>
      <c r="BS19" s="49">
        <f t="shared" si="29"/>
        <v>7.1949957247648522E-2</v>
      </c>
      <c r="BT19" s="49">
        <f t="shared" si="30"/>
        <v>4.1567612586595803E-2</v>
      </c>
      <c r="BV19" s="122">
        <f t="shared" si="31"/>
        <v>3.153082197743684E-2</v>
      </c>
      <c r="BW19" s="49">
        <f t="shared" si="31"/>
        <v>3.4164558557542968E-2</v>
      </c>
      <c r="BX19" s="49">
        <f t="shared" si="31"/>
        <v>6.8585956644162449E-2</v>
      </c>
      <c r="BY19" s="49">
        <f t="shared" si="31"/>
        <v>3.8298958062545685E-2</v>
      </c>
      <c r="CA19" s="180">
        <v>336945.17906645965</v>
      </c>
      <c r="CB19" s="64">
        <v>319151.86521998589</v>
      </c>
      <c r="CC19" s="64">
        <v>328020.54638257396</v>
      </c>
      <c r="CD19" s="64">
        <v>333920.84856666951</v>
      </c>
      <c r="CF19" s="180">
        <v>335703.37941282021</v>
      </c>
      <c r="CG19" s="64">
        <v>318296.68057104206</v>
      </c>
      <c r="CH19" s="64">
        <v>326645.33035432053</v>
      </c>
      <c r="CI19" s="64">
        <v>332726.64824717084</v>
      </c>
      <c r="CK19" s="163">
        <v>313833.6875</v>
      </c>
      <c r="CL19" s="60">
        <v>312848.8125</v>
      </c>
    </row>
    <row r="20" spans="1:90">
      <c r="A20" s="9" t="s">
        <v>64</v>
      </c>
      <c r="B20" s="23" t="s">
        <v>65</v>
      </c>
      <c r="D20" s="131">
        <v>424091</v>
      </c>
      <c r="E20" s="54">
        <v>206811.75</v>
      </c>
      <c r="F20" s="124">
        <f t="shared" si="0"/>
        <v>2050.6136619413551</v>
      </c>
      <c r="G20" s="131">
        <f t="shared" si="1"/>
        <v>406365</v>
      </c>
      <c r="H20" s="54">
        <v>206201.6875</v>
      </c>
      <c r="I20" s="124">
        <f t="shared" si="2"/>
        <v>1970.7161707878847</v>
      </c>
      <c r="J20" s="49">
        <f t="shared" si="3"/>
        <v>4.3620882703973018E-2</v>
      </c>
      <c r="K20" s="49">
        <f t="shared" si="4"/>
        <v>4.0542363399559189E-2</v>
      </c>
      <c r="M20" s="131">
        <f t="shared" si="5"/>
        <v>426693.39935044968</v>
      </c>
      <c r="N20" s="124">
        <f t="shared" si="6"/>
        <v>2063.197083098275</v>
      </c>
      <c r="O20" s="49">
        <f t="shared" si="7"/>
        <v>-6.0989913469748913E-3</v>
      </c>
      <c r="P20" s="49">
        <f t="shared" si="8"/>
        <v>-6.0989913469747803E-3</v>
      </c>
      <c r="R20" s="131">
        <v>310596</v>
      </c>
      <c r="S20" s="54">
        <v>31574</v>
      </c>
      <c r="T20" s="54">
        <v>81921</v>
      </c>
      <c r="V20" s="124">
        <f t="shared" si="9"/>
        <v>81921</v>
      </c>
      <c r="W20" s="51">
        <f t="shared" si="10"/>
        <v>0</v>
      </c>
      <c r="Y20" s="176">
        <v>-2.4403245746399405E-2</v>
      </c>
      <c r="Z20" s="61">
        <v>-9.5514621809764666E-3</v>
      </c>
      <c r="AA20" s="117">
        <f t="shared" si="11"/>
        <v>4</v>
      </c>
      <c r="AB20" s="63">
        <f t="shared" si="12"/>
        <v>318.36514281725709</v>
      </c>
      <c r="AC20" s="63">
        <f t="shared" si="12"/>
        <v>31.878486154895263</v>
      </c>
      <c r="AE20" s="124">
        <f t="shared" si="13"/>
        <v>0</v>
      </c>
      <c r="AF20" s="51">
        <v>0</v>
      </c>
      <c r="AG20" s="51">
        <f t="shared" si="14"/>
        <v>0</v>
      </c>
      <c r="AI20" s="124">
        <v>0</v>
      </c>
      <c r="AJ20" s="51">
        <f t="shared" si="15"/>
        <v>0</v>
      </c>
      <c r="AK20" s="51">
        <f t="shared" si="16"/>
        <v>0</v>
      </c>
      <c r="AM20" s="124">
        <f t="shared" si="17"/>
        <v>0</v>
      </c>
      <c r="AN20" s="51">
        <f t="shared" si="18"/>
        <v>0</v>
      </c>
      <c r="AO20" s="51">
        <f t="shared" si="19"/>
        <v>0</v>
      </c>
      <c r="AQ20" s="124">
        <f t="shared" si="20"/>
        <v>310596</v>
      </c>
      <c r="AR20" s="51">
        <f t="shared" si="20"/>
        <v>31574</v>
      </c>
      <c r="AS20" s="51">
        <f t="shared" si="21"/>
        <v>81921</v>
      </c>
      <c r="AU20" s="178">
        <f t="shared" si="22"/>
        <v>424091</v>
      </c>
      <c r="AW20" s="124">
        <f t="shared" si="23"/>
        <v>1501.8295623918855</v>
      </c>
      <c r="AX20" s="51">
        <f t="shared" si="23"/>
        <v>152.6702423822631</v>
      </c>
      <c r="AY20" s="51">
        <f t="shared" si="23"/>
        <v>396.11385716720645</v>
      </c>
      <c r="AZ20" s="65">
        <f t="shared" si="24"/>
        <v>2050.6136619413551</v>
      </c>
      <c r="BB20" s="131">
        <v>318365.14281725709</v>
      </c>
      <c r="BC20" s="54">
        <v>31878.486154895261</v>
      </c>
      <c r="BD20" s="54">
        <v>76449.770378297326</v>
      </c>
      <c r="BE20" s="54">
        <f t="shared" si="25"/>
        <v>426693.39935044968</v>
      </c>
      <c r="BG20" s="122">
        <f t="shared" si="26"/>
        <v>-2.4403245746399516E-2</v>
      </c>
      <c r="BH20" s="49">
        <f t="shared" si="26"/>
        <v>-9.5514621809763556E-3</v>
      </c>
      <c r="BI20" s="49">
        <f t="shared" si="26"/>
        <v>7.1566331653179827E-2</v>
      </c>
      <c r="BJ20" s="49">
        <f t="shared" si="27"/>
        <v>-6.0989913469748913E-3</v>
      </c>
      <c r="BL20" s="131">
        <v>299449</v>
      </c>
      <c r="BM20" s="54">
        <v>30479</v>
      </c>
      <c r="BN20" s="54">
        <v>76437</v>
      </c>
      <c r="BO20" s="54">
        <f t="shared" si="28"/>
        <v>406365</v>
      </c>
      <c r="BQ20" s="122">
        <f t="shared" si="29"/>
        <v>3.7225036650648358E-2</v>
      </c>
      <c r="BR20" s="49">
        <f t="shared" si="29"/>
        <v>3.5926375537255195E-2</v>
      </c>
      <c r="BS20" s="49">
        <f t="shared" si="29"/>
        <v>7.1745358923034575E-2</v>
      </c>
      <c r="BT20" s="49">
        <f t="shared" si="30"/>
        <v>4.3620882703973018E-2</v>
      </c>
      <c r="BV20" s="122">
        <f t="shared" si="31"/>
        <v>3.4165384097436746E-2</v>
      </c>
      <c r="BW20" s="49">
        <f t="shared" si="31"/>
        <v>3.2870553832365479E-2</v>
      </c>
      <c r="BX20" s="49">
        <f t="shared" si="31"/>
        <v>6.8583876787575937E-2</v>
      </c>
      <c r="BY20" s="49">
        <f t="shared" si="31"/>
        <v>4.0542363399559411E-2</v>
      </c>
      <c r="CA20" s="180">
        <v>218319.09631672406</v>
      </c>
      <c r="CB20" s="64">
        <v>203640.34652507555</v>
      </c>
      <c r="CC20" s="64">
        <v>214975.94238291899</v>
      </c>
      <c r="CD20" s="64">
        <v>216549.54932805756</v>
      </c>
      <c r="CF20" s="180">
        <v>217295.93948832052</v>
      </c>
      <c r="CG20" s="64">
        <v>202971.83596637257</v>
      </c>
      <c r="CH20" s="64">
        <v>214161.74243282608</v>
      </c>
      <c r="CI20" s="64">
        <v>215604.25853254396</v>
      </c>
      <c r="CK20" s="163">
        <v>206811.75</v>
      </c>
      <c r="CL20" s="60">
        <v>206201.6875</v>
      </c>
    </row>
    <row r="21" spans="1:90">
      <c r="A21" s="9" t="s">
        <v>66</v>
      </c>
      <c r="B21" s="23" t="s">
        <v>67</v>
      </c>
      <c r="D21" s="131">
        <v>380188.2535871336</v>
      </c>
      <c r="E21" s="54">
        <v>188646.0625</v>
      </c>
      <c r="F21" s="124">
        <f t="shared" si="0"/>
        <v>2015.3521814807748</v>
      </c>
      <c r="G21" s="131">
        <f t="shared" si="1"/>
        <v>364171</v>
      </c>
      <c r="H21" s="54">
        <v>187455.0625</v>
      </c>
      <c r="I21" s="124">
        <f t="shared" si="2"/>
        <v>1942.7109363877541</v>
      </c>
      <c r="J21" s="49">
        <f t="shared" si="3"/>
        <v>4.3982781679852589E-2</v>
      </c>
      <c r="K21" s="49">
        <f t="shared" si="4"/>
        <v>3.7391689999999977E-2</v>
      </c>
      <c r="M21" s="131">
        <f t="shared" si="5"/>
        <v>382087.47114829725</v>
      </c>
      <c r="N21" s="124">
        <f t="shared" si="6"/>
        <v>2025.4198051353299</v>
      </c>
      <c r="O21" s="49">
        <f t="shared" si="7"/>
        <v>-4.9706355339417252E-3</v>
      </c>
      <c r="P21" s="49">
        <f t="shared" si="8"/>
        <v>-4.9706355339417252E-3</v>
      </c>
      <c r="R21" s="131">
        <v>287311</v>
      </c>
      <c r="S21" s="54">
        <v>27529</v>
      </c>
      <c r="T21" s="54">
        <v>65026</v>
      </c>
      <c r="V21" s="124">
        <f t="shared" si="9"/>
        <v>65026</v>
      </c>
      <c r="W21" s="51">
        <f t="shared" si="10"/>
        <v>322.25358713360038</v>
      </c>
      <c r="Y21" s="176">
        <v>-3.7983533723084939E-5</v>
      </c>
      <c r="Z21" s="61">
        <v>-3.8088875409352241E-3</v>
      </c>
      <c r="AA21" s="117">
        <f t="shared" si="11"/>
        <v>4</v>
      </c>
      <c r="AB21" s="63">
        <f t="shared" si="12"/>
        <v>287.32191350159087</v>
      </c>
      <c r="AC21" s="63">
        <f t="shared" si="12"/>
        <v>27.634255772514948</v>
      </c>
      <c r="AE21" s="124">
        <f t="shared" si="13"/>
        <v>0</v>
      </c>
      <c r="AF21" s="51">
        <v>0</v>
      </c>
      <c r="AG21" s="51">
        <f t="shared" si="14"/>
        <v>322.25358713360038</v>
      </c>
      <c r="AI21" s="124">
        <v>0</v>
      </c>
      <c r="AJ21" s="51">
        <f t="shared" si="15"/>
        <v>0</v>
      </c>
      <c r="AK21" s="51">
        <f t="shared" si="16"/>
        <v>322.25358713360038</v>
      </c>
      <c r="AM21" s="124">
        <f t="shared" si="17"/>
        <v>293.97905588379297</v>
      </c>
      <c r="AN21" s="51">
        <f t="shared" si="18"/>
        <v>28.274531249807431</v>
      </c>
      <c r="AO21" s="51">
        <f t="shared" si="19"/>
        <v>0</v>
      </c>
      <c r="AQ21" s="124">
        <f t="shared" si="20"/>
        <v>287605</v>
      </c>
      <c r="AR21" s="51">
        <f t="shared" si="20"/>
        <v>27557</v>
      </c>
      <c r="AS21" s="51">
        <f t="shared" si="21"/>
        <v>65026</v>
      </c>
      <c r="AU21" s="178">
        <f t="shared" si="22"/>
        <v>380188</v>
      </c>
      <c r="AW21" s="124">
        <f t="shared" si="23"/>
        <v>1524.5746250335862</v>
      </c>
      <c r="AX21" s="51">
        <f t="shared" si="23"/>
        <v>146.07779051842124</v>
      </c>
      <c r="AY21" s="51">
        <f t="shared" si="23"/>
        <v>344.69842168054794</v>
      </c>
      <c r="AZ21" s="65">
        <f t="shared" si="24"/>
        <v>2015.3508372325555</v>
      </c>
      <c r="BB21" s="131">
        <v>287321.91350159084</v>
      </c>
      <c r="BC21" s="54">
        <v>27634.255772514953</v>
      </c>
      <c r="BD21" s="54">
        <v>67131.301874191442</v>
      </c>
      <c r="BE21" s="54">
        <f t="shared" si="25"/>
        <v>382087.47114829725</v>
      </c>
      <c r="BG21" s="122">
        <f t="shared" si="26"/>
        <v>9.8525899037493758E-4</v>
      </c>
      <c r="BH21" s="49">
        <f t="shared" si="26"/>
        <v>-2.7956523653439591E-3</v>
      </c>
      <c r="BI21" s="49">
        <f t="shared" si="26"/>
        <v>-3.1360957041126958E-2</v>
      </c>
      <c r="BJ21" s="49">
        <f t="shared" si="27"/>
        <v>-4.9712992226327302E-3</v>
      </c>
      <c r="BL21" s="131">
        <v>277209</v>
      </c>
      <c r="BM21" s="54">
        <v>26494</v>
      </c>
      <c r="BN21" s="54">
        <v>60468</v>
      </c>
      <c r="BO21" s="54">
        <f t="shared" si="28"/>
        <v>364171</v>
      </c>
      <c r="BQ21" s="122">
        <f t="shared" si="29"/>
        <v>3.750238989354604E-2</v>
      </c>
      <c r="BR21" s="49">
        <f t="shared" si="29"/>
        <v>4.0122291839661761E-2</v>
      </c>
      <c r="BS21" s="49">
        <f t="shared" si="29"/>
        <v>7.5378712707547812E-2</v>
      </c>
      <c r="BT21" s="49">
        <f t="shared" si="30"/>
        <v>4.3982085339030252E-2</v>
      </c>
      <c r="BV21" s="122">
        <f t="shared" si="31"/>
        <v>3.0952211586149581E-2</v>
      </c>
      <c r="BW21" s="49">
        <f t="shared" si="31"/>
        <v>3.3555573016251117E-2</v>
      </c>
      <c r="BX21" s="49">
        <f t="shared" si="31"/>
        <v>6.8589405632375255E-2</v>
      </c>
      <c r="BY21" s="49">
        <f t="shared" si="31"/>
        <v>3.7390998055462976E-2</v>
      </c>
      <c r="CA21" s="180">
        <v>197031.18234795361</v>
      </c>
      <c r="CB21" s="64">
        <v>176528.12602625307</v>
      </c>
      <c r="CC21" s="64">
        <v>188772.50791446966</v>
      </c>
      <c r="CD21" s="64">
        <v>193911.76382624247</v>
      </c>
      <c r="CF21" s="180">
        <v>195123.91538213188</v>
      </c>
      <c r="CG21" s="64">
        <v>175098.13496234562</v>
      </c>
      <c r="CH21" s="64">
        <v>187349.13222227999</v>
      </c>
      <c r="CI21" s="64">
        <v>192163.56200674348</v>
      </c>
      <c r="CK21" s="163">
        <v>188646.0625</v>
      </c>
      <c r="CL21" s="60">
        <v>187455.0625</v>
      </c>
    </row>
    <row r="22" spans="1:90">
      <c r="A22" s="9" t="s">
        <v>68</v>
      </c>
      <c r="B22" s="23" t="s">
        <v>69</v>
      </c>
      <c r="D22" s="131">
        <v>545971.43048488302</v>
      </c>
      <c r="E22" s="54">
        <v>260564.6875</v>
      </c>
      <c r="F22" s="124">
        <f t="shared" si="0"/>
        <v>2095.3393022025789</v>
      </c>
      <c r="G22" s="131">
        <f t="shared" si="1"/>
        <v>523926</v>
      </c>
      <c r="H22" s="54">
        <v>259393.0625</v>
      </c>
      <c r="I22" s="124">
        <f t="shared" si="2"/>
        <v>2019.8150056538232</v>
      </c>
      <c r="J22" s="49">
        <f t="shared" si="3"/>
        <v>4.2077374447694993E-2</v>
      </c>
      <c r="K22" s="49">
        <f t="shared" si="4"/>
        <v>3.7391689999999755E-2</v>
      </c>
      <c r="M22" s="131">
        <f t="shared" si="5"/>
        <v>535392.53698955791</v>
      </c>
      <c r="N22" s="124">
        <f t="shared" si="6"/>
        <v>2054.7394281489428</v>
      </c>
      <c r="O22" s="49">
        <f t="shared" si="7"/>
        <v>1.9759135147473073E-2</v>
      </c>
      <c r="P22" s="49">
        <f t="shared" si="8"/>
        <v>1.975913514747285E-2</v>
      </c>
      <c r="R22" s="131">
        <v>403381</v>
      </c>
      <c r="S22" s="54">
        <v>44552</v>
      </c>
      <c r="T22" s="54">
        <v>97640</v>
      </c>
      <c r="V22" s="124">
        <f t="shared" si="9"/>
        <v>97640</v>
      </c>
      <c r="W22" s="51">
        <f t="shared" si="10"/>
        <v>398.43048488302156</v>
      </c>
      <c r="Y22" s="176">
        <v>7.3756616444633494E-3</v>
      </c>
      <c r="Z22" s="61">
        <v>5.136164708448332E-2</v>
      </c>
      <c r="AA22" s="117">
        <f t="shared" si="11"/>
        <v>2</v>
      </c>
      <c r="AB22" s="63">
        <f t="shared" si="12"/>
        <v>400.42758164467813</v>
      </c>
      <c r="AC22" s="63">
        <f t="shared" si="12"/>
        <v>42.375523325914109</v>
      </c>
      <c r="AE22" s="124">
        <f t="shared" si="13"/>
        <v>0</v>
      </c>
      <c r="AF22" s="51">
        <v>0</v>
      </c>
      <c r="AG22" s="51">
        <f t="shared" si="14"/>
        <v>398.43048488302156</v>
      </c>
      <c r="AI22" s="124">
        <v>0</v>
      </c>
      <c r="AJ22" s="51">
        <f t="shared" si="15"/>
        <v>0</v>
      </c>
      <c r="AK22" s="51">
        <f t="shared" si="16"/>
        <v>398.43048488302156</v>
      </c>
      <c r="AM22" s="124">
        <f t="shared" si="17"/>
        <v>360.301347764534</v>
      </c>
      <c r="AN22" s="51">
        <f t="shared" si="18"/>
        <v>38.129137118487556</v>
      </c>
      <c r="AO22" s="51">
        <f t="shared" si="19"/>
        <v>0</v>
      </c>
      <c r="AQ22" s="124">
        <f t="shared" si="20"/>
        <v>403741</v>
      </c>
      <c r="AR22" s="51">
        <f t="shared" si="20"/>
        <v>44590</v>
      </c>
      <c r="AS22" s="51">
        <f t="shared" si="21"/>
        <v>97640</v>
      </c>
      <c r="AU22" s="178">
        <f t="shared" si="22"/>
        <v>545971</v>
      </c>
      <c r="AW22" s="124">
        <f t="shared" si="23"/>
        <v>1549.4847128891938</v>
      </c>
      <c r="AX22" s="51">
        <f t="shared" si="23"/>
        <v>171.12833065685464</v>
      </c>
      <c r="AY22" s="51">
        <f t="shared" si="23"/>
        <v>374.72460653364624</v>
      </c>
      <c r="AZ22" s="65">
        <f t="shared" si="24"/>
        <v>2095.3376500796949</v>
      </c>
      <c r="BB22" s="131">
        <v>400427.58164467814</v>
      </c>
      <c r="BC22" s="54">
        <v>42375.52332591411</v>
      </c>
      <c r="BD22" s="54">
        <v>92589.432018965614</v>
      </c>
      <c r="BE22" s="54">
        <f t="shared" si="25"/>
        <v>535392.53698955791</v>
      </c>
      <c r="BG22" s="122">
        <f t="shared" si="26"/>
        <v>8.2747006130612366E-3</v>
      </c>
      <c r="BH22" s="49">
        <f t="shared" si="26"/>
        <v>5.2258391172048668E-2</v>
      </c>
      <c r="BI22" s="49">
        <f t="shared" si="26"/>
        <v>5.4547996147118027E-2</v>
      </c>
      <c r="BJ22" s="49">
        <f t="shared" si="27"/>
        <v>1.9758331092778025E-2</v>
      </c>
      <c r="BL22" s="131">
        <v>389909</v>
      </c>
      <c r="BM22" s="54">
        <v>43055</v>
      </c>
      <c r="BN22" s="54">
        <v>90962</v>
      </c>
      <c r="BO22" s="54">
        <f t="shared" si="28"/>
        <v>523926</v>
      </c>
      <c r="BQ22" s="122">
        <f t="shared" si="29"/>
        <v>3.5474944153635946E-2</v>
      </c>
      <c r="BR22" s="49">
        <f t="shared" si="29"/>
        <v>3.5652072929973189E-2</v>
      </c>
      <c r="BS22" s="49">
        <f t="shared" si="29"/>
        <v>7.3415272311514679E-2</v>
      </c>
      <c r="BT22" s="49">
        <f t="shared" si="30"/>
        <v>4.2076552795623723E-2</v>
      </c>
      <c r="BV22" s="122">
        <f t="shared" si="31"/>
        <v>3.0818947429428922E-2</v>
      </c>
      <c r="BW22" s="49">
        <f t="shared" si="31"/>
        <v>3.0995279749022497E-2</v>
      </c>
      <c r="BX22" s="49">
        <f t="shared" si="31"/>
        <v>6.8588677501264517E-2</v>
      </c>
      <c r="BY22" s="49">
        <f t="shared" si="31"/>
        <v>3.7390872042474266E-2</v>
      </c>
      <c r="CA22" s="180">
        <v>274593.46519960376</v>
      </c>
      <c r="CB22" s="64">
        <v>270695.60995905212</v>
      </c>
      <c r="CC22" s="64">
        <v>260360.49950814323</v>
      </c>
      <c r="CD22" s="64">
        <v>271715.03654658532</v>
      </c>
      <c r="CF22" s="180">
        <v>273222.6181326987</v>
      </c>
      <c r="CG22" s="64">
        <v>269660.52383065107</v>
      </c>
      <c r="CH22" s="64">
        <v>259161.01325604389</v>
      </c>
      <c r="CI22" s="64">
        <v>270471.58685064927</v>
      </c>
      <c r="CK22" s="163">
        <v>260564.6875</v>
      </c>
      <c r="CL22" s="60">
        <v>259393.0625</v>
      </c>
    </row>
    <row r="23" spans="1:90">
      <c r="A23" s="9" t="s">
        <v>70</v>
      </c>
      <c r="B23" s="23" t="s">
        <v>71</v>
      </c>
      <c r="D23" s="131">
        <v>837686.9925888289</v>
      </c>
      <c r="E23" s="54">
        <v>383372.625</v>
      </c>
      <c r="F23" s="124">
        <f t="shared" si="0"/>
        <v>2185.0464481881795</v>
      </c>
      <c r="G23" s="131">
        <f t="shared" si="1"/>
        <v>807087</v>
      </c>
      <c r="H23" s="54">
        <v>383179.65625</v>
      </c>
      <c r="I23" s="124">
        <f t="shared" si="2"/>
        <v>2106.2887521184784</v>
      </c>
      <c r="J23" s="49">
        <f t="shared" si="3"/>
        <v>3.7914119034043292E-2</v>
      </c>
      <c r="K23" s="49">
        <f t="shared" si="4"/>
        <v>3.7391689999999977E-2</v>
      </c>
      <c r="M23" s="131">
        <f t="shared" si="5"/>
        <v>841209.57832484844</v>
      </c>
      <c r="N23" s="124">
        <f t="shared" si="6"/>
        <v>2194.234860469885</v>
      </c>
      <c r="O23" s="49">
        <f t="shared" si="7"/>
        <v>-4.1875245203868428E-3</v>
      </c>
      <c r="P23" s="49">
        <f t="shared" si="8"/>
        <v>-4.1875245203869538E-3</v>
      </c>
      <c r="R23" s="131">
        <v>638016</v>
      </c>
      <c r="S23" s="54">
        <v>62345</v>
      </c>
      <c r="T23" s="54">
        <v>136371</v>
      </c>
      <c r="V23" s="124">
        <f t="shared" si="9"/>
        <v>136371</v>
      </c>
      <c r="W23" s="51">
        <f t="shared" si="10"/>
        <v>954.9925888288999</v>
      </c>
      <c r="Y23" s="176">
        <v>1.2865873922247362E-2</v>
      </c>
      <c r="Z23" s="61">
        <v>-3.8503701423456826E-3</v>
      </c>
      <c r="AA23" s="117">
        <f t="shared" si="11"/>
        <v>3</v>
      </c>
      <c r="AB23" s="63">
        <f t="shared" si="12"/>
        <v>629.91163630514154</v>
      </c>
      <c r="AC23" s="63">
        <f t="shared" si="12"/>
        <v>62.585979185585643</v>
      </c>
      <c r="AE23" s="124">
        <f t="shared" si="13"/>
        <v>0</v>
      </c>
      <c r="AF23" s="51">
        <v>0</v>
      </c>
      <c r="AG23" s="51">
        <f t="shared" si="14"/>
        <v>954.9925888288999</v>
      </c>
      <c r="AI23" s="124">
        <v>0</v>
      </c>
      <c r="AJ23" s="51">
        <f t="shared" si="15"/>
        <v>240.05132652454159</v>
      </c>
      <c r="AK23" s="51">
        <f t="shared" si="16"/>
        <v>714.94126230435836</v>
      </c>
      <c r="AM23" s="124">
        <f t="shared" si="17"/>
        <v>650.32688969054243</v>
      </c>
      <c r="AN23" s="51">
        <f t="shared" si="18"/>
        <v>64.614372613815959</v>
      </c>
      <c r="AO23" s="51">
        <f t="shared" si="19"/>
        <v>0</v>
      </c>
      <c r="AQ23" s="124">
        <f t="shared" si="20"/>
        <v>638666</v>
      </c>
      <c r="AR23" s="51">
        <f t="shared" si="20"/>
        <v>62650</v>
      </c>
      <c r="AS23" s="51">
        <f t="shared" si="21"/>
        <v>136371</v>
      </c>
      <c r="AU23" s="178">
        <f t="shared" si="22"/>
        <v>837687</v>
      </c>
      <c r="AW23" s="124">
        <f t="shared" si="23"/>
        <v>1665.9144611590355</v>
      </c>
      <c r="AX23" s="51">
        <f t="shared" si="23"/>
        <v>163.41803226038894</v>
      </c>
      <c r="AY23" s="51">
        <f t="shared" si="23"/>
        <v>355.71397410026339</v>
      </c>
      <c r="AZ23" s="65">
        <f t="shared" si="24"/>
        <v>2185.0464675196881</v>
      </c>
      <c r="BB23" s="131">
        <v>629911.63630514161</v>
      </c>
      <c r="BC23" s="54">
        <v>62585.979185585638</v>
      </c>
      <c r="BD23" s="54">
        <v>148711.96283412119</v>
      </c>
      <c r="BE23" s="54">
        <f t="shared" si="25"/>
        <v>841209.57832484844</v>
      </c>
      <c r="BG23" s="122">
        <f t="shared" si="26"/>
        <v>1.3897764686819691E-2</v>
      </c>
      <c r="BH23" s="49">
        <f t="shared" si="26"/>
        <v>1.0229258253597884E-3</v>
      </c>
      <c r="BI23" s="49">
        <f t="shared" si="26"/>
        <v>-8.298567646428523E-2</v>
      </c>
      <c r="BJ23" s="49">
        <f t="shared" si="27"/>
        <v>-4.1875157102504446E-3</v>
      </c>
      <c r="BL23" s="131">
        <v>619181</v>
      </c>
      <c r="BM23" s="54">
        <v>60352</v>
      </c>
      <c r="BN23" s="54">
        <v>127554</v>
      </c>
      <c r="BO23" s="54">
        <f t="shared" si="28"/>
        <v>807087</v>
      </c>
      <c r="BQ23" s="122">
        <f t="shared" si="29"/>
        <v>3.1468988874012505E-2</v>
      </c>
      <c r="BR23" s="49">
        <f t="shared" si="29"/>
        <v>3.8076617179215289E-2</v>
      </c>
      <c r="BS23" s="49">
        <f t="shared" si="29"/>
        <v>6.9123665271179302E-2</v>
      </c>
      <c r="BT23" s="49">
        <f t="shared" si="30"/>
        <v>3.7914128216660625E-2</v>
      </c>
      <c r="BV23" s="122">
        <f t="shared" si="31"/>
        <v>3.0949803964952283E-2</v>
      </c>
      <c r="BW23" s="49">
        <f t="shared" si="31"/>
        <v>3.7554106352519323E-2</v>
      </c>
      <c r="BX23" s="49">
        <f t="shared" si="31"/>
        <v>6.8585527063520724E-2</v>
      </c>
      <c r="BY23" s="49">
        <f t="shared" si="31"/>
        <v>3.7391699177995452E-2</v>
      </c>
      <c r="CA23" s="180">
        <v>431962.29958021973</v>
      </c>
      <c r="CB23" s="64">
        <v>399800.36777896673</v>
      </c>
      <c r="CC23" s="64">
        <v>418176.46012125077</v>
      </c>
      <c r="CD23" s="64">
        <v>426919.08371209091</v>
      </c>
      <c r="CF23" s="180">
        <v>430441.16683054098</v>
      </c>
      <c r="CG23" s="64">
        <v>399154.7628066013</v>
      </c>
      <c r="CH23" s="64">
        <v>416245.47963896592</v>
      </c>
      <c r="CI23" s="64">
        <v>425456.67666430911</v>
      </c>
      <c r="CK23" s="163">
        <v>383372.625</v>
      </c>
      <c r="CL23" s="60">
        <v>383179.65625</v>
      </c>
    </row>
    <row r="24" spans="1:90">
      <c r="A24" s="9" t="s">
        <v>72</v>
      </c>
      <c r="B24" s="23" t="s">
        <v>73</v>
      </c>
      <c r="D24" s="131">
        <v>406493</v>
      </c>
      <c r="E24" s="54">
        <v>211367.828125</v>
      </c>
      <c r="F24" s="124">
        <f t="shared" si="0"/>
        <v>1923.1545481917224</v>
      </c>
      <c r="G24" s="131">
        <f t="shared" si="1"/>
        <v>390064</v>
      </c>
      <c r="H24" s="54">
        <v>210671.90625</v>
      </c>
      <c r="I24" s="124">
        <f t="shared" si="2"/>
        <v>1851.5235701960141</v>
      </c>
      <c r="J24" s="49">
        <f t="shared" si="3"/>
        <v>4.2118729234176921E-2</v>
      </c>
      <c r="K24" s="49">
        <f t="shared" si="4"/>
        <v>3.8687586347131875E-2</v>
      </c>
      <c r="M24" s="131">
        <f t="shared" si="5"/>
        <v>408285.41538271133</v>
      </c>
      <c r="N24" s="124">
        <f t="shared" si="6"/>
        <v>1931.6346248363634</v>
      </c>
      <c r="O24" s="49">
        <f t="shared" si="7"/>
        <v>-4.3901038714087015E-3</v>
      </c>
      <c r="P24" s="49">
        <f t="shared" si="8"/>
        <v>-4.3901038714085905E-3</v>
      </c>
      <c r="R24" s="131">
        <v>301283</v>
      </c>
      <c r="S24" s="54">
        <v>31764</v>
      </c>
      <c r="T24" s="54">
        <v>73446</v>
      </c>
      <c r="V24" s="124">
        <f t="shared" si="9"/>
        <v>73446</v>
      </c>
      <c r="W24" s="51">
        <f t="shared" si="10"/>
        <v>0</v>
      </c>
      <c r="Y24" s="176">
        <v>-1.7026669572680397E-2</v>
      </c>
      <c r="Z24" s="61">
        <v>-2.0752505003086563E-3</v>
      </c>
      <c r="AA24" s="117">
        <f t="shared" si="11"/>
        <v>4</v>
      </c>
      <c r="AB24" s="63">
        <f t="shared" si="12"/>
        <v>306.50170322426328</v>
      </c>
      <c r="AC24" s="63">
        <f t="shared" si="12"/>
        <v>31.830055338265588</v>
      </c>
      <c r="AE24" s="124">
        <f t="shared" si="13"/>
        <v>0</v>
      </c>
      <c r="AF24" s="51">
        <v>0</v>
      </c>
      <c r="AG24" s="51">
        <f t="shared" si="14"/>
        <v>0</v>
      </c>
      <c r="AI24" s="124">
        <v>0</v>
      </c>
      <c r="AJ24" s="51">
        <f t="shared" si="15"/>
        <v>0</v>
      </c>
      <c r="AK24" s="51">
        <f t="shared" si="16"/>
        <v>0</v>
      </c>
      <c r="AM24" s="124">
        <f t="shared" si="17"/>
        <v>0</v>
      </c>
      <c r="AN24" s="51">
        <f t="shared" si="18"/>
        <v>0</v>
      </c>
      <c r="AO24" s="51">
        <f t="shared" si="19"/>
        <v>0</v>
      </c>
      <c r="AQ24" s="124">
        <f t="shared" si="20"/>
        <v>301283</v>
      </c>
      <c r="AR24" s="51">
        <f t="shared" si="20"/>
        <v>31764</v>
      </c>
      <c r="AS24" s="51">
        <f t="shared" si="21"/>
        <v>73446</v>
      </c>
      <c r="AU24" s="178">
        <f t="shared" si="22"/>
        <v>406493</v>
      </c>
      <c r="AW24" s="124">
        <f t="shared" si="23"/>
        <v>1425.3966777849723</v>
      </c>
      <c r="AX24" s="51">
        <f t="shared" si="23"/>
        <v>150.27831000475254</v>
      </c>
      <c r="AY24" s="51">
        <f t="shared" si="23"/>
        <v>347.47956040199767</v>
      </c>
      <c r="AZ24" s="65">
        <f t="shared" si="24"/>
        <v>1923.1545481917224</v>
      </c>
      <c r="BB24" s="131">
        <v>306501.70322426327</v>
      </c>
      <c r="BC24" s="54">
        <v>31830.055338265593</v>
      </c>
      <c r="BD24" s="54">
        <v>69953.656820182456</v>
      </c>
      <c r="BE24" s="54">
        <f t="shared" si="25"/>
        <v>408285.41538271133</v>
      </c>
      <c r="BG24" s="122">
        <f t="shared" si="26"/>
        <v>-1.7026669572680397E-2</v>
      </c>
      <c r="BH24" s="49">
        <f t="shared" si="26"/>
        <v>-2.0752505003087673E-3</v>
      </c>
      <c r="BI24" s="49">
        <f t="shared" si="26"/>
        <v>4.9923668590974302E-2</v>
      </c>
      <c r="BJ24" s="49">
        <f t="shared" si="27"/>
        <v>-4.3901038714087015E-3</v>
      </c>
      <c r="BL24" s="131">
        <v>290895</v>
      </c>
      <c r="BM24" s="54">
        <v>30663</v>
      </c>
      <c r="BN24" s="54">
        <v>68506</v>
      </c>
      <c r="BO24" s="54">
        <f t="shared" si="28"/>
        <v>390064</v>
      </c>
      <c r="BQ24" s="122">
        <f t="shared" si="29"/>
        <v>3.5710479726361655E-2</v>
      </c>
      <c r="BR24" s="49">
        <f t="shared" si="29"/>
        <v>3.5906467077585269E-2</v>
      </c>
      <c r="BS24" s="49">
        <f t="shared" si="29"/>
        <v>7.2110472075438636E-2</v>
      </c>
      <c r="BT24" s="49">
        <f t="shared" si="30"/>
        <v>4.2118729234176921E-2</v>
      </c>
      <c r="BV24" s="122">
        <f t="shared" si="31"/>
        <v>3.2300435797717908E-2</v>
      </c>
      <c r="BW24" s="49">
        <f t="shared" si="31"/>
        <v>3.2495777866799358E-2</v>
      </c>
      <c r="BX24" s="49">
        <f t="shared" si="31"/>
        <v>6.8580582325648232E-2</v>
      </c>
      <c r="BY24" s="49">
        <f t="shared" si="31"/>
        <v>3.8687586347131875E-2</v>
      </c>
      <c r="CA24" s="180">
        <v>210183.73517689871</v>
      </c>
      <c r="CB24" s="64">
        <v>203330.96959189756</v>
      </c>
      <c r="CC24" s="64">
        <v>196708.94004829007</v>
      </c>
      <c r="CD24" s="64">
        <v>207207.38317709282</v>
      </c>
      <c r="CF24" s="180">
        <v>208663.17239376035</v>
      </c>
      <c r="CG24" s="64">
        <v>202164.08209002845</v>
      </c>
      <c r="CH24" s="64">
        <v>195646.05581542267</v>
      </c>
      <c r="CI24" s="64">
        <v>205861.28433967114</v>
      </c>
      <c r="CK24" s="163">
        <v>211367.828125</v>
      </c>
      <c r="CL24" s="60">
        <v>210671.90625</v>
      </c>
    </row>
    <row r="25" spans="1:90">
      <c r="A25" s="9" t="s">
        <v>74</v>
      </c>
      <c r="B25" s="23" t="s">
        <v>75</v>
      </c>
      <c r="D25" s="131">
        <v>521537</v>
      </c>
      <c r="E25" s="54">
        <v>236985.09375</v>
      </c>
      <c r="F25" s="124">
        <f t="shared" si="0"/>
        <v>2200.7164743879594</v>
      </c>
      <c r="G25" s="131">
        <f t="shared" si="1"/>
        <v>499669</v>
      </c>
      <c r="H25" s="54">
        <v>236209.796875</v>
      </c>
      <c r="I25" s="124">
        <f t="shared" si="2"/>
        <v>2115.3610333292831</v>
      </c>
      <c r="J25" s="49">
        <f t="shared" si="3"/>
        <v>4.3764972411736602E-2</v>
      </c>
      <c r="K25" s="49">
        <f t="shared" si="4"/>
        <v>4.0350294684373011E-2</v>
      </c>
      <c r="M25" s="131">
        <f t="shared" si="5"/>
        <v>526967.62177735916</v>
      </c>
      <c r="N25" s="124">
        <f t="shared" si="6"/>
        <v>2223.6319316069184</v>
      </c>
      <c r="O25" s="49">
        <f t="shared" si="7"/>
        <v>-1.0305418308325542E-2</v>
      </c>
      <c r="P25" s="49">
        <f t="shared" si="8"/>
        <v>-1.0305418308325431E-2</v>
      </c>
      <c r="R25" s="131">
        <v>382940</v>
      </c>
      <c r="S25" s="54">
        <v>37649</v>
      </c>
      <c r="T25" s="54">
        <v>100948</v>
      </c>
      <c r="V25" s="124">
        <f t="shared" si="9"/>
        <v>100948</v>
      </c>
      <c r="W25" s="51">
        <f t="shared" si="10"/>
        <v>0</v>
      </c>
      <c r="Y25" s="176">
        <v>-2.1375561783709807E-2</v>
      </c>
      <c r="Z25" s="61">
        <v>-2.8472793439656141E-2</v>
      </c>
      <c r="AA25" s="117">
        <f t="shared" si="11"/>
        <v>4</v>
      </c>
      <c r="AB25" s="63">
        <f t="shared" si="12"/>
        <v>391.3043503164231</v>
      </c>
      <c r="AC25" s="63">
        <f t="shared" si="12"/>
        <v>38.752388760470119</v>
      </c>
      <c r="AE25" s="124">
        <f t="shared" si="13"/>
        <v>0</v>
      </c>
      <c r="AF25" s="51">
        <v>0</v>
      </c>
      <c r="AG25" s="51">
        <f t="shared" si="14"/>
        <v>0</v>
      </c>
      <c r="AI25" s="124">
        <v>0</v>
      </c>
      <c r="AJ25" s="51">
        <f t="shared" si="15"/>
        <v>0</v>
      </c>
      <c r="AK25" s="51">
        <f t="shared" si="16"/>
        <v>0</v>
      </c>
      <c r="AM25" s="124">
        <f t="shared" si="17"/>
        <v>0</v>
      </c>
      <c r="AN25" s="51">
        <f t="shared" si="18"/>
        <v>0</v>
      </c>
      <c r="AO25" s="51">
        <f t="shared" si="19"/>
        <v>0</v>
      </c>
      <c r="AQ25" s="124">
        <f t="shared" si="20"/>
        <v>382940</v>
      </c>
      <c r="AR25" s="51">
        <f t="shared" si="20"/>
        <v>37649</v>
      </c>
      <c r="AS25" s="51">
        <f t="shared" si="21"/>
        <v>100948</v>
      </c>
      <c r="AU25" s="178">
        <f t="shared" si="22"/>
        <v>521537</v>
      </c>
      <c r="AW25" s="124">
        <f t="shared" si="23"/>
        <v>1615.8822225501262</v>
      </c>
      <c r="AX25" s="51">
        <f t="shared" si="23"/>
        <v>158.86653208541728</v>
      </c>
      <c r="AY25" s="51">
        <f t="shared" si="23"/>
        <v>425.96771975241586</v>
      </c>
      <c r="AZ25" s="65">
        <f t="shared" si="24"/>
        <v>2200.7164743879594</v>
      </c>
      <c r="BB25" s="131">
        <v>391304.35031642317</v>
      </c>
      <c r="BC25" s="54">
        <v>38752.388760470116</v>
      </c>
      <c r="BD25" s="54">
        <v>96910.882700465852</v>
      </c>
      <c r="BE25" s="54">
        <f t="shared" si="25"/>
        <v>526967.62177735916</v>
      </c>
      <c r="BG25" s="122">
        <f t="shared" si="26"/>
        <v>-2.1375561783709918E-2</v>
      </c>
      <c r="BH25" s="49">
        <f t="shared" si="26"/>
        <v>-2.8472793439656141E-2</v>
      </c>
      <c r="BI25" s="49">
        <f t="shared" si="26"/>
        <v>4.1658038674687869E-2</v>
      </c>
      <c r="BJ25" s="49">
        <f t="shared" si="27"/>
        <v>-1.0305418308325542E-2</v>
      </c>
      <c r="BL25" s="131">
        <v>369351</v>
      </c>
      <c r="BM25" s="54">
        <v>36158</v>
      </c>
      <c r="BN25" s="54">
        <v>94160</v>
      </c>
      <c r="BO25" s="54">
        <f t="shared" si="28"/>
        <v>499669</v>
      </c>
      <c r="BQ25" s="122">
        <f t="shared" si="29"/>
        <v>3.6791561414481144E-2</v>
      </c>
      <c r="BR25" s="49">
        <f t="shared" si="29"/>
        <v>4.1235687814591415E-2</v>
      </c>
      <c r="BS25" s="49">
        <f t="shared" si="29"/>
        <v>7.2090059473236989E-2</v>
      </c>
      <c r="BT25" s="49">
        <f t="shared" si="30"/>
        <v>4.3764972411736602E-2</v>
      </c>
      <c r="BV25" s="122">
        <f t="shared" si="31"/>
        <v>3.3399697205338308E-2</v>
      </c>
      <c r="BW25" s="49">
        <f t="shared" si="31"/>
        <v>3.7829284643290162E-2</v>
      </c>
      <c r="BX25" s="49">
        <f t="shared" si="31"/>
        <v>6.8582716206723404E-2</v>
      </c>
      <c r="BY25" s="49">
        <f t="shared" si="31"/>
        <v>4.0350294684373234E-2</v>
      </c>
      <c r="CA25" s="180">
        <v>268337.20359556144</v>
      </c>
      <c r="CB25" s="64">
        <v>247550.96078001027</v>
      </c>
      <c r="CC25" s="64">
        <v>272512.37292934256</v>
      </c>
      <c r="CD25" s="64">
        <v>267439.33976968174</v>
      </c>
      <c r="CF25" s="180">
        <v>267058.88927576295</v>
      </c>
      <c r="CG25" s="64">
        <v>246799.03626850533</v>
      </c>
      <c r="CH25" s="64">
        <v>271233.14729005878</v>
      </c>
      <c r="CI25" s="64">
        <v>266176.3237181101</v>
      </c>
      <c r="CK25" s="163">
        <v>236985.09375</v>
      </c>
      <c r="CL25" s="60">
        <v>236209.796875</v>
      </c>
    </row>
    <row r="26" spans="1:90">
      <c r="A26" s="9" t="s">
        <v>76</v>
      </c>
      <c r="B26" s="23" t="s">
        <v>77</v>
      </c>
      <c r="D26" s="131">
        <v>418137.05334785063</v>
      </c>
      <c r="E26" s="54">
        <v>209021.90625</v>
      </c>
      <c r="F26" s="124">
        <f t="shared" si="0"/>
        <v>2000.446081702743</v>
      </c>
      <c r="G26" s="131">
        <f t="shared" si="1"/>
        <v>402502</v>
      </c>
      <c r="H26" s="54">
        <v>209111.484375</v>
      </c>
      <c r="I26" s="124">
        <f t="shared" si="2"/>
        <v>1924.8201561143931</v>
      </c>
      <c r="J26" s="49">
        <f t="shared" si="3"/>
        <v>3.8844660021194022E-2</v>
      </c>
      <c r="K26" s="49">
        <f t="shared" si="4"/>
        <v>3.9289865782065947E-2</v>
      </c>
      <c r="M26" s="131">
        <f t="shared" si="5"/>
        <v>424704.56056147977</v>
      </c>
      <c r="N26" s="124">
        <f t="shared" si="6"/>
        <v>2031.8662678997539</v>
      </c>
      <c r="O26" s="49">
        <f t="shared" si="7"/>
        <v>-1.5463707771224744E-2</v>
      </c>
      <c r="P26" s="49">
        <f t="shared" si="8"/>
        <v>-1.5463707771224744E-2</v>
      </c>
      <c r="R26" s="131">
        <v>307988</v>
      </c>
      <c r="S26" s="54">
        <v>31937</v>
      </c>
      <c r="T26" s="54">
        <v>78181</v>
      </c>
      <c r="V26" s="124">
        <f t="shared" si="9"/>
        <v>78181</v>
      </c>
      <c r="W26" s="51">
        <f t="shared" si="10"/>
        <v>31.053347850625869</v>
      </c>
      <c r="Y26" s="176">
        <v>-1.5989218991515841E-2</v>
      </c>
      <c r="Z26" s="61">
        <v>-3.2656821530691271E-2</v>
      </c>
      <c r="AA26" s="117">
        <f t="shared" si="11"/>
        <v>4</v>
      </c>
      <c r="AB26" s="63">
        <f t="shared" si="12"/>
        <v>312.9925057166061</v>
      </c>
      <c r="AC26" s="63">
        <f t="shared" si="12"/>
        <v>33.015170531864435</v>
      </c>
      <c r="AE26" s="124">
        <f t="shared" si="13"/>
        <v>0</v>
      </c>
      <c r="AF26" s="51">
        <v>0</v>
      </c>
      <c r="AG26" s="51">
        <f t="shared" si="14"/>
        <v>31.053347850625869</v>
      </c>
      <c r="AI26" s="124">
        <v>0</v>
      </c>
      <c r="AJ26" s="51">
        <f t="shared" si="15"/>
        <v>0</v>
      </c>
      <c r="AK26" s="51">
        <f t="shared" si="16"/>
        <v>31.053347850625869</v>
      </c>
      <c r="AM26" s="124">
        <f t="shared" si="17"/>
        <v>28.090316550310167</v>
      </c>
      <c r="AN26" s="51">
        <f t="shared" si="18"/>
        <v>2.9630313003156985</v>
      </c>
      <c r="AO26" s="51">
        <f t="shared" si="19"/>
        <v>0</v>
      </c>
      <c r="AQ26" s="124">
        <f t="shared" si="20"/>
        <v>308016</v>
      </c>
      <c r="AR26" s="51">
        <f t="shared" si="20"/>
        <v>31940</v>
      </c>
      <c r="AS26" s="51">
        <f t="shared" si="21"/>
        <v>78181</v>
      </c>
      <c r="AU26" s="178">
        <f t="shared" si="22"/>
        <v>418137</v>
      </c>
      <c r="AW26" s="124">
        <f t="shared" si="23"/>
        <v>1473.6063101041593</v>
      </c>
      <c r="AX26" s="51">
        <f t="shared" si="23"/>
        <v>152.80695010884773</v>
      </c>
      <c r="AY26" s="51">
        <f t="shared" si="23"/>
        <v>374.03256626361383</v>
      </c>
      <c r="AZ26" s="65">
        <f t="shared" si="24"/>
        <v>2000.4458264766211</v>
      </c>
      <c r="BB26" s="131">
        <v>312992.5057166061</v>
      </c>
      <c r="BC26" s="54">
        <v>33015.170531864431</v>
      </c>
      <c r="BD26" s="54">
        <v>78696.884313009228</v>
      </c>
      <c r="BE26" s="54">
        <f t="shared" si="25"/>
        <v>424704.56056147977</v>
      </c>
      <c r="BG26" s="122">
        <f t="shared" si="26"/>
        <v>-1.5899759980553596E-2</v>
      </c>
      <c r="BH26" s="49">
        <f t="shared" si="26"/>
        <v>-3.2565954212677273E-2</v>
      </c>
      <c r="BI26" s="49">
        <f t="shared" si="26"/>
        <v>-6.5553333847035988E-3</v>
      </c>
      <c r="BJ26" s="49">
        <f t="shared" si="27"/>
        <v>-1.5463833382898362E-2</v>
      </c>
      <c r="BL26" s="131">
        <v>298555</v>
      </c>
      <c r="BM26" s="54">
        <v>30753</v>
      </c>
      <c r="BN26" s="54">
        <v>73194</v>
      </c>
      <c r="BO26" s="54">
        <f t="shared" si="28"/>
        <v>402502</v>
      </c>
      <c r="BQ26" s="122">
        <f t="shared" si="29"/>
        <v>3.1689303478421138E-2</v>
      </c>
      <c r="BR26" s="49">
        <f t="shared" si="29"/>
        <v>3.8597860371345938E-2</v>
      </c>
      <c r="BS26" s="49">
        <f t="shared" si="29"/>
        <v>6.8134000054649313E-2</v>
      </c>
      <c r="BT26" s="49">
        <f t="shared" si="30"/>
        <v>3.8844527480608848E-2</v>
      </c>
      <c r="BV26" s="122">
        <f t="shared" si="31"/>
        <v>3.2131442750070516E-2</v>
      </c>
      <c r="BW26" s="49">
        <f t="shared" si="31"/>
        <v>3.9042960364117807E-2</v>
      </c>
      <c r="BX26" s="49">
        <f t="shared" si="31"/>
        <v>6.8591758012608084E-2</v>
      </c>
      <c r="BY26" s="49">
        <f t="shared" si="31"/>
        <v>3.9289733184679543E-2</v>
      </c>
      <c r="CA26" s="180">
        <v>214634.80705605863</v>
      </c>
      <c r="CB26" s="64">
        <v>210901.50689796533</v>
      </c>
      <c r="CC26" s="64">
        <v>221294.80290226484</v>
      </c>
      <c r="CD26" s="64">
        <v>215540.20129480178</v>
      </c>
      <c r="CF26" s="180">
        <v>214314.18720722548</v>
      </c>
      <c r="CG26" s="64">
        <v>210961.78328957467</v>
      </c>
      <c r="CH26" s="64">
        <v>220460.97383175732</v>
      </c>
      <c r="CI26" s="64">
        <v>215125.41039764517</v>
      </c>
      <c r="CK26" s="163">
        <v>209021.90625</v>
      </c>
      <c r="CL26" s="60">
        <v>209111.484375</v>
      </c>
    </row>
    <row r="27" spans="1:90">
      <c r="A27" s="9" t="s">
        <v>78</v>
      </c>
      <c r="B27" s="23" t="s">
        <v>79</v>
      </c>
      <c r="D27" s="131">
        <v>305974.37529656279</v>
      </c>
      <c r="E27" s="54">
        <v>132256.265625</v>
      </c>
      <c r="F27" s="124">
        <f t="shared" si="0"/>
        <v>2313.4962555507491</v>
      </c>
      <c r="G27" s="131">
        <f t="shared" si="1"/>
        <v>294493</v>
      </c>
      <c r="H27" s="54">
        <v>132053.203125</v>
      </c>
      <c r="I27" s="124">
        <f t="shared" si="2"/>
        <v>2230.1087215675971</v>
      </c>
      <c r="J27" s="49">
        <f t="shared" si="3"/>
        <v>3.8986920899861E-2</v>
      </c>
      <c r="K27" s="49">
        <f t="shared" si="4"/>
        <v>3.7391689999999977E-2</v>
      </c>
      <c r="M27" s="131">
        <f t="shared" si="5"/>
        <v>299930.80523213197</v>
      </c>
      <c r="N27" s="124">
        <f t="shared" si="6"/>
        <v>2267.8003481707028</v>
      </c>
      <c r="O27" s="49">
        <f t="shared" si="7"/>
        <v>2.014988110258753E-2</v>
      </c>
      <c r="P27" s="49">
        <f t="shared" si="8"/>
        <v>2.014988110258753E-2</v>
      </c>
      <c r="R27" s="131">
        <v>235126</v>
      </c>
      <c r="S27" s="54">
        <v>21927</v>
      </c>
      <c r="T27" s="54">
        <v>48524</v>
      </c>
      <c r="V27" s="124">
        <f t="shared" si="9"/>
        <v>48524</v>
      </c>
      <c r="W27" s="51">
        <f t="shared" si="10"/>
        <v>397.37529656279366</v>
      </c>
      <c r="Y27" s="176">
        <v>2.4255010381121433E-2</v>
      </c>
      <c r="Z27" s="61">
        <v>-2.7489925059034359E-3</v>
      </c>
      <c r="AA27" s="117">
        <f t="shared" si="11"/>
        <v>3</v>
      </c>
      <c r="AB27" s="63">
        <f t="shared" si="12"/>
        <v>229.55806670890533</v>
      </c>
      <c r="AC27" s="63">
        <f t="shared" si="12"/>
        <v>21.987443316902141</v>
      </c>
      <c r="AE27" s="124">
        <f t="shared" si="13"/>
        <v>0</v>
      </c>
      <c r="AF27" s="51">
        <v>0</v>
      </c>
      <c r="AG27" s="51">
        <f t="shared" si="14"/>
        <v>397.37529656279366</v>
      </c>
      <c r="AI27" s="124">
        <v>0</v>
      </c>
      <c r="AJ27" s="51">
        <f t="shared" si="15"/>
        <v>60.277158676944637</v>
      </c>
      <c r="AK27" s="51">
        <f t="shared" si="16"/>
        <v>337.09813788584904</v>
      </c>
      <c r="AM27" s="124">
        <f t="shared" si="17"/>
        <v>307.63259028677669</v>
      </c>
      <c r="AN27" s="51">
        <f t="shared" si="18"/>
        <v>29.46554759907238</v>
      </c>
      <c r="AO27" s="51">
        <f t="shared" si="19"/>
        <v>0</v>
      </c>
      <c r="AQ27" s="124">
        <f t="shared" si="20"/>
        <v>235434</v>
      </c>
      <c r="AR27" s="51">
        <f t="shared" si="20"/>
        <v>22017</v>
      </c>
      <c r="AS27" s="51">
        <f t="shared" si="21"/>
        <v>48524</v>
      </c>
      <c r="AU27" s="178">
        <f t="shared" si="22"/>
        <v>305975</v>
      </c>
      <c r="AW27" s="124">
        <f t="shared" si="23"/>
        <v>1780.1349439848136</v>
      </c>
      <c r="AX27" s="51">
        <f t="shared" si="23"/>
        <v>166.47226425118563</v>
      </c>
      <c r="AY27" s="51">
        <f t="shared" si="23"/>
        <v>366.89377074644739</v>
      </c>
      <c r="AZ27" s="65">
        <f t="shared" si="24"/>
        <v>2313.5009789824467</v>
      </c>
      <c r="BB27" s="131">
        <v>229558.06670890536</v>
      </c>
      <c r="BC27" s="54">
        <v>21987.443316902139</v>
      </c>
      <c r="BD27" s="54">
        <v>48385.295206324474</v>
      </c>
      <c r="BE27" s="54">
        <f t="shared" si="25"/>
        <v>299930.80523213197</v>
      </c>
      <c r="BG27" s="122">
        <f t="shared" si="26"/>
        <v>2.5596718840404264E-2</v>
      </c>
      <c r="BH27" s="49">
        <f t="shared" si="26"/>
        <v>1.3442528388527553E-3</v>
      </c>
      <c r="BI27" s="49">
        <f t="shared" si="26"/>
        <v>2.8666724690644685E-3</v>
      </c>
      <c r="BJ27" s="49">
        <f t="shared" si="27"/>
        <v>2.0151963927780292E-2</v>
      </c>
      <c r="BL27" s="131">
        <v>227949</v>
      </c>
      <c r="BM27" s="54">
        <v>21204</v>
      </c>
      <c r="BN27" s="54">
        <v>45340</v>
      </c>
      <c r="BO27" s="54">
        <f t="shared" si="28"/>
        <v>294493</v>
      </c>
      <c r="BQ27" s="122">
        <f t="shared" si="29"/>
        <v>3.2836292328547234E-2</v>
      </c>
      <c r="BR27" s="49">
        <f t="shared" si="29"/>
        <v>3.8341822297679684E-2</v>
      </c>
      <c r="BS27" s="49">
        <f t="shared" si="29"/>
        <v>7.0224966916629938E-2</v>
      </c>
      <c r="BT27" s="49">
        <f t="shared" si="30"/>
        <v>3.8989042184364386E-2</v>
      </c>
      <c r="BV27" s="122">
        <f t="shared" si="31"/>
        <v>3.1250504928458156E-2</v>
      </c>
      <c r="BW27" s="49">
        <f t="shared" si="31"/>
        <v>3.6747581863822543E-2</v>
      </c>
      <c r="BX27" s="49">
        <f t="shared" si="31"/>
        <v>6.8581774011420293E-2</v>
      </c>
      <c r="BY27" s="49">
        <f t="shared" si="31"/>
        <v>3.7393808027543551E-2</v>
      </c>
      <c r="CA27" s="180">
        <v>157419.58818924401</v>
      </c>
      <c r="CB27" s="64">
        <v>140456.1858583375</v>
      </c>
      <c r="CC27" s="64">
        <v>136058.93625297505</v>
      </c>
      <c r="CD27" s="64">
        <v>152216.74579801803</v>
      </c>
      <c r="CF27" s="180">
        <v>156712.89847854574</v>
      </c>
      <c r="CG27" s="64">
        <v>140061.49438063282</v>
      </c>
      <c r="CH27" s="64">
        <v>135355.49729794773</v>
      </c>
      <c r="CI27" s="64">
        <v>151638.46500257324</v>
      </c>
      <c r="CK27" s="163">
        <v>132256.265625</v>
      </c>
      <c r="CL27" s="60">
        <v>132053.203125</v>
      </c>
    </row>
    <row r="28" spans="1:90">
      <c r="A28" s="9" t="s">
        <v>80</v>
      </c>
      <c r="B28" s="23" t="s">
        <v>81</v>
      </c>
      <c r="D28" s="131">
        <v>638471.60336256924</v>
      </c>
      <c r="E28" s="54">
        <v>282634.25</v>
      </c>
      <c r="F28" s="124">
        <f t="shared" si="0"/>
        <v>2259.0029459011753</v>
      </c>
      <c r="G28" s="131">
        <f t="shared" si="1"/>
        <v>610706</v>
      </c>
      <c r="H28" s="54">
        <v>280451.75</v>
      </c>
      <c r="I28" s="124">
        <f t="shared" si="2"/>
        <v>2177.5795658254942</v>
      </c>
      <c r="J28" s="49">
        <f t="shared" si="3"/>
        <v>4.5464762688706584E-2</v>
      </c>
      <c r="K28" s="49">
        <f t="shared" si="4"/>
        <v>3.7391689999999755E-2</v>
      </c>
      <c r="M28" s="131">
        <f t="shared" si="5"/>
        <v>624221.35788697959</v>
      </c>
      <c r="N28" s="124">
        <f t="shared" si="6"/>
        <v>2208.5835594482255</v>
      </c>
      <c r="O28" s="49">
        <f t="shared" si="7"/>
        <v>2.2828833546848504E-2</v>
      </c>
      <c r="P28" s="49">
        <f t="shared" si="8"/>
        <v>2.2828833546848504E-2</v>
      </c>
      <c r="R28" s="131">
        <v>472621</v>
      </c>
      <c r="S28" s="54">
        <v>47834</v>
      </c>
      <c r="T28" s="54">
        <v>117790</v>
      </c>
      <c r="V28" s="124">
        <f t="shared" si="9"/>
        <v>117790</v>
      </c>
      <c r="W28" s="51">
        <f t="shared" si="10"/>
        <v>226.6033625692362</v>
      </c>
      <c r="Y28" s="176">
        <v>2.4681258060080813E-2</v>
      </c>
      <c r="Z28" s="61">
        <v>2.4868870136529608E-5</v>
      </c>
      <c r="AA28" s="117">
        <f t="shared" si="11"/>
        <v>2</v>
      </c>
      <c r="AB28" s="63">
        <f t="shared" si="12"/>
        <v>461.23708839445612</v>
      </c>
      <c r="AC28" s="63">
        <f t="shared" si="12"/>
        <v>47.832810452048598</v>
      </c>
      <c r="AE28" s="124">
        <f t="shared" si="13"/>
        <v>0</v>
      </c>
      <c r="AF28" s="51">
        <v>0</v>
      </c>
      <c r="AG28" s="51">
        <f t="shared" si="14"/>
        <v>226.6033625692362</v>
      </c>
      <c r="AI28" s="124">
        <v>0</v>
      </c>
      <c r="AJ28" s="51">
        <f t="shared" si="15"/>
        <v>0</v>
      </c>
      <c r="AK28" s="51">
        <f t="shared" si="16"/>
        <v>226.6033625692362</v>
      </c>
      <c r="AM28" s="124">
        <f t="shared" si="17"/>
        <v>205.31144231598367</v>
      </c>
      <c r="AN28" s="51">
        <f t="shared" si="18"/>
        <v>21.291920253252545</v>
      </c>
      <c r="AO28" s="51">
        <f t="shared" si="19"/>
        <v>0</v>
      </c>
      <c r="AQ28" s="124">
        <f t="shared" si="20"/>
        <v>472826</v>
      </c>
      <c r="AR28" s="51">
        <f t="shared" si="20"/>
        <v>47855</v>
      </c>
      <c r="AS28" s="51">
        <f t="shared" si="21"/>
        <v>117790</v>
      </c>
      <c r="AU28" s="178">
        <f t="shared" si="22"/>
        <v>638471</v>
      </c>
      <c r="AW28" s="124">
        <f t="shared" si="23"/>
        <v>1672.9253443275188</v>
      </c>
      <c r="AX28" s="51">
        <f t="shared" si="23"/>
        <v>169.31776668963511</v>
      </c>
      <c r="AY28" s="51">
        <f t="shared" si="23"/>
        <v>416.75770010181003</v>
      </c>
      <c r="AZ28" s="65">
        <f t="shared" si="24"/>
        <v>2259.0008111189641</v>
      </c>
      <c r="BB28" s="131">
        <v>461237.08839445619</v>
      </c>
      <c r="BC28" s="54">
        <v>47832.810452048609</v>
      </c>
      <c r="BD28" s="54">
        <v>115151.45904047483</v>
      </c>
      <c r="BE28" s="54">
        <f t="shared" si="25"/>
        <v>624221.35788697959</v>
      </c>
      <c r="BG28" s="122">
        <f t="shared" si="26"/>
        <v>2.5125714946047095E-2</v>
      </c>
      <c r="BH28" s="49">
        <f t="shared" si="26"/>
        <v>4.638980595470521E-4</v>
      </c>
      <c r="BI28" s="49">
        <f t="shared" si="26"/>
        <v>2.2913656340192379E-2</v>
      </c>
      <c r="BJ28" s="49">
        <f t="shared" si="27"/>
        <v>2.2827866962540577E-2</v>
      </c>
      <c r="BL28" s="131">
        <v>455356</v>
      </c>
      <c r="BM28" s="54">
        <v>45971</v>
      </c>
      <c r="BN28" s="54">
        <v>109379</v>
      </c>
      <c r="BO28" s="54">
        <f t="shared" si="28"/>
        <v>610706</v>
      </c>
      <c r="BQ28" s="122">
        <f t="shared" si="29"/>
        <v>3.8365586486177827E-2</v>
      </c>
      <c r="BR28" s="49">
        <f t="shared" si="29"/>
        <v>4.0982358443366396E-2</v>
      </c>
      <c r="BS28" s="49">
        <f t="shared" si="29"/>
        <v>7.6897759167664725E-2</v>
      </c>
      <c r="BT28" s="49">
        <f t="shared" si="30"/>
        <v>4.5463774713200733E-2</v>
      </c>
      <c r="BV28" s="122">
        <f t="shared" si="31"/>
        <v>3.0347333593946813E-2</v>
      </c>
      <c r="BW28" s="49">
        <f t="shared" si="31"/>
        <v>3.2943898853622366E-2</v>
      </c>
      <c r="BX28" s="49">
        <f t="shared" si="31"/>
        <v>6.8581961066820796E-2</v>
      </c>
      <c r="BY28" s="49">
        <f t="shared" si="31"/>
        <v>3.7390709653635001E-2</v>
      </c>
      <c r="CA28" s="180">
        <v>316293.62258366036</v>
      </c>
      <c r="CB28" s="64">
        <v>305556.85889204789</v>
      </c>
      <c r="CC28" s="64">
        <v>323804.67987673118</v>
      </c>
      <c r="CD28" s="64">
        <v>316796.21465236781</v>
      </c>
      <c r="CF28" s="180">
        <v>314407.82911576546</v>
      </c>
      <c r="CG28" s="64">
        <v>303843.03769518912</v>
      </c>
      <c r="CH28" s="64">
        <v>321958.41054384265</v>
      </c>
      <c r="CI28" s="64">
        <v>314890.43944561697</v>
      </c>
      <c r="CK28" s="163">
        <v>282634.25</v>
      </c>
      <c r="CL28" s="60">
        <v>280451.75</v>
      </c>
    </row>
    <row r="29" spans="1:90">
      <c r="A29" s="9" t="s">
        <v>82</v>
      </c>
      <c r="B29" s="23" t="s">
        <v>83</v>
      </c>
      <c r="D29" s="131">
        <v>694816.90845553973</v>
      </c>
      <c r="E29" s="54">
        <v>322521.5</v>
      </c>
      <c r="F29" s="124">
        <f t="shared" si="0"/>
        <v>2154.3274121431896</v>
      </c>
      <c r="G29" s="131">
        <f t="shared" si="1"/>
        <v>669775</v>
      </c>
      <c r="H29" s="54">
        <v>322940.9375</v>
      </c>
      <c r="I29" s="124">
        <f t="shared" si="2"/>
        <v>2073.9860520160901</v>
      </c>
      <c r="J29" s="49">
        <f t="shared" si="3"/>
        <v>3.7388538621984546E-2</v>
      </c>
      <c r="K29" s="49">
        <f t="shared" si="4"/>
        <v>3.873765691384512E-2</v>
      </c>
      <c r="M29" s="131">
        <f t="shared" si="5"/>
        <v>703355.91800092265</v>
      </c>
      <c r="N29" s="124">
        <f t="shared" si="6"/>
        <v>2180.8031960688595</v>
      </c>
      <c r="O29" s="49">
        <f t="shared" si="7"/>
        <v>-1.214038202685841E-2</v>
      </c>
      <c r="P29" s="49">
        <f t="shared" si="8"/>
        <v>-1.2140382026858521E-2</v>
      </c>
      <c r="R29" s="131">
        <v>528500</v>
      </c>
      <c r="S29" s="54">
        <v>54853</v>
      </c>
      <c r="T29" s="54">
        <v>110437</v>
      </c>
      <c r="V29" s="124">
        <f t="shared" si="9"/>
        <v>110437</v>
      </c>
      <c r="W29" s="51">
        <f t="shared" si="10"/>
        <v>1026.9084555397276</v>
      </c>
      <c r="Y29" s="176">
        <v>-1.3310677749385658E-2</v>
      </c>
      <c r="Z29" s="61">
        <v>3.5251784410978981E-3</v>
      </c>
      <c r="AA29" s="117">
        <f t="shared" si="11"/>
        <v>1</v>
      </c>
      <c r="AB29" s="63">
        <f t="shared" si="12"/>
        <v>535.62959290418212</v>
      </c>
      <c r="AC29" s="63">
        <f t="shared" si="12"/>
        <v>54.660312644282705</v>
      </c>
      <c r="AE29" s="124">
        <f t="shared" si="13"/>
        <v>1026.9084555397276</v>
      </c>
      <c r="AF29" s="51">
        <v>0</v>
      </c>
      <c r="AG29" s="51">
        <f t="shared" si="14"/>
        <v>0</v>
      </c>
      <c r="AI29" s="124">
        <v>0</v>
      </c>
      <c r="AJ29" s="51">
        <f t="shared" si="15"/>
        <v>0</v>
      </c>
      <c r="AK29" s="51">
        <f t="shared" si="16"/>
        <v>0</v>
      </c>
      <c r="AM29" s="124">
        <f t="shared" si="17"/>
        <v>0</v>
      </c>
      <c r="AN29" s="51">
        <f t="shared" si="18"/>
        <v>0</v>
      </c>
      <c r="AO29" s="51">
        <f t="shared" si="19"/>
        <v>0</v>
      </c>
      <c r="AQ29" s="124">
        <f t="shared" si="20"/>
        <v>529527</v>
      </c>
      <c r="AR29" s="51">
        <f t="shared" si="20"/>
        <v>54853</v>
      </c>
      <c r="AS29" s="51">
        <f t="shared" si="21"/>
        <v>110437</v>
      </c>
      <c r="AU29" s="178">
        <f t="shared" si="22"/>
        <v>694817</v>
      </c>
      <c r="AW29" s="124">
        <f t="shared" si="23"/>
        <v>1641.8347303978185</v>
      </c>
      <c r="AX29" s="51">
        <f t="shared" si="23"/>
        <v>170.07548333987035</v>
      </c>
      <c r="AY29" s="51">
        <f t="shared" si="23"/>
        <v>342.41748224536968</v>
      </c>
      <c r="AZ29" s="65">
        <f t="shared" si="24"/>
        <v>2154.3276959830587</v>
      </c>
      <c r="BB29" s="131">
        <v>535629.59290418227</v>
      </c>
      <c r="BC29" s="54">
        <v>54660.312644282691</v>
      </c>
      <c r="BD29" s="54">
        <v>113066.01245245773</v>
      </c>
      <c r="BE29" s="54">
        <f t="shared" si="25"/>
        <v>703355.91800092265</v>
      </c>
      <c r="BG29" s="122">
        <f t="shared" si="26"/>
        <v>-1.1393307959506216E-2</v>
      </c>
      <c r="BH29" s="49">
        <f t="shared" si="26"/>
        <v>3.5251784410981202E-3</v>
      </c>
      <c r="BI29" s="49">
        <f t="shared" si="26"/>
        <v>-2.3252013539994398E-2</v>
      </c>
      <c r="BJ29" s="49">
        <f t="shared" si="27"/>
        <v>-1.2140251873037466E-2</v>
      </c>
      <c r="BL29" s="131">
        <v>513097</v>
      </c>
      <c r="BM29" s="54">
        <v>53195</v>
      </c>
      <c r="BN29" s="54">
        <v>103483</v>
      </c>
      <c r="BO29" s="54">
        <f t="shared" si="28"/>
        <v>669775</v>
      </c>
      <c r="BQ29" s="122">
        <f t="shared" si="29"/>
        <v>3.2021235750745003E-2</v>
      </c>
      <c r="BR29" s="49">
        <f t="shared" si="29"/>
        <v>3.1168342889369205E-2</v>
      </c>
      <c r="BS29" s="49">
        <f t="shared" si="29"/>
        <v>6.7199443386836588E-2</v>
      </c>
      <c r="BT29" s="49">
        <f t="shared" si="30"/>
        <v>3.7388675301407215E-2</v>
      </c>
      <c r="BV29" s="122">
        <f t="shared" si="31"/>
        <v>3.3363373893691151E-2</v>
      </c>
      <c r="BW29" s="49">
        <f t="shared" si="31"/>
        <v>3.2509371849673174E-2</v>
      </c>
      <c r="BX29" s="49">
        <f t="shared" si="31"/>
        <v>6.8587330602217556E-2</v>
      </c>
      <c r="BY29" s="49">
        <f t="shared" si="31"/>
        <v>3.8737793771018492E-2</v>
      </c>
      <c r="CA29" s="180">
        <v>367308.3291987743</v>
      </c>
      <c r="CB29" s="64">
        <v>349171.06646676228</v>
      </c>
      <c r="CC29" s="64">
        <v>317940.4262193325</v>
      </c>
      <c r="CD29" s="64">
        <v>356957.49522299581</v>
      </c>
      <c r="CF29" s="180">
        <v>365369.27436177956</v>
      </c>
      <c r="CG29" s="64">
        <v>348784.88627966098</v>
      </c>
      <c r="CH29" s="64">
        <v>316431.98768329184</v>
      </c>
      <c r="CI29" s="64">
        <v>355461.32254685805</v>
      </c>
      <c r="CK29" s="163">
        <v>322521.5</v>
      </c>
      <c r="CL29" s="60">
        <v>322940.9375</v>
      </c>
    </row>
    <row r="30" spans="1:90">
      <c r="A30" s="9" t="s">
        <v>84</v>
      </c>
      <c r="B30" s="23" t="s">
        <v>85</v>
      </c>
      <c r="D30" s="131">
        <v>425021.26801744767</v>
      </c>
      <c r="E30" s="54">
        <v>167131.125</v>
      </c>
      <c r="F30" s="124">
        <f t="shared" si="0"/>
        <v>2543.0407891854238</v>
      </c>
      <c r="G30" s="131">
        <f t="shared" si="1"/>
        <v>408732</v>
      </c>
      <c r="H30" s="54">
        <v>166636.78125</v>
      </c>
      <c r="I30" s="124">
        <f t="shared" si="2"/>
        <v>2452.8318234063345</v>
      </c>
      <c r="J30" s="49">
        <f t="shared" si="3"/>
        <v>3.9853175228383497E-2</v>
      </c>
      <c r="K30" s="49">
        <f t="shared" si="4"/>
        <v>3.6777476922087882E-2</v>
      </c>
      <c r="M30" s="131">
        <f t="shared" si="5"/>
        <v>406779.0451534068</v>
      </c>
      <c r="N30" s="124">
        <f t="shared" si="6"/>
        <v>2433.891623438823</v>
      </c>
      <c r="O30" s="49">
        <f t="shared" si="7"/>
        <v>4.4845532436808E-2</v>
      </c>
      <c r="P30" s="49">
        <f t="shared" si="8"/>
        <v>4.4845532436808E-2</v>
      </c>
      <c r="R30" s="131">
        <v>319871</v>
      </c>
      <c r="S30" s="54">
        <v>35397</v>
      </c>
      <c r="T30" s="54">
        <v>69198</v>
      </c>
      <c r="V30" s="124">
        <f t="shared" si="9"/>
        <v>69198</v>
      </c>
      <c r="W30" s="51">
        <f t="shared" si="10"/>
        <v>555.26801744766999</v>
      </c>
      <c r="Y30" s="176">
        <v>4.154710521130589E-2</v>
      </c>
      <c r="Z30" s="61">
        <v>0.20662578353315886</v>
      </c>
      <c r="AA30" s="117">
        <f t="shared" si="11"/>
        <v>2</v>
      </c>
      <c r="AB30" s="63">
        <f t="shared" si="12"/>
        <v>307.11140993964511</v>
      </c>
      <c r="AC30" s="63">
        <f t="shared" si="12"/>
        <v>29.335524305102226</v>
      </c>
      <c r="AE30" s="124">
        <f t="shared" si="13"/>
        <v>0</v>
      </c>
      <c r="AF30" s="51">
        <v>0</v>
      </c>
      <c r="AG30" s="51">
        <f t="shared" si="14"/>
        <v>555.26801744766999</v>
      </c>
      <c r="AI30" s="124">
        <v>0</v>
      </c>
      <c r="AJ30" s="51">
        <f t="shared" si="15"/>
        <v>0</v>
      </c>
      <c r="AK30" s="51">
        <f t="shared" si="16"/>
        <v>555.26801744766999</v>
      </c>
      <c r="AM30" s="124">
        <f t="shared" si="17"/>
        <v>506.85301714978465</v>
      </c>
      <c r="AN30" s="51">
        <f t="shared" si="18"/>
        <v>48.415000297885335</v>
      </c>
      <c r="AO30" s="51">
        <f t="shared" si="19"/>
        <v>0</v>
      </c>
      <c r="AQ30" s="124">
        <f t="shared" si="20"/>
        <v>320378</v>
      </c>
      <c r="AR30" s="51">
        <f t="shared" si="20"/>
        <v>35445</v>
      </c>
      <c r="AS30" s="51">
        <f t="shared" si="21"/>
        <v>69198</v>
      </c>
      <c r="AU30" s="178">
        <f t="shared" si="22"/>
        <v>425021</v>
      </c>
      <c r="AW30" s="124">
        <f t="shared" si="23"/>
        <v>1916.9260064515213</v>
      </c>
      <c r="AX30" s="51">
        <f t="shared" si="23"/>
        <v>212.07898887774496</v>
      </c>
      <c r="AY30" s="51">
        <f t="shared" si="23"/>
        <v>414.03419022040327</v>
      </c>
      <c r="AZ30" s="65">
        <f t="shared" si="24"/>
        <v>2543.0391855496696</v>
      </c>
      <c r="BB30" s="131">
        <v>307111.40993964503</v>
      </c>
      <c r="BC30" s="54">
        <v>29335.524305102226</v>
      </c>
      <c r="BD30" s="54">
        <v>70332.110908659495</v>
      </c>
      <c r="BE30" s="54">
        <f t="shared" si="25"/>
        <v>406779.0451534068</v>
      </c>
      <c r="BG30" s="122">
        <f t="shared" si="26"/>
        <v>4.3197971911763888E-2</v>
      </c>
      <c r="BH30" s="49">
        <f t="shared" si="26"/>
        <v>0.20826202495501933</v>
      </c>
      <c r="BI30" s="49">
        <f t="shared" si="26"/>
        <v>-1.6125079910261353E-2</v>
      </c>
      <c r="BJ30" s="49">
        <f t="shared" si="27"/>
        <v>4.4844873559584997E-2</v>
      </c>
      <c r="BL30" s="131">
        <v>309666</v>
      </c>
      <c r="BM30" s="54">
        <v>34501</v>
      </c>
      <c r="BN30" s="54">
        <v>64565</v>
      </c>
      <c r="BO30" s="54">
        <f t="shared" si="28"/>
        <v>408732</v>
      </c>
      <c r="BQ30" s="122">
        <f t="shared" si="29"/>
        <v>3.4592108917349762E-2</v>
      </c>
      <c r="BR30" s="49">
        <f t="shared" si="29"/>
        <v>2.7361525752876759E-2</v>
      </c>
      <c r="BS30" s="49">
        <f t="shared" si="29"/>
        <v>7.1757143963447678E-2</v>
      </c>
      <c r="BT30" s="49">
        <f t="shared" si="30"/>
        <v>3.9852519499329553E-2</v>
      </c>
      <c r="BV30" s="122">
        <f t="shared" si="31"/>
        <v>3.1531971897134969E-2</v>
      </c>
      <c r="BW30" s="49">
        <f t="shared" si="31"/>
        <v>2.4322775494680426E-2</v>
      </c>
      <c r="BX30" s="49">
        <f t="shared" si="31"/>
        <v>6.8587079466866374E-2</v>
      </c>
      <c r="BY30" s="49">
        <f t="shared" si="31"/>
        <v>3.6776823132562253E-2</v>
      </c>
      <c r="CA30" s="180">
        <v>210601.8419392863</v>
      </c>
      <c r="CB30" s="64">
        <v>187395.86020362016</v>
      </c>
      <c r="CC30" s="64">
        <v>197773.14892578486</v>
      </c>
      <c r="CD30" s="64">
        <v>206442.89093330916</v>
      </c>
      <c r="CF30" s="180">
        <v>210024.95748349398</v>
      </c>
      <c r="CG30" s="64">
        <v>187096.76727019271</v>
      </c>
      <c r="CH30" s="64">
        <v>196793.14022265602</v>
      </c>
      <c r="CI30" s="64">
        <v>205875.81936073778</v>
      </c>
      <c r="CK30" s="163">
        <v>167131.125</v>
      </c>
      <c r="CL30" s="60">
        <v>166636.78125</v>
      </c>
    </row>
    <row r="31" spans="1:90">
      <c r="A31" s="9" t="s">
        <v>86</v>
      </c>
      <c r="B31" s="23" t="s">
        <v>87</v>
      </c>
      <c r="D31" s="131">
        <v>741476.00352767122</v>
      </c>
      <c r="E31" s="54">
        <v>348893.9375</v>
      </c>
      <c r="F31" s="124">
        <f t="shared" si="0"/>
        <v>2125.2189385711845</v>
      </c>
      <c r="G31" s="131">
        <f t="shared" si="1"/>
        <v>712001</v>
      </c>
      <c r="H31" s="54">
        <v>348167.625</v>
      </c>
      <c r="I31" s="124">
        <f t="shared" si="2"/>
        <v>2044.9948498226966</v>
      </c>
      <c r="J31" s="49">
        <f t="shared" si="3"/>
        <v>4.1397418722264767E-2</v>
      </c>
      <c r="K31" s="49">
        <f t="shared" si="4"/>
        <v>3.9229482047567821E-2</v>
      </c>
      <c r="M31" s="131">
        <f t="shared" si="5"/>
        <v>752221.79538400285</v>
      </c>
      <c r="N31" s="124">
        <f t="shared" si="6"/>
        <v>2156.0185332369178</v>
      </c>
      <c r="O31" s="49">
        <f t="shared" si="7"/>
        <v>-1.4285403483750403E-2</v>
      </c>
      <c r="P31" s="49">
        <f t="shared" si="8"/>
        <v>-1.4285403483750514E-2</v>
      </c>
      <c r="R31" s="131">
        <v>571274</v>
      </c>
      <c r="S31" s="54">
        <v>54490</v>
      </c>
      <c r="T31" s="54">
        <v>113835</v>
      </c>
      <c r="V31" s="124">
        <f t="shared" si="9"/>
        <v>113835</v>
      </c>
      <c r="W31" s="51">
        <f t="shared" si="10"/>
        <v>1877.0035276712151</v>
      </c>
      <c r="Y31" s="176">
        <v>-1.0531861539774257E-2</v>
      </c>
      <c r="Z31" s="61">
        <v>-1.5656365664727279E-2</v>
      </c>
      <c r="AA31" s="117">
        <f t="shared" si="11"/>
        <v>4</v>
      </c>
      <c r="AB31" s="63">
        <f t="shared" si="12"/>
        <v>577.35461890566364</v>
      </c>
      <c r="AC31" s="63">
        <f t="shared" si="12"/>
        <v>55.356684494431761</v>
      </c>
      <c r="AE31" s="124">
        <f t="shared" si="13"/>
        <v>0</v>
      </c>
      <c r="AF31" s="51">
        <v>0</v>
      </c>
      <c r="AG31" s="51">
        <f t="shared" si="14"/>
        <v>1877.0035276712151</v>
      </c>
      <c r="AI31" s="124">
        <v>0</v>
      </c>
      <c r="AJ31" s="51">
        <f t="shared" si="15"/>
        <v>0</v>
      </c>
      <c r="AK31" s="51">
        <f t="shared" si="16"/>
        <v>1877.0035276712151</v>
      </c>
      <c r="AM31" s="124">
        <f t="shared" si="17"/>
        <v>1712.782197156235</v>
      </c>
      <c r="AN31" s="51">
        <f t="shared" si="18"/>
        <v>164.22133051498002</v>
      </c>
      <c r="AO31" s="51">
        <f t="shared" si="19"/>
        <v>0</v>
      </c>
      <c r="AQ31" s="124">
        <f t="shared" si="20"/>
        <v>572987</v>
      </c>
      <c r="AR31" s="51">
        <f t="shared" si="20"/>
        <v>54654</v>
      </c>
      <c r="AS31" s="51">
        <f t="shared" si="21"/>
        <v>113835</v>
      </c>
      <c r="AU31" s="178">
        <f t="shared" si="22"/>
        <v>741476</v>
      </c>
      <c r="AW31" s="124">
        <f t="shared" si="23"/>
        <v>1642.2956618442247</v>
      </c>
      <c r="AX31" s="51">
        <f t="shared" si="23"/>
        <v>156.64932555613694</v>
      </c>
      <c r="AY31" s="51">
        <f t="shared" si="23"/>
        <v>326.27394105980989</v>
      </c>
      <c r="AZ31" s="65">
        <f t="shared" si="24"/>
        <v>2125.2189284601714</v>
      </c>
      <c r="BB31" s="131">
        <v>577354.61890566361</v>
      </c>
      <c r="BC31" s="54">
        <v>55356.684494431756</v>
      </c>
      <c r="BD31" s="54">
        <v>119510.49198390756</v>
      </c>
      <c r="BE31" s="54">
        <f t="shared" si="25"/>
        <v>752221.79538400285</v>
      </c>
      <c r="BG31" s="122">
        <f t="shared" si="26"/>
        <v>-7.5648808594310779E-3</v>
      </c>
      <c r="BH31" s="49">
        <f t="shared" si="26"/>
        <v>-1.2693760488897032E-2</v>
      </c>
      <c r="BI31" s="49">
        <f t="shared" si="26"/>
        <v>-4.7489487238256745E-2</v>
      </c>
      <c r="BJ31" s="49">
        <f t="shared" si="27"/>
        <v>-1.4285408173419389E-2</v>
      </c>
      <c r="BL31" s="131">
        <v>553130</v>
      </c>
      <c r="BM31" s="54">
        <v>52564</v>
      </c>
      <c r="BN31" s="54">
        <v>106307</v>
      </c>
      <c r="BO31" s="54">
        <f t="shared" si="28"/>
        <v>712001</v>
      </c>
      <c r="BQ31" s="122">
        <f t="shared" si="29"/>
        <v>3.5899336503172785E-2</v>
      </c>
      <c r="BR31" s="49">
        <f t="shared" si="29"/>
        <v>3.9761053192298945E-2</v>
      </c>
      <c r="BS31" s="49">
        <f t="shared" si="29"/>
        <v>7.0813775198246498E-2</v>
      </c>
      <c r="BT31" s="49">
        <f t="shared" si="30"/>
        <v>4.139741376767736E-2</v>
      </c>
      <c r="BV31" s="122">
        <f t="shared" si="31"/>
        <v>3.3742845501250729E-2</v>
      </c>
      <c r="BW31" s="49">
        <f t="shared" si="31"/>
        <v>3.7596523033483153E-2</v>
      </c>
      <c r="BX31" s="49">
        <f t="shared" si="31"/>
        <v>6.8584600808827334E-2</v>
      </c>
      <c r="BY31" s="49">
        <f t="shared" si="31"/>
        <v>3.9229477103294386E-2</v>
      </c>
      <c r="CA31" s="180">
        <v>395921.29194282705</v>
      </c>
      <c r="CB31" s="64">
        <v>353619.50244912424</v>
      </c>
      <c r="CC31" s="64">
        <v>336062.23421934911</v>
      </c>
      <c r="CD31" s="64">
        <v>381757.2313823431</v>
      </c>
      <c r="CF31" s="180">
        <v>394375.38654527382</v>
      </c>
      <c r="CG31" s="64">
        <v>352882.06529482984</v>
      </c>
      <c r="CH31" s="64">
        <v>334729.9266597277</v>
      </c>
      <c r="CI31" s="64">
        <v>380603.18001887517</v>
      </c>
      <c r="CK31" s="163">
        <v>348893.9375</v>
      </c>
      <c r="CL31" s="60">
        <v>348167.625</v>
      </c>
    </row>
    <row r="32" spans="1:90">
      <c r="A32" s="9" t="s">
        <v>88</v>
      </c>
      <c r="B32" s="23" t="s">
        <v>89</v>
      </c>
      <c r="D32" s="131">
        <v>363973</v>
      </c>
      <c r="E32" s="54">
        <v>187566.8125</v>
      </c>
      <c r="F32" s="124">
        <f t="shared" si="0"/>
        <v>1940.497869259254</v>
      </c>
      <c r="G32" s="131">
        <f t="shared" si="1"/>
        <v>348567</v>
      </c>
      <c r="H32" s="54">
        <v>187151.71875</v>
      </c>
      <c r="I32" s="124">
        <f t="shared" si="2"/>
        <v>1862.4835632186787</v>
      </c>
      <c r="J32" s="49">
        <f t="shared" si="3"/>
        <v>4.4198102516876281E-2</v>
      </c>
      <c r="K32" s="49">
        <f t="shared" si="4"/>
        <v>4.1887245386345251E-2</v>
      </c>
      <c r="M32" s="131">
        <f t="shared" si="5"/>
        <v>371567.27329001733</v>
      </c>
      <c r="N32" s="124">
        <f t="shared" si="6"/>
        <v>1980.9862327858098</v>
      </c>
      <c r="O32" s="49">
        <f t="shared" si="7"/>
        <v>-2.0438488090660845E-2</v>
      </c>
      <c r="P32" s="49">
        <f t="shared" si="8"/>
        <v>-2.0438488090660845E-2</v>
      </c>
      <c r="R32" s="131">
        <v>274125</v>
      </c>
      <c r="S32" s="54">
        <v>28358</v>
      </c>
      <c r="T32" s="54">
        <v>61490</v>
      </c>
      <c r="V32" s="124">
        <f t="shared" si="9"/>
        <v>61490</v>
      </c>
      <c r="W32" s="51">
        <f t="shared" si="10"/>
        <v>0</v>
      </c>
      <c r="Y32" s="176">
        <v>-3.4845374394663509E-2</v>
      </c>
      <c r="Z32" s="61">
        <v>-1.7510565734511374E-2</v>
      </c>
      <c r="AA32" s="117">
        <f t="shared" si="11"/>
        <v>4</v>
      </c>
      <c r="AB32" s="63">
        <f t="shared" si="12"/>
        <v>284.02184761645958</v>
      </c>
      <c r="AC32" s="63">
        <f t="shared" si="12"/>
        <v>28.863414720790871</v>
      </c>
      <c r="AE32" s="124">
        <f t="shared" si="13"/>
        <v>0</v>
      </c>
      <c r="AF32" s="51">
        <v>0</v>
      </c>
      <c r="AG32" s="51">
        <f t="shared" si="14"/>
        <v>0</v>
      </c>
      <c r="AI32" s="124">
        <v>0</v>
      </c>
      <c r="AJ32" s="51">
        <f t="shared" si="15"/>
        <v>0</v>
      </c>
      <c r="AK32" s="51">
        <f t="shared" si="16"/>
        <v>0</v>
      </c>
      <c r="AM32" s="124">
        <f t="shared" si="17"/>
        <v>0</v>
      </c>
      <c r="AN32" s="51">
        <f t="shared" si="18"/>
        <v>0</v>
      </c>
      <c r="AO32" s="51">
        <f t="shared" si="19"/>
        <v>0</v>
      </c>
      <c r="AQ32" s="124">
        <f t="shared" si="20"/>
        <v>274125</v>
      </c>
      <c r="AR32" s="51">
        <f t="shared" si="20"/>
        <v>28358</v>
      </c>
      <c r="AS32" s="51">
        <f t="shared" si="21"/>
        <v>61490</v>
      </c>
      <c r="AU32" s="178">
        <f t="shared" si="22"/>
        <v>363973</v>
      </c>
      <c r="AW32" s="124">
        <f t="shared" si="23"/>
        <v>1461.479226235718</v>
      </c>
      <c r="AX32" s="51">
        <f t="shared" si="23"/>
        <v>151.18879306007292</v>
      </c>
      <c r="AY32" s="51">
        <f t="shared" si="23"/>
        <v>327.82984996346306</v>
      </c>
      <c r="AZ32" s="65">
        <f t="shared" si="24"/>
        <v>1940.497869259254</v>
      </c>
      <c r="BB32" s="131">
        <v>284021.84761645959</v>
      </c>
      <c r="BC32" s="54">
        <v>28863.414720790868</v>
      </c>
      <c r="BD32" s="54">
        <v>58682.010952766876</v>
      </c>
      <c r="BE32" s="54">
        <f t="shared" si="25"/>
        <v>371567.27329001733</v>
      </c>
      <c r="BG32" s="122">
        <f t="shared" si="26"/>
        <v>-3.4845374394663509E-2</v>
      </c>
      <c r="BH32" s="49">
        <f t="shared" si="26"/>
        <v>-1.7510565734511263E-2</v>
      </c>
      <c r="BI32" s="49">
        <f t="shared" si="26"/>
        <v>4.7850934241044918E-2</v>
      </c>
      <c r="BJ32" s="49">
        <f t="shared" si="27"/>
        <v>-2.0438488090660845E-2</v>
      </c>
      <c r="BL32" s="131">
        <v>263812</v>
      </c>
      <c r="BM32" s="54">
        <v>27339</v>
      </c>
      <c r="BN32" s="54">
        <v>57416</v>
      </c>
      <c r="BO32" s="54">
        <f t="shared" si="28"/>
        <v>348567</v>
      </c>
      <c r="BQ32" s="122">
        <f t="shared" si="29"/>
        <v>3.9092232347277545E-2</v>
      </c>
      <c r="BR32" s="49">
        <f t="shared" si="29"/>
        <v>3.7272760525256965E-2</v>
      </c>
      <c r="BS32" s="49">
        <f t="shared" si="29"/>
        <v>7.0955831127211821E-2</v>
      </c>
      <c r="BT32" s="49">
        <f t="shared" si="30"/>
        <v>4.4198102516876281E-2</v>
      </c>
      <c r="BV32" s="122">
        <f t="shared" si="31"/>
        <v>3.6792674735928399E-2</v>
      </c>
      <c r="BW32" s="49">
        <f t="shared" si="31"/>
        <v>3.4977229486474304E-2</v>
      </c>
      <c r="BX32" s="49">
        <f t="shared" si="31"/>
        <v>6.8585757945811787E-2</v>
      </c>
      <c r="BY32" s="49">
        <f t="shared" si="31"/>
        <v>4.1887245386345251E-2</v>
      </c>
      <c r="CA32" s="180">
        <v>194768.16009792965</v>
      </c>
      <c r="CB32" s="64">
        <v>184380.01563434437</v>
      </c>
      <c r="CC32" s="64">
        <v>165013.19157757811</v>
      </c>
      <c r="CD32" s="64">
        <v>188572.6980977346</v>
      </c>
      <c r="CF32" s="180">
        <v>193756.52153880225</v>
      </c>
      <c r="CG32" s="64">
        <v>183644.51599036608</v>
      </c>
      <c r="CH32" s="64">
        <v>164232.63492862016</v>
      </c>
      <c r="CI32" s="64">
        <v>187770.54970232604</v>
      </c>
      <c r="CK32" s="163">
        <v>187566.8125</v>
      </c>
      <c r="CL32" s="60">
        <v>187151.71875</v>
      </c>
    </row>
    <row r="33" spans="1:90">
      <c r="A33" s="9" t="s">
        <v>90</v>
      </c>
      <c r="B33" s="23" t="s">
        <v>91</v>
      </c>
      <c r="D33" s="131">
        <v>375776.65295954846</v>
      </c>
      <c r="E33" s="54">
        <v>155548.953125</v>
      </c>
      <c r="F33" s="124">
        <f t="shared" si="0"/>
        <v>2415.8095918368044</v>
      </c>
      <c r="G33" s="131">
        <f t="shared" si="1"/>
        <v>361975</v>
      </c>
      <c r="H33" s="54">
        <v>155438.515625</v>
      </c>
      <c r="I33" s="124">
        <f t="shared" si="2"/>
        <v>2328.7342814909234</v>
      </c>
      <c r="J33" s="49">
        <f t="shared" si="3"/>
        <v>3.8128746348638609E-2</v>
      </c>
      <c r="K33" s="49">
        <f t="shared" si="4"/>
        <v>3.7391689999999755E-2</v>
      </c>
      <c r="M33" s="131">
        <f t="shared" si="5"/>
        <v>366341.30245184008</v>
      </c>
      <c r="N33" s="124">
        <f t="shared" si="6"/>
        <v>2355.1511925473787</v>
      </c>
      <c r="O33" s="49">
        <f t="shared" si="7"/>
        <v>2.5755628547913467E-2</v>
      </c>
      <c r="P33" s="49">
        <f t="shared" si="8"/>
        <v>2.5755628547913467E-2</v>
      </c>
      <c r="R33" s="131">
        <v>281791</v>
      </c>
      <c r="S33" s="54">
        <v>26355</v>
      </c>
      <c r="T33" s="54">
        <v>67424</v>
      </c>
      <c r="V33" s="124">
        <f t="shared" si="9"/>
        <v>67424</v>
      </c>
      <c r="W33" s="51">
        <f t="shared" si="10"/>
        <v>206.65295954846079</v>
      </c>
      <c r="Y33" s="176">
        <v>3.3493748767537967E-2</v>
      </c>
      <c r="Z33" s="61">
        <v>-2.3042746478660892E-3</v>
      </c>
      <c r="AA33" s="117">
        <f t="shared" si="11"/>
        <v>3</v>
      </c>
      <c r="AB33" s="63">
        <f t="shared" si="12"/>
        <v>272.65864001213498</v>
      </c>
      <c r="AC33" s="63">
        <f t="shared" si="12"/>
        <v>26.415869418201702</v>
      </c>
      <c r="AE33" s="124">
        <f t="shared" si="13"/>
        <v>0</v>
      </c>
      <c r="AF33" s="51">
        <v>0</v>
      </c>
      <c r="AG33" s="51">
        <f t="shared" si="14"/>
        <v>206.65295954846079</v>
      </c>
      <c r="AI33" s="124">
        <v>0</v>
      </c>
      <c r="AJ33" s="51">
        <f t="shared" si="15"/>
        <v>60.729158344510779</v>
      </c>
      <c r="AK33" s="51">
        <f t="shared" si="16"/>
        <v>145.92380120395001</v>
      </c>
      <c r="AM33" s="124">
        <f t="shared" si="17"/>
        <v>133.03502614601069</v>
      </c>
      <c r="AN33" s="51">
        <f t="shared" si="18"/>
        <v>12.888775057939341</v>
      </c>
      <c r="AO33" s="51">
        <f t="shared" si="19"/>
        <v>0</v>
      </c>
      <c r="AQ33" s="124">
        <f t="shared" si="20"/>
        <v>281924</v>
      </c>
      <c r="AR33" s="51">
        <f t="shared" si="20"/>
        <v>26429</v>
      </c>
      <c r="AS33" s="51">
        <f t="shared" si="21"/>
        <v>67424</v>
      </c>
      <c r="AU33" s="178">
        <f t="shared" si="22"/>
        <v>375777</v>
      </c>
      <c r="AW33" s="124">
        <f t="shared" si="23"/>
        <v>1812.4454992213566</v>
      </c>
      <c r="AX33" s="51">
        <f t="shared" si="23"/>
        <v>169.90792589109557</v>
      </c>
      <c r="AY33" s="51">
        <f t="shared" si="23"/>
        <v>433.45839779337956</v>
      </c>
      <c r="AZ33" s="65">
        <f t="shared" si="24"/>
        <v>2415.8118229058318</v>
      </c>
      <c r="BB33" s="131">
        <v>272658.64001213497</v>
      </c>
      <c r="BC33" s="54">
        <v>26415.869418201703</v>
      </c>
      <c r="BD33" s="54">
        <v>67266.793021503414</v>
      </c>
      <c r="BE33" s="54">
        <f t="shared" si="25"/>
        <v>366341.30245184008</v>
      </c>
      <c r="BG33" s="122">
        <f t="shared" si="26"/>
        <v>3.3981538188016636E-2</v>
      </c>
      <c r="BH33" s="49">
        <f t="shared" si="26"/>
        <v>4.9707172572754921E-4</v>
      </c>
      <c r="BI33" s="49">
        <f t="shared" si="26"/>
        <v>2.3370666481206115E-3</v>
      </c>
      <c r="BJ33" s="49">
        <f t="shared" si="27"/>
        <v>2.5756575862478259E-2</v>
      </c>
      <c r="BL33" s="131">
        <v>273416</v>
      </c>
      <c r="BM33" s="54">
        <v>25507</v>
      </c>
      <c r="BN33" s="54">
        <v>63052</v>
      </c>
      <c r="BO33" s="54">
        <f t="shared" si="28"/>
        <v>361975</v>
      </c>
      <c r="BQ33" s="122">
        <f t="shared" si="29"/>
        <v>3.1117418146706877E-2</v>
      </c>
      <c r="BR33" s="49">
        <f t="shared" si="29"/>
        <v>3.6146940055671095E-2</v>
      </c>
      <c r="BS33" s="49">
        <f t="shared" si="29"/>
        <v>6.9339592717122311E-2</v>
      </c>
      <c r="BT33" s="49">
        <f t="shared" si="30"/>
        <v>3.8129705090130583E-2</v>
      </c>
      <c r="BV33" s="122">
        <f t="shared" si="31"/>
        <v>3.0385339739370743E-2</v>
      </c>
      <c r="BW33" s="49">
        <f t="shared" si="31"/>
        <v>3.5411290760748004E-2</v>
      </c>
      <c r="BX33" s="49">
        <f t="shared" si="31"/>
        <v>6.8580377120372127E-2</v>
      </c>
      <c r="BY33" s="49">
        <f t="shared" si="31"/>
        <v>3.739264806079956E-2</v>
      </c>
      <c r="CA33" s="180">
        <v>186975.833358003</v>
      </c>
      <c r="CB33" s="64">
        <v>168745.05194336805</v>
      </c>
      <c r="CC33" s="64">
        <v>189153.50758175191</v>
      </c>
      <c r="CD33" s="64">
        <v>185920.48545153101</v>
      </c>
      <c r="CF33" s="180">
        <v>186587.04658584387</v>
      </c>
      <c r="CG33" s="64">
        <v>168631.96356646848</v>
      </c>
      <c r="CH33" s="64">
        <v>188407.63399274944</v>
      </c>
      <c r="CI33" s="64">
        <v>185475.24780947197</v>
      </c>
      <c r="CK33" s="163">
        <v>155548.953125</v>
      </c>
      <c r="CL33" s="60">
        <v>155438.515625</v>
      </c>
    </row>
    <row r="34" spans="1:90">
      <c r="A34" s="9" t="s">
        <v>92</v>
      </c>
      <c r="B34" s="23" t="s">
        <v>93</v>
      </c>
      <c r="D34" s="131">
        <v>282064.79159578786</v>
      </c>
      <c r="E34" s="54">
        <v>126104.796875</v>
      </c>
      <c r="F34" s="124">
        <f t="shared" si="0"/>
        <v>2236.7491053919343</v>
      </c>
      <c r="G34" s="131">
        <f t="shared" si="1"/>
        <v>271252</v>
      </c>
      <c r="H34" s="54">
        <v>125805.15625</v>
      </c>
      <c r="I34" s="124">
        <f t="shared" si="2"/>
        <v>2156.1278415406759</v>
      </c>
      <c r="J34" s="49">
        <f t="shared" si="3"/>
        <v>3.9862532242298077E-2</v>
      </c>
      <c r="K34" s="49">
        <f t="shared" si="4"/>
        <v>3.7391690000000199E-2</v>
      </c>
      <c r="M34" s="131">
        <f t="shared" si="5"/>
        <v>283026.14609851816</v>
      </c>
      <c r="N34" s="124">
        <f t="shared" si="6"/>
        <v>2244.3725624415756</v>
      </c>
      <c r="O34" s="49">
        <f t="shared" si="7"/>
        <v>-3.3966985594173771E-3</v>
      </c>
      <c r="P34" s="49">
        <f t="shared" si="8"/>
        <v>-3.3966985594173771E-3</v>
      </c>
      <c r="R34" s="131">
        <v>214237</v>
      </c>
      <c r="S34" s="54">
        <v>20084</v>
      </c>
      <c r="T34" s="54">
        <v>47476</v>
      </c>
      <c r="V34" s="124">
        <f t="shared" si="9"/>
        <v>47476</v>
      </c>
      <c r="W34" s="51">
        <f t="shared" si="10"/>
        <v>267.79159578785766</v>
      </c>
      <c r="Y34" s="176">
        <v>-9.5534056446133775E-5</v>
      </c>
      <c r="Z34" s="61">
        <v>-2.6488221226845798E-3</v>
      </c>
      <c r="AA34" s="117">
        <f t="shared" si="11"/>
        <v>4</v>
      </c>
      <c r="AB34" s="63">
        <f t="shared" si="12"/>
        <v>214.25746888512646</v>
      </c>
      <c r="AC34" s="63">
        <f t="shared" si="12"/>
        <v>20.137340232299344</v>
      </c>
      <c r="AE34" s="124">
        <f t="shared" si="13"/>
        <v>0</v>
      </c>
      <c r="AF34" s="51">
        <v>0</v>
      </c>
      <c r="AG34" s="51">
        <f t="shared" si="14"/>
        <v>267.79159578785766</v>
      </c>
      <c r="AI34" s="124">
        <v>0</v>
      </c>
      <c r="AJ34" s="51">
        <f t="shared" si="15"/>
        <v>0</v>
      </c>
      <c r="AK34" s="51">
        <f t="shared" si="16"/>
        <v>267.79159578785766</v>
      </c>
      <c r="AM34" s="124">
        <f t="shared" si="17"/>
        <v>244.78506891110879</v>
      </c>
      <c r="AN34" s="51">
        <f t="shared" si="18"/>
        <v>23.006526876748833</v>
      </c>
      <c r="AO34" s="51">
        <f t="shared" si="19"/>
        <v>0</v>
      </c>
      <c r="AQ34" s="124">
        <f t="shared" si="20"/>
        <v>214482</v>
      </c>
      <c r="AR34" s="51">
        <f t="shared" si="20"/>
        <v>20107</v>
      </c>
      <c r="AS34" s="51">
        <f t="shared" si="21"/>
        <v>47476</v>
      </c>
      <c r="AU34" s="178">
        <f t="shared" si="22"/>
        <v>282065</v>
      </c>
      <c r="AW34" s="124">
        <f t="shared" si="23"/>
        <v>1700.8234842375023</v>
      </c>
      <c r="AX34" s="51">
        <f t="shared" si="23"/>
        <v>159.44674983244963</v>
      </c>
      <c r="AY34" s="51">
        <f t="shared" si="23"/>
        <v>376.480523949141</v>
      </c>
      <c r="AZ34" s="65">
        <f t="shared" si="24"/>
        <v>2236.7507580190932</v>
      </c>
      <c r="BB34" s="131">
        <v>214257.46888512647</v>
      </c>
      <c r="BC34" s="54">
        <v>20137.340232299339</v>
      </c>
      <c r="BD34" s="54">
        <v>48631.336981092354</v>
      </c>
      <c r="BE34" s="54">
        <f t="shared" si="25"/>
        <v>283026.14609851816</v>
      </c>
      <c r="BG34" s="122">
        <f t="shared" si="26"/>
        <v>1.0479500016586929E-3</v>
      </c>
      <c r="BH34" s="49">
        <f t="shared" si="26"/>
        <v>-1.5066653266688768E-3</v>
      </c>
      <c r="BI34" s="49">
        <f t="shared" si="26"/>
        <v>-2.3757047468004888E-2</v>
      </c>
      <c r="BJ34" s="49">
        <f t="shared" si="27"/>
        <v>-3.3959622168038273E-3</v>
      </c>
      <c r="BL34" s="131">
        <v>207523</v>
      </c>
      <c r="BM34" s="54">
        <v>19406</v>
      </c>
      <c r="BN34" s="54">
        <v>44323</v>
      </c>
      <c r="BO34" s="54">
        <f t="shared" si="28"/>
        <v>271252</v>
      </c>
      <c r="BQ34" s="122">
        <f t="shared" si="29"/>
        <v>3.3533632416647752E-2</v>
      </c>
      <c r="BR34" s="49">
        <f t="shared" si="29"/>
        <v>3.6122848603524771E-2</v>
      </c>
      <c r="BS34" s="49">
        <f t="shared" si="29"/>
        <v>7.1136881528777396E-2</v>
      </c>
      <c r="BT34" s="49">
        <f t="shared" si="30"/>
        <v>3.986330054709275E-2</v>
      </c>
      <c r="BV34" s="122">
        <f t="shared" si="31"/>
        <v>3.1077828424648679E-2</v>
      </c>
      <c r="BW34" s="49">
        <f t="shared" si="31"/>
        <v>3.3660892312995294E-2</v>
      </c>
      <c r="BX34" s="49">
        <f t="shared" si="31"/>
        <v>6.8591727556879034E-2</v>
      </c>
      <c r="BY34" s="49">
        <f t="shared" si="31"/>
        <v>3.7392456479207414E-2</v>
      </c>
      <c r="CA34" s="180">
        <v>146927.19363739935</v>
      </c>
      <c r="CB34" s="64">
        <v>128637.69386894387</v>
      </c>
      <c r="CC34" s="64">
        <v>136750.80311058048</v>
      </c>
      <c r="CD34" s="64">
        <v>143637.52633387555</v>
      </c>
      <c r="CF34" s="180">
        <v>146246.90608578236</v>
      </c>
      <c r="CG34" s="64">
        <v>128212.81286857171</v>
      </c>
      <c r="CH34" s="64">
        <v>136045.40738941563</v>
      </c>
      <c r="CI34" s="64">
        <v>143019.54767738079</v>
      </c>
      <c r="CK34" s="163">
        <v>126104.796875</v>
      </c>
      <c r="CL34" s="60">
        <v>125805.15625</v>
      </c>
    </row>
    <row r="35" spans="1:90">
      <c r="A35" s="9" t="s">
        <v>94</v>
      </c>
      <c r="B35" s="23" t="s">
        <v>95</v>
      </c>
      <c r="D35" s="131">
        <v>655991</v>
      </c>
      <c r="E35" s="54">
        <v>318037.1875</v>
      </c>
      <c r="F35" s="124">
        <f t="shared" si="0"/>
        <v>2062.6235729115797</v>
      </c>
      <c r="G35" s="131">
        <f t="shared" si="1"/>
        <v>628299</v>
      </c>
      <c r="H35" s="54">
        <v>316512.0625</v>
      </c>
      <c r="I35" s="124">
        <f t="shared" si="2"/>
        <v>1985.0712640691222</v>
      </c>
      <c r="J35" s="49">
        <f t="shared" si="3"/>
        <v>4.407455685907502E-2</v>
      </c>
      <c r="K35" s="49">
        <f t="shared" si="4"/>
        <v>3.9067770636851629E-2</v>
      </c>
      <c r="M35" s="131">
        <f t="shared" si="5"/>
        <v>653717.76670217619</v>
      </c>
      <c r="N35" s="124">
        <f t="shared" si="6"/>
        <v>2055.4758763931536</v>
      </c>
      <c r="O35" s="49">
        <f t="shared" si="7"/>
        <v>3.4773925593174493E-3</v>
      </c>
      <c r="P35" s="49">
        <f t="shared" si="8"/>
        <v>3.4773925593174493E-3</v>
      </c>
      <c r="R35" s="131">
        <v>488735</v>
      </c>
      <c r="S35" s="54">
        <v>47633</v>
      </c>
      <c r="T35" s="54">
        <v>119623</v>
      </c>
      <c r="V35" s="124">
        <f t="shared" si="9"/>
        <v>119623</v>
      </c>
      <c r="W35" s="51">
        <f t="shared" si="10"/>
        <v>0</v>
      </c>
      <c r="Y35" s="176">
        <v>-1.7066968829607121E-2</v>
      </c>
      <c r="Z35" s="61">
        <v>-2.4364154374118208E-2</v>
      </c>
      <c r="AA35" s="117">
        <f t="shared" si="11"/>
        <v>4</v>
      </c>
      <c r="AB35" s="63">
        <f t="shared" si="12"/>
        <v>497.22105626876333</v>
      </c>
      <c r="AC35" s="63">
        <f t="shared" si="12"/>
        <v>48.82251939958487</v>
      </c>
      <c r="AE35" s="124">
        <f t="shared" si="13"/>
        <v>0</v>
      </c>
      <c r="AF35" s="51">
        <v>0</v>
      </c>
      <c r="AG35" s="51">
        <f t="shared" si="14"/>
        <v>0</v>
      </c>
      <c r="AI35" s="124">
        <v>0</v>
      </c>
      <c r="AJ35" s="51">
        <f t="shared" si="15"/>
        <v>0</v>
      </c>
      <c r="AK35" s="51">
        <f t="shared" si="16"/>
        <v>0</v>
      </c>
      <c r="AM35" s="124">
        <f t="shared" si="17"/>
        <v>0</v>
      </c>
      <c r="AN35" s="51">
        <f t="shared" si="18"/>
        <v>0</v>
      </c>
      <c r="AO35" s="51">
        <f t="shared" si="19"/>
        <v>0</v>
      </c>
      <c r="AQ35" s="124">
        <f t="shared" si="20"/>
        <v>488735</v>
      </c>
      <c r="AR35" s="51">
        <f t="shared" si="20"/>
        <v>47633</v>
      </c>
      <c r="AS35" s="51">
        <f t="shared" si="21"/>
        <v>119623</v>
      </c>
      <c r="AU35" s="178">
        <f t="shared" si="22"/>
        <v>655991</v>
      </c>
      <c r="AW35" s="124">
        <f t="shared" si="23"/>
        <v>1536.7228085552103</v>
      </c>
      <c r="AX35" s="51">
        <f t="shared" si="23"/>
        <v>149.7717935893896</v>
      </c>
      <c r="AY35" s="51">
        <f t="shared" si="23"/>
        <v>376.12897076697988</v>
      </c>
      <c r="AZ35" s="65">
        <f t="shared" si="24"/>
        <v>2062.6235729115797</v>
      </c>
      <c r="BB35" s="131">
        <v>497221.05626876332</v>
      </c>
      <c r="BC35" s="54">
        <v>48822.519399584868</v>
      </c>
      <c r="BD35" s="54">
        <v>107674.19103382798</v>
      </c>
      <c r="BE35" s="54">
        <f t="shared" si="25"/>
        <v>653717.76670217619</v>
      </c>
      <c r="BG35" s="122">
        <f t="shared" si="26"/>
        <v>-1.7066968829607121E-2</v>
      </c>
      <c r="BH35" s="49">
        <f t="shared" si="26"/>
        <v>-2.4364154374118208E-2</v>
      </c>
      <c r="BI35" s="49">
        <f t="shared" si="26"/>
        <v>0.11097189448507727</v>
      </c>
      <c r="BJ35" s="49">
        <f t="shared" si="27"/>
        <v>3.4773925593174493E-3</v>
      </c>
      <c r="BL35" s="131">
        <v>471167</v>
      </c>
      <c r="BM35" s="54">
        <v>45724</v>
      </c>
      <c r="BN35" s="54">
        <v>111408</v>
      </c>
      <c r="BO35" s="54">
        <f t="shared" si="28"/>
        <v>628299</v>
      </c>
      <c r="BQ35" s="122">
        <f t="shared" si="29"/>
        <v>3.7286142705240444E-2</v>
      </c>
      <c r="BR35" s="49">
        <f t="shared" si="29"/>
        <v>4.1750503018108676E-2</v>
      </c>
      <c r="BS35" s="49">
        <f t="shared" si="29"/>
        <v>7.3737972138446128E-2</v>
      </c>
      <c r="BT35" s="49">
        <f t="shared" si="30"/>
        <v>4.407455685907502E-2</v>
      </c>
      <c r="BV35" s="122">
        <f t="shared" si="31"/>
        <v>3.2311909846407527E-2</v>
      </c>
      <c r="BW35" s="49">
        <f t="shared" si="31"/>
        <v>3.6754861632883884E-2</v>
      </c>
      <c r="BX35" s="49">
        <f t="shared" si="31"/>
        <v>6.8588937091223379E-2</v>
      </c>
      <c r="BY35" s="49">
        <f t="shared" si="31"/>
        <v>3.9067770636851629E-2</v>
      </c>
      <c r="CA35" s="180">
        <v>340969.65111709229</v>
      </c>
      <c r="CB35" s="64">
        <v>311879.13756161707</v>
      </c>
      <c r="CC35" s="64">
        <v>302778.68165300234</v>
      </c>
      <c r="CD35" s="64">
        <v>331765.82525672793</v>
      </c>
      <c r="CF35" s="180">
        <v>339596.99863694009</v>
      </c>
      <c r="CG35" s="64">
        <v>310531.45444378391</v>
      </c>
      <c r="CH35" s="64">
        <v>301430.16797006479</v>
      </c>
      <c r="CI35" s="64">
        <v>330583.82509588811</v>
      </c>
      <c r="CK35" s="163">
        <v>318037.1875</v>
      </c>
      <c r="CL35" s="60">
        <v>316512.0625</v>
      </c>
    </row>
    <row r="36" spans="1:90">
      <c r="A36" s="9" t="s">
        <v>96</v>
      </c>
      <c r="B36" s="23" t="s">
        <v>97</v>
      </c>
      <c r="D36" s="131">
        <v>459131.63936295704</v>
      </c>
      <c r="E36" s="54">
        <v>199834.59375</v>
      </c>
      <c r="F36" s="124">
        <f t="shared" si="0"/>
        <v>2297.5583493684112</v>
      </c>
      <c r="G36" s="131">
        <f t="shared" si="1"/>
        <v>441318</v>
      </c>
      <c r="H36" s="54">
        <v>199263.546875</v>
      </c>
      <c r="I36" s="124">
        <f t="shared" si="2"/>
        <v>2214.7452804141999</v>
      </c>
      <c r="J36" s="49">
        <f t="shared" si="3"/>
        <v>4.0364633581583043E-2</v>
      </c>
      <c r="K36" s="49">
        <f t="shared" si="4"/>
        <v>3.7391690000000199E-2</v>
      </c>
      <c r="M36" s="131">
        <f t="shared" si="5"/>
        <v>456896.16139308584</v>
      </c>
      <c r="N36" s="124">
        <f t="shared" si="6"/>
        <v>2286.3717078169093</v>
      </c>
      <c r="O36" s="49">
        <f t="shared" si="7"/>
        <v>4.8927484158658441E-3</v>
      </c>
      <c r="P36" s="49">
        <f t="shared" si="8"/>
        <v>4.8927484158658441E-3</v>
      </c>
      <c r="R36" s="131">
        <v>353019</v>
      </c>
      <c r="S36" s="54">
        <v>34150</v>
      </c>
      <c r="T36" s="54">
        <v>71314</v>
      </c>
      <c r="V36" s="124">
        <f t="shared" si="9"/>
        <v>71314</v>
      </c>
      <c r="W36" s="51">
        <f t="shared" si="10"/>
        <v>648.63936295703752</v>
      </c>
      <c r="Y36" s="176">
        <v>6.2102598351598814E-5</v>
      </c>
      <c r="Z36" s="61">
        <v>3.1219218070914323E-2</v>
      </c>
      <c r="AA36" s="117">
        <f t="shared" si="11"/>
        <v>2</v>
      </c>
      <c r="AB36" s="63">
        <f t="shared" si="12"/>
        <v>352.99707796424792</v>
      </c>
      <c r="AC36" s="63">
        <f t="shared" si="12"/>
        <v>33.116140003561874</v>
      </c>
      <c r="AE36" s="124">
        <f t="shared" si="13"/>
        <v>0</v>
      </c>
      <c r="AF36" s="51">
        <v>0</v>
      </c>
      <c r="AG36" s="51">
        <f t="shared" si="14"/>
        <v>648.63936295703752</v>
      </c>
      <c r="AI36" s="124">
        <v>0</v>
      </c>
      <c r="AJ36" s="51">
        <f t="shared" si="15"/>
        <v>0</v>
      </c>
      <c r="AK36" s="51">
        <f t="shared" si="16"/>
        <v>648.63936295703752</v>
      </c>
      <c r="AM36" s="124">
        <f t="shared" si="17"/>
        <v>593.00689311163251</v>
      </c>
      <c r="AN36" s="51">
        <f t="shared" si="18"/>
        <v>55.632469845404927</v>
      </c>
      <c r="AO36" s="51">
        <f t="shared" si="19"/>
        <v>0</v>
      </c>
      <c r="AQ36" s="124">
        <f t="shared" si="20"/>
        <v>353612</v>
      </c>
      <c r="AR36" s="51">
        <f t="shared" si="20"/>
        <v>34206</v>
      </c>
      <c r="AS36" s="51">
        <f t="shared" si="21"/>
        <v>71314</v>
      </c>
      <c r="AU36" s="178">
        <f t="shared" si="22"/>
        <v>459132</v>
      </c>
      <c r="AW36" s="124">
        <f t="shared" si="23"/>
        <v>1769.5234511917436</v>
      </c>
      <c r="AX36" s="51">
        <f t="shared" si="23"/>
        <v>171.17156423273187</v>
      </c>
      <c r="AY36" s="51">
        <f t="shared" si="23"/>
        <v>356.86513862167567</v>
      </c>
      <c r="AZ36" s="65">
        <f t="shared" si="24"/>
        <v>2297.5601540461507</v>
      </c>
      <c r="BB36" s="131">
        <v>352997.0779642479</v>
      </c>
      <c r="BC36" s="54">
        <v>33116.140003561872</v>
      </c>
      <c r="BD36" s="54">
        <v>70782.943425276069</v>
      </c>
      <c r="BE36" s="54">
        <f t="shared" si="25"/>
        <v>456896.16139308584</v>
      </c>
      <c r="BG36" s="122">
        <f t="shared" si="26"/>
        <v>1.7420031896535626E-3</v>
      </c>
      <c r="BH36" s="49">
        <f t="shared" si="26"/>
        <v>3.2910236408014493E-2</v>
      </c>
      <c r="BI36" s="49">
        <f t="shared" si="26"/>
        <v>7.5026065465129133E-3</v>
      </c>
      <c r="BJ36" s="49">
        <f t="shared" si="27"/>
        <v>4.8935377353511722E-3</v>
      </c>
      <c r="BL36" s="131">
        <v>341791</v>
      </c>
      <c r="BM36" s="54">
        <v>32981</v>
      </c>
      <c r="BN36" s="54">
        <v>66546</v>
      </c>
      <c r="BO36" s="54">
        <f t="shared" si="28"/>
        <v>441318</v>
      </c>
      <c r="BQ36" s="122">
        <f t="shared" si="29"/>
        <v>3.4585463046130638E-2</v>
      </c>
      <c r="BR36" s="49">
        <f t="shared" si="29"/>
        <v>3.714259725296376E-2</v>
      </c>
      <c r="BS36" s="49">
        <f t="shared" si="29"/>
        <v>7.1649685931536089E-2</v>
      </c>
      <c r="BT36" s="49">
        <f t="shared" si="30"/>
        <v>4.0365450763395039E-2</v>
      </c>
      <c r="BV36" s="122">
        <f t="shared" si="31"/>
        <v>3.1629034008963774E-2</v>
      </c>
      <c r="BW36" s="49">
        <f t="shared" si="31"/>
        <v>3.4178860954975354E-2</v>
      </c>
      <c r="BX36" s="49">
        <f t="shared" si="31"/>
        <v>6.8587342256388739E-2</v>
      </c>
      <c r="BY36" s="49">
        <f t="shared" si="31"/>
        <v>3.7392504846635255E-2</v>
      </c>
      <c r="CA36" s="180">
        <v>242067.96755961122</v>
      </c>
      <c r="CB36" s="64">
        <v>211546.50171061154</v>
      </c>
      <c r="CC36" s="64">
        <v>199040.88517452608</v>
      </c>
      <c r="CD36" s="64">
        <v>231877.63858078982</v>
      </c>
      <c r="CF36" s="180">
        <v>240926.27966153287</v>
      </c>
      <c r="CG36" s="64">
        <v>210810.57573701881</v>
      </c>
      <c r="CH36" s="64">
        <v>198157.48440466626</v>
      </c>
      <c r="CI36" s="64">
        <v>231021.9871960078</v>
      </c>
      <c r="CK36" s="163">
        <v>199834.59375</v>
      </c>
      <c r="CL36" s="60">
        <v>199263.546875</v>
      </c>
    </row>
    <row r="37" spans="1:90">
      <c r="A37" s="9" t="s">
        <v>98</v>
      </c>
      <c r="B37" s="23" t="s">
        <v>99</v>
      </c>
      <c r="D37" s="131">
        <v>550895.9927899976</v>
      </c>
      <c r="E37" s="54">
        <v>250518.5625</v>
      </c>
      <c r="F37" s="124">
        <f t="shared" si="0"/>
        <v>2199.0226484314812</v>
      </c>
      <c r="G37" s="131">
        <f t="shared" si="1"/>
        <v>529685</v>
      </c>
      <c r="H37" s="54">
        <v>249879.5625</v>
      </c>
      <c r="I37" s="124">
        <f t="shared" si="2"/>
        <v>2119.7611949556699</v>
      </c>
      <c r="J37" s="49">
        <f t="shared" si="3"/>
        <v>4.0044541170691339E-2</v>
      </c>
      <c r="K37" s="49">
        <f t="shared" si="4"/>
        <v>3.7391689999999755E-2</v>
      </c>
      <c r="M37" s="131">
        <f t="shared" si="5"/>
        <v>549228.2736792271</v>
      </c>
      <c r="N37" s="124">
        <f t="shared" si="6"/>
        <v>2192.3655804117393</v>
      </c>
      <c r="O37" s="49">
        <f t="shared" si="7"/>
        <v>3.0364771638551336E-3</v>
      </c>
      <c r="P37" s="49">
        <f t="shared" si="8"/>
        <v>3.0364771638549115E-3</v>
      </c>
      <c r="R37" s="131">
        <v>414074</v>
      </c>
      <c r="S37" s="54">
        <v>40505</v>
      </c>
      <c r="T37" s="54">
        <v>95949</v>
      </c>
      <c r="V37" s="124">
        <f t="shared" si="9"/>
        <v>95949</v>
      </c>
      <c r="W37" s="51">
        <f t="shared" si="10"/>
        <v>367.99278999760281</v>
      </c>
      <c r="Y37" s="176">
        <v>-5.2667387679514732E-3</v>
      </c>
      <c r="Z37" s="61">
        <v>-1.1502825589749688E-2</v>
      </c>
      <c r="AA37" s="117">
        <f t="shared" si="11"/>
        <v>4</v>
      </c>
      <c r="AB37" s="63">
        <f t="shared" si="12"/>
        <v>416.26636620870568</v>
      </c>
      <c r="AC37" s="63">
        <f t="shared" si="12"/>
        <v>40.976343735292708</v>
      </c>
      <c r="AE37" s="124">
        <f t="shared" si="13"/>
        <v>0</v>
      </c>
      <c r="AF37" s="51">
        <v>0</v>
      </c>
      <c r="AG37" s="51">
        <f t="shared" si="14"/>
        <v>367.99278999760281</v>
      </c>
      <c r="AI37" s="124">
        <v>0</v>
      </c>
      <c r="AJ37" s="51">
        <f t="shared" si="15"/>
        <v>0</v>
      </c>
      <c r="AK37" s="51">
        <f t="shared" si="16"/>
        <v>367.99278999760281</v>
      </c>
      <c r="AM37" s="124">
        <f t="shared" si="17"/>
        <v>335.01468290673643</v>
      </c>
      <c r="AN37" s="51">
        <f t="shared" si="18"/>
        <v>32.978107090866438</v>
      </c>
      <c r="AO37" s="51">
        <f t="shared" si="19"/>
        <v>0</v>
      </c>
      <c r="AQ37" s="124">
        <f t="shared" si="20"/>
        <v>414409</v>
      </c>
      <c r="AR37" s="51">
        <f t="shared" si="20"/>
        <v>40538</v>
      </c>
      <c r="AS37" s="51">
        <f t="shared" si="21"/>
        <v>95949</v>
      </c>
      <c r="AU37" s="178">
        <f t="shared" si="22"/>
        <v>550896</v>
      </c>
      <c r="AW37" s="124">
        <f t="shared" si="23"/>
        <v>1654.2047657646128</v>
      </c>
      <c r="AX37" s="51">
        <f t="shared" si="23"/>
        <v>161.81635243097006</v>
      </c>
      <c r="AY37" s="51">
        <f t="shared" si="23"/>
        <v>383.00155901621065</v>
      </c>
      <c r="AZ37" s="65">
        <f t="shared" si="24"/>
        <v>2199.0226772117935</v>
      </c>
      <c r="BB37" s="131">
        <v>416266.3662087057</v>
      </c>
      <c r="BC37" s="54">
        <v>40976.343735292699</v>
      </c>
      <c r="BD37" s="54">
        <v>91985.563735228759</v>
      </c>
      <c r="BE37" s="54">
        <f t="shared" si="25"/>
        <v>549228.2736792271</v>
      </c>
      <c r="BG37" s="122">
        <f t="shared" si="26"/>
        <v>-4.4619656053942469E-3</v>
      </c>
      <c r="BH37" s="49">
        <f t="shared" si="26"/>
        <v>-1.0697482872664366E-2</v>
      </c>
      <c r="BI37" s="49">
        <f t="shared" si="26"/>
        <v>4.3087590093806361E-2</v>
      </c>
      <c r="BJ37" s="49">
        <f t="shared" si="27"/>
        <v>3.0364902913699865E-3</v>
      </c>
      <c r="BL37" s="131">
        <v>401027</v>
      </c>
      <c r="BM37" s="54">
        <v>39096</v>
      </c>
      <c r="BN37" s="54">
        <v>89562</v>
      </c>
      <c r="BO37" s="54">
        <f t="shared" si="28"/>
        <v>529685</v>
      </c>
      <c r="BQ37" s="122">
        <f t="shared" si="29"/>
        <v>3.3369324259962641E-2</v>
      </c>
      <c r="BR37" s="49">
        <f t="shared" si="29"/>
        <v>3.6883568651524534E-2</v>
      </c>
      <c r="BS37" s="49">
        <f t="shared" si="29"/>
        <v>7.1313726803778454E-2</v>
      </c>
      <c r="BT37" s="49">
        <f t="shared" si="30"/>
        <v>4.0044554782559416E-2</v>
      </c>
      <c r="BV37" s="122">
        <f t="shared" si="31"/>
        <v>3.0733499626400151E-2</v>
      </c>
      <c r="BW37" s="49">
        <f t="shared" si="31"/>
        <v>3.4238780202491492E-2</v>
      </c>
      <c r="BX37" s="49">
        <f t="shared" si="31"/>
        <v>6.8581117033883254E-2</v>
      </c>
      <c r="BY37" s="49">
        <f t="shared" si="31"/>
        <v>3.739170357714805E-2</v>
      </c>
      <c r="CA37" s="180">
        <v>285454.92164604214</v>
      </c>
      <c r="CB37" s="64">
        <v>261757.62541046014</v>
      </c>
      <c r="CC37" s="64">
        <v>258662.42830754831</v>
      </c>
      <c r="CD37" s="64">
        <v>278736.75881679263</v>
      </c>
      <c r="CF37" s="180">
        <v>284243.34803531808</v>
      </c>
      <c r="CG37" s="64">
        <v>260958.1416733129</v>
      </c>
      <c r="CH37" s="64">
        <v>257476.62968729268</v>
      </c>
      <c r="CI37" s="64">
        <v>277691.06842222915</v>
      </c>
      <c r="CK37" s="163">
        <v>250518.5625</v>
      </c>
      <c r="CL37" s="60">
        <v>249879.5625</v>
      </c>
    </row>
    <row r="38" spans="1:90">
      <c r="A38" s="9" t="s">
        <v>100</v>
      </c>
      <c r="B38" s="23" t="s">
        <v>101</v>
      </c>
      <c r="D38" s="131">
        <v>499037</v>
      </c>
      <c r="E38" s="54">
        <v>248209.3125</v>
      </c>
      <c r="F38" s="124">
        <f t="shared" si="0"/>
        <v>2010.5490602815314</v>
      </c>
      <c r="G38" s="131">
        <f t="shared" si="1"/>
        <v>478098</v>
      </c>
      <c r="H38" s="54">
        <v>246695.3125</v>
      </c>
      <c r="I38" s="124">
        <f t="shared" si="2"/>
        <v>1938.0100706210217</v>
      </c>
      <c r="J38" s="49">
        <f t="shared" si="3"/>
        <v>4.3796460139971405E-2</v>
      </c>
      <c r="K38" s="49">
        <f t="shared" si="4"/>
        <v>3.7429624727009392E-2</v>
      </c>
      <c r="M38" s="131">
        <f t="shared" si="5"/>
        <v>475771.88356195425</v>
      </c>
      <c r="N38" s="124">
        <f t="shared" si="6"/>
        <v>1916.8172167672165</v>
      </c>
      <c r="O38" s="49">
        <f t="shared" si="7"/>
        <v>4.8899729559189531E-2</v>
      </c>
      <c r="P38" s="49">
        <f t="shared" si="8"/>
        <v>4.8899729559189309E-2</v>
      </c>
      <c r="R38" s="131">
        <v>364487</v>
      </c>
      <c r="S38" s="54">
        <v>37056</v>
      </c>
      <c r="T38" s="54">
        <v>97494</v>
      </c>
      <c r="V38" s="124">
        <f t="shared" si="9"/>
        <v>97494</v>
      </c>
      <c r="W38" s="51">
        <f t="shared" si="10"/>
        <v>0</v>
      </c>
      <c r="Y38" s="176">
        <v>2.7615796091617462E-2</v>
      </c>
      <c r="Z38" s="61">
        <v>3.7957214841544351E-2</v>
      </c>
      <c r="AA38" s="117">
        <f t="shared" si="11"/>
        <v>2</v>
      </c>
      <c r="AB38" s="63">
        <f t="shared" si="12"/>
        <v>354.69190079236972</v>
      </c>
      <c r="AC38" s="63">
        <f t="shared" si="12"/>
        <v>35.700893514822774</v>
      </c>
      <c r="AE38" s="124">
        <f t="shared" si="13"/>
        <v>0</v>
      </c>
      <c r="AF38" s="51">
        <v>0</v>
      </c>
      <c r="AG38" s="51">
        <f t="shared" si="14"/>
        <v>0</v>
      </c>
      <c r="AI38" s="124">
        <v>0</v>
      </c>
      <c r="AJ38" s="51">
        <f t="shared" si="15"/>
        <v>0</v>
      </c>
      <c r="AK38" s="51">
        <f t="shared" si="16"/>
        <v>0</v>
      </c>
      <c r="AM38" s="124">
        <f t="shared" si="17"/>
        <v>0</v>
      </c>
      <c r="AN38" s="51">
        <f t="shared" si="18"/>
        <v>0</v>
      </c>
      <c r="AO38" s="51">
        <f t="shared" si="19"/>
        <v>0</v>
      </c>
      <c r="AQ38" s="124">
        <f t="shared" si="20"/>
        <v>364487</v>
      </c>
      <c r="AR38" s="51">
        <f t="shared" si="20"/>
        <v>37056</v>
      </c>
      <c r="AS38" s="51">
        <f t="shared" si="21"/>
        <v>97494</v>
      </c>
      <c r="AU38" s="178">
        <f t="shared" si="22"/>
        <v>499037</v>
      </c>
      <c r="AW38" s="124">
        <f t="shared" si="23"/>
        <v>1468.4662566800348</v>
      </c>
      <c r="AX38" s="51">
        <f t="shared" si="23"/>
        <v>149.29335094951364</v>
      </c>
      <c r="AY38" s="51">
        <f t="shared" si="23"/>
        <v>392.78945265198303</v>
      </c>
      <c r="AZ38" s="65">
        <f t="shared" si="24"/>
        <v>2010.5490602815314</v>
      </c>
      <c r="BB38" s="131">
        <v>354691.90079236974</v>
      </c>
      <c r="BC38" s="54">
        <v>35700.893514822776</v>
      </c>
      <c r="BD38" s="54">
        <v>85379.089254761726</v>
      </c>
      <c r="BE38" s="54">
        <f t="shared" si="25"/>
        <v>475771.88356195425</v>
      </c>
      <c r="BG38" s="122">
        <f t="shared" si="26"/>
        <v>2.7615796091617462E-2</v>
      </c>
      <c r="BH38" s="49">
        <f t="shared" si="26"/>
        <v>3.7957214841544351E-2</v>
      </c>
      <c r="BI38" s="49">
        <f t="shared" si="26"/>
        <v>0.14189552560216145</v>
      </c>
      <c r="BJ38" s="49">
        <f t="shared" si="27"/>
        <v>4.8899729559189531E-2</v>
      </c>
      <c r="BL38" s="131">
        <v>351747</v>
      </c>
      <c r="BM38" s="54">
        <v>35671</v>
      </c>
      <c r="BN38" s="54">
        <v>90680</v>
      </c>
      <c r="BO38" s="54">
        <f t="shared" si="28"/>
        <v>478098</v>
      </c>
      <c r="BQ38" s="122">
        <f t="shared" si="29"/>
        <v>3.6219214378516273E-2</v>
      </c>
      <c r="BR38" s="49">
        <f t="shared" si="29"/>
        <v>3.8827058394774516E-2</v>
      </c>
      <c r="BS38" s="49">
        <f t="shared" si="29"/>
        <v>7.5143361270401332E-2</v>
      </c>
      <c r="BT38" s="49">
        <f t="shared" si="30"/>
        <v>4.3796460139971405E-2</v>
      </c>
      <c r="BV38" s="122">
        <f t="shared" si="31"/>
        <v>2.9898597819985495E-2</v>
      </c>
      <c r="BW38" s="49">
        <f t="shared" si="31"/>
        <v>3.2490534794719528E-2</v>
      </c>
      <c r="BX38" s="49">
        <f t="shared" si="31"/>
        <v>6.8585319460574556E-2</v>
      </c>
      <c r="BY38" s="49">
        <f t="shared" si="31"/>
        <v>3.7429624727009392E-2</v>
      </c>
      <c r="CA38" s="180">
        <v>243230.19337672874</v>
      </c>
      <c r="CB38" s="64">
        <v>228057.95392190944</v>
      </c>
      <c r="CC38" s="64">
        <v>240085.09223133314</v>
      </c>
      <c r="CD38" s="64">
        <v>241457.18477281544</v>
      </c>
      <c r="CF38" s="180">
        <v>242039.83888602845</v>
      </c>
      <c r="CG38" s="64">
        <v>226836.94717669729</v>
      </c>
      <c r="CH38" s="64">
        <v>238742.87014818829</v>
      </c>
      <c r="CI38" s="64">
        <v>240249.55067600627</v>
      </c>
      <c r="CK38" s="163">
        <v>248209.3125</v>
      </c>
      <c r="CL38" s="60">
        <v>246695.3125</v>
      </c>
    </row>
    <row r="39" spans="1:90">
      <c r="A39" s="9" t="s">
        <v>102</v>
      </c>
      <c r="B39" s="23" t="s">
        <v>103</v>
      </c>
      <c r="D39" s="131">
        <v>205564.67237877558</v>
      </c>
      <c r="E39" s="54">
        <v>108122.484375</v>
      </c>
      <c r="F39" s="124">
        <f t="shared" si="0"/>
        <v>1901.2203943244397</v>
      </c>
      <c r="G39" s="131">
        <f t="shared" si="1"/>
        <v>197005</v>
      </c>
      <c r="H39" s="54">
        <v>107859.390625</v>
      </c>
      <c r="I39" s="124">
        <f t="shared" si="2"/>
        <v>1826.4983591918935</v>
      </c>
      <c r="J39" s="49">
        <f t="shared" si="3"/>
        <v>4.344901083107322E-2</v>
      </c>
      <c r="K39" s="49">
        <f t="shared" si="4"/>
        <v>4.0909993023812818E-2</v>
      </c>
      <c r="M39" s="131">
        <f t="shared" si="5"/>
        <v>210074.76207280817</v>
      </c>
      <c r="N39" s="124">
        <f t="shared" si="6"/>
        <v>1942.933177008847</v>
      </c>
      <c r="O39" s="49">
        <f t="shared" si="7"/>
        <v>-2.146897442382667E-2</v>
      </c>
      <c r="P39" s="49">
        <f t="shared" si="8"/>
        <v>-2.146897442382667E-2</v>
      </c>
      <c r="R39" s="131">
        <v>158944</v>
      </c>
      <c r="S39" s="54">
        <v>15943</v>
      </c>
      <c r="T39" s="54">
        <v>30408</v>
      </c>
      <c r="V39" s="124">
        <f t="shared" si="9"/>
        <v>30408</v>
      </c>
      <c r="W39" s="51">
        <f t="shared" si="10"/>
        <v>269.67237877557636</v>
      </c>
      <c r="Y39" s="176">
        <v>-2.5326890675912983E-2</v>
      </c>
      <c r="Z39" s="61">
        <v>-2.6155302972652339E-2</v>
      </c>
      <c r="AA39" s="117">
        <f t="shared" si="11"/>
        <v>4</v>
      </c>
      <c r="AB39" s="63">
        <f t="shared" si="12"/>
        <v>163.07416145934707</v>
      </c>
      <c r="AC39" s="63">
        <f t="shared" si="12"/>
        <v>16.37119352671516</v>
      </c>
      <c r="AE39" s="124">
        <f t="shared" si="13"/>
        <v>0</v>
      </c>
      <c r="AF39" s="51">
        <v>0</v>
      </c>
      <c r="AG39" s="51">
        <f t="shared" si="14"/>
        <v>269.67237877557636</v>
      </c>
      <c r="AI39" s="124">
        <v>0</v>
      </c>
      <c r="AJ39" s="51">
        <f t="shared" si="15"/>
        <v>0</v>
      </c>
      <c r="AK39" s="51">
        <f t="shared" si="16"/>
        <v>269.67237877557636</v>
      </c>
      <c r="AM39" s="124">
        <f t="shared" si="17"/>
        <v>245.06957586609172</v>
      </c>
      <c r="AN39" s="51">
        <f t="shared" si="18"/>
        <v>24.60280290948463</v>
      </c>
      <c r="AO39" s="51">
        <f t="shared" si="19"/>
        <v>0</v>
      </c>
      <c r="AQ39" s="124">
        <f t="shared" si="20"/>
        <v>159189</v>
      </c>
      <c r="AR39" s="51">
        <f t="shared" si="20"/>
        <v>15968</v>
      </c>
      <c r="AS39" s="51">
        <f t="shared" si="21"/>
        <v>30408</v>
      </c>
      <c r="AU39" s="178">
        <f t="shared" si="22"/>
        <v>205565</v>
      </c>
      <c r="AW39" s="124">
        <f t="shared" si="23"/>
        <v>1472.3024625283911</v>
      </c>
      <c r="AX39" s="51">
        <f t="shared" si="23"/>
        <v>147.68436086446522</v>
      </c>
      <c r="AY39" s="51">
        <f t="shared" si="23"/>
        <v>281.23660102496603</v>
      </c>
      <c r="AZ39" s="65">
        <f t="shared" si="24"/>
        <v>1901.2234244178223</v>
      </c>
      <c r="BB39" s="131">
        <v>163074.16145934709</v>
      </c>
      <c r="BC39" s="54">
        <v>16371.19352671516</v>
      </c>
      <c r="BD39" s="54">
        <v>30629.407086745938</v>
      </c>
      <c r="BE39" s="54">
        <f t="shared" si="25"/>
        <v>210074.76207280817</v>
      </c>
      <c r="BG39" s="122">
        <f t="shared" si="26"/>
        <v>-2.3824506743305385E-2</v>
      </c>
      <c r="BH39" s="49">
        <f t="shared" si="26"/>
        <v>-2.4628230437641174E-2</v>
      </c>
      <c r="BI39" s="49">
        <f t="shared" si="26"/>
        <v>-7.2285789313155657E-3</v>
      </c>
      <c r="BJ39" s="49">
        <f t="shared" si="27"/>
        <v>-2.1467414877971658E-2</v>
      </c>
      <c r="BL39" s="131">
        <v>153285</v>
      </c>
      <c r="BM39" s="54">
        <v>15333</v>
      </c>
      <c r="BN39" s="54">
        <v>28387</v>
      </c>
      <c r="BO39" s="54">
        <f t="shared" si="28"/>
        <v>197005</v>
      </c>
      <c r="BQ39" s="122">
        <f t="shared" si="29"/>
        <v>3.851648889323811E-2</v>
      </c>
      <c r="BR39" s="49">
        <f t="shared" si="29"/>
        <v>4.141394378138652E-2</v>
      </c>
      <c r="BS39" s="49">
        <f t="shared" si="29"/>
        <v>7.1194560890548431E-2</v>
      </c>
      <c r="BT39" s="49">
        <f t="shared" si="30"/>
        <v>4.3450673840765397E-2</v>
      </c>
      <c r="BV39" s="122">
        <f t="shared" si="31"/>
        <v>3.5989473360075408E-2</v>
      </c>
      <c r="BW39" s="49">
        <f t="shared" si="31"/>
        <v>3.8879877889768322E-2</v>
      </c>
      <c r="BX39" s="49">
        <f t="shared" si="31"/>
        <v>6.8588030013706502E-2</v>
      </c>
      <c r="BY39" s="49">
        <f t="shared" si="31"/>
        <v>4.0911651986914377E-2</v>
      </c>
      <c r="CA39" s="180">
        <v>111828.20847585068</v>
      </c>
      <c r="CB39" s="64">
        <v>104579.48055031479</v>
      </c>
      <c r="CC39" s="64">
        <v>86129.567433893913</v>
      </c>
      <c r="CD39" s="64">
        <v>106614.24601673437</v>
      </c>
      <c r="CF39" s="180">
        <v>111434.7895988942</v>
      </c>
      <c r="CG39" s="64">
        <v>104277.43852061189</v>
      </c>
      <c r="CH39" s="64">
        <v>85803.594273779614</v>
      </c>
      <c r="CI39" s="64">
        <v>106367.30478030151</v>
      </c>
      <c r="CK39" s="163">
        <v>108122.484375</v>
      </c>
      <c r="CL39" s="60">
        <v>107859.390625</v>
      </c>
    </row>
    <row r="40" spans="1:90">
      <c r="A40" s="9" t="s">
        <v>104</v>
      </c>
      <c r="B40" s="23" t="s">
        <v>105</v>
      </c>
      <c r="D40" s="131">
        <v>441430</v>
      </c>
      <c r="E40" s="54">
        <v>222454</v>
      </c>
      <c r="F40" s="124">
        <f t="shared" si="0"/>
        <v>1984.3653069848149</v>
      </c>
      <c r="G40" s="131">
        <f t="shared" si="1"/>
        <v>422826</v>
      </c>
      <c r="H40" s="54">
        <v>221421.6875</v>
      </c>
      <c r="I40" s="124">
        <f t="shared" si="2"/>
        <v>1909.5961410735792</v>
      </c>
      <c r="J40" s="49">
        <f t="shared" si="3"/>
        <v>4.399918642656786E-2</v>
      </c>
      <c r="K40" s="49">
        <f t="shared" si="4"/>
        <v>3.915443915235417E-2</v>
      </c>
      <c r="M40" s="131">
        <f t="shared" si="5"/>
        <v>446638.70558471954</v>
      </c>
      <c r="N40" s="124">
        <f t="shared" si="6"/>
        <v>2007.7800605281072</v>
      </c>
      <c r="O40" s="49">
        <f t="shared" si="7"/>
        <v>-1.1662011195157307E-2</v>
      </c>
      <c r="P40" s="49">
        <f t="shared" si="8"/>
        <v>-1.1662011195157307E-2</v>
      </c>
      <c r="R40" s="131">
        <v>335000</v>
      </c>
      <c r="S40" s="54">
        <v>32998</v>
      </c>
      <c r="T40" s="54">
        <v>73432</v>
      </c>
      <c r="V40" s="124">
        <f t="shared" si="9"/>
        <v>73432</v>
      </c>
      <c r="W40" s="51">
        <f t="shared" si="10"/>
        <v>0</v>
      </c>
      <c r="Y40" s="176">
        <v>-2.0290432332743524E-2</v>
      </c>
      <c r="Z40" s="61">
        <v>-2.542734607259356E-2</v>
      </c>
      <c r="AA40" s="117">
        <f t="shared" si="11"/>
        <v>4</v>
      </c>
      <c r="AB40" s="63">
        <f t="shared" si="12"/>
        <v>341.93807129765389</v>
      </c>
      <c r="AC40" s="63">
        <f t="shared" si="12"/>
        <v>33.858943062912928</v>
      </c>
      <c r="AE40" s="124">
        <f t="shared" si="13"/>
        <v>0</v>
      </c>
      <c r="AF40" s="51">
        <v>0</v>
      </c>
      <c r="AG40" s="51">
        <f t="shared" si="14"/>
        <v>0</v>
      </c>
      <c r="AI40" s="124">
        <v>0</v>
      </c>
      <c r="AJ40" s="51">
        <f t="shared" si="15"/>
        <v>0</v>
      </c>
      <c r="AK40" s="51">
        <f t="shared" si="16"/>
        <v>0</v>
      </c>
      <c r="AM40" s="124">
        <f t="shared" si="17"/>
        <v>0</v>
      </c>
      <c r="AN40" s="51">
        <f t="shared" si="18"/>
        <v>0</v>
      </c>
      <c r="AO40" s="51">
        <f t="shared" si="19"/>
        <v>0</v>
      </c>
      <c r="AQ40" s="124">
        <f t="shared" si="20"/>
        <v>335000</v>
      </c>
      <c r="AR40" s="51">
        <f t="shared" si="20"/>
        <v>32998</v>
      </c>
      <c r="AS40" s="51">
        <f t="shared" si="21"/>
        <v>73432</v>
      </c>
      <c r="AU40" s="178">
        <f t="shared" si="22"/>
        <v>441430</v>
      </c>
      <c r="AW40" s="124">
        <f t="shared" si="23"/>
        <v>1505.9293157237003</v>
      </c>
      <c r="AX40" s="51">
        <f t="shared" si="23"/>
        <v>148.33628525447958</v>
      </c>
      <c r="AY40" s="51">
        <f t="shared" si="23"/>
        <v>330.09970600663507</v>
      </c>
      <c r="AZ40" s="65">
        <f t="shared" si="24"/>
        <v>1984.3653069848149</v>
      </c>
      <c r="BB40" s="131">
        <v>341938.07129765389</v>
      </c>
      <c r="BC40" s="54">
        <v>33858.943062912927</v>
      </c>
      <c r="BD40" s="54">
        <v>70841.691224152761</v>
      </c>
      <c r="BE40" s="54">
        <f t="shared" si="25"/>
        <v>446638.70558471954</v>
      </c>
      <c r="BG40" s="122">
        <f t="shared" si="26"/>
        <v>-2.0290432332743524E-2</v>
      </c>
      <c r="BH40" s="49">
        <f t="shared" si="26"/>
        <v>-2.542734607259356E-2</v>
      </c>
      <c r="BI40" s="49">
        <f t="shared" si="26"/>
        <v>3.656475065863618E-2</v>
      </c>
      <c r="BJ40" s="49">
        <f t="shared" si="27"/>
        <v>-1.1662011195157307E-2</v>
      </c>
      <c r="BL40" s="131">
        <v>322754</v>
      </c>
      <c r="BM40" s="54">
        <v>31672</v>
      </c>
      <c r="BN40" s="54">
        <v>68400</v>
      </c>
      <c r="BO40" s="54">
        <f t="shared" si="28"/>
        <v>422826</v>
      </c>
      <c r="BQ40" s="122">
        <f t="shared" si="29"/>
        <v>3.7942209856423048E-2</v>
      </c>
      <c r="BR40" s="49">
        <f t="shared" si="29"/>
        <v>4.1866632988128316E-2</v>
      </c>
      <c r="BS40" s="49">
        <f t="shared" si="29"/>
        <v>7.3567251461988281E-2</v>
      </c>
      <c r="BT40" s="49">
        <f t="shared" si="30"/>
        <v>4.399918642656786E-2</v>
      </c>
      <c r="BV40" s="122">
        <f t="shared" si="31"/>
        <v>3.3125570382588565E-2</v>
      </c>
      <c r="BW40" s="49">
        <f t="shared" si="31"/>
        <v>3.7031781969191435E-2</v>
      </c>
      <c r="BX40" s="49">
        <f t="shared" si="31"/>
        <v>6.8585291626360068E-2</v>
      </c>
      <c r="BY40" s="49">
        <f t="shared" si="31"/>
        <v>3.915443915235417E-2</v>
      </c>
      <c r="CA40" s="180">
        <v>234484.24680348151</v>
      </c>
      <c r="CB40" s="64">
        <v>216291.54109771262</v>
      </c>
      <c r="CC40" s="64">
        <v>199206.08336104706</v>
      </c>
      <c r="CD40" s="64">
        <v>226671.91607386665</v>
      </c>
      <c r="CF40" s="180">
        <v>232723.82431150728</v>
      </c>
      <c r="CG40" s="64">
        <v>215055.39753194372</v>
      </c>
      <c r="CH40" s="64">
        <v>197891.32021743053</v>
      </c>
      <c r="CI40" s="64">
        <v>225204.13104379416</v>
      </c>
      <c r="CK40" s="163">
        <v>222454</v>
      </c>
      <c r="CL40" s="60">
        <v>221421.6875</v>
      </c>
    </row>
    <row r="41" spans="1:90">
      <c r="A41" s="9" t="s">
        <v>106</v>
      </c>
      <c r="B41" s="23" t="s">
        <v>107</v>
      </c>
      <c r="D41" s="131">
        <v>538677.88086838438</v>
      </c>
      <c r="E41" s="54">
        <v>267133.375</v>
      </c>
      <c r="F41" s="124">
        <f t="shared" si="0"/>
        <v>2016.5128407050763</v>
      </c>
      <c r="G41" s="131">
        <f t="shared" si="1"/>
        <v>517754</v>
      </c>
      <c r="H41" s="54">
        <v>266357.6875</v>
      </c>
      <c r="I41" s="124">
        <f t="shared" si="2"/>
        <v>1943.8297608737123</v>
      </c>
      <c r="J41" s="49">
        <f t="shared" si="3"/>
        <v>4.0412784581836947E-2</v>
      </c>
      <c r="K41" s="49">
        <f t="shared" si="4"/>
        <v>3.7391689999999977E-2</v>
      </c>
      <c r="M41" s="131">
        <f t="shared" si="5"/>
        <v>538131.86882923055</v>
      </c>
      <c r="N41" s="124">
        <f t="shared" si="6"/>
        <v>2014.4688728214155</v>
      </c>
      <c r="O41" s="49">
        <f t="shared" si="7"/>
        <v>1.014643567461837E-3</v>
      </c>
      <c r="P41" s="49">
        <f t="shared" si="8"/>
        <v>1.0146435674620591E-3</v>
      </c>
      <c r="R41" s="131">
        <v>405700</v>
      </c>
      <c r="S41" s="54">
        <v>42301</v>
      </c>
      <c r="T41" s="54">
        <v>90156</v>
      </c>
      <c r="V41" s="124">
        <f t="shared" si="9"/>
        <v>90156</v>
      </c>
      <c r="W41" s="51">
        <f t="shared" si="10"/>
        <v>520.88086838438176</v>
      </c>
      <c r="Y41" s="176">
        <v>-5.66436784629476E-3</v>
      </c>
      <c r="Z41" s="61">
        <v>5.0497099120170308E-3</v>
      </c>
      <c r="AA41" s="117">
        <f t="shared" si="11"/>
        <v>1</v>
      </c>
      <c r="AB41" s="63">
        <f t="shared" si="12"/>
        <v>408.01112509793535</v>
      </c>
      <c r="AC41" s="63">
        <f t="shared" si="12"/>
        <v>42.088465458791156</v>
      </c>
      <c r="AE41" s="124">
        <f t="shared" si="13"/>
        <v>520.88086838438176</v>
      </c>
      <c r="AF41" s="51">
        <v>0</v>
      </c>
      <c r="AG41" s="51">
        <f t="shared" si="14"/>
        <v>0</v>
      </c>
      <c r="AI41" s="124">
        <v>0</v>
      </c>
      <c r="AJ41" s="51">
        <f t="shared" si="15"/>
        <v>0</v>
      </c>
      <c r="AK41" s="51">
        <f t="shared" si="16"/>
        <v>0</v>
      </c>
      <c r="AM41" s="124">
        <f t="shared" si="17"/>
        <v>0</v>
      </c>
      <c r="AN41" s="51">
        <f t="shared" si="18"/>
        <v>0</v>
      </c>
      <c r="AO41" s="51">
        <f t="shared" si="19"/>
        <v>0</v>
      </c>
      <c r="AQ41" s="124">
        <f t="shared" si="20"/>
        <v>406221</v>
      </c>
      <c r="AR41" s="51">
        <f t="shared" si="20"/>
        <v>42301</v>
      </c>
      <c r="AS41" s="51">
        <f t="shared" si="21"/>
        <v>90156</v>
      </c>
      <c r="AU41" s="178">
        <f t="shared" si="22"/>
        <v>538678</v>
      </c>
      <c r="AW41" s="124">
        <f t="shared" si="23"/>
        <v>1520.6673445427775</v>
      </c>
      <c r="AX41" s="51">
        <f t="shared" si="23"/>
        <v>158.35160994016564</v>
      </c>
      <c r="AY41" s="51">
        <f t="shared" si="23"/>
        <v>337.49433218518652</v>
      </c>
      <c r="AZ41" s="65">
        <f t="shared" si="24"/>
        <v>2016.5132866681299</v>
      </c>
      <c r="BB41" s="131">
        <v>408011.12509793526</v>
      </c>
      <c r="BC41" s="54">
        <v>42088.465458791157</v>
      </c>
      <c r="BD41" s="54">
        <v>88032.278272504045</v>
      </c>
      <c r="BE41" s="54">
        <f t="shared" si="25"/>
        <v>538131.86882923055</v>
      </c>
      <c r="BG41" s="122">
        <f t="shared" si="26"/>
        <v>-4.3874418804280557E-3</v>
      </c>
      <c r="BH41" s="49">
        <f t="shared" si="26"/>
        <v>5.0497099120170308E-3</v>
      </c>
      <c r="BI41" s="49">
        <f t="shared" si="26"/>
        <v>2.4124352671209603E-2</v>
      </c>
      <c r="BJ41" s="49">
        <f t="shared" si="27"/>
        <v>1.0148649474293059E-3</v>
      </c>
      <c r="BL41" s="131">
        <v>392778</v>
      </c>
      <c r="BM41" s="54">
        <v>40851</v>
      </c>
      <c r="BN41" s="54">
        <v>84125</v>
      </c>
      <c r="BO41" s="54">
        <f t="shared" si="28"/>
        <v>517754</v>
      </c>
      <c r="BQ41" s="122">
        <f t="shared" si="29"/>
        <v>3.4225440325069023E-2</v>
      </c>
      <c r="BR41" s="49">
        <f t="shared" si="29"/>
        <v>3.5494847127365281E-2</v>
      </c>
      <c r="BS41" s="49">
        <f t="shared" si="29"/>
        <v>7.1690936106983738E-2</v>
      </c>
      <c r="BT41" s="49">
        <f t="shared" si="30"/>
        <v>4.0413014674922865E-2</v>
      </c>
      <c r="BV41" s="122">
        <f t="shared" si="31"/>
        <v>3.1222312220083648E-2</v>
      </c>
      <c r="BW41" s="49">
        <f t="shared" si="31"/>
        <v>3.2488032987308291E-2</v>
      </c>
      <c r="BX41" s="49">
        <f t="shared" si="31"/>
        <v>6.8579017714152757E-2</v>
      </c>
      <c r="BY41" s="49">
        <f t="shared" si="31"/>
        <v>3.7391919424954123E-2</v>
      </c>
      <c r="CA41" s="180">
        <v>279793.8848779102</v>
      </c>
      <c r="CB41" s="64">
        <v>268861.8791084204</v>
      </c>
      <c r="CC41" s="64">
        <v>247545.83157151414</v>
      </c>
      <c r="CD41" s="64">
        <v>273105.26446256461</v>
      </c>
      <c r="CF41" s="180">
        <v>278020.25722271926</v>
      </c>
      <c r="CG41" s="64">
        <v>267763.93359964207</v>
      </c>
      <c r="CH41" s="64">
        <v>246208.4061091434</v>
      </c>
      <c r="CI41" s="64">
        <v>271621.36080945382</v>
      </c>
      <c r="CK41" s="163">
        <v>267133.375</v>
      </c>
      <c r="CL41" s="60">
        <v>266357.6875</v>
      </c>
    </row>
    <row r="42" spans="1:90">
      <c r="A42" s="9" t="s">
        <v>108</v>
      </c>
      <c r="B42" s="23" t="s">
        <v>109</v>
      </c>
      <c r="D42" s="131">
        <v>239797</v>
      </c>
      <c r="E42" s="54">
        <v>114212.703125</v>
      </c>
      <c r="F42" s="124">
        <f t="shared" si="0"/>
        <v>2099.5650522127507</v>
      </c>
      <c r="G42" s="131">
        <f t="shared" si="1"/>
        <v>230212</v>
      </c>
      <c r="H42" s="54">
        <v>114012.53125</v>
      </c>
      <c r="I42" s="124">
        <f t="shared" si="2"/>
        <v>2019.1815537820542</v>
      </c>
      <c r="J42" s="49">
        <f t="shared" si="3"/>
        <v>4.1635535940784951E-2</v>
      </c>
      <c r="K42" s="49">
        <f t="shared" si="4"/>
        <v>3.9809940953617229E-2</v>
      </c>
      <c r="M42" s="131">
        <f t="shared" si="5"/>
        <v>243343.43510178992</v>
      </c>
      <c r="N42" s="124">
        <f t="shared" si="6"/>
        <v>2130.616196304039</v>
      </c>
      <c r="O42" s="49">
        <f t="shared" si="7"/>
        <v>-1.45737858114251E-2</v>
      </c>
      <c r="P42" s="49">
        <f t="shared" si="8"/>
        <v>-1.45737858114251E-2</v>
      </c>
      <c r="R42" s="131">
        <v>177776</v>
      </c>
      <c r="S42" s="54">
        <v>16972</v>
      </c>
      <c r="T42" s="54">
        <v>45049</v>
      </c>
      <c r="V42" s="124">
        <f t="shared" si="9"/>
        <v>45049</v>
      </c>
      <c r="W42" s="51">
        <f t="shared" si="10"/>
        <v>0</v>
      </c>
      <c r="Y42" s="176">
        <v>-1.9377069597885321E-2</v>
      </c>
      <c r="Z42" s="61">
        <v>-3.0573185085550403E-2</v>
      </c>
      <c r="AA42" s="117">
        <f t="shared" si="11"/>
        <v>4</v>
      </c>
      <c r="AB42" s="63">
        <f t="shared" si="12"/>
        <v>181.28884659784683</v>
      </c>
      <c r="AC42" s="63">
        <f t="shared" si="12"/>
        <v>17.507252470108075</v>
      </c>
      <c r="AE42" s="124">
        <f t="shared" si="13"/>
        <v>0</v>
      </c>
      <c r="AF42" s="51">
        <v>0</v>
      </c>
      <c r="AG42" s="51">
        <f t="shared" si="14"/>
        <v>0</v>
      </c>
      <c r="AI42" s="124">
        <v>0</v>
      </c>
      <c r="AJ42" s="51">
        <f t="shared" si="15"/>
        <v>0</v>
      </c>
      <c r="AK42" s="51">
        <f t="shared" si="16"/>
        <v>0</v>
      </c>
      <c r="AM42" s="124">
        <f t="shared" si="17"/>
        <v>0</v>
      </c>
      <c r="AN42" s="51">
        <f t="shared" si="18"/>
        <v>0</v>
      </c>
      <c r="AO42" s="51">
        <f t="shared" si="19"/>
        <v>0</v>
      </c>
      <c r="AQ42" s="124">
        <f t="shared" si="20"/>
        <v>177776</v>
      </c>
      <c r="AR42" s="51">
        <f t="shared" si="20"/>
        <v>16972</v>
      </c>
      <c r="AS42" s="51">
        <f t="shared" si="21"/>
        <v>45049</v>
      </c>
      <c r="AU42" s="178">
        <f t="shared" si="22"/>
        <v>239797</v>
      </c>
      <c r="AW42" s="124">
        <f t="shared" si="23"/>
        <v>1556.5343883458672</v>
      </c>
      <c r="AX42" s="51">
        <f t="shared" si="23"/>
        <v>148.59993271873628</v>
      </c>
      <c r="AY42" s="51">
        <f t="shared" si="23"/>
        <v>394.43073114814695</v>
      </c>
      <c r="AZ42" s="65">
        <f t="shared" si="24"/>
        <v>2099.5650522127507</v>
      </c>
      <c r="BB42" s="131">
        <v>181288.84659784683</v>
      </c>
      <c r="BC42" s="54">
        <v>17507.252470108077</v>
      </c>
      <c r="BD42" s="54">
        <v>44547.336033835025</v>
      </c>
      <c r="BE42" s="54">
        <f t="shared" si="25"/>
        <v>243343.43510178992</v>
      </c>
      <c r="BG42" s="122">
        <f t="shared" si="26"/>
        <v>-1.9377069597885321E-2</v>
      </c>
      <c r="BH42" s="49">
        <f t="shared" si="26"/>
        <v>-3.0573185085550514E-2</v>
      </c>
      <c r="BI42" s="49">
        <f t="shared" si="26"/>
        <v>1.1261368486410683E-2</v>
      </c>
      <c r="BJ42" s="49">
        <f t="shared" si="27"/>
        <v>-1.45737858114251E-2</v>
      </c>
      <c r="BL42" s="131">
        <v>171812</v>
      </c>
      <c r="BM42" s="54">
        <v>16316</v>
      </c>
      <c r="BN42" s="54">
        <v>42084</v>
      </c>
      <c r="BO42" s="54">
        <f t="shared" si="28"/>
        <v>230212</v>
      </c>
      <c r="BQ42" s="122">
        <f t="shared" si="29"/>
        <v>3.4712360021418753E-2</v>
      </c>
      <c r="BR42" s="49">
        <f t="shared" si="29"/>
        <v>4.0205932826673285E-2</v>
      </c>
      <c r="BS42" s="49">
        <f t="shared" si="29"/>
        <v>7.0454329436365315E-2</v>
      </c>
      <c r="BT42" s="49">
        <f t="shared" si="30"/>
        <v>4.1635535940784951E-2</v>
      </c>
      <c r="BV42" s="122">
        <f t="shared" si="31"/>
        <v>3.2898898755516548E-2</v>
      </c>
      <c r="BW42" s="49">
        <f t="shared" si="31"/>
        <v>3.838284339561282E-2</v>
      </c>
      <c r="BX42" s="49">
        <f t="shared" si="31"/>
        <v>6.8578225952581784E-2</v>
      </c>
      <c r="BY42" s="49">
        <f t="shared" si="31"/>
        <v>3.9809940953617229E-2</v>
      </c>
      <c r="CA42" s="180">
        <v>124318.94023103383</v>
      </c>
      <c r="CB42" s="64">
        <v>111836.64564219979</v>
      </c>
      <c r="CC42" s="64">
        <v>125266.63582028063</v>
      </c>
      <c r="CD42" s="64">
        <v>123498.3041299734</v>
      </c>
      <c r="CF42" s="180">
        <v>123692.53154091039</v>
      </c>
      <c r="CG42" s="64">
        <v>111531.26816751718</v>
      </c>
      <c r="CH42" s="64">
        <v>124792.6387774914</v>
      </c>
      <c r="CI42" s="64">
        <v>122916.15686150614</v>
      </c>
      <c r="CK42" s="163">
        <v>114212.703125</v>
      </c>
      <c r="CL42" s="60">
        <v>114012.53125</v>
      </c>
    </row>
    <row r="43" spans="1:90">
      <c r="A43" s="9" t="s">
        <v>110</v>
      </c>
      <c r="B43" s="23" t="s">
        <v>111</v>
      </c>
      <c r="D43" s="131">
        <v>723611</v>
      </c>
      <c r="E43" s="54">
        <v>330954.25</v>
      </c>
      <c r="F43" s="124">
        <f t="shared" si="0"/>
        <v>2186.4381557269621</v>
      </c>
      <c r="G43" s="131">
        <f t="shared" si="1"/>
        <v>695228</v>
      </c>
      <c r="H43" s="54">
        <v>330294.3125</v>
      </c>
      <c r="I43" s="124">
        <f t="shared" si="2"/>
        <v>2104.8742702767549</v>
      </c>
      <c r="J43" s="49">
        <f t="shared" si="3"/>
        <v>4.0825455821687173E-2</v>
      </c>
      <c r="K43" s="49">
        <f t="shared" si="4"/>
        <v>3.8750003552223022E-2</v>
      </c>
      <c r="M43" s="131">
        <f t="shared" si="5"/>
        <v>729496.27383640246</v>
      </c>
      <c r="N43" s="124">
        <f t="shared" si="6"/>
        <v>2204.220897107085</v>
      </c>
      <c r="O43" s="49">
        <f t="shared" si="7"/>
        <v>-8.0675858773779918E-3</v>
      </c>
      <c r="P43" s="49">
        <f t="shared" si="8"/>
        <v>-8.0675858773781028E-3</v>
      </c>
      <c r="R43" s="131">
        <v>545466</v>
      </c>
      <c r="S43" s="54">
        <v>55053</v>
      </c>
      <c r="T43" s="54">
        <v>123092</v>
      </c>
      <c r="V43" s="124">
        <f t="shared" si="9"/>
        <v>123092</v>
      </c>
      <c r="W43" s="51">
        <f t="shared" si="10"/>
        <v>0</v>
      </c>
      <c r="Y43" s="176">
        <v>-1.9583069349969118E-2</v>
      </c>
      <c r="Z43" s="61">
        <v>4.4515864284496942E-2</v>
      </c>
      <c r="AA43" s="117">
        <f t="shared" si="11"/>
        <v>1</v>
      </c>
      <c r="AB43" s="63">
        <f t="shared" si="12"/>
        <v>556.36126116095124</v>
      </c>
      <c r="AC43" s="63">
        <f t="shared" si="12"/>
        <v>52.70671502697742</v>
      </c>
      <c r="AE43" s="124">
        <f t="shared" si="13"/>
        <v>0</v>
      </c>
      <c r="AF43" s="51">
        <v>0</v>
      </c>
      <c r="AG43" s="51">
        <f t="shared" si="14"/>
        <v>0</v>
      </c>
      <c r="AI43" s="124">
        <v>0</v>
      </c>
      <c r="AJ43" s="51">
        <f t="shared" si="15"/>
        <v>0</v>
      </c>
      <c r="AK43" s="51">
        <f t="shared" si="16"/>
        <v>0</v>
      </c>
      <c r="AM43" s="124">
        <f t="shared" si="17"/>
        <v>0</v>
      </c>
      <c r="AN43" s="51">
        <f t="shared" si="18"/>
        <v>0</v>
      </c>
      <c r="AO43" s="51">
        <f t="shared" si="19"/>
        <v>0</v>
      </c>
      <c r="AQ43" s="124">
        <f t="shared" si="20"/>
        <v>545466</v>
      </c>
      <c r="AR43" s="51">
        <f t="shared" si="20"/>
        <v>55053</v>
      </c>
      <c r="AS43" s="51">
        <f t="shared" si="21"/>
        <v>123092</v>
      </c>
      <c r="AU43" s="178">
        <f t="shared" si="22"/>
        <v>723611</v>
      </c>
      <c r="AW43" s="124">
        <f t="shared" si="23"/>
        <v>1648.1613395204927</v>
      </c>
      <c r="AX43" s="51">
        <f t="shared" si="23"/>
        <v>166.34625480712214</v>
      </c>
      <c r="AY43" s="51">
        <f t="shared" si="23"/>
        <v>371.93056139934748</v>
      </c>
      <c r="AZ43" s="65">
        <f t="shared" si="24"/>
        <v>2186.4381557269621</v>
      </c>
      <c r="BB43" s="131">
        <v>556361.26116095122</v>
      </c>
      <c r="BC43" s="54">
        <v>52706.715026977414</v>
      </c>
      <c r="BD43" s="54">
        <v>120428.29764847388</v>
      </c>
      <c r="BE43" s="54">
        <f t="shared" si="25"/>
        <v>729496.27383640246</v>
      </c>
      <c r="BG43" s="122">
        <f t="shared" si="26"/>
        <v>-1.9583069349969229E-2</v>
      </c>
      <c r="BH43" s="49">
        <f t="shared" si="26"/>
        <v>4.4515864284496942E-2</v>
      </c>
      <c r="BI43" s="49">
        <f t="shared" si="26"/>
        <v>2.2118575148354136E-2</v>
      </c>
      <c r="BJ43" s="49">
        <f t="shared" si="27"/>
        <v>-8.0675858773779918E-3</v>
      </c>
      <c r="BL43" s="131">
        <v>527014</v>
      </c>
      <c r="BM43" s="54">
        <v>53252</v>
      </c>
      <c r="BN43" s="54">
        <v>114962</v>
      </c>
      <c r="BO43" s="54">
        <f t="shared" si="28"/>
        <v>695228</v>
      </c>
      <c r="BQ43" s="122">
        <f t="shared" si="29"/>
        <v>3.501235261302349E-2</v>
      </c>
      <c r="BR43" s="49">
        <f t="shared" si="29"/>
        <v>3.3820325997145684E-2</v>
      </c>
      <c r="BS43" s="49">
        <f t="shared" si="29"/>
        <v>7.0719020197978377E-2</v>
      </c>
      <c r="BT43" s="49">
        <f t="shared" si="30"/>
        <v>4.0825455821687173E-2</v>
      </c>
      <c r="BV43" s="122">
        <f t="shared" si="31"/>
        <v>3.2948491930006041E-2</v>
      </c>
      <c r="BW43" s="49">
        <f t="shared" si="31"/>
        <v>3.1758842268238219E-2</v>
      </c>
      <c r="BX43" s="49">
        <f t="shared" si="31"/>
        <v>6.858395883106172E-2</v>
      </c>
      <c r="BY43" s="49">
        <f t="shared" si="31"/>
        <v>3.8750003552223022E-2</v>
      </c>
      <c r="CA43" s="180">
        <v>381525.08370557631</v>
      </c>
      <c r="CB43" s="64">
        <v>336691.44952932134</v>
      </c>
      <c r="CC43" s="64">
        <v>338643.09400072182</v>
      </c>
      <c r="CD43" s="64">
        <v>370223.88810384518</v>
      </c>
      <c r="CF43" s="180">
        <v>379316.95766754559</v>
      </c>
      <c r="CG43" s="64">
        <v>335570.33047237818</v>
      </c>
      <c r="CH43" s="64">
        <v>337138.96403507475</v>
      </c>
      <c r="CI43" s="64">
        <v>368429.78526147892</v>
      </c>
      <c r="CK43" s="163">
        <v>330954.25</v>
      </c>
      <c r="CL43" s="60">
        <v>330294.3125</v>
      </c>
    </row>
    <row r="44" spans="1:90">
      <c r="A44" s="9" t="s">
        <v>112</v>
      </c>
      <c r="B44" s="23" t="s">
        <v>113</v>
      </c>
      <c r="D44" s="131">
        <v>400422.83209782746</v>
      </c>
      <c r="E44" s="54">
        <v>180360.34375</v>
      </c>
      <c r="F44" s="124">
        <f t="shared" si="0"/>
        <v>2220.1267960148666</v>
      </c>
      <c r="G44" s="131">
        <f t="shared" si="1"/>
        <v>384532</v>
      </c>
      <c r="H44" s="54">
        <v>179679.0625</v>
      </c>
      <c r="I44" s="124">
        <f t="shared" si="2"/>
        <v>2140.1046657843062</v>
      </c>
      <c r="J44" s="49">
        <f t="shared" si="3"/>
        <v>4.1325122740961673E-2</v>
      </c>
      <c r="K44" s="49">
        <f t="shared" si="4"/>
        <v>3.7391689999999977E-2</v>
      </c>
      <c r="M44" s="131">
        <f t="shared" si="5"/>
        <v>398712.12600992247</v>
      </c>
      <c r="N44" s="124">
        <f t="shared" si="6"/>
        <v>2210.641861287329</v>
      </c>
      <c r="O44" s="49">
        <f t="shared" si="7"/>
        <v>4.2905795342236264E-3</v>
      </c>
      <c r="P44" s="49">
        <f t="shared" si="8"/>
        <v>4.2905795342236264E-3</v>
      </c>
      <c r="R44" s="131">
        <v>309390</v>
      </c>
      <c r="S44" s="54">
        <v>30951</v>
      </c>
      <c r="T44" s="54">
        <v>59277</v>
      </c>
      <c r="V44" s="124">
        <f t="shared" si="9"/>
        <v>59277</v>
      </c>
      <c r="W44" s="51">
        <f t="shared" si="10"/>
        <v>804.83209782745689</v>
      </c>
      <c r="Y44" s="176">
        <v>8.2010839419977E-3</v>
      </c>
      <c r="Z44" s="61">
        <v>6.0466298014294484E-2</v>
      </c>
      <c r="AA44" s="117">
        <f t="shared" si="11"/>
        <v>2</v>
      </c>
      <c r="AB44" s="63">
        <f t="shared" si="12"/>
        <v>306.87330625583752</v>
      </c>
      <c r="AC44" s="63">
        <f t="shared" si="12"/>
        <v>29.18621747617556</v>
      </c>
      <c r="AE44" s="124">
        <f t="shared" si="13"/>
        <v>0</v>
      </c>
      <c r="AF44" s="51">
        <v>0</v>
      </c>
      <c r="AG44" s="51">
        <f t="shared" si="14"/>
        <v>804.83209782745689</v>
      </c>
      <c r="AI44" s="124">
        <v>0</v>
      </c>
      <c r="AJ44" s="51">
        <f t="shared" si="15"/>
        <v>0</v>
      </c>
      <c r="AK44" s="51">
        <f t="shared" si="16"/>
        <v>804.83209782745689</v>
      </c>
      <c r="AM44" s="124">
        <f t="shared" si="17"/>
        <v>734.93375250417239</v>
      </c>
      <c r="AN44" s="51">
        <f t="shared" si="18"/>
        <v>69.898345323284474</v>
      </c>
      <c r="AO44" s="51">
        <f t="shared" si="19"/>
        <v>0</v>
      </c>
      <c r="AQ44" s="124">
        <f t="shared" si="20"/>
        <v>310125</v>
      </c>
      <c r="AR44" s="51">
        <f t="shared" si="20"/>
        <v>31021</v>
      </c>
      <c r="AS44" s="51">
        <f t="shared" si="21"/>
        <v>59277</v>
      </c>
      <c r="AU44" s="178">
        <f t="shared" si="22"/>
        <v>400423</v>
      </c>
      <c r="AW44" s="124">
        <f t="shared" si="23"/>
        <v>1719.4744340799696</v>
      </c>
      <c r="AX44" s="51">
        <f t="shared" si="23"/>
        <v>171.99457128446508</v>
      </c>
      <c r="AY44" s="51">
        <f t="shared" si="23"/>
        <v>328.65872157664927</v>
      </c>
      <c r="AZ44" s="65">
        <f t="shared" si="24"/>
        <v>2220.1277269410839</v>
      </c>
      <c r="BB44" s="131">
        <v>306873.30625583749</v>
      </c>
      <c r="BC44" s="54">
        <v>29186.217476175563</v>
      </c>
      <c r="BD44" s="54">
        <v>62652.602277909398</v>
      </c>
      <c r="BE44" s="54">
        <f t="shared" si="25"/>
        <v>398712.12600992247</v>
      </c>
      <c r="BG44" s="122">
        <f t="shared" si="26"/>
        <v>1.0596209177775817E-2</v>
      </c>
      <c r="BH44" s="49">
        <f t="shared" si="26"/>
        <v>6.2864690339615059E-2</v>
      </c>
      <c r="BI44" s="49">
        <f t="shared" si="26"/>
        <v>-5.3878085748715887E-2</v>
      </c>
      <c r="BJ44" s="49">
        <f t="shared" si="27"/>
        <v>4.2910006455005867E-3</v>
      </c>
      <c r="BL44" s="131">
        <v>299273</v>
      </c>
      <c r="BM44" s="54">
        <v>29996</v>
      </c>
      <c r="BN44" s="54">
        <v>55263</v>
      </c>
      <c r="BO44" s="54">
        <f t="shared" si="28"/>
        <v>384532</v>
      </c>
      <c r="BQ44" s="122">
        <f t="shared" si="29"/>
        <v>3.6261206323323414E-2</v>
      </c>
      <c r="BR44" s="49">
        <f t="shared" si="29"/>
        <v>3.4171222829710635E-2</v>
      </c>
      <c r="BS44" s="49">
        <f t="shared" si="29"/>
        <v>7.2634493241409359E-2</v>
      </c>
      <c r="BT44" s="49">
        <f t="shared" si="30"/>
        <v>4.1325559381273802E-2</v>
      </c>
      <c r="BV44" s="122">
        <f t="shared" si="31"/>
        <v>3.2346901685775142E-2</v>
      </c>
      <c r="BW44" s="49">
        <f t="shared" si="31"/>
        <v>3.0264812757771375E-2</v>
      </c>
      <c r="BX44" s="49">
        <f t="shared" si="31"/>
        <v>6.8582794552247694E-2</v>
      </c>
      <c r="BY44" s="49">
        <f t="shared" si="31"/>
        <v>3.7392124990975883E-2</v>
      </c>
      <c r="CA44" s="180">
        <v>210438.56218881314</v>
      </c>
      <c r="CB44" s="64">
        <v>186442.08547813757</v>
      </c>
      <c r="CC44" s="64">
        <v>176178.45221493737</v>
      </c>
      <c r="CD44" s="64">
        <v>202348.87938392343</v>
      </c>
      <c r="CF44" s="180">
        <v>209011.06068099136</v>
      </c>
      <c r="CG44" s="64">
        <v>185384.68629749419</v>
      </c>
      <c r="CH44" s="64">
        <v>175073.80195153086</v>
      </c>
      <c r="CI44" s="64">
        <v>201173.5228608649</v>
      </c>
      <c r="CK44" s="163">
        <v>180360.34375</v>
      </c>
      <c r="CL44" s="60">
        <v>179679.0625</v>
      </c>
    </row>
    <row r="45" spans="1:90">
      <c r="A45" s="9" t="s">
        <v>114</v>
      </c>
      <c r="B45" s="23" t="s">
        <v>115</v>
      </c>
      <c r="D45" s="131">
        <v>320428.86455330433</v>
      </c>
      <c r="E45" s="54">
        <v>161179.25</v>
      </c>
      <c r="F45" s="124">
        <f t="shared" si="0"/>
        <v>1988.0280157235147</v>
      </c>
      <c r="G45" s="131">
        <f t="shared" si="1"/>
        <v>307761</v>
      </c>
      <c r="H45" s="54">
        <v>160710.53125</v>
      </c>
      <c r="I45" s="124">
        <f t="shared" si="2"/>
        <v>1915.0020699094666</v>
      </c>
      <c r="J45" s="49">
        <f t="shared" si="3"/>
        <v>4.116137052226998E-2</v>
      </c>
      <c r="K45" s="49">
        <f t="shared" si="4"/>
        <v>3.8133611948263146E-2</v>
      </c>
      <c r="M45" s="131">
        <f t="shared" si="5"/>
        <v>323369.13526611147</v>
      </c>
      <c r="N45" s="124">
        <f t="shared" si="6"/>
        <v>2006.2702566621415</v>
      </c>
      <c r="O45" s="49">
        <f t="shared" si="7"/>
        <v>-9.0926139576910092E-3</v>
      </c>
      <c r="P45" s="49">
        <f t="shared" si="8"/>
        <v>-9.0926139576911202E-3</v>
      </c>
      <c r="R45" s="131">
        <v>247138</v>
      </c>
      <c r="S45" s="54">
        <v>25728</v>
      </c>
      <c r="T45" s="54">
        <v>46887</v>
      </c>
      <c r="V45" s="124">
        <f t="shared" si="9"/>
        <v>46887</v>
      </c>
      <c r="W45" s="51">
        <f t="shared" si="10"/>
        <v>675.86455330433091</v>
      </c>
      <c r="Y45" s="176">
        <v>-9.2641977731936498E-3</v>
      </c>
      <c r="Z45" s="61">
        <v>2.8883897689235827E-2</v>
      </c>
      <c r="AA45" s="117">
        <f t="shared" si="11"/>
        <v>1</v>
      </c>
      <c r="AB45" s="63">
        <f t="shared" si="12"/>
        <v>249.44894435481743</v>
      </c>
      <c r="AC45" s="63">
        <f t="shared" si="12"/>
        <v>25.005736855035206</v>
      </c>
      <c r="AE45" s="124">
        <f t="shared" si="13"/>
        <v>675.86455330433091</v>
      </c>
      <c r="AF45" s="51">
        <v>0</v>
      </c>
      <c r="AG45" s="51">
        <f t="shared" si="14"/>
        <v>0</v>
      </c>
      <c r="AI45" s="124">
        <v>0</v>
      </c>
      <c r="AJ45" s="51">
        <f t="shared" si="15"/>
        <v>0</v>
      </c>
      <c r="AK45" s="51">
        <f t="shared" si="16"/>
        <v>0</v>
      </c>
      <c r="AM45" s="124">
        <f t="shared" si="17"/>
        <v>0</v>
      </c>
      <c r="AN45" s="51">
        <f t="shared" si="18"/>
        <v>0</v>
      </c>
      <c r="AO45" s="51">
        <f t="shared" si="19"/>
        <v>0</v>
      </c>
      <c r="AQ45" s="124">
        <f t="shared" si="20"/>
        <v>247814</v>
      </c>
      <c r="AR45" s="51">
        <f t="shared" si="20"/>
        <v>25728</v>
      </c>
      <c r="AS45" s="51">
        <f t="shared" si="21"/>
        <v>46887</v>
      </c>
      <c r="AU45" s="178">
        <f t="shared" si="22"/>
        <v>320429</v>
      </c>
      <c r="AW45" s="124">
        <f t="shared" si="23"/>
        <v>1537.505603233667</v>
      </c>
      <c r="AX45" s="51">
        <f t="shared" si="23"/>
        <v>159.6235247403124</v>
      </c>
      <c r="AY45" s="51">
        <f t="shared" si="23"/>
        <v>290.89972809775452</v>
      </c>
      <c r="AZ45" s="65">
        <f t="shared" si="24"/>
        <v>1988.0288560717338</v>
      </c>
      <c r="BB45" s="131">
        <v>249448.94435481739</v>
      </c>
      <c r="BC45" s="54">
        <v>25005.736855035211</v>
      </c>
      <c r="BD45" s="54">
        <v>48914.454056258866</v>
      </c>
      <c r="BE45" s="54">
        <f t="shared" si="25"/>
        <v>323369.13526611147</v>
      </c>
      <c r="BG45" s="122">
        <f t="shared" si="26"/>
        <v>-6.5542243886662632E-3</v>
      </c>
      <c r="BH45" s="49">
        <f t="shared" si="26"/>
        <v>2.8883897689235827E-2</v>
      </c>
      <c r="BI45" s="49">
        <f t="shared" si="26"/>
        <v>-4.14489764912227E-2</v>
      </c>
      <c r="BJ45" s="49">
        <f t="shared" si="27"/>
        <v>-9.0921950967643994E-3</v>
      </c>
      <c r="BL45" s="131">
        <v>239165</v>
      </c>
      <c r="BM45" s="54">
        <v>24846</v>
      </c>
      <c r="BN45" s="54">
        <v>43750</v>
      </c>
      <c r="BO45" s="54">
        <f t="shared" si="28"/>
        <v>307761</v>
      </c>
      <c r="BQ45" s="122">
        <f t="shared" si="29"/>
        <v>3.6163318211276829E-2</v>
      </c>
      <c r="BR45" s="49">
        <f t="shared" si="29"/>
        <v>3.5498671818401384E-2</v>
      </c>
      <c r="BS45" s="49">
        <f t="shared" si="29"/>
        <v>7.1702857142857068E-2</v>
      </c>
      <c r="BT45" s="49">
        <f t="shared" si="30"/>
        <v>4.1161810625777839E-2</v>
      </c>
      <c r="BV45" s="122">
        <f t="shared" si="31"/>
        <v>3.3150094267699437E-2</v>
      </c>
      <c r="BW45" s="49">
        <f t="shared" si="31"/>
        <v>3.2487380705672031E-2</v>
      </c>
      <c r="BX45" s="49">
        <f t="shared" si="31"/>
        <v>6.8586282127329978E-2</v>
      </c>
      <c r="BY45" s="49">
        <f t="shared" si="31"/>
        <v>3.8134050771924111E-2</v>
      </c>
      <c r="CA45" s="180">
        <v>171059.77000743599</v>
      </c>
      <c r="CB45" s="64">
        <v>159737.09960792062</v>
      </c>
      <c r="CC45" s="64">
        <v>137546.92531915545</v>
      </c>
      <c r="CD45" s="64">
        <v>164111.84380887781</v>
      </c>
      <c r="CF45" s="180">
        <v>170240.37581668928</v>
      </c>
      <c r="CG45" s="64">
        <v>158982.8140163862</v>
      </c>
      <c r="CH45" s="64">
        <v>136671.81247124608</v>
      </c>
      <c r="CI45" s="64">
        <v>163453.45643208313</v>
      </c>
      <c r="CK45" s="163">
        <v>161179.25</v>
      </c>
      <c r="CL45" s="60">
        <v>160710.53125</v>
      </c>
    </row>
    <row r="46" spans="1:90">
      <c r="A46" s="9" t="s">
        <v>116</v>
      </c>
      <c r="B46" s="23" t="s">
        <v>117</v>
      </c>
      <c r="D46" s="131">
        <v>585640.78237757436</v>
      </c>
      <c r="E46" s="54">
        <v>267480.9375</v>
      </c>
      <c r="F46" s="124">
        <f t="shared" si="0"/>
        <v>2189.4673611183016</v>
      </c>
      <c r="G46" s="131">
        <f t="shared" si="1"/>
        <v>560985</v>
      </c>
      <c r="H46" s="54">
        <v>265800.34375</v>
      </c>
      <c r="I46" s="124">
        <f t="shared" si="2"/>
        <v>2110.550317901912</v>
      </c>
      <c r="J46" s="49">
        <f t="shared" si="3"/>
        <v>4.3950876364919456E-2</v>
      </c>
      <c r="K46" s="49">
        <f t="shared" si="4"/>
        <v>3.7391689999999977E-2</v>
      </c>
      <c r="M46" s="131">
        <f t="shared" si="5"/>
        <v>574098.7692186936</v>
      </c>
      <c r="N46" s="124">
        <f t="shared" si="6"/>
        <v>2146.3165733770975</v>
      </c>
      <c r="O46" s="49">
        <f t="shared" si="7"/>
        <v>2.0104577431142356E-2</v>
      </c>
      <c r="P46" s="49">
        <f t="shared" si="8"/>
        <v>2.0104577431142356E-2</v>
      </c>
      <c r="R46" s="131">
        <v>448726</v>
      </c>
      <c r="S46" s="54">
        <v>43522</v>
      </c>
      <c r="T46" s="54">
        <v>92627</v>
      </c>
      <c r="V46" s="124">
        <f t="shared" si="9"/>
        <v>92627</v>
      </c>
      <c r="W46" s="51">
        <f t="shared" si="10"/>
        <v>765.78237757436</v>
      </c>
      <c r="Y46" s="176">
        <v>3.4545738092804701E-2</v>
      </c>
      <c r="Z46" s="61">
        <v>2.6408349605153703E-2</v>
      </c>
      <c r="AA46" s="117">
        <f t="shared" si="11"/>
        <v>2</v>
      </c>
      <c r="AB46" s="63">
        <f t="shared" si="12"/>
        <v>433.74206038220291</v>
      </c>
      <c r="AC46" s="63">
        <f t="shared" si="12"/>
        <v>42.402227161092718</v>
      </c>
      <c r="AE46" s="124">
        <f t="shared" si="13"/>
        <v>0</v>
      </c>
      <c r="AF46" s="51">
        <v>0</v>
      </c>
      <c r="AG46" s="51">
        <f t="shared" si="14"/>
        <v>765.78237757436</v>
      </c>
      <c r="AI46" s="124">
        <v>0</v>
      </c>
      <c r="AJ46" s="51">
        <f t="shared" si="15"/>
        <v>0</v>
      </c>
      <c r="AK46" s="51">
        <f t="shared" si="16"/>
        <v>765.78237757436</v>
      </c>
      <c r="AM46" s="124">
        <f t="shared" si="17"/>
        <v>697.58691838402558</v>
      </c>
      <c r="AN46" s="51">
        <f t="shared" si="18"/>
        <v>68.195459190334446</v>
      </c>
      <c r="AO46" s="51">
        <f t="shared" si="19"/>
        <v>0</v>
      </c>
      <c r="AQ46" s="124">
        <f t="shared" si="20"/>
        <v>449424</v>
      </c>
      <c r="AR46" s="51">
        <f t="shared" si="20"/>
        <v>43590</v>
      </c>
      <c r="AS46" s="51">
        <f t="shared" si="21"/>
        <v>92627</v>
      </c>
      <c r="AU46" s="178">
        <f t="shared" si="22"/>
        <v>585641</v>
      </c>
      <c r="AW46" s="124">
        <f t="shared" si="23"/>
        <v>1680.2094541783936</v>
      </c>
      <c r="AX46" s="51">
        <f t="shared" si="23"/>
        <v>162.96488417983056</v>
      </c>
      <c r="AY46" s="51">
        <f t="shared" si="23"/>
        <v>346.29383635983407</v>
      </c>
      <c r="AZ46" s="65">
        <f t="shared" si="24"/>
        <v>2189.468174718058</v>
      </c>
      <c r="BB46" s="131">
        <v>433742.06038220285</v>
      </c>
      <c r="BC46" s="54">
        <v>42402.227161092713</v>
      </c>
      <c r="BD46" s="54">
        <v>97954.481675398056</v>
      </c>
      <c r="BE46" s="54">
        <f t="shared" si="25"/>
        <v>574098.7692186936</v>
      </c>
      <c r="BG46" s="122">
        <f t="shared" si="26"/>
        <v>3.6154989451515407E-2</v>
      </c>
      <c r="BH46" s="49">
        <f t="shared" si="26"/>
        <v>2.8012038952452967E-2</v>
      </c>
      <c r="BI46" s="49">
        <f t="shared" si="26"/>
        <v>-5.4387319337284468E-2</v>
      </c>
      <c r="BJ46" s="49">
        <f t="shared" si="27"/>
        <v>2.0104956499061188E-2</v>
      </c>
      <c r="BL46" s="131">
        <v>432961</v>
      </c>
      <c r="BM46" s="54">
        <v>41887</v>
      </c>
      <c r="BN46" s="54">
        <v>86137</v>
      </c>
      <c r="BO46" s="54">
        <f t="shared" si="28"/>
        <v>560985</v>
      </c>
      <c r="BQ46" s="122">
        <f t="shared" si="29"/>
        <v>3.8024210032774342E-2</v>
      </c>
      <c r="BR46" s="49">
        <f t="shared" si="29"/>
        <v>4.0657005753575115E-2</v>
      </c>
      <c r="BS46" s="49">
        <f t="shared" si="29"/>
        <v>7.5345089798808829E-2</v>
      </c>
      <c r="BT46" s="49">
        <f t="shared" si="30"/>
        <v>4.3951264294054271E-2</v>
      </c>
      <c r="BV46" s="122">
        <f t="shared" si="31"/>
        <v>3.1502261156586497E-2</v>
      </c>
      <c r="BW46" s="49">
        <f t="shared" si="31"/>
        <v>3.411851491340756E-2</v>
      </c>
      <c r="BX46" s="49">
        <f t="shared" si="31"/>
        <v>6.8588652297504549E-2</v>
      </c>
      <c r="BY46" s="49">
        <f t="shared" si="31"/>
        <v>3.7392075491759824E-2</v>
      </c>
      <c r="CA46" s="180">
        <v>297438.88988359296</v>
      </c>
      <c r="CB46" s="64">
        <v>270866.19454148482</v>
      </c>
      <c r="CC46" s="64">
        <v>275446.96216349921</v>
      </c>
      <c r="CD46" s="64">
        <v>291358.68971339316</v>
      </c>
      <c r="CF46" s="180">
        <v>295352.36881052697</v>
      </c>
      <c r="CG46" s="64">
        <v>269368.4335658839</v>
      </c>
      <c r="CH46" s="64">
        <v>273544.17299369618</v>
      </c>
      <c r="CI46" s="64">
        <v>289454.93790744501</v>
      </c>
      <c r="CK46" s="163">
        <v>267480.9375</v>
      </c>
      <c r="CL46" s="60">
        <v>265800.34375</v>
      </c>
    </row>
    <row r="47" spans="1:90">
      <c r="A47" s="9" t="s">
        <v>118</v>
      </c>
      <c r="B47" s="23" t="s">
        <v>119</v>
      </c>
      <c r="D47" s="131">
        <v>245448.79711759827</v>
      </c>
      <c r="E47" s="54">
        <v>118797.6484375</v>
      </c>
      <c r="F47" s="124">
        <f t="shared" si="0"/>
        <v>2066.1082129645856</v>
      </c>
      <c r="G47" s="131">
        <f t="shared" si="1"/>
        <v>235396</v>
      </c>
      <c r="H47" s="54">
        <v>118456.671875</v>
      </c>
      <c r="I47" s="124">
        <f t="shared" si="2"/>
        <v>1987.1907278333704</v>
      </c>
      <c r="J47" s="49">
        <f t="shared" si="3"/>
        <v>4.2705896096782769E-2</v>
      </c>
      <c r="K47" s="49">
        <f t="shared" si="4"/>
        <v>3.9713090457733191E-2</v>
      </c>
      <c r="M47" s="131">
        <f t="shared" si="5"/>
        <v>249582.76550012082</v>
      </c>
      <c r="N47" s="124">
        <f t="shared" si="6"/>
        <v>2100.9066154321013</v>
      </c>
      <c r="O47" s="49">
        <f t="shared" si="7"/>
        <v>-1.6563517013038931E-2</v>
      </c>
      <c r="P47" s="49">
        <f t="shared" si="8"/>
        <v>-1.6563517013038931E-2</v>
      </c>
      <c r="R47" s="131">
        <v>188278</v>
      </c>
      <c r="S47" s="54">
        <v>19673</v>
      </c>
      <c r="T47" s="54">
        <v>36727</v>
      </c>
      <c r="V47" s="124">
        <f t="shared" si="9"/>
        <v>36727</v>
      </c>
      <c r="W47" s="51">
        <f t="shared" si="10"/>
        <v>770.7971175982675</v>
      </c>
      <c r="Y47" s="176">
        <v>-1.1435985484300693E-2</v>
      </c>
      <c r="Z47" s="61">
        <v>4.4256561475582101E-2</v>
      </c>
      <c r="AA47" s="117">
        <f t="shared" si="11"/>
        <v>1</v>
      </c>
      <c r="AB47" s="63">
        <f t="shared" si="12"/>
        <v>190.45605265354314</v>
      </c>
      <c r="AC47" s="63">
        <f t="shared" si="12"/>
        <v>18.839240016075316</v>
      </c>
      <c r="AE47" s="124">
        <f t="shared" si="13"/>
        <v>770.7971175982675</v>
      </c>
      <c r="AF47" s="51">
        <v>0</v>
      </c>
      <c r="AG47" s="51">
        <f t="shared" si="14"/>
        <v>0</v>
      </c>
      <c r="AI47" s="124">
        <v>0</v>
      </c>
      <c r="AJ47" s="51">
        <f t="shared" si="15"/>
        <v>0</v>
      </c>
      <c r="AK47" s="51">
        <f t="shared" si="16"/>
        <v>0</v>
      </c>
      <c r="AM47" s="124">
        <f t="shared" si="17"/>
        <v>0</v>
      </c>
      <c r="AN47" s="51">
        <f t="shared" si="18"/>
        <v>0</v>
      </c>
      <c r="AO47" s="51">
        <f t="shared" si="19"/>
        <v>0</v>
      </c>
      <c r="AQ47" s="124">
        <f t="shared" si="20"/>
        <v>189049</v>
      </c>
      <c r="AR47" s="51">
        <f t="shared" si="20"/>
        <v>19673</v>
      </c>
      <c r="AS47" s="51">
        <f t="shared" si="21"/>
        <v>36727</v>
      </c>
      <c r="AU47" s="178">
        <f t="shared" si="22"/>
        <v>245449</v>
      </c>
      <c r="AW47" s="124">
        <f t="shared" si="23"/>
        <v>1591.3530485366432</v>
      </c>
      <c r="AX47" s="51">
        <f t="shared" si="23"/>
        <v>165.60092105148073</v>
      </c>
      <c r="AY47" s="51">
        <f t="shared" si="23"/>
        <v>309.15595117459122</v>
      </c>
      <c r="AZ47" s="65">
        <f t="shared" si="24"/>
        <v>2066.1099207627149</v>
      </c>
      <c r="BB47" s="131">
        <v>190456.05265354313</v>
      </c>
      <c r="BC47" s="54">
        <v>18839.240016075317</v>
      </c>
      <c r="BD47" s="54">
        <v>40287.47283050236</v>
      </c>
      <c r="BE47" s="54">
        <f t="shared" si="25"/>
        <v>249582.76550012082</v>
      </c>
      <c r="BG47" s="122">
        <f t="shared" si="26"/>
        <v>-7.387807496476273E-3</v>
      </c>
      <c r="BH47" s="49">
        <f t="shared" si="26"/>
        <v>4.4256561475582101E-2</v>
      </c>
      <c r="BI47" s="49">
        <f t="shared" si="26"/>
        <v>-8.8376673450876297E-2</v>
      </c>
      <c r="BJ47" s="49">
        <f t="shared" si="27"/>
        <v>-1.6562704126775185E-2</v>
      </c>
      <c r="BL47" s="131">
        <v>182114</v>
      </c>
      <c r="BM47" s="54">
        <v>19011</v>
      </c>
      <c r="BN47" s="54">
        <v>34271</v>
      </c>
      <c r="BO47" s="54">
        <f t="shared" si="28"/>
        <v>235396</v>
      </c>
      <c r="BQ47" s="122">
        <f t="shared" si="29"/>
        <v>3.8080542956609564E-2</v>
      </c>
      <c r="BR47" s="49">
        <f t="shared" si="29"/>
        <v>3.4821945189627002E-2</v>
      </c>
      <c r="BS47" s="49">
        <f t="shared" si="29"/>
        <v>7.1664089171602718E-2</v>
      </c>
      <c r="BT47" s="49">
        <f t="shared" si="30"/>
        <v>4.2706757973797416E-2</v>
      </c>
      <c r="BV47" s="122">
        <f t="shared" si="31"/>
        <v>3.5101013144437365E-2</v>
      </c>
      <c r="BW47" s="49">
        <f t="shared" si="31"/>
        <v>3.1851768302195049E-2</v>
      </c>
      <c r="BX47" s="49">
        <f t="shared" si="31"/>
        <v>6.8588166860963362E-2</v>
      </c>
      <c r="BY47" s="49">
        <f t="shared" si="31"/>
        <v>3.9713949860962661E-2</v>
      </c>
      <c r="CA47" s="180">
        <v>130605.35753199324</v>
      </c>
      <c r="CB47" s="64">
        <v>120345.40619343448</v>
      </c>
      <c r="CC47" s="64">
        <v>113287.94573360996</v>
      </c>
      <c r="CD47" s="64">
        <v>126664.80304447314</v>
      </c>
      <c r="CF47" s="180">
        <v>129682.09755596849</v>
      </c>
      <c r="CG47" s="64">
        <v>119814.74221489034</v>
      </c>
      <c r="CH47" s="64">
        <v>112576.33108980152</v>
      </c>
      <c r="CI47" s="64">
        <v>125894.37242558473</v>
      </c>
      <c r="CK47" s="163">
        <v>118797.6484375</v>
      </c>
      <c r="CL47" s="60">
        <v>118456.671875</v>
      </c>
    </row>
    <row r="48" spans="1:90">
      <c r="A48" s="9" t="s">
        <v>120</v>
      </c>
      <c r="B48" s="23" t="s">
        <v>121</v>
      </c>
      <c r="D48" s="131">
        <v>668393.28547567886</v>
      </c>
      <c r="E48" s="54">
        <v>336312.5</v>
      </c>
      <c r="F48" s="124">
        <f t="shared" si="0"/>
        <v>1987.417314181539</v>
      </c>
      <c r="G48" s="131">
        <f t="shared" si="1"/>
        <v>643003</v>
      </c>
      <c r="H48" s="54">
        <v>335719.3125</v>
      </c>
      <c r="I48" s="124">
        <f t="shared" si="2"/>
        <v>1915.2994065540986</v>
      </c>
      <c r="J48" s="49">
        <f t="shared" si="3"/>
        <v>3.9487040458098699E-2</v>
      </c>
      <c r="K48" s="49">
        <f t="shared" si="4"/>
        <v>3.7653594722921735E-2</v>
      </c>
      <c r="M48" s="131">
        <f t="shared" si="5"/>
        <v>673112.39677382761</v>
      </c>
      <c r="N48" s="124">
        <f t="shared" si="6"/>
        <v>2001.4492377590116</v>
      </c>
      <c r="O48" s="49">
        <f t="shared" si="7"/>
        <v>-7.0108815715875794E-3</v>
      </c>
      <c r="P48" s="49">
        <f t="shared" si="8"/>
        <v>-7.0108815715874684E-3</v>
      </c>
      <c r="R48" s="131">
        <v>516310</v>
      </c>
      <c r="S48" s="54">
        <v>57136</v>
      </c>
      <c r="T48" s="54">
        <v>93142</v>
      </c>
      <c r="V48" s="124">
        <f t="shared" si="9"/>
        <v>93142</v>
      </c>
      <c r="W48" s="51">
        <f t="shared" si="10"/>
        <v>1805.2854756788583</v>
      </c>
      <c r="Y48" s="176">
        <v>1.6031644987668514E-4</v>
      </c>
      <c r="Z48" s="61">
        <v>6.5929853077742573E-2</v>
      </c>
      <c r="AA48" s="117">
        <f t="shared" si="11"/>
        <v>2</v>
      </c>
      <c r="AB48" s="63">
        <f t="shared" si="12"/>
        <v>516.22724028150844</v>
      </c>
      <c r="AC48" s="63">
        <f t="shared" si="12"/>
        <v>53.602026282523902</v>
      </c>
      <c r="AE48" s="124">
        <f t="shared" si="13"/>
        <v>0</v>
      </c>
      <c r="AF48" s="51">
        <v>0</v>
      </c>
      <c r="AG48" s="51">
        <f t="shared" si="14"/>
        <v>1805.2854756788583</v>
      </c>
      <c r="AI48" s="124">
        <v>0</v>
      </c>
      <c r="AJ48" s="51">
        <f t="shared" si="15"/>
        <v>0</v>
      </c>
      <c r="AK48" s="51">
        <f t="shared" si="16"/>
        <v>1805.2854756788583</v>
      </c>
      <c r="AM48" s="124">
        <f t="shared" si="17"/>
        <v>1635.4680142166137</v>
      </c>
      <c r="AN48" s="51">
        <f t="shared" si="18"/>
        <v>169.81746146224489</v>
      </c>
      <c r="AO48" s="51">
        <f t="shared" si="19"/>
        <v>0</v>
      </c>
      <c r="AQ48" s="124">
        <f t="shared" si="20"/>
        <v>517945</v>
      </c>
      <c r="AR48" s="51">
        <f t="shared" si="20"/>
        <v>57306</v>
      </c>
      <c r="AS48" s="51">
        <f t="shared" si="21"/>
        <v>93142</v>
      </c>
      <c r="AU48" s="178">
        <f t="shared" si="22"/>
        <v>668393</v>
      </c>
      <c r="AW48" s="124">
        <f t="shared" si="23"/>
        <v>1540.0706188440809</v>
      </c>
      <c r="AX48" s="51">
        <f t="shared" si="23"/>
        <v>170.39509384872702</v>
      </c>
      <c r="AY48" s="51">
        <f t="shared" si="23"/>
        <v>276.95075264820667</v>
      </c>
      <c r="AZ48" s="65">
        <f t="shared" si="24"/>
        <v>1987.4164653410146</v>
      </c>
      <c r="BB48" s="131">
        <v>516227.24028150848</v>
      </c>
      <c r="BC48" s="54">
        <v>53602.026282523897</v>
      </c>
      <c r="BD48" s="54">
        <v>103283.1302097952</v>
      </c>
      <c r="BE48" s="54">
        <f t="shared" si="25"/>
        <v>673112.39677382761</v>
      </c>
      <c r="BG48" s="122">
        <f t="shared" si="26"/>
        <v>3.3275262993770482E-3</v>
      </c>
      <c r="BH48" s="49">
        <f t="shared" si="26"/>
        <v>6.9101374973276508E-2</v>
      </c>
      <c r="BI48" s="49">
        <f t="shared" si="26"/>
        <v>-9.8187672945193483E-2</v>
      </c>
      <c r="BJ48" s="49">
        <f t="shared" si="27"/>
        <v>-7.0113056845294564E-3</v>
      </c>
      <c r="BL48" s="131">
        <v>500436</v>
      </c>
      <c r="BM48" s="54">
        <v>55557</v>
      </c>
      <c r="BN48" s="54">
        <v>87010</v>
      </c>
      <c r="BO48" s="54">
        <f t="shared" si="28"/>
        <v>643003</v>
      </c>
      <c r="BQ48" s="122">
        <f t="shared" si="29"/>
        <v>3.4987490907928187E-2</v>
      </c>
      <c r="BR48" s="49">
        <f t="shared" si="29"/>
        <v>3.1481181489281251E-2</v>
      </c>
      <c r="BS48" s="49">
        <f t="shared" si="29"/>
        <v>7.0474658085277531E-2</v>
      </c>
      <c r="BT48" s="49">
        <f t="shared" si="30"/>
        <v>3.9486596485552861E-2</v>
      </c>
      <c r="BV48" s="122">
        <f t="shared" si="31"/>
        <v>3.3161981471725444E-2</v>
      </c>
      <c r="BW48" s="49">
        <f t="shared" si="31"/>
        <v>2.9661856476548731E-2</v>
      </c>
      <c r="BX48" s="49">
        <f t="shared" si="31"/>
        <v>6.858655643504763E-2</v>
      </c>
      <c r="BY48" s="49">
        <f t="shared" si="31"/>
        <v>3.7653151533453944E-2</v>
      </c>
      <c r="CA48" s="180">
        <v>354003.15372159594</v>
      </c>
      <c r="CB48" s="64">
        <v>342410.71403395932</v>
      </c>
      <c r="CC48" s="64">
        <v>290431.0652502834</v>
      </c>
      <c r="CD48" s="64">
        <v>341608.72043109423</v>
      </c>
      <c r="CF48" s="180">
        <v>353100.631688355</v>
      </c>
      <c r="CG48" s="64">
        <v>341571.84188144858</v>
      </c>
      <c r="CH48" s="64">
        <v>288756.17359411565</v>
      </c>
      <c r="CI48" s="64">
        <v>340892.49590221926</v>
      </c>
      <c r="CK48" s="163">
        <v>336312.5</v>
      </c>
      <c r="CL48" s="60">
        <v>335719.3125</v>
      </c>
    </row>
    <row r="49" spans="1:90">
      <c r="A49" s="9" t="s">
        <v>122</v>
      </c>
      <c r="B49" s="23" t="s">
        <v>123</v>
      </c>
      <c r="D49" s="131">
        <v>441694.44200873672</v>
      </c>
      <c r="E49" s="54">
        <v>223652.9375</v>
      </c>
      <c r="F49" s="124">
        <f t="shared" si="0"/>
        <v>1974.9100858947436</v>
      </c>
      <c r="G49" s="131">
        <f t="shared" si="1"/>
        <v>424409</v>
      </c>
      <c r="H49" s="54">
        <v>222935.90625</v>
      </c>
      <c r="I49" s="124">
        <f t="shared" si="2"/>
        <v>1903.7265335090003</v>
      </c>
      <c r="J49" s="49">
        <f t="shared" si="3"/>
        <v>4.0728264501310507E-2</v>
      </c>
      <c r="K49" s="49">
        <f t="shared" si="4"/>
        <v>3.7391689999999977E-2</v>
      </c>
      <c r="M49" s="131">
        <f t="shared" si="5"/>
        <v>436954.43150894198</v>
      </c>
      <c r="N49" s="124">
        <f t="shared" si="6"/>
        <v>1953.7164876671559</v>
      </c>
      <c r="O49" s="49">
        <f t="shared" si="7"/>
        <v>1.0847837115247838E-2</v>
      </c>
      <c r="P49" s="49">
        <f t="shared" si="8"/>
        <v>1.084783711524806E-2</v>
      </c>
      <c r="R49" s="131">
        <v>334805</v>
      </c>
      <c r="S49" s="54">
        <v>35284</v>
      </c>
      <c r="T49" s="54">
        <v>71077</v>
      </c>
      <c r="V49" s="124">
        <f t="shared" si="9"/>
        <v>71077</v>
      </c>
      <c r="W49" s="51">
        <f t="shared" si="10"/>
        <v>528.44200873671798</v>
      </c>
      <c r="Y49" s="176">
        <v>2.7547837376727946E-2</v>
      </c>
      <c r="Z49" s="61">
        <v>1.3723794510397846E-2</v>
      </c>
      <c r="AA49" s="117">
        <f t="shared" si="11"/>
        <v>2</v>
      </c>
      <c r="AB49" s="63">
        <f t="shared" si="12"/>
        <v>325.82911259366614</v>
      </c>
      <c r="AC49" s="63">
        <f t="shared" si="12"/>
        <v>34.806325146033743</v>
      </c>
      <c r="AE49" s="124">
        <f t="shared" si="13"/>
        <v>0</v>
      </c>
      <c r="AF49" s="51">
        <v>0</v>
      </c>
      <c r="AG49" s="51">
        <f t="shared" si="14"/>
        <v>528.44200873671798</v>
      </c>
      <c r="AI49" s="124">
        <v>0</v>
      </c>
      <c r="AJ49" s="51">
        <f t="shared" si="15"/>
        <v>0</v>
      </c>
      <c r="AK49" s="51">
        <f t="shared" si="16"/>
        <v>528.44200873671798</v>
      </c>
      <c r="AM49" s="124">
        <f t="shared" si="17"/>
        <v>477.44002043464423</v>
      </c>
      <c r="AN49" s="51">
        <f t="shared" si="18"/>
        <v>51.00198830207372</v>
      </c>
      <c r="AO49" s="51">
        <f t="shared" si="19"/>
        <v>0</v>
      </c>
      <c r="AQ49" s="124">
        <f t="shared" si="20"/>
        <v>335282</v>
      </c>
      <c r="AR49" s="51">
        <f t="shared" si="20"/>
        <v>35335</v>
      </c>
      <c r="AS49" s="51">
        <f t="shared" si="21"/>
        <v>71077</v>
      </c>
      <c r="AU49" s="178">
        <f t="shared" si="22"/>
        <v>441694</v>
      </c>
      <c r="AW49" s="124">
        <f t="shared" si="23"/>
        <v>1499.1173545395532</v>
      </c>
      <c r="AX49" s="51">
        <f t="shared" si="23"/>
        <v>157.99032373540814</v>
      </c>
      <c r="AY49" s="51">
        <f t="shared" si="23"/>
        <v>317.80043130441783</v>
      </c>
      <c r="AZ49" s="65">
        <f t="shared" si="24"/>
        <v>1974.908109579379</v>
      </c>
      <c r="BB49" s="131">
        <v>325829.11259366607</v>
      </c>
      <c r="BC49" s="54">
        <v>34806.325146033741</v>
      </c>
      <c r="BD49" s="54">
        <v>76318.993769242195</v>
      </c>
      <c r="BE49" s="54">
        <f t="shared" si="25"/>
        <v>436954.43150894198</v>
      </c>
      <c r="BG49" s="122">
        <f t="shared" si="26"/>
        <v>2.9011794959287185E-2</v>
      </c>
      <c r="BH49" s="49">
        <f t="shared" si="26"/>
        <v>1.5189045432062898E-2</v>
      </c>
      <c r="BI49" s="49">
        <f t="shared" si="26"/>
        <v>-6.8685310305477421E-2</v>
      </c>
      <c r="BJ49" s="49">
        <f t="shared" si="27"/>
        <v>1.0846825548125993E-2</v>
      </c>
      <c r="BL49" s="131">
        <v>324043</v>
      </c>
      <c r="BM49" s="54">
        <v>34064</v>
      </c>
      <c r="BN49" s="54">
        <v>66302</v>
      </c>
      <c r="BO49" s="54">
        <f t="shared" si="28"/>
        <v>424409</v>
      </c>
      <c r="BQ49" s="122">
        <f t="shared" si="29"/>
        <v>3.4683668525473443E-2</v>
      </c>
      <c r="BR49" s="49">
        <f t="shared" si="29"/>
        <v>3.7312118365429692E-2</v>
      </c>
      <c r="BS49" s="49">
        <f t="shared" si="29"/>
        <v>7.2018943621610099E-2</v>
      </c>
      <c r="BT49" s="49">
        <f t="shared" si="30"/>
        <v>4.0727223032499316E-2</v>
      </c>
      <c r="BV49" s="122">
        <f t="shared" si="31"/>
        <v>3.1366472997033767E-2</v>
      </c>
      <c r="BW49" s="49">
        <f t="shared" si="31"/>
        <v>3.3986496027597957E-2</v>
      </c>
      <c r="BX49" s="49">
        <f t="shared" si="31"/>
        <v>6.8582051212501272E-2</v>
      </c>
      <c r="BY49" s="49">
        <f t="shared" si="31"/>
        <v>3.7390651870137459E-2</v>
      </c>
      <c r="CA49" s="180">
        <v>223437.51827115362</v>
      </c>
      <c r="CB49" s="64">
        <v>222343.43499132353</v>
      </c>
      <c r="CC49" s="64">
        <v>214608.1999471451</v>
      </c>
      <c r="CD49" s="64">
        <v>221757.08685487369</v>
      </c>
      <c r="CF49" s="180">
        <v>222434.32778859022</v>
      </c>
      <c r="CG49" s="64">
        <v>221397.44493217778</v>
      </c>
      <c r="CH49" s="64">
        <v>213405.72203816249</v>
      </c>
      <c r="CI49" s="64">
        <v>220767.61790635399</v>
      </c>
      <c r="CK49" s="163">
        <v>223652.9375</v>
      </c>
      <c r="CL49" s="60">
        <v>222935.90625</v>
      </c>
    </row>
    <row r="50" spans="1:90">
      <c r="A50" s="9" t="s">
        <v>124</v>
      </c>
      <c r="B50" s="23" t="s">
        <v>125</v>
      </c>
      <c r="D50" s="131">
        <v>256260.60894082522</v>
      </c>
      <c r="E50" s="54">
        <v>139954.5</v>
      </c>
      <c r="F50" s="124">
        <f t="shared" si="0"/>
        <v>1831.0280051075542</v>
      </c>
      <c r="G50" s="131">
        <f t="shared" si="1"/>
        <v>245638</v>
      </c>
      <c r="H50" s="54">
        <v>140106.984375</v>
      </c>
      <c r="I50" s="124">
        <f t="shared" si="2"/>
        <v>1753.2173795315121</v>
      </c>
      <c r="J50" s="49">
        <f t="shared" si="3"/>
        <v>4.3244974070889786E-2</v>
      </c>
      <c r="K50" s="49">
        <f t="shared" si="4"/>
        <v>4.438161889362191E-2</v>
      </c>
      <c r="M50" s="131">
        <f t="shared" si="5"/>
        <v>266533.19235289638</v>
      </c>
      <c r="N50" s="124">
        <f t="shared" si="6"/>
        <v>1904.4274557295148</v>
      </c>
      <c r="O50" s="49">
        <f t="shared" si="7"/>
        <v>-3.8541478910701699E-2</v>
      </c>
      <c r="P50" s="49">
        <f t="shared" si="8"/>
        <v>-3.854147891070181E-2</v>
      </c>
      <c r="R50" s="131">
        <v>189653</v>
      </c>
      <c r="S50" s="54">
        <v>23566</v>
      </c>
      <c r="T50" s="54">
        <v>41801</v>
      </c>
      <c r="V50" s="124">
        <f t="shared" si="9"/>
        <v>41801</v>
      </c>
      <c r="W50" s="51">
        <f t="shared" si="10"/>
        <v>1240.6089408252155</v>
      </c>
      <c r="Y50" s="176">
        <v>-2.3478769930785126E-2</v>
      </c>
      <c r="Z50" s="61">
        <v>-1.1193640636293356E-3</v>
      </c>
      <c r="AA50" s="117">
        <f t="shared" si="11"/>
        <v>4</v>
      </c>
      <c r="AB50" s="63">
        <f t="shared" si="12"/>
        <v>194.21287951574547</v>
      </c>
      <c r="AC50" s="63">
        <f t="shared" si="12"/>
        <v>23.592408494242918</v>
      </c>
      <c r="AE50" s="124">
        <f t="shared" si="13"/>
        <v>0</v>
      </c>
      <c r="AF50" s="51">
        <v>0</v>
      </c>
      <c r="AG50" s="51">
        <f t="shared" si="14"/>
        <v>1240.6089408252155</v>
      </c>
      <c r="AI50" s="124">
        <v>0</v>
      </c>
      <c r="AJ50" s="51">
        <f t="shared" si="15"/>
        <v>0</v>
      </c>
      <c r="AK50" s="51">
        <f t="shared" si="16"/>
        <v>1240.6089408252155</v>
      </c>
      <c r="AM50" s="124">
        <f t="shared" si="17"/>
        <v>1106.2276630289839</v>
      </c>
      <c r="AN50" s="51">
        <f t="shared" si="18"/>
        <v>134.38127779623181</v>
      </c>
      <c r="AO50" s="51">
        <f t="shared" si="19"/>
        <v>0</v>
      </c>
      <c r="AQ50" s="124">
        <f t="shared" si="20"/>
        <v>190759</v>
      </c>
      <c r="AR50" s="51">
        <f t="shared" si="20"/>
        <v>23700</v>
      </c>
      <c r="AS50" s="51">
        <f t="shared" si="21"/>
        <v>41801</v>
      </c>
      <c r="AU50" s="178">
        <f t="shared" si="22"/>
        <v>256260</v>
      </c>
      <c r="AW50" s="124">
        <f t="shared" si="23"/>
        <v>1363.007263074785</v>
      </c>
      <c r="AX50" s="51">
        <f t="shared" si="23"/>
        <v>169.34075002947384</v>
      </c>
      <c r="AY50" s="51">
        <f t="shared" si="23"/>
        <v>298.67564101190032</v>
      </c>
      <c r="AZ50" s="65">
        <f t="shared" si="24"/>
        <v>1831.0236541161592</v>
      </c>
      <c r="BB50" s="131">
        <v>194212.87951574547</v>
      </c>
      <c r="BC50" s="54">
        <v>23592.408494242922</v>
      </c>
      <c r="BD50" s="54">
        <v>48727.904342907961</v>
      </c>
      <c r="BE50" s="54">
        <f t="shared" si="25"/>
        <v>266533.19235289638</v>
      </c>
      <c r="BG50" s="122">
        <f t="shared" si="26"/>
        <v>-1.7783987984511862E-2</v>
      </c>
      <c r="BH50" s="49">
        <f t="shared" si="26"/>
        <v>4.5604290796903424E-3</v>
      </c>
      <c r="BI50" s="49">
        <f t="shared" si="26"/>
        <v>-0.14215477633025131</v>
      </c>
      <c r="BJ50" s="49">
        <f t="shared" si="27"/>
        <v>-3.8543763582340018E-2</v>
      </c>
      <c r="BL50" s="131">
        <v>183629</v>
      </c>
      <c r="BM50" s="54">
        <v>22849</v>
      </c>
      <c r="BN50" s="54">
        <v>39160</v>
      </c>
      <c r="BO50" s="54">
        <f t="shared" si="28"/>
        <v>245638</v>
      </c>
      <c r="BQ50" s="122">
        <f t="shared" si="29"/>
        <v>3.8828289649238457E-2</v>
      </c>
      <c r="BR50" s="49">
        <f t="shared" si="29"/>
        <v>3.724451835966569E-2</v>
      </c>
      <c r="BS50" s="49">
        <f t="shared" si="29"/>
        <v>6.7441266598569971E-2</v>
      </c>
      <c r="BT50" s="49">
        <f t="shared" si="30"/>
        <v>4.3242495053696928E-2</v>
      </c>
      <c r="BV50" s="122">
        <f t="shared" si="31"/>
        <v>3.9960122369725903E-2</v>
      </c>
      <c r="BW50" s="49">
        <f t="shared" si="31"/>
        <v>3.8374625516664596E-2</v>
      </c>
      <c r="BX50" s="49">
        <f t="shared" si="31"/>
        <v>6.8604273964439022E-2</v>
      </c>
      <c r="BY50" s="49">
        <f t="shared" si="31"/>
        <v>4.437913717547004E-2</v>
      </c>
      <c r="CA50" s="180">
        <v>133181.60390845413</v>
      </c>
      <c r="CB50" s="64">
        <v>150708.73245939898</v>
      </c>
      <c r="CC50" s="64">
        <v>137022.34950642992</v>
      </c>
      <c r="CD50" s="64">
        <v>135267.24991024251</v>
      </c>
      <c r="CF50" s="180">
        <v>133272.93341318367</v>
      </c>
      <c r="CG50" s="64">
        <v>150976.20042391852</v>
      </c>
      <c r="CH50" s="64">
        <v>136422.14644470334</v>
      </c>
      <c r="CI50" s="64">
        <v>135236.60563024168</v>
      </c>
      <c r="CK50" s="163">
        <v>139954.5</v>
      </c>
      <c r="CL50" s="60">
        <v>140106.984375</v>
      </c>
    </row>
    <row r="51" spans="1:90">
      <c r="A51" s="9" t="s">
        <v>126</v>
      </c>
      <c r="B51" s="23" t="s">
        <v>127</v>
      </c>
      <c r="D51" s="131">
        <v>685510.89529803605</v>
      </c>
      <c r="E51" s="54">
        <v>323321.6875</v>
      </c>
      <c r="F51" s="124">
        <f t="shared" si="0"/>
        <v>2120.2131555064211</v>
      </c>
      <c r="G51" s="131">
        <f t="shared" si="1"/>
        <v>659618</v>
      </c>
      <c r="H51" s="54">
        <v>322742.1875</v>
      </c>
      <c r="I51" s="124">
        <f t="shared" si="2"/>
        <v>2043.7923071336934</v>
      </c>
      <c r="J51" s="49">
        <f t="shared" si="3"/>
        <v>3.9254379501523662E-2</v>
      </c>
      <c r="K51" s="49">
        <f t="shared" si="4"/>
        <v>3.7391689999999977E-2</v>
      </c>
      <c r="M51" s="131">
        <f t="shared" si="5"/>
        <v>687673.35615038569</v>
      </c>
      <c r="N51" s="124">
        <f t="shared" si="6"/>
        <v>2126.9014196592848</v>
      </c>
      <c r="O51" s="49">
        <f t="shared" si="7"/>
        <v>-3.1446046775102099E-3</v>
      </c>
      <c r="P51" s="49">
        <f t="shared" si="8"/>
        <v>-3.1446046775102099E-3</v>
      </c>
      <c r="R51" s="131">
        <v>526960</v>
      </c>
      <c r="S51" s="54">
        <v>51708</v>
      </c>
      <c r="T51" s="54">
        <v>105855</v>
      </c>
      <c r="V51" s="124">
        <f t="shared" si="9"/>
        <v>105855</v>
      </c>
      <c r="W51" s="51">
        <f t="shared" si="10"/>
        <v>987.89529803604819</v>
      </c>
      <c r="Y51" s="176">
        <v>1.4530346063168942E-2</v>
      </c>
      <c r="Z51" s="61">
        <v>-1.5764438538385939E-3</v>
      </c>
      <c r="AA51" s="117">
        <f t="shared" si="11"/>
        <v>3</v>
      </c>
      <c r="AB51" s="63">
        <f t="shared" si="12"/>
        <v>519.41275295001299</v>
      </c>
      <c r="AC51" s="63">
        <f t="shared" si="12"/>
        <v>51.789643465133103</v>
      </c>
      <c r="AE51" s="124">
        <f t="shared" si="13"/>
        <v>0</v>
      </c>
      <c r="AF51" s="51">
        <v>0</v>
      </c>
      <c r="AG51" s="51">
        <f t="shared" si="14"/>
        <v>987.89529803604819</v>
      </c>
      <c r="AI51" s="124">
        <v>0</v>
      </c>
      <c r="AJ51" s="51">
        <f t="shared" si="15"/>
        <v>81.51475879428601</v>
      </c>
      <c r="AK51" s="51">
        <f t="shared" si="16"/>
        <v>906.38053924176222</v>
      </c>
      <c r="AM51" s="124">
        <f t="shared" si="17"/>
        <v>824.2010433823832</v>
      </c>
      <c r="AN51" s="51">
        <f t="shared" si="18"/>
        <v>82.179495859379159</v>
      </c>
      <c r="AO51" s="51">
        <f t="shared" si="19"/>
        <v>0</v>
      </c>
      <c r="AQ51" s="124">
        <f t="shared" si="20"/>
        <v>527784</v>
      </c>
      <c r="AR51" s="51">
        <f t="shared" si="20"/>
        <v>51872</v>
      </c>
      <c r="AS51" s="51">
        <f t="shared" si="21"/>
        <v>105855</v>
      </c>
      <c r="AU51" s="178">
        <f t="shared" si="22"/>
        <v>685511</v>
      </c>
      <c r="AW51" s="124">
        <f t="shared" si="23"/>
        <v>1632.3804446307056</v>
      </c>
      <c r="AX51" s="51">
        <f t="shared" si="23"/>
        <v>160.43464452102364</v>
      </c>
      <c r="AY51" s="51">
        <f t="shared" si="23"/>
        <v>327.39839018686308</v>
      </c>
      <c r="AZ51" s="65">
        <f t="shared" si="24"/>
        <v>2120.2134793385922</v>
      </c>
      <c r="BB51" s="131">
        <v>519412.75295001303</v>
      </c>
      <c r="BC51" s="54">
        <v>51789.6434651331</v>
      </c>
      <c r="BD51" s="54">
        <v>116470.95973523949</v>
      </c>
      <c r="BE51" s="54">
        <f t="shared" si="25"/>
        <v>687673.35615038569</v>
      </c>
      <c r="BG51" s="122">
        <f t="shared" si="26"/>
        <v>1.6116753010861462E-2</v>
      </c>
      <c r="BH51" s="49">
        <f t="shared" si="26"/>
        <v>1.5902124316098387E-3</v>
      </c>
      <c r="BI51" s="49">
        <f t="shared" si="26"/>
        <v>-9.1146838313787226E-2</v>
      </c>
      <c r="BJ51" s="49">
        <f t="shared" si="27"/>
        <v>-3.1444524221363457E-3</v>
      </c>
      <c r="BL51" s="131">
        <v>510744</v>
      </c>
      <c r="BM51" s="54">
        <v>49991</v>
      </c>
      <c r="BN51" s="54">
        <v>98883</v>
      </c>
      <c r="BO51" s="54">
        <f t="shared" si="28"/>
        <v>659618</v>
      </c>
      <c r="BQ51" s="122">
        <f t="shared" si="29"/>
        <v>3.3363093839575253E-2</v>
      </c>
      <c r="BR51" s="49">
        <f t="shared" si="29"/>
        <v>3.7626772819107535E-2</v>
      </c>
      <c r="BS51" s="49">
        <f t="shared" si="29"/>
        <v>7.0507569551894633E-2</v>
      </c>
      <c r="BT51" s="49">
        <f t="shared" si="30"/>
        <v>3.9254538232734726E-2</v>
      </c>
      <c r="BV51" s="122">
        <f t="shared" si="31"/>
        <v>3.1510963481385046E-2</v>
      </c>
      <c r="BW51" s="49">
        <f t="shared" si="31"/>
        <v>3.5767000530096515E-2</v>
      </c>
      <c r="BX51" s="49">
        <f t="shared" si="31"/>
        <v>6.8588863939066602E-2</v>
      </c>
      <c r="BY51" s="49">
        <f t="shared" si="31"/>
        <v>3.7391848446711951E-2</v>
      </c>
      <c r="CA51" s="180">
        <v>356187.62103148788</v>
      </c>
      <c r="CB51" s="64">
        <v>330833.17979421373</v>
      </c>
      <c r="CC51" s="64">
        <v>327515.10181689274</v>
      </c>
      <c r="CD51" s="64">
        <v>348998.49771749676</v>
      </c>
      <c r="CF51" s="180">
        <v>354575.70311664091</v>
      </c>
      <c r="CG51" s="64">
        <v>330094.27430821216</v>
      </c>
      <c r="CH51" s="64">
        <v>325752.94638415746</v>
      </c>
      <c r="CI51" s="64">
        <v>347567.34168740985</v>
      </c>
      <c r="CK51" s="163">
        <v>323321.6875</v>
      </c>
      <c r="CL51" s="60">
        <v>322742.1875</v>
      </c>
    </row>
    <row r="52" spans="1:90">
      <c r="A52" s="9" t="s">
        <v>128</v>
      </c>
      <c r="B52" s="23" t="s">
        <v>129</v>
      </c>
      <c r="D52" s="131">
        <v>617786.83632857911</v>
      </c>
      <c r="E52" s="54">
        <v>306600.3125</v>
      </c>
      <c r="F52" s="124">
        <f t="shared" si="0"/>
        <v>2014.9582734967989</v>
      </c>
      <c r="G52" s="131">
        <f t="shared" si="1"/>
        <v>591273</v>
      </c>
      <c r="H52" s="54">
        <v>306030.75</v>
      </c>
      <c r="I52" s="124">
        <f t="shared" si="2"/>
        <v>1932.0705517337719</v>
      </c>
      <c r="J52" s="49">
        <f t="shared" si="3"/>
        <v>4.4841953426892678E-2</v>
      </c>
      <c r="K52" s="49">
        <f t="shared" si="4"/>
        <v>4.2900980861514837E-2</v>
      </c>
      <c r="M52" s="131">
        <f t="shared" si="5"/>
        <v>637760.80705885729</v>
      </c>
      <c r="N52" s="124">
        <f t="shared" si="6"/>
        <v>2080.1048826682372</v>
      </c>
      <c r="O52" s="49">
        <f t="shared" si="7"/>
        <v>-3.1318905942796293E-2</v>
      </c>
      <c r="P52" s="49">
        <f t="shared" si="8"/>
        <v>-3.1318905942796516E-2</v>
      </c>
      <c r="R52" s="131">
        <v>463844</v>
      </c>
      <c r="S52" s="54">
        <v>50210</v>
      </c>
      <c r="T52" s="54">
        <v>102617</v>
      </c>
      <c r="V52" s="124">
        <f t="shared" si="9"/>
        <v>102617</v>
      </c>
      <c r="W52" s="51">
        <f t="shared" si="10"/>
        <v>1115.8363285791129</v>
      </c>
      <c r="Y52" s="176">
        <v>-3.0977218936904638E-2</v>
      </c>
      <c r="Z52" s="61">
        <v>-1.5471891841816743E-2</v>
      </c>
      <c r="AA52" s="117">
        <f t="shared" si="11"/>
        <v>4</v>
      </c>
      <c r="AB52" s="63">
        <f t="shared" si="12"/>
        <v>478.67192502030355</v>
      </c>
      <c r="AC52" s="63">
        <f t="shared" si="12"/>
        <v>50.999051813696724</v>
      </c>
      <c r="AE52" s="124">
        <f t="shared" si="13"/>
        <v>0</v>
      </c>
      <c r="AF52" s="51">
        <v>0</v>
      </c>
      <c r="AG52" s="51">
        <f t="shared" si="14"/>
        <v>1115.8363285791129</v>
      </c>
      <c r="AI52" s="124">
        <v>0</v>
      </c>
      <c r="AJ52" s="51">
        <f t="shared" si="15"/>
        <v>0</v>
      </c>
      <c r="AK52" s="51">
        <f t="shared" si="16"/>
        <v>1115.8363285791129</v>
      </c>
      <c r="AM52" s="124">
        <f t="shared" si="17"/>
        <v>1008.3986980014308</v>
      </c>
      <c r="AN52" s="51">
        <f t="shared" si="18"/>
        <v>107.43763057768203</v>
      </c>
      <c r="AO52" s="51">
        <f t="shared" si="19"/>
        <v>0</v>
      </c>
      <c r="AQ52" s="124">
        <f t="shared" si="20"/>
        <v>464852</v>
      </c>
      <c r="AR52" s="51">
        <f t="shared" si="20"/>
        <v>50317</v>
      </c>
      <c r="AS52" s="51">
        <f t="shared" si="21"/>
        <v>102617</v>
      </c>
      <c r="AU52" s="178">
        <f t="shared" si="22"/>
        <v>617786</v>
      </c>
      <c r="AW52" s="124">
        <f t="shared" si="23"/>
        <v>1516.1497919216895</v>
      </c>
      <c r="AX52" s="51">
        <f t="shared" si="23"/>
        <v>164.11268334894473</v>
      </c>
      <c r="AY52" s="51">
        <f t="shared" si="23"/>
        <v>334.69307047754558</v>
      </c>
      <c r="AZ52" s="65">
        <f t="shared" si="24"/>
        <v>2014.9555457481799</v>
      </c>
      <c r="BB52" s="131">
        <v>478671.92502030358</v>
      </c>
      <c r="BC52" s="54">
        <v>50999.051813696729</v>
      </c>
      <c r="BD52" s="54">
        <v>108089.83022485692</v>
      </c>
      <c r="BE52" s="54">
        <f t="shared" si="25"/>
        <v>637760.80705885729</v>
      </c>
      <c r="BG52" s="122">
        <f t="shared" si="26"/>
        <v>-2.8871392488116765E-2</v>
      </c>
      <c r="BH52" s="49">
        <f t="shared" si="26"/>
        <v>-1.3373813618894559E-2</v>
      </c>
      <c r="BI52" s="49">
        <f t="shared" si="26"/>
        <v>-5.0632239994011563E-2</v>
      </c>
      <c r="BJ52" s="49">
        <f t="shared" si="27"/>
        <v>-3.1320217294277697E-2</v>
      </c>
      <c r="BL52" s="131">
        <v>446972</v>
      </c>
      <c r="BM52" s="54">
        <v>48449</v>
      </c>
      <c r="BN52" s="54">
        <v>95852</v>
      </c>
      <c r="BO52" s="54">
        <f t="shared" si="28"/>
        <v>591273</v>
      </c>
      <c r="BQ52" s="122">
        <f t="shared" si="29"/>
        <v>4.0002505749800799E-2</v>
      </c>
      <c r="BR52" s="49">
        <f t="shared" si="29"/>
        <v>3.8556007347932963E-2</v>
      </c>
      <c r="BS52" s="49">
        <f t="shared" si="29"/>
        <v>7.0577557067145191E-2</v>
      </c>
      <c r="BT52" s="49">
        <f t="shared" si="30"/>
        <v>4.4840538972691135E-2</v>
      </c>
      <c r="BV52" s="122">
        <f t="shared" si="31"/>
        <v>3.8070523285884894E-2</v>
      </c>
      <c r="BW52" s="49">
        <f t="shared" si="31"/>
        <v>3.6626712002106654E-2</v>
      </c>
      <c r="BX52" s="49">
        <f t="shared" si="31"/>
        <v>6.8588776217983316E-2</v>
      </c>
      <c r="BY52" s="49">
        <f t="shared" si="31"/>
        <v>4.2899569034903884E-2</v>
      </c>
      <c r="CA52" s="180">
        <v>328249.57273229078</v>
      </c>
      <c r="CB52" s="64">
        <v>325782.8660159476</v>
      </c>
      <c r="CC52" s="64">
        <v>303947.45464395545</v>
      </c>
      <c r="CD52" s="64">
        <v>323667.56916777289</v>
      </c>
      <c r="CF52" s="180">
        <v>325691.13633421471</v>
      </c>
      <c r="CG52" s="64">
        <v>324030.15053734172</v>
      </c>
      <c r="CH52" s="64">
        <v>302067.32394360378</v>
      </c>
      <c r="CI52" s="64">
        <v>321413.96575787367</v>
      </c>
      <c r="CK52" s="163">
        <v>306600.3125</v>
      </c>
      <c r="CL52" s="60">
        <v>306030.75</v>
      </c>
    </row>
    <row r="53" spans="1:90">
      <c r="A53" s="9" t="s">
        <v>130</v>
      </c>
      <c r="B53" s="23" t="s">
        <v>131</v>
      </c>
      <c r="D53" s="131">
        <v>461092.22693763208</v>
      </c>
      <c r="E53" s="54">
        <v>252882.71875</v>
      </c>
      <c r="F53" s="124">
        <f t="shared" si="0"/>
        <v>1823.3441542261658</v>
      </c>
      <c r="G53" s="131">
        <f t="shared" si="1"/>
        <v>442850</v>
      </c>
      <c r="H53" s="54">
        <v>251959.515625</v>
      </c>
      <c r="I53" s="124">
        <f t="shared" si="2"/>
        <v>1757.6236360888581</v>
      </c>
      <c r="J53" s="49">
        <f t="shared" si="3"/>
        <v>4.1192789742874769E-2</v>
      </c>
      <c r="K53" s="49">
        <f t="shared" si="4"/>
        <v>3.7391690000000199E-2</v>
      </c>
      <c r="M53" s="131">
        <f t="shared" si="5"/>
        <v>458944.82672379114</v>
      </c>
      <c r="N53" s="124">
        <f t="shared" si="6"/>
        <v>1814.8524699210636</v>
      </c>
      <c r="O53" s="49">
        <f t="shared" si="7"/>
        <v>4.678994268592751E-3</v>
      </c>
      <c r="P53" s="49">
        <f t="shared" si="8"/>
        <v>4.678994268592751E-3</v>
      </c>
      <c r="R53" s="131">
        <v>356637</v>
      </c>
      <c r="S53" s="54">
        <v>39341</v>
      </c>
      <c r="T53" s="54">
        <v>64189</v>
      </c>
      <c r="V53" s="124">
        <f t="shared" si="9"/>
        <v>64189</v>
      </c>
      <c r="W53" s="51">
        <f t="shared" si="10"/>
        <v>925.22693763207644</v>
      </c>
      <c r="Y53" s="176">
        <v>1.5994690557334046E-2</v>
      </c>
      <c r="Z53" s="61">
        <v>4.3398932989628491E-2</v>
      </c>
      <c r="AA53" s="117">
        <f t="shared" si="11"/>
        <v>2</v>
      </c>
      <c r="AB53" s="63">
        <f t="shared" si="12"/>
        <v>351.02250367505678</v>
      </c>
      <c r="AC53" s="63">
        <f t="shared" si="12"/>
        <v>37.704658070980656</v>
      </c>
      <c r="AE53" s="124">
        <f t="shared" si="13"/>
        <v>0</v>
      </c>
      <c r="AF53" s="51">
        <v>0</v>
      </c>
      <c r="AG53" s="51">
        <f t="shared" si="14"/>
        <v>925.22693763207644</v>
      </c>
      <c r="AI53" s="124">
        <v>0</v>
      </c>
      <c r="AJ53" s="51">
        <f t="shared" si="15"/>
        <v>0</v>
      </c>
      <c r="AK53" s="51">
        <f t="shared" si="16"/>
        <v>925.22693763207644</v>
      </c>
      <c r="AM53" s="124">
        <f t="shared" si="17"/>
        <v>835.4843913052797</v>
      </c>
      <c r="AN53" s="51">
        <f t="shared" si="18"/>
        <v>89.74254632679677</v>
      </c>
      <c r="AO53" s="51">
        <f t="shared" si="19"/>
        <v>0</v>
      </c>
      <c r="AQ53" s="124">
        <f t="shared" si="20"/>
        <v>357472</v>
      </c>
      <c r="AR53" s="51">
        <f t="shared" si="20"/>
        <v>39431</v>
      </c>
      <c r="AS53" s="51">
        <f t="shared" si="21"/>
        <v>64189</v>
      </c>
      <c r="AU53" s="178">
        <f t="shared" si="22"/>
        <v>461092</v>
      </c>
      <c r="AW53" s="124">
        <f t="shared" si="23"/>
        <v>1413.5880924049895</v>
      </c>
      <c r="AX53" s="51">
        <f t="shared" si="23"/>
        <v>155.92603636542481</v>
      </c>
      <c r="AY53" s="51">
        <f t="shared" si="23"/>
        <v>253.82912805306117</v>
      </c>
      <c r="AZ53" s="65">
        <f t="shared" si="24"/>
        <v>1823.3432568234755</v>
      </c>
      <c r="BB53" s="131">
        <v>351022.5036750568</v>
      </c>
      <c r="BC53" s="54">
        <v>37704.658070980651</v>
      </c>
      <c r="BD53" s="54">
        <v>70217.664977753695</v>
      </c>
      <c r="BE53" s="54">
        <f t="shared" si="25"/>
        <v>458944.82672379114</v>
      </c>
      <c r="BG53" s="122">
        <f t="shared" si="26"/>
        <v>1.8373455426417662E-2</v>
      </c>
      <c r="BH53" s="49">
        <f t="shared" si="26"/>
        <v>4.5785905968685148E-2</v>
      </c>
      <c r="BI53" s="49">
        <f t="shared" si="26"/>
        <v>-8.585681366168596E-2</v>
      </c>
      <c r="BJ53" s="49">
        <f t="shared" si="27"/>
        <v>4.6784997916560211E-3</v>
      </c>
      <c r="BL53" s="131">
        <v>345019</v>
      </c>
      <c r="BM53" s="54">
        <v>37981</v>
      </c>
      <c r="BN53" s="54">
        <v>59850</v>
      </c>
      <c r="BO53" s="54">
        <f t="shared" si="28"/>
        <v>442850</v>
      </c>
      <c r="BQ53" s="122">
        <f t="shared" si="29"/>
        <v>3.609366440688766E-2</v>
      </c>
      <c r="BR53" s="49">
        <f t="shared" si="29"/>
        <v>3.8176983228456418E-2</v>
      </c>
      <c r="BS53" s="49">
        <f t="shared" si="29"/>
        <v>7.249791144527995E-2</v>
      </c>
      <c r="BT53" s="49">
        <f t="shared" si="30"/>
        <v>4.1192277294795021E-2</v>
      </c>
      <c r="BV53" s="122">
        <f t="shared" si="31"/>
        <v>3.2311180125236261E-2</v>
      </c>
      <c r="BW53" s="49">
        <f t="shared" si="31"/>
        <v>3.438689334031686E-2</v>
      </c>
      <c r="BX53" s="49">
        <f t="shared" si="31"/>
        <v>6.8582525576698306E-2</v>
      </c>
      <c r="BY53" s="49">
        <f t="shared" si="31"/>
        <v>3.7391179422722853E-2</v>
      </c>
      <c r="CA53" s="180">
        <v>240713.90200264828</v>
      </c>
      <c r="CB53" s="64">
        <v>240858.03817271051</v>
      </c>
      <c r="CC53" s="64">
        <v>197451.3281835299</v>
      </c>
      <c r="CD53" s="64">
        <v>232917.34895541382</v>
      </c>
      <c r="CF53" s="180">
        <v>239518.58453737042</v>
      </c>
      <c r="CG53" s="64">
        <v>239765.52259374157</v>
      </c>
      <c r="CH53" s="64">
        <v>196402.57998666767</v>
      </c>
      <c r="CI53" s="64">
        <v>231973.61315588522</v>
      </c>
      <c r="CK53" s="163">
        <v>252882.71875</v>
      </c>
      <c r="CL53" s="60">
        <v>251959.515625</v>
      </c>
    </row>
    <row r="54" spans="1:90">
      <c r="A54" s="9" t="s">
        <v>132</v>
      </c>
      <c r="B54" s="23" t="s">
        <v>133</v>
      </c>
      <c r="D54" s="131">
        <v>295212.93407379859</v>
      </c>
      <c r="E54" s="54">
        <v>144168.25</v>
      </c>
      <c r="F54" s="124">
        <f t="shared" si="0"/>
        <v>2047.6972847613713</v>
      </c>
      <c r="G54" s="131">
        <f t="shared" si="1"/>
        <v>284519</v>
      </c>
      <c r="H54" s="54">
        <v>144141.25</v>
      </c>
      <c r="I54" s="124">
        <f t="shared" si="2"/>
        <v>1973.8901945140617</v>
      </c>
      <c r="J54" s="49">
        <f t="shared" si="3"/>
        <v>3.758601033252118E-2</v>
      </c>
      <c r="K54" s="49">
        <f t="shared" si="4"/>
        <v>3.7391689999999977E-2</v>
      </c>
      <c r="M54" s="131">
        <f t="shared" si="5"/>
        <v>290548.69343717734</v>
      </c>
      <c r="N54" s="124">
        <f t="shared" si="6"/>
        <v>2015.3445258382296</v>
      </c>
      <c r="O54" s="49">
        <f t="shared" si="7"/>
        <v>1.6053214975581209E-2</v>
      </c>
      <c r="P54" s="49">
        <f t="shared" si="8"/>
        <v>1.6053214975581209E-2</v>
      </c>
      <c r="R54" s="131">
        <v>218056</v>
      </c>
      <c r="S54" s="54">
        <v>25523</v>
      </c>
      <c r="T54" s="54">
        <v>51428</v>
      </c>
      <c r="V54" s="124">
        <f t="shared" si="9"/>
        <v>51428</v>
      </c>
      <c r="W54" s="51">
        <f t="shared" si="10"/>
        <v>205.93407379859127</v>
      </c>
      <c r="Y54" s="176">
        <v>1.0301091834778342E-2</v>
      </c>
      <c r="Z54" s="61">
        <v>1.8788961931053727E-2</v>
      </c>
      <c r="AA54" s="117">
        <f t="shared" si="11"/>
        <v>2</v>
      </c>
      <c r="AB54" s="63">
        <f t="shared" si="12"/>
        <v>215.83268766343195</v>
      </c>
      <c r="AC54" s="63">
        <f t="shared" si="12"/>
        <v>25.052293412781658</v>
      </c>
      <c r="AE54" s="124">
        <f t="shared" si="13"/>
        <v>0</v>
      </c>
      <c r="AF54" s="51">
        <v>0</v>
      </c>
      <c r="AG54" s="51">
        <f t="shared" si="14"/>
        <v>205.93407379859127</v>
      </c>
      <c r="AI54" s="124">
        <v>0</v>
      </c>
      <c r="AJ54" s="51">
        <f t="shared" si="15"/>
        <v>0</v>
      </c>
      <c r="AK54" s="51">
        <f t="shared" si="16"/>
        <v>205.93407379859127</v>
      </c>
      <c r="AM54" s="124">
        <f t="shared" si="17"/>
        <v>184.5167117968505</v>
      </c>
      <c r="AN54" s="51">
        <f t="shared" si="18"/>
        <v>21.417362001740759</v>
      </c>
      <c r="AO54" s="51">
        <f t="shared" si="19"/>
        <v>0</v>
      </c>
      <c r="AQ54" s="124">
        <f t="shared" si="20"/>
        <v>218241</v>
      </c>
      <c r="AR54" s="51">
        <f t="shared" si="20"/>
        <v>25544</v>
      </c>
      <c r="AS54" s="51">
        <f t="shared" si="21"/>
        <v>51428</v>
      </c>
      <c r="AU54" s="178">
        <f t="shared" si="22"/>
        <v>295213</v>
      </c>
      <c r="AW54" s="124">
        <f t="shared" si="23"/>
        <v>1513.7937791434661</v>
      </c>
      <c r="AX54" s="51">
        <f t="shared" si="23"/>
        <v>177.18186910085959</v>
      </c>
      <c r="AY54" s="51">
        <f t="shared" si="23"/>
        <v>356.72209380359402</v>
      </c>
      <c r="AZ54" s="65">
        <f t="shared" si="24"/>
        <v>2047.69774204792</v>
      </c>
      <c r="BB54" s="131">
        <v>215832.68766343198</v>
      </c>
      <c r="BC54" s="54">
        <v>25052.293412781659</v>
      </c>
      <c r="BD54" s="54">
        <v>49663.712360963676</v>
      </c>
      <c r="BE54" s="54">
        <f t="shared" si="25"/>
        <v>290548.69343717734</v>
      </c>
      <c r="BG54" s="122">
        <f t="shared" si="26"/>
        <v>1.1158237256089443E-2</v>
      </c>
      <c r="BH54" s="49">
        <f t="shared" si="26"/>
        <v>1.9627208540016206E-2</v>
      </c>
      <c r="BI54" s="49">
        <f t="shared" si="26"/>
        <v>3.5524683016307845E-2</v>
      </c>
      <c r="BJ54" s="49">
        <f t="shared" si="27"/>
        <v>1.6053441878000285E-2</v>
      </c>
      <c r="BL54" s="131">
        <v>211686</v>
      </c>
      <c r="BM54" s="54">
        <v>24715</v>
      </c>
      <c r="BN54" s="54">
        <v>48118</v>
      </c>
      <c r="BO54" s="54">
        <f t="shared" si="28"/>
        <v>284519</v>
      </c>
      <c r="BQ54" s="122">
        <f t="shared" si="29"/>
        <v>3.0965675576089202E-2</v>
      </c>
      <c r="BR54" s="49">
        <f t="shared" si="29"/>
        <v>3.354238316811653E-2</v>
      </c>
      <c r="BS54" s="49">
        <f t="shared" si="29"/>
        <v>6.8789226484891275E-2</v>
      </c>
      <c r="BT54" s="49">
        <f t="shared" si="30"/>
        <v>3.7586242043589291E-2</v>
      </c>
      <c r="BV54" s="122">
        <f t="shared" si="31"/>
        <v>3.0772595107674272E-2</v>
      </c>
      <c r="BW54" s="49">
        <f t="shared" si="31"/>
        <v>3.3348820130862933E-2</v>
      </c>
      <c r="BX54" s="49">
        <f t="shared" si="31"/>
        <v>6.8589062377224508E-2</v>
      </c>
      <c r="BY54" s="49">
        <f t="shared" si="31"/>
        <v>3.7391921667673245E-2</v>
      </c>
      <c r="CA54" s="180">
        <v>148007.40090235797</v>
      </c>
      <c r="CB54" s="64">
        <v>160034.50374143044</v>
      </c>
      <c r="CC54" s="64">
        <v>139653.8317146241</v>
      </c>
      <c r="CD54" s="64">
        <v>147455.26581253967</v>
      </c>
      <c r="CF54" s="180">
        <v>147039.84034570563</v>
      </c>
      <c r="CG54" s="64">
        <v>159409.3102543586</v>
      </c>
      <c r="CH54" s="64">
        <v>138878.44727214525</v>
      </c>
      <c r="CI54" s="64">
        <v>146593.91663819674</v>
      </c>
      <c r="CK54" s="163">
        <v>144168.25</v>
      </c>
      <c r="CL54" s="60">
        <v>144141.25</v>
      </c>
    </row>
    <row r="55" spans="1:90">
      <c r="A55" s="9" t="s">
        <v>134</v>
      </c>
      <c r="B55" s="23" t="s">
        <v>135</v>
      </c>
      <c r="D55" s="131">
        <v>302748.36535177915</v>
      </c>
      <c r="E55" s="54">
        <v>163457.59375</v>
      </c>
      <c r="F55" s="124">
        <f t="shared" si="0"/>
        <v>1852.1523436520008</v>
      </c>
      <c r="G55" s="131">
        <f t="shared" si="1"/>
        <v>291769</v>
      </c>
      <c r="H55" s="54">
        <v>163420</v>
      </c>
      <c r="I55" s="124">
        <f t="shared" si="2"/>
        <v>1785.3934646922041</v>
      </c>
      <c r="J55" s="49">
        <f t="shared" si="3"/>
        <v>3.7630335476966925E-2</v>
      </c>
      <c r="K55" s="49">
        <f t="shared" si="4"/>
        <v>3.7391689999999977E-2</v>
      </c>
      <c r="M55" s="131">
        <f t="shared" si="5"/>
        <v>304644.0854438626</v>
      </c>
      <c r="N55" s="124">
        <f t="shared" si="6"/>
        <v>1863.7499699756997</v>
      </c>
      <c r="O55" s="49">
        <f t="shared" si="7"/>
        <v>-6.2227372289910265E-3</v>
      </c>
      <c r="P55" s="49">
        <f t="shared" si="8"/>
        <v>-6.2227372289911376E-3</v>
      </c>
      <c r="R55" s="131">
        <v>228700</v>
      </c>
      <c r="S55" s="54">
        <v>25300</v>
      </c>
      <c r="T55" s="54">
        <v>48377</v>
      </c>
      <c r="V55" s="124">
        <f t="shared" si="9"/>
        <v>48377</v>
      </c>
      <c r="W55" s="51">
        <f t="shared" si="10"/>
        <v>371.36535177915357</v>
      </c>
      <c r="Y55" s="176">
        <v>-1.5307318174047069E-3</v>
      </c>
      <c r="Z55" s="61">
        <v>-4.4690412749459618E-4</v>
      </c>
      <c r="AA55" s="117">
        <f t="shared" si="11"/>
        <v>4</v>
      </c>
      <c r="AB55" s="63">
        <f t="shared" si="12"/>
        <v>229.05061506427501</v>
      </c>
      <c r="AC55" s="63">
        <f t="shared" si="12"/>
        <v>25.311311729684299</v>
      </c>
      <c r="AE55" s="124">
        <f t="shared" si="13"/>
        <v>0</v>
      </c>
      <c r="AF55" s="51">
        <v>0</v>
      </c>
      <c r="AG55" s="51">
        <f t="shared" si="14"/>
        <v>371.36535177915357</v>
      </c>
      <c r="AI55" s="124">
        <v>0</v>
      </c>
      <c r="AJ55" s="51">
        <f t="shared" si="15"/>
        <v>0</v>
      </c>
      <c r="AK55" s="51">
        <f t="shared" si="16"/>
        <v>371.36535177915357</v>
      </c>
      <c r="AM55" s="124">
        <f t="shared" si="17"/>
        <v>334.41114128482872</v>
      </c>
      <c r="AN55" s="51">
        <f t="shared" si="18"/>
        <v>36.954210494324876</v>
      </c>
      <c r="AO55" s="51">
        <f t="shared" si="19"/>
        <v>0</v>
      </c>
      <c r="AQ55" s="124">
        <f t="shared" si="20"/>
        <v>229034</v>
      </c>
      <c r="AR55" s="51">
        <f t="shared" si="20"/>
        <v>25337</v>
      </c>
      <c r="AS55" s="51">
        <f t="shared" si="21"/>
        <v>48377</v>
      </c>
      <c r="AU55" s="178">
        <f t="shared" si="22"/>
        <v>302748</v>
      </c>
      <c r="AW55" s="124">
        <f t="shared" si="23"/>
        <v>1401.1829903130458</v>
      </c>
      <c r="AX55" s="51">
        <f t="shared" si="23"/>
        <v>155.00656420252727</v>
      </c>
      <c r="AY55" s="51">
        <f t="shared" si="23"/>
        <v>295.96055398925142</v>
      </c>
      <c r="AZ55" s="65">
        <f t="shared" si="24"/>
        <v>1852.1501085048244</v>
      </c>
      <c r="BB55" s="131">
        <v>229050.61506427499</v>
      </c>
      <c r="BC55" s="54">
        <v>25311.311729684294</v>
      </c>
      <c r="BD55" s="54">
        <v>50282.158649903329</v>
      </c>
      <c r="BE55" s="54">
        <f t="shared" si="25"/>
        <v>304644.0854438626</v>
      </c>
      <c r="BG55" s="122">
        <f t="shared" si="26"/>
        <v>-7.2538832826651856E-5</v>
      </c>
      <c r="BH55" s="49">
        <f t="shared" si="26"/>
        <v>1.0148928901847487E-3</v>
      </c>
      <c r="BI55" s="49">
        <f t="shared" si="26"/>
        <v>-3.7889356802842666E-2</v>
      </c>
      <c r="BJ55" s="49">
        <f t="shared" si="27"/>
        <v>-6.223936503149341E-3</v>
      </c>
      <c r="BL55" s="131">
        <v>222009</v>
      </c>
      <c r="BM55" s="54">
        <v>24498</v>
      </c>
      <c r="BN55" s="54">
        <v>45262</v>
      </c>
      <c r="BO55" s="54">
        <f t="shared" si="28"/>
        <v>291769</v>
      </c>
      <c r="BQ55" s="122">
        <f t="shared" si="29"/>
        <v>3.1642861325441807E-2</v>
      </c>
      <c r="BR55" s="49">
        <f t="shared" si="29"/>
        <v>3.4247693689280823E-2</v>
      </c>
      <c r="BS55" s="49">
        <f t="shared" si="29"/>
        <v>6.882152799257657E-2</v>
      </c>
      <c r="BT55" s="49">
        <f t="shared" si="30"/>
        <v>3.7629083281637277E-2</v>
      </c>
      <c r="BV55" s="122">
        <f t="shared" si="31"/>
        <v>3.1405592912710611E-2</v>
      </c>
      <c r="BW55" s="49">
        <f t="shared" si="31"/>
        <v>3.4009826188954539E-2</v>
      </c>
      <c r="BX55" s="49">
        <f t="shared" si="31"/>
        <v>6.8575708826907222E-2</v>
      </c>
      <c r="BY55" s="49">
        <f t="shared" si="31"/>
        <v>3.7390438092663736E-2</v>
      </c>
      <c r="CA55" s="180">
        <v>157071.60290574291</v>
      </c>
      <c r="CB55" s="64">
        <v>161689.11743776791</v>
      </c>
      <c r="CC55" s="64">
        <v>141392.89611102629</v>
      </c>
      <c r="CD55" s="64">
        <v>154608.76476822206</v>
      </c>
      <c r="CF55" s="180">
        <v>156020.50041127458</v>
      </c>
      <c r="CG55" s="64">
        <v>160912.86595418063</v>
      </c>
      <c r="CH55" s="64">
        <v>140485.80890206827</v>
      </c>
      <c r="CI55" s="64">
        <v>153684.93172624419</v>
      </c>
      <c r="CK55" s="163">
        <v>163457.59375</v>
      </c>
      <c r="CL55" s="60">
        <v>163420</v>
      </c>
    </row>
    <row r="56" spans="1:90">
      <c r="A56" s="9" t="s">
        <v>136</v>
      </c>
      <c r="B56" s="23" t="s">
        <v>137</v>
      </c>
      <c r="D56" s="131">
        <v>640186.90682891617</v>
      </c>
      <c r="E56" s="54">
        <v>301211.5</v>
      </c>
      <c r="F56" s="124">
        <f t="shared" si="0"/>
        <v>2125.3733898902142</v>
      </c>
      <c r="G56" s="131">
        <f t="shared" si="1"/>
        <v>614916</v>
      </c>
      <c r="H56" s="54">
        <v>300771.90625</v>
      </c>
      <c r="I56" s="124">
        <f t="shared" si="2"/>
        <v>2044.459562951618</v>
      </c>
      <c r="J56" s="49">
        <f t="shared" si="3"/>
        <v>4.1096518595899578E-2</v>
      </c>
      <c r="K56" s="49">
        <f t="shared" si="4"/>
        <v>3.95771226806656E-2</v>
      </c>
      <c r="M56" s="131">
        <f t="shared" si="5"/>
        <v>651247.74480080919</v>
      </c>
      <c r="N56" s="124">
        <f t="shared" si="6"/>
        <v>2162.0945574814018</v>
      </c>
      <c r="O56" s="49">
        <f t="shared" si="7"/>
        <v>-1.6984071054673811E-2</v>
      </c>
      <c r="P56" s="49">
        <f t="shared" si="8"/>
        <v>-1.6984071054673811E-2</v>
      </c>
      <c r="R56" s="131">
        <v>469125</v>
      </c>
      <c r="S56" s="54">
        <v>52956</v>
      </c>
      <c r="T56" s="54">
        <v>117178</v>
      </c>
      <c r="V56" s="124">
        <f t="shared" si="9"/>
        <v>117178</v>
      </c>
      <c r="W56" s="51">
        <f t="shared" si="10"/>
        <v>927.90682891616598</v>
      </c>
      <c r="Y56" s="176">
        <v>-1.3574384996386968E-2</v>
      </c>
      <c r="Z56" s="61">
        <v>4.4553296876878035E-2</v>
      </c>
      <c r="AA56" s="117">
        <f t="shared" si="11"/>
        <v>1</v>
      </c>
      <c r="AB56" s="63">
        <f t="shared" si="12"/>
        <v>475.58071573220622</v>
      </c>
      <c r="AC56" s="63">
        <f t="shared" si="12"/>
        <v>50.697269501071666</v>
      </c>
      <c r="AE56" s="124">
        <f t="shared" si="13"/>
        <v>927.90682891616598</v>
      </c>
      <c r="AF56" s="51">
        <v>0</v>
      </c>
      <c r="AG56" s="51">
        <f t="shared" si="14"/>
        <v>0</v>
      </c>
      <c r="AI56" s="124">
        <v>0</v>
      </c>
      <c r="AJ56" s="51">
        <f t="shared" si="15"/>
        <v>0</v>
      </c>
      <c r="AK56" s="51">
        <f t="shared" si="16"/>
        <v>0</v>
      </c>
      <c r="AM56" s="124">
        <f t="shared" si="17"/>
        <v>0</v>
      </c>
      <c r="AN56" s="51">
        <f t="shared" si="18"/>
        <v>0</v>
      </c>
      <c r="AO56" s="51">
        <f t="shared" si="19"/>
        <v>0</v>
      </c>
      <c r="AQ56" s="124">
        <f t="shared" si="20"/>
        <v>470053</v>
      </c>
      <c r="AR56" s="51">
        <f t="shared" si="20"/>
        <v>52956</v>
      </c>
      <c r="AS56" s="51">
        <f t="shared" si="21"/>
        <v>117178</v>
      </c>
      <c r="AU56" s="178">
        <f t="shared" si="22"/>
        <v>640187</v>
      </c>
      <c r="AW56" s="124">
        <f t="shared" si="23"/>
        <v>1560.5413471929191</v>
      </c>
      <c r="AX56" s="51">
        <f t="shared" si="23"/>
        <v>175.81002053374456</v>
      </c>
      <c r="AY56" s="51">
        <f t="shared" si="23"/>
        <v>389.0223314846877</v>
      </c>
      <c r="AZ56" s="65">
        <f t="shared" si="24"/>
        <v>2125.3736992113518</v>
      </c>
      <c r="BB56" s="131">
        <v>475580.71573220624</v>
      </c>
      <c r="BC56" s="54">
        <v>50697.269501071663</v>
      </c>
      <c r="BD56" s="54">
        <v>124969.75956753129</v>
      </c>
      <c r="BE56" s="54">
        <f t="shared" si="25"/>
        <v>651247.74480080919</v>
      </c>
      <c r="BG56" s="122">
        <f t="shared" si="26"/>
        <v>-1.1623086364416113E-2</v>
      </c>
      <c r="BH56" s="49">
        <f t="shared" si="26"/>
        <v>4.4553296876878035E-2</v>
      </c>
      <c r="BI56" s="49">
        <f t="shared" si="26"/>
        <v>-6.2349160264814074E-2</v>
      </c>
      <c r="BJ56" s="49">
        <f t="shared" si="27"/>
        <v>-1.6983927989174474E-2</v>
      </c>
      <c r="BL56" s="131">
        <v>454168</v>
      </c>
      <c r="BM56" s="54">
        <v>51251</v>
      </c>
      <c r="BN56" s="54">
        <v>109497</v>
      </c>
      <c r="BO56" s="54">
        <f t="shared" si="28"/>
        <v>614916</v>
      </c>
      <c r="BQ56" s="122">
        <f t="shared" si="29"/>
        <v>3.4976044107026372E-2</v>
      </c>
      <c r="BR56" s="49">
        <f t="shared" si="29"/>
        <v>3.3267643558174465E-2</v>
      </c>
      <c r="BS56" s="49">
        <f t="shared" si="29"/>
        <v>7.0148040585586768E-2</v>
      </c>
      <c r="BT56" s="49">
        <f t="shared" si="30"/>
        <v>4.1096670114292078E-2</v>
      </c>
      <c r="BV56" s="122">
        <f t="shared" si="31"/>
        <v>3.3465580527816563E-2</v>
      </c>
      <c r="BW56" s="49">
        <f t="shared" si="31"/>
        <v>3.1759673250980391E-2</v>
      </c>
      <c r="BX56" s="49">
        <f t="shared" si="31"/>
        <v>6.8586246330665901E-2</v>
      </c>
      <c r="BY56" s="49">
        <f t="shared" si="31"/>
        <v>3.9577273977929428E-2</v>
      </c>
      <c r="CA56" s="180">
        <v>326129.77402464568</v>
      </c>
      <c r="CB56" s="64">
        <v>323855.0751409512</v>
      </c>
      <c r="CC56" s="64">
        <v>351413.63668534264</v>
      </c>
      <c r="CD56" s="64">
        <v>330512.27380646951</v>
      </c>
      <c r="CF56" s="180">
        <v>325110.43786710111</v>
      </c>
      <c r="CG56" s="64">
        <v>323648.21624311886</v>
      </c>
      <c r="CH56" s="64">
        <v>349582.86348041019</v>
      </c>
      <c r="CI56" s="64">
        <v>329287.54249630537</v>
      </c>
      <c r="CK56" s="163">
        <v>301211.5</v>
      </c>
      <c r="CL56" s="60">
        <v>300771.90625</v>
      </c>
    </row>
    <row r="57" spans="1:90">
      <c r="A57" s="9" t="s">
        <v>138</v>
      </c>
      <c r="B57" s="23" t="s">
        <v>139</v>
      </c>
      <c r="D57" s="131">
        <v>357970.39420462312</v>
      </c>
      <c r="E57" s="54">
        <v>169266.1875</v>
      </c>
      <c r="F57" s="124">
        <f t="shared" si="0"/>
        <v>2114.8369883655773</v>
      </c>
      <c r="G57" s="131">
        <f t="shared" si="1"/>
        <v>344962</v>
      </c>
      <c r="H57" s="54">
        <v>169391.1875</v>
      </c>
      <c r="I57" s="124">
        <f t="shared" si="2"/>
        <v>2036.4813842514682</v>
      </c>
      <c r="J57" s="49">
        <f t="shared" si="3"/>
        <v>3.7709643974185969E-2</v>
      </c>
      <c r="K57" s="49">
        <f t="shared" si="4"/>
        <v>3.8475973667154273E-2</v>
      </c>
      <c r="M57" s="131">
        <f t="shared" si="5"/>
        <v>362135.61726760765</v>
      </c>
      <c r="N57" s="124">
        <f t="shared" si="6"/>
        <v>2139.4445199966926</v>
      </c>
      <c r="O57" s="49">
        <f t="shared" si="7"/>
        <v>-1.1501832088243735E-2</v>
      </c>
      <c r="P57" s="49">
        <f t="shared" si="8"/>
        <v>-1.1501832088243846E-2</v>
      </c>
      <c r="R57" s="131">
        <v>266674</v>
      </c>
      <c r="S57" s="54">
        <v>32087</v>
      </c>
      <c r="T57" s="54">
        <v>58364</v>
      </c>
      <c r="V57" s="124">
        <f t="shared" si="9"/>
        <v>58364</v>
      </c>
      <c r="W57" s="51">
        <f t="shared" si="10"/>
        <v>845.3942046231241</v>
      </c>
      <c r="Y57" s="176">
        <v>-1.0837581843129995E-2</v>
      </c>
      <c r="Z57" s="61">
        <v>0.12287098220308978</v>
      </c>
      <c r="AA57" s="117">
        <f t="shared" si="11"/>
        <v>1</v>
      </c>
      <c r="AB57" s="63">
        <f t="shared" si="12"/>
        <v>269.59576618054302</v>
      </c>
      <c r="AC57" s="63">
        <f t="shared" si="12"/>
        <v>28.575856450618058</v>
      </c>
      <c r="AE57" s="124">
        <f t="shared" si="13"/>
        <v>845.3942046231241</v>
      </c>
      <c r="AF57" s="51">
        <v>0</v>
      </c>
      <c r="AG57" s="51">
        <f t="shared" si="14"/>
        <v>0</v>
      </c>
      <c r="AI57" s="124">
        <v>0</v>
      </c>
      <c r="AJ57" s="51">
        <f t="shared" si="15"/>
        <v>0</v>
      </c>
      <c r="AK57" s="51">
        <f t="shared" si="16"/>
        <v>0</v>
      </c>
      <c r="AM57" s="124">
        <f t="shared" si="17"/>
        <v>0</v>
      </c>
      <c r="AN57" s="51">
        <f t="shared" si="18"/>
        <v>0</v>
      </c>
      <c r="AO57" s="51">
        <f t="shared" si="19"/>
        <v>0</v>
      </c>
      <c r="AQ57" s="124">
        <f t="shared" si="20"/>
        <v>267519</v>
      </c>
      <c r="AR57" s="51">
        <f t="shared" si="20"/>
        <v>32087</v>
      </c>
      <c r="AS57" s="51">
        <f t="shared" si="21"/>
        <v>58364</v>
      </c>
      <c r="AU57" s="178">
        <f t="shared" si="22"/>
        <v>357970</v>
      </c>
      <c r="AW57" s="124">
        <f t="shared" si="23"/>
        <v>1580.4633161008603</v>
      </c>
      <c r="AX57" s="51">
        <f t="shared" si="23"/>
        <v>189.56532591602206</v>
      </c>
      <c r="AY57" s="51">
        <f t="shared" si="23"/>
        <v>344.8060174451557</v>
      </c>
      <c r="AZ57" s="65">
        <f t="shared" si="24"/>
        <v>2114.834659462038</v>
      </c>
      <c r="BB57" s="131">
        <v>269595.76618054294</v>
      </c>
      <c r="BC57" s="54">
        <v>28575.856450618059</v>
      </c>
      <c r="BD57" s="54">
        <v>63963.994636446645</v>
      </c>
      <c r="BE57" s="54">
        <f t="shared" si="25"/>
        <v>362135.61726760765</v>
      </c>
      <c r="BG57" s="122">
        <f t="shared" si="26"/>
        <v>-7.7032596244562823E-3</v>
      </c>
      <c r="BH57" s="49">
        <f t="shared" si="26"/>
        <v>0.12287098220308978</v>
      </c>
      <c r="BI57" s="49">
        <f t="shared" si="26"/>
        <v>-8.7549169939673654E-2</v>
      </c>
      <c r="BJ57" s="49">
        <f t="shared" si="27"/>
        <v>-1.1502920643482017E-2</v>
      </c>
      <c r="BL57" s="131">
        <v>258914</v>
      </c>
      <c r="BM57" s="54">
        <v>31390</v>
      </c>
      <c r="BN57" s="54">
        <v>54658</v>
      </c>
      <c r="BO57" s="54">
        <f t="shared" si="28"/>
        <v>344962</v>
      </c>
      <c r="BQ57" s="122">
        <f t="shared" si="29"/>
        <v>3.3234973775075893E-2</v>
      </c>
      <c r="BR57" s="49">
        <f t="shared" si="29"/>
        <v>2.2204523733673209E-2</v>
      </c>
      <c r="BS57" s="49">
        <f t="shared" si="29"/>
        <v>6.7803432251454465E-2</v>
      </c>
      <c r="BT57" s="49">
        <f t="shared" si="30"/>
        <v>3.7708501226221935E-2</v>
      </c>
      <c r="BV57" s="122">
        <f t="shared" si="31"/>
        <v>3.3997999005509927E-2</v>
      </c>
      <c r="BW57" s="49">
        <f t="shared" si="31"/>
        <v>2.2959403177429172E-2</v>
      </c>
      <c r="BX57" s="49">
        <f t="shared" si="31"/>
        <v>6.8591985659567589E-2</v>
      </c>
      <c r="BY57" s="49">
        <f t="shared" si="31"/>
        <v>3.8474830075291511E-2</v>
      </c>
      <c r="CA57" s="180">
        <v>184875.46570742401</v>
      </c>
      <c r="CB57" s="64">
        <v>182543.0881999734</v>
      </c>
      <c r="CC57" s="64">
        <v>179866.07359974057</v>
      </c>
      <c r="CD57" s="64">
        <v>183786.07410922382</v>
      </c>
      <c r="CF57" s="180">
        <v>184317.2334819003</v>
      </c>
      <c r="CG57" s="64">
        <v>182527.71571856007</v>
      </c>
      <c r="CH57" s="64">
        <v>179103.99328141255</v>
      </c>
      <c r="CI57" s="64">
        <v>183259.93191384061</v>
      </c>
      <c r="CK57" s="163">
        <v>169266.1875</v>
      </c>
      <c r="CL57" s="60">
        <v>169391.1875</v>
      </c>
    </row>
    <row r="58" spans="1:90">
      <c r="A58" s="9" t="s">
        <v>140</v>
      </c>
      <c r="B58" s="23" t="s">
        <v>141</v>
      </c>
      <c r="D58" s="131">
        <v>380020.99929937895</v>
      </c>
      <c r="E58" s="54">
        <v>196989.609375</v>
      </c>
      <c r="F58" s="124">
        <f t="shared" si="0"/>
        <v>1929.1423568232503</v>
      </c>
      <c r="G58" s="131">
        <f t="shared" si="1"/>
        <v>364978</v>
      </c>
      <c r="H58" s="54">
        <v>196266.046875</v>
      </c>
      <c r="I58" s="124">
        <f t="shared" si="2"/>
        <v>1859.6084539902668</v>
      </c>
      <c r="J58" s="49">
        <f t="shared" si="3"/>
        <v>4.1216180973590033E-2</v>
      </c>
      <c r="K58" s="49">
        <f t="shared" si="4"/>
        <v>3.7391690000000199E-2</v>
      </c>
      <c r="M58" s="131">
        <f t="shared" si="5"/>
        <v>377309.84692013718</v>
      </c>
      <c r="N58" s="124">
        <f t="shared" si="6"/>
        <v>1915.3794360892909</v>
      </c>
      <c r="O58" s="49">
        <f t="shared" si="7"/>
        <v>7.1854800540511743E-3</v>
      </c>
      <c r="P58" s="49">
        <f t="shared" si="8"/>
        <v>7.1854800540511743E-3</v>
      </c>
      <c r="R58" s="131">
        <v>291496</v>
      </c>
      <c r="S58" s="54">
        <v>30404</v>
      </c>
      <c r="T58" s="54">
        <v>57536</v>
      </c>
      <c r="V58" s="124">
        <f t="shared" si="9"/>
        <v>57536</v>
      </c>
      <c r="W58" s="51">
        <f t="shared" si="10"/>
        <v>584.99929937894922</v>
      </c>
      <c r="Y58" s="176">
        <v>1.9511066815511402E-2</v>
      </c>
      <c r="Z58" s="61">
        <v>2.4830134204485432E-2</v>
      </c>
      <c r="AA58" s="117">
        <f t="shared" si="11"/>
        <v>2</v>
      </c>
      <c r="AB58" s="63">
        <f t="shared" si="12"/>
        <v>285.91744561488758</v>
      </c>
      <c r="AC58" s="63">
        <f t="shared" si="12"/>
        <v>29.667355579469582</v>
      </c>
      <c r="AE58" s="124">
        <f t="shared" si="13"/>
        <v>0</v>
      </c>
      <c r="AF58" s="51">
        <v>0</v>
      </c>
      <c r="AG58" s="51">
        <f t="shared" si="14"/>
        <v>584.99929937894922</v>
      </c>
      <c r="AI58" s="124">
        <v>0</v>
      </c>
      <c r="AJ58" s="51">
        <f t="shared" si="15"/>
        <v>0</v>
      </c>
      <c r="AK58" s="51">
        <f t="shared" si="16"/>
        <v>584.99929937894922</v>
      </c>
      <c r="AM58" s="124">
        <f t="shared" si="17"/>
        <v>530.00494552308237</v>
      </c>
      <c r="AN58" s="51">
        <f t="shared" si="18"/>
        <v>54.994353855866841</v>
      </c>
      <c r="AO58" s="51">
        <f t="shared" si="19"/>
        <v>0</v>
      </c>
      <c r="AQ58" s="124">
        <f t="shared" si="20"/>
        <v>292026</v>
      </c>
      <c r="AR58" s="51">
        <f t="shared" si="20"/>
        <v>30459</v>
      </c>
      <c r="AS58" s="51">
        <f t="shared" si="21"/>
        <v>57536</v>
      </c>
      <c r="AU58" s="178">
        <f t="shared" si="22"/>
        <v>380021</v>
      </c>
      <c r="AW58" s="124">
        <f t="shared" si="23"/>
        <v>1482.4436726715041</v>
      </c>
      <c r="AX58" s="51">
        <f t="shared" si="23"/>
        <v>154.62236864491979</v>
      </c>
      <c r="AY58" s="51">
        <f t="shared" si="23"/>
        <v>292.0763190634658</v>
      </c>
      <c r="AZ58" s="65">
        <f t="shared" si="24"/>
        <v>1929.1423603798901</v>
      </c>
      <c r="BB58" s="131">
        <v>285917.44561488758</v>
      </c>
      <c r="BC58" s="54">
        <v>29667.355579469582</v>
      </c>
      <c r="BD58" s="54">
        <v>61725.045725779994</v>
      </c>
      <c r="BE58" s="54">
        <f t="shared" si="25"/>
        <v>377309.84692013718</v>
      </c>
      <c r="BG58" s="122">
        <f t="shared" si="26"/>
        <v>2.1364748737089156E-2</v>
      </c>
      <c r="BH58" s="49">
        <f t="shared" si="26"/>
        <v>2.6684023738140272E-2</v>
      </c>
      <c r="BI58" s="49">
        <f t="shared" si="26"/>
        <v>-6.7866223127484915E-2</v>
      </c>
      <c r="BJ58" s="49">
        <f t="shared" si="27"/>
        <v>7.1854819109364865E-3</v>
      </c>
      <c r="BL58" s="131">
        <v>281994</v>
      </c>
      <c r="BM58" s="54">
        <v>29339</v>
      </c>
      <c r="BN58" s="54">
        <v>53645</v>
      </c>
      <c r="BO58" s="54">
        <f t="shared" si="28"/>
        <v>364978</v>
      </c>
      <c r="BQ58" s="122">
        <f t="shared" si="29"/>
        <v>3.5575225004787381E-2</v>
      </c>
      <c r="BR58" s="49">
        <f t="shared" si="29"/>
        <v>3.8174443573400607E-2</v>
      </c>
      <c r="BS58" s="49">
        <f t="shared" si="29"/>
        <v>7.2532388852642349E-2</v>
      </c>
      <c r="BT58" s="49">
        <f t="shared" si="30"/>
        <v>4.1216182893215381E-2</v>
      </c>
      <c r="BV58" s="122">
        <f t="shared" si="31"/>
        <v>3.1771453825587104E-2</v>
      </c>
      <c r="BW58" s="49">
        <f t="shared" si="31"/>
        <v>3.4361125204927179E-2</v>
      </c>
      <c r="BX58" s="49">
        <f t="shared" si="31"/>
        <v>6.8592870321327881E-2</v>
      </c>
      <c r="BY58" s="49">
        <f t="shared" si="31"/>
        <v>3.7391691912574521E-2</v>
      </c>
      <c r="CA58" s="180">
        <v>196068.06761397995</v>
      </c>
      <c r="CB58" s="64">
        <v>189515.60439008145</v>
      </c>
      <c r="CC58" s="64">
        <v>173570.17304129479</v>
      </c>
      <c r="CD58" s="64">
        <v>191487.0898682159</v>
      </c>
      <c r="CF58" s="180">
        <v>194993.86733109222</v>
      </c>
      <c r="CG58" s="64">
        <v>188715.55975087979</v>
      </c>
      <c r="CH58" s="64">
        <v>172560.81781359893</v>
      </c>
      <c r="CI58" s="64">
        <v>190557.56313445477</v>
      </c>
      <c r="CK58" s="163">
        <v>196989.609375</v>
      </c>
      <c r="CL58" s="60">
        <v>196266.046875</v>
      </c>
    </row>
    <row r="59" spans="1:90">
      <c r="A59" s="9" t="s">
        <v>142</v>
      </c>
      <c r="B59" s="23" t="s">
        <v>143</v>
      </c>
      <c r="D59" s="131">
        <v>358282.31893976603</v>
      </c>
      <c r="E59" s="54">
        <v>178958.21875</v>
      </c>
      <c r="F59" s="124">
        <f t="shared" si="0"/>
        <v>2002.044507608098</v>
      </c>
      <c r="G59" s="131">
        <f t="shared" si="1"/>
        <v>343021</v>
      </c>
      <c r="H59" s="54">
        <v>178564.71875</v>
      </c>
      <c r="I59" s="124">
        <f t="shared" si="2"/>
        <v>1920.9897811910282</v>
      </c>
      <c r="J59" s="49">
        <f t="shared" si="3"/>
        <v>4.4490917290096021E-2</v>
      </c>
      <c r="K59" s="49">
        <f t="shared" si="4"/>
        <v>4.2194251739754218E-2</v>
      </c>
      <c r="M59" s="131">
        <f t="shared" si="5"/>
        <v>368680.01756820839</v>
      </c>
      <c r="N59" s="124">
        <f t="shared" si="6"/>
        <v>2060.1457711380376</v>
      </c>
      <c r="O59" s="49">
        <f t="shared" si="7"/>
        <v>-2.8202501174392269E-2</v>
      </c>
      <c r="P59" s="49">
        <f t="shared" si="8"/>
        <v>-2.8202501174392158E-2</v>
      </c>
      <c r="R59" s="131">
        <v>271467</v>
      </c>
      <c r="S59" s="54">
        <v>29803</v>
      </c>
      <c r="T59" s="54">
        <v>55252</v>
      </c>
      <c r="V59" s="124">
        <f t="shared" si="9"/>
        <v>55252</v>
      </c>
      <c r="W59" s="51">
        <f t="shared" si="10"/>
        <v>1760.3189397660317</v>
      </c>
      <c r="Y59" s="176">
        <v>-1.0742889435419234E-2</v>
      </c>
      <c r="Z59" s="61">
        <v>-3.1899131740900644E-2</v>
      </c>
      <c r="AA59" s="117">
        <f t="shared" si="11"/>
        <v>4</v>
      </c>
      <c r="AB59" s="63">
        <f t="shared" si="12"/>
        <v>274.41501011306406</v>
      </c>
      <c r="AC59" s="63">
        <f t="shared" si="12"/>
        <v>30.785015257339509</v>
      </c>
      <c r="AE59" s="124">
        <f t="shared" si="13"/>
        <v>0</v>
      </c>
      <c r="AF59" s="51">
        <v>0</v>
      </c>
      <c r="AG59" s="51">
        <f t="shared" si="14"/>
        <v>1760.3189397660317</v>
      </c>
      <c r="AI59" s="124">
        <v>0</v>
      </c>
      <c r="AJ59" s="51">
        <f t="shared" si="15"/>
        <v>0</v>
      </c>
      <c r="AK59" s="51">
        <f t="shared" si="16"/>
        <v>1760.3189397660317</v>
      </c>
      <c r="AM59" s="124">
        <f t="shared" si="17"/>
        <v>1582.7585173751356</v>
      </c>
      <c r="AN59" s="51">
        <f t="shared" si="18"/>
        <v>177.56042239089587</v>
      </c>
      <c r="AO59" s="51">
        <f t="shared" si="19"/>
        <v>0</v>
      </c>
      <c r="AQ59" s="124">
        <f t="shared" si="20"/>
        <v>273050</v>
      </c>
      <c r="AR59" s="51">
        <f t="shared" si="20"/>
        <v>29981</v>
      </c>
      <c r="AS59" s="51">
        <f t="shared" si="21"/>
        <v>55252</v>
      </c>
      <c r="AU59" s="178">
        <f t="shared" si="22"/>
        <v>358283</v>
      </c>
      <c r="AW59" s="124">
        <f t="shared" si="23"/>
        <v>1525.7751329177217</v>
      </c>
      <c r="AX59" s="51">
        <f t="shared" si="23"/>
        <v>167.53072426297828</v>
      </c>
      <c r="AY59" s="51">
        <f t="shared" si="23"/>
        <v>308.74245612147951</v>
      </c>
      <c r="AZ59" s="65">
        <f t="shared" si="24"/>
        <v>2002.0483133021796</v>
      </c>
      <c r="BB59" s="131">
        <v>274415.01011306408</v>
      </c>
      <c r="BC59" s="54">
        <v>30785.015257339506</v>
      </c>
      <c r="BD59" s="54">
        <v>63479.992197804779</v>
      </c>
      <c r="BE59" s="54">
        <f t="shared" si="25"/>
        <v>368680.01756820839</v>
      </c>
      <c r="BG59" s="122">
        <f t="shared" si="26"/>
        <v>-4.9742545515337744E-3</v>
      </c>
      <c r="BH59" s="49">
        <f t="shared" si="26"/>
        <v>-2.6117097900343555E-2</v>
      </c>
      <c r="BI59" s="49">
        <f t="shared" si="26"/>
        <v>-0.12961551999197174</v>
      </c>
      <c r="BJ59" s="49">
        <f t="shared" si="27"/>
        <v>-2.8200653880800286E-2</v>
      </c>
      <c r="BL59" s="131">
        <v>262801</v>
      </c>
      <c r="BM59" s="54">
        <v>28628</v>
      </c>
      <c r="BN59" s="54">
        <v>51592</v>
      </c>
      <c r="BO59" s="54">
        <f t="shared" si="28"/>
        <v>343021</v>
      </c>
      <c r="BQ59" s="122">
        <f t="shared" si="29"/>
        <v>3.8999090566626426E-2</v>
      </c>
      <c r="BR59" s="49">
        <f t="shared" si="29"/>
        <v>4.7261422383680252E-2</v>
      </c>
      <c r="BS59" s="49">
        <f t="shared" si="29"/>
        <v>7.094123119863549E-2</v>
      </c>
      <c r="BT59" s="49">
        <f t="shared" si="30"/>
        <v>4.4492902766885889E-2</v>
      </c>
      <c r="BV59" s="122">
        <f t="shared" si="31"/>
        <v>3.6714500649528858E-2</v>
      </c>
      <c r="BW59" s="49">
        <f t="shared" si="31"/>
        <v>4.4958664943500093E-2</v>
      </c>
      <c r="BX59" s="49">
        <f t="shared" si="31"/>
        <v>6.8586405712439902E-2</v>
      </c>
      <c r="BY59" s="49">
        <f t="shared" si="31"/>
        <v>4.2196232850803872E-2</v>
      </c>
      <c r="CA59" s="180">
        <v>188180.26525604111</v>
      </c>
      <c r="CB59" s="64">
        <v>196655.23464079789</v>
      </c>
      <c r="CC59" s="64">
        <v>178505.06388253934</v>
      </c>
      <c r="CD59" s="64">
        <v>187107.39789317467</v>
      </c>
      <c r="CF59" s="180">
        <v>186913.15651325925</v>
      </c>
      <c r="CG59" s="64">
        <v>195967.93071474269</v>
      </c>
      <c r="CH59" s="64">
        <v>177377.89011077673</v>
      </c>
      <c r="CI59" s="64">
        <v>185961.97032781693</v>
      </c>
      <c r="CK59" s="163">
        <v>178958.21875</v>
      </c>
      <c r="CL59" s="60">
        <v>178564.71875</v>
      </c>
    </row>
    <row r="60" spans="1:90">
      <c r="A60" s="9" t="s">
        <v>144</v>
      </c>
      <c r="B60" s="23" t="s">
        <v>145</v>
      </c>
      <c r="D60" s="131">
        <v>560643.17087493755</v>
      </c>
      <c r="E60" s="54">
        <v>266398.0625</v>
      </c>
      <c r="F60" s="124">
        <f t="shared" si="0"/>
        <v>2104.5317132324772</v>
      </c>
      <c r="G60" s="131">
        <f t="shared" si="1"/>
        <v>538892</v>
      </c>
      <c r="H60" s="54">
        <v>265637.28125</v>
      </c>
      <c r="I60" s="124">
        <f t="shared" si="2"/>
        <v>2028.6760859174392</v>
      </c>
      <c r="J60" s="49">
        <f t="shared" si="3"/>
        <v>4.0362764477738677E-2</v>
      </c>
      <c r="K60" s="49">
        <f t="shared" si="4"/>
        <v>3.7391689999999755E-2</v>
      </c>
      <c r="M60" s="131">
        <f t="shared" si="5"/>
        <v>557461.66210163198</v>
      </c>
      <c r="N60" s="124">
        <f t="shared" si="6"/>
        <v>2092.5890258741351</v>
      </c>
      <c r="O60" s="49">
        <f t="shared" si="7"/>
        <v>5.7071346598280837E-3</v>
      </c>
      <c r="P60" s="49">
        <f t="shared" si="8"/>
        <v>5.7071346598280837E-3</v>
      </c>
      <c r="R60" s="131">
        <v>426142</v>
      </c>
      <c r="S60" s="54">
        <v>44304</v>
      </c>
      <c r="T60" s="54">
        <v>89500</v>
      </c>
      <c r="V60" s="124">
        <f t="shared" si="9"/>
        <v>89500</v>
      </c>
      <c r="W60" s="51">
        <f t="shared" si="10"/>
        <v>697.17087493755389</v>
      </c>
      <c r="Y60" s="176">
        <v>1.9780188194157278E-2</v>
      </c>
      <c r="Z60" s="61">
        <v>4.0209049342865066E-2</v>
      </c>
      <c r="AA60" s="117">
        <f t="shared" si="11"/>
        <v>2</v>
      </c>
      <c r="AB60" s="63">
        <f t="shared" si="12"/>
        <v>417.87632759822384</v>
      </c>
      <c r="AC60" s="63">
        <f t="shared" si="12"/>
        <v>42.591438738192409</v>
      </c>
      <c r="AE60" s="124">
        <f t="shared" si="13"/>
        <v>0</v>
      </c>
      <c r="AF60" s="51">
        <v>0</v>
      </c>
      <c r="AG60" s="51">
        <f t="shared" si="14"/>
        <v>697.17087493755389</v>
      </c>
      <c r="AI60" s="124">
        <v>0</v>
      </c>
      <c r="AJ60" s="51">
        <f t="shared" si="15"/>
        <v>0</v>
      </c>
      <c r="AK60" s="51">
        <f t="shared" si="16"/>
        <v>697.17087493755389</v>
      </c>
      <c r="AM60" s="124">
        <f t="shared" si="17"/>
        <v>632.68533918289506</v>
      </c>
      <c r="AN60" s="51">
        <f t="shared" si="18"/>
        <v>64.48553575465877</v>
      </c>
      <c r="AO60" s="51">
        <f t="shared" si="19"/>
        <v>0</v>
      </c>
      <c r="AQ60" s="124">
        <f t="shared" si="20"/>
        <v>426775</v>
      </c>
      <c r="AR60" s="51">
        <f t="shared" si="20"/>
        <v>44368</v>
      </c>
      <c r="AS60" s="51">
        <f t="shared" si="21"/>
        <v>89500</v>
      </c>
      <c r="AU60" s="178">
        <f t="shared" si="22"/>
        <v>560643</v>
      </c>
      <c r="AW60" s="124">
        <f t="shared" si="23"/>
        <v>1602.019909585491</v>
      </c>
      <c r="AX60" s="51">
        <f t="shared" si="23"/>
        <v>166.54775783138436</v>
      </c>
      <c r="AY60" s="51">
        <f t="shared" si="23"/>
        <v>335.96340438849853</v>
      </c>
      <c r="AZ60" s="65">
        <f t="shared" si="24"/>
        <v>2104.5310718053738</v>
      </c>
      <c r="BB60" s="131">
        <v>417876.32759822381</v>
      </c>
      <c r="BC60" s="54">
        <v>42591.43873819241</v>
      </c>
      <c r="BD60" s="54">
        <v>96993.895765215682</v>
      </c>
      <c r="BE60" s="54">
        <f t="shared" si="25"/>
        <v>557461.66210163198</v>
      </c>
      <c r="BG60" s="122">
        <f t="shared" si="26"/>
        <v>2.1294990441123929E-2</v>
      </c>
      <c r="BH60" s="49">
        <f t="shared" si="26"/>
        <v>4.1711698746032644E-2</v>
      </c>
      <c r="BI60" s="49">
        <f t="shared" si="26"/>
        <v>-7.726151946051818E-2</v>
      </c>
      <c r="BJ60" s="49">
        <f t="shared" si="27"/>
        <v>5.7068281366190465E-3</v>
      </c>
      <c r="BL60" s="131">
        <v>412589</v>
      </c>
      <c r="BM60" s="54">
        <v>42787</v>
      </c>
      <c r="BN60" s="54">
        <v>83516</v>
      </c>
      <c r="BO60" s="54">
        <f t="shared" si="28"/>
        <v>538892</v>
      </c>
      <c r="BQ60" s="122">
        <f t="shared" si="29"/>
        <v>3.4382884662460755E-2</v>
      </c>
      <c r="BR60" s="49">
        <f t="shared" si="29"/>
        <v>3.6950475611751132E-2</v>
      </c>
      <c r="BS60" s="49">
        <f t="shared" si="29"/>
        <v>7.1650941137027635E-2</v>
      </c>
      <c r="BT60" s="49">
        <f t="shared" si="30"/>
        <v>4.03624473920563E-2</v>
      </c>
      <c r="BV60" s="122">
        <f t="shared" si="31"/>
        <v>3.1428887562830354E-2</v>
      </c>
      <c r="BW60" s="49">
        <f t="shared" si="31"/>
        <v>3.398914596985847E-2</v>
      </c>
      <c r="BX60" s="49">
        <f t="shared" si="31"/>
        <v>6.8590513689054333E-2</v>
      </c>
      <c r="BY60" s="49">
        <f t="shared" si="31"/>
        <v>3.739137381985258E-2</v>
      </c>
      <c r="CA60" s="180">
        <v>286558.95367842505</v>
      </c>
      <c r="CB60" s="64">
        <v>272074.88152053137</v>
      </c>
      <c r="CC60" s="64">
        <v>272745.804785794</v>
      </c>
      <c r="CD60" s="64">
        <v>282915.25455876748</v>
      </c>
      <c r="CF60" s="180">
        <v>285203.21626894496</v>
      </c>
      <c r="CG60" s="64">
        <v>271349.6233585279</v>
      </c>
      <c r="CH60" s="64">
        <v>271387.22458931641</v>
      </c>
      <c r="CI60" s="64">
        <v>281674.93122117297</v>
      </c>
      <c r="CK60" s="163">
        <v>266398.0625</v>
      </c>
      <c r="CL60" s="60">
        <v>265637.28125</v>
      </c>
    </row>
    <row r="61" spans="1:90">
      <c r="A61" s="9" t="s">
        <v>146</v>
      </c>
      <c r="B61" s="23" t="s">
        <v>147</v>
      </c>
      <c r="D61" s="131">
        <v>251616.71126538955</v>
      </c>
      <c r="E61" s="54">
        <v>121109.2734375</v>
      </c>
      <c r="F61" s="124">
        <f t="shared" si="0"/>
        <v>2077.6006999599385</v>
      </c>
      <c r="G61" s="131">
        <f t="shared" si="1"/>
        <v>241684</v>
      </c>
      <c r="H61" s="54">
        <v>120953.375</v>
      </c>
      <c r="I61" s="124">
        <f t="shared" si="2"/>
        <v>1998.1583812770832</v>
      </c>
      <c r="J61" s="49">
        <f t="shared" si="3"/>
        <v>4.1097926488263825E-2</v>
      </c>
      <c r="K61" s="49">
        <f t="shared" si="4"/>
        <v>3.9757768667006976E-2</v>
      </c>
      <c r="M61" s="131">
        <f t="shared" si="5"/>
        <v>255824.23206557913</v>
      </c>
      <c r="N61" s="124">
        <f t="shared" si="6"/>
        <v>2112.3422245415463</v>
      </c>
      <c r="O61" s="49">
        <f t="shared" si="7"/>
        <v>-1.6446920474331828E-2</v>
      </c>
      <c r="P61" s="49">
        <f t="shared" si="8"/>
        <v>-1.6446920474331717E-2</v>
      </c>
      <c r="R61" s="131">
        <v>192176</v>
      </c>
      <c r="S61" s="54">
        <v>20596</v>
      </c>
      <c r="T61" s="54">
        <v>38549</v>
      </c>
      <c r="V61" s="124">
        <f t="shared" si="9"/>
        <v>38549</v>
      </c>
      <c r="W61" s="51">
        <f t="shared" si="10"/>
        <v>295.71126538954559</v>
      </c>
      <c r="Y61" s="176">
        <v>-2.0498971196542648E-2</v>
      </c>
      <c r="Z61" s="61">
        <v>-1.4225231902610824E-2</v>
      </c>
      <c r="AA61" s="117">
        <f t="shared" si="11"/>
        <v>4</v>
      </c>
      <c r="AB61" s="63">
        <f t="shared" si="12"/>
        <v>196.19785416127547</v>
      </c>
      <c r="AC61" s="63">
        <f t="shared" si="12"/>
        <v>20.893210768370192</v>
      </c>
      <c r="AE61" s="124">
        <f t="shared" si="13"/>
        <v>0</v>
      </c>
      <c r="AF61" s="51">
        <v>0</v>
      </c>
      <c r="AG61" s="51">
        <f t="shared" si="14"/>
        <v>295.71126538954559</v>
      </c>
      <c r="AI61" s="124">
        <v>0</v>
      </c>
      <c r="AJ61" s="51">
        <f t="shared" si="15"/>
        <v>0</v>
      </c>
      <c r="AK61" s="51">
        <f t="shared" si="16"/>
        <v>295.71126538954559</v>
      </c>
      <c r="AM61" s="124">
        <f t="shared" si="17"/>
        <v>267.25151373478496</v>
      </c>
      <c r="AN61" s="51">
        <f t="shared" si="18"/>
        <v>28.459751654760627</v>
      </c>
      <c r="AO61" s="51">
        <f t="shared" si="19"/>
        <v>0</v>
      </c>
      <c r="AQ61" s="124">
        <f t="shared" si="20"/>
        <v>192443</v>
      </c>
      <c r="AR61" s="51">
        <f t="shared" si="20"/>
        <v>20624</v>
      </c>
      <c r="AS61" s="51">
        <f t="shared" si="21"/>
        <v>38549</v>
      </c>
      <c r="AU61" s="178">
        <f t="shared" si="22"/>
        <v>251616</v>
      </c>
      <c r="AW61" s="124">
        <f t="shared" si="23"/>
        <v>1589.0030097432027</v>
      </c>
      <c r="AX61" s="51">
        <f t="shared" si="23"/>
        <v>170.29249218180868</v>
      </c>
      <c r="AY61" s="51">
        <f t="shared" si="23"/>
        <v>318.29932511232266</v>
      </c>
      <c r="AZ61" s="65">
        <f t="shared" si="24"/>
        <v>2077.5948270373342</v>
      </c>
      <c r="BB61" s="131">
        <v>196197.85416127543</v>
      </c>
      <c r="BC61" s="54">
        <v>20893.210768370194</v>
      </c>
      <c r="BD61" s="54">
        <v>38733.167135933494</v>
      </c>
      <c r="BE61" s="54">
        <f t="shared" si="25"/>
        <v>255824.23206557913</v>
      </c>
      <c r="BG61" s="122">
        <f t="shared" si="26"/>
        <v>-1.9138100043586292E-2</v>
      </c>
      <c r="BH61" s="49">
        <f t="shared" si="26"/>
        <v>-1.2885083645341244E-2</v>
      </c>
      <c r="BI61" s="49">
        <f t="shared" si="26"/>
        <v>-4.7547657357107642E-3</v>
      </c>
      <c r="BJ61" s="49">
        <f t="shared" si="27"/>
        <v>-1.6449700763688235E-2</v>
      </c>
      <c r="BL61" s="131">
        <v>185765</v>
      </c>
      <c r="BM61" s="54">
        <v>19891</v>
      </c>
      <c r="BN61" s="54">
        <v>36028</v>
      </c>
      <c r="BO61" s="54">
        <f t="shared" si="28"/>
        <v>241684</v>
      </c>
      <c r="BQ61" s="122">
        <f t="shared" si="29"/>
        <v>3.594864479315274E-2</v>
      </c>
      <c r="BR61" s="49">
        <f t="shared" si="29"/>
        <v>3.6850837061987773E-2</v>
      </c>
      <c r="BS61" s="49">
        <f t="shared" si="29"/>
        <v>6.9973354057955017E-2</v>
      </c>
      <c r="BT61" s="49">
        <f t="shared" si="30"/>
        <v>4.1094983532215634E-2</v>
      </c>
      <c r="BV61" s="122">
        <f t="shared" si="31"/>
        <v>3.4615115407091057E-2</v>
      </c>
      <c r="BW61" s="49">
        <f t="shared" si="31"/>
        <v>3.5516146325014875E-2</v>
      </c>
      <c r="BX61" s="49">
        <f t="shared" si="31"/>
        <v>6.859602621732197E-2</v>
      </c>
      <c r="BY61" s="49">
        <f t="shared" si="31"/>
        <v>3.9754829499291766E-2</v>
      </c>
      <c r="CA61" s="180">
        <v>134542.80151629794</v>
      </c>
      <c r="CB61" s="64">
        <v>133466.20853383889</v>
      </c>
      <c r="CC61" s="64">
        <v>108917.25462770267</v>
      </c>
      <c r="CD61" s="64">
        <v>129832.38607705261</v>
      </c>
      <c r="CF61" s="180">
        <v>134095.44874385715</v>
      </c>
      <c r="CG61" s="64">
        <v>133035.91323671618</v>
      </c>
      <c r="CH61" s="64">
        <v>108379.27193172356</v>
      </c>
      <c r="CI61" s="64">
        <v>129499.11739924784</v>
      </c>
      <c r="CK61" s="163">
        <v>121109.2734375</v>
      </c>
      <c r="CL61" s="60">
        <v>120953.375</v>
      </c>
    </row>
    <row r="62" spans="1:90">
      <c r="A62" s="9" t="s">
        <v>148</v>
      </c>
      <c r="B62" s="23" t="s">
        <v>149</v>
      </c>
      <c r="D62" s="131">
        <v>1251866</v>
      </c>
      <c r="E62" s="54">
        <v>613445.25</v>
      </c>
      <c r="F62" s="124">
        <f t="shared" si="0"/>
        <v>2040.7134948065861</v>
      </c>
      <c r="G62" s="131">
        <f t="shared" si="1"/>
        <v>1200511</v>
      </c>
      <c r="H62" s="54">
        <v>610593</v>
      </c>
      <c r="I62" s="124">
        <f t="shared" si="2"/>
        <v>1966.1394742488042</v>
      </c>
      <c r="J62" s="49">
        <f t="shared" si="3"/>
        <v>4.2777617198009876E-2</v>
      </c>
      <c r="K62" s="49">
        <f t="shared" si="4"/>
        <v>3.7929160944329299E-2</v>
      </c>
      <c r="M62" s="131">
        <f t="shared" si="5"/>
        <v>1205724.8143375739</v>
      </c>
      <c r="N62" s="124">
        <f t="shared" si="6"/>
        <v>1965.4970257534376</v>
      </c>
      <c r="O62" s="49">
        <f t="shared" si="7"/>
        <v>3.8268421710949019E-2</v>
      </c>
      <c r="P62" s="49">
        <f t="shared" si="8"/>
        <v>3.8268421710949019E-2</v>
      </c>
      <c r="R62" s="131">
        <v>897457</v>
      </c>
      <c r="S62" s="54">
        <v>93412</v>
      </c>
      <c r="T62" s="54">
        <v>260997</v>
      </c>
      <c r="V62" s="124">
        <f t="shared" si="9"/>
        <v>260997</v>
      </c>
      <c r="W62" s="51">
        <f t="shared" si="10"/>
        <v>0</v>
      </c>
      <c r="Y62" s="176">
        <v>3.9092539763636358E-2</v>
      </c>
      <c r="Z62" s="61">
        <v>-6.8434616306611851E-4</v>
      </c>
      <c r="AA62" s="117">
        <f t="shared" si="11"/>
        <v>3</v>
      </c>
      <c r="AB62" s="63">
        <f t="shared" si="12"/>
        <v>863.69304528367195</v>
      </c>
      <c r="AC62" s="63">
        <f t="shared" si="12"/>
        <v>93.475969921354562</v>
      </c>
      <c r="AE62" s="124">
        <f t="shared" si="13"/>
        <v>0</v>
      </c>
      <c r="AF62" s="51">
        <v>0</v>
      </c>
      <c r="AG62" s="51">
        <f t="shared" si="14"/>
        <v>0</v>
      </c>
      <c r="AI62" s="124">
        <v>0</v>
      </c>
      <c r="AJ62" s="51">
        <f t="shared" si="15"/>
        <v>0</v>
      </c>
      <c r="AK62" s="51">
        <f t="shared" si="16"/>
        <v>0</v>
      </c>
      <c r="AM62" s="124">
        <f t="shared" si="17"/>
        <v>0</v>
      </c>
      <c r="AN62" s="51">
        <f t="shared" si="18"/>
        <v>0</v>
      </c>
      <c r="AO62" s="51">
        <f t="shared" si="19"/>
        <v>0</v>
      </c>
      <c r="AQ62" s="124">
        <f t="shared" si="20"/>
        <v>897457</v>
      </c>
      <c r="AR62" s="51">
        <f t="shared" si="20"/>
        <v>93412</v>
      </c>
      <c r="AS62" s="51">
        <f t="shared" si="21"/>
        <v>260997</v>
      </c>
      <c r="AU62" s="178">
        <f t="shared" si="22"/>
        <v>1251866</v>
      </c>
      <c r="AW62" s="124">
        <f t="shared" si="23"/>
        <v>1462.9781549372174</v>
      </c>
      <c r="AX62" s="51">
        <f t="shared" si="23"/>
        <v>152.274387975129</v>
      </c>
      <c r="AY62" s="51">
        <f t="shared" si="23"/>
        <v>425.46095189423994</v>
      </c>
      <c r="AZ62" s="65">
        <f t="shared" si="24"/>
        <v>2040.7134948065861</v>
      </c>
      <c r="BB62" s="131">
        <v>863693.04528367193</v>
      </c>
      <c r="BC62" s="54">
        <v>93475.969921354568</v>
      </c>
      <c r="BD62" s="54">
        <v>248555.7991325474</v>
      </c>
      <c r="BE62" s="54">
        <f t="shared" si="25"/>
        <v>1205724.8143375739</v>
      </c>
      <c r="BG62" s="122">
        <f t="shared" si="26"/>
        <v>3.9092539763636358E-2</v>
      </c>
      <c r="BH62" s="49">
        <f t="shared" si="26"/>
        <v>-6.8434616306622953E-4</v>
      </c>
      <c r="BI62" s="49">
        <f t="shared" si="26"/>
        <v>5.0053955332653777E-2</v>
      </c>
      <c r="BJ62" s="49">
        <f t="shared" si="27"/>
        <v>3.8268421710949019E-2</v>
      </c>
      <c r="BL62" s="131">
        <v>867350</v>
      </c>
      <c r="BM62" s="54">
        <v>90051</v>
      </c>
      <c r="BN62" s="54">
        <v>243110</v>
      </c>
      <c r="BO62" s="54">
        <f t="shared" si="28"/>
        <v>1200511</v>
      </c>
      <c r="BQ62" s="122">
        <f t="shared" si="29"/>
        <v>3.471147748890302E-2</v>
      </c>
      <c r="BR62" s="49">
        <f t="shared" si="29"/>
        <v>3.7323294577517263E-2</v>
      </c>
      <c r="BS62" s="49">
        <f t="shared" si="29"/>
        <v>7.3575747603965347E-2</v>
      </c>
      <c r="BT62" s="49">
        <f t="shared" si="30"/>
        <v>4.2777617198009876E-2</v>
      </c>
      <c r="BV62" s="122">
        <f t="shared" si="31"/>
        <v>2.9900525229238806E-2</v>
      </c>
      <c r="BW62" s="49">
        <f t="shared" si="31"/>
        <v>3.250019851970487E-2</v>
      </c>
      <c r="BX62" s="49">
        <f t="shared" si="31"/>
        <v>6.8584093620005948E-2</v>
      </c>
      <c r="BY62" s="49">
        <f t="shared" si="31"/>
        <v>3.7929160944329521E-2</v>
      </c>
      <c r="CA62" s="180">
        <v>592278.04737909173</v>
      </c>
      <c r="CB62" s="64">
        <v>597126.18767591927</v>
      </c>
      <c r="CC62" s="64">
        <v>698936.2674191586</v>
      </c>
      <c r="CD62" s="64">
        <v>611912.82910850202</v>
      </c>
      <c r="CF62" s="180">
        <v>589206.12270225282</v>
      </c>
      <c r="CG62" s="64">
        <v>595200.97707099211</v>
      </c>
      <c r="CH62" s="64">
        <v>695224.27282786951</v>
      </c>
      <c r="CI62" s="64">
        <v>608284.74554245092</v>
      </c>
      <c r="CK62" s="163">
        <v>613445.25</v>
      </c>
      <c r="CL62" s="60">
        <v>610593</v>
      </c>
    </row>
    <row r="63" spans="1:90">
      <c r="A63" s="9" t="s">
        <v>150</v>
      </c>
      <c r="B63" s="23" t="s">
        <v>151</v>
      </c>
      <c r="D63" s="131">
        <v>642912.3190503082</v>
      </c>
      <c r="E63" s="54">
        <v>363417.84375</v>
      </c>
      <c r="F63" s="124">
        <f t="shared" si="0"/>
        <v>1769.0719652515911</v>
      </c>
      <c r="G63" s="131">
        <f t="shared" si="1"/>
        <v>617224</v>
      </c>
      <c r="H63" s="54">
        <v>361942.90625</v>
      </c>
      <c r="I63" s="124">
        <f t="shared" si="2"/>
        <v>1705.307630960097</v>
      </c>
      <c r="J63" s="49">
        <f t="shared" si="3"/>
        <v>4.1619118910327879E-2</v>
      </c>
      <c r="K63" s="49">
        <f t="shared" si="4"/>
        <v>3.7391689999999977E-2</v>
      </c>
      <c r="M63" s="131">
        <f t="shared" si="5"/>
        <v>640840.07203864038</v>
      </c>
      <c r="N63" s="124">
        <f t="shared" si="6"/>
        <v>1763.3698594048201</v>
      </c>
      <c r="O63" s="49">
        <f t="shared" si="7"/>
        <v>3.2336414373645983E-3</v>
      </c>
      <c r="P63" s="49">
        <f t="shared" si="8"/>
        <v>3.2336414373645983E-3</v>
      </c>
      <c r="R63" s="131">
        <v>483808</v>
      </c>
      <c r="S63" s="54">
        <v>54359</v>
      </c>
      <c r="T63" s="54">
        <v>104004</v>
      </c>
      <c r="V63" s="124">
        <f t="shared" si="9"/>
        <v>104004</v>
      </c>
      <c r="W63" s="51">
        <f t="shared" si="10"/>
        <v>741.31905030820053</v>
      </c>
      <c r="Y63" s="176">
        <v>1.111583659721882E-2</v>
      </c>
      <c r="Z63" s="61">
        <v>-2.9854598904833773E-3</v>
      </c>
      <c r="AA63" s="117">
        <f t="shared" si="11"/>
        <v>3</v>
      </c>
      <c r="AB63" s="63">
        <f t="shared" si="12"/>
        <v>478.48919232458468</v>
      </c>
      <c r="AC63" s="63">
        <f t="shared" si="12"/>
        <v>54.521772565151316</v>
      </c>
      <c r="AE63" s="124">
        <f t="shared" si="13"/>
        <v>0</v>
      </c>
      <c r="AF63" s="51">
        <v>0</v>
      </c>
      <c r="AG63" s="51">
        <f t="shared" si="14"/>
        <v>741.31905030820053</v>
      </c>
      <c r="AI63" s="124">
        <v>0</v>
      </c>
      <c r="AJ63" s="51">
        <f t="shared" si="15"/>
        <v>162.2866141867859</v>
      </c>
      <c r="AK63" s="51">
        <f t="shared" si="16"/>
        <v>579.03243612141466</v>
      </c>
      <c r="AM63" s="124">
        <f t="shared" si="17"/>
        <v>519.8031202731222</v>
      </c>
      <c r="AN63" s="51">
        <f t="shared" si="18"/>
        <v>59.22931584829243</v>
      </c>
      <c r="AO63" s="51">
        <f t="shared" si="19"/>
        <v>0</v>
      </c>
      <c r="AQ63" s="124">
        <f t="shared" si="20"/>
        <v>484328</v>
      </c>
      <c r="AR63" s="51">
        <f t="shared" si="20"/>
        <v>54581</v>
      </c>
      <c r="AS63" s="51">
        <f t="shared" si="21"/>
        <v>104004</v>
      </c>
      <c r="AU63" s="178">
        <f t="shared" si="22"/>
        <v>642913</v>
      </c>
      <c r="AW63" s="124">
        <f t="shared" si="23"/>
        <v>1332.7028607136192</v>
      </c>
      <c r="AX63" s="51">
        <f t="shared" si="23"/>
        <v>150.18800242936615</v>
      </c>
      <c r="AY63" s="51">
        <f t="shared" si="23"/>
        <v>286.1829758462431</v>
      </c>
      <c r="AZ63" s="65">
        <f t="shared" si="24"/>
        <v>1769.0738389892283</v>
      </c>
      <c r="BB63" s="131">
        <v>478489.19232458464</v>
      </c>
      <c r="BC63" s="54">
        <v>54521.772565151325</v>
      </c>
      <c r="BD63" s="54">
        <v>107829.10714890451</v>
      </c>
      <c r="BE63" s="54">
        <f t="shared" si="25"/>
        <v>640840.07203864038</v>
      </c>
      <c r="BG63" s="122">
        <f t="shared" si="26"/>
        <v>1.2202590505857369E-2</v>
      </c>
      <c r="BH63" s="49">
        <f t="shared" si="26"/>
        <v>1.0863079474883186E-3</v>
      </c>
      <c r="BI63" s="49">
        <f t="shared" si="26"/>
        <v>-3.547379042675658E-2</v>
      </c>
      <c r="BJ63" s="49">
        <f t="shared" si="27"/>
        <v>3.2347040264901761E-3</v>
      </c>
      <c r="BL63" s="131">
        <v>467856</v>
      </c>
      <c r="BM63" s="54">
        <v>52434</v>
      </c>
      <c r="BN63" s="54">
        <v>96934</v>
      </c>
      <c r="BO63" s="54">
        <f t="shared" si="28"/>
        <v>617224</v>
      </c>
      <c r="BQ63" s="122">
        <f t="shared" si="29"/>
        <v>3.5207414247118818E-2</v>
      </c>
      <c r="BR63" s="49">
        <f t="shared" si="29"/>
        <v>4.094671396422167E-2</v>
      </c>
      <c r="BS63" s="49">
        <f t="shared" si="29"/>
        <v>7.2936224647698333E-2</v>
      </c>
      <c r="BT63" s="49">
        <f t="shared" si="30"/>
        <v>4.1620222155975828E-2</v>
      </c>
      <c r="BV63" s="122">
        <f t="shared" si="31"/>
        <v>3.10060073492191E-2</v>
      </c>
      <c r="BW63" s="49">
        <f t="shared" si="31"/>
        <v>3.6722014020803995E-2</v>
      </c>
      <c r="BX63" s="49">
        <f t="shared" si="31"/>
        <v>6.8581694731082887E-2</v>
      </c>
      <c r="BY63" s="49">
        <f t="shared" si="31"/>
        <v>3.7392788768106699E-2</v>
      </c>
      <c r="CA63" s="180">
        <v>328124.26367161958</v>
      </c>
      <c r="CB63" s="64">
        <v>348286.06993383908</v>
      </c>
      <c r="CC63" s="64">
        <v>303214.30412333924</v>
      </c>
      <c r="CD63" s="64">
        <v>325230.31526285846</v>
      </c>
      <c r="CF63" s="180">
        <v>326246.1706911581</v>
      </c>
      <c r="CG63" s="64">
        <v>346490.18566982431</v>
      </c>
      <c r="CH63" s="64">
        <v>301357.61297403509</v>
      </c>
      <c r="CI63" s="64">
        <v>323493.17292264459</v>
      </c>
      <c r="CK63" s="163">
        <v>363417.84375</v>
      </c>
      <c r="CL63" s="60">
        <v>361942.90625</v>
      </c>
    </row>
    <row r="64" spans="1:90">
      <c r="A64" s="9" t="s">
        <v>152</v>
      </c>
      <c r="B64" s="23" t="s">
        <v>153</v>
      </c>
      <c r="D64" s="131">
        <v>793663.46060382214</v>
      </c>
      <c r="E64" s="54">
        <v>381399.6875</v>
      </c>
      <c r="F64" s="124">
        <f t="shared" si="0"/>
        <v>2080.9232063249192</v>
      </c>
      <c r="G64" s="131">
        <f t="shared" si="1"/>
        <v>761431</v>
      </c>
      <c r="H64" s="54">
        <v>379592.1875</v>
      </c>
      <c r="I64" s="124">
        <f t="shared" si="2"/>
        <v>2005.9185227567414</v>
      </c>
      <c r="J64" s="49">
        <f t="shared" si="3"/>
        <v>4.2331426752814316E-2</v>
      </c>
      <c r="K64" s="49">
        <f t="shared" si="4"/>
        <v>3.7391689999999977E-2</v>
      </c>
      <c r="M64" s="131">
        <f t="shared" si="5"/>
        <v>793536.68085413252</v>
      </c>
      <c r="N64" s="124">
        <f t="shared" si="6"/>
        <v>2080.5907997869886</v>
      </c>
      <c r="O64" s="49">
        <f t="shared" si="7"/>
        <v>1.5976545602547354E-4</v>
      </c>
      <c r="P64" s="49">
        <f t="shared" si="8"/>
        <v>1.5976545602569558E-4</v>
      </c>
      <c r="R64" s="131">
        <v>605948</v>
      </c>
      <c r="S64" s="54">
        <v>66012</v>
      </c>
      <c r="T64" s="54">
        <v>119862</v>
      </c>
      <c r="V64" s="124">
        <f t="shared" si="9"/>
        <v>119862</v>
      </c>
      <c r="W64" s="51">
        <f t="shared" si="10"/>
        <v>1841.4606038221391</v>
      </c>
      <c r="Y64" s="176">
        <v>-3.147634646209263E-3</v>
      </c>
      <c r="Z64" s="61">
        <v>8.3177551816550954E-2</v>
      </c>
      <c r="AA64" s="117">
        <f t="shared" si="11"/>
        <v>1</v>
      </c>
      <c r="AB64" s="63">
        <f t="shared" si="12"/>
        <v>607.86132536781849</v>
      </c>
      <c r="AC64" s="63">
        <f t="shared" si="12"/>
        <v>60.942917335476608</v>
      </c>
      <c r="AE64" s="124">
        <f t="shared" si="13"/>
        <v>1841.4606038221391</v>
      </c>
      <c r="AF64" s="51">
        <v>0</v>
      </c>
      <c r="AG64" s="51">
        <f t="shared" si="14"/>
        <v>0</v>
      </c>
      <c r="AI64" s="124">
        <v>0</v>
      </c>
      <c r="AJ64" s="51">
        <f t="shared" si="15"/>
        <v>0</v>
      </c>
      <c r="AK64" s="51">
        <f t="shared" si="16"/>
        <v>0</v>
      </c>
      <c r="AM64" s="124">
        <f t="shared" si="17"/>
        <v>0</v>
      </c>
      <c r="AN64" s="51">
        <f t="shared" si="18"/>
        <v>0</v>
      </c>
      <c r="AO64" s="51">
        <f t="shared" si="19"/>
        <v>0</v>
      </c>
      <c r="AQ64" s="124">
        <f t="shared" si="20"/>
        <v>607789</v>
      </c>
      <c r="AR64" s="51">
        <f t="shared" si="20"/>
        <v>66012</v>
      </c>
      <c r="AS64" s="51">
        <f t="shared" si="21"/>
        <v>119862</v>
      </c>
      <c r="AU64" s="178">
        <f t="shared" si="22"/>
        <v>793663</v>
      </c>
      <c r="AW64" s="124">
        <f t="shared" si="23"/>
        <v>1593.5749816260666</v>
      </c>
      <c r="AX64" s="51">
        <f t="shared" si="23"/>
        <v>173.07827500514142</v>
      </c>
      <c r="AY64" s="51">
        <f t="shared" si="23"/>
        <v>314.26874202669609</v>
      </c>
      <c r="AZ64" s="65">
        <f t="shared" si="24"/>
        <v>2080.9219986579042</v>
      </c>
      <c r="BB64" s="131">
        <v>607861.32536781847</v>
      </c>
      <c r="BC64" s="54">
        <v>60942.91733547661</v>
      </c>
      <c r="BD64" s="54">
        <v>124732.43815083745</v>
      </c>
      <c r="BE64" s="54">
        <f t="shared" si="25"/>
        <v>793536.68085413252</v>
      </c>
      <c r="BG64" s="122">
        <f t="shared" si="26"/>
        <v>-1.1898333517879056E-4</v>
      </c>
      <c r="BH64" s="49">
        <f t="shared" si="26"/>
        <v>8.3177551816550954E-2</v>
      </c>
      <c r="BI64" s="49">
        <f t="shared" si="26"/>
        <v>-3.9047085289455219E-2</v>
      </c>
      <c r="BJ64" s="49">
        <f t="shared" si="27"/>
        <v>1.5918501175216093E-4</v>
      </c>
      <c r="BL64" s="131">
        <v>585568</v>
      </c>
      <c r="BM64" s="54">
        <v>64226</v>
      </c>
      <c r="BN64" s="54">
        <v>111637</v>
      </c>
      <c r="BO64" s="54">
        <f t="shared" si="28"/>
        <v>761431</v>
      </c>
      <c r="BQ64" s="122">
        <f t="shared" si="29"/>
        <v>3.794777036996555E-2</v>
      </c>
      <c r="BR64" s="49">
        <f t="shared" si="29"/>
        <v>2.7808052813502293E-2</v>
      </c>
      <c r="BS64" s="49">
        <f t="shared" si="29"/>
        <v>7.3676290118867449E-2</v>
      </c>
      <c r="BT64" s="49">
        <f t="shared" si="30"/>
        <v>4.2330821834151822E-2</v>
      </c>
      <c r="BV64" s="122">
        <f t="shared" si="31"/>
        <v>3.3028808303580348E-2</v>
      </c>
      <c r="BW64" s="49">
        <f t="shared" si="31"/>
        <v>2.2937144114972163E-2</v>
      </c>
      <c r="BX64" s="49">
        <f t="shared" si="31"/>
        <v>6.8588006205709151E-2</v>
      </c>
      <c r="BY64" s="49">
        <f t="shared" si="31"/>
        <v>3.7391087948121182E-2</v>
      </c>
      <c r="CA64" s="180">
        <v>416841.28502837726</v>
      </c>
      <c r="CB64" s="64">
        <v>389304.4589427514</v>
      </c>
      <c r="CC64" s="64">
        <v>350746.29138202843</v>
      </c>
      <c r="CD64" s="64">
        <v>402724.79226497305</v>
      </c>
      <c r="CF64" s="180">
        <v>414560.71832875133</v>
      </c>
      <c r="CG64" s="64">
        <v>387586.09757297114</v>
      </c>
      <c r="CH64" s="64">
        <v>348711.67164334678</v>
      </c>
      <c r="CI64" s="64">
        <v>400857.40049135633</v>
      </c>
      <c r="CK64" s="163">
        <v>381399.6875</v>
      </c>
      <c r="CL64" s="60">
        <v>379592.1875</v>
      </c>
    </row>
    <row r="65" spans="1:90">
      <c r="A65" s="9" t="s">
        <v>154</v>
      </c>
      <c r="B65" s="23" t="s">
        <v>155</v>
      </c>
      <c r="D65" s="131">
        <v>546175.15049313696</v>
      </c>
      <c r="E65" s="54">
        <v>254547.03125</v>
      </c>
      <c r="F65" s="124">
        <f t="shared" si="0"/>
        <v>2145.6748004918518</v>
      </c>
      <c r="G65" s="131">
        <f t="shared" si="1"/>
        <v>521485</v>
      </c>
      <c r="H65" s="54">
        <v>253605.703125</v>
      </c>
      <c r="I65" s="124">
        <f t="shared" si="2"/>
        <v>2056.2826213058966</v>
      </c>
      <c r="J65" s="49">
        <f t="shared" si="3"/>
        <v>4.7345849819528718E-2</v>
      </c>
      <c r="K65" s="49">
        <f t="shared" si="4"/>
        <v>4.3472710540725323E-2</v>
      </c>
      <c r="M65" s="131">
        <f t="shared" si="5"/>
        <v>565085.0833336683</v>
      </c>
      <c r="N65" s="124">
        <f t="shared" si="6"/>
        <v>2219.9633622074243</v>
      </c>
      <c r="O65" s="49">
        <f t="shared" si="7"/>
        <v>-3.3463868359387416E-2</v>
      </c>
      <c r="P65" s="49">
        <f t="shared" si="8"/>
        <v>-3.3463868359387527E-2</v>
      </c>
      <c r="R65" s="131">
        <v>419254</v>
      </c>
      <c r="S65" s="54">
        <v>46446</v>
      </c>
      <c r="T65" s="54">
        <v>78255</v>
      </c>
      <c r="V65" s="124">
        <f t="shared" si="9"/>
        <v>78255</v>
      </c>
      <c r="W65" s="51">
        <f t="shared" si="10"/>
        <v>2220.1504931369564</v>
      </c>
      <c r="Y65" s="176">
        <v>-2.4347640728779596E-2</v>
      </c>
      <c r="Z65" s="61">
        <v>-2.6115217572065474E-2</v>
      </c>
      <c r="AA65" s="117">
        <f t="shared" si="11"/>
        <v>4</v>
      </c>
      <c r="AB65" s="63">
        <f t="shared" si="12"/>
        <v>429.71658502744634</v>
      </c>
      <c r="AC65" s="63">
        <f t="shared" si="12"/>
        <v>47.691473198922182</v>
      </c>
      <c r="AE65" s="124">
        <f t="shared" si="13"/>
        <v>0</v>
      </c>
      <c r="AF65" s="51">
        <v>0</v>
      </c>
      <c r="AG65" s="51">
        <f t="shared" si="14"/>
        <v>2220.1504931369564</v>
      </c>
      <c r="AI65" s="124">
        <v>0</v>
      </c>
      <c r="AJ65" s="51">
        <f t="shared" si="15"/>
        <v>0</v>
      </c>
      <c r="AK65" s="51">
        <f t="shared" si="16"/>
        <v>2220.1504931369564</v>
      </c>
      <c r="AM65" s="124">
        <f t="shared" si="17"/>
        <v>1998.364861502708</v>
      </c>
      <c r="AN65" s="51">
        <f t="shared" si="18"/>
        <v>221.78563163424803</v>
      </c>
      <c r="AO65" s="51">
        <f t="shared" si="19"/>
        <v>0</v>
      </c>
      <c r="AQ65" s="124">
        <f t="shared" si="20"/>
        <v>421252</v>
      </c>
      <c r="AR65" s="51">
        <f t="shared" si="20"/>
        <v>46668</v>
      </c>
      <c r="AS65" s="51">
        <f t="shared" si="21"/>
        <v>78255</v>
      </c>
      <c r="AU65" s="178">
        <f t="shared" si="22"/>
        <v>546175</v>
      </c>
      <c r="AW65" s="124">
        <f t="shared" si="23"/>
        <v>1654.9083206013624</v>
      </c>
      <c r="AX65" s="51">
        <f t="shared" si="23"/>
        <v>183.33743580048136</v>
      </c>
      <c r="AY65" s="51">
        <f t="shared" si="23"/>
        <v>307.42845287063233</v>
      </c>
      <c r="AZ65" s="65">
        <f t="shared" si="24"/>
        <v>2145.6742092724758</v>
      </c>
      <c r="BB65" s="131">
        <v>429716.58502744633</v>
      </c>
      <c r="BC65" s="54">
        <v>47691.473198922184</v>
      </c>
      <c r="BD65" s="54">
        <v>87677.025107299807</v>
      </c>
      <c r="BE65" s="54">
        <f t="shared" si="25"/>
        <v>565085.0833336683</v>
      </c>
      <c r="BG65" s="122">
        <f t="shared" si="26"/>
        <v>-1.9698064543880012E-2</v>
      </c>
      <c r="BH65" s="49">
        <f t="shared" si="26"/>
        <v>-2.1460297413192775E-2</v>
      </c>
      <c r="BI65" s="49">
        <f t="shared" si="26"/>
        <v>-0.10746287406272126</v>
      </c>
      <c r="BJ65" s="49">
        <f t="shared" si="27"/>
        <v>-3.3464134678816815E-2</v>
      </c>
      <c r="BL65" s="131">
        <v>403910</v>
      </c>
      <c r="BM65" s="54">
        <v>44613</v>
      </c>
      <c r="BN65" s="54">
        <v>72962</v>
      </c>
      <c r="BO65" s="54">
        <f t="shared" si="28"/>
        <v>521485</v>
      </c>
      <c r="BQ65" s="122">
        <f t="shared" si="29"/>
        <v>4.2935307370453923E-2</v>
      </c>
      <c r="BR65" s="49">
        <f t="shared" si="29"/>
        <v>4.606280680519137E-2</v>
      </c>
      <c r="BS65" s="49">
        <f t="shared" si="29"/>
        <v>7.2544612263918173E-2</v>
      </c>
      <c r="BT65" s="49">
        <f t="shared" si="30"/>
        <v>4.7345561233784306E-2</v>
      </c>
      <c r="BV65" s="122">
        <f t="shared" si="31"/>
        <v>3.9078478506403558E-2</v>
      </c>
      <c r="BW65" s="49">
        <f t="shared" si="31"/>
        <v>4.2194412286006733E-2</v>
      </c>
      <c r="BX65" s="49">
        <f t="shared" si="31"/>
        <v>6.8578286654527476E-2</v>
      </c>
      <c r="BY65" s="49">
        <f t="shared" si="31"/>
        <v>4.3472423022185902E-2</v>
      </c>
      <c r="CA65" s="180">
        <v>294678.41763490794</v>
      </c>
      <c r="CB65" s="64">
        <v>304653.99396101834</v>
      </c>
      <c r="CC65" s="64">
        <v>246546.86344386131</v>
      </c>
      <c r="CD65" s="64">
        <v>286784.18816460366</v>
      </c>
      <c r="CF65" s="180">
        <v>292501.28288536664</v>
      </c>
      <c r="CG65" s="64">
        <v>303268.6560251406</v>
      </c>
      <c r="CH65" s="64">
        <v>245161.85566216972</v>
      </c>
      <c r="CI65" s="64">
        <v>285053.91178880236</v>
      </c>
      <c r="CK65" s="163">
        <v>254547.03125</v>
      </c>
      <c r="CL65" s="60">
        <v>253605.703125</v>
      </c>
    </row>
    <row r="66" spans="1:90">
      <c r="A66" s="9" t="s">
        <v>156</v>
      </c>
      <c r="B66" s="23" t="s">
        <v>157</v>
      </c>
      <c r="D66" s="131">
        <v>159463.26131527536</v>
      </c>
      <c r="E66" s="54">
        <v>83501.453125</v>
      </c>
      <c r="F66" s="124">
        <f t="shared" si="0"/>
        <v>1909.7064224326978</v>
      </c>
      <c r="G66" s="131">
        <f t="shared" si="1"/>
        <v>151518</v>
      </c>
      <c r="H66" s="54">
        <v>82345.015625</v>
      </c>
      <c r="I66" s="124">
        <f t="shared" si="2"/>
        <v>1840.0385117420396</v>
      </c>
      <c r="J66" s="49">
        <f t="shared" si="3"/>
        <v>5.2437738851327076E-2</v>
      </c>
      <c r="K66" s="49">
        <f t="shared" si="4"/>
        <v>3.7862202473523565E-2</v>
      </c>
      <c r="M66" s="131">
        <f t="shared" si="5"/>
        <v>160735.0404577411</v>
      </c>
      <c r="N66" s="124">
        <f t="shared" si="6"/>
        <v>1924.9370453125405</v>
      </c>
      <c r="O66" s="49">
        <f t="shared" si="7"/>
        <v>-7.9122706464250792E-3</v>
      </c>
      <c r="P66" s="49">
        <f t="shared" si="8"/>
        <v>-7.9122706464250792E-3</v>
      </c>
      <c r="R66" s="131">
        <v>122538</v>
      </c>
      <c r="S66" s="54">
        <v>13331</v>
      </c>
      <c r="T66" s="54">
        <v>23256</v>
      </c>
      <c r="V66" s="124">
        <f t="shared" si="9"/>
        <v>23256</v>
      </c>
      <c r="W66" s="51">
        <f t="shared" si="10"/>
        <v>338.26131527536199</v>
      </c>
      <c r="Y66" s="176">
        <v>-2.4203638750276424E-3</v>
      </c>
      <c r="Z66" s="61">
        <v>-1.0940905003929191E-2</v>
      </c>
      <c r="AA66" s="117">
        <f t="shared" si="11"/>
        <v>4</v>
      </c>
      <c r="AB66" s="63">
        <f t="shared" si="12"/>
        <v>122.8353061375533</v>
      </c>
      <c r="AC66" s="63">
        <f t="shared" si="12"/>
        <v>13.478466622919997</v>
      </c>
      <c r="AE66" s="124">
        <f t="shared" si="13"/>
        <v>0</v>
      </c>
      <c r="AF66" s="51">
        <v>0</v>
      </c>
      <c r="AG66" s="51">
        <f t="shared" si="14"/>
        <v>338.26131527536199</v>
      </c>
      <c r="AI66" s="124">
        <v>0</v>
      </c>
      <c r="AJ66" s="51">
        <f t="shared" si="15"/>
        <v>0</v>
      </c>
      <c r="AK66" s="51">
        <f t="shared" si="16"/>
        <v>338.26131527536199</v>
      </c>
      <c r="AM66" s="124">
        <f t="shared" si="17"/>
        <v>304.81463006200966</v>
      </c>
      <c r="AN66" s="51">
        <f t="shared" si="18"/>
        <v>33.446685213352275</v>
      </c>
      <c r="AO66" s="51">
        <f t="shared" si="19"/>
        <v>0</v>
      </c>
      <c r="AQ66" s="124">
        <f t="shared" si="20"/>
        <v>122843</v>
      </c>
      <c r="AR66" s="51">
        <f t="shared" si="20"/>
        <v>13364</v>
      </c>
      <c r="AS66" s="51">
        <f t="shared" si="21"/>
        <v>23256</v>
      </c>
      <c r="AU66" s="178">
        <f t="shared" si="22"/>
        <v>159463</v>
      </c>
      <c r="AW66" s="124">
        <f t="shared" si="23"/>
        <v>1471.1480507543561</v>
      </c>
      <c r="AX66" s="51">
        <f t="shared" si="23"/>
        <v>160.04511897528729</v>
      </c>
      <c r="AY66" s="51">
        <f t="shared" si="23"/>
        <v>278.51012323325955</v>
      </c>
      <c r="AZ66" s="65">
        <f t="shared" si="24"/>
        <v>1909.7032929629031</v>
      </c>
      <c r="BB66" s="131">
        <v>122835.3061375533</v>
      </c>
      <c r="BC66" s="54">
        <v>13478.466622919997</v>
      </c>
      <c r="BD66" s="54">
        <v>24421.267697267787</v>
      </c>
      <c r="BE66" s="54">
        <f t="shared" si="25"/>
        <v>160735.0404577411</v>
      </c>
      <c r="BG66" s="122">
        <f t="shared" si="26"/>
        <v>6.2635594672455497E-5</v>
      </c>
      <c r="BH66" s="49">
        <f t="shared" si="26"/>
        <v>-8.4925552826126127E-3</v>
      </c>
      <c r="BI66" s="49">
        <f t="shared" si="26"/>
        <v>-4.7715282912940471E-2</v>
      </c>
      <c r="BJ66" s="49">
        <f t="shared" si="27"/>
        <v>-7.9138963981878474E-3</v>
      </c>
      <c r="BL66" s="131">
        <v>117333</v>
      </c>
      <c r="BM66" s="54">
        <v>12723</v>
      </c>
      <c r="BN66" s="54">
        <v>21462</v>
      </c>
      <c r="BO66" s="54">
        <f t="shared" si="28"/>
        <v>151518</v>
      </c>
      <c r="BQ66" s="122">
        <f t="shared" si="29"/>
        <v>4.6960360682842817E-2</v>
      </c>
      <c r="BR66" s="49">
        <f t="shared" si="29"/>
        <v>5.0381199402656618E-2</v>
      </c>
      <c r="BS66" s="49">
        <f t="shared" si="29"/>
        <v>8.3589600223651139E-2</v>
      </c>
      <c r="BT66" s="49">
        <f t="shared" si="30"/>
        <v>5.2436014202932979E-2</v>
      </c>
      <c r="BV66" s="122">
        <f t="shared" si="31"/>
        <v>3.2460682212640535E-2</v>
      </c>
      <c r="BW66" s="49">
        <f t="shared" si="31"/>
        <v>3.583414467696433E-2</v>
      </c>
      <c r="BX66" s="49">
        <f t="shared" si="31"/>
        <v>6.8582632064273286E-2</v>
      </c>
      <c r="BY66" s="49">
        <f t="shared" si="31"/>
        <v>3.7860501710319516E-2</v>
      </c>
      <c r="CA66" s="180">
        <v>84234.388207291966</v>
      </c>
      <c r="CB66" s="64">
        <v>86100.688733508374</v>
      </c>
      <c r="CC66" s="64">
        <v>68672.345403094281</v>
      </c>
      <c r="CD66" s="64">
        <v>81574.03096775664</v>
      </c>
      <c r="CF66" s="180">
        <v>82997.46755746413</v>
      </c>
      <c r="CG66" s="64">
        <v>85009.878101579743</v>
      </c>
      <c r="CH66" s="64">
        <v>67920.460736171895</v>
      </c>
      <c r="CI66" s="64">
        <v>80512.634858314661</v>
      </c>
      <c r="CK66" s="163">
        <v>83501.453125</v>
      </c>
      <c r="CL66" s="60">
        <v>82345.015625</v>
      </c>
    </row>
    <row r="67" spans="1:90">
      <c r="A67" s="9" t="s">
        <v>158</v>
      </c>
      <c r="B67" s="23" t="s">
        <v>159</v>
      </c>
      <c r="D67" s="131">
        <v>603589.67305124714</v>
      </c>
      <c r="E67" s="54">
        <v>338844.3125</v>
      </c>
      <c r="F67" s="124">
        <f t="shared" si="0"/>
        <v>1781.3185902338175</v>
      </c>
      <c r="G67" s="131">
        <f t="shared" si="1"/>
        <v>576894</v>
      </c>
      <c r="H67" s="54">
        <v>336898.34375</v>
      </c>
      <c r="I67" s="124">
        <f t="shared" si="2"/>
        <v>1712.3681689218752</v>
      </c>
      <c r="J67" s="49">
        <f t="shared" si="3"/>
        <v>4.6274832207038319E-2</v>
      </c>
      <c r="K67" s="49">
        <f t="shared" si="4"/>
        <v>4.0266119496576547E-2</v>
      </c>
      <c r="M67" s="131">
        <f t="shared" si="5"/>
        <v>615709.07006484689</v>
      </c>
      <c r="N67" s="124">
        <f t="shared" si="6"/>
        <v>1817.0854500172461</v>
      </c>
      <c r="O67" s="49">
        <f t="shared" si="7"/>
        <v>-1.9683642166134274E-2</v>
      </c>
      <c r="P67" s="49">
        <f t="shared" si="8"/>
        <v>-1.9683642166134274E-2</v>
      </c>
      <c r="R67" s="131">
        <v>444961</v>
      </c>
      <c r="S67" s="54">
        <v>50704</v>
      </c>
      <c r="T67" s="54">
        <v>107546</v>
      </c>
      <c r="V67" s="124">
        <f t="shared" si="9"/>
        <v>107546</v>
      </c>
      <c r="W67" s="51">
        <f t="shared" si="10"/>
        <v>378.67305124714039</v>
      </c>
      <c r="Y67" s="176">
        <v>-2.2365459311443625E-2</v>
      </c>
      <c r="Z67" s="61">
        <v>9.4393136360118035E-3</v>
      </c>
      <c r="AA67" s="117">
        <f t="shared" si="11"/>
        <v>1</v>
      </c>
      <c r="AB67" s="63">
        <f t="shared" si="12"/>
        <v>455.14042464846852</v>
      </c>
      <c r="AC67" s="63">
        <f t="shared" si="12"/>
        <v>50.229864554574974</v>
      </c>
      <c r="AE67" s="124">
        <f t="shared" si="13"/>
        <v>378.67305124714039</v>
      </c>
      <c r="AF67" s="51">
        <v>0</v>
      </c>
      <c r="AG67" s="51">
        <f t="shared" si="14"/>
        <v>0</v>
      </c>
      <c r="AI67" s="124">
        <v>0</v>
      </c>
      <c r="AJ67" s="51">
        <f t="shared" si="15"/>
        <v>0</v>
      </c>
      <c r="AK67" s="51">
        <f t="shared" si="16"/>
        <v>0</v>
      </c>
      <c r="AM67" s="124">
        <f t="shared" si="17"/>
        <v>0</v>
      </c>
      <c r="AN67" s="51">
        <f t="shared" si="18"/>
        <v>0</v>
      </c>
      <c r="AO67" s="51">
        <f t="shared" si="19"/>
        <v>0</v>
      </c>
      <c r="AQ67" s="124">
        <f t="shared" si="20"/>
        <v>445340</v>
      </c>
      <c r="AR67" s="51">
        <f t="shared" si="20"/>
        <v>50704</v>
      </c>
      <c r="AS67" s="51">
        <f t="shared" si="21"/>
        <v>107546</v>
      </c>
      <c r="AU67" s="178">
        <f t="shared" si="22"/>
        <v>603590</v>
      </c>
      <c r="AW67" s="124">
        <f t="shared" si="23"/>
        <v>1314.290910519562</v>
      </c>
      <c r="AX67" s="51">
        <f t="shared" si="23"/>
        <v>149.63804357790423</v>
      </c>
      <c r="AY67" s="51">
        <f t="shared" si="23"/>
        <v>317.39060103008222</v>
      </c>
      <c r="AZ67" s="65">
        <f t="shared" si="24"/>
        <v>1781.3195551275485</v>
      </c>
      <c r="BB67" s="131">
        <v>455140.42464846856</v>
      </c>
      <c r="BC67" s="54">
        <v>50229.864554574982</v>
      </c>
      <c r="BD67" s="54">
        <v>110338.7808618033</v>
      </c>
      <c r="BE67" s="54">
        <f t="shared" si="25"/>
        <v>615709.07006484689</v>
      </c>
      <c r="BG67" s="122">
        <f t="shared" si="26"/>
        <v>-2.1532749274112528E-2</v>
      </c>
      <c r="BH67" s="49">
        <f t="shared" si="26"/>
        <v>9.4393136360115815E-3</v>
      </c>
      <c r="BI67" s="49">
        <f t="shared" si="26"/>
        <v>-2.5310963561408162E-2</v>
      </c>
      <c r="BJ67" s="49">
        <f t="shared" si="27"/>
        <v>-1.9683111154380928E-2</v>
      </c>
      <c r="BL67" s="131">
        <v>428003</v>
      </c>
      <c r="BM67" s="54">
        <v>48826</v>
      </c>
      <c r="BN67" s="54">
        <v>100065</v>
      </c>
      <c r="BO67" s="54">
        <f t="shared" si="28"/>
        <v>576894</v>
      </c>
      <c r="BQ67" s="122">
        <f t="shared" si="29"/>
        <v>4.0506725420148992E-2</v>
      </c>
      <c r="BR67" s="49">
        <f t="shared" si="29"/>
        <v>3.8463113914717573E-2</v>
      </c>
      <c r="BS67" s="49">
        <f t="shared" si="29"/>
        <v>7.47614050866936E-2</v>
      </c>
      <c r="BT67" s="49">
        <f t="shared" si="30"/>
        <v>4.6275398946773683E-2</v>
      </c>
      <c r="BV67" s="122">
        <f t="shared" si="31"/>
        <v>3.4531138706317188E-2</v>
      </c>
      <c r="BW67" s="49">
        <f t="shared" si="31"/>
        <v>3.2499263576501347E-2</v>
      </c>
      <c r="BX67" s="49">
        <f t="shared" si="31"/>
        <v>6.858909517665257E-2</v>
      </c>
      <c r="BY67" s="49">
        <f t="shared" si="31"/>
        <v>4.0266682981549451E-2</v>
      </c>
      <c r="CA67" s="180">
        <v>312112.83159695688</v>
      </c>
      <c r="CB67" s="64">
        <v>320869.28388318466</v>
      </c>
      <c r="CC67" s="64">
        <v>310271.4799504783</v>
      </c>
      <c r="CD67" s="64">
        <v>312476.17573346343</v>
      </c>
      <c r="CF67" s="180">
        <v>309395.44001009618</v>
      </c>
      <c r="CG67" s="64">
        <v>318511.66860756167</v>
      </c>
      <c r="CH67" s="64">
        <v>308125.46155891748</v>
      </c>
      <c r="CI67" s="64">
        <v>309899.2880047161</v>
      </c>
      <c r="CK67" s="163">
        <v>338844.3125</v>
      </c>
      <c r="CL67" s="60">
        <v>336898.34375</v>
      </c>
    </row>
    <row r="68" spans="1:90">
      <c r="A68" s="9" t="s">
        <v>160</v>
      </c>
      <c r="B68" s="23" t="s">
        <v>161</v>
      </c>
      <c r="D68" s="131">
        <v>739589.9403433915</v>
      </c>
      <c r="E68" s="54">
        <v>418147.4375</v>
      </c>
      <c r="F68" s="124">
        <f t="shared" si="0"/>
        <v>1768.7300555163429</v>
      </c>
      <c r="G68" s="131">
        <f t="shared" si="1"/>
        <v>706884</v>
      </c>
      <c r="H68" s="54">
        <v>415521.0625</v>
      </c>
      <c r="I68" s="124">
        <f t="shared" si="2"/>
        <v>1701.1989614846539</v>
      </c>
      <c r="J68" s="49">
        <f t="shared" si="3"/>
        <v>4.6267761532856166E-2</v>
      </c>
      <c r="K68" s="49">
        <f t="shared" si="4"/>
        <v>3.9696176379483417E-2</v>
      </c>
      <c r="M68" s="131">
        <f t="shared" si="5"/>
        <v>752935.48425194481</v>
      </c>
      <c r="N68" s="124">
        <f t="shared" si="6"/>
        <v>1800.6459366427298</v>
      </c>
      <c r="O68" s="49">
        <f t="shared" si="7"/>
        <v>-1.7724684501770227E-2</v>
      </c>
      <c r="P68" s="49">
        <f t="shared" si="8"/>
        <v>-1.7724684501770227E-2</v>
      </c>
      <c r="R68" s="131">
        <v>535981</v>
      </c>
      <c r="S68" s="54">
        <v>64379</v>
      </c>
      <c r="T68" s="54">
        <v>137397</v>
      </c>
      <c r="V68" s="124">
        <f t="shared" si="9"/>
        <v>137397</v>
      </c>
      <c r="W68" s="51">
        <f t="shared" si="10"/>
        <v>1832.9403433914995</v>
      </c>
      <c r="Y68" s="176">
        <v>-7.5197148268066893E-3</v>
      </c>
      <c r="Z68" s="61">
        <v>-4.806403015443772E-4</v>
      </c>
      <c r="AA68" s="117">
        <f t="shared" si="11"/>
        <v>4</v>
      </c>
      <c r="AB68" s="63">
        <f t="shared" si="12"/>
        <v>540.0419615453302</v>
      </c>
      <c r="AC68" s="63">
        <f t="shared" si="12"/>
        <v>64.409958021645991</v>
      </c>
      <c r="AE68" s="124">
        <f t="shared" si="13"/>
        <v>0</v>
      </c>
      <c r="AF68" s="51">
        <v>0</v>
      </c>
      <c r="AG68" s="51">
        <f t="shared" si="14"/>
        <v>1832.9403433914995</v>
      </c>
      <c r="AI68" s="124">
        <v>0</v>
      </c>
      <c r="AJ68" s="51">
        <f t="shared" si="15"/>
        <v>0</v>
      </c>
      <c r="AK68" s="51">
        <f t="shared" si="16"/>
        <v>1832.9403433914995</v>
      </c>
      <c r="AM68" s="124">
        <f t="shared" si="17"/>
        <v>1637.623550190471</v>
      </c>
      <c r="AN68" s="51">
        <f t="shared" si="18"/>
        <v>195.31679320102864</v>
      </c>
      <c r="AO68" s="51">
        <f t="shared" si="19"/>
        <v>0</v>
      </c>
      <c r="AQ68" s="124">
        <f t="shared" si="20"/>
        <v>537619</v>
      </c>
      <c r="AR68" s="51">
        <f t="shared" si="20"/>
        <v>64574</v>
      </c>
      <c r="AS68" s="51">
        <f t="shared" si="21"/>
        <v>137397</v>
      </c>
      <c r="AU68" s="178">
        <f t="shared" si="22"/>
        <v>739590</v>
      </c>
      <c r="AW68" s="124">
        <f t="shared" si="23"/>
        <v>1285.7163569249424</v>
      </c>
      <c r="AX68" s="51">
        <f t="shared" si="23"/>
        <v>154.42878326858096</v>
      </c>
      <c r="AY68" s="51">
        <f t="shared" si="23"/>
        <v>328.5850579916563</v>
      </c>
      <c r="AZ68" s="65">
        <f t="shared" si="24"/>
        <v>1768.7301981851795</v>
      </c>
      <c r="BB68" s="131">
        <v>540041.96154533012</v>
      </c>
      <c r="BC68" s="54">
        <v>64409.958021645987</v>
      </c>
      <c r="BD68" s="54">
        <v>148483.5646849687</v>
      </c>
      <c r="BE68" s="54">
        <f t="shared" si="25"/>
        <v>752935.48425194481</v>
      </c>
      <c r="BG68" s="122">
        <f t="shared" si="26"/>
        <v>-4.4866171850735936E-3</v>
      </c>
      <c r="BH68" s="49">
        <f t="shared" si="26"/>
        <v>2.5468418765135503E-3</v>
      </c>
      <c r="BI68" s="49">
        <f t="shared" si="26"/>
        <v>-7.4665264862751601E-2</v>
      </c>
      <c r="BJ68" s="49">
        <f t="shared" si="27"/>
        <v>-1.772460526973807E-2</v>
      </c>
      <c r="BL68" s="131">
        <v>517152</v>
      </c>
      <c r="BM68" s="54">
        <v>61961</v>
      </c>
      <c r="BN68" s="54">
        <v>127771</v>
      </c>
      <c r="BO68" s="54">
        <f t="shared" si="28"/>
        <v>706884</v>
      </c>
      <c r="BQ68" s="122">
        <f t="shared" si="29"/>
        <v>3.9576372130437409E-2</v>
      </c>
      <c r="BR68" s="49">
        <f t="shared" si="29"/>
        <v>4.2171688642856031E-2</v>
      </c>
      <c r="BS68" s="49">
        <f t="shared" si="29"/>
        <v>7.5337909228228694E-2</v>
      </c>
      <c r="BT68" s="49">
        <f t="shared" si="30"/>
        <v>4.6267845926630136E-2</v>
      </c>
      <c r="BV68" s="122">
        <f t="shared" si="31"/>
        <v>3.3046815449000011E-2</v>
      </c>
      <c r="BW68" s="49">
        <f t="shared" si="31"/>
        <v>3.5625830834605354E-2</v>
      </c>
      <c r="BX68" s="49">
        <f t="shared" si="31"/>
        <v>6.8583735106692023E-2</v>
      </c>
      <c r="BY68" s="49">
        <f t="shared" si="31"/>
        <v>3.9696260243181847E-2</v>
      </c>
      <c r="CA68" s="180">
        <v>370334.11376120232</v>
      </c>
      <c r="CB68" s="64">
        <v>411451.97759584931</v>
      </c>
      <c r="CC68" s="64">
        <v>417534.20695149491</v>
      </c>
      <c r="CD68" s="64">
        <v>382119.43291381403</v>
      </c>
      <c r="CF68" s="180">
        <v>368217.74146549596</v>
      </c>
      <c r="CG68" s="64">
        <v>409760.81929536449</v>
      </c>
      <c r="CH68" s="64">
        <v>414889.46833524451</v>
      </c>
      <c r="CI68" s="64">
        <v>379717.68710388948</v>
      </c>
      <c r="CK68" s="163">
        <v>418147.4375</v>
      </c>
      <c r="CL68" s="60">
        <v>415521.0625</v>
      </c>
    </row>
    <row r="69" spans="1:90">
      <c r="A69" s="9" t="s">
        <v>162</v>
      </c>
      <c r="B69" s="23" t="s">
        <v>163</v>
      </c>
      <c r="D69" s="131">
        <v>460594.9372854167</v>
      </c>
      <c r="E69" s="54">
        <v>241950.1875</v>
      </c>
      <c r="F69" s="124">
        <f t="shared" si="0"/>
        <v>1903.6767114942479</v>
      </c>
      <c r="G69" s="131">
        <f t="shared" si="1"/>
        <v>440289</v>
      </c>
      <c r="H69" s="54">
        <v>240844.4375</v>
      </c>
      <c r="I69" s="124">
        <f t="shared" si="2"/>
        <v>1828.1053304376192</v>
      </c>
      <c r="J69" s="49">
        <f t="shared" si="3"/>
        <v>4.6119565297831011E-2</v>
      </c>
      <c r="K69" s="49">
        <f t="shared" si="4"/>
        <v>4.133863612691191E-2</v>
      </c>
      <c r="M69" s="131">
        <f t="shared" si="5"/>
        <v>472328.97617341497</v>
      </c>
      <c r="N69" s="124">
        <f t="shared" si="6"/>
        <v>1952.1744581140902</v>
      </c>
      <c r="O69" s="49">
        <f t="shared" si="7"/>
        <v>-2.4842936766365398E-2</v>
      </c>
      <c r="P69" s="49">
        <f t="shared" si="8"/>
        <v>-2.4842936766365509E-2</v>
      </c>
      <c r="R69" s="131">
        <v>337370</v>
      </c>
      <c r="S69" s="54">
        <v>38106</v>
      </c>
      <c r="T69" s="54">
        <v>84456</v>
      </c>
      <c r="V69" s="124">
        <f t="shared" si="9"/>
        <v>84456</v>
      </c>
      <c r="W69" s="51">
        <f t="shared" si="10"/>
        <v>662.93728541670134</v>
      </c>
      <c r="Y69" s="176">
        <v>-1.9550849662058889E-2</v>
      </c>
      <c r="Z69" s="61">
        <v>-3.4281205396628933E-2</v>
      </c>
      <c r="AA69" s="117">
        <f t="shared" si="11"/>
        <v>4</v>
      </c>
      <c r="AB69" s="63">
        <f t="shared" si="12"/>
        <v>344.09739646744083</v>
      </c>
      <c r="AC69" s="63">
        <f t="shared" si="12"/>
        <v>39.458691508277482</v>
      </c>
      <c r="AE69" s="124">
        <f t="shared" si="13"/>
        <v>0</v>
      </c>
      <c r="AF69" s="51">
        <v>0</v>
      </c>
      <c r="AG69" s="51">
        <f t="shared" si="14"/>
        <v>662.93728541670134</v>
      </c>
      <c r="AI69" s="124">
        <v>0</v>
      </c>
      <c r="AJ69" s="51">
        <f t="shared" si="15"/>
        <v>0</v>
      </c>
      <c r="AK69" s="51">
        <f t="shared" si="16"/>
        <v>662.93728541670134</v>
      </c>
      <c r="AM69" s="124">
        <f t="shared" si="17"/>
        <v>594.73699175782838</v>
      </c>
      <c r="AN69" s="51">
        <f t="shared" si="18"/>
        <v>68.200293658873008</v>
      </c>
      <c r="AO69" s="51">
        <f t="shared" si="19"/>
        <v>0</v>
      </c>
      <c r="AQ69" s="124">
        <f t="shared" si="20"/>
        <v>337965</v>
      </c>
      <c r="AR69" s="51">
        <f t="shared" si="20"/>
        <v>38174</v>
      </c>
      <c r="AS69" s="51">
        <f t="shared" si="21"/>
        <v>84456</v>
      </c>
      <c r="AU69" s="178">
        <f t="shared" si="22"/>
        <v>460595</v>
      </c>
      <c r="AW69" s="124">
        <f t="shared" si="23"/>
        <v>1396.8371072248085</v>
      </c>
      <c r="AX69" s="51">
        <f t="shared" si="23"/>
        <v>157.77627781338253</v>
      </c>
      <c r="AY69" s="51">
        <f t="shared" si="23"/>
        <v>349.06358566058151</v>
      </c>
      <c r="AZ69" s="65">
        <f t="shared" si="24"/>
        <v>1903.6769706987725</v>
      </c>
      <c r="BB69" s="131">
        <v>344097.39646744082</v>
      </c>
      <c r="BC69" s="54">
        <v>39458.691508277479</v>
      </c>
      <c r="BD69" s="54">
        <v>88772.888197696622</v>
      </c>
      <c r="BE69" s="54">
        <f t="shared" si="25"/>
        <v>472328.97617341497</v>
      </c>
      <c r="BG69" s="122">
        <f t="shared" si="26"/>
        <v>-1.7821688075518649E-2</v>
      </c>
      <c r="BH69" s="49">
        <f t="shared" si="26"/>
        <v>-3.2557884186503849E-2</v>
      </c>
      <c r="BI69" s="49">
        <f t="shared" si="26"/>
        <v>-4.8628452733034178E-2</v>
      </c>
      <c r="BJ69" s="49">
        <f t="shared" si="27"/>
        <v>-2.4842803989029161E-2</v>
      </c>
      <c r="BL69" s="131">
        <v>325119</v>
      </c>
      <c r="BM69" s="54">
        <v>36496</v>
      </c>
      <c r="BN69" s="54">
        <v>78674</v>
      </c>
      <c r="BO69" s="54">
        <f t="shared" si="28"/>
        <v>440289</v>
      </c>
      <c r="BQ69" s="122">
        <f t="shared" si="29"/>
        <v>3.9511686490177444E-2</v>
      </c>
      <c r="BR69" s="49">
        <f t="shared" si="29"/>
        <v>4.5977641385357204E-2</v>
      </c>
      <c r="BS69" s="49">
        <f t="shared" si="29"/>
        <v>7.3493148943742481E-2</v>
      </c>
      <c r="BT69" s="49">
        <f t="shared" si="30"/>
        <v>4.6119707737418025E-2</v>
      </c>
      <c r="BV69" s="122">
        <f t="shared" si="31"/>
        <v>3.4760956353477201E-2</v>
      </c>
      <c r="BW69" s="49">
        <f t="shared" si="31"/>
        <v>4.119736082879899E-2</v>
      </c>
      <c r="BX69" s="49">
        <f t="shared" si="31"/>
        <v>6.8587118236721256E-2</v>
      </c>
      <c r="BY69" s="49">
        <f t="shared" si="31"/>
        <v>4.1338777915527869E-2</v>
      </c>
      <c r="CA69" s="180">
        <v>235965.00539266047</v>
      </c>
      <c r="CB69" s="64">
        <v>252062.83551635241</v>
      </c>
      <c r="CC69" s="64">
        <v>249628.41881564297</v>
      </c>
      <c r="CD69" s="64">
        <v>239709.8878975852</v>
      </c>
      <c r="CF69" s="180">
        <v>234019.38624970295</v>
      </c>
      <c r="CG69" s="64">
        <v>250874.22916543213</v>
      </c>
      <c r="CH69" s="64">
        <v>248094.67643578834</v>
      </c>
      <c r="CI69" s="64">
        <v>237832.3977704671</v>
      </c>
      <c r="CK69" s="163">
        <v>241950.1875</v>
      </c>
      <c r="CL69" s="60">
        <v>240844.4375</v>
      </c>
    </row>
    <row r="70" spans="1:90">
      <c r="A70" s="9" t="s">
        <v>164</v>
      </c>
      <c r="B70" s="23" t="s">
        <v>165</v>
      </c>
      <c r="D70" s="131">
        <v>417001.5522279517</v>
      </c>
      <c r="E70" s="54">
        <v>198553.5625</v>
      </c>
      <c r="F70" s="124">
        <f t="shared" si="0"/>
        <v>2100.1967780253335</v>
      </c>
      <c r="G70" s="131">
        <f t="shared" si="1"/>
        <v>399028</v>
      </c>
      <c r="H70" s="54">
        <v>197463.0625</v>
      </c>
      <c r="I70" s="124">
        <f t="shared" si="2"/>
        <v>2020.7728723948053</v>
      </c>
      <c r="J70" s="49">
        <f t="shared" si="3"/>
        <v>4.5043335876058022E-2</v>
      </c>
      <c r="K70" s="49">
        <f t="shared" si="4"/>
        <v>3.930372716078856E-2</v>
      </c>
      <c r="M70" s="131">
        <f t="shared" si="5"/>
        <v>423309.0432717342</v>
      </c>
      <c r="N70" s="124">
        <f t="shared" si="6"/>
        <v>2131.9639796024017</v>
      </c>
      <c r="O70" s="49">
        <f t="shared" si="7"/>
        <v>-1.4900440101709655E-2</v>
      </c>
      <c r="P70" s="49">
        <f t="shared" si="8"/>
        <v>-1.4900440101709655E-2</v>
      </c>
      <c r="R70" s="131">
        <v>317710</v>
      </c>
      <c r="S70" s="54">
        <v>32186</v>
      </c>
      <c r="T70" s="54">
        <v>66098</v>
      </c>
      <c r="V70" s="124">
        <f t="shared" si="9"/>
        <v>66098</v>
      </c>
      <c r="W70" s="51">
        <f t="shared" si="10"/>
        <v>1007.5522279517027</v>
      </c>
      <c r="Y70" s="176">
        <v>-1.1305390236455271E-2</v>
      </c>
      <c r="Z70" s="61">
        <v>3.1071624688832067E-2</v>
      </c>
      <c r="AA70" s="117">
        <f t="shared" si="11"/>
        <v>1</v>
      </c>
      <c r="AB70" s="63">
        <f t="shared" si="12"/>
        <v>321.34290696293289</v>
      </c>
      <c r="AC70" s="63">
        <f t="shared" si="12"/>
        <v>31.21606610958132</v>
      </c>
      <c r="AE70" s="124">
        <f t="shared" si="13"/>
        <v>1007.5522279517027</v>
      </c>
      <c r="AF70" s="51">
        <v>0</v>
      </c>
      <c r="AG70" s="51">
        <f t="shared" si="14"/>
        <v>0</v>
      </c>
      <c r="AI70" s="124">
        <v>0</v>
      </c>
      <c r="AJ70" s="51">
        <f t="shared" si="15"/>
        <v>0</v>
      </c>
      <c r="AK70" s="51">
        <f t="shared" si="16"/>
        <v>0</v>
      </c>
      <c r="AM70" s="124">
        <f t="shared" si="17"/>
        <v>0</v>
      </c>
      <c r="AN70" s="51">
        <f t="shared" si="18"/>
        <v>0</v>
      </c>
      <c r="AO70" s="51">
        <f t="shared" si="19"/>
        <v>0</v>
      </c>
      <c r="AQ70" s="124">
        <f t="shared" si="20"/>
        <v>318718</v>
      </c>
      <c r="AR70" s="51">
        <f t="shared" si="20"/>
        <v>32186</v>
      </c>
      <c r="AS70" s="51">
        <f t="shared" si="21"/>
        <v>66098</v>
      </c>
      <c r="AU70" s="178">
        <f t="shared" si="22"/>
        <v>417002</v>
      </c>
      <c r="AW70" s="124">
        <f t="shared" si="23"/>
        <v>1605.1991008723401</v>
      </c>
      <c r="AX70" s="51">
        <f t="shared" si="23"/>
        <v>162.10235462282375</v>
      </c>
      <c r="AY70" s="51">
        <f t="shared" si="23"/>
        <v>332.89757770022385</v>
      </c>
      <c r="AZ70" s="65">
        <f t="shared" si="24"/>
        <v>2100.1990331953875</v>
      </c>
      <c r="BB70" s="131">
        <v>321342.9069629329</v>
      </c>
      <c r="BC70" s="54">
        <v>31216.066109581319</v>
      </c>
      <c r="BD70" s="54">
        <v>70750.07019921999</v>
      </c>
      <c r="BE70" s="54">
        <f t="shared" si="25"/>
        <v>423309.0432717342</v>
      </c>
      <c r="BG70" s="122">
        <f t="shared" si="26"/>
        <v>-8.1685542330507399E-3</v>
      </c>
      <c r="BH70" s="49">
        <f t="shared" si="26"/>
        <v>3.1071624688832067E-2</v>
      </c>
      <c r="BI70" s="49">
        <f t="shared" si="26"/>
        <v>-6.5753577150108322E-2</v>
      </c>
      <c r="BJ70" s="49">
        <f t="shared" si="27"/>
        <v>-1.4899382311767795E-2</v>
      </c>
      <c r="BL70" s="131">
        <v>306510</v>
      </c>
      <c r="BM70" s="54">
        <v>31002</v>
      </c>
      <c r="BN70" s="54">
        <v>61516</v>
      </c>
      <c r="BO70" s="54">
        <f t="shared" si="28"/>
        <v>399028</v>
      </c>
      <c r="BQ70" s="122">
        <f t="shared" si="29"/>
        <v>3.9829043098104533E-2</v>
      </c>
      <c r="BR70" s="49">
        <f t="shared" si="29"/>
        <v>3.8191084446164814E-2</v>
      </c>
      <c r="BS70" s="49">
        <f t="shared" si="29"/>
        <v>7.448468691072252E-2</v>
      </c>
      <c r="BT70" s="49">
        <f t="shared" si="30"/>
        <v>4.5044458033020263E-2</v>
      </c>
      <c r="BV70" s="122">
        <f t="shared" si="31"/>
        <v>3.4118072429932811E-2</v>
      </c>
      <c r="BW70" s="49">
        <f t="shared" si="31"/>
        <v>3.2489109808522487E-2</v>
      </c>
      <c r="BX70" s="49">
        <f t="shared" si="31"/>
        <v>6.8583379795791544E-2</v>
      </c>
      <c r="BY70" s="49">
        <f t="shared" si="31"/>
        <v>3.9304843154616576E-2</v>
      </c>
      <c r="CA70" s="180">
        <v>220361.0999468182</v>
      </c>
      <c r="CB70" s="64">
        <v>199408.79528649288</v>
      </c>
      <c r="CC70" s="64">
        <v>198948.4460119805</v>
      </c>
      <c r="CD70" s="64">
        <v>214831.96760608302</v>
      </c>
      <c r="CF70" s="180">
        <v>218754.70725603204</v>
      </c>
      <c r="CG70" s="64">
        <v>198405.99020798376</v>
      </c>
      <c r="CH70" s="64">
        <v>197590.77566787112</v>
      </c>
      <c r="CI70" s="64">
        <v>213419.50104722916</v>
      </c>
      <c r="CK70" s="163">
        <v>198553.5625</v>
      </c>
      <c r="CL70" s="60">
        <v>197463.0625</v>
      </c>
    </row>
    <row r="71" spans="1:90">
      <c r="A71" s="9" t="s">
        <v>166</v>
      </c>
      <c r="B71" s="23" t="s">
        <v>167</v>
      </c>
      <c r="D71" s="131">
        <v>525406.85272447439</v>
      </c>
      <c r="E71" s="54">
        <v>305531.875</v>
      </c>
      <c r="F71" s="124">
        <f t="shared" si="0"/>
        <v>1719.646608801371</v>
      </c>
      <c r="G71" s="131">
        <f t="shared" si="1"/>
        <v>499844</v>
      </c>
      <c r="H71" s="54">
        <v>302910.25</v>
      </c>
      <c r="I71" s="124">
        <f t="shared" si="2"/>
        <v>1650.1389437960584</v>
      </c>
      <c r="J71" s="49">
        <f t="shared" si="3"/>
        <v>5.1141661647382763E-2</v>
      </c>
      <c r="K71" s="49">
        <f t="shared" si="4"/>
        <v>4.2122310528235785E-2</v>
      </c>
      <c r="M71" s="131">
        <f t="shared" si="5"/>
        <v>540623.72987816168</v>
      </c>
      <c r="N71" s="124">
        <f t="shared" si="6"/>
        <v>1769.4511575205097</v>
      </c>
      <c r="O71" s="49">
        <f t="shared" si="7"/>
        <v>-2.8146890920079826E-2</v>
      </c>
      <c r="P71" s="49">
        <f t="shared" si="8"/>
        <v>-2.8146890920079715E-2</v>
      </c>
      <c r="R71" s="131">
        <v>387742</v>
      </c>
      <c r="S71" s="54">
        <v>42393</v>
      </c>
      <c r="T71" s="54">
        <v>94912</v>
      </c>
      <c r="V71" s="124">
        <f t="shared" si="9"/>
        <v>94912</v>
      </c>
      <c r="W71" s="51">
        <f t="shared" si="10"/>
        <v>359.85272447438911</v>
      </c>
      <c r="Y71" s="176">
        <v>-2.9036351146104589E-2</v>
      </c>
      <c r="Z71" s="61">
        <v>-2.912542496999837E-2</v>
      </c>
      <c r="AA71" s="117">
        <f t="shared" si="11"/>
        <v>4</v>
      </c>
      <c r="AB71" s="63">
        <f t="shared" si="12"/>
        <v>399.33729801077754</v>
      </c>
      <c r="AC71" s="63">
        <f t="shared" si="12"/>
        <v>43.664754531953818</v>
      </c>
      <c r="AE71" s="124">
        <f t="shared" si="13"/>
        <v>0</v>
      </c>
      <c r="AF71" s="51">
        <v>0</v>
      </c>
      <c r="AG71" s="51">
        <f t="shared" si="14"/>
        <v>359.85272447438911</v>
      </c>
      <c r="AI71" s="124">
        <v>0</v>
      </c>
      <c r="AJ71" s="51">
        <f t="shared" si="15"/>
        <v>0</v>
      </c>
      <c r="AK71" s="51">
        <f t="shared" si="16"/>
        <v>359.85272447438911</v>
      </c>
      <c r="AM71" s="124">
        <f t="shared" si="17"/>
        <v>324.38363174301088</v>
      </c>
      <c r="AN71" s="51">
        <f t="shared" si="18"/>
        <v>35.46909273137819</v>
      </c>
      <c r="AO71" s="51">
        <f t="shared" si="19"/>
        <v>0</v>
      </c>
      <c r="AQ71" s="124">
        <f t="shared" si="20"/>
        <v>388066</v>
      </c>
      <c r="AR71" s="51">
        <f t="shared" si="20"/>
        <v>42428</v>
      </c>
      <c r="AS71" s="51">
        <f t="shared" si="21"/>
        <v>94912</v>
      </c>
      <c r="AU71" s="178">
        <f t="shared" si="22"/>
        <v>525406</v>
      </c>
      <c r="AW71" s="124">
        <f t="shared" si="23"/>
        <v>1270.1326170960067</v>
      </c>
      <c r="AX71" s="51">
        <f t="shared" si="23"/>
        <v>138.8660348449732</v>
      </c>
      <c r="AY71" s="51">
        <f t="shared" si="23"/>
        <v>310.64516590944891</v>
      </c>
      <c r="AZ71" s="65">
        <f t="shared" si="24"/>
        <v>1719.6438178504291</v>
      </c>
      <c r="BB71" s="131">
        <v>399337.29801077762</v>
      </c>
      <c r="BC71" s="54">
        <v>43664.754531953819</v>
      </c>
      <c r="BD71" s="54">
        <v>97621.677335430228</v>
      </c>
      <c r="BE71" s="54">
        <f t="shared" si="25"/>
        <v>540623.72987816168</v>
      </c>
      <c r="BG71" s="122">
        <f t="shared" si="26"/>
        <v>-2.822500694756902E-2</v>
      </c>
      <c r="BH71" s="49">
        <f t="shared" si="26"/>
        <v>-2.8323863152574513E-2</v>
      </c>
      <c r="BI71" s="49">
        <f t="shared" si="26"/>
        <v>-2.7756922533913375E-2</v>
      </c>
      <c r="BJ71" s="49">
        <f t="shared" si="27"/>
        <v>-2.8148468217610856E-2</v>
      </c>
      <c r="BL71" s="131">
        <v>371296</v>
      </c>
      <c r="BM71" s="54">
        <v>40490</v>
      </c>
      <c r="BN71" s="54">
        <v>88058</v>
      </c>
      <c r="BO71" s="54">
        <f t="shared" si="28"/>
        <v>499844</v>
      </c>
      <c r="BQ71" s="122">
        <f t="shared" si="29"/>
        <v>4.5166120830819612E-2</v>
      </c>
      <c r="BR71" s="49">
        <f t="shared" si="29"/>
        <v>4.7863670041985662E-2</v>
      </c>
      <c r="BS71" s="49">
        <f t="shared" si="29"/>
        <v>7.7835063253764547E-2</v>
      </c>
      <c r="BT71" s="49">
        <f t="shared" si="30"/>
        <v>5.1139955666167802E-2</v>
      </c>
      <c r="BV71" s="122">
        <f t="shared" si="31"/>
        <v>3.6198043010712944E-2</v>
      </c>
      <c r="BW71" s="49">
        <f t="shared" si="31"/>
        <v>3.8872445823648905E-2</v>
      </c>
      <c r="BX71" s="49">
        <f t="shared" si="31"/>
        <v>6.8586668637973247E-2</v>
      </c>
      <c r="BY71" s="49">
        <f t="shared" si="31"/>
        <v>4.2120619185241681E-2</v>
      </c>
      <c r="CA71" s="180">
        <v>273845.80251399783</v>
      </c>
      <c r="CB71" s="64">
        <v>278931.24223698425</v>
      </c>
      <c r="CC71" s="64">
        <v>274511.1198939975</v>
      </c>
      <c r="CD71" s="64">
        <v>274369.8994158018</v>
      </c>
      <c r="CF71" s="180">
        <v>271140.23361500999</v>
      </c>
      <c r="CG71" s="64">
        <v>276248.62166843587</v>
      </c>
      <c r="CH71" s="64">
        <v>272299.58003083349</v>
      </c>
      <c r="CI71" s="64">
        <v>271750.8347140543</v>
      </c>
      <c r="CK71" s="163">
        <v>305531.875</v>
      </c>
      <c r="CL71" s="60">
        <v>302910.25</v>
      </c>
    </row>
    <row r="72" spans="1:90">
      <c r="A72" s="9" t="s">
        <v>168</v>
      </c>
      <c r="B72" s="23" t="s">
        <v>169</v>
      </c>
      <c r="D72" s="131">
        <v>1293238.1357385928</v>
      </c>
      <c r="E72" s="54">
        <v>705242.9375</v>
      </c>
      <c r="F72" s="124">
        <f t="shared" si="0"/>
        <v>1833.748438974751</v>
      </c>
      <c r="G72" s="131">
        <f t="shared" si="1"/>
        <v>1235115</v>
      </c>
      <c r="H72" s="54">
        <v>700670.125</v>
      </c>
      <c r="I72" s="124">
        <f t="shared" si="2"/>
        <v>1762.762469714261</v>
      </c>
      <c r="J72" s="49">
        <f t="shared" si="3"/>
        <v>4.7058885803016537E-2</v>
      </c>
      <c r="K72" s="49">
        <f t="shared" si="4"/>
        <v>4.0269730312556984E-2</v>
      </c>
      <c r="M72" s="131">
        <f t="shared" si="5"/>
        <v>1319261.573466311</v>
      </c>
      <c r="N72" s="124">
        <f t="shared" si="6"/>
        <v>1870.6484011636217</v>
      </c>
      <c r="O72" s="49">
        <f t="shared" si="7"/>
        <v>-1.9725760418642824E-2</v>
      </c>
      <c r="P72" s="49">
        <f t="shared" si="8"/>
        <v>-1.9725760418642713E-2</v>
      </c>
      <c r="R72" s="131">
        <v>956306</v>
      </c>
      <c r="S72" s="54">
        <v>105830</v>
      </c>
      <c r="T72" s="54">
        <v>229597</v>
      </c>
      <c r="V72" s="124">
        <f t="shared" si="9"/>
        <v>229597</v>
      </c>
      <c r="W72" s="51">
        <f t="shared" si="10"/>
        <v>1505.1357385928277</v>
      </c>
      <c r="Y72" s="176">
        <v>-1.6908797974777623E-2</v>
      </c>
      <c r="Z72" s="61">
        <v>-3.1052405514275128E-2</v>
      </c>
      <c r="AA72" s="117">
        <f t="shared" si="11"/>
        <v>4</v>
      </c>
      <c r="AB72" s="63">
        <f t="shared" si="12"/>
        <v>972.75410259999956</v>
      </c>
      <c r="AC72" s="63">
        <f t="shared" si="12"/>
        <v>109.2215932030565</v>
      </c>
      <c r="AE72" s="124">
        <f t="shared" si="13"/>
        <v>0</v>
      </c>
      <c r="AF72" s="51">
        <v>0</v>
      </c>
      <c r="AG72" s="51">
        <f t="shared" si="14"/>
        <v>1505.1357385928277</v>
      </c>
      <c r="AI72" s="124">
        <v>0</v>
      </c>
      <c r="AJ72" s="51">
        <f t="shared" si="15"/>
        <v>0</v>
      </c>
      <c r="AK72" s="51">
        <f t="shared" si="16"/>
        <v>1505.1357385928277</v>
      </c>
      <c r="AM72" s="124">
        <f t="shared" si="17"/>
        <v>1353.1976460888613</v>
      </c>
      <c r="AN72" s="51">
        <f t="shared" si="18"/>
        <v>151.93809250396609</v>
      </c>
      <c r="AO72" s="51">
        <f t="shared" si="19"/>
        <v>0</v>
      </c>
      <c r="AQ72" s="124">
        <f t="shared" si="20"/>
        <v>957659</v>
      </c>
      <c r="AR72" s="51">
        <f t="shared" si="20"/>
        <v>105982</v>
      </c>
      <c r="AS72" s="51">
        <f t="shared" si="21"/>
        <v>229597</v>
      </c>
      <c r="AU72" s="178">
        <f t="shared" si="22"/>
        <v>1293238</v>
      </c>
      <c r="AW72" s="124">
        <f t="shared" si="23"/>
        <v>1357.9136338391193</v>
      </c>
      <c r="AX72" s="51">
        <f t="shared" si="23"/>
        <v>150.27729363117516</v>
      </c>
      <c r="AY72" s="51">
        <f t="shared" si="23"/>
        <v>325.55731903376909</v>
      </c>
      <c r="AZ72" s="65">
        <f t="shared" si="24"/>
        <v>1833.7482465040637</v>
      </c>
      <c r="BB72" s="131">
        <v>972754.10259999963</v>
      </c>
      <c r="BC72" s="54">
        <v>109221.5932030565</v>
      </c>
      <c r="BD72" s="54">
        <v>237285.8776632548</v>
      </c>
      <c r="BE72" s="54">
        <f t="shared" si="25"/>
        <v>1319261.573466311</v>
      </c>
      <c r="BG72" s="122">
        <f t="shared" si="26"/>
        <v>-1.5517901759193875E-2</v>
      </c>
      <c r="BH72" s="49">
        <f t="shared" si="26"/>
        <v>-2.9660739310345852E-2</v>
      </c>
      <c r="BI72" s="49">
        <f t="shared" si="26"/>
        <v>-3.2403435632045952E-2</v>
      </c>
      <c r="BJ72" s="49">
        <f t="shared" si="27"/>
        <v>-1.9725863308468039E-2</v>
      </c>
      <c r="BL72" s="131">
        <v>920403</v>
      </c>
      <c r="BM72" s="54">
        <v>101244</v>
      </c>
      <c r="BN72" s="54">
        <v>213468</v>
      </c>
      <c r="BO72" s="54">
        <f t="shared" si="28"/>
        <v>1235115</v>
      </c>
      <c r="BQ72" s="122">
        <f t="shared" si="29"/>
        <v>4.0477921084568491E-2</v>
      </c>
      <c r="BR72" s="49">
        <f t="shared" si="29"/>
        <v>4.6797834933428151E-2</v>
      </c>
      <c r="BS72" s="49">
        <f t="shared" si="29"/>
        <v>7.5556992148706037E-2</v>
      </c>
      <c r="BT72" s="49">
        <f t="shared" si="30"/>
        <v>4.7058775903458416E-2</v>
      </c>
      <c r="BV72" s="122">
        <f t="shared" si="31"/>
        <v>3.3731436730714659E-2</v>
      </c>
      <c r="BW72" s="49">
        <f t="shared" si="31"/>
        <v>4.0010372103208125E-2</v>
      </c>
      <c r="BX72" s="49">
        <f t="shared" si="31"/>
        <v>6.8583054237899121E-2</v>
      </c>
      <c r="BY72" s="49">
        <f t="shared" si="31"/>
        <v>4.0269621125589961E-2</v>
      </c>
      <c r="CA72" s="180">
        <v>667066.73582013184</v>
      </c>
      <c r="CB72" s="64">
        <v>697709.51417891565</v>
      </c>
      <c r="CC72" s="64">
        <v>667245.36793765484</v>
      </c>
      <c r="CD72" s="64">
        <v>669533.4392677492</v>
      </c>
      <c r="CF72" s="180">
        <v>660592.32931087597</v>
      </c>
      <c r="CG72" s="64">
        <v>692360.28815085732</v>
      </c>
      <c r="CH72" s="64">
        <v>662421.97633041709</v>
      </c>
      <c r="CI72" s="64">
        <v>663445.5967210005</v>
      </c>
      <c r="CK72" s="163">
        <v>705242.9375</v>
      </c>
      <c r="CL72" s="60">
        <v>700670.125</v>
      </c>
    </row>
    <row r="73" spans="1:90">
      <c r="A73" s="9" t="s">
        <v>170</v>
      </c>
      <c r="B73" s="23" t="s">
        <v>171</v>
      </c>
      <c r="D73" s="131">
        <v>271027.15725830063</v>
      </c>
      <c r="E73" s="54">
        <v>138786.6875</v>
      </c>
      <c r="F73" s="124">
        <f t="shared" si="0"/>
        <v>1952.8325240726035</v>
      </c>
      <c r="G73" s="131">
        <f t="shared" si="1"/>
        <v>259096</v>
      </c>
      <c r="H73" s="54">
        <v>137881.5625</v>
      </c>
      <c r="I73" s="124">
        <f t="shared" si="2"/>
        <v>1879.1199874892627</v>
      </c>
      <c r="J73" s="49">
        <f t="shared" si="3"/>
        <v>4.604917582016177E-2</v>
      </c>
      <c r="K73" s="49">
        <f t="shared" si="4"/>
        <v>3.9227157964420334E-2</v>
      </c>
      <c r="M73" s="131">
        <f t="shared" si="5"/>
        <v>274909.96506466693</v>
      </c>
      <c r="N73" s="124">
        <f t="shared" si="6"/>
        <v>1980.8093270088814</v>
      </c>
      <c r="O73" s="49">
        <f t="shared" si="7"/>
        <v>-1.412392528387596E-2</v>
      </c>
      <c r="P73" s="49">
        <f t="shared" si="8"/>
        <v>-1.4123925283875849E-2</v>
      </c>
      <c r="R73" s="131">
        <v>208259</v>
      </c>
      <c r="S73" s="54">
        <v>21747</v>
      </c>
      <c r="T73" s="54">
        <v>40483</v>
      </c>
      <c r="V73" s="124">
        <f t="shared" si="9"/>
        <v>40483</v>
      </c>
      <c r="W73" s="51">
        <f t="shared" si="10"/>
        <v>538.15725830063457</v>
      </c>
      <c r="Y73" s="176">
        <v>-1.4860915368347216E-2</v>
      </c>
      <c r="Z73" s="61">
        <v>2.8550586513807819E-2</v>
      </c>
      <c r="AA73" s="117">
        <f t="shared" si="11"/>
        <v>1</v>
      </c>
      <c r="AB73" s="63">
        <f t="shared" si="12"/>
        <v>211.40060652234587</v>
      </c>
      <c r="AC73" s="63">
        <f t="shared" si="12"/>
        <v>21.143345096627442</v>
      </c>
      <c r="AE73" s="124">
        <f t="shared" si="13"/>
        <v>538.15725830063457</v>
      </c>
      <c r="AF73" s="51">
        <v>0</v>
      </c>
      <c r="AG73" s="51">
        <f t="shared" si="14"/>
        <v>0</v>
      </c>
      <c r="AI73" s="124">
        <v>0</v>
      </c>
      <c r="AJ73" s="51">
        <f t="shared" si="15"/>
        <v>0</v>
      </c>
      <c r="AK73" s="51">
        <f t="shared" si="16"/>
        <v>0</v>
      </c>
      <c r="AM73" s="124">
        <f t="shared" si="17"/>
        <v>0</v>
      </c>
      <c r="AN73" s="51">
        <f t="shared" si="18"/>
        <v>0</v>
      </c>
      <c r="AO73" s="51">
        <f t="shared" si="19"/>
        <v>0</v>
      </c>
      <c r="AQ73" s="124">
        <f t="shared" si="20"/>
        <v>208797</v>
      </c>
      <c r="AR73" s="51">
        <f t="shared" si="20"/>
        <v>21747</v>
      </c>
      <c r="AS73" s="51">
        <f t="shared" si="21"/>
        <v>40483</v>
      </c>
      <c r="AU73" s="178">
        <f t="shared" si="22"/>
        <v>271027</v>
      </c>
      <c r="AW73" s="124">
        <f t="shared" si="23"/>
        <v>1504.4454461815726</v>
      </c>
      <c r="AX73" s="51">
        <f t="shared" si="23"/>
        <v>156.69370306139774</v>
      </c>
      <c r="AY73" s="51">
        <f t="shared" si="23"/>
        <v>291.69224173608148</v>
      </c>
      <c r="AZ73" s="65">
        <f t="shared" si="24"/>
        <v>1952.831390979052</v>
      </c>
      <c r="BB73" s="131">
        <v>211400.60652234583</v>
      </c>
      <c r="BC73" s="54">
        <v>21143.345096627443</v>
      </c>
      <c r="BD73" s="54">
        <v>42366.013445693628</v>
      </c>
      <c r="BE73" s="54">
        <f t="shared" si="25"/>
        <v>274909.96506466693</v>
      </c>
      <c r="BG73" s="122">
        <f t="shared" si="26"/>
        <v>-1.231598416474089E-2</v>
      </c>
      <c r="BH73" s="49">
        <f t="shared" si="26"/>
        <v>2.8550586513807819E-2</v>
      </c>
      <c r="BI73" s="49">
        <f t="shared" si="26"/>
        <v>-4.4446321297314073E-2</v>
      </c>
      <c r="BJ73" s="49">
        <f t="shared" si="27"/>
        <v>-1.4124497319526252E-2</v>
      </c>
      <c r="BL73" s="131">
        <v>200533</v>
      </c>
      <c r="BM73" s="54">
        <v>20925</v>
      </c>
      <c r="BN73" s="54">
        <v>37638</v>
      </c>
      <c r="BO73" s="54">
        <f t="shared" si="28"/>
        <v>259096</v>
      </c>
      <c r="BQ73" s="122">
        <f t="shared" si="29"/>
        <v>4.1210174883934414E-2</v>
      </c>
      <c r="BR73" s="49">
        <f t="shared" si="29"/>
        <v>3.9283154121863895E-2</v>
      </c>
      <c r="BS73" s="49">
        <f t="shared" si="29"/>
        <v>7.5588500983049034E-2</v>
      </c>
      <c r="BT73" s="49">
        <f t="shared" si="30"/>
        <v>4.6048568870225681E-2</v>
      </c>
      <c r="BV73" s="122">
        <f t="shared" si="31"/>
        <v>3.4419715535721762E-2</v>
      </c>
      <c r="BW73" s="49">
        <f t="shared" si="31"/>
        <v>3.2505262223013309E-2</v>
      </c>
      <c r="BX73" s="49">
        <f t="shared" si="31"/>
        <v>6.8573836540162247E-2</v>
      </c>
      <c r="BY73" s="49">
        <f t="shared" ref="BY73:BY136" si="32">AZ73/(BO73*1000/$H73) - 1</f>
        <v>3.9226554972829009E-2</v>
      </c>
      <c r="CA73" s="180">
        <v>144968.0984807366</v>
      </c>
      <c r="CB73" s="64">
        <v>135064.07114991863</v>
      </c>
      <c r="CC73" s="64">
        <v>119132.77986876601</v>
      </c>
      <c r="CD73" s="64">
        <v>139518.51406928245</v>
      </c>
      <c r="CF73" s="180">
        <v>143577.79329915563</v>
      </c>
      <c r="CG73" s="64">
        <v>134076.56460764079</v>
      </c>
      <c r="CH73" s="64">
        <v>118237.39772916376</v>
      </c>
      <c r="CI73" s="64">
        <v>138374.4959905048</v>
      </c>
      <c r="CK73" s="163">
        <v>138786.6875</v>
      </c>
      <c r="CL73" s="60">
        <v>137881.5625</v>
      </c>
    </row>
    <row r="74" spans="1:90">
      <c r="A74" s="9" t="s">
        <v>172</v>
      </c>
      <c r="B74" s="23" t="s">
        <v>173</v>
      </c>
      <c r="D74" s="131">
        <v>744750</v>
      </c>
      <c r="E74" s="54">
        <v>386002.6875</v>
      </c>
      <c r="F74" s="124">
        <f t="shared" ref="F74:F137" si="33">D74/E74 * 1000</f>
        <v>1929.3907118198497</v>
      </c>
      <c r="G74" s="131">
        <f t="shared" ref="G74:G137" si="34">BO74</f>
        <v>711848</v>
      </c>
      <c r="H74" s="54">
        <v>384540.0625</v>
      </c>
      <c r="I74" s="124">
        <f t="shared" ref="I74:I137" si="35">G74/H74 * 1000</f>
        <v>1851.1673279815936</v>
      </c>
      <c r="J74" s="49">
        <f t="shared" ref="J74:J137" si="36">D74/G74-1</f>
        <v>4.6220541463908082E-2</v>
      </c>
      <c r="K74" s="49">
        <f t="shared" ref="K74:K137" si="37">F74/I74-1</f>
        <v>4.225624699391517E-2</v>
      </c>
      <c r="M74" s="131">
        <f t="shared" ref="M74:M137" si="38">BE74</f>
        <v>761303.81697254977</v>
      </c>
      <c r="N74" s="124">
        <f t="shared" ref="N74:N137" si="39">M74/E74 * 1000</f>
        <v>1972.2759494324757</v>
      </c>
      <c r="O74" s="49">
        <f t="shared" ref="O74:O137" si="40">D74/M74-1</f>
        <v>-2.1744035171633258E-2</v>
      </c>
      <c r="P74" s="49">
        <f t="shared" ref="P74:P137" si="41">F74/N74-1</f>
        <v>-2.1744035171633258E-2</v>
      </c>
      <c r="R74" s="131">
        <v>524181</v>
      </c>
      <c r="S74" s="54">
        <v>60275</v>
      </c>
      <c r="T74" s="54">
        <v>160294</v>
      </c>
      <c r="V74" s="124">
        <f t="shared" ref="V74:V137" si="42">ROUND(T74,0)</f>
        <v>160294</v>
      </c>
      <c r="W74" s="51">
        <f t="shared" ref="W74:W137" si="43">D74-SUM(R74:T74)</f>
        <v>0</v>
      </c>
      <c r="Y74" s="176">
        <v>-2.7124139766152244E-2</v>
      </c>
      <c r="Z74" s="61">
        <v>-3.2308064131681524E-2</v>
      </c>
      <c r="AA74" s="117">
        <f t="shared" ref="AA74:AA137" si="44">IF(AND(Y74&lt;0,Z74&gt;0),1,IF(AND(Y74&gt;0,Z74&gt;0),2,IF(AND(Y74&gt;0,Z74&lt;0),3,IF(AND(Y74&lt;0,Z74&lt;0),4,5))))</f>
        <v>4</v>
      </c>
      <c r="AB74" s="63">
        <f t="shared" ref="AB74:AC137" si="45">R74/(1+Y74)/1000</f>
        <v>538.79536066811636</v>
      </c>
      <c r="AC74" s="63">
        <f t="shared" si="45"/>
        <v>62.287384823471442</v>
      </c>
      <c r="AE74" s="124">
        <f t="shared" ref="AE74:AE137" si="46">IF(AA74=1,MIN(W74,-1*Y74*R74),0)</f>
        <v>0</v>
      </c>
      <c r="AF74" s="51">
        <v>0</v>
      </c>
      <c r="AG74" s="51">
        <f t="shared" ref="AG74:AG137" si="47">W74-AE74-AF74</f>
        <v>0</v>
      </c>
      <c r="AI74" s="124">
        <v>0</v>
      </c>
      <c r="AJ74" s="51">
        <f t="shared" ref="AJ74:AJ137" si="48">IF(AA74=3,MIN(W74,-1*Z74*S74),0)</f>
        <v>0</v>
      </c>
      <c r="AK74" s="51">
        <f t="shared" ref="AK74:AK137" si="49">AG74-AI74-AJ74</f>
        <v>0</v>
      </c>
      <c r="AM74" s="124">
        <f t="shared" ref="AM74:AM137" si="50">AK74*AB74/(AB74+AC74)</f>
        <v>0</v>
      </c>
      <c r="AN74" s="51">
        <f t="shared" ref="AN74:AN137" si="51">AK74*AC74/(AB74+AC74)</f>
        <v>0</v>
      </c>
      <c r="AO74" s="51">
        <f t="shared" ref="AO74:AO137" si="52">W74-SUM(AE74:AF74)-SUM(AI74:AJ74)-SUM(AM74:AN74)</f>
        <v>0</v>
      </c>
      <c r="AQ74" s="124">
        <f t="shared" ref="AQ74:AR137" si="53">ROUND(R74+AE74+AI74+AM74,0)</f>
        <v>524181</v>
      </c>
      <c r="AR74" s="51">
        <f t="shared" si="53"/>
        <v>60275</v>
      </c>
      <c r="AS74" s="51">
        <f t="shared" ref="AS74:AS137" si="54">V74</f>
        <v>160294</v>
      </c>
      <c r="AU74" s="178">
        <f t="shared" ref="AU74:AU137" si="55">SUM(AQ74:AT74)</f>
        <v>744750</v>
      </c>
      <c r="AW74" s="124">
        <f t="shared" ref="AW74:AY137" si="56">AQ74/$E74 * 1000</f>
        <v>1357.9724104900176</v>
      </c>
      <c r="AX74" s="51">
        <f t="shared" si="56"/>
        <v>156.15176254439939</v>
      </c>
      <c r="AY74" s="51">
        <f t="shared" si="56"/>
        <v>415.26653878543266</v>
      </c>
      <c r="AZ74" s="65">
        <f t="shared" ref="AZ74:AZ137" si="57">AU74/$E74 * 1000</f>
        <v>1929.3907118198497</v>
      </c>
      <c r="BB74" s="131">
        <v>538795.36066811648</v>
      </c>
      <c r="BC74" s="54">
        <v>62287.384823471446</v>
      </c>
      <c r="BD74" s="54">
        <v>160221.07148096189</v>
      </c>
      <c r="BE74" s="54">
        <f t="shared" ref="BE74:BE137" si="58">SUM(BB74:BD74)</f>
        <v>761303.81697254977</v>
      </c>
      <c r="BG74" s="122">
        <f t="shared" ref="BG74:BI137" si="59">AQ74/BB74-1</f>
        <v>-2.7124139766152355E-2</v>
      </c>
      <c r="BH74" s="49">
        <f t="shared" si="59"/>
        <v>-3.2308064131681635E-2</v>
      </c>
      <c r="BI74" s="49">
        <f t="shared" si="59"/>
        <v>4.5517433109143468E-4</v>
      </c>
      <c r="BJ74" s="49">
        <f t="shared" ref="BJ74:BJ137" si="60">AU74/BE74-1</f>
        <v>-2.1744035171633258E-2</v>
      </c>
      <c r="BL74" s="131">
        <v>504609</v>
      </c>
      <c r="BM74" s="54">
        <v>57802</v>
      </c>
      <c r="BN74" s="54">
        <v>149437</v>
      </c>
      <c r="BO74" s="54">
        <f t="shared" ref="BO74:BO137" si="61">SUM(BL74:BN74)</f>
        <v>711848</v>
      </c>
      <c r="BQ74" s="122">
        <f t="shared" ref="BQ74:BS137" si="62">AQ74/BL74-1</f>
        <v>3.8786466353156523E-2</v>
      </c>
      <c r="BR74" s="49">
        <f t="shared" si="62"/>
        <v>4.2783986713262445E-2</v>
      </c>
      <c r="BS74" s="49">
        <f t="shared" si="62"/>
        <v>7.2652689762241041E-2</v>
      </c>
      <c r="BT74" s="49">
        <f t="shared" ref="BT74:BT137" si="63">AU74/BO74-1</f>
        <v>4.6220541463908082E-2</v>
      </c>
      <c r="BV74" s="122">
        <f t="shared" ref="BV74:BY137" si="64">AW74/(BL74*1000/$H74) - 1</f>
        <v>3.4850340765042009E-2</v>
      </c>
      <c r="BW74" s="49">
        <f t="shared" si="64"/>
        <v>3.883271389066989E-2</v>
      </c>
      <c r="BX74" s="49">
        <f t="shared" si="64"/>
        <v>6.8588239717800592E-2</v>
      </c>
      <c r="BY74" s="49">
        <f t="shared" si="32"/>
        <v>4.225624699391517E-2</v>
      </c>
      <c r="CA74" s="180">
        <v>369479.25642797619</v>
      </c>
      <c r="CB74" s="64">
        <v>397892.94158953236</v>
      </c>
      <c r="CC74" s="64">
        <v>450539.95140577597</v>
      </c>
      <c r="CD74" s="64">
        <v>386366.41372493713</v>
      </c>
      <c r="CF74" s="180">
        <v>367962.53796841903</v>
      </c>
      <c r="CG74" s="64">
        <v>397234.99481170811</v>
      </c>
      <c r="CH74" s="64">
        <v>447909.69338741433</v>
      </c>
      <c r="CI74" s="64">
        <v>384322.51627859916</v>
      </c>
      <c r="CK74" s="163">
        <v>386002.6875</v>
      </c>
      <c r="CL74" s="60">
        <v>384540.0625</v>
      </c>
    </row>
    <row r="75" spans="1:90">
      <c r="A75" s="9" t="s">
        <v>174</v>
      </c>
      <c r="B75" s="23" t="s">
        <v>175</v>
      </c>
      <c r="D75" s="131">
        <v>306779</v>
      </c>
      <c r="E75" s="54">
        <v>156546.078125</v>
      </c>
      <c r="F75" s="124">
        <f t="shared" si="33"/>
        <v>1959.6722171157871</v>
      </c>
      <c r="G75" s="131">
        <f t="shared" si="34"/>
        <v>292852</v>
      </c>
      <c r="H75" s="54">
        <v>155536.734375</v>
      </c>
      <c r="I75" s="124">
        <f t="shared" si="35"/>
        <v>1882.8478119768931</v>
      </c>
      <c r="J75" s="49">
        <f t="shared" si="36"/>
        <v>4.7556444893666505E-2</v>
      </c>
      <c r="K75" s="49">
        <f t="shared" si="37"/>
        <v>4.0802238316984596E-2</v>
      </c>
      <c r="M75" s="131">
        <f t="shared" si="38"/>
        <v>310140.44216300239</v>
      </c>
      <c r="N75" s="124">
        <f t="shared" si="39"/>
        <v>1981.1447586400682</v>
      </c>
      <c r="O75" s="49">
        <f t="shared" si="40"/>
        <v>-1.0838451572322438E-2</v>
      </c>
      <c r="P75" s="49">
        <f t="shared" si="41"/>
        <v>-1.0838451572322549E-2</v>
      </c>
      <c r="R75" s="131">
        <v>226854</v>
      </c>
      <c r="S75" s="54">
        <v>23616</v>
      </c>
      <c r="T75" s="54">
        <v>56309</v>
      </c>
      <c r="V75" s="124">
        <f t="shared" si="42"/>
        <v>56309</v>
      </c>
      <c r="W75" s="51">
        <f t="shared" si="43"/>
        <v>0</v>
      </c>
      <c r="Y75" s="176">
        <v>-2.7673232178265561E-2</v>
      </c>
      <c r="Z75" s="61">
        <v>2.5586420166602508E-2</v>
      </c>
      <c r="AA75" s="117">
        <f t="shared" si="44"/>
        <v>1</v>
      </c>
      <c r="AB75" s="63">
        <f t="shared" si="45"/>
        <v>233.31045437349434</v>
      </c>
      <c r="AC75" s="63">
        <f t="shared" si="45"/>
        <v>23.02682595598689</v>
      </c>
      <c r="AE75" s="124">
        <f t="shared" si="46"/>
        <v>0</v>
      </c>
      <c r="AF75" s="51">
        <v>0</v>
      </c>
      <c r="AG75" s="51">
        <f t="shared" si="47"/>
        <v>0</v>
      </c>
      <c r="AI75" s="124">
        <v>0</v>
      </c>
      <c r="AJ75" s="51">
        <f t="shared" si="48"/>
        <v>0</v>
      </c>
      <c r="AK75" s="51">
        <f t="shared" si="49"/>
        <v>0</v>
      </c>
      <c r="AM75" s="124">
        <f t="shared" si="50"/>
        <v>0</v>
      </c>
      <c r="AN75" s="51">
        <f t="shared" si="51"/>
        <v>0</v>
      </c>
      <c r="AO75" s="51">
        <f t="shared" si="52"/>
        <v>0</v>
      </c>
      <c r="AQ75" s="124">
        <f t="shared" si="53"/>
        <v>226854</v>
      </c>
      <c r="AR75" s="51">
        <f t="shared" si="53"/>
        <v>23616</v>
      </c>
      <c r="AS75" s="51">
        <f t="shared" si="54"/>
        <v>56309</v>
      </c>
      <c r="AU75" s="178">
        <f t="shared" si="55"/>
        <v>306779</v>
      </c>
      <c r="AW75" s="124">
        <f t="shared" si="56"/>
        <v>1449.1196631502964</v>
      </c>
      <c r="AX75" s="51">
        <f t="shared" si="56"/>
        <v>150.85654193868041</v>
      </c>
      <c r="AY75" s="51">
        <f t="shared" si="56"/>
        <v>359.69601202681042</v>
      </c>
      <c r="AZ75" s="65">
        <f t="shared" si="57"/>
        <v>1959.6722171157871</v>
      </c>
      <c r="BB75" s="131">
        <v>233310.45437349431</v>
      </c>
      <c r="BC75" s="54">
        <v>23026.825955986893</v>
      </c>
      <c r="BD75" s="54">
        <v>53803.161833521197</v>
      </c>
      <c r="BE75" s="54">
        <f t="shared" si="58"/>
        <v>310140.44216300239</v>
      </c>
      <c r="BG75" s="122">
        <f t="shared" si="59"/>
        <v>-2.767323217826545E-2</v>
      </c>
      <c r="BH75" s="49">
        <f t="shared" si="59"/>
        <v>2.5586420166602508E-2</v>
      </c>
      <c r="BI75" s="49">
        <f t="shared" si="59"/>
        <v>4.6574180421448341E-2</v>
      </c>
      <c r="BJ75" s="49">
        <f t="shared" si="60"/>
        <v>-1.0838451572322438E-2</v>
      </c>
      <c r="BL75" s="131">
        <v>217772</v>
      </c>
      <c r="BM75" s="54">
        <v>22725</v>
      </c>
      <c r="BN75" s="54">
        <v>52355</v>
      </c>
      <c r="BO75" s="54">
        <f t="shared" si="61"/>
        <v>292852</v>
      </c>
      <c r="BQ75" s="122">
        <f t="shared" si="62"/>
        <v>4.1704167661591018E-2</v>
      </c>
      <c r="BR75" s="49">
        <f t="shared" si="62"/>
        <v>3.9207920792079243E-2</v>
      </c>
      <c r="BS75" s="49">
        <f t="shared" si="62"/>
        <v>7.552287269601754E-2</v>
      </c>
      <c r="BT75" s="49">
        <f t="shared" si="63"/>
        <v>4.7556444893666505E-2</v>
      </c>
      <c r="BV75" s="122">
        <f t="shared" si="64"/>
        <v>3.4987694125035107E-2</v>
      </c>
      <c r="BW75" s="49">
        <f t="shared" si="64"/>
        <v>3.2507542013094914E-2</v>
      </c>
      <c r="BX75" s="49">
        <f t="shared" si="64"/>
        <v>6.8588350269521925E-2</v>
      </c>
      <c r="BY75" s="49">
        <f t="shared" si="32"/>
        <v>4.0802238316984374E-2</v>
      </c>
      <c r="CA75" s="180">
        <v>159992.79038315796</v>
      </c>
      <c r="CB75" s="64">
        <v>147095.78096856092</v>
      </c>
      <c r="CC75" s="64">
        <v>151293.91966918713</v>
      </c>
      <c r="CD75" s="64">
        <v>157398.19992772496</v>
      </c>
      <c r="CF75" s="180">
        <v>158592.8745319247</v>
      </c>
      <c r="CG75" s="64">
        <v>146129.01466104074</v>
      </c>
      <c r="CH75" s="64">
        <v>150268.13711604604</v>
      </c>
      <c r="CI75" s="64">
        <v>156138.8010439788</v>
      </c>
      <c r="CK75" s="163">
        <v>156546.078125</v>
      </c>
      <c r="CL75" s="60">
        <v>155536.734375</v>
      </c>
    </row>
    <row r="76" spans="1:90">
      <c r="A76" s="9" t="s">
        <v>176</v>
      </c>
      <c r="B76" s="23" t="s">
        <v>177</v>
      </c>
      <c r="D76" s="131">
        <v>191415.52323409746</v>
      </c>
      <c r="E76" s="54">
        <v>96096.2890625</v>
      </c>
      <c r="F76" s="124">
        <f t="shared" si="33"/>
        <v>1991.9137887791155</v>
      </c>
      <c r="G76" s="131">
        <f t="shared" si="34"/>
        <v>183576</v>
      </c>
      <c r="H76" s="54">
        <v>95606.65625</v>
      </c>
      <c r="I76" s="124">
        <f t="shared" si="35"/>
        <v>1920.1173558457131</v>
      </c>
      <c r="J76" s="49">
        <f t="shared" si="36"/>
        <v>4.2704510579255839E-2</v>
      </c>
      <c r="K76" s="49">
        <f t="shared" si="37"/>
        <v>3.7391689999999977E-2</v>
      </c>
      <c r="M76" s="131">
        <f t="shared" si="38"/>
        <v>188939.19869219622</v>
      </c>
      <c r="N76" s="124">
        <f t="shared" si="39"/>
        <v>1966.1445882609701</v>
      </c>
      <c r="O76" s="49">
        <f t="shared" si="40"/>
        <v>1.3106462603006186E-2</v>
      </c>
      <c r="P76" s="49">
        <f t="shared" si="41"/>
        <v>1.3106462603006186E-2</v>
      </c>
      <c r="R76" s="131">
        <v>141228</v>
      </c>
      <c r="S76" s="54">
        <v>15100</v>
      </c>
      <c r="T76" s="54">
        <v>34994</v>
      </c>
      <c r="V76" s="124">
        <f t="shared" si="42"/>
        <v>34994</v>
      </c>
      <c r="W76" s="51">
        <f t="shared" si="43"/>
        <v>93.523234097461682</v>
      </c>
      <c r="Y76" s="176">
        <v>9.6520909197446159E-3</v>
      </c>
      <c r="Z76" s="61">
        <v>4.6160459983743296E-2</v>
      </c>
      <c r="AA76" s="117">
        <f t="shared" si="44"/>
        <v>2</v>
      </c>
      <c r="AB76" s="63">
        <f t="shared" si="45"/>
        <v>139.87788592736737</v>
      </c>
      <c r="AC76" s="63">
        <f t="shared" si="45"/>
        <v>14.433732278731547</v>
      </c>
      <c r="AE76" s="124">
        <f t="shared" si="46"/>
        <v>0</v>
      </c>
      <c r="AF76" s="51">
        <v>0</v>
      </c>
      <c r="AG76" s="51">
        <f t="shared" si="47"/>
        <v>93.523234097461682</v>
      </c>
      <c r="AI76" s="124">
        <v>0</v>
      </c>
      <c r="AJ76" s="51">
        <f t="shared" si="48"/>
        <v>0</v>
      </c>
      <c r="AK76" s="51">
        <f t="shared" si="49"/>
        <v>93.523234097461682</v>
      </c>
      <c r="AM76" s="124">
        <f t="shared" si="50"/>
        <v>84.775420170703512</v>
      </c>
      <c r="AN76" s="51">
        <f t="shared" si="51"/>
        <v>8.7478139267581554</v>
      </c>
      <c r="AO76" s="51">
        <f t="shared" si="52"/>
        <v>0</v>
      </c>
      <c r="AQ76" s="124">
        <f t="shared" si="53"/>
        <v>141313</v>
      </c>
      <c r="AR76" s="51">
        <f t="shared" si="53"/>
        <v>15109</v>
      </c>
      <c r="AS76" s="51">
        <f t="shared" si="54"/>
        <v>34994</v>
      </c>
      <c r="AU76" s="178">
        <f t="shared" si="55"/>
        <v>191416</v>
      </c>
      <c r="AW76" s="124">
        <f t="shared" si="56"/>
        <v>1470.5354533315176</v>
      </c>
      <c r="AX76" s="51">
        <f t="shared" si="56"/>
        <v>157.22771552784172</v>
      </c>
      <c r="AY76" s="51">
        <f t="shared" si="56"/>
        <v>364.15558125496682</v>
      </c>
      <c r="AZ76" s="65">
        <f t="shared" si="57"/>
        <v>1991.9187501143263</v>
      </c>
      <c r="BB76" s="131">
        <v>139877.8859273674</v>
      </c>
      <c r="BC76" s="54">
        <v>14433.732278731546</v>
      </c>
      <c r="BD76" s="54">
        <v>34627.580486097293</v>
      </c>
      <c r="BE76" s="54">
        <f t="shared" si="58"/>
        <v>188939.19869219622</v>
      </c>
      <c r="BG76" s="122">
        <f t="shared" si="59"/>
        <v>1.0259763815545497E-2</v>
      </c>
      <c r="BH76" s="49">
        <f t="shared" si="59"/>
        <v>4.6783999330753723E-2</v>
      </c>
      <c r="BI76" s="49">
        <f t="shared" si="59"/>
        <v>1.0581724416172333E-2</v>
      </c>
      <c r="BJ76" s="49">
        <f t="shared" si="60"/>
        <v>1.3108985985691435E-2</v>
      </c>
      <c r="BL76" s="131">
        <v>136429</v>
      </c>
      <c r="BM76" s="54">
        <v>14566</v>
      </c>
      <c r="BN76" s="54">
        <v>32581</v>
      </c>
      <c r="BO76" s="54">
        <f t="shared" si="61"/>
        <v>183576</v>
      </c>
      <c r="BQ76" s="122">
        <f t="shared" si="62"/>
        <v>3.579884042249093E-2</v>
      </c>
      <c r="BR76" s="49">
        <f t="shared" si="62"/>
        <v>3.7278593985994757E-2</v>
      </c>
      <c r="BS76" s="49">
        <f t="shared" si="62"/>
        <v>7.4061569626469481E-2</v>
      </c>
      <c r="BT76" s="49">
        <f t="shared" si="63"/>
        <v>4.2707107682921519E-2</v>
      </c>
      <c r="BV76" s="122">
        <f t="shared" si="64"/>
        <v>3.0521205829437514E-2</v>
      </c>
      <c r="BW76" s="49">
        <f t="shared" si="64"/>
        <v>3.1993419706381365E-2</v>
      </c>
      <c r="BX76" s="49">
        <f t="shared" si="64"/>
        <v>6.8588977580877009E-2</v>
      </c>
      <c r="BY76" s="49">
        <f t="shared" si="32"/>
        <v>3.739427387082217E-2</v>
      </c>
      <c r="CA76" s="180">
        <v>95921.347984649212</v>
      </c>
      <c r="CB76" s="64">
        <v>92202.943032152194</v>
      </c>
      <c r="CC76" s="64">
        <v>97372.38857099801</v>
      </c>
      <c r="CD76" s="64">
        <v>95887.816379356635</v>
      </c>
      <c r="CF76" s="180">
        <v>95204.111961897957</v>
      </c>
      <c r="CG76" s="64">
        <v>91694.677666009316</v>
      </c>
      <c r="CH76" s="64">
        <v>96826.636815176389</v>
      </c>
      <c r="CI76" s="64">
        <v>95209.041394132902</v>
      </c>
      <c r="CK76" s="163">
        <v>96096.2890625</v>
      </c>
      <c r="CL76" s="60">
        <v>95606.65625</v>
      </c>
    </row>
    <row r="77" spans="1:90">
      <c r="A77" s="9" t="s">
        <v>178</v>
      </c>
      <c r="B77" s="23" t="s">
        <v>179</v>
      </c>
      <c r="D77" s="131">
        <v>236190.6523967305</v>
      </c>
      <c r="E77" s="54">
        <v>130702.5</v>
      </c>
      <c r="F77" s="124">
        <f t="shared" si="33"/>
        <v>1807.0859577799238</v>
      </c>
      <c r="G77" s="131">
        <f t="shared" si="34"/>
        <v>226136</v>
      </c>
      <c r="H77" s="54">
        <v>129817.625</v>
      </c>
      <c r="I77" s="124">
        <f t="shared" si="35"/>
        <v>1741.9514491965172</v>
      </c>
      <c r="J77" s="49">
        <f t="shared" si="36"/>
        <v>4.4462855966013848E-2</v>
      </c>
      <c r="K77" s="49">
        <f t="shared" si="37"/>
        <v>3.7391689999999755E-2</v>
      </c>
      <c r="M77" s="131">
        <f t="shared" si="38"/>
        <v>233502.15034761664</v>
      </c>
      <c r="N77" s="124">
        <f t="shared" si="39"/>
        <v>1786.5163279020419</v>
      </c>
      <c r="O77" s="49">
        <f t="shared" si="40"/>
        <v>1.1513821372143518E-2</v>
      </c>
      <c r="P77" s="49">
        <f t="shared" si="41"/>
        <v>1.1513821372143518E-2</v>
      </c>
      <c r="R77" s="131">
        <v>173365</v>
      </c>
      <c r="S77" s="54">
        <v>19371</v>
      </c>
      <c r="T77" s="54">
        <v>43368</v>
      </c>
      <c r="V77" s="124">
        <f t="shared" si="42"/>
        <v>43368</v>
      </c>
      <c r="W77" s="51">
        <f t="shared" si="43"/>
        <v>86.652396730496548</v>
      </c>
      <c r="Y77" s="176">
        <v>6.1294598135741563E-3</v>
      </c>
      <c r="Z77" s="61">
        <v>2.960163259192794E-2</v>
      </c>
      <c r="AA77" s="117">
        <f t="shared" si="44"/>
        <v>2</v>
      </c>
      <c r="AB77" s="63">
        <f t="shared" si="45"/>
        <v>172.3088398903684</v>
      </c>
      <c r="AC77" s="63">
        <f t="shared" si="45"/>
        <v>18.814072731445929</v>
      </c>
      <c r="AE77" s="124">
        <f t="shared" si="46"/>
        <v>0</v>
      </c>
      <c r="AF77" s="51">
        <v>0</v>
      </c>
      <c r="AG77" s="51">
        <f t="shared" si="47"/>
        <v>86.652396730496548</v>
      </c>
      <c r="AI77" s="124">
        <v>0</v>
      </c>
      <c r="AJ77" s="51">
        <f t="shared" si="48"/>
        <v>0</v>
      </c>
      <c r="AK77" s="51">
        <f t="shared" si="49"/>
        <v>86.652396730496548</v>
      </c>
      <c r="AM77" s="124">
        <f t="shared" si="50"/>
        <v>78.12236507663826</v>
      </c>
      <c r="AN77" s="51">
        <f t="shared" si="51"/>
        <v>8.5300316538582965</v>
      </c>
      <c r="AO77" s="51">
        <f t="shared" si="52"/>
        <v>0</v>
      </c>
      <c r="AQ77" s="124">
        <f t="shared" si="53"/>
        <v>173443</v>
      </c>
      <c r="AR77" s="51">
        <f t="shared" si="53"/>
        <v>19380</v>
      </c>
      <c r="AS77" s="51">
        <f t="shared" si="54"/>
        <v>43368</v>
      </c>
      <c r="AU77" s="178">
        <f t="shared" si="55"/>
        <v>236191</v>
      </c>
      <c r="AW77" s="124">
        <f t="shared" si="56"/>
        <v>1327.0059868785984</v>
      </c>
      <c r="AX77" s="51">
        <f t="shared" si="56"/>
        <v>148.27566419923107</v>
      </c>
      <c r="AY77" s="51">
        <f t="shared" si="56"/>
        <v>331.80696620187069</v>
      </c>
      <c r="AZ77" s="65">
        <f t="shared" si="57"/>
        <v>1807.0886172797</v>
      </c>
      <c r="BB77" s="131">
        <v>172308.83989036843</v>
      </c>
      <c r="BC77" s="54">
        <v>18814.072731445925</v>
      </c>
      <c r="BD77" s="54">
        <v>42379.23772580229</v>
      </c>
      <c r="BE77" s="54">
        <f t="shared" si="58"/>
        <v>233502.15034761664</v>
      </c>
      <c r="BG77" s="122">
        <f t="shared" si="59"/>
        <v>6.5821353701480678E-3</v>
      </c>
      <c r="BH77" s="49">
        <f t="shared" si="59"/>
        <v>3.0079997916037771E-2</v>
      </c>
      <c r="BI77" s="49">
        <f t="shared" si="59"/>
        <v>2.3331289736618022E-2</v>
      </c>
      <c r="BJ77" s="49">
        <f t="shared" si="60"/>
        <v>1.1515310023400005E-2</v>
      </c>
      <c r="BL77" s="131">
        <v>167192</v>
      </c>
      <c r="BM77" s="54">
        <v>18634</v>
      </c>
      <c r="BN77" s="54">
        <v>40310</v>
      </c>
      <c r="BO77" s="54">
        <f t="shared" si="61"/>
        <v>226136</v>
      </c>
      <c r="BQ77" s="122">
        <f t="shared" si="62"/>
        <v>3.7388152543183839E-2</v>
      </c>
      <c r="BR77" s="49">
        <f t="shared" si="62"/>
        <v>4.0034345819469852E-2</v>
      </c>
      <c r="BS77" s="49">
        <f t="shared" si="62"/>
        <v>7.5862068965517171E-2</v>
      </c>
      <c r="BT77" s="49">
        <f t="shared" si="63"/>
        <v>4.4464393108571754E-2</v>
      </c>
      <c r="BV77" s="122">
        <f t="shared" si="64"/>
        <v>3.0364883351839733E-2</v>
      </c>
      <c r="BW77" s="49">
        <f t="shared" si="64"/>
        <v>3.2993161513454217E-2</v>
      </c>
      <c r="BX77" s="49">
        <f t="shared" si="64"/>
        <v>6.8578325745029201E-2</v>
      </c>
      <c r="BY77" s="49">
        <f t="shared" si="32"/>
        <v>3.7393216735878587E-2</v>
      </c>
      <c r="CA77" s="180">
        <v>118160.89500049756</v>
      </c>
      <c r="CB77" s="64">
        <v>120184.63712372012</v>
      </c>
      <c r="CC77" s="64">
        <v>119169.96640398553</v>
      </c>
      <c r="CD77" s="64">
        <v>118503.79101688215</v>
      </c>
      <c r="CF77" s="180">
        <v>116922.47657109203</v>
      </c>
      <c r="CG77" s="64">
        <v>119235.79171139418</v>
      </c>
      <c r="CH77" s="64">
        <v>118244.16164954465</v>
      </c>
      <c r="CI77" s="64">
        <v>117338.76156570291</v>
      </c>
      <c r="CK77" s="163">
        <v>130702.5</v>
      </c>
      <c r="CL77" s="60">
        <v>129817.625</v>
      </c>
    </row>
    <row r="78" spans="1:90">
      <c r="A78" s="9" t="s">
        <v>180</v>
      </c>
      <c r="B78" s="23" t="s">
        <v>181</v>
      </c>
      <c r="D78" s="131">
        <v>259560.08532025747</v>
      </c>
      <c r="E78" s="54">
        <v>137420.75</v>
      </c>
      <c r="F78" s="124">
        <f t="shared" si="33"/>
        <v>1888.798346103172</v>
      </c>
      <c r="G78" s="131">
        <f t="shared" si="34"/>
        <v>247872</v>
      </c>
      <c r="H78" s="54">
        <v>136527.40625</v>
      </c>
      <c r="I78" s="124">
        <f t="shared" si="35"/>
        <v>1815.5475651981048</v>
      </c>
      <c r="J78" s="49">
        <f t="shared" si="36"/>
        <v>4.7153713691975963E-2</v>
      </c>
      <c r="K78" s="49">
        <f t="shared" si="37"/>
        <v>4.0346384919457856E-2</v>
      </c>
      <c r="M78" s="131">
        <f t="shared" si="38"/>
        <v>264734.02964233229</v>
      </c>
      <c r="N78" s="124">
        <f t="shared" si="39"/>
        <v>1926.4487323954518</v>
      </c>
      <c r="O78" s="49">
        <f t="shared" si="40"/>
        <v>-1.9543933694754156E-2</v>
      </c>
      <c r="P78" s="49">
        <f t="shared" si="41"/>
        <v>-1.9543933694754045E-2</v>
      </c>
      <c r="R78" s="131">
        <v>194630</v>
      </c>
      <c r="S78" s="54">
        <v>23414</v>
      </c>
      <c r="T78" s="54">
        <v>40867</v>
      </c>
      <c r="V78" s="124">
        <f t="shared" si="42"/>
        <v>40867</v>
      </c>
      <c r="W78" s="51">
        <f t="shared" si="43"/>
        <v>649.08532025746536</v>
      </c>
      <c r="Y78" s="176">
        <v>-1.5065451147950104E-2</v>
      </c>
      <c r="Z78" s="61">
        <v>-1.8285597359739447E-2</v>
      </c>
      <c r="AA78" s="117">
        <f t="shared" si="44"/>
        <v>4</v>
      </c>
      <c r="AB78" s="63">
        <f t="shared" si="45"/>
        <v>197.60703919549073</v>
      </c>
      <c r="AC78" s="63">
        <f t="shared" si="45"/>
        <v>23.850113573794459</v>
      </c>
      <c r="AE78" s="124">
        <f t="shared" si="46"/>
        <v>0</v>
      </c>
      <c r="AF78" s="51">
        <v>0</v>
      </c>
      <c r="AG78" s="51">
        <f t="shared" si="47"/>
        <v>649.08532025746536</v>
      </c>
      <c r="AI78" s="124">
        <v>0</v>
      </c>
      <c r="AJ78" s="51">
        <f t="shared" si="48"/>
        <v>0</v>
      </c>
      <c r="AK78" s="51">
        <f t="shared" si="49"/>
        <v>649.08532025746536</v>
      </c>
      <c r="AM78" s="124">
        <f t="shared" si="50"/>
        <v>579.18123988056641</v>
      </c>
      <c r="AN78" s="51">
        <f t="shared" si="51"/>
        <v>69.904080376898932</v>
      </c>
      <c r="AO78" s="51">
        <f t="shared" si="52"/>
        <v>0</v>
      </c>
      <c r="AQ78" s="124">
        <f t="shared" si="53"/>
        <v>195209</v>
      </c>
      <c r="AR78" s="51">
        <f t="shared" si="53"/>
        <v>23484</v>
      </c>
      <c r="AS78" s="51">
        <f t="shared" si="54"/>
        <v>40867</v>
      </c>
      <c r="AU78" s="178">
        <f t="shared" si="55"/>
        <v>259560</v>
      </c>
      <c r="AW78" s="124">
        <f t="shared" si="56"/>
        <v>1420.5205545741819</v>
      </c>
      <c r="AX78" s="51">
        <f t="shared" si="56"/>
        <v>170.89122275929944</v>
      </c>
      <c r="AY78" s="51">
        <f t="shared" si="56"/>
        <v>297.38594790088109</v>
      </c>
      <c r="AZ78" s="65">
        <f t="shared" si="57"/>
        <v>1888.7977252343624</v>
      </c>
      <c r="BB78" s="131">
        <v>197607.03919549074</v>
      </c>
      <c r="BC78" s="54">
        <v>23850.113573794461</v>
      </c>
      <c r="BD78" s="54">
        <v>43276.876873047098</v>
      </c>
      <c r="BE78" s="54">
        <f t="shared" si="58"/>
        <v>264734.02964233229</v>
      </c>
      <c r="BG78" s="122">
        <f t="shared" si="59"/>
        <v>-1.2135393583415754E-2</v>
      </c>
      <c r="BH78" s="49">
        <f t="shared" si="59"/>
        <v>-1.5350600854024066E-2</v>
      </c>
      <c r="BI78" s="49">
        <f t="shared" si="59"/>
        <v>-5.5685092066982578E-2</v>
      </c>
      <c r="BJ78" s="49">
        <f t="shared" si="60"/>
        <v>-1.9544255981456704E-2</v>
      </c>
      <c r="BL78" s="131">
        <v>187405</v>
      </c>
      <c r="BM78" s="54">
        <v>22472</v>
      </c>
      <c r="BN78" s="54">
        <v>37995</v>
      </c>
      <c r="BO78" s="54">
        <f t="shared" si="61"/>
        <v>247872</v>
      </c>
      <c r="BQ78" s="122">
        <f t="shared" si="62"/>
        <v>4.1642432165630572E-2</v>
      </c>
      <c r="BR78" s="49">
        <f t="shared" si="62"/>
        <v>4.5033819864720437E-2</v>
      </c>
      <c r="BS78" s="49">
        <f t="shared" si="62"/>
        <v>7.5588893275430946E-2</v>
      </c>
      <c r="BT78" s="49">
        <f t="shared" si="63"/>
        <v>4.7153369481022445E-2</v>
      </c>
      <c r="BV78" s="122">
        <f t="shared" si="64"/>
        <v>3.4870931089483248E-2</v>
      </c>
      <c r="BW78" s="49">
        <f t="shared" si="64"/>
        <v>3.8240272081617954E-2</v>
      </c>
      <c r="BX78" s="49">
        <f t="shared" si="64"/>
        <v>6.8596713307143675E-2</v>
      </c>
      <c r="BY78" s="49">
        <f t="shared" si="32"/>
        <v>4.0346042946148408E-2</v>
      </c>
      <c r="CA78" s="180">
        <v>135509.1510371358</v>
      </c>
      <c r="CB78" s="64">
        <v>152354.95717176941</v>
      </c>
      <c r="CC78" s="64">
        <v>121694.11815282494</v>
      </c>
      <c r="CD78" s="64">
        <v>134354.16366439575</v>
      </c>
      <c r="CF78" s="180">
        <v>133899.77180584485</v>
      </c>
      <c r="CG78" s="64">
        <v>151143.6150778154</v>
      </c>
      <c r="CH78" s="64">
        <v>120745.68707627174</v>
      </c>
      <c r="CI78" s="64">
        <v>132966.42739485574</v>
      </c>
      <c r="CK78" s="163">
        <v>137420.75</v>
      </c>
      <c r="CL78" s="60">
        <v>136527.40625</v>
      </c>
    </row>
    <row r="79" spans="1:90">
      <c r="A79" s="9" t="s">
        <v>182</v>
      </c>
      <c r="B79" s="23" t="s">
        <v>183</v>
      </c>
      <c r="D79" s="131">
        <v>703436.59001810092</v>
      </c>
      <c r="E79" s="54">
        <v>406123.09375</v>
      </c>
      <c r="F79" s="124">
        <f t="shared" si="33"/>
        <v>1732.0772958829084</v>
      </c>
      <c r="G79" s="131">
        <f t="shared" si="34"/>
        <v>670402</v>
      </c>
      <c r="H79" s="54">
        <v>402919.5625</v>
      </c>
      <c r="I79" s="124">
        <f t="shared" si="35"/>
        <v>1663.8606371960409</v>
      </c>
      <c r="J79" s="49">
        <f t="shared" si="36"/>
        <v>4.9275792760315351E-2</v>
      </c>
      <c r="K79" s="49">
        <f t="shared" si="37"/>
        <v>4.0999021890335108E-2</v>
      </c>
      <c r="M79" s="131">
        <f t="shared" si="38"/>
        <v>719982.60008151247</v>
      </c>
      <c r="N79" s="124">
        <f t="shared" si="39"/>
        <v>1772.8186630153002</v>
      </c>
      <c r="O79" s="49">
        <f t="shared" si="40"/>
        <v>-2.2981124907099582E-2</v>
      </c>
      <c r="P79" s="49">
        <f t="shared" si="41"/>
        <v>-2.2981124907099582E-2</v>
      </c>
      <c r="R79" s="131">
        <v>521369</v>
      </c>
      <c r="S79" s="54">
        <v>57986</v>
      </c>
      <c r="T79" s="54">
        <v>123018</v>
      </c>
      <c r="V79" s="124">
        <f t="shared" si="42"/>
        <v>123018</v>
      </c>
      <c r="W79" s="51">
        <f t="shared" si="43"/>
        <v>1063.5900181009201</v>
      </c>
      <c r="Y79" s="176">
        <v>-2.0701116844105472E-2</v>
      </c>
      <c r="Z79" s="61">
        <v>-1.867251003335646E-2</v>
      </c>
      <c r="AA79" s="117">
        <f t="shared" si="44"/>
        <v>4</v>
      </c>
      <c r="AB79" s="63">
        <f t="shared" si="45"/>
        <v>532.39006902553911</v>
      </c>
      <c r="AC79" s="63">
        <f t="shared" si="45"/>
        <v>59.089346413775701</v>
      </c>
      <c r="AE79" s="124">
        <f t="shared" si="46"/>
        <v>0</v>
      </c>
      <c r="AF79" s="51">
        <v>0</v>
      </c>
      <c r="AG79" s="51">
        <f t="shared" si="47"/>
        <v>1063.5900181009201</v>
      </c>
      <c r="AI79" s="124">
        <v>0</v>
      </c>
      <c r="AJ79" s="51">
        <f t="shared" si="48"/>
        <v>0</v>
      </c>
      <c r="AK79" s="51">
        <f t="shared" si="49"/>
        <v>1063.5900181009201</v>
      </c>
      <c r="AM79" s="124">
        <f t="shared" si="50"/>
        <v>957.33638123492642</v>
      </c>
      <c r="AN79" s="51">
        <f t="shared" si="51"/>
        <v>106.25363686599378</v>
      </c>
      <c r="AO79" s="51">
        <f t="shared" si="52"/>
        <v>0</v>
      </c>
      <c r="AQ79" s="124">
        <f t="shared" si="53"/>
        <v>522326</v>
      </c>
      <c r="AR79" s="51">
        <f t="shared" si="53"/>
        <v>58092</v>
      </c>
      <c r="AS79" s="51">
        <f t="shared" si="54"/>
        <v>123018</v>
      </c>
      <c r="AU79" s="178">
        <f t="shared" si="55"/>
        <v>703436</v>
      </c>
      <c r="AW79" s="124">
        <f t="shared" si="56"/>
        <v>1286.1273048449982</v>
      </c>
      <c r="AX79" s="51">
        <f t="shared" si="56"/>
        <v>143.04037592050869</v>
      </c>
      <c r="AY79" s="51">
        <f t="shared" si="56"/>
        <v>302.90816231131896</v>
      </c>
      <c r="AZ79" s="65">
        <f t="shared" si="57"/>
        <v>1732.0758430768258</v>
      </c>
      <c r="BB79" s="131">
        <v>532390.06902553909</v>
      </c>
      <c r="BC79" s="54">
        <v>59089.346413775696</v>
      </c>
      <c r="BD79" s="54">
        <v>128503.18464219765</v>
      </c>
      <c r="BE79" s="54">
        <f t="shared" si="58"/>
        <v>719982.60008151247</v>
      </c>
      <c r="BG79" s="122">
        <f t="shared" si="59"/>
        <v>-1.8903562652774264E-2</v>
      </c>
      <c r="BH79" s="49">
        <f t="shared" si="59"/>
        <v>-1.6878616439446326E-2</v>
      </c>
      <c r="BI79" s="49">
        <f t="shared" si="59"/>
        <v>-4.2685203930708182E-2</v>
      </c>
      <c r="BJ79" s="49">
        <f t="shared" si="60"/>
        <v>-2.2981944396488374E-2</v>
      </c>
      <c r="BL79" s="131">
        <v>500620</v>
      </c>
      <c r="BM79" s="54">
        <v>55568</v>
      </c>
      <c r="BN79" s="54">
        <v>114214</v>
      </c>
      <c r="BO79" s="54">
        <f t="shared" si="61"/>
        <v>670402</v>
      </c>
      <c r="BQ79" s="122">
        <f t="shared" si="62"/>
        <v>4.3358235787623434E-2</v>
      </c>
      <c r="BR79" s="49">
        <f t="shared" si="62"/>
        <v>4.5421825511085423E-2</v>
      </c>
      <c r="BS79" s="49">
        <f t="shared" si="62"/>
        <v>7.7083369814558544E-2</v>
      </c>
      <c r="BT79" s="49">
        <f t="shared" si="63"/>
        <v>4.9274912664341697E-2</v>
      </c>
      <c r="BV79" s="122">
        <f t="shared" si="64"/>
        <v>3.5128143077485685E-2</v>
      </c>
      <c r="BW79" s="49">
        <f t="shared" si="64"/>
        <v>3.7175455041154937E-2</v>
      </c>
      <c r="BX79" s="49">
        <f t="shared" si="64"/>
        <v>6.8587250566092051E-2</v>
      </c>
      <c r="BY79" s="49">
        <f t="shared" si="32"/>
        <v>4.0998148736628659E-2</v>
      </c>
      <c r="CA79" s="180">
        <v>365086.82366766222</v>
      </c>
      <c r="CB79" s="64">
        <v>377463.81434721075</v>
      </c>
      <c r="CC79" s="64">
        <v>361349.59046920738</v>
      </c>
      <c r="CD79" s="64">
        <v>365395.63960688747</v>
      </c>
      <c r="CF79" s="180">
        <v>361451.57876804331</v>
      </c>
      <c r="CG79" s="64">
        <v>374472.95263584953</v>
      </c>
      <c r="CH79" s="64">
        <v>358569.38105602941</v>
      </c>
      <c r="CI79" s="64">
        <v>361983.84797889827</v>
      </c>
      <c r="CK79" s="163">
        <v>406123.09375</v>
      </c>
      <c r="CL79" s="60">
        <v>402919.5625</v>
      </c>
    </row>
    <row r="80" spans="1:90">
      <c r="A80" s="9" t="s">
        <v>184</v>
      </c>
      <c r="B80" s="23" t="s">
        <v>185</v>
      </c>
      <c r="D80" s="131">
        <v>268333</v>
      </c>
      <c r="E80" s="54">
        <v>133863.078125</v>
      </c>
      <c r="F80" s="124">
        <f t="shared" si="33"/>
        <v>2004.5333168675038</v>
      </c>
      <c r="G80" s="131">
        <f t="shared" si="34"/>
        <v>257496</v>
      </c>
      <c r="H80" s="54">
        <v>133701.59375</v>
      </c>
      <c r="I80" s="124">
        <f t="shared" si="35"/>
        <v>1925.9007523984733</v>
      </c>
      <c r="J80" s="49">
        <f t="shared" si="36"/>
        <v>4.2086090657718955E-2</v>
      </c>
      <c r="K80" s="49">
        <f t="shared" si="37"/>
        <v>4.0828980606141485E-2</v>
      </c>
      <c r="M80" s="131">
        <f t="shared" si="38"/>
        <v>273650.30142436252</v>
      </c>
      <c r="N80" s="124">
        <f t="shared" si="39"/>
        <v>2044.2552588610777</v>
      </c>
      <c r="O80" s="49">
        <f t="shared" si="40"/>
        <v>-1.9431008833850072E-2</v>
      </c>
      <c r="P80" s="49">
        <f t="shared" si="41"/>
        <v>-1.9431008833849961E-2</v>
      </c>
      <c r="R80" s="131">
        <v>201765</v>
      </c>
      <c r="S80" s="54">
        <v>21014</v>
      </c>
      <c r="T80" s="54">
        <v>45554</v>
      </c>
      <c r="V80" s="124">
        <f t="shared" si="42"/>
        <v>45554</v>
      </c>
      <c r="W80" s="51">
        <f t="shared" si="43"/>
        <v>0</v>
      </c>
      <c r="Y80" s="176">
        <v>-3.0674258678519473E-2</v>
      </c>
      <c r="Z80" s="61">
        <v>4.613557360606646E-2</v>
      </c>
      <c r="AA80" s="117">
        <f t="shared" si="44"/>
        <v>1</v>
      </c>
      <c r="AB80" s="63">
        <f t="shared" si="45"/>
        <v>208.1498421004832</v>
      </c>
      <c r="AC80" s="63">
        <f t="shared" si="45"/>
        <v>20.087262616989495</v>
      </c>
      <c r="AE80" s="124">
        <f t="shared" si="46"/>
        <v>0</v>
      </c>
      <c r="AF80" s="51">
        <v>0</v>
      </c>
      <c r="AG80" s="51">
        <f t="shared" si="47"/>
        <v>0</v>
      </c>
      <c r="AI80" s="124">
        <v>0</v>
      </c>
      <c r="AJ80" s="51">
        <f t="shared" si="48"/>
        <v>0</v>
      </c>
      <c r="AK80" s="51">
        <f t="shared" si="49"/>
        <v>0</v>
      </c>
      <c r="AM80" s="124">
        <f t="shared" si="50"/>
        <v>0</v>
      </c>
      <c r="AN80" s="51">
        <f t="shared" si="51"/>
        <v>0</v>
      </c>
      <c r="AO80" s="51">
        <f t="shared" si="52"/>
        <v>0</v>
      </c>
      <c r="AQ80" s="124">
        <f t="shared" si="53"/>
        <v>201765</v>
      </c>
      <c r="AR80" s="51">
        <f t="shared" si="53"/>
        <v>21014</v>
      </c>
      <c r="AS80" s="51">
        <f t="shared" si="54"/>
        <v>45554</v>
      </c>
      <c r="AU80" s="178">
        <f t="shared" si="55"/>
        <v>268333</v>
      </c>
      <c r="AW80" s="124">
        <f t="shared" si="56"/>
        <v>1507.2490699160069</v>
      </c>
      <c r="AX80" s="51">
        <f t="shared" si="56"/>
        <v>156.98129980529313</v>
      </c>
      <c r="AY80" s="51">
        <f t="shared" si="56"/>
        <v>340.30294714620362</v>
      </c>
      <c r="AZ80" s="65">
        <f t="shared" si="57"/>
        <v>2004.5333168675038</v>
      </c>
      <c r="BB80" s="131">
        <v>208149.84210048322</v>
      </c>
      <c r="BC80" s="54">
        <v>20087.262616989494</v>
      </c>
      <c r="BD80" s="54">
        <v>45413.196706889808</v>
      </c>
      <c r="BE80" s="54">
        <f t="shared" si="58"/>
        <v>273650.30142436252</v>
      </c>
      <c r="BG80" s="122">
        <f t="shared" si="59"/>
        <v>-3.0674258678519584E-2</v>
      </c>
      <c r="BH80" s="49">
        <f t="shared" si="59"/>
        <v>4.613557360606646E-2</v>
      </c>
      <c r="BI80" s="49">
        <f t="shared" si="59"/>
        <v>3.1004928813749277E-3</v>
      </c>
      <c r="BJ80" s="49">
        <f t="shared" si="60"/>
        <v>-1.9431008833850072E-2</v>
      </c>
      <c r="BL80" s="131">
        <v>194567</v>
      </c>
      <c r="BM80" s="54">
        <v>20350</v>
      </c>
      <c r="BN80" s="54">
        <v>42579</v>
      </c>
      <c r="BO80" s="54">
        <f t="shared" si="61"/>
        <v>257496</v>
      </c>
      <c r="BQ80" s="122">
        <f t="shared" si="62"/>
        <v>3.6994968314256749E-2</v>
      </c>
      <c r="BR80" s="49">
        <f t="shared" si="62"/>
        <v>3.2628992628992659E-2</v>
      </c>
      <c r="BS80" s="49">
        <f t="shared" si="62"/>
        <v>6.9870123769933512E-2</v>
      </c>
      <c r="BT80" s="49">
        <f t="shared" si="63"/>
        <v>4.2086090657718955E-2</v>
      </c>
      <c r="BV80" s="122">
        <f t="shared" si="64"/>
        <v>3.5743999886801436E-2</v>
      </c>
      <c r="BW80" s="49">
        <f t="shared" si="64"/>
        <v>3.1383291052297757E-2</v>
      </c>
      <c r="BX80" s="49">
        <f t="shared" si="64"/>
        <v>6.8579496730065026E-2</v>
      </c>
      <c r="BY80" s="49">
        <f t="shared" si="32"/>
        <v>4.0828980606141485E-2</v>
      </c>
      <c r="CA80" s="180">
        <v>142738.88474006345</v>
      </c>
      <c r="CB80" s="64">
        <v>128317.79715599159</v>
      </c>
      <c r="CC80" s="64">
        <v>127701.42683719521</v>
      </c>
      <c r="CD80" s="64">
        <v>138879.22695111256</v>
      </c>
      <c r="CF80" s="180">
        <v>141866.67878128623</v>
      </c>
      <c r="CG80" s="64">
        <v>127902.86125651753</v>
      </c>
      <c r="CH80" s="64">
        <v>127049.02475999611</v>
      </c>
      <c r="CI80" s="64">
        <v>138153.86706741908</v>
      </c>
      <c r="CK80" s="163">
        <v>133863.078125</v>
      </c>
      <c r="CL80" s="60">
        <v>133701.59375</v>
      </c>
    </row>
    <row r="81" spans="1:90">
      <c r="A81" s="9" t="s">
        <v>186</v>
      </c>
      <c r="B81" s="23" t="s">
        <v>187</v>
      </c>
      <c r="D81" s="131">
        <v>1012084</v>
      </c>
      <c r="E81" s="54">
        <v>540727.25</v>
      </c>
      <c r="F81" s="124">
        <f t="shared" si="33"/>
        <v>1871.7088883536014</v>
      </c>
      <c r="G81" s="131">
        <f t="shared" si="34"/>
        <v>964212</v>
      </c>
      <c r="H81" s="54">
        <v>534572.25</v>
      </c>
      <c r="I81" s="124">
        <f t="shared" si="35"/>
        <v>1803.7075437417486</v>
      </c>
      <c r="J81" s="49">
        <f t="shared" si="36"/>
        <v>4.9648832414448174E-2</v>
      </c>
      <c r="K81" s="49">
        <f t="shared" si="37"/>
        <v>3.77008705473314E-2</v>
      </c>
      <c r="M81" s="131">
        <f t="shared" si="38"/>
        <v>1011250.3046097149</v>
      </c>
      <c r="N81" s="124">
        <f t="shared" si="39"/>
        <v>1870.1670844399184</v>
      </c>
      <c r="O81" s="49">
        <f t="shared" si="40"/>
        <v>8.2442040955110762E-4</v>
      </c>
      <c r="P81" s="49">
        <f t="shared" si="41"/>
        <v>8.2442040955110762E-4</v>
      </c>
      <c r="R81" s="131">
        <v>732736</v>
      </c>
      <c r="S81" s="54">
        <v>84733</v>
      </c>
      <c r="T81" s="54">
        <v>194615</v>
      </c>
      <c r="V81" s="124">
        <f t="shared" si="42"/>
        <v>194615</v>
      </c>
      <c r="W81" s="51">
        <f t="shared" si="43"/>
        <v>0</v>
      </c>
      <c r="Y81" s="176">
        <v>-9.5080418310311554E-3</v>
      </c>
      <c r="Z81" s="61">
        <v>-1.3601933370002151E-3</v>
      </c>
      <c r="AA81" s="117">
        <f t="shared" si="44"/>
        <v>4</v>
      </c>
      <c r="AB81" s="63">
        <f t="shared" si="45"/>
        <v>739.76976184091541</v>
      </c>
      <c r="AC81" s="63">
        <f t="shared" si="45"/>
        <v>84.848410242266596</v>
      </c>
      <c r="AE81" s="124">
        <f t="shared" si="46"/>
        <v>0</v>
      </c>
      <c r="AF81" s="51">
        <v>0</v>
      </c>
      <c r="AG81" s="51">
        <f t="shared" si="47"/>
        <v>0</v>
      </c>
      <c r="AI81" s="124">
        <v>0</v>
      </c>
      <c r="AJ81" s="51">
        <f t="shared" si="48"/>
        <v>0</v>
      </c>
      <c r="AK81" s="51">
        <f t="shared" si="49"/>
        <v>0</v>
      </c>
      <c r="AM81" s="124">
        <f t="shared" si="50"/>
        <v>0</v>
      </c>
      <c r="AN81" s="51">
        <f t="shared" si="51"/>
        <v>0</v>
      </c>
      <c r="AO81" s="51">
        <f t="shared" si="52"/>
        <v>0</v>
      </c>
      <c r="AQ81" s="124">
        <f t="shared" si="53"/>
        <v>732736</v>
      </c>
      <c r="AR81" s="51">
        <f t="shared" si="53"/>
        <v>84733</v>
      </c>
      <c r="AS81" s="51">
        <f t="shared" si="54"/>
        <v>194615</v>
      </c>
      <c r="AU81" s="178">
        <f t="shared" si="55"/>
        <v>1012084</v>
      </c>
      <c r="AW81" s="124">
        <f t="shared" si="56"/>
        <v>1355.0935337547721</v>
      </c>
      <c r="AX81" s="51">
        <f t="shared" si="56"/>
        <v>156.70192319695371</v>
      </c>
      <c r="AY81" s="51">
        <f t="shared" si="56"/>
        <v>359.91343140187587</v>
      </c>
      <c r="AZ81" s="65">
        <f t="shared" si="57"/>
        <v>1871.7088883536014</v>
      </c>
      <c r="BB81" s="131">
        <v>739769.76184091554</v>
      </c>
      <c r="BC81" s="54">
        <v>84848.410242266589</v>
      </c>
      <c r="BD81" s="54">
        <v>186632.13252653275</v>
      </c>
      <c r="BE81" s="54">
        <f t="shared" si="58"/>
        <v>1011250.3046097149</v>
      </c>
      <c r="BG81" s="122">
        <f t="shared" si="59"/>
        <v>-9.5080418310313775E-3</v>
      </c>
      <c r="BH81" s="49">
        <f t="shared" si="59"/>
        <v>-1.3601933370002151E-3</v>
      </c>
      <c r="BI81" s="49">
        <f t="shared" si="59"/>
        <v>4.277327470569614E-2</v>
      </c>
      <c r="BJ81" s="49">
        <f t="shared" si="60"/>
        <v>8.2442040955110762E-4</v>
      </c>
      <c r="BL81" s="131">
        <v>703029</v>
      </c>
      <c r="BM81" s="54">
        <v>81132</v>
      </c>
      <c r="BN81" s="54">
        <v>180051</v>
      </c>
      <c r="BO81" s="54">
        <f t="shared" si="61"/>
        <v>964212</v>
      </c>
      <c r="BQ81" s="122">
        <f t="shared" si="62"/>
        <v>4.2255724870524647E-2</v>
      </c>
      <c r="BR81" s="49">
        <f t="shared" si="62"/>
        <v>4.4384459892520933E-2</v>
      </c>
      <c r="BS81" s="49">
        <f t="shared" si="62"/>
        <v>8.0888192789820623E-2</v>
      </c>
      <c r="BT81" s="49">
        <f t="shared" si="63"/>
        <v>4.9648832414448174E-2</v>
      </c>
      <c r="BV81" s="122">
        <f t="shared" si="64"/>
        <v>3.0391917402752266E-2</v>
      </c>
      <c r="BW81" s="49">
        <f t="shared" si="64"/>
        <v>3.2496421420928234E-2</v>
      </c>
      <c r="BX81" s="49">
        <f t="shared" si="64"/>
        <v>6.8584638961857625E-2</v>
      </c>
      <c r="BY81" s="49">
        <f t="shared" si="32"/>
        <v>3.77008705473314E-2</v>
      </c>
      <c r="CA81" s="180">
        <v>507297.57805254415</v>
      </c>
      <c r="CB81" s="64">
        <v>542013.18029600475</v>
      </c>
      <c r="CC81" s="64">
        <v>524807.57457206084</v>
      </c>
      <c r="CD81" s="64">
        <v>513215.80801215622</v>
      </c>
      <c r="CF81" s="180">
        <v>503257.05546465825</v>
      </c>
      <c r="CG81" s="64">
        <v>537874.73576610885</v>
      </c>
      <c r="CH81" s="64">
        <v>521485.19361609744</v>
      </c>
      <c r="CI81" s="64">
        <v>509214.5742542462</v>
      </c>
      <c r="CK81" s="163">
        <v>540727.25</v>
      </c>
      <c r="CL81" s="60">
        <v>534572.25</v>
      </c>
    </row>
    <row r="82" spans="1:90">
      <c r="A82" s="9" t="s">
        <v>188</v>
      </c>
      <c r="B82" s="23" t="s">
        <v>189</v>
      </c>
      <c r="D82" s="131">
        <v>658709.3518918145</v>
      </c>
      <c r="E82" s="54">
        <v>322859.25</v>
      </c>
      <c r="F82" s="124">
        <f t="shared" si="33"/>
        <v>2040.2368892692855</v>
      </c>
      <c r="G82" s="131">
        <f t="shared" si="34"/>
        <v>632104</v>
      </c>
      <c r="H82" s="54">
        <v>322034.875</v>
      </c>
      <c r="I82" s="124">
        <f t="shared" si="35"/>
        <v>1962.8433100607504</v>
      </c>
      <c r="J82" s="49">
        <f t="shared" si="36"/>
        <v>4.2090149551046174E-2</v>
      </c>
      <c r="K82" s="49">
        <f t="shared" si="37"/>
        <v>3.9429321134217155E-2</v>
      </c>
      <c r="M82" s="131">
        <f t="shared" si="38"/>
        <v>669025.02908053354</v>
      </c>
      <c r="N82" s="124">
        <f t="shared" si="39"/>
        <v>2072.1878932709333</v>
      </c>
      <c r="O82" s="49">
        <f t="shared" si="40"/>
        <v>-1.5418970502338758E-2</v>
      </c>
      <c r="P82" s="49">
        <f t="shared" si="41"/>
        <v>-1.5418970502338647E-2</v>
      </c>
      <c r="R82" s="131">
        <v>502353</v>
      </c>
      <c r="S82" s="54">
        <v>49746</v>
      </c>
      <c r="T82" s="54">
        <v>105091</v>
      </c>
      <c r="V82" s="124">
        <f t="shared" si="42"/>
        <v>105091</v>
      </c>
      <c r="W82" s="51">
        <f t="shared" si="43"/>
        <v>1519.3518918144982</v>
      </c>
      <c r="Y82" s="176">
        <v>-1.2329633148244867E-2</v>
      </c>
      <c r="Z82" s="61">
        <v>3.426536564279381E-3</v>
      </c>
      <c r="AA82" s="117">
        <f t="shared" si="44"/>
        <v>1</v>
      </c>
      <c r="AB82" s="63">
        <f t="shared" si="45"/>
        <v>508.62414916959932</v>
      </c>
      <c r="AC82" s="63">
        <f t="shared" si="45"/>
        <v>49.576125592940478</v>
      </c>
      <c r="AE82" s="124">
        <f t="shared" si="46"/>
        <v>1519.3518918144982</v>
      </c>
      <c r="AF82" s="51">
        <v>0</v>
      </c>
      <c r="AG82" s="51">
        <f t="shared" si="47"/>
        <v>0</v>
      </c>
      <c r="AI82" s="124">
        <v>0</v>
      </c>
      <c r="AJ82" s="51">
        <f t="shared" si="48"/>
        <v>0</v>
      </c>
      <c r="AK82" s="51">
        <f t="shared" si="49"/>
        <v>0</v>
      </c>
      <c r="AM82" s="124">
        <f t="shared" si="50"/>
        <v>0</v>
      </c>
      <c r="AN82" s="51">
        <f t="shared" si="51"/>
        <v>0</v>
      </c>
      <c r="AO82" s="51">
        <f t="shared" si="52"/>
        <v>0</v>
      </c>
      <c r="AQ82" s="124">
        <f t="shared" si="53"/>
        <v>503872</v>
      </c>
      <c r="AR82" s="51">
        <f t="shared" si="53"/>
        <v>49746</v>
      </c>
      <c r="AS82" s="51">
        <f t="shared" si="54"/>
        <v>105091</v>
      </c>
      <c r="AU82" s="178">
        <f t="shared" si="55"/>
        <v>658709</v>
      </c>
      <c r="AW82" s="124">
        <f t="shared" si="56"/>
        <v>1560.6553010328805</v>
      </c>
      <c r="AX82" s="51">
        <f t="shared" si="56"/>
        <v>154.07952536592958</v>
      </c>
      <c r="AY82" s="51">
        <f t="shared" si="56"/>
        <v>325.50097294718984</v>
      </c>
      <c r="AZ82" s="65">
        <f t="shared" si="57"/>
        <v>2040.2357993459996</v>
      </c>
      <c r="BB82" s="131">
        <v>508624.14916959923</v>
      </c>
      <c r="BC82" s="54">
        <v>49576.12559294048</v>
      </c>
      <c r="BD82" s="54">
        <v>110824.75431799385</v>
      </c>
      <c r="BE82" s="54">
        <f t="shared" si="58"/>
        <v>669025.02908053354</v>
      </c>
      <c r="BG82" s="122">
        <f t="shared" si="59"/>
        <v>-9.3431449870357008E-3</v>
      </c>
      <c r="BH82" s="49">
        <f t="shared" si="59"/>
        <v>3.426536564279381E-3</v>
      </c>
      <c r="BI82" s="49">
        <f t="shared" si="59"/>
        <v>-5.1737126360251295E-2</v>
      </c>
      <c r="BJ82" s="49">
        <f t="shared" si="60"/>
        <v>-1.5419496479393668E-2</v>
      </c>
      <c r="BL82" s="131">
        <v>485952</v>
      </c>
      <c r="BM82" s="54">
        <v>48057</v>
      </c>
      <c r="BN82" s="54">
        <v>98095</v>
      </c>
      <c r="BO82" s="54">
        <f t="shared" si="61"/>
        <v>632104</v>
      </c>
      <c r="BQ82" s="122">
        <f t="shared" si="62"/>
        <v>3.6876070064533195E-2</v>
      </c>
      <c r="BR82" s="49">
        <f t="shared" si="62"/>
        <v>3.5145764404769242E-2</v>
      </c>
      <c r="BS82" s="49">
        <f t="shared" si="62"/>
        <v>7.1318619705387665E-2</v>
      </c>
      <c r="BT82" s="49">
        <f t="shared" si="63"/>
        <v>4.2089592851809243E-2</v>
      </c>
      <c r="BV82" s="122">
        <f t="shared" si="64"/>
        <v>3.4228555055254573E-2</v>
      </c>
      <c r="BW82" s="49">
        <f t="shared" si="64"/>
        <v>3.2502667483955694E-2</v>
      </c>
      <c r="BX82" s="49">
        <f t="shared" si="64"/>
        <v>6.858316056299163E-2</v>
      </c>
      <c r="BY82" s="49">
        <f t="shared" si="32"/>
        <v>3.9428765856432069E-2</v>
      </c>
      <c r="CA82" s="180">
        <v>348789.32922411145</v>
      </c>
      <c r="CB82" s="64">
        <v>316693.18756426487</v>
      </c>
      <c r="CC82" s="64">
        <v>311638.03214809363</v>
      </c>
      <c r="CD82" s="64">
        <v>339534.35595002124</v>
      </c>
      <c r="CF82" s="180">
        <v>347810.00652776193</v>
      </c>
      <c r="CG82" s="64">
        <v>316120.74877829902</v>
      </c>
      <c r="CH82" s="64">
        <v>310404.58516600699</v>
      </c>
      <c r="CI82" s="64">
        <v>338721.28239772288</v>
      </c>
      <c r="CK82" s="163">
        <v>322859.25</v>
      </c>
      <c r="CL82" s="60">
        <v>322034.875</v>
      </c>
    </row>
    <row r="83" spans="1:90">
      <c r="A83" s="9" t="s">
        <v>190</v>
      </c>
      <c r="B83" s="23" t="s">
        <v>191</v>
      </c>
      <c r="D83" s="131">
        <v>260245.48134832431</v>
      </c>
      <c r="E83" s="54">
        <v>144150.78125</v>
      </c>
      <c r="F83" s="124">
        <f t="shared" si="33"/>
        <v>1805.3698987380571</v>
      </c>
      <c r="G83" s="131">
        <f t="shared" si="34"/>
        <v>247792</v>
      </c>
      <c r="H83" s="54">
        <v>143672.5</v>
      </c>
      <c r="I83" s="124">
        <f t="shared" si="35"/>
        <v>1724.7002731907637</v>
      </c>
      <c r="J83" s="49">
        <f t="shared" si="36"/>
        <v>5.0257802303239396E-2</v>
      </c>
      <c r="K83" s="49">
        <f t="shared" si="37"/>
        <v>4.6773127366676492E-2</v>
      </c>
      <c r="M83" s="131">
        <f t="shared" si="38"/>
        <v>270729.48047990876</v>
      </c>
      <c r="N83" s="124">
        <f t="shared" si="39"/>
        <v>1878.099293894106</v>
      </c>
      <c r="O83" s="49">
        <f t="shared" si="40"/>
        <v>-3.8724999999999898E-2</v>
      </c>
      <c r="P83" s="49">
        <f t="shared" si="41"/>
        <v>-3.8724999999999787E-2</v>
      </c>
      <c r="R83" s="131">
        <v>197646</v>
      </c>
      <c r="S83" s="54">
        <v>22375</v>
      </c>
      <c r="T83" s="54">
        <v>39111</v>
      </c>
      <c r="V83" s="124">
        <f t="shared" si="42"/>
        <v>39111</v>
      </c>
      <c r="W83" s="51">
        <f t="shared" si="43"/>
        <v>1113.4813483243051</v>
      </c>
      <c r="Y83" s="176">
        <v>-3.8726599394860006E-2</v>
      </c>
      <c r="Z83" s="61">
        <v>-1.0237692860963099E-2</v>
      </c>
      <c r="AA83" s="117">
        <f t="shared" si="44"/>
        <v>4</v>
      </c>
      <c r="AB83" s="63">
        <f t="shared" si="45"/>
        <v>205.60851873731039</v>
      </c>
      <c r="AC83" s="63">
        <f t="shared" si="45"/>
        <v>22.606437766534256</v>
      </c>
      <c r="AE83" s="124">
        <f t="shared" si="46"/>
        <v>0</v>
      </c>
      <c r="AF83" s="51">
        <v>0</v>
      </c>
      <c r="AG83" s="51">
        <f t="shared" si="47"/>
        <v>1113.4813483243051</v>
      </c>
      <c r="AI83" s="124">
        <v>0</v>
      </c>
      <c r="AJ83" s="51">
        <f t="shared" si="48"/>
        <v>0</v>
      </c>
      <c r="AK83" s="51">
        <f t="shared" si="49"/>
        <v>1113.4813483243051</v>
      </c>
      <c r="AM83" s="124">
        <f t="shared" si="50"/>
        <v>1003.1825002964986</v>
      </c>
      <c r="AN83" s="51">
        <f t="shared" si="51"/>
        <v>110.29884802780661</v>
      </c>
      <c r="AO83" s="51">
        <f t="shared" si="52"/>
        <v>0</v>
      </c>
      <c r="AQ83" s="124">
        <f t="shared" si="53"/>
        <v>198649</v>
      </c>
      <c r="AR83" s="51">
        <f t="shared" si="53"/>
        <v>22485</v>
      </c>
      <c r="AS83" s="51">
        <f t="shared" si="54"/>
        <v>39111</v>
      </c>
      <c r="AU83" s="178">
        <f t="shared" si="55"/>
        <v>260245</v>
      </c>
      <c r="AW83" s="124">
        <f t="shared" si="56"/>
        <v>1378.063984651488</v>
      </c>
      <c r="AX83" s="51">
        <f t="shared" si="56"/>
        <v>155.98250529772969</v>
      </c>
      <c r="AY83" s="51">
        <f t="shared" si="56"/>
        <v>271.32006958859267</v>
      </c>
      <c r="AZ83" s="65">
        <f t="shared" si="57"/>
        <v>1805.3665595378104</v>
      </c>
      <c r="BB83" s="131">
        <v>205608.51873731037</v>
      </c>
      <c r="BC83" s="54">
        <v>22606.437766534258</v>
      </c>
      <c r="BD83" s="54">
        <v>42514.523976064142</v>
      </c>
      <c r="BE83" s="54">
        <f t="shared" si="58"/>
        <v>270729.48047990876</v>
      </c>
      <c r="BG83" s="122">
        <f t="shared" si="59"/>
        <v>-3.3848396846834938E-2</v>
      </c>
      <c r="BH83" s="49">
        <f t="shared" si="59"/>
        <v>-5.3718223007266364E-3</v>
      </c>
      <c r="BI83" s="49">
        <f t="shared" si="59"/>
        <v>-8.0055558848085462E-2</v>
      </c>
      <c r="BJ83" s="49">
        <f t="shared" si="60"/>
        <v>-3.8726777967894144E-2</v>
      </c>
      <c r="BL83" s="131">
        <v>189726</v>
      </c>
      <c r="BM83" s="54">
        <v>21587</v>
      </c>
      <c r="BN83" s="54">
        <v>36479</v>
      </c>
      <c r="BO83" s="54">
        <f t="shared" si="61"/>
        <v>247792</v>
      </c>
      <c r="BQ83" s="122">
        <f t="shared" si="62"/>
        <v>4.7030981520719273E-2</v>
      </c>
      <c r="BR83" s="49">
        <f t="shared" si="62"/>
        <v>4.1599110575809561E-2</v>
      </c>
      <c r="BS83" s="49">
        <f t="shared" si="62"/>
        <v>7.215110063324115E-2</v>
      </c>
      <c r="BT83" s="49">
        <f t="shared" si="63"/>
        <v>5.025585975334157E-2</v>
      </c>
      <c r="BV83" s="122">
        <f t="shared" si="64"/>
        <v>4.3557012928332917E-2</v>
      </c>
      <c r="BW83" s="49">
        <f t="shared" si="64"/>
        <v>3.8143164515128003E-2</v>
      </c>
      <c r="BX83" s="49">
        <f t="shared" si="64"/>
        <v>6.8593785409881924E-2</v>
      </c>
      <c r="BY83" s="49">
        <f t="shared" si="32"/>
        <v>4.6771191262010348E-2</v>
      </c>
      <c r="CA83" s="180">
        <v>140996.17065023942</v>
      </c>
      <c r="CB83" s="64">
        <v>144410.33360574636</v>
      </c>
      <c r="CC83" s="64">
        <v>119550.38990293888</v>
      </c>
      <c r="CD83" s="64">
        <v>137396.89218766821</v>
      </c>
      <c r="CF83" s="180">
        <v>139823.54261247447</v>
      </c>
      <c r="CG83" s="64">
        <v>143785.32336812819</v>
      </c>
      <c r="CH83" s="64">
        <v>118729.31587655254</v>
      </c>
      <c r="CI83" s="64">
        <v>136438.38174534691</v>
      </c>
      <c r="CK83" s="163">
        <v>144150.78125</v>
      </c>
      <c r="CL83" s="60">
        <v>143672.5</v>
      </c>
    </row>
    <row r="84" spans="1:90">
      <c r="A84" s="9" t="s">
        <v>192</v>
      </c>
      <c r="B84" s="23" t="s">
        <v>193</v>
      </c>
      <c r="D84" s="131">
        <v>375919.08497343311</v>
      </c>
      <c r="E84" s="54">
        <v>190942.375</v>
      </c>
      <c r="F84" s="124">
        <f t="shared" si="33"/>
        <v>1968.7567255483918</v>
      </c>
      <c r="G84" s="131">
        <f t="shared" si="34"/>
        <v>360742</v>
      </c>
      <c r="H84" s="54">
        <v>190084.8125</v>
      </c>
      <c r="I84" s="124">
        <f t="shared" si="35"/>
        <v>1897.7949645503636</v>
      </c>
      <c r="J84" s="49">
        <f t="shared" si="36"/>
        <v>4.207185460365892E-2</v>
      </c>
      <c r="K84" s="49">
        <f t="shared" si="37"/>
        <v>3.7391689999999977E-2</v>
      </c>
      <c r="M84" s="131">
        <f t="shared" si="38"/>
        <v>378038.02812777914</v>
      </c>
      <c r="N84" s="124">
        <f t="shared" si="39"/>
        <v>1979.8540168350746</v>
      </c>
      <c r="O84" s="49">
        <f t="shared" si="40"/>
        <v>-5.6051058271572307E-3</v>
      </c>
      <c r="P84" s="49">
        <f t="shared" si="41"/>
        <v>-5.6051058271571197E-3</v>
      </c>
      <c r="R84" s="131">
        <v>282391</v>
      </c>
      <c r="S84" s="54">
        <v>33275</v>
      </c>
      <c r="T84" s="54">
        <v>59787</v>
      </c>
      <c r="V84" s="124">
        <f t="shared" si="42"/>
        <v>59787</v>
      </c>
      <c r="W84" s="51">
        <f t="shared" si="43"/>
        <v>466.08497343311319</v>
      </c>
      <c r="Y84" s="176">
        <v>-5.1814131244095618E-3</v>
      </c>
      <c r="Z84" s="61">
        <v>3.2341435392802431E-2</v>
      </c>
      <c r="AA84" s="117">
        <f t="shared" si="44"/>
        <v>1</v>
      </c>
      <c r="AB84" s="63">
        <f t="shared" si="45"/>
        <v>283.86180528341407</v>
      </c>
      <c r="AC84" s="63">
        <f t="shared" si="45"/>
        <v>32.232552970557627</v>
      </c>
      <c r="AE84" s="124">
        <f t="shared" si="46"/>
        <v>466.08497343311319</v>
      </c>
      <c r="AF84" s="51">
        <v>0</v>
      </c>
      <c r="AG84" s="51">
        <f t="shared" si="47"/>
        <v>0</v>
      </c>
      <c r="AI84" s="124">
        <v>0</v>
      </c>
      <c r="AJ84" s="51">
        <f t="shared" si="48"/>
        <v>0</v>
      </c>
      <c r="AK84" s="51">
        <f t="shared" si="49"/>
        <v>0</v>
      </c>
      <c r="AM84" s="124">
        <f t="shared" si="50"/>
        <v>0</v>
      </c>
      <c r="AN84" s="51">
        <f t="shared" si="51"/>
        <v>0</v>
      </c>
      <c r="AO84" s="51">
        <f t="shared" si="52"/>
        <v>0</v>
      </c>
      <c r="AQ84" s="124">
        <f t="shared" si="53"/>
        <v>282857</v>
      </c>
      <c r="AR84" s="51">
        <f t="shared" si="53"/>
        <v>33275</v>
      </c>
      <c r="AS84" s="51">
        <f t="shared" si="54"/>
        <v>59787</v>
      </c>
      <c r="AU84" s="178">
        <f t="shared" si="55"/>
        <v>375919</v>
      </c>
      <c r="AW84" s="124">
        <f t="shared" si="56"/>
        <v>1481.3736343229207</v>
      </c>
      <c r="AX84" s="51">
        <f t="shared" si="56"/>
        <v>174.26723638479936</v>
      </c>
      <c r="AY84" s="51">
        <f t="shared" si="56"/>
        <v>313.11540981932376</v>
      </c>
      <c r="AZ84" s="65">
        <f t="shared" si="57"/>
        <v>1968.7562805270438</v>
      </c>
      <c r="BB84" s="131">
        <v>283861.80528341408</v>
      </c>
      <c r="BC84" s="54">
        <v>32232.552970557634</v>
      </c>
      <c r="BD84" s="54">
        <v>61943.669873807419</v>
      </c>
      <c r="BE84" s="54">
        <f t="shared" si="58"/>
        <v>378038.02812777914</v>
      </c>
      <c r="BG84" s="122">
        <f t="shared" si="59"/>
        <v>-3.5397692282371773E-3</v>
      </c>
      <c r="BH84" s="49">
        <f t="shared" si="59"/>
        <v>3.2341435392802209E-2</v>
      </c>
      <c r="BI84" s="49">
        <f t="shared" si="59"/>
        <v>-3.4816630629102563E-2</v>
      </c>
      <c r="BJ84" s="49">
        <f t="shared" si="60"/>
        <v>-5.6053306019860916E-3</v>
      </c>
      <c r="BL84" s="131">
        <v>272961</v>
      </c>
      <c r="BM84" s="54">
        <v>32083</v>
      </c>
      <c r="BN84" s="54">
        <v>55698</v>
      </c>
      <c r="BO84" s="54">
        <f t="shared" si="61"/>
        <v>360742</v>
      </c>
      <c r="BQ84" s="122">
        <f t="shared" si="62"/>
        <v>3.6254263429574163E-2</v>
      </c>
      <c r="BR84" s="49">
        <f t="shared" si="62"/>
        <v>3.7153632765015709E-2</v>
      </c>
      <c r="BS84" s="49">
        <f t="shared" si="62"/>
        <v>7.3413767101152549E-2</v>
      </c>
      <c r="BT84" s="49">
        <f t="shared" si="63"/>
        <v>4.207161905184309E-2</v>
      </c>
      <c r="BV84" s="122">
        <f t="shared" si="64"/>
        <v>3.1600226855543312E-2</v>
      </c>
      <c r="BW84" s="49">
        <f t="shared" si="64"/>
        <v>3.2495556933508807E-2</v>
      </c>
      <c r="BX84" s="49">
        <f t="shared" si="64"/>
        <v>6.8592839354497892E-2</v>
      </c>
      <c r="BY84" s="49">
        <f t="shared" si="32"/>
        <v>3.7391455506097238E-2</v>
      </c>
      <c r="CA84" s="180">
        <v>194658.41096768968</v>
      </c>
      <c r="CB84" s="64">
        <v>205902.13175176969</v>
      </c>
      <c r="CC84" s="64">
        <v>174184.94182368999</v>
      </c>
      <c r="CD84" s="64">
        <v>191856.64635206139</v>
      </c>
      <c r="CF84" s="180">
        <v>193383.75905424991</v>
      </c>
      <c r="CG84" s="64">
        <v>204768.01991898948</v>
      </c>
      <c r="CH84" s="64">
        <v>173073.28807426154</v>
      </c>
      <c r="CI84" s="64">
        <v>190727.76106766888</v>
      </c>
      <c r="CK84" s="163">
        <v>190942.375</v>
      </c>
      <c r="CL84" s="60">
        <v>190084.8125</v>
      </c>
    </row>
    <row r="85" spans="1:90">
      <c r="A85" s="9" t="s">
        <v>194</v>
      </c>
      <c r="B85" s="23" t="s">
        <v>195</v>
      </c>
      <c r="D85" s="131">
        <v>463573</v>
      </c>
      <c r="E85" s="54">
        <v>220962.984375</v>
      </c>
      <c r="F85" s="124">
        <f t="shared" si="33"/>
        <v>2097.9667762509148</v>
      </c>
      <c r="G85" s="131">
        <f t="shared" si="34"/>
        <v>445424</v>
      </c>
      <c r="H85" s="54">
        <v>220264.125</v>
      </c>
      <c r="I85" s="124">
        <f t="shared" si="35"/>
        <v>2022.2267243928172</v>
      </c>
      <c r="J85" s="49">
        <f t="shared" si="36"/>
        <v>4.0745447034735482E-2</v>
      </c>
      <c r="K85" s="49">
        <f t="shared" si="37"/>
        <v>3.7453788412789901E-2</v>
      </c>
      <c r="M85" s="131">
        <f t="shared" si="38"/>
        <v>454435.35191298363</v>
      </c>
      <c r="N85" s="124">
        <f t="shared" si="39"/>
        <v>2056.613025925436</v>
      </c>
      <c r="O85" s="49">
        <f t="shared" si="40"/>
        <v>2.010769639410892E-2</v>
      </c>
      <c r="P85" s="49">
        <f t="shared" si="41"/>
        <v>2.0107696394109142E-2</v>
      </c>
      <c r="R85" s="131">
        <v>338245</v>
      </c>
      <c r="S85" s="54">
        <v>34511</v>
      </c>
      <c r="T85" s="54">
        <v>90817</v>
      </c>
      <c r="V85" s="124">
        <f t="shared" si="42"/>
        <v>90817</v>
      </c>
      <c r="W85" s="51">
        <f t="shared" si="43"/>
        <v>0</v>
      </c>
      <c r="Y85" s="176">
        <v>1.4527729098068098E-2</v>
      </c>
      <c r="Z85" s="61">
        <v>1.1442720762297576E-2</v>
      </c>
      <c r="AA85" s="117">
        <f t="shared" si="44"/>
        <v>2</v>
      </c>
      <c r="AB85" s="63">
        <f t="shared" si="45"/>
        <v>333.40143428184598</v>
      </c>
      <c r="AC85" s="63">
        <f t="shared" si="45"/>
        <v>34.120567869616949</v>
      </c>
      <c r="AE85" s="124">
        <f t="shared" si="46"/>
        <v>0</v>
      </c>
      <c r="AF85" s="51">
        <v>0</v>
      </c>
      <c r="AG85" s="51">
        <f t="shared" si="47"/>
        <v>0</v>
      </c>
      <c r="AI85" s="124">
        <v>0</v>
      </c>
      <c r="AJ85" s="51">
        <f t="shared" si="48"/>
        <v>0</v>
      </c>
      <c r="AK85" s="51">
        <f t="shared" si="49"/>
        <v>0</v>
      </c>
      <c r="AM85" s="124">
        <f t="shared" si="50"/>
        <v>0</v>
      </c>
      <c r="AN85" s="51">
        <f t="shared" si="51"/>
        <v>0</v>
      </c>
      <c r="AO85" s="51">
        <f t="shared" si="52"/>
        <v>0</v>
      </c>
      <c r="AQ85" s="124">
        <f t="shared" si="53"/>
        <v>338245</v>
      </c>
      <c r="AR85" s="51">
        <f t="shared" si="53"/>
        <v>34511</v>
      </c>
      <c r="AS85" s="51">
        <f t="shared" si="54"/>
        <v>90817</v>
      </c>
      <c r="AU85" s="178">
        <f t="shared" si="55"/>
        <v>463573</v>
      </c>
      <c r="AW85" s="124">
        <f t="shared" si="56"/>
        <v>1530.7767541099042</v>
      </c>
      <c r="AX85" s="51">
        <f t="shared" si="56"/>
        <v>156.1845306245086</v>
      </c>
      <c r="AY85" s="51">
        <f t="shared" si="56"/>
        <v>411.00549151650188</v>
      </c>
      <c r="AZ85" s="65">
        <f t="shared" si="57"/>
        <v>2097.9667762509148</v>
      </c>
      <c r="BB85" s="131">
        <v>333401.43428184593</v>
      </c>
      <c r="BC85" s="54">
        <v>34120.567869616956</v>
      </c>
      <c r="BD85" s="54">
        <v>86913.349761520745</v>
      </c>
      <c r="BE85" s="54">
        <f t="shared" si="58"/>
        <v>454435.35191298363</v>
      </c>
      <c r="BG85" s="122">
        <f t="shared" si="59"/>
        <v>1.452772909806832E-2</v>
      </c>
      <c r="BH85" s="49">
        <f t="shared" si="59"/>
        <v>1.1442720762297354E-2</v>
      </c>
      <c r="BI85" s="49">
        <f t="shared" si="59"/>
        <v>4.4914276681204734E-2</v>
      </c>
      <c r="BJ85" s="49">
        <f t="shared" si="60"/>
        <v>2.010769639410892E-2</v>
      </c>
      <c r="BL85" s="131">
        <v>327386</v>
      </c>
      <c r="BM85" s="54">
        <v>33319</v>
      </c>
      <c r="BN85" s="54">
        <v>84719</v>
      </c>
      <c r="BO85" s="54">
        <f t="shared" si="61"/>
        <v>445424</v>
      </c>
      <c r="BQ85" s="122">
        <f t="shared" si="62"/>
        <v>3.3168797688355678E-2</v>
      </c>
      <c r="BR85" s="49">
        <f t="shared" si="62"/>
        <v>3.5775383414868411E-2</v>
      </c>
      <c r="BS85" s="49">
        <f t="shared" si="62"/>
        <v>7.1979131009572761E-2</v>
      </c>
      <c r="BT85" s="49">
        <f t="shared" si="63"/>
        <v>4.0745447034735482E-2</v>
      </c>
      <c r="BV85" s="122">
        <f t="shared" si="64"/>
        <v>2.9901102412315028E-2</v>
      </c>
      <c r="BW85" s="49">
        <f t="shared" si="64"/>
        <v>3.2499444057237259E-2</v>
      </c>
      <c r="BX85" s="49">
        <f t="shared" si="64"/>
        <v>6.8588686824410106E-2</v>
      </c>
      <c r="BY85" s="49">
        <f t="shared" si="32"/>
        <v>3.7453788412789901E-2</v>
      </c>
      <c r="CA85" s="180">
        <v>228630.24261702175</v>
      </c>
      <c r="CB85" s="64">
        <v>217962.80509807618</v>
      </c>
      <c r="CC85" s="64">
        <v>244399.41648200541</v>
      </c>
      <c r="CD85" s="64">
        <v>230628.76249151927</v>
      </c>
      <c r="CF85" s="180">
        <v>227258.72228776442</v>
      </c>
      <c r="CG85" s="64">
        <v>217090.68013175018</v>
      </c>
      <c r="CH85" s="64">
        <v>243293.55080552527</v>
      </c>
      <c r="CI85" s="64">
        <v>229261.50964665346</v>
      </c>
      <c r="CK85" s="163">
        <v>220962.984375</v>
      </c>
      <c r="CL85" s="60">
        <v>220264.125</v>
      </c>
    </row>
    <row r="86" spans="1:90">
      <c r="A86" s="9" t="s">
        <v>196</v>
      </c>
      <c r="B86" s="23" t="s">
        <v>197</v>
      </c>
      <c r="D86" s="131">
        <v>382881.29851106141</v>
      </c>
      <c r="E86" s="54">
        <v>194543.78125</v>
      </c>
      <c r="F86" s="124">
        <f t="shared" si="33"/>
        <v>1968.0983686599409</v>
      </c>
      <c r="G86" s="131">
        <f t="shared" si="34"/>
        <v>366625</v>
      </c>
      <c r="H86" s="54">
        <v>193794.265625</v>
      </c>
      <c r="I86" s="124">
        <f t="shared" si="35"/>
        <v>1891.8258433375665</v>
      </c>
      <c r="J86" s="49">
        <f t="shared" si="36"/>
        <v>4.434039825724212E-2</v>
      </c>
      <c r="K86" s="49">
        <f t="shared" si="37"/>
        <v>4.0316885188445228E-2</v>
      </c>
      <c r="M86" s="131">
        <f t="shared" si="38"/>
        <v>390686.53652633075</v>
      </c>
      <c r="N86" s="124">
        <f t="shared" si="39"/>
        <v>2008.2190960618575</v>
      </c>
      <c r="O86" s="49">
        <f t="shared" si="40"/>
        <v>-1.9978262073393149E-2</v>
      </c>
      <c r="P86" s="49">
        <f t="shared" si="41"/>
        <v>-1.997826207339326E-2</v>
      </c>
      <c r="R86" s="131">
        <v>282638</v>
      </c>
      <c r="S86" s="54">
        <v>30640</v>
      </c>
      <c r="T86" s="54">
        <v>69369</v>
      </c>
      <c r="V86" s="124">
        <f t="shared" si="42"/>
        <v>69369</v>
      </c>
      <c r="W86" s="51">
        <f t="shared" si="43"/>
        <v>234.29851106140995</v>
      </c>
      <c r="Y86" s="176">
        <v>-2.2162151419587106E-2</v>
      </c>
      <c r="Z86" s="61">
        <v>-4.4511993877365263E-3</v>
      </c>
      <c r="AA86" s="117">
        <f t="shared" si="44"/>
        <v>4</v>
      </c>
      <c r="AB86" s="63">
        <f t="shared" si="45"/>
        <v>289.04383319823722</v>
      </c>
      <c r="AC86" s="63">
        <f t="shared" si="45"/>
        <v>30.776994539249479</v>
      </c>
      <c r="AE86" s="124">
        <f t="shared" si="46"/>
        <v>0</v>
      </c>
      <c r="AF86" s="51">
        <v>0</v>
      </c>
      <c r="AG86" s="51">
        <f t="shared" si="47"/>
        <v>234.29851106140995</v>
      </c>
      <c r="AI86" s="124">
        <v>0</v>
      </c>
      <c r="AJ86" s="51">
        <f t="shared" si="48"/>
        <v>0</v>
      </c>
      <c r="AK86" s="51">
        <f t="shared" si="49"/>
        <v>234.29851106140995</v>
      </c>
      <c r="AM86" s="124">
        <f t="shared" si="50"/>
        <v>211.75149920322607</v>
      </c>
      <c r="AN86" s="51">
        <f t="shared" si="51"/>
        <v>22.547011858183886</v>
      </c>
      <c r="AO86" s="51">
        <f t="shared" si="52"/>
        <v>0</v>
      </c>
      <c r="AQ86" s="124">
        <f t="shared" si="53"/>
        <v>282850</v>
      </c>
      <c r="AR86" s="51">
        <f t="shared" si="53"/>
        <v>30663</v>
      </c>
      <c r="AS86" s="51">
        <f t="shared" si="54"/>
        <v>69369</v>
      </c>
      <c r="AU86" s="178">
        <f t="shared" si="55"/>
        <v>382882</v>
      </c>
      <c r="AW86" s="124">
        <f t="shared" si="56"/>
        <v>1453.9143743511463</v>
      </c>
      <c r="AX86" s="51">
        <f t="shared" si="56"/>
        <v>157.61490705578646</v>
      </c>
      <c r="AY86" s="51">
        <f t="shared" si="56"/>
        <v>356.5726930682859</v>
      </c>
      <c r="AZ86" s="65">
        <f t="shared" si="57"/>
        <v>1968.1019744752186</v>
      </c>
      <c r="BB86" s="131">
        <v>289043.83319823723</v>
      </c>
      <c r="BC86" s="54">
        <v>30776.994539249481</v>
      </c>
      <c r="BD86" s="54">
        <v>70865.708788844058</v>
      </c>
      <c r="BE86" s="54">
        <f t="shared" si="58"/>
        <v>390686.53652633075</v>
      </c>
      <c r="BG86" s="122">
        <f t="shared" si="59"/>
        <v>-2.1428698649969991E-2</v>
      </c>
      <c r="BH86" s="49">
        <f t="shared" si="59"/>
        <v>-3.7038879512456546E-3</v>
      </c>
      <c r="BI86" s="49">
        <f t="shared" si="59"/>
        <v>-2.1120353051202079E-2</v>
      </c>
      <c r="BJ86" s="49">
        <f t="shared" si="60"/>
        <v>-1.9976466544566307E-2</v>
      </c>
      <c r="BL86" s="131">
        <v>272397</v>
      </c>
      <c r="BM86" s="54">
        <v>29561</v>
      </c>
      <c r="BN86" s="54">
        <v>64667</v>
      </c>
      <c r="BO86" s="54">
        <f t="shared" si="61"/>
        <v>366625</v>
      </c>
      <c r="BQ86" s="122">
        <f t="shared" si="62"/>
        <v>3.8374137747478887E-2</v>
      </c>
      <c r="BR86" s="49">
        <f t="shared" si="62"/>
        <v>3.7278847129664117E-2</v>
      </c>
      <c r="BS86" s="49">
        <f t="shared" si="62"/>
        <v>7.2710965407394745E-2</v>
      </c>
      <c r="BT86" s="49">
        <f t="shared" si="63"/>
        <v>4.4342311626321074E-2</v>
      </c>
      <c r="BV86" s="122">
        <f t="shared" si="64"/>
        <v>3.4373610792379106E-2</v>
      </c>
      <c r="BW86" s="49">
        <f t="shared" si="64"/>
        <v>3.3282539982705694E-2</v>
      </c>
      <c r="BX86" s="49">
        <f t="shared" si="64"/>
        <v>6.8578149521347775E-2</v>
      </c>
      <c r="BY86" s="49">
        <f t="shared" si="32"/>
        <v>4.0318791185918856E-2</v>
      </c>
      <c r="CA86" s="180">
        <v>198211.98985965279</v>
      </c>
      <c r="CB86" s="64">
        <v>196603.99814847211</v>
      </c>
      <c r="CC86" s="64">
        <v>199273.62049788478</v>
      </c>
      <c r="CD86" s="64">
        <v>198275.8428935314</v>
      </c>
      <c r="CF86" s="180">
        <v>196961.90678543539</v>
      </c>
      <c r="CG86" s="64">
        <v>195656.76629233852</v>
      </c>
      <c r="CH86" s="64">
        <v>198338.38677701948</v>
      </c>
      <c r="CI86" s="64">
        <v>197099.37452966577</v>
      </c>
      <c r="CK86" s="163">
        <v>194543.78125</v>
      </c>
      <c r="CL86" s="60">
        <v>193794.265625</v>
      </c>
    </row>
    <row r="87" spans="1:90">
      <c r="A87" s="9" t="s">
        <v>198</v>
      </c>
      <c r="B87" s="23" t="s">
        <v>199</v>
      </c>
      <c r="D87" s="131">
        <v>336376</v>
      </c>
      <c r="E87" s="54">
        <v>180447.46875</v>
      </c>
      <c r="F87" s="124">
        <f t="shared" si="33"/>
        <v>1864.1214660984265</v>
      </c>
      <c r="G87" s="131">
        <f t="shared" si="34"/>
        <v>321418</v>
      </c>
      <c r="H87" s="54">
        <v>179792.78125</v>
      </c>
      <c r="I87" s="124">
        <f t="shared" si="35"/>
        <v>1787.7135987627423</v>
      </c>
      <c r="J87" s="49">
        <f t="shared" si="36"/>
        <v>4.653753056767207E-2</v>
      </c>
      <c r="K87" s="49">
        <f t="shared" si="37"/>
        <v>4.2740552730910153E-2</v>
      </c>
      <c r="M87" s="131">
        <f t="shared" si="38"/>
        <v>345449.08979625645</v>
      </c>
      <c r="N87" s="124">
        <f t="shared" si="39"/>
        <v>1914.4025249523288</v>
      </c>
      <c r="O87" s="49">
        <f t="shared" si="40"/>
        <v>-2.6264622094120171E-2</v>
      </c>
      <c r="P87" s="49">
        <f t="shared" si="41"/>
        <v>-2.6264622094120171E-2</v>
      </c>
      <c r="R87" s="131">
        <v>247623</v>
      </c>
      <c r="S87" s="54">
        <v>27535</v>
      </c>
      <c r="T87" s="54">
        <v>61218</v>
      </c>
      <c r="V87" s="124">
        <f t="shared" si="42"/>
        <v>61218</v>
      </c>
      <c r="W87" s="51">
        <f t="shared" si="43"/>
        <v>0</v>
      </c>
      <c r="Y87" s="176">
        <v>-3.8411432118170108E-2</v>
      </c>
      <c r="Z87" s="61">
        <v>1.7256103480459473E-2</v>
      </c>
      <c r="AA87" s="117">
        <f t="shared" si="44"/>
        <v>1</v>
      </c>
      <c r="AB87" s="63">
        <f t="shared" si="45"/>
        <v>257.51450076560241</v>
      </c>
      <c r="AC87" s="63">
        <f t="shared" si="45"/>
        <v>27.067913287314003</v>
      </c>
      <c r="AE87" s="124">
        <f t="shared" si="46"/>
        <v>0</v>
      </c>
      <c r="AF87" s="51">
        <v>0</v>
      </c>
      <c r="AG87" s="51">
        <f t="shared" si="47"/>
        <v>0</v>
      </c>
      <c r="AI87" s="124">
        <v>0</v>
      </c>
      <c r="AJ87" s="51">
        <f t="shared" si="48"/>
        <v>0</v>
      </c>
      <c r="AK87" s="51">
        <f t="shared" si="49"/>
        <v>0</v>
      </c>
      <c r="AM87" s="124">
        <f t="shared" si="50"/>
        <v>0</v>
      </c>
      <c r="AN87" s="51">
        <f t="shared" si="51"/>
        <v>0</v>
      </c>
      <c r="AO87" s="51">
        <f t="shared" si="52"/>
        <v>0</v>
      </c>
      <c r="AQ87" s="124">
        <f t="shared" si="53"/>
        <v>247623</v>
      </c>
      <c r="AR87" s="51">
        <f t="shared" si="53"/>
        <v>27535</v>
      </c>
      <c r="AS87" s="51">
        <f t="shared" si="54"/>
        <v>61218</v>
      </c>
      <c r="AU87" s="178">
        <f t="shared" si="55"/>
        <v>336376</v>
      </c>
      <c r="AW87" s="124">
        <f t="shared" si="56"/>
        <v>1372.2719510300697</v>
      </c>
      <c r="AX87" s="51">
        <f t="shared" si="56"/>
        <v>152.59288584506675</v>
      </c>
      <c r="AY87" s="51">
        <f t="shared" si="56"/>
        <v>339.25662922329025</v>
      </c>
      <c r="AZ87" s="65">
        <f t="shared" si="57"/>
        <v>1864.1214660984265</v>
      </c>
      <c r="BB87" s="131">
        <v>257514.50076560242</v>
      </c>
      <c r="BC87" s="54">
        <v>27067.913287314001</v>
      </c>
      <c r="BD87" s="54">
        <v>60866.675743340042</v>
      </c>
      <c r="BE87" s="54">
        <f t="shared" si="58"/>
        <v>345449.08979625645</v>
      </c>
      <c r="BG87" s="122">
        <f t="shared" si="59"/>
        <v>-3.8411432118170219E-2</v>
      </c>
      <c r="BH87" s="49">
        <f t="shared" si="59"/>
        <v>1.7256103480459695E-2</v>
      </c>
      <c r="BI87" s="49">
        <f t="shared" si="59"/>
        <v>5.7720296429759621E-3</v>
      </c>
      <c r="BJ87" s="49">
        <f t="shared" si="60"/>
        <v>-2.6264622094120171E-2</v>
      </c>
      <c r="BL87" s="131">
        <v>237765</v>
      </c>
      <c r="BM87" s="54">
        <v>26572</v>
      </c>
      <c r="BN87" s="54">
        <v>57081</v>
      </c>
      <c r="BO87" s="54">
        <f t="shared" si="61"/>
        <v>321418</v>
      </c>
      <c r="BQ87" s="122">
        <f t="shared" si="62"/>
        <v>4.1461106554791405E-2</v>
      </c>
      <c r="BR87" s="49">
        <f t="shared" si="62"/>
        <v>3.6241156104169781E-2</v>
      </c>
      <c r="BS87" s="49">
        <f t="shared" si="62"/>
        <v>7.2475955221527277E-2</v>
      </c>
      <c r="BT87" s="49">
        <f t="shared" si="63"/>
        <v>4.653753056767207E-2</v>
      </c>
      <c r="BV87" s="122">
        <f t="shared" si="64"/>
        <v>3.7682546661872207E-2</v>
      </c>
      <c r="BW87" s="49">
        <f t="shared" si="64"/>
        <v>3.2481534888164409E-2</v>
      </c>
      <c r="BX87" s="49">
        <f t="shared" si="64"/>
        <v>6.8584869318256247E-2</v>
      </c>
      <c r="BY87" s="49">
        <f t="shared" si="32"/>
        <v>4.2740552730910153E-2</v>
      </c>
      <c r="CA87" s="180">
        <v>176590.73037361182</v>
      </c>
      <c r="CB87" s="64">
        <v>172910.31998057658</v>
      </c>
      <c r="CC87" s="64">
        <v>171156.44576683562</v>
      </c>
      <c r="CD87" s="64">
        <v>175317.55781796624</v>
      </c>
      <c r="CF87" s="180">
        <v>175281.88118550909</v>
      </c>
      <c r="CG87" s="64">
        <v>172147.99296976402</v>
      </c>
      <c r="CH87" s="64">
        <v>170110.74102340086</v>
      </c>
      <c r="CI87" s="64">
        <v>174124.8048200942</v>
      </c>
      <c r="CK87" s="163">
        <v>180447.46875</v>
      </c>
      <c r="CL87" s="60">
        <v>179792.78125</v>
      </c>
    </row>
    <row r="88" spans="1:90">
      <c r="A88" s="9" t="s">
        <v>200</v>
      </c>
      <c r="B88" s="23" t="s">
        <v>201</v>
      </c>
      <c r="D88" s="131">
        <v>1155148.4076524433</v>
      </c>
      <c r="E88" s="54">
        <v>587474.25</v>
      </c>
      <c r="F88" s="124">
        <f t="shared" si="33"/>
        <v>1966.2962379243743</v>
      </c>
      <c r="G88" s="131">
        <f t="shared" si="34"/>
        <v>1101208</v>
      </c>
      <c r="H88" s="54">
        <v>583751.6875</v>
      </c>
      <c r="I88" s="124">
        <f t="shared" si="35"/>
        <v>1886.4322340824069</v>
      </c>
      <c r="J88" s="49">
        <f t="shared" si="36"/>
        <v>4.898294205313003E-2</v>
      </c>
      <c r="K88" s="49">
        <f t="shared" si="37"/>
        <v>4.233600465421139E-2</v>
      </c>
      <c r="M88" s="131">
        <f t="shared" si="38"/>
        <v>1190087.5101232601</v>
      </c>
      <c r="N88" s="124">
        <f t="shared" si="39"/>
        <v>2025.7696573479773</v>
      </c>
      <c r="O88" s="49">
        <f t="shared" si="40"/>
        <v>-2.9358431353672554E-2</v>
      </c>
      <c r="P88" s="49">
        <f t="shared" si="41"/>
        <v>-2.9358431353672332E-2</v>
      </c>
      <c r="R88" s="131">
        <v>842167</v>
      </c>
      <c r="S88" s="54">
        <v>96085</v>
      </c>
      <c r="T88" s="54">
        <v>216794</v>
      </c>
      <c r="V88" s="124">
        <f t="shared" si="42"/>
        <v>216794</v>
      </c>
      <c r="W88" s="51">
        <f t="shared" si="43"/>
        <v>102.40765244327486</v>
      </c>
      <c r="Y88" s="176">
        <v>-3.4806033071308362E-2</v>
      </c>
      <c r="Z88" s="61">
        <v>2.3469977193190994E-2</v>
      </c>
      <c r="AA88" s="117">
        <f t="shared" si="44"/>
        <v>1</v>
      </c>
      <c r="AB88" s="63">
        <f t="shared" si="45"/>
        <v>872.53653551091782</v>
      </c>
      <c r="AC88" s="63">
        <f t="shared" si="45"/>
        <v>93.881600966457</v>
      </c>
      <c r="AE88" s="124">
        <f t="shared" si="46"/>
        <v>102.40765244327486</v>
      </c>
      <c r="AF88" s="51">
        <v>0</v>
      </c>
      <c r="AG88" s="51">
        <f t="shared" si="47"/>
        <v>0</v>
      </c>
      <c r="AI88" s="124">
        <v>0</v>
      </c>
      <c r="AJ88" s="51">
        <f t="shared" si="48"/>
        <v>0</v>
      </c>
      <c r="AK88" s="51">
        <f t="shared" si="49"/>
        <v>0</v>
      </c>
      <c r="AM88" s="124">
        <f t="shared" si="50"/>
        <v>0</v>
      </c>
      <c r="AN88" s="51">
        <f t="shared" si="51"/>
        <v>0</v>
      </c>
      <c r="AO88" s="51">
        <f t="shared" si="52"/>
        <v>0</v>
      </c>
      <c r="AQ88" s="124">
        <f t="shared" si="53"/>
        <v>842269</v>
      </c>
      <c r="AR88" s="51">
        <f t="shared" si="53"/>
        <v>96085</v>
      </c>
      <c r="AS88" s="51">
        <f t="shared" si="54"/>
        <v>216794</v>
      </c>
      <c r="AU88" s="178">
        <f t="shared" si="55"/>
        <v>1155148</v>
      </c>
      <c r="AW88" s="124">
        <f t="shared" si="56"/>
        <v>1433.7122010028525</v>
      </c>
      <c r="AX88" s="51">
        <f t="shared" si="56"/>
        <v>163.55610479948695</v>
      </c>
      <c r="AY88" s="51">
        <f t="shared" si="56"/>
        <v>369.02723821512177</v>
      </c>
      <c r="AZ88" s="65">
        <f t="shared" si="57"/>
        <v>1966.2955440174612</v>
      </c>
      <c r="BB88" s="131">
        <v>872536.53551091789</v>
      </c>
      <c r="BC88" s="54">
        <v>93881.600966456986</v>
      </c>
      <c r="BD88" s="54">
        <v>223669.37364588518</v>
      </c>
      <c r="BE88" s="54">
        <f t="shared" si="58"/>
        <v>1190087.5101232601</v>
      </c>
      <c r="BG88" s="122">
        <f t="shared" si="59"/>
        <v>-3.4689132522335742E-2</v>
      </c>
      <c r="BH88" s="49">
        <f t="shared" si="59"/>
        <v>2.3469977193191216E-2</v>
      </c>
      <c r="BI88" s="49">
        <f t="shared" si="59"/>
        <v>-3.0739003439828605E-2</v>
      </c>
      <c r="BJ88" s="49">
        <f t="shared" si="60"/>
        <v>-2.935877389356123E-2</v>
      </c>
      <c r="BL88" s="131">
        <v>807143</v>
      </c>
      <c r="BM88" s="54">
        <v>92471</v>
      </c>
      <c r="BN88" s="54">
        <v>201594</v>
      </c>
      <c r="BO88" s="54">
        <f t="shared" si="61"/>
        <v>1101208</v>
      </c>
      <c r="BQ88" s="122">
        <f t="shared" si="62"/>
        <v>4.3518930350631813E-2</v>
      </c>
      <c r="BR88" s="49">
        <f t="shared" si="62"/>
        <v>3.9082523169426064E-2</v>
      </c>
      <c r="BS88" s="49">
        <f t="shared" si="62"/>
        <v>7.5399069416748565E-2</v>
      </c>
      <c r="BT88" s="49">
        <f t="shared" si="63"/>
        <v>4.8982571866531988E-2</v>
      </c>
      <c r="BV88" s="122">
        <f t="shared" si="64"/>
        <v>3.6906615958701483E-2</v>
      </c>
      <c r="BW88" s="49">
        <f t="shared" si="64"/>
        <v>3.2498320312609907E-2</v>
      </c>
      <c r="BX88" s="49">
        <f t="shared" si="64"/>
        <v>6.8584744791719165E-2</v>
      </c>
      <c r="BY88" s="49">
        <f t="shared" si="32"/>
        <v>4.2335636813320976E-2</v>
      </c>
      <c r="CA88" s="180">
        <v>598342.4763477064</v>
      </c>
      <c r="CB88" s="64">
        <v>599717.36613353563</v>
      </c>
      <c r="CC88" s="64">
        <v>628955.9032524107</v>
      </c>
      <c r="CD88" s="64">
        <v>603976.8001343715</v>
      </c>
      <c r="CF88" s="180">
        <v>594622.86709766847</v>
      </c>
      <c r="CG88" s="64">
        <v>597534.54444275063</v>
      </c>
      <c r="CH88" s="64">
        <v>624856.70928138623</v>
      </c>
      <c r="CI88" s="64">
        <v>600159.45401146414</v>
      </c>
      <c r="CK88" s="163">
        <v>587474.25</v>
      </c>
      <c r="CL88" s="60">
        <v>583751.6875</v>
      </c>
    </row>
    <row r="89" spans="1:90">
      <c r="A89" s="9" t="s">
        <v>202</v>
      </c>
      <c r="B89" s="23" t="s">
        <v>203</v>
      </c>
      <c r="D89" s="131">
        <v>622797.84796570032</v>
      </c>
      <c r="E89" s="54">
        <v>315019.0625</v>
      </c>
      <c r="F89" s="124">
        <f t="shared" si="33"/>
        <v>1977.0163844154681</v>
      </c>
      <c r="G89" s="131">
        <f t="shared" si="34"/>
        <v>594860</v>
      </c>
      <c r="H89" s="54">
        <v>313786.34375</v>
      </c>
      <c r="I89" s="124">
        <f t="shared" si="35"/>
        <v>1895.7485303246247</v>
      </c>
      <c r="J89" s="49">
        <f t="shared" si="36"/>
        <v>4.6965417015264688E-2</v>
      </c>
      <c r="K89" s="49">
        <f t="shared" si="37"/>
        <v>4.2868477960485318E-2</v>
      </c>
      <c r="M89" s="131">
        <f t="shared" si="38"/>
        <v>642608.79389011895</v>
      </c>
      <c r="N89" s="124">
        <f t="shared" si="39"/>
        <v>2039.9044705115866</v>
      </c>
      <c r="O89" s="49">
        <f t="shared" si="40"/>
        <v>-3.0828936847394184E-2</v>
      </c>
      <c r="P89" s="49">
        <f t="shared" si="41"/>
        <v>-3.0828936847394073E-2</v>
      </c>
      <c r="R89" s="131">
        <v>471098</v>
      </c>
      <c r="S89" s="54">
        <v>51823</v>
      </c>
      <c r="T89" s="54">
        <v>99115</v>
      </c>
      <c r="V89" s="124">
        <f t="shared" si="42"/>
        <v>99115</v>
      </c>
      <c r="W89" s="51">
        <f t="shared" si="43"/>
        <v>761.84796570031904</v>
      </c>
      <c r="Y89" s="176">
        <v>-3.6028240703142256E-2</v>
      </c>
      <c r="Z89" s="61">
        <v>3.8300266893995794E-3</v>
      </c>
      <c r="AA89" s="117">
        <f t="shared" si="44"/>
        <v>1</v>
      </c>
      <c r="AB89" s="63">
        <f t="shared" si="45"/>
        <v>488.70518815160028</v>
      </c>
      <c r="AC89" s="63">
        <f t="shared" si="45"/>
        <v>51.625273823408783</v>
      </c>
      <c r="AE89" s="124">
        <f t="shared" si="46"/>
        <v>761.84796570031904</v>
      </c>
      <c r="AF89" s="51">
        <v>0</v>
      </c>
      <c r="AG89" s="51">
        <f t="shared" si="47"/>
        <v>0</v>
      </c>
      <c r="AI89" s="124">
        <v>0</v>
      </c>
      <c r="AJ89" s="51">
        <f t="shared" si="48"/>
        <v>0</v>
      </c>
      <c r="AK89" s="51">
        <f t="shared" si="49"/>
        <v>0</v>
      </c>
      <c r="AM89" s="124">
        <f t="shared" si="50"/>
        <v>0</v>
      </c>
      <c r="AN89" s="51">
        <f t="shared" si="51"/>
        <v>0</v>
      </c>
      <c r="AO89" s="51">
        <f t="shared" si="52"/>
        <v>0</v>
      </c>
      <c r="AQ89" s="124">
        <f t="shared" si="53"/>
        <v>471860</v>
      </c>
      <c r="AR89" s="51">
        <f t="shared" si="53"/>
        <v>51823</v>
      </c>
      <c r="AS89" s="51">
        <f t="shared" si="54"/>
        <v>99115</v>
      </c>
      <c r="AU89" s="178">
        <f t="shared" si="55"/>
        <v>622798</v>
      </c>
      <c r="AW89" s="124">
        <f t="shared" si="56"/>
        <v>1497.8776085970987</v>
      </c>
      <c r="AX89" s="51">
        <f t="shared" si="56"/>
        <v>164.50750500217745</v>
      </c>
      <c r="AY89" s="51">
        <f t="shared" si="56"/>
        <v>314.63175343555599</v>
      </c>
      <c r="AZ89" s="65">
        <f t="shared" si="57"/>
        <v>1977.0168670348323</v>
      </c>
      <c r="BB89" s="131">
        <v>488705.18815160019</v>
      </c>
      <c r="BC89" s="54">
        <v>51625.273823408781</v>
      </c>
      <c r="BD89" s="54">
        <v>102278.33191511001</v>
      </c>
      <c r="BE89" s="54">
        <f t="shared" si="58"/>
        <v>642608.79389011895</v>
      </c>
      <c r="BG89" s="122">
        <f t="shared" si="59"/>
        <v>-3.4469018459396206E-2</v>
      </c>
      <c r="BH89" s="49">
        <f t="shared" si="59"/>
        <v>3.8300266893995794E-3</v>
      </c>
      <c r="BI89" s="49">
        <f t="shared" si="59"/>
        <v>-3.0928661583330741E-2</v>
      </c>
      <c r="BJ89" s="49">
        <f t="shared" si="60"/>
        <v>-3.0828700258195396E-2</v>
      </c>
      <c r="BL89" s="131">
        <v>452474</v>
      </c>
      <c r="BM89" s="54">
        <v>49995</v>
      </c>
      <c r="BN89" s="54">
        <v>92391</v>
      </c>
      <c r="BO89" s="54">
        <f t="shared" si="61"/>
        <v>594860</v>
      </c>
      <c r="BQ89" s="122">
        <f t="shared" si="62"/>
        <v>4.2844450730870731E-2</v>
      </c>
      <c r="BR89" s="49">
        <f t="shared" si="62"/>
        <v>3.6563656365636632E-2</v>
      </c>
      <c r="BS89" s="49">
        <f t="shared" si="62"/>
        <v>7.2777651502851981E-2</v>
      </c>
      <c r="BT89" s="49">
        <f t="shared" si="63"/>
        <v>4.6965672595232544E-2</v>
      </c>
      <c r="BV89" s="122">
        <f t="shared" si="64"/>
        <v>3.876363766023494E-2</v>
      </c>
      <c r="BW89" s="49">
        <f t="shared" si="64"/>
        <v>3.2507421023464378E-2</v>
      </c>
      <c r="BX89" s="49">
        <f t="shared" si="64"/>
        <v>6.8579705146546877E-2</v>
      </c>
      <c r="BY89" s="49">
        <f t="shared" si="32"/>
        <v>4.2868732540328747E-2</v>
      </c>
      <c r="CA89" s="180">
        <v>335129.88921590126</v>
      </c>
      <c r="CB89" s="64">
        <v>329783.18354795844</v>
      </c>
      <c r="CC89" s="64">
        <v>287605.58311690582</v>
      </c>
      <c r="CD89" s="64">
        <v>326127.95258372498</v>
      </c>
      <c r="CF89" s="180">
        <v>331679.57065073709</v>
      </c>
      <c r="CG89" s="64">
        <v>327659.74888294894</v>
      </c>
      <c r="CH89" s="64">
        <v>285324.85510928935</v>
      </c>
      <c r="CI89" s="64">
        <v>323226.26305024448</v>
      </c>
      <c r="CK89" s="163">
        <v>315019.0625</v>
      </c>
      <c r="CL89" s="60">
        <v>313786.34375</v>
      </c>
    </row>
    <row r="90" spans="1:90">
      <c r="A90" s="9" t="s">
        <v>204</v>
      </c>
      <c r="B90" s="23" t="s">
        <v>205</v>
      </c>
      <c r="D90" s="131">
        <v>417909</v>
      </c>
      <c r="E90" s="54">
        <v>219024.84375</v>
      </c>
      <c r="F90" s="124">
        <f t="shared" si="33"/>
        <v>1908.0438220835395</v>
      </c>
      <c r="G90" s="131">
        <f t="shared" si="34"/>
        <v>398928</v>
      </c>
      <c r="H90" s="54">
        <v>218756.5625</v>
      </c>
      <c r="I90" s="124">
        <f t="shared" si="35"/>
        <v>1823.6161486583976</v>
      </c>
      <c r="J90" s="49">
        <f t="shared" si="36"/>
        <v>4.758001443869575E-2</v>
      </c>
      <c r="K90" s="49">
        <f t="shared" si="37"/>
        <v>4.6296844589391206E-2</v>
      </c>
      <c r="M90" s="131">
        <f t="shared" si="38"/>
        <v>430230.49772218592</v>
      </c>
      <c r="N90" s="124">
        <f t="shared" si="39"/>
        <v>1964.2999869606615</v>
      </c>
      <c r="O90" s="49">
        <f t="shared" si="40"/>
        <v>-2.8639294023601103E-2</v>
      </c>
      <c r="P90" s="49">
        <f t="shared" si="41"/>
        <v>-2.8639294023600992E-2</v>
      </c>
      <c r="R90" s="131">
        <v>315054</v>
      </c>
      <c r="S90" s="54">
        <v>32589</v>
      </c>
      <c r="T90" s="54">
        <v>70266</v>
      </c>
      <c r="V90" s="124">
        <f t="shared" si="42"/>
        <v>70266</v>
      </c>
      <c r="W90" s="51">
        <f t="shared" si="43"/>
        <v>0</v>
      </c>
      <c r="Y90" s="176">
        <v>-3.872471419743384E-2</v>
      </c>
      <c r="Z90" s="61">
        <v>1.8133942315289309E-2</v>
      </c>
      <c r="AA90" s="117">
        <f t="shared" si="44"/>
        <v>1</v>
      </c>
      <c r="AB90" s="63">
        <f t="shared" si="45"/>
        <v>327.74586494956259</v>
      </c>
      <c r="AC90" s="63">
        <f t="shared" si="45"/>
        <v>32.008558643954963</v>
      </c>
      <c r="AE90" s="124">
        <f t="shared" si="46"/>
        <v>0</v>
      </c>
      <c r="AF90" s="51">
        <v>0</v>
      </c>
      <c r="AG90" s="51">
        <f t="shared" si="47"/>
        <v>0</v>
      </c>
      <c r="AI90" s="124">
        <v>0</v>
      </c>
      <c r="AJ90" s="51">
        <f t="shared" si="48"/>
        <v>0</v>
      </c>
      <c r="AK90" s="51">
        <f t="shared" si="49"/>
        <v>0</v>
      </c>
      <c r="AM90" s="124">
        <f t="shared" si="50"/>
        <v>0</v>
      </c>
      <c r="AN90" s="51">
        <f t="shared" si="51"/>
        <v>0</v>
      </c>
      <c r="AO90" s="51">
        <f t="shared" si="52"/>
        <v>0</v>
      </c>
      <c r="AQ90" s="124">
        <f t="shared" si="53"/>
        <v>315054</v>
      </c>
      <c r="AR90" s="51">
        <f t="shared" si="53"/>
        <v>32589</v>
      </c>
      <c r="AS90" s="51">
        <f t="shared" si="54"/>
        <v>70266</v>
      </c>
      <c r="AU90" s="178">
        <f t="shared" si="55"/>
        <v>417909</v>
      </c>
      <c r="AW90" s="124">
        <f t="shared" si="56"/>
        <v>1438.4395605806703</v>
      </c>
      <c r="AX90" s="51">
        <f t="shared" si="56"/>
        <v>148.79134002349906</v>
      </c>
      <c r="AY90" s="51">
        <f t="shared" si="56"/>
        <v>320.81292147936983</v>
      </c>
      <c r="AZ90" s="65">
        <f t="shared" si="57"/>
        <v>1908.0438220835395</v>
      </c>
      <c r="BB90" s="131">
        <v>327745.86494956253</v>
      </c>
      <c r="BC90" s="54">
        <v>32008.558643954973</v>
      </c>
      <c r="BD90" s="54">
        <v>70476.074128668406</v>
      </c>
      <c r="BE90" s="54">
        <f t="shared" si="58"/>
        <v>430230.49772218592</v>
      </c>
      <c r="BG90" s="122">
        <f t="shared" si="59"/>
        <v>-3.8724714197433729E-2</v>
      </c>
      <c r="BH90" s="49">
        <f t="shared" si="59"/>
        <v>1.8133942315289087E-2</v>
      </c>
      <c r="BI90" s="49">
        <f t="shared" si="59"/>
        <v>-2.9807864763419234E-3</v>
      </c>
      <c r="BJ90" s="49">
        <f t="shared" si="60"/>
        <v>-2.8639294023601103E-2</v>
      </c>
      <c r="BL90" s="131">
        <v>301727</v>
      </c>
      <c r="BM90" s="54">
        <v>31525</v>
      </c>
      <c r="BN90" s="54">
        <v>65676</v>
      </c>
      <c r="BO90" s="54">
        <f t="shared" si="61"/>
        <v>398928</v>
      </c>
      <c r="BQ90" s="122">
        <f t="shared" si="62"/>
        <v>4.4169066739138341E-2</v>
      </c>
      <c r="BR90" s="49">
        <f t="shared" si="62"/>
        <v>3.3750991276764397E-2</v>
      </c>
      <c r="BS90" s="49">
        <f t="shared" si="62"/>
        <v>6.9888543760277644E-2</v>
      </c>
      <c r="BT90" s="49">
        <f t="shared" si="63"/>
        <v>4.758001443869575E-2</v>
      </c>
      <c r="BV90" s="122">
        <f t="shared" si="64"/>
        <v>4.2890074924146537E-2</v>
      </c>
      <c r="BW90" s="49">
        <f t="shared" si="64"/>
        <v>3.2484760453903805E-2</v>
      </c>
      <c r="BX90" s="49">
        <f t="shared" si="64"/>
        <v>6.8578048425746996E-2</v>
      </c>
      <c r="BY90" s="49">
        <f t="shared" si="32"/>
        <v>4.6296844589391206E-2</v>
      </c>
      <c r="CA90" s="180">
        <v>224751.93240110271</v>
      </c>
      <c r="CB90" s="64">
        <v>204471.2519393664</v>
      </c>
      <c r="CC90" s="64">
        <v>198177.97197151475</v>
      </c>
      <c r="CD90" s="64">
        <v>218344.648712052</v>
      </c>
      <c r="CF90" s="180">
        <v>223048.96128583609</v>
      </c>
      <c r="CG90" s="64">
        <v>203691.30029355784</v>
      </c>
      <c r="CH90" s="64">
        <v>197180.80450162344</v>
      </c>
      <c r="CI90" s="64">
        <v>216967.40212987526</v>
      </c>
      <c r="CK90" s="163">
        <v>219024.84375</v>
      </c>
      <c r="CL90" s="60">
        <v>218756.5625</v>
      </c>
    </row>
    <row r="91" spans="1:90">
      <c r="A91" s="9" t="s">
        <v>206</v>
      </c>
      <c r="B91" s="23" t="s">
        <v>207</v>
      </c>
      <c r="D91" s="131">
        <v>539880</v>
      </c>
      <c r="E91" s="54">
        <v>291609.40625</v>
      </c>
      <c r="F91" s="124">
        <f t="shared" si="33"/>
        <v>1851.3806085430415</v>
      </c>
      <c r="G91" s="131">
        <f t="shared" si="34"/>
        <v>516720</v>
      </c>
      <c r="H91" s="54">
        <v>290531.75</v>
      </c>
      <c r="I91" s="124">
        <f t="shared" si="35"/>
        <v>1778.5319504666875</v>
      </c>
      <c r="J91" s="49">
        <f t="shared" si="36"/>
        <v>4.482117974918709E-2</v>
      </c>
      <c r="K91" s="49">
        <f t="shared" si="37"/>
        <v>4.0959994031728453E-2</v>
      </c>
      <c r="M91" s="131">
        <f t="shared" si="38"/>
        <v>546350.08699403016</v>
      </c>
      <c r="N91" s="124">
        <f t="shared" si="39"/>
        <v>1873.5681198350583</v>
      </c>
      <c r="O91" s="49">
        <f t="shared" si="40"/>
        <v>-1.1842383021531178E-2</v>
      </c>
      <c r="P91" s="49">
        <f t="shared" si="41"/>
        <v>-1.1842383021531178E-2</v>
      </c>
      <c r="R91" s="131">
        <v>397780</v>
      </c>
      <c r="S91" s="54">
        <v>45037</v>
      </c>
      <c r="T91" s="54">
        <v>97063</v>
      </c>
      <c r="V91" s="124">
        <f t="shared" si="42"/>
        <v>97063</v>
      </c>
      <c r="W91" s="51">
        <f t="shared" si="43"/>
        <v>0</v>
      </c>
      <c r="Y91" s="176">
        <v>-2.7608497862460779E-2</v>
      </c>
      <c r="Z91" s="61">
        <v>-2.2102656015465016E-2</v>
      </c>
      <c r="AA91" s="117">
        <f t="shared" si="44"/>
        <v>4</v>
      </c>
      <c r="AB91" s="63">
        <f t="shared" si="45"/>
        <v>409.07391634499942</v>
      </c>
      <c r="AC91" s="63">
        <f t="shared" si="45"/>
        <v>46.054936417448992</v>
      </c>
      <c r="AE91" s="124">
        <f t="shared" si="46"/>
        <v>0</v>
      </c>
      <c r="AF91" s="51">
        <v>0</v>
      </c>
      <c r="AG91" s="51">
        <f t="shared" si="47"/>
        <v>0</v>
      </c>
      <c r="AI91" s="124">
        <v>0</v>
      </c>
      <c r="AJ91" s="51">
        <f t="shared" si="48"/>
        <v>0</v>
      </c>
      <c r="AK91" s="51">
        <f t="shared" si="49"/>
        <v>0</v>
      </c>
      <c r="AM91" s="124">
        <f t="shared" si="50"/>
        <v>0</v>
      </c>
      <c r="AN91" s="51">
        <f t="shared" si="51"/>
        <v>0</v>
      </c>
      <c r="AO91" s="51">
        <f t="shared" si="52"/>
        <v>0</v>
      </c>
      <c r="AQ91" s="124">
        <f t="shared" si="53"/>
        <v>397780</v>
      </c>
      <c r="AR91" s="51">
        <f t="shared" si="53"/>
        <v>45037</v>
      </c>
      <c r="AS91" s="51">
        <f t="shared" si="54"/>
        <v>97063</v>
      </c>
      <c r="AU91" s="178">
        <f t="shared" si="55"/>
        <v>539880</v>
      </c>
      <c r="AW91" s="124">
        <f t="shared" si="56"/>
        <v>1364.0849419616416</v>
      </c>
      <c r="AX91" s="51">
        <f t="shared" si="56"/>
        <v>154.44289187773757</v>
      </c>
      <c r="AY91" s="51">
        <f t="shared" si="56"/>
        <v>332.85277470366236</v>
      </c>
      <c r="AZ91" s="65">
        <f t="shared" si="57"/>
        <v>1851.3806085430415</v>
      </c>
      <c r="BB91" s="131">
        <v>409073.91634499934</v>
      </c>
      <c r="BC91" s="54">
        <v>46054.936417448982</v>
      </c>
      <c r="BD91" s="54">
        <v>91221.234231581897</v>
      </c>
      <c r="BE91" s="54">
        <f t="shared" si="58"/>
        <v>546350.08699403016</v>
      </c>
      <c r="BG91" s="122">
        <f t="shared" si="59"/>
        <v>-2.7608497862460668E-2</v>
      </c>
      <c r="BH91" s="49">
        <f t="shared" si="59"/>
        <v>-2.2102656015464905E-2</v>
      </c>
      <c r="BI91" s="49">
        <f t="shared" si="59"/>
        <v>6.4039538794089301E-2</v>
      </c>
      <c r="BJ91" s="49">
        <f t="shared" si="60"/>
        <v>-1.1842383021531178E-2</v>
      </c>
      <c r="BL91" s="131">
        <v>382918</v>
      </c>
      <c r="BM91" s="54">
        <v>43304</v>
      </c>
      <c r="BN91" s="54">
        <v>90498</v>
      </c>
      <c r="BO91" s="54">
        <f t="shared" si="61"/>
        <v>516720</v>
      </c>
      <c r="BQ91" s="122">
        <f t="shared" si="62"/>
        <v>3.8812487268814699E-2</v>
      </c>
      <c r="BR91" s="49">
        <f t="shared" si="62"/>
        <v>4.0019397746166696E-2</v>
      </c>
      <c r="BS91" s="49">
        <f t="shared" si="62"/>
        <v>7.2543039625185157E-2</v>
      </c>
      <c r="BT91" s="49">
        <f t="shared" si="63"/>
        <v>4.482117974918709E-2</v>
      </c>
      <c r="BV91" s="122">
        <f t="shared" si="64"/>
        <v>3.4973506956487155E-2</v>
      </c>
      <c r="BW91" s="49">
        <f t="shared" si="64"/>
        <v>3.6175957239513279E-2</v>
      </c>
      <c r="BX91" s="49">
        <f t="shared" si="64"/>
        <v>6.8579406473190163E-2</v>
      </c>
      <c r="BY91" s="49">
        <f t="shared" si="32"/>
        <v>4.0959994031728453E-2</v>
      </c>
      <c r="CA91" s="180">
        <v>280522.69464200409</v>
      </c>
      <c r="CB91" s="64">
        <v>294199.76738134562</v>
      </c>
      <c r="CC91" s="64">
        <v>256513.14186071549</v>
      </c>
      <c r="CD91" s="64">
        <v>277276.06120461912</v>
      </c>
      <c r="CF91" s="180">
        <v>278391.75843046576</v>
      </c>
      <c r="CG91" s="64">
        <v>292823.87563175207</v>
      </c>
      <c r="CH91" s="64">
        <v>255348.27686746384</v>
      </c>
      <c r="CI91" s="64">
        <v>275499.2046532823</v>
      </c>
      <c r="CK91" s="163">
        <v>291609.40625</v>
      </c>
      <c r="CL91" s="60">
        <v>290531.75</v>
      </c>
    </row>
    <row r="92" spans="1:90">
      <c r="A92" s="9" t="s">
        <v>208</v>
      </c>
      <c r="B92" s="23" t="s">
        <v>209</v>
      </c>
      <c r="D92" s="131">
        <v>601631</v>
      </c>
      <c r="E92" s="54">
        <v>319072.6875</v>
      </c>
      <c r="F92" s="124">
        <f t="shared" si="33"/>
        <v>1885.5609507473121</v>
      </c>
      <c r="G92" s="131">
        <f t="shared" si="34"/>
        <v>572752</v>
      </c>
      <c r="H92" s="54">
        <v>317283.6875</v>
      </c>
      <c r="I92" s="124">
        <f t="shared" si="35"/>
        <v>1805.1731701460385</v>
      </c>
      <c r="J92" s="49">
        <f t="shared" si="36"/>
        <v>5.0421473866525179E-2</v>
      </c>
      <c r="K92" s="49">
        <f t="shared" si="37"/>
        <v>4.4531894186511822E-2</v>
      </c>
      <c r="M92" s="131">
        <f t="shared" si="38"/>
        <v>619314.24247173499</v>
      </c>
      <c r="N92" s="124">
        <f t="shared" si="39"/>
        <v>1940.9816845314754</v>
      </c>
      <c r="O92" s="49">
        <f t="shared" si="40"/>
        <v>-2.8552940105429636E-2</v>
      </c>
      <c r="P92" s="49">
        <f t="shared" si="41"/>
        <v>-2.8552940105429747E-2</v>
      </c>
      <c r="R92" s="131">
        <v>442371</v>
      </c>
      <c r="S92" s="54">
        <v>55132</v>
      </c>
      <c r="T92" s="54">
        <v>104128</v>
      </c>
      <c r="V92" s="124">
        <f t="shared" si="42"/>
        <v>104128</v>
      </c>
      <c r="W92" s="51">
        <f t="shared" si="43"/>
        <v>0</v>
      </c>
      <c r="Y92" s="176">
        <v>-3.8724871280296891E-2</v>
      </c>
      <c r="Z92" s="61">
        <v>4.8000064976114309E-2</v>
      </c>
      <c r="AA92" s="117">
        <f t="shared" si="44"/>
        <v>1</v>
      </c>
      <c r="AB92" s="63">
        <f t="shared" si="45"/>
        <v>460.19187096745361</v>
      </c>
      <c r="AC92" s="63">
        <f t="shared" si="45"/>
        <v>52.606866967376149</v>
      </c>
      <c r="AE92" s="124">
        <f t="shared" si="46"/>
        <v>0</v>
      </c>
      <c r="AF92" s="51">
        <v>0</v>
      </c>
      <c r="AG92" s="51">
        <f t="shared" si="47"/>
        <v>0</v>
      </c>
      <c r="AI92" s="124">
        <v>0</v>
      </c>
      <c r="AJ92" s="51">
        <f t="shared" si="48"/>
        <v>0</v>
      </c>
      <c r="AK92" s="51">
        <f t="shared" si="49"/>
        <v>0</v>
      </c>
      <c r="AM92" s="124">
        <f t="shared" si="50"/>
        <v>0</v>
      </c>
      <c r="AN92" s="51">
        <f t="shared" si="51"/>
        <v>0</v>
      </c>
      <c r="AO92" s="51">
        <f t="shared" si="52"/>
        <v>0</v>
      </c>
      <c r="AQ92" s="124">
        <f t="shared" si="53"/>
        <v>442371</v>
      </c>
      <c r="AR92" s="51">
        <f t="shared" si="53"/>
        <v>55132</v>
      </c>
      <c r="AS92" s="51">
        <f t="shared" si="54"/>
        <v>104128</v>
      </c>
      <c r="AU92" s="178">
        <f t="shared" si="55"/>
        <v>601631</v>
      </c>
      <c r="AW92" s="124">
        <f t="shared" si="56"/>
        <v>1386.4270347489394</v>
      </c>
      <c r="AX92" s="51">
        <f t="shared" si="56"/>
        <v>172.78821459765339</v>
      </c>
      <c r="AY92" s="51">
        <f t="shared" si="56"/>
        <v>326.34570140071924</v>
      </c>
      <c r="AZ92" s="65">
        <f t="shared" si="57"/>
        <v>1885.5609507473121</v>
      </c>
      <c r="BB92" s="131">
        <v>460191.87096745364</v>
      </c>
      <c r="BC92" s="54">
        <v>52606.86696737614</v>
      </c>
      <c r="BD92" s="54">
        <v>106515.50453690519</v>
      </c>
      <c r="BE92" s="54">
        <f t="shared" si="58"/>
        <v>619314.24247173499</v>
      </c>
      <c r="BG92" s="122">
        <f t="shared" si="59"/>
        <v>-3.8724871280296891E-2</v>
      </c>
      <c r="BH92" s="49">
        <f t="shared" si="59"/>
        <v>4.8000064976114309E-2</v>
      </c>
      <c r="BI92" s="49">
        <f t="shared" si="59"/>
        <v>-2.2414619799110858E-2</v>
      </c>
      <c r="BJ92" s="49">
        <f t="shared" si="60"/>
        <v>-2.8552940105429636E-2</v>
      </c>
      <c r="BL92" s="131">
        <v>422676</v>
      </c>
      <c r="BM92" s="54">
        <v>53178</v>
      </c>
      <c r="BN92" s="54">
        <v>96898</v>
      </c>
      <c r="BO92" s="54">
        <f t="shared" si="61"/>
        <v>572752</v>
      </c>
      <c r="BQ92" s="122">
        <f t="shared" si="62"/>
        <v>4.6595974221389502E-2</v>
      </c>
      <c r="BR92" s="49">
        <f t="shared" si="62"/>
        <v>3.6744518409868698E-2</v>
      </c>
      <c r="BS92" s="49">
        <f t="shared" si="62"/>
        <v>7.4614543127825117E-2</v>
      </c>
      <c r="BT92" s="49">
        <f t="shared" si="63"/>
        <v>5.0421473866525179E-2</v>
      </c>
      <c r="BV92" s="122">
        <f t="shared" si="64"/>
        <v>4.0727843631609195E-2</v>
      </c>
      <c r="BW92" s="49">
        <f t="shared" si="64"/>
        <v>3.0931623680559461E-2</v>
      </c>
      <c r="BX92" s="49">
        <f t="shared" si="64"/>
        <v>6.8589315983757393E-2</v>
      </c>
      <c r="BY92" s="49">
        <f t="shared" si="32"/>
        <v>4.4531894186511822E-2</v>
      </c>
      <c r="CA92" s="180">
        <v>315576.86407769332</v>
      </c>
      <c r="CB92" s="64">
        <v>336053.61831744184</v>
      </c>
      <c r="CC92" s="64">
        <v>299520.46752927423</v>
      </c>
      <c r="CD92" s="64">
        <v>314305.82311294018</v>
      </c>
      <c r="CF92" s="180">
        <v>312459.7986926749</v>
      </c>
      <c r="CG92" s="64">
        <v>333839.42066623451</v>
      </c>
      <c r="CH92" s="64">
        <v>297252.67126244021</v>
      </c>
      <c r="CI92" s="64">
        <v>311495.91755209002</v>
      </c>
      <c r="CK92" s="163">
        <v>319072.6875</v>
      </c>
      <c r="CL92" s="60">
        <v>317283.6875</v>
      </c>
    </row>
    <row r="93" spans="1:90">
      <c r="A93" s="9" t="s">
        <v>210</v>
      </c>
      <c r="B93" s="23" t="s">
        <v>211</v>
      </c>
      <c r="D93" s="131">
        <v>293414</v>
      </c>
      <c r="E93" s="54">
        <v>150934</v>
      </c>
      <c r="F93" s="124">
        <f t="shared" si="33"/>
        <v>1943.9887633005155</v>
      </c>
      <c r="G93" s="131">
        <f t="shared" si="34"/>
        <v>280455</v>
      </c>
      <c r="H93" s="54">
        <v>150473.53125</v>
      </c>
      <c r="I93" s="124">
        <f t="shared" si="35"/>
        <v>1863.8161653430327</v>
      </c>
      <c r="J93" s="49">
        <f t="shared" si="36"/>
        <v>4.6207056390508372E-2</v>
      </c>
      <c r="K93" s="49">
        <f t="shared" si="37"/>
        <v>4.3015292735551158E-2</v>
      </c>
      <c r="M93" s="131">
        <f t="shared" si="38"/>
        <v>297261.03229264717</v>
      </c>
      <c r="N93" s="124">
        <f t="shared" si="39"/>
        <v>1969.4769388782327</v>
      </c>
      <c r="O93" s="49">
        <f t="shared" si="40"/>
        <v>-1.2941596357170182E-2</v>
      </c>
      <c r="P93" s="49">
        <f t="shared" si="41"/>
        <v>-1.2941596357170182E-2</v>
      </c>
      <c r="R93" s="131">
        <v>211762</v>
      </c>
      <c r="S93" s="54">
        <v>23964</v>
      </c>
      <c r="T93" s="54">
        <v>57688</v>
      </c>
      <c r="V93" s="124">
        <f t="shared" si="42"/>
        <v>57688</v>
      </c>
      <c r="W93" s="51">
        <f t="shared" si="43"/>
        <v>0</v>
      </c>
      <c r="Y93" s="176">
        <v>-3.8664905554078421E-2</v>
      </c>
      <c r="Z93" s="61">
        <v>5.2333388798647018E-2</v>
      </c>
      <c r="AA93" s="117">
        <f t="shared" si="44"/>
        <v>1</v>
      </c>
      <c r="AB93" s="63">
        <f t="shared" si="45"/>
        <v>220.27906941444999</v>
      </c>
      <c r="AC93" s="63">
        <f t="shared" si="45"/>
        <v>22.772250937849186</v>
      </c>
      <c r="AE93" s="124">
        <f t="shared" si="46"/>
        <v>0</v>
      </c>
      <c r="AF93" s="51">
        <v>0</v>
      </c>
      <c r="AG93" s="51">
        <f t="shared" si="47"/>
        <v>0</v>
      </c>
      <c r="AI93" s="124">
        <v>0</v>
      </c>
      <c r="AJ93" s="51">
        <f t="shared" si="48"/>
        <v>0</v>
      </c>
      <c r="AK93" s="51">
        <f t="shared" si="49"/>
        <v>0</v>
      </c>
      <c r="AM93" s="124">
        <f t="shared" si="50"/>
        <v>0</v>
      </c>
      <c r="AN93" s="51">
        <f t="shared" si="51"/>
        <v>0</v>
      </c>
      <c r="AO93" s="51">
        <f t="shared" si="52"/>
        <v>0</v>
      </c>
      <c r="AQ93" s="124">
        <f t="shared" si="53"/>
        <v>211762</v>
      </c>
      <c r="AR93" s="51">
        <f t="shared" si="53"/>
        <v>23964</v>
      </c>
      <c r="AS93" s="51">
        <f t="shared" si="54"/>
        <v>57688</v>
      </c>
      <c r="AU93" s="178">
        <f t="shared" si="55"/>
        <v>293414</v>
      </c>
      <c r="AW93" s="124">
        <f t="shared" si="56"/>
        <v>1403.0105874090661</v>
      </c>
      <c r="AX93" s="51">
        <f t="shared" si="56"/>
        <v>158.77138351862402</v>
      </c>
      <c r="AY93" s="51">
        <f t="shared" si="56"/>
        <v>382.20679237282525</v>
      </c>
      <c r="AZ93" s="65">
        <f t="shared" si="57"/>
        <v>1943.9887633005155</v>
      </c>
      <c r="BB93" s="131">
        <v>220279.06941444997</v>
      </c>
      <c r="BC93" s="54">
        <v>22772.250937849181</v>
      </c>
      <c r="BD93" s="54">
        <v>54209.711940348061</v>
      </c>
      <c r="BE93" s="54">
        <f t="shared" si="58"/>
        <v>297261.03229264717</v>
      </c>
      <c r="BG93" s="122">
        <f t="shared" si="59"/>
        <v>-3.866490555407831E-2</v>
      </c>
      <c r="BH93" s="49">
        <f t="shared" si="59"/>
        <v>5.233338879864724E-2</v>
      </c>
      <c r="BI93" s="49">
        <f t="shared" si="59"/>
        <v>6.4163559169608142E-2</v>
      </c>
      <c r="BJ93" s="49">
        <f t="shared" si="60"/>
        <v>-1.2941596357170182E-2</v>
      </c>
      <c r="BL93" s="131">
        <v>203437</v>
      </c>
      <c r="BM93" s="54">
        <v>23197</v>
      </c>
      <c r="BN93" s="54">
        <v>53821</v>
      </c>
      <c r="BO93" s="54">
        <f t="shared" si="61"/>
        <v>280455</v>
      </c>
      <c r="BQ93" s="122">
        <f t="shared" si="62"/>
        <v>4.0921759561928228E-2</v>
      </c>
      <c r="BR93" s="49">
        <f t="shared" si="62"/>
        <v>3.3064620425054869E-2</v>
      </c>
      <c r="BS93" s="49">
        <f t="shared" si="62"/>
        <v>7.1849278162798846E-2</v>
      </c>
      <c r="BT93" s="49">
        <f t="shared" si="63"/>
        <v>4.6207056390508372E-2</v>
      </c>
      <c r="BV93" s="122">
        <f t="shared" si="64"/>
        <v>3.7746120266121563E-2</v>
      </c>
      <c r="BW93" s="49">
        <f t="shared" si="64"/>
        <v>2.9912951653032982E-2</v>
      </c>
      <c r="BX93" s="49">
        <f t="shared" si="64"/>
        <v>6.8579285336106466E-2</v>
      </c>
      <c r="BY93" s="49">
        <f t="shared" si="32"/>
        <v>4.3015292735551158E-2</v>
      </c>
      <c r="CA93" s="180">
        <v>151056.50997620728</v>
      </c>
      <c r="CB93" s="64">
        <v>145469.55114515286</v>
      </c>
      <c r="CC93" s="64">
        <v>152437.13425189297</v>
      </c>
      <c r="CD93" s="64">
        <v>150861.81945574563</v>
      </c>
      <c r="CF93" s="180">
        <v>150027.66062002702</v>
      </c>
      <c r="CG93" s="64">
        <v>144775.5691521799</v>
      </c>
      <c r="CH93" s="64">
        <v>151623.12450957135</v>
      </c>
      <c r="CI93" s="64">
        <v>149888.93317483601</v>
      </c>
      <c r="CK93" s="163">
        <v>150934</v>
      </c>
      <c r="CL93" s="60">
        <v>150473.53125</v>
      </c>
    </row>
    <row r="94" spans="1:90">
      <c r="A94" s="9" t="s">
        <v>212</v>
      </c>
      <c r="B94" s="23" t="s">
        <v>213</v>
      </c>
      <c r="D94" s="131">
        <v>636156</v>
      </c>
      <c r="E94" s="54">
        <v>294842.5</v>
      </c>
      <c r="F94" s="124">
        <f t="shared" si="33"/>
        <v>2157.6129628530489</v>
      </c>
      <c r="G94" s="131">
        <f t="shared" si="34"/>
        <v>610895</v>
      </c>
      <c r="H94" s="54">
        <v>293995</v>
      </c>
      <c r="I94" s="124">
        <f t="shared" si="35"/>
        <v>2077.9094882566033</v>
      </c>
      <c r="J94" s="49">
        <f t="shared" si="36"/>
        <v>4.135080496648369E-2</v>
      </c>
      <c r="K94" s="49">
        <f t="shared" si="37"/>
        <v>3.8357529549238434E-2</v>
      </c>
      <c r="M94" s="131">
        <f t="shared" si="38"/>
        <v>642257.65573175659</v>
      </c>
      <c r="N94" s="124">
        <f t="shared" si="39"/>
        <v>2178.3075904313541</v>
      </c>
      <c r="O94" s="49">
        <f t="shared" si="40"/>
        <v>-9.5003238611529595E-3</v>
      </c>
      <c r="P94" s="49">
        <f t="shared" si="41"/>
        <v>-9.5003238611528484E-3</v>
      </c>
      <c r="R94" s="131">
        <v>465327</v>
      </c>
      <c r="S94" s="54">
        <v>47465</v>
      </c>
      <c r="T94" s="54">
        <v>123364</v>
      </c>
      <c r="V94" s="124">
        <f t="shared" si="42"/>
        <v>123364</v>
      </c>
      <c r="W94" s="51">
        <f t="shared" si="43"/>
        <v>0</v>
      </c>
      <c r="Y94" s="176">
        <v>-1.2054994476495162E-2</v>
      </c>
      <c r="Z94" s="61">
        <v>-1.4876482612326436E-2</v>
      </c>
      <c r="AA94" s="117">
        <f t="shared" si="44"/>
        <v>4</v>
      </c>
      <c r="AB94" s="63">
        <f t="shared" si="45"/>
        <v>471.00496221793907</v>
      </c>
      <c r="AC94" s="63">
        <f t="shared" si="45"/>
        <v>48.181775343122986</v>
      </c>
      <c r="AE94" s="124">
        <f t="shared" si="46"/>
        <v>0</v>
      </c>
      <c r="AF94" s="51">
        <v>0</v>
      </c>
      <c r="AG94" s="51">
        <f t="shared" si="47"/>
        <v>0</v>
      </c>
      <c r="AI94" s="124">
        <v>0</v>
      </c>
      <c r="AJ94" s="51">
        <f t="shared" si="48"/>
        <v>0</v>
      </c>
      <c r="AK94" s="51">
        <f t="shared" si="49"/>
        <v>0</v>
      </c>
      <c r="AM94" s="124">
        <f t="shared" si="50"/>
        <v>0</v>
      </c>
      <c r="AN94" s="51">
        <f t="shared" si="51"/>
        <v>0</v>
      </c>
      <c r="AO94" s="51">
        <f t="shared" si="52"/>
        <v>0</v>
      </c>
      <c r="AQ94" s="124">
        <f t="shared" si="53"/>
        <v>465327</v>
      </c>
      <c r="AR94" s="51">
        <f t="shared" si="53"/>
        <v>47465</v>
      </c>
      <c r="AS94" s="51">
        <f t="shared" si="54"/>
        <v>123364</v>
      </c>
      <c r="AU94" s="178">
        <f t="shared" si="55"/>
        <v>636156</v>
      </c>
      <c r="AW94" s="124">
        <f t="shared" si="56"/>
        <v>1578.2222712125965</v>
      </c>
      <c r="AX94" s="51">
        <f t="shared" si="56"/>
        <v>160.98425430526467</v>
      </c>
      <c r="AY94" s="51">
        <f t="shared" si="56"/>
        <v>418.40643733518743</v>
      </c>
      <c r="AZ94" s="65">
        <f t="shared" si="57"/>
        <v>2157.6129628530489</v>
      </c>
      <c r="BB94" s="131">
        <v>471004.96221793909</v>
      </c>
      <c r="BC94" s="54">
        <v>48181.775343122987</v>
      </c>
      <c r="BD94" s="54">
        <v>123070.91817069454</v>
      </c>
      <c r="BE94" s="54">
        <f t="shared" si="58"/>
        <v>642257.65573175659</v>
      </c>
      <c r="BG94" s="122">
        <f t="shared" si="59"/>
        <v>-1.2054994476495162E-2</v>
      </c>
      <c r="BH94" s="49">
        <f t="shared" si="59"/>
        <v>-1.4876482612326436E-2</v>
      </c>
      <c r="BI94" s="49">
        <f t="shared" si="59"/>
        <v>2.3814060515821023E-3</v>
      </c>
      <c r="BJ94" s="49">
        <f t="shared" si="60"/>
        <v>-9.5003238611529595E-3</v>
      </c>
      <c r="BL94" s="131">
        <v>450021</v>
      </c>
      <c r="BM94" s="54">
        <v>45760</v>
      </c>
      <c r="BN94" s="54">
        <v>115114</v>
      </c>
      <c r="BO94" s="54">
        <f t="shared" si="61"/>
        <v>610895</v>
      </c>
      <c r="BQ94" s="122">
        <f t="shared" si="62"/>
        <v>3.4011746118514541E-2</v>
      </c>
      <c r="BR94" s="49">
        <f t="shared" si="62"/>
        <v>3.7259615384615419E-2</v>
      </c>
      <c r="BS94" s="49">
        <f t="shared" si="62"/>
        <v>7.1668085549976501E-2</v>
      </c>
      <c r="BT94" s="49">
        <f t="shared" si="63"/>
        <v>4.135080496648369E-2</v>
      </c>
      <c r="BV94" s="122">
        <f t="shared" si="64"/>
        <v>3.1039566209459801E-2</v>
      </c>
      <c r="BW94" s="49">
        <f t="shared" si="64"/>
        <v>3.4278099748170643E-2</v>
      </c>
      <c r="BX94" s="49">
        <f t="shared" si="64"/>
        <v>6.8587665656292263E-2</v>
      </c>
      <c r="BY94" s="49">
        <f t="shared" si="32"/>
        <v>3.8357529549238656E-2</v>
      </c>
      <c r="CA94" s="180">
        <v>322991.94818302611</v>
      </c>
      <c r="CB94" s="64">
        <v>307786.05293213436</v>
      </c>
      <c r="CC94" s="64">
        <v>346074.11484373669</v>
      </c>
      <c r="CD94" s="64">
        <v>325949.74778828875</v>
      </c>
      <c r="CF94" s="180">
        <v>321643.19513439783</v>
      </c>
      <c r="CG94" s="64">
        <v>307072.78585922264</v>
      </c>
      <c r="CH94" s="64">
        <v>344371.89162490505</v>
      </c>
      <c r="CI94" s="64">
        <v>324469.49681180465</v>
      </c>
      <c r="CK94" s="163">
        <v>294842.5</v>
      </c>
      <c r="CL94" s="60">
        <v>293995</v>
      </c>
    </row>
    <row r="95" spans="1:90">
      <c r="A95" s="9" t="s">
        <v>214</v>
      </c>
      <c r="B95" s="23" t="s">
        <v>215</v>
      </c>
      <c r="D95" s="131">
        <v>357349</v>
      </c>
      <c r="E95" s="54">
        <v>190842.6875</v>
      </c>
      <c r="F95" s="124">
        <f t="shared" si="33"/>
        <v>1872.4793948418903</v>
      </c>
      <c r="G95" s="131">
        <f t="shared" si="34"/>
        <v>339823</v>
      </c>
      <c r="H95" s="54">
        <v>189833.40625</v>
      </c>
      <c r="I95" s="124">
        <f t="shared" si="35"/>
        <v>1790.1116916822957</v>
      </c>
      <c r="J95" s="49">
        <f t="shared" si="36"/>
        <v>5.1573907593070567E-2</v>
      </c>
      <c r="K95" s="49">
        <f t="shared" si="37"/>
        <v>4.6012605549873742E-2</v>
      </c>
      <c r="M95" s="131">
        <f t="shared" si="38"/>
        <v>368391.03565918573</v>
      </c>
      <c r="N95" s="124">
        <f t="shared" si="39"/>
        <v>1930.3387543166186</v>
      </c>
      <c r="O95" s="49">
        <f t="shared" si="40"/>
        <v>-2.9973681741271241E-2</v>
      </c>
      <c r="P95" s="49">
        <f t="shared" si="41"/>
        <v>-2.9973681741271241E-2</v>
      </c>
      <c r="R95" s="131">
        <v>264045</v>
      </c>
      <c r="S95" s="54">
        <v>28664</v>
      </c>
      <c r="T95" s="54">
        <v>64640</v>
      </c>
      <c r="V95" s="124">
        <f t="shared" si="42"/>
        <v>64640</v>
      </c>
      <c r="W95" s="51">
        <f t="shared" si="43"/>
        <v>0</v>
      </c>
      <c r="Y95" s="176">
        <v>-3.8726347958912721E-2</v>
      </c>
      <c r="Z95" s="61">
        <v>-2.8127828354027495E-2</v>
      </c>
      <c r="AA95" s="117">
        <f t="shared" si="44"/>
        <v>4</v>
      </c>
      <c r="AB95" s="63">
        <f t="shared" si="45"/>
        <v>274.68244806184919</v>
      </c>
      <c r="AC95" s="63">
        <f t="shared" si="45"/>
        <v>29.493590655501908</v>
      </c>
      <c r="AE95" s="124">
        <f t="shared" si="46"/>
        <v>0</v>
      </c>
      <c r="AF95" s="51">
        <v>0</v>
      </c>
      <c r="AG95" s="51">
        <f t="shared" si="47"/>
        <v>0</v>
      </c>
      <c r="AI95" s="124">
        <v>0</v>
      </c>
      <c r="AJ95" s="51">
        <f t="shared" si="48"/>
        <v>0</v>
      </c>
      <c r="AK95" s="51">
        <f t="shared" si="49"/>
        <v>0</v>
      </c>
      <c r="AM95" s="124">
        <f t="shared" si="50"/>
        <v>0</v>
      </c>
      <c r="AN95" s="51">
        <f t="shared" si="51"/>
        <v>0</v>
      </c>
      <c r="AO95" s="51">
        <f t="shared" si="52"/>
        <v>0</v>
      </c>
      <c r="AQ95" s="124">
        <f t="shared" si="53"/>
        <v>264045</v>
      </c>
      <c r="AR95" s="51">
        <f t="shared" si="53"/>
        <v>28664</v>
      </c>
      <c r="AS95" s="51">
        <f t="shared" si="54"/>
        <v>64640</v>
      </c>
      <c r="AU95" s="178">
        <f t="shared" si="55"/>
        <v>357349</v>
      </c>
      <c r="AW95" s="124">
        <f t="shared" si="56"/>
        <v>1383.5741020991438</v>
      </c>
      <c r="AX95" s="51">
        <f t="shared" si="56"/>
        <v>150.19700453547637</v>
      </c>
      <c r="AY95" s="51">
        <f t="shared" si="56"/>
        <v>338.70828820727019</v>
      </c>
      <c r="AZ95" s="65">
        <f t="shared" si="57"/>
        <v>1872.4793948418903</v>
      </c>
      <c r="BB95" s="131">
        <v>274682.44806184917</v>
      </c>
      <c r="BC95" s="54">
        <v>29493.590655501906</v>
      </c>
      <c r="BD95" s="54">
        <v>64214.99694183463</v>
      </c>
      <c r="BE95" s="54">
        <f t="shared" si="58"/>
        <v>368391.03565918573</v>
      </c>
      <c r="BG95" s="122">
        <f t="shared" si="59"/>
        <v>-3.8726347958912832E-2</v>
      </c>
      <c r="BH95" s="49">
        <f t="shared" si="59"/>
        <v>-2.8127828354027495E-2</v>
      </c>
      <c r="BI95" s="49">
        <f t="shared" si="59"/>
        <v>6.6184392806298842E-3</v>
      </c>
      <c r="BJ95" s="49">
        <f t="shared" si="60"/>
        <v>-2.9973681741271241E-2</v>
      </c>
      <c r="BL95" s="131">
        <v>252177</v>
      </c>
      <c r="BM95" s="54">
        <v>27475</v>
      </c>
      <c r="BN95" s="54">
        <v>60171</v>
      </c>
      <c r="BO95" s="54">
        <f t="shared" si="61"/>
        <v>339823</v>
      </c>
      <c r="BQ95" s="122">
        <f t="shared" si="62"/>
        <v>4.706218251466221E-2</v>
      </c>
      <c r="BR95" s="49">
        <f t="shared" si="62"/>
        <v>4.327570518653312E-2</v>
      </c>
      <c r="BS95" s="49">
        <f t="shared" si="62"/>
        <v>7.4271659104884424E-2</v>
      </c>
      <c r="BT95" s="49">
        <f t="shared" si="63"/>
        <v>5.1573907593070567E-2</v>
      </c>
      <c r="BV95" s="122">
        <f t="shared" si="64"/>
        <v>4.1524740958793771E-2</v>
      </c>
      <c r="BW95" s="49">
        <f t="shared" si="64"/>
        <v>3.7758288608414237E-2</v>
      </c>
      <c r="BX95" s="49">
        <f t="shared" si="64"/>
        <v>6.8590318849492293E-2</v>
      </c>
      <c r="BY95" s="49">
        <f t="shared" si="32"/>
        <v>4.6012605549873742E-2</v>
      </c>
      <c r="CA95" s="180">
        <v>188363.6609971165</v>
      </c>
      <c r="CB95" s="64">
        <v>188405.59091081066</v>
      </c>
      <c r="CC95" s="64">
        <v>180571.88941676734</v>
      </c>
      <c r="CD95" s="64">
        <v>186960.73778018</v>
      </c>
      <c r="CF95" s="180">
        <v>186419.95568323261</v>
      </c>
      <c r="CG95" s="64">
        <v>187366.59151450382</v>
      </c>
      <c r="CH95" s="64">
        <v>179220.42625382135</v>
      </c>
      <c r="CI95" s="64">
        <v>185232.26359826839</v>
      </c>
      <c r="CK95" s="163">
        <v>190842.6875</v>
      </c>
      <c r="CL95" s="60">
        <v>189833.40625</v>
      </c>
    </row>
    <row r="96" spans="1:90">
      <c r="A96" s="9" t="s">
        <v>216</v>
      </c>
      <c r="B96" s="23" t="s">
        <v>217</v>
      </c>
      <c r="D96" s="131">
        <v>608111.85191268963</v>
      </c>
      <c r="E96" s="54">
        <v>292661.875</v>
      </c>
      <c r="F96" s="124">
        <f t="shared" si="33"/>
        <v>2077.8649488003507</v>
      </c>
      <c r="G96" s="131">
        <f t="shared" si="34"/>
        <v>582922</v>
      </c>
      <c r="H96" s="54">
        <v>291028.75</v>
      </c>
      <c r="I96" s="124">
        <f t="shared" si="35"/>
        <v>2002.9704969010793</v>
      </c>
      <c r="J96" s="49">
        <f t="shared" si="36"/>
        <v>4.321307466983515E-2</v>
      </c>
      <c r="K96" s="49">
        <f t="shared" si="37"/>
        <v>3.7391690000000199E-2</v>
      </c>
      <c r="M96" s="131">
        <f t="shared" si="38"/>
        <v>601837.92097020231</v>
      </c>
      <c r="N96" s="124">
        <f t="shared" si="39"/>
        <v>2056.4274761453034</v>
      </c>
      <c r="O96" s="49">
        <f t="shared" si="40"/>
        <v>1.0424618861459178E-2</v>
      </c>
      <c r="P96" s="49">
        <f t="shared" si="41"/>
        <v>1.0424618861459178E-2</v>
      </c>
      <c r="R96" s="131">
        <v>461105</v>
      </c>
      <c r="S96" s="54">
        <v>48558</v>
      </c>
      <c r="T96" s="54">
        <v>97717</v>
      </c>
      <c r="V96" s="124">
        <f t="shared" si="42"/>
        <v>97717</v>
      </c>
      <c r="W96" s="51">
        <f t="shared" si="43"/>
        <v>731.85191268962808</v>
      </c>
      <c r="Y96" s="176">
        <v>1.9432273107518272E-2</v>
      </c>
      <c r="Z96" s="61">
        <v>2.6776589895366909E-2</v>
      </c>
      <c r="AA96" s="117">
        <f t="shared" si="44"/>
        <v>2</v>
      </c>
      <c r="AB96" s="63">
        <f t="shared" si="45"/>
        <v>452.31548202257846</v>
      </c>
      <c r="AC96" s="63">
        <f t="shared" si="45"/>
        <v>47.291689816329253</v>
      </c>
      <c r="AE96" s="124">
        <f t="shared" si="46"/>
        <v>0</v>
      </c>
      <c r="AF96" s="51">
        <v>0</v>
      </c>
      <c r="AG96" s="51">
        <f t="shared" si="47"/>
        <v>731.85191268962808</v>
      </c>
      <c r="AI96" s="124">
        <v>0</v>
      </c>
      <c r="AJ96" s="51">
        <f t="shared" si="48"/>
        <v>0</v>
      </c>
      <c r="AK96" s="51">
        <f t="shared" si="49"/>
        <v>731.85191268962808</v>
      </c>
      <c r="AM96" s="124">
        <f t="shared" si="50"/>
        <v>662.57645869841735</v>
      </c>
      <c r="AN96" s="51">
        <f t="shared" si="51"/>
        <v>69.275453991210739</v>
      </c>
      <c r="AO96" s="51">
        <f t="shared" si="52"/>
        <v>0</v>
      </c>
      <c r="AQ96" s="124">
        <f t="shared" si="53"/>
        <v>461768</v>
      </c>
      <c r="AR96" s="51">
        <f t="shared" si="53"/>
        <v>48627</v>
      </c>
      <c r="AS96" s="51">
        <f t="shared" si="54"/>
        <v>97717</v>
      </c>
      <c r="AU96" s="178">
        <f t="shared" si="55"/>
        <v>608112</v>
      </c>
      <c r="AW96" s="124">
        <f t="shared" si="56"/>
        <v>1577.820821383038</v>
      </c>
      <c r="AX96" s="51">
        <f t="shared" si="56"/>
        <v>166.15420098706056</v>
      </c>
      <c r="AY96" s="51">
        <f t="shared" si="56"/>
        <v>333.89043243162439</v>
      </c>
      <c r="AZ96" s="65">
        <f t="shared" si="57"/>
        <v>2077.865454801723</v>
      </c>
      <c r="BB96" s="131">
        <v>452315.48202257854</v>
      </c>
      <c r="BC96" s="54">
        <v>47291.68981632925</v>
      </c>
      <c r="BD96" s="54">
        <v>102230.74913129453</v>
      </c>
      <c r="BE96" s="54">
        <f t="shared" si="58"/>
        <v>601837.92097020231</v>
      </c>
      <c r="BG96" s="122">
        <f t="shared" si="59"/>
        <v>2.0898064189962096E-2</v>
      </c>
      <c r="BH96" s="49">
        <f t="shared" si="59"/>
        <v>2.8235620018163932E-2</v>
      </c>
      <c r="BI96" s="49">
        <f t="shared" si="59"/>
        <v>-4.4152558497811079E-2</v>
      </c>
      <c r="BJ96" s="49">
        <f t="shared" si="60"/>
        <v>1.0424864919916343E-2</v>
      </c>
      <c r="BL96" s="131">
        <v>445220</v>
      </c>
      <c r="BM96" s="54">
        <v>46767</v>
      </c>
      <c r="BN96" s="54">
        <v>90935</v>
      </c>
      <c r="BO96" s="54">
        <f t="shared" si="61"/>
        <v>582922</v>
      </c>
      <c r="BQ96" s="122">
        <f t="shared" si="62"/>
        <v>3.7168141592920367E-2</v>
      </c>
      <c r="BR96" s="49">
        <f t="shared" si="62"/>
        <v>3.977163384437743E-2</v>
      </c>
      <c r="BS96" s="49">
        <f t="shared" si="62"/>
        <v>7.4580744487821038E-2</v>
      </c>
      <c r="BT96" s="49">
        <f t="shared" si="63"/>
        <v>4.3213328712932375E-2</v>
      </c>
      <c r="BV96" s="122">
        <f t="shared" si="64"/>
        <v>3.138048913139313E-2</v>
      </c>
      <c r="BW96" s="49">
        <f t="shared" si="64"/>
        <v>3.3969453257916893E-2</v>
      </c>
      <c r="BX96" s="49">
        <f t="shared" si="64"/>
        <v>6.8584320531534848E-2</v>
      </c>
      <c r="BY96" s="49">
        <f t="shared" si="32"/>
        <v>3.7391942625474739E-2</v>
      </c>
      <c r="CA96" s="180">
        <v>310175.62541988207</v>
      </c>
      <c r="CB96" s="64">
        <v>302100.17047734919</v>
      </c>
      <c r="CC96" s="64">
        <v>287471.78083416092</v>
      </c>
      <c r="CD96" s="64">
        <v>305436.48144787055</v>
      </c>
      <c r="CF96" s="180">
        <v>308625.41776897426</v>
      </c>
      <c r="CG96" s="64">
        <v>301151.00235644588</v>
      </c>
      <c r="CH96" s="64">
        <v>285920.11685625365</v>
      </c>
      <c r="CI96" s="64">
        <v>304046.0043368836</v>
      </c>
      <c r="CK96" s="163">
        <v>292661.875</v>
      </c>
      <c r="CL96" s="60">
        <v>291028.75</v>
      </c>
    </row>
    <row r="97" spans="1:90">
      <c r="A97" s="9" t="s">
        <v>218</v>
      </c>
      <c r="B97" s="23" t="s">
        <v>219</v>
      </c>
      <c r="D97" s="131">
        <v>594583</v>
      </c>
      <c r="E97" s="54">
        <v>286551.59375</v>
      </c>
      <c r="F97" s="124">
        <f t="shared" si="33"/>
        <v>2074.9596685849874</v>
      </c>
      <c r="G97" s="131">
        <f t="shared" si="34"/>
        <v>567772</v>
      </c>
      <c r="H97" s="54">
        <v>285175.65625</v>
      </c>
      <c r="I97" s="124">
        <f t="shared" si="35"/>
        <v>1990.9553552574669</v>
      </c>
      <c r="J97" s="49">
        <f t="shared" si="36"/>
        <v>4.7221419865720815E-2</v>
      </c>
      <c r="K97" s="49">
        <f t="shared" si="37"/>
        <v>4.2192966861709147E-2</v>
      </c>
      <c r="M97" s="131">
        <f t="shared" si="38"/>
        <v>605957.50123826391</v>
      </c>
      <c r="N97" s="124">
        <f t="shared" si="39"/>
        <v>2114.654095300295</v>
      </c>
      <c r="O97" s="49">
        <f t="shared" si="40"/>
        <v>-1.8771120441648637E-2</v>
      </c>
      <c r="P97" s="49">
        <f t="shared" si="41"/>
        <v>-1.8771120441648748E-2</v>
      </c>
      <c r="R97" s="131">
        <v>434477</v>
      </c>
      <c r="S97" s="54">
        <v>45484</v>
      </c>
      <c r="T97" s="54">
        <v>114622</v>
      </c>
      <c r="V97" s="124">
        <f t="shared" si="42"/>
        <v>114622</v>
      </c>
      <c r="W97" s="51">
        <f t="shared" si="43"/>
        <v>0</v>
      </c>
      <c r="Y97" s="176">
        <v>-3.0898715930190224E-2</v>
      </c>
      <c r="Z97" s="61">
        <v>-3.20308035972936E-2</v>
      </c>
      <c r="AA97" s="117">
        <f t="shared" si="44"/>
        <v>4</v>
      </c>
      <c r="AB97" s="63">
        <f t="shared" si="45"/>
        <v>448.32981561574547</v>
      </c>
      <c r="AC97" s="63">
        <f t="shared" si="45"/>
        <v>46.989098588088943</v>
      </c>
      <c r="AE97" s="124">
        <f t="shared" si="46"/>
        <v>0</v>
      </c>
      <c r="AF97" s="51">
        <v>0</v>
      </c>
      <c r="AG97" s="51">
        <f t="shared" si="47"/>
        <v>0</v>
      </c>
      <c r="AI97" s="124">
        <v>0</v>
      </c>
      <c r="AJ97" s="51">
        <f t="shared" si="48"/>
        <v>0</v>
      </c>
      <c r="AK97" s="51">
        <f t="shared" si="49"/>
        <v>0</v>
      </c>
      <c r="AM97" s="124">
        <f t="shared" si="50"/>
        <v>0</v>
      </c>
      <c r="AN97" s="51">
        <f t="shared" si="51"/>
        <v>0</v>
      </c>
      <c r="AO97" s="51">
        <f t="shared" si="52"/>
        <v>0</v>
      </c>
      <c r="AQ97" s="124">
        <f t="shared" si="53"/>
        <v>434477</v>
      </c>
      <c r="AR97" s="51">
        <f t="shared" si="53"/>
        <v>45484</v>
      </c>
      <c r="AS97" s="51">
        <f t="shared" si="54"/>
        <v>114622</v>
      </c>
      <c r="AU97" s="178">
        <f t="shared" si="55"/>
        <v>594583</v>
      </c>
      <c r="AW97" s="124">
        <f t="shared" si="56"/>
        <v>1516.2260810144246</v>
      </c>
      <c r="AX97" s="51">
        <f t="shared" si="56"/>
        <v>158.72883275492163</v>
      </c>
      <c r="AY97" s="51">
        <f t="shared" si="56"/>
        <v>400.00475481564132</v>
      </c>
      <c r="AZ97" s="65">
        <f t="shared" si="57"/>
        <v>2074.9596685849874</v>
      </c>
      <c r="BB97" s="131">
        <v>448329.81561574549</v>
      </c>
      <c r="BC97" s="54">
        <v>46989.098588088942</v>
      </c>
      <c r="BD97" s="54">
        <v>110638.58703442954</v>
      </c>
      <c r="BE97" s="54">
        <f t="shared" si="58"/>
        <v>605957.50123826391</v>
      </c>
      <c r="BG97" s="122">
        <f t="shared" si="59"/>
        <v>-3.0898715930190224E-2</v>
      </c>
      <c r="BH97" s="49">
        <f t="shared" si="59"/>
        <v>-3.20308035972936E-2</v>
      </c>
      <c r="BI97" s="49">
        <f t="shared" si="59"/>
        <v>3.6003830782210366E-2</v>
      </c>
      <c r="BJ97" s="49">
        <f t="shared" si="60"/>
        <v>-1.8771120441648637E-2</v>
      </c>
      <c r="BL97" s="131">
        <v>417446</v>
      </c>
      <c r="BM97" s="54">
        <v>43576</v>
      </c>
      <c r="BN97" s="54">
        <v>106750</v>
      </c>
      <c r="BO97" s="54">
        <f t="shared" si="61"/>
        <v>567772</v>
      </c>
      <c r="BQ97" s="122">
        <f t="shared" si="62"/>
        <v>4.079809125012579E-2</v>
      </c>
      <c r="BR97" s="49">
        <f t="shared" si="62"/>
        <v>4.3785570038553434E-2</v>
      </c>
      <c r="BS97" s="49">
        <f t="shared" si="62"/>
        <v>7.3742388758782251E-2</v>
      </c>
      <c r="BT97" s="49">
        <f t="shared" si="63"/>
        <v>4.7221419865720815E-2</v>
      </c>
      <c r="BV97" s="122">
        <f t="shared" si="64"/>
        <v>3.5800481203926315E-2</v>
      </c>
      <c r="BW97" s="49">
        <f t="shared" si="64"/>
        <v>3.8773614987178018E-2</v>
      </c>
      <c r="BX97" s="49">
        <f t="shared" si="64"/>
        <v>6.8586589767408501E-2</v>
      </c>
      <c r="BY97" s="49">
        <f t="shared" si="32"/>
        <v>4.2192966861709147E-2</v>
      </c>
      <c r="CA97" s="180">
        <v>307442.45218219759</v>
      </c>
      <c r="CB97" s="64">
        <v>300167.21223476209</v>
      </c>
      <c r="CC97" s="64">
        <v>311114.53172386647</v>
      </c>
      <c r="CD97" s="64">
        <v>307527.19401063223</v>
      </c>
      <c r="CF97" s="180">
        <v>306305.37288921583</v>
      </c>
      <c r="CG97" s="64">
        <v>299415.85644183157</v>
      </c>
      <c r="CH97" s="64">
        <v>309430.98770907562</v>
      </c>
      <c r="CI97" s="64">
        <v>306304.58783292118</v>
      </c>
      <c r="CK97" s="163">
        <v>286551.59375</v>
      </c>
      <c r="CL97" s="60">
        <v>285175.65625</v>
      </c>
    </row>
    <row r="98" spans="1:90">
      <c r="A98" s="9" t="s">
        <v>220</v>
      </c>
      <c r="B98" s="23" t="s">
        <v>221</v>
      </c>
      <c r="D98" s="131">
        <v>233307</v>
      </c>
      <c r="E98" s="54">
        <v>117911.875</v>
      </c>
      <c r="F98" s="124">
        <f t="shared" si="33"/>
        <v>1978.6556697533647</v>
      </c>
      <c r="G98" s="131">
        <f t="shared" si="34"/>
        <v>222698</v>
      </c>
      <c r="H98" s="54">
        <v>117548.75</v>
      </c>
      <c r="I98" s="124">
        <f t="shared" si="35"/>
        <v>1894.5161050202576</v>
      </c>
      <c r="J98" s="49">
        <f t="shared" si="36"/>
        <v>4.7638505958742305E-2</v>
      </c>
      <c r="K98" s="49">
        <f t="shared" si="37"/>
        <v>4.4412166521121899E-2</v>
      </c>
      <c r="M98" s="131">
        <f t="shared" si="38"/>
        <v>242573.56947467074</v>
      </c>
      <c r="N98" s="124">
        <f t="shared" si="39"/>
        <v>2057.2446114920208</v>
      </c>
      <c r="O98" s="49">
        <f t="shared" si="40"/>
        <v>-3.8201068215052758E-2</v>
      </c>
      <c r="P98" s="49">
        <f t="shared" si="41"/>
        <v>-3.8201068215052647E-2</v>
      </c>
      <c r="R98" s="131">
        <v>177199</v>
      </c>
      <c r="S98" s="54">
        <v>20029</v>
      </c>
      <c r="T98" s="54">
        <v>36079</v>
      </c>
      <c r="V98" s="124">
        <f t="shared" si="42"/>
        <v>36079</v>
      </c>
      <c r="W98" s="51">
        <f t="shared" si="43"/>
        <v>0</v>
      </c>
      <c r="Y98" s="176">
        <v>-3.8726675120919318E-2</v>
      </c>
      <c r="Z98" s="61">
        <v>4.3854670093907755E-2</v>
      </c>
      <c r="AA98" s="117">
        <f t="shared" si="44"/>
        <v>1</v>
      </c>
      <c r="AB98" s="63">
        <f t="shared" si="45"/>
        <v>184.33778969398742</v>
      </c>
      <c r="AC98" s="63">
        <f t="shared" si="45"/>
        <v>19.187536899363725</v>
      </c>
      <c r="AE98" s="124">
        <f t="shared" si="46"/>
        <v>0</v>
      </c>
      <c r="AF98" s="51">
        <v>0</v>
      </c>
      <c r="AG98" s="51">
        <f t="shared" si="47"/>
        <v>0</v>
      </c>
      <c r="AI98" s="124">
        <v>0</v>
      </c>
      <c r="AJ98" s="51">
        <f t="shared" si="48"/>
        <v>0</v>
      </c>
      <c r="AK98" s="51">
        <f t="shared" si="49"/>
        <v>0</v>
      </c>
      <c r="AM98" s="124">
        <f t="shared" si="50"/>
        <v>0</v>
      </c>
      <c r="AN98" s="51">
        <f t="shared" si="51"/>
        <v>0</v>
      </c>
      <c r="AO98" s="51">
        <f t="shared" si="52"/>
        <v>0</v>
      </c>
      <c r="AQ98" s="124">
        <f t="shared" si="53"/>
        <v>177199</v>
      </c>
      <c r="AR98" s="51">
        <f t="shared" si="53"/>
        <v>20029</v>
      </c>
      <c r="AS98" s="51">
        <f t="shared" si="54"/>
        <v>36079</v>
      </c>
      <c r="AU98" s="178">
        <f t="shared" si="55"/>
        <v>233307</v>
      </c>
      <c r="AW98" s="124">
        <f t="shared" si="56"/>
        <v>1502.8087713811692</v>
      </c>
      <c r="AX98" s="51">
        <f t="shared" si="56"/>
        <v>169.86414642291118</v>
      </c>
      <c r="AY98" s="51">
        <f t="shared" si="56"/>
        <v>305.98275194928414</v>
      </c>
      <c r="AZ98" s="65">
        <f t="shared" si="57"/>
        <v>1978.6556697533647</v>
      </c>
      <c r="BB98" s="131">
        <v>184337.7896939874</v>
      </c>
      <c r="BC98" s="54">
        <v>19187.53689936372</v>
      </c>
      <c r="BD98" s="54">
        <v>39048.242881319617</v>
      </c>
      <c r="BE98" s="54">
        <f t="shared" si="58"/>
        <v>242573.56947467074</v>
      </c>
      <c r="BG98" s="122">
        <f t="shared" si="59"/>
        <v>-3.8726675120919318E-2</v>
      </c>
      <c r="BH98" s="49">
        <f t="shared" si="59"/>
        <v>4.3854670093907755E-2</v>
      </c>
      <c r="BI98" s="49">
        <f t="shared" si="59"/>
        <v>-7.6040371146638197E-2</v>
      </c>
      <c r="BJ98" s="49">
        <f t="shared" si="60"/>
        <v>-3.8201068215052758E-2</v>
      </c>
      <c r="BL98" s="131">
        <v>169689</v>
      </c>
      <c r="BM98" s="54">
        <v>19350</v>
      </c>
      <c r="BN98" s="54">
        <v>33659</v>
      </c>
      <c r="BO98" s="54">
        <f t="shared" si="61"/>
        <v>222698</v>
      </c>
      <c r="BQ98" s="122">
        <f t="shared" si="62"/>
        <v>4.4257435661710476E-2</v>
      </c>
      <c r="BR98" s="49">
        <f t="shared" si="62"/>
        <v>3.5090439276485696E-2</v>
      </c>
      <c r="BS98" s="49">
        <f t="shared" si="62"/>
        <v>7.1897560830684215E-2</v>
      </c>
      <c r="BT98" s="49">
        <f t="shared" si="63"/>
        <v>4.7638505958742305E-2</v>
      </c>
      <c r="BV98" s="122">
        <f t="shared" si="64"/>
        <v>4.1041508671111337E-2</v>
      </c>
      <c r="BW98" s="49">
        <f t="shared" si="64"/>
        <v>3.1902743247037568E-2</v>
      </c>
      <c r="BX98" s="49">
        <f t="shared" si="64"/>
        <v>6.8596512469129012E-2</v>
      </c>
      <c r="BY98" s="49">
        <f t="shared" si="32"/>
        <v>4.4412166521121899E-2</v>
      </c>
      <c r="CA98" s="180">
        <v>126409.75487104172</v>
      </c>
      <c r="CB98" s="64">
        <v>122570.3329876939</v>
      </c>
      <c r="CC98" s="64">
        <v>109803.24427752392</v>
      </c>
      <c r="CD98" s="64">
        <v>123107.59254444241</v>
      </c>
      <c r="CF98" s="180">
        <v>125403.29435822254</v>
      </c>
      <c r="CG98" s="64">
        <v>121958.95570879977</v>
      </c>
      <c r="CH98" s="64">
        <v>109186.23261190894</v>
      </c>
      <c r="CI98" s="64">
        <v>122283.47699270377</v>
      </c>
      <c r="CK98" s="163">
        <v>117911.875</v>
      </c>
      <c r="CL98" s="60">
        <v>117548.75</v>
      </c>
    </row>
    <row r="99" spans="1:90">
      <c r="A99" s="9" t="s">
        <v>222</v>
      </c>
      <c r="B99" s="23" t="s">
        <v>223</v>
      </c>
      <c r="D99" s="131">
        <v>926155.66722563014</v>
      </c>
      <c r="E99" s="54">
        <v>503442.40625</v>
      </c>
      <c r="F99" s="124">
        <f t="shared" si="33"/>
        <v>1839.6457186121875</v>
      </c>
      <c r="G99" s="131">
        <f t="shared" si="34"/>
        <v>883000</v>
      </c>
      <c r="H99" s="54">
        <v>497931.125</v>
      </c>
      <c r="I99" s="124">
        <f t="shared" si="35"/>
        <v>1773.3376277693026</v>
      </c>
      <c r="J99" s="49">
        <f t="shared" si="36"/>
        <v>4.8873915317814376E-2</v>
      </c>
      <c r="K99" s="49">
        <f t="shared" si="37"/>
        <v>3.7391689999999755E-2</v>
      </c>
      <c r="M99" s="131">
        <f t="shared" si="38"/>
        <v>922904.79613573721</v>
      </c>
      <c r="N99" s="124">
        <f t="shared" si="39"/>
        <v>1833.1884336287717</v>
      </c>
      <c r="O99" s="49">
        <f t="shared" si="40"/>
        <v>3.5224338452941595E-3</v>
      </c>
      <c r="P99" s="49">
        <f t="shared" si="41"/>
        <v>3.5224338452941595E-3</v>
      </c>
      <c r="R99" s="131">
        <v>688399</v>
      </c>
      <c r="S99" s="54">
        <v>75546</v>
      </c>
      <c r="T99" s="54">
        <v>161562</v>
      </c>
      <c r="V99" s="124">
        <f t="shared" si="42"/>
        <v>161562</v>
      </c>
      <c r="W99" s="51">
        <f t="shared" si="43"/>
        <v>648.667225630139</v>
      </c>
      <c r="Y99" s="176">
        <v>1.0476622961868021E-3</v>
      </c>
      <c r="Z99" s="61">
        <v>-4.0935630896828945E-3</v>
      </c>
      <c r="AA99" s="117">
        <f t="shared" si="44"/>
        <v>3</v>
      </c>
      <c r="AB99" s="63">
        <f t="shared" si="45"/>
        <v>687.67854511638495</v>
      </c>
      <c r="AC99" s="63">
        <f t="shared" si="45"/>
        <v>75.856523464566209</v>
      </c>
      <c r="AE99" s="124">
        <f t="shared" si="46"/>
        <v>0</v>
      </c>
      <c r="AF99" s="51">
        <v>0</v>
      </c>
      <c r="AG99" s="51">
        <f t="shared" si="47"/>
        <v>648.667225630139</v>
      </c>
      <c r="AI99" s="124">
        <v>0</v>
      </c>
      <c r="AJ99" s="51">
        <f t="shared" si="48"/>
        <v>309.25231717318394</v>
      </c>
      <c r="AK99" s="51">
        <f t="shared" si="49"/>
        <v>339.41490845695506</v>
      </c>
      <c r="AM99" s="124">
        <f t="shared" si="50"/>
        <v>305.694342071655</v>
      </c>
      <c r="AN99" s="51">
        <f t="shared" si="51"/>
        <v>33.720566385300067</v>
      </c>
      <c r="AO99" s="51">
        <f t="shared" si="52"/>
        <v>0</v>
      </c>
      <c r="AQ99" s="124">
        <f t="shared" si="53"/>
        <v>688705</v>
      </c>
      <c r="AR99" s="51">
        <f t="shared" si="53"/>
        <v>75889</v>
      </c>
      <c r="AS99" s="51">
        <f t="shared" si="54"/>
        <v>161562</v>
      </c>
      <c r="AU99" s="178">
        <f t="shared" si="55"/>
        <v>926156</v>
      </c>
      <c r="AW99" s="124">
        <f t="shared" si="56"/>
        <v>1367.991634097669</v>
      </c>
      <c r="AX99" s="51">
        <f t="shared" si="56"/>
        <v>150.74018210995709</v>
      </c>
      <c r="AY99" s="51">
        <f t="shared" si="56"/>
        <v>320.91456340245475</v>
      </c>
      <c r="AZ99" s="65">
        <f t="shared" si="57"/>
        <v>1839.6463796100809</v>
      </c>
      <c r="BB99" s="131">
        <v>687678.54511638498</v>
      </c>
      <c r="BC99" s="54">
        <v>75856.523464566228</v>
      </c>
      <c r="BD99" s="54">
        <v>159369.72755478605</v>
      </c>
      <c r="BE99" s="54">
        <f t="shared" si="58"/>
        <v>922904.79613573721</v>
      </c>
      <c r="BG99" s="122">
        <f t="shared" si="59"/>
        <v>1.4926376442954137E-3</v>
      </c>
      <c r="BH99" s="49">
        <f t="shared" si="59"/>
        <v>4.2813108155348445E-4</v>
      </c>
      <c r="BI99" s="49">
        <f t="shared" si="59"/>
        <v>1.3755890022842054E-2</v>
      </c>
      <c r="BJ99" s="49">
        <f t="shared" si="60"/>
        <v>3.5227944180979964E-3</v>
      </c>
      <c r="BL99" s="131">
        <v>661096</v>
      </c>
      <c r="BM99" s="54">
        <v>72367</v>
      </c>
      <c r="BN99" s="54">
        <v>149537</v>
      </c>
      <c r="BO99" s="54">
        <f t="shared" si="61"/>
        <v>883000</v>
      </c>
      <c r="BQ99" s="122">
        <f t="shared" si="62"/>
        <v>4.1762467175720408E-2</v>
      </c>
      <c r="BR99" s="49">
        <f t="shared" si="62"/>
        <v>4.8668592037807379E-2</v>
      </c>
      <c r="BS99" s="49">
        <f t="shared" si="62"/>
        <v>8.0414880598112859E-2</v>
      </c>
      <c r="BT99" s="49">
        <f t="shared" si="63"/>
        <v>4.8874292185730361E-2</v>
      </c>
      <c r="BV99" s="122">
        <f t="shared" si="64"/>
        <v>3.0358092254136659E-2</v>
      </c>
      <c r="BW99" s="49">
        <f t="shared" si="64"/>
        <v>3.718861443359267E-2</v>
      </c>
      <c r="BX99" s="49">
        <f t="shared" si="64"/>
        <v>6.8587370241934176E-2</v>
      </c>
      <c r="BY99" s="49">
        <f t="shared" si="32"/>
        <v>3.739206274227036E-2</v>
      </c>
      <c r="CA99" s="180">
        <v>471575.9935200754</v>
      </c>
      <c r="CB99" s="64">
        <v>484572.84481621091</v>
      </c>
      <c r="CC99" s="64">
        <v>448145.98132691253</v>
      </c>
      <c r="CD99" s="64">
        <v>468379.91396195267</v>
      </c>
      <c r="CF99" s="180">
        <v>467436.60665228718</v>
      </c>
      <c r="CG99" s="64">
        <v>479454.27511174139</v>
      </c>
      <c r="CH99" s="64">
        <v>444911.57637803297</v>
      </c>
      <c r="CI99" s="64">
        <v>464442.55629368493</v>
      </c>
      <c r="CK99" s="163">
        <v>503442.40625</v>
      </c>
      <c r="CL99" s="60">
        <v>497931.125</v>
      </c>
    </row>
    <row r="100" spans="1:90">
      <c r="A100" s="9" t="s">
        <v>224</v>
      </c>
      <c r="B100" s="23" t="s">
        <v>225</v>
      </c>
      <c r="D100" s="131">
        <v>1697843.1237524587</v>
      </c>
      <c r="E100" s="54">
        <v>988083.5</v>
      </c>
      <c r="F100" s="124">
        <f t="shared" si="33"/>
        <v>1718.3194778097791</v>
      </c>
      <c r="G100" s="131">
        <f t="shared" si="34"/>
        <v>1622292</v>
      </c>
      <c r="H100" s="54">
        <v>983454</v>
      </c>
      <c r="I100" s="124">
        <f t="shared" si="35"/>
        <v>1649.5860507964785</v>
      </c>
      <c r="J100" s="49">
        <f t="shared" si="36"/>
        <v>4.6570607358267679E-2</v>
      </c>
      <c r="K100" s="49">
        <f t="shared" si="37"/>
        <v>4.1667075797660713E-2</v>
      </c>
      <c r="M100" s="131">
        <f t="shared" si="38"/>
        <v>1743256.3793434538</v>
      </c>
      <c r="N100" s="124">
        <f t="shared" si="39"/>
        <v>1764.2804270524239</v>
      </c>
      <c r="O100" s="49">
        <f t="shared" si="40"/>
        <v>-2.6050818530834019E-2</v>
      </c>
      <c r="P100" s="49">
        <f t="shared" si="41"/>
        <v>-2.6050818530833908E-2</v>
      </c>
      <c r="R100" s="131">
        <v>1240512</v>
      </c>
      <c r="S100" s="54">
        <v>150680</v>
      </c>
      <c r="T100" s="54">
        <v>306268</v>
      </c>
      <c r="V100" s="124">
        <f t="shared" si="42"/>
        <v>306268</v>
      </c>
      <c r="W100" s="51">
        <f t="shared" si="43"/>
        <v>383.12375245871954</v>
      </c>
      <c r="Y100" s="176">
        <v>-3.1780144906882302E-2</v>
      </c>
      <c r="Z100" s="61">
        <v>8.0448453045911528E-3</v>
      </c>
      <c r="AA100" s="117">
        <f t="shared" si="44"/>
        <v>1</v>
      </c>
      <c r="AB100" s="63">
        <f t="shared" si="45"/>
        <v>1281.2296643934189</v>
      </c>
      <c r="AC100" s="63">
        <f t="shared" si="45"/>
        <v>149.47747682244284</v>
      </c>
      <c r="AE100" s="124">
        <f t="shared" si="46"/>
        <v>383.12375245871954</v>
      </c>
      <c r="AF100" s="51">
        <v>0</v>
      </c>
      <c r="AG100" s="51">
        <f t="shared" si="47"/>
        <v>0</v>
      </c>
      <c r="AI100" s="124">
        <v>0</v>
      </c>
      <c r="AJ100" s="51">
        <f t="shared" si="48"/>
        <v>0</v>
      </c>
      <c r="AK100" s="51">
        <f t="shared" si="49"/>
        <v>0</v>
      </c>
      <c r="AM100" s="124">
        <f t="shared" si="50"/>
        <v>0</v>
      </c>
      <c r="AN100" s="51">
        <f t="shared" si="51"/>
        <v>0</v>
      </c>
      <c r="AO100" s="51">
        <f t="shared" si="52"/>
        <v>0</v>
      </c>
      <c r="AQ100" s="124">
        <f t="shared" si="53"/>
        <v>1240895</v>
      </c>
      <c r="AR100" s="51">
        <f t="shared" si="53"/>
        <v>150680</v>
      </c>
      <c r="AS100" s="51">
        <f t="shared" si="54"/>
        <v>306268</v>
      </c>
      <c r="AU100" s="178">
        <f t="shared" si="55"/>
        <v>1697843</v>
      </c>
      <c r="AW100" s="124">
        <f t="shared" si="56"/>
        <v>1255.8604611857195</v>
      </c>
      <c r="AX100" s="51">
        <f t="shared" si="56"/>
        <v>152.49723328038573</v>
      </c>
      <c r="AY100" s="51">
        <f t="shared" si="56"/>
        <v>309.96165809873355</v>
      </c>
      <c r="AZ100" s="65">
        <f t="shared" si="57"/>
        <v>1718.3193525648387</v>
      </c>
      <c r="BB100" s="131">
        <v>1281229.6643934189</v>
      </c>
      <c r="BC100" s="54">
        <v>149477.47682244284</v>
      </c>
      <c r="BD100" s="54">
        <v>312549.23812759214</v>
      </c>
      <c r="BE100" s="54">
        <f t="shared" si="58"/>
        <v>1743256.3793434538</v>
      </c>
      <c r="BG100" s="122">
        <f t="shared" si="59"/>
        <v>-3.1481213333063751E-2</v>
      </c>
      <c r="BH100" s="49">
        <f t="shared" si="59"/>
        <v>8.0448453045911528E-3</v>
      </c>
      <c r="BI100" s="49">
        <f t="shared" si="59"/>
        <v>-2.0096795516832966E-2</v>
      </c>
      <c r="BJ100" s="49">
        <f t="shared" si="60"/>
        <v>-2.605088952008161E-2</v>
      </c>
      <c r="BL100" s="131">
        <v>1191771</v>
      </c>
      <c r="BM100" s="54">
        <v>145253</v>
      </c>
      <c r="BN100" s="54">
        <v>285268</v>
      </c>
      <c r="BO100" s="54">
        <f t="shared" si="61"/>
        <v>1622292</v>
      </c>
      <c r="BQ100" s="122">
        <f t="shared" si="62"/>
        <v>4.1219328209865846E-2</v>
      </c>
      <c r="BR100" s="49">
        <f t="shared" si="62"/>
        <v>3.7362395268944582E-2</v>
      </c>
      <c r="BS100" s="49">
        <f t="shared" si="62"/>
        <v>7.3614986609083388E-2</v>
      </c>
      <c r="BT100" s="49">
        <f t="shared" si="63"/>
        <v>4.6570531075786681E-2</v>
      </c>
      <c r="BV100" s="122">
        <f t="shared" si="64"/>
        <v>3.6340869172803103E-2</v>
      </c>
      <c r="BW100" s="49">
        <f t="shared" si="64"/>
        <v>3.2502007246173692E-2</v>
      </c>
      <c r="BX100" s="49">
        <f t="shared" si="64"/>
        <v>6.858474313218399E-2</v>
      </c>
      <c r="BY100" s="49">
        <f t="shared" si="32"/>
        <v>4.1666999872588262E-2</v>
      </c>
      <c r="CA100" s="180">
        <v>878604.04574853077</v>
      </c>
      <c r="CB100" s="64">
        <v>954864.82732938358</v>
      </c>
      <c r="CC100" s="64">
        <v>878885.1382425687</v>
      </c>
      <c r="CD100" s="64">
        <v>884713.43565368524</v>
      </c>
      <c r="CF100" s="180">
        <v>872697.27933786612</v>
      </c>
      <c r="CG100" s="64">
        <v>949631.87875192461</v>
      </c>
      <c r="CH100" s="64">
        <v>872859.03681352909</v>
      </c>
      <c r="CI100" s="64">
        <v>878858.19846376253</v>
      </c>
      <c r="CK100" s="163">
        <v>988083.5</v>
      </c>
      <c r="CL100" s="60">
        <v>983454</v>
      </c>
    </row>
    <row r="101" spans="1:90">
      <c r="A101" s="9" t="s">
        <v>226</v>
      </c>
      <c r="B101" s="23" t="s">
        <v>227</v>
      </c>
      <c r="D101" s="131">
        <v>1166896.5861129933</v>
      </c>
      <c r="E101" s="54">
        <v>617798</v>
      </c>
      <c r="F101" s="124">
        <f t="shared" si="33"/>
        <v>1888.79955278747</v>
      </c>
      <c r="G101" s="131">
        <f t="shared" si="34"/>
        <v>1116224</v>
      </c>
      <c r="H101" s="54">
        <v>613067.4375</v>
      </c>
      <c r="I101" s="124">
        <f t="shared" si="35"/>
        <v>1820.7197638024936</v>
      </c>
      <c r="J101" s="49">
        <f t="shared" si="36"/>
        <v>4.5396431283499794E-2</v>
      </c>
      <c r="K101" s="49">
        <f t="shared" si="37"/>
        <v>3.7391690000000199E-2</v>
      </c>
      <c r="M101" s="131">
        <f t="shared" si="38"/>
        <v>1129534.1198626154</v>
      </c>
      <c r="N101" s="124">
        <f t="shared" si="39"/>
        <v>1828.3227201490056</v>
      </c>
      <c r="O101" s="49">
        <f t="shared" si="40"/>
        <v>3.3077766836226541E-2</v>
      </c>
      <c r="P101" s="49">
        <f t="shared" si="41"/>
        <v>3.3077766836226541E-2</v>
      </c>
      <c r="R101" s="131">
        <v>874717</v>
      </c>
      <c r="S101" s="54">
        <v>88721</v>
      </c>
      <c r="T101" s="54">
        <v>202589</v>
      </c>
      <c r="V101" s="124">
        <f t="shared" si="42"/>
        <v>202589</v>
      </c>
      <c r="W101" s="51">
        <f t="shared" si="43"/>
        <v>869.58611299330369</v>
      </c>
      <c r="Y101" s="176">
        <v>3.6491740507097914E-2</v>
      </c>
      <c r="Z101" s="61">
        <v>-1.9293551455311642E-3</v>
      </c>
      <c r="AA101" s="117">
        <f t="shared" si="44"/>
        <v>3</v>
      </c>
      <c r="AB101" s="63">
        <f t="shared" si="45"/>
        <v>843.9208590046743</v>
      </c>
      <c r="AC101" s="63">
        <f t="shared" si="45"/>
        <v>88.892505212330562</v>
      </c>
      <c r="AE101" s="124">
        <f t="shared" si="46"/>
        <v>0</v>
      </c>
      <c r="AF101" s="51">
        <v>0</v>
      </c>
      <c r="AG101" s="51">
        <f t="shared" si="47"/>
        <v>869.58611299330369</v>
      </c>
      <c r="AI101" s="124">
        <v>0</v>
      </c>
      <c r="AJ101" s="51">
        <f t="shared" si="48"/>
        <v>171.17431786667041</v>
      </c>
      <c r="AK101" s="51">
        <f t="shared" si="49"/>
        <v>698.41179512663325</v>
      </c>
      <c r="AM101" s="124">
        <f t="shared" si="50"/>
        <v>631.85660142959637</v>
      </c>
      <c r="AN101" s="51">
        <f t="shared" si="51"/>
        <v>66.555193697036898</v>
      </c>
      <c r="AO101" s="51">
        <f t="shared" si="52"/>
        <v>0</v>
      </c>
      <c r="AQ101" s="124">
        <f t="shared" si="53"/>
        <v>875349</v>
      </c>
      <c r="AR101" s="51">
        <f t="shared" si="53"/>
        <v>88959</v>
      </c>
      <c r="AS101" s="51">
        <f t="shared" si="54"/>
        <v>202589</v>
      </c>
      <c r="AU101" s="178">
        <f t="shared" si="55"/>
        <v>1166897</v>
      </c>
      <c r="AW101" s="124">
        <f t="shared" si="56"/>
        <v>1416.8854544689364</v>
      </c>
      <c r="AX101" s="51">
        <f t="shared" si="56"/>
        <v>143.99366783317524</v>
      </c>
      <c r="AY101" s="51">
        <f t="shared" si="56"/>
        <v>327.92110042441061</v>
      </c>
      <c r="AZ101" s="65">
        <f t="shared" si="57"/>
        <v>1888.8002227265224</v>
      </c>
      <c r="BB101" s="131">
        <v>843920.85900467425</v>
      </c>
      <c r="BC101" s="54">
        <v>88892.505212330565</v>
      </c>
      <c r="BD101" s="54">
        <v>196720.7556456106</v>
      </c>
      <c r="BE101" s="54">
        <f t="shared" si="58"/>
        <v>1129534.1198626154</v>
      </c>
      <c r="BG101" s="122">
        <f t="shared" si="59"/>
        <v>3.7240625895172519E-2</v>
      </c>
      <c r="BH101" s="49">
        <f t="shared" si="59"/>
        <v>7.4803592845773537E-4</v>
      </c>
      <c r="BI101" s="49">
        <f t="shared" si="59"/>
        <v>2.9830326419449937E-2</v>
      </c>
      <c r="BJ101" s="49">
        <f t="shared" si="60"/>
        <v>3.3078133258983788E-2</v>
      </c>
      <c r="BL101" s="131">
        <v>842819</v>
      </c>
      <c r="BM101" s="54">
        <v>85270</v>
      </c>
      <c r="BN101" s="54">
        <v>188135</v>
      </c>
      <c r="BO101" s="54">
        <f t="shared" si="61"/>
        <v>1116224</v>
      </c>
      <c r="BQ101" s="122">
        <f t="shared" si="62"/>
        <v>3.8596661916734165E-2</v>
      </c>
      <c r="BR101" s="49">
        <f t="shared" si="62"/>
        <v>4.3262577694382465E-2</v>
      </c>
      <c r="BS101" s="49">
        <f t="shared" si="62"/>
        <v>7.6827809817418435E-2</v>
      </c>
      <c r="BT101" s="49">
        <f t="shared" si="63"/>
        <v>4.5396802075569065E-2</v>
      </c>
      <c r="BV101" s="122">
        <f t="shared" si="64"/>
        <v>3.0643987383167426E-2</v>
      </c>
      <c r="BW101" s="49">
        <f t="shared" si="64"/>
        <v>3.527417561523305E-2</v>
      </c>
      <c r="BX101" s="49">
        <f t="shared" si="64"/>
        <v>6.8582394234850463E-2</v>
      </c>
      <c r="BY101" s="49">
        <f t="shared" si="32"/>
        <v>3.7392057952864599E-2</v>
      </c>
      <c r="CA101" s="180">
        <v>578719.25824018614</v>
      </c>
      <c r="CB101" s="64">
        <v>567846.93215870671</v>
      </c>
      <c r="CC101" s="64">
        <v>553176.6756385247</v>
      </c>
      <c r="CD101" s="64">
        <v>573245.57862686738</v>
      </c>
      <c r="CF101" s="180">
        <v>577043.32712033961</v>
      </c>
      <c r="CG101" s="64">
        <v>563493.54124733049</v>
      </c>
      <c r="CH101" s="64">
        <v>551295.55101221311</v>
      </c>
      <c r="CI101" s="64">
        <v>571445.84053904016</v>
      </c>
      <c r="CK101" s="163">
        <v>617798</v>
      </c>
      <c r="CL101" s="60">
        <v>613067.4375</v>
      </c>
    </row>
    <row r="102" spans="1:90">
      <c r="A102" s="9" t="s">
        <v>228</v>
      </c>
      <c r="B102" s="23" t="s">
        <v>229</v>
      </c>
      <c r="D102" s="131">
        <v>774489.84171004663</v>
      </c>
      <c r="E102" s="54">
        <v>415892.8125</v>
      </c>
      <c r="F102" s="124">
        <f t="shared" si="33"/>
        <v>1862.2342546736045</v>
      </c>
      <c r="G102" s="131">
        <f t="shared" si="34"/>
        <v>739705</v>
      </c>
      <c r="H102" s="54">
        <v>413861.6875</v>
      </c>
      <c r="I102" s="124">
        <f t="shared" si="35"/>
        <v>1787.3241769933102</v>
      </c>
      <c r="J102" s="49">
        <f t="shared" si="36"/>
        <v>4.7025289419493799E-2</v>
      </c>
      <c r="K102" s="49">
        <f t="shared" si="37"/>
        <v>4.1911858321253215E-2</v>
      </c>
      <c r="M102" s="131">
        <f t="shared" si="38"/>
        <v>795657.97081932658</v>
      </c>
      <c r="N102" s="124">
        <f t="shared" si="39"/>
        <v>1913.132294921126</v>
      </c>
      <c r="O102" s="49">
        <f t="shared" si="40"/>
        <v>-2.6604558598818717E-2</v>
      </c>
      <c r="P102" s="49">
        <f t="shared" si="41"/>
        <v>-2.6604558598818606E-2</v>
      </c>
      <c r="R102" s="131">
        <v>579091</v>
      </c>
      <c r="S102" s="54">
        <v>66503</v>
      </c>
      <c r="T102" s="54">
        <v>128473</v>
      </c>
      <c r="V102" s="124">
        <f t="shared" si="42"/>
        <v>128473</v>
      </c>
      <c r="W102" s="51">
        <f t="shared" si="43"/>
        <v>422.84171004663222</v>
      </c>
      <c r="Y102" s="176">
        <v>-3.251716444731978E-2</v>
      </c>
      <c r="Z102" s="61">
        <v>-1.7789627196619584E-2</v>
      </c>
      <c r="AA102" s="117">
        <f t="shared" si="44"/>
        <v>4</v>
      </c>
      <c r="AB102" s="63">
        <f t="shared" si="45"/>
        <v>598.55428822072167</v>
      </c>
      <c r="AC102" s="63">
        <f t="shared" si="45"/>
        <v>67.707491023730626</v>
      </c>
      <c r="AE102" s="124">
        <f t="shared" si="46"/>
        <v>0</v>
      </c>
      <c r="AF102" s="51">
        <v>0</v>
      </c>
      <c r="AG102" s="51">
        <f t="shared" si="47"/>
        <v>422.84171004663222</v>
      </c>
      <c r="AI102" s="124">
        <v>0</v>
      </c>
      <c r="AJ102" s="51">
        <f t="shared" si="48"/>
        <v>0</v>
      </c>
      <c r="AK102" s="51">
        <f t="shared" si="49"/>
        <v>422.84171004663222</v>
      </c>
      <c r="AM102" s="124">
        <f t="shared" si="50"/>
        <v>379.871285839037</v>
      </c>
      <c r="AN102" s="51">
        <f t="shared" si="51"/>
        <v>42.970424207595194</v>
      </c>
      <c r="AO102" s="51">
        <f t="shared" si="52"/>
        <v>0</v>
      </c>
      <c r="AQ102" s="124">
        <f t="shared" si="53"/>
        <v>579471</v>
      </c>
      <c r="AR102" s="51">
        <f t="shared" si="53"/>
        <v>66546</v>
      </c>
      <c r="AS102" s="51">
        <f t="shared" si="54"/>
        <v>128473</v>
      </c>
      <c r="AU102" s="178">
        <f t="shared" si="55"/>
        <v>774490</v>
      </c>
      <c r="AW102" s="124">
        <f t="shared" si="56"/>
        <v>1393.3181401157299</v>
      </c>
      <c r="AX102" s="51">
        <f t="shared" si="56"/>
        <v>160.0075740669358</v>
      </c>
      <c r="AY102" s="51">
        <f t="shared" si="56"/>
        <v>308.90892109370128</v>
      </c>
      <c r="AZ102" s="65">
        <f t="shared" si="57"/>
        <v>1862.234635276367</v>
      </c>
      <c r="BB102" s="131">
        <v>598554.28822072176</v>
      </c>
      <c r="BC102" s="54">
        <v>67707.491023730632</v>
      </c>
      <c r="BD102" s="54">
        <v>129396.19157487423</v>
      </c>
      <c r="BE102" s="54">
        <f t="shared" si="58"/>
        <v>795657.97081932658</v>
      </c>
      <c r="BG102" s="122">
        <f t="shared" si="59"/>
        <v>-3.1882301399008051E-2</v>
      </c>
      <c r="BH102" s="49">
        <f t="shared" si="59"/>
        <v>-1.7154542372919135E-2</v>
      </c>
      <c r="BI102" s="49">
        <f t="shared" si="59"/>
        <v>-7.1346116422602579E-3</v>
      </c>
      <c r="BJ102" s="49">
        <f t="shared" si="60"/>
        <v>-2.6604359656610899E-2</v>
      </c>
      <c r="BL102" s="131">
        <v>556127</v>
      </c>
      <c r="BM102" s="54">
        <v>63938</v>
      </c>
      <c r="BN102" s="54">
        <v>119640</v>
      </c>
      <c r="BO102" s="54">
        <f t="shared" si="61"/>
        <v>739705</v>
      </c>
      <c r="BQ102" s="122">
        <f t="shared" si="62"/>
        <v>4.1976023462266809E-2</v>
      </c>
      <c r="BR102" s="49">
        <f t="shared" si="62"/>
        <v>4.0789514842503705E-2</v>
      </c>
      <c r="BS102" s="49">
        <f t="shared" si="62"/>
        <v>7.3829822801738443E-2</v>
      </c>
      <c r="BT102" s="49">
        <f t="shared" si="63"/>
        <v>4.7025503410143221E-2</v>
      </c>
      <c r="BV102" s="122">
        <f t="shared" si="64"/>
        <v>3.6887251819561762E-2</v>
      </c>
      <c r="BW102" s="49">
        <f t="shared" si="64"/>
        <v>3.5706537835454633E-2</v>
      </c>
      <c r="BX102" s="49">
        <f t="shared" si="64"/>
        <v>6.8585484517247997E-2</v>
      </c>
      <c r="BY102" s="49">
        <f t="shared" si="32"/>
        <v>4.1912071266821505E-2</v>
      </c>
      <c r="CA102" s="180">
        <v>410458.97846880945</v>
      </c>
      <c r="CB102" s="64">
        <v>432516.67809510033</v>
      </c>
      <c r="CC102" s="64">
        <v>363860.71647987654</v>
      </c>
      <c r="CD102" s="64">
        <v>403801.36009249557</v>
      </c>
      <c r="CF102" s="180">
        <v>406761.64778897201</v>
      </c>
      <c r="CG102" s="64">
        <v>429365.98973535898</v>
      </c>
      <c r="CH102" s="64">
        <v>361311.23083900585</v>
      </c>
      <c r="CI102" s="64">
        <v>400589.23885094171</v>
      </c>
      <c r="CK102" s="163">
        <v>415892.8125</v>
      </c>
      <c r="CL102" s="60">
        <v>413861.6875</v>
      </c>
    </row>
    <row r="103" spans="1:90">
      <c r="A103" s="9" t="s">
        <v>230</v>
      </c>
      <c r="B103" s="23" t="s">
        <v>231</v>
      </c>
      <c r="D103" s="131">
        <v>512957.71426101105</v>
      </c>
      <c r="E103" s="54">
        <v>242885.5625</v>
      </c>
      <c r="F103" s="124">
        <f t="shared" si="33"/>
        <v>2111.9316808343065</v>
      </c>
      <c r="G103" s="131">
        <f t="shared" si="34"/>
        <v>490558</v>
      </c>
      <c r="H103" s="54">
        <v>242140.625</v>
      </c>
      <c r="I103" s="124">
        <f t="shared" si="35"/>
        <v>2025.921920371685</v>
      </c>
      <c r="J103" s="49">
        <f t="shared" si="36"/>
        <v>4.5661704143059589E-2</v>
      </c>
      <c r="K103" s="49">
        <f t="shared" si="37"/>
        <v>4.245462749464779E-2</v>
      </c>
      <c r="M103" s="131">
        <f t="shared" si="38"/>
        <v>528209.39898934669</v>
      </c>
      <c r="N103" s="124">
        <f t="shared" si="39"/>
        <v>2174.7253873492241</v>
      </c>
      <c r="O103" s="49">
        <f t="shared" si="40"/>
        <v>-2.8874315295255193E-2</v>
      </c>
      <c r="P103" s="49">
        <f t="shared" si="41"/>
        <v>-2.8874315295255304E-2</v>
      </c>
      <c r="R103" s="131">
        <v>393406</v>
      </c>
      <c r="S103" s="54">
        <v>41023</v>
      </c>
      <c r="T103" s="54">
        <v>77010</v>
      </c>
      <c r="V103" s="124">
        <f t="shared" si="42"/>
        <v>77010</v>
      </c>
      <c r="W103" s="51">
        <f t="shared" si="43"/>
        <v>1518.7142610110459</v>
      </c>
      <c r="Y103" s="176">
        <v>-2.4450238813043201E-2</v>
      </c>
      <c r="Z103" s="61">
        <v>-2.167019506483947E-2</v>
      </c>
      <c r="AA103" s="117">
        <f t="shared" si="44"/>
        <v>4</v>
      </c>
      <c r="AB103" s="63">
        <f t="shared" si="45"/>
        <v>403.26594875215875</v>
      </c>
      <c r="AC103" s="63">
        <f t="shared" si="45"/>
        <v>41.931667412216711</v>
      </c>
      <c r="AE103" s="124">
        <f t="shared" si="46"/>
        <v>0</v>
      </c>
      <c r="AF103" s="51">
        <v>0</v>
      </c>
      <c r="AG103" s="51">
        <f t="shared" si="47"/>
        <v>1518.7142610110459</v>
      </c>
      <c r="AI103" s="124">
        <v>0</v>
      </c>
      <c r="AJ103" s="51">
        <f t="shared" si="48"/>
        <v>0</v>
      </c>
      <c r="AK103" s="51">
        <f t="shared" si="49"/>
        <v>1518.7142610110459</v>
      </c>
      <c r="AM103" s="124">
        <f t="shared" si="50"/>
        <v>1375.6716682955607</v>
      </c>
      <c r="AN103" s="51">
        <f t="shared" si="51"/>
        <v>143.04259271548517</v>
      </c>
      <c r="AO103" s="51">
        <f t="shared" si="52"/>
        <v>0</v>
      </c>
      <c r="AQ103" s="124">
        <f t="shared" si="53"/>
        <v>394782</v>
      </c>
      <c r="AR103" s="51">
        <f t="shared" si="53"/>
        <v>41166</v>
      </c>
      <c r="AS103" s="51">
        <f t="shared" si="54"/>
        <v>77010</v>
      </c>
      <c r="AU103" s="178">
        <f t="shared" si="55"/>
        <v>512958</v>
      </c>
      <c r="AW103" s="124">
        <f t="shared" si="56"/>
        <v>1625.3827355423812</v>
      </c>
      <c r="AX103" s="51">
        <f t="shared" si="56"/>
        <v>169.48722507950632</v>
      </c>
      <c r="AY103" s="51">
        <f t="shared" si="56"/>
        <v>317.06289664705781</v>
      </c>
      <c r="AZ103" s="65">
        <f t="shared" si="57"/>
        <v>2111.9328572689456</v>
      </c>
      <c r="BB103" s="131">
        <v>403265.94875215879</v>
      </c>
      <c r="BC103" s="54">
        <v>41931.667412216702</v>
      </c>
      <c r="BD103" s="54">
        <v>83011.782824971204</v>
      </c>
      <c r="BE103" s="54">
        <f t="shared" si="58"/>
        <v>528209.39898934669</v>
      </c>
      <c r="BG103" s="122">
        <f t="shared" si="59"/>
        <v>-2.1038098501524827E-2</v>
      </c>
      <c r="BH103" s="49">
        <f t="shared" si="59"/>
        <v>-1.8259884699782458E-2</v>
      </c>
      <c r="BI103" s="49">
        <f t="shared" si="59"/>
        <v>-7.2300372558265047E-2</v>
      </c>
      <c r="BJ103" s="49">
        <f t="shared" si="60"/>
        <v>-2.8873774337465519E-2</v>
      </c>
      <c r="BL103" s="131">
        <v>379238</v>
      </c>
      <c r="BM103" s="54">
        <v>39474</v>
      </c>
      <c r="BN103" s="54">
        <v>71846</v>
      </c>
      <c r="BO103" s="54">
        <f t="shared" si="61"/>
        <v>490558</v>
      </c>
      <c r="BQ103" s="122">
        <f t="shared" si="62"/>
        <v>4.0987453788913664E-2</v>
      </c>
      <c r="BR103" s="49">
        <f t="shared" si="62"/>
        <v>4.2863657090743246E-2</v>
      </c>
      <c r="BS103" s="49">
        <f t="shared" si="62"/>
        <v>7.1875956907830663E-2</v>
      </c>
      <c r="BT103" s="49">
        <f t="shared" si="63"/>
        <v>4.5662286620542281E-2</v>
      </c>
      <c r="BV103" s="122">
        <f t="shared" si="64"/>
        <v>3.7794713210284492E-2</v>
      </c>
      <c r="BW103" s="49">
        <f t="shared" si="64"/>
        <v>3.9665162138808663E-2</v>
      </c>
      <c r="BX103" s="49">
        <f t="shared" si="64"/>
        <v>6.8588480338905189E-2</v>
      </c>
      <c r="BY103" s="49">
        <f t="shared" si="32"/>
        <v>4.2455208185654403E-2</v>
      </c>
      <c r="CA103" s="180">
        <v>276539.87722334714</v>
      </c>
      <c r="CB103" s="64">
        <v>267860.25034902041</v>
      </c>
      <c r="CC103" s="64">
        <v>233428.2516923087</v>
      </c>
      <c r="CD103" s="64">
        <v>268069.54941443162</v>
      </c>
      <c r="CF103" s="180">
        <v>274235.73032657994</v>
      </c>
      <c r="CG103" s="64">
        <v>266666.61486218375</v>
      </c>
      <c r="CH103" s="64">
        <v>232092.11065019105</v>
      </c>
      <c r="CI103" s="64">
        <v>266238.33682994585</v>
      </c>
      <c r="CK103" s="163">
        <v>242885.5625</v>
      </c>
      <c r="CL103" s="60">
        <v>242140.625</v>
      </c>
    </row>
    <row r="104" spans="1:90">
      <c r="A104" s="9" t="s">
        <v>232</v>
      </c>
      <c r="B104" s="23" t="s">
        <v>233</v>
      </c>
      <c r="D104" s="131">
        <v>1255786.2312829474</v>
      </c>
      <c r="E104" s="54">
        <v>665965.0625</v>
      </c>
      <c r="F104" s="124">
        <f t="shared" si="33"/>
        <v>1885.6638313259073</v>
      </c>
      <c r="G104" s="131">
        <f t="shared" si="34"/>
        <v>1201964</v>
      </c>
      <c r="H104" s="54">
        <v>661256.5</v>
      </c>
      <c r="I104" s="124">
        <f t="shared" si="35"/>
        <v>1817.6970661157964</v>
      </c>
      <c r="J104" s="49">
        <f t="shared" si="36"/>
        <v>4.4778571806599388E-2</v>
      </c>
      <c r="K104" s="49">
        <f t="shared" si="37"/>
        <v>3.7391689999999755E-2</v>
      </c>
      <c r="M104" s="131">
        <f t="shared" si="38"/>
        <v>1213342.2791702438</v>
      </c>
      <c r="N104" s="124">
        <f t="shared" si="39"/>
        <v>1821.9308301480812</v>
      </c>
      <c r="O104" s="49">
        <f t="shared" si="40"/>
        <v>3.4981021300707793E-2</v>
      </c>
      <c r="P104" s="49">
        <f t="shared" si="41"/>
        <v>3.4981021300707571E-2</v>
      </c>
      <c r="R104" s="131">
        <v>926105</v>
      </c>
      <c r="S104" s="54">
        <v>94072</v>
      </c>
      <c r="T104" s="54">
        <v>235295</v>
      </c>
      <c r="V104" s="124">
        <f t="shared" si="42"/>
        <v>235295</v>
      </c>
      <c r="W104" s="51">
        <f t="shared" si="43"/>
        <v>314.23128294735216</v>
      </c>
      <c r="Y104" s="176">
        <v>4.1416715760779654E-2</v>
      </c>
      <c r="Z104" s="61">
        <v>-2.2214604708700181E-3</v>
      </c>
      <c r="AA104" s="117">
        <f t="shared" si="44"/>
        <v>3</v>
      </c>
      <c r="AB104" s="63">
        <f t="shared" si="45"/>
        <v>889.27418389233196</v>
      </c>
      <c r="AC104" s="63">
        <f t="shared" si="45"/>
        <v>94.281442497645131</v>
      </c>
      <c r="AE104" s="124">
        <f t="shared" si="46"/>
        <v>0</v>
      </c>
      <c r="AF104" s="51">
        <v>0</v>
      </c>
      <c r="AG104" s="51">
        <f t="shared" si="47"/>
        <v>314.23128294735216</v>
      </c>
      <c r="AI104" s="124">
        <v>0</v>
      </c>
      <c r="AJ104" s="51">
        <f t="shared" si="48"/>
        <v>208.97722941568435</v>
      </c>
      <c r="AK104" s="51">
        <f t="shared" si="49"/>
        <v>105.25405353166781</v>
      </c>
      <c r="AM104" s="124">
        <f t="shared" si="50"/>
        <v>95.164635374290143</v>
      </c>
      <c r="AN104" s="51">
        <f t="shared" si="51"/>
        <v>10.089418157377667</v>
      </c>
      <c r="AO104" s="51">
        <f t="shared" si="52"/>
        <v>0</v>
      </c>
      <c r="AQ104" s="124">
        <f t="shared" si="53"/>
        <v>926200</v>
      </c>
      <c r="AR104" s="51">
        <f t="shared" si="53"/>
        <v>94291</v>
      </c>
      <c r="AS104" s="51">
        <f t="shared" si="54"/>
        <v>235295</v>
      </c>
      <c r="AU104" s="178">
        <f t="shared" si="55"/>
        <v>1255786</v>
      </c>
      <c r="AW104" s="124">
        <f t="shared" si="56"/>
        <v>1390.7636483558024</v>
      </c>
      <c r="AX104" s="51">
        <f t="shared" si="56"/>
        <v>141.58550547086696</v>
      </c>
      <c r="AY104" s="51">
        <f t="shared" si="56"/>
        <v>353.31433020932684</v>
      </c>
      <c r="AZ104" s="65">
        <f t="shared" si="57"/>
        <v>1885.6634840359964</v>
      </c>
      <c r="BB104" s="131">
        <v>889274.1838923319</v>
      </c>
      <c r="BC104" s="54">
        <v>94281.442497645126</v>
      </c>
      <c r="BD104" s="54">
        <v>229786.65278026671</v>
      </c>
      <c r="BE104" s="54">
        <f t="shared" si="58"/>
        <v>1213342.2791702438</v>
      </c>
      <c r="BG104" s="122">
        <f t="shared" si="59"/>
        <v>4.1523544455147388E-2</v>
      </c>
      <c r="BH104" s="49">
        <f t="shared" si="59"/>
        <v>1.0137204206550621E-4</v>
      </c>
      <c r="BI104" s="49">
        <f t="shared" si="59"/>
        <v>2.3971571686544513E-2</v>
      </c>
      <c r="BJ104" s="49">
        <f t="shared" si="60"/>
        <v>3.4980830684299358E-2</v>
      </c>
      <c r="BL104" s="131">
        <v>892861</v>
      </c>
      <c r="BM104" s="54">
        <v>90467</v>
      </c>
      <c r="BN104" s="54">
        <v>218636</v>
      </c>
      <c r="BO104" s="54">
        <f t="shared" si="61"/>
        <v>1201964</v>
      </c>
      <c r="BQ104" s="122">
        <f t="shared" si="62"/>
        <v>3.7339518693279228E-2</v>
      </c>
      <c r="BR104" s="49">
        <f t="shared" si="62"/>
        <v>4.226955685498579E-2</v>
      </c>
      <c r="BS104" s="49">
        <f t="shared" si="62"/>
        <v>7.6195137122889278E-2</v>
      </c>
      <c r="BT104" s="49">
        <f t="shared" si="63"/>
        <v>4.4778379385738587E-2</v>
      </c>
      <c r="BV104" s="122">
        <f t="shared" si="64"/>
        <v>3.0005233109060114E-2</v>
      </c>
      <c r="BW104" s="49">
        <f t="shared" si="64"/>
        <v>3.4900414498063803E-2</v>
      </c>
      <c r="BX104" s="49">
        <f t="shared" si="64"/>
        <v>6.8586131259553484E-2</v>
      </c>
      <c r="BY104" s="49">
        <f t="shared" si="32"/>
        <v>3.739149893960958E-2</v>
      </c>
      <c r="CA104" s="180">
        <v>609820.32922054699</v>
      </c>
      <c r="CB104" s="64">
        <v>602271.5610714833</v>
      </c>
      <c r="CC104" s="64">
        <v>646157.62721084349</v>
      </c>
      <c r="CD104" s="64">
        <v>615778.73980467895</v>
      </c>
      <c r="CF104" s="180">
        <v>609502.67149004422</v>
      </c>
      <c r="CG104" s="64">
        <v>598069.15306022495</v>
      </c>
      <c r="CH104" s="64">
        <v>644675.44380199246</v>
      </c>
      <c r="CI104" s="64">
        <v>614762.31735362241</v>
      </c>
      <c r="CK104" s="163">
        <v>665965.0625</v>
      </c>
      <c r="CL104" s="60">
        <v>661256.5</v>
      </c>
    </row>
    <row r="105" spans="1:90">
      <c r="A105" s="9" t="s">
        <v>234</v>
      </c>
      <c r="B105" s="23" t="s">
        <v>235</v>
      </c>
      <c r="D105" s="131">
        <v>454684.72214002762</v>
      </c>
      <c r="E105" s="54">
        <v>241516.59375</v>
      </c>
      <c r="F105" s="124">
        <f t="shared" si="33"/>
        <v>1882.6231153735275</v>
      </c>
      <c r="G105" s="131">
        <f t="shared" si="34"/>
        <v>434713</v>
      </c>
      <c r="H105" s="54">
        <v>239908.109375</v>
      </c>
      <c r="I105" s="124">
        <f t="shared" si="35"/>
        <v>1811.9979400967259</v>
      </c>
      <c r="J105" s="49">
        <f t="shared" si="36"/>
        <v>4.5942316286901042E-2</v>
      </c>
      <c r="K105" s="49">
        <f t="shared" si="37"/>
        <v>3.8976410355649582E-2</v>
      </c>
      <c r="M105" s="131">
        <f t="shared" si="38"/>
        <v>461187.49077865609</v>
      </c>
      <c r="N105" s="124">
        <f t="shared" si="39"/>
        <v>1909.5478435574619</v>
      </c>
      <c r="O105" s="49">
        <f t="shared" si="40"/>
        <v>-1.4100054248326166E-2</v>
      </c>
      <c r="P105" s="49">
        <f t="shared" si="41"/>
        <v>-1.4100054248326055E-2</v>
      </c>
      <c r="R105" s="131">
        <v>334385</v>
      </c>
      <c r="S105" s="54">
        <v>36697</v>
      </c>
      <c r="T105" s="54">
        <v>83066</v>
      </c>
      <c r="V105" s="124">
        <f t="shared" si="42"/>
        <v>83066</v>
      </c>
      <c r="W105" s="51">
        <f t="shared" si="43"/>
        <v>536.72214002761757</v>
      </c>
      <c r="Y105" s="176">
        <v>-1.1642307016332398E-2</v>
      </c>
      <c r="Z105" s="61">
        <v>-2.6460553053332392E-3</v>
      </c>
      <c r="AA105" s="117">
        <f t="shared" si="44"/>
        <v>4</v>
      </c>
      <c r="AB105" s="63">
        <f t="shared" si="45"/>
        <v>338.32387036979901</v>
      </c>
      <c r="AC105" s="63">
        <f t="shared" si="45"/>
        <v>36.794359911249501</v>
      </c>
      <c r="AE105" s="124">
        <f t="shared" si="46"/>
        <v>0</v>
      </c>
      <c r="AF105" s="51">
        <v>0</v>
      </c>
      <c r="AG105" s="51">
        <f t="shared" si="47"/>
        <v>536.72214002761757</v>
      </c>
      <c r="AI105" s="124">
        <v>0</v>
      </c>
      <c r="AJ105" s="51">
        <f t="shared" si="48"/>
        <v>0</v>
      </c>
      <c r="AK105" s="51">
        <f t="shared" si="49"/>
        <v>536.72214002761757</v>
      </c>
      <c r="AM105" s="124">
        <f t="shared" si="50"/>
        <v>484.0764779447158</v>
      </c>
      <c r="AN105" s="51">
        <f t="shared" si="51"/>
        <v>52.645662082901779</v>
      </c>
      <c r="AO105" s="51">
        <f t="shared" si="52"/>
        <v>0</v>
      </c>
      <c r="AQ105" s="124">
        <f t="shared" si="53"/>
        <v>334869</v>
      </c>
      <c r="AR105" s="51">
        <f t="shared" si="53"/>
        <v>36750</v>
      </c>
      <c r="AS105" s="51">
        <f t="shared" si="54"/>
        <v>83066</v>
      </c>
      <c r="AU105" s="178">
        <f t="shared" si="55"/>
        <v>454685</v>
      </c>
      <c r="AW105" s="124">
        <f t="shared" si="56"/>
        <v>1386.5258481851208</v>
      </c>
      <c r="AX105" s="51">
        <f t="shared" si="56"/>
        <v>152.16345771272705</v>
      </c>
      <c r="AY105" s="51">
        <f t="shared" si="56"/>
        <v>343.93495995552064</v>
      </c>
      <c r="AZ105" s="65">
        <f t="shared" si="57"/>
        <v>1882.6242658533686</v>
      </c>
      <c r="BB105" s="131">
        <v>338323.87036979903</v>
      </c>
      <c r="BC105" s="54">
        <v>36794.359911249499</v>
      </c>
      <c r="BD105" s="54">
        <v>86069.260497607596</v>
      </c>
      <c r="BE105" s="54">
        <f t="shared" si="58"/>
        <v>461187.49077865609</v>
      </c>
      <c r="BG105" s="122">
        <f t="shared" si="59"/>
        <v>-1.0211725131965221E-2</v>
      </c>
      <c r="BH105" s="49">
        <f t="shared" si="59"/>
        <v>-1.2056171477503597E-3</v>
      </c>
      <c r="BI105" s="49">
        <f t="shared" si="59"/>
        <v>-3.4893532025769836E-2</v>
      </c>
      <c r="BJ105" s="49">
        <f t="shared" si="60"/>
        <v>-1.4099451760231974E-2</v>
      </c>
      <c r="BL105" s="131">
        <v>322191</v>
      </c>
      <c r="BM105" s="54">
        <v>35305</v>
      </c>
      <c r="BN105" s="54">
        <v>77217</v>
      </c>
      <c r="BO105" s="54">
        <f t="shared" si="61"/>
        <v>434713</v>
      </c>
      <c r="BQ105" s="122">
        <f t="shared" si="62"/>
        <v>3.9349330055774345E-2</v>
      </c>
      <c r="BR105" s="49">
        <f t="shared" si="62"/>
        <v>4.0929046877212771E-2</v>
      </c>
      <c r="BS105" s="49">
        <f t="shared" si="62"/>
        <v>7.574756854060638E-2</v>
      </c>
      <c r="BT105" s="49">
        <f t="shared" si="63"/>
        <v>4.5942955467170199E-2</v>
      </c>
      <c r="BV105" s="122">
        <f t="shared" si="64"/>
        <v>3.2427332972245093E-2</v>
      </c>
      <c r="BW105" s="49">
        <f t="shared" si="64"/>
        <v>3.3996528985217545E-2</v>
      </c>
      <c r="BX105" s="49">
        <f t="shared" si="64"/>
        <v>6.8583161621084576E-2</v>
      </c>
      <c r="BY105" s="49">
        <f t="shared" si="32"/>
        <v>3.8977045279021016E-2</v>
      </c>
      <c r="CA105" s="180">
        <v>232005.80625093254</v>
      </c>
      <c r="CB105" s="64">
        <v>235043.03705289337</v>
      </c>
      <c r="CC105" s="64">
        <v>242025.84643637779</v>
      </c>
      <c r="CD105" s="64">
        <v>234055.51488700439</v>
      </c>
      <c r="CF105" s="180">
        <v>231450.8871596324</v>
      </c>
      <c r="CG105" s="64">
        <v>233949.39837472414</v>
      </c>
      <c r="CH105" s="64">
        <v>241231.3102104493</v>
      </c>
      <c r="CI105" s="64">
        <v>233366.01050665774</v>
      </c>
      <c r="CK105" s="163">
        <v>241516.59375</v>
      </c>
      <c r="CL105" s="60">
        <v>239908.109375</v>
      </c>
    </row>
    <row r="106" spans="1:90">
      <c r="A106" s="9" t="s">
        <v>236</v>
      </c>
      <c r="B106" s="23" t="s">
        <v>237</v>
      </c>
      <c r="D106" s="131">
        <v>733755.67355551186</v>
      </c>
      <c r="E106" s="54">
        <v>399975.65625</v>
      </c>
      <c r="F106" s="124">
        <f t="shared" si="33"/>
        <v>1834.5008304627586</v>
      </c>
      <c r="G106" s="131">
        <f t="shared" si="34"/>
        <v>703619</v>
      </c>
      <c r="H106" s="54">
        <v>397889.4375</v>
      </c>
      <c r="I106" s="124">
        <f t="shared" si="35"/>
        <v>1768.378181690234</v>
      </c>
      <c r="J106" s="49">
        <f t="shared" si="36"/>
        <v>4.2830954757492101E-2</v>
      </c>
      <c r="K106" s="49">
        <f t="shared" si="37"/>
        <v>3.7391689999999755E-2</v>
      </c>
      <c r="M106" s="131">
        <f t="shared" si="38"/>
        <v>736610.69419241033</v>
      </c>
      <c r="N106" s="124">
        <f t="shared" si="39"/>
        <v>1841.6388164683719</v>
      </c>
      <c r="O106" s="49">
        <f t="shared" si="40"/>
        <v>-3.8758881175742221E-3</v>
      </c>
      <c r="P106" s="49">
        <f t="shared" si="41"/>
        <v>-3.8758881175743332E-3</v>
      </c>
      <c r="R106" s="131">
        <v>545672</v>
      </c>
      <c r="S106" s="54">
        <v>59278</v>
      </c>
      <c r="T106" s="54">
        <v>128607</v>
      </c>
      <c r="V106" s="124">
        <f t="shared" si="42"/>
        <v>128607</v>
      </c>
      <c r="W106" s="51">
        <f t="shared" si="43"/>
        <v>198.67355551186483</v>
      </c>
      <c r="Y106" s="176">
        <v>-1.5429785553047193E-3</v>
      </c>
      <c r="Z106" s="61">
        <v>-2.7874327772735796E-2</v>
      </c>
      <c r="AA106" s="117">
        <f t="shared" si="44"/>
        <v>4</v>
      </c>
      <c r="AB106" s="63">
        <f t="shared" si="45"/>
        <v>546.51526132837648</v>
      </c>
      <c r="AC106" s="63">
        <f t="shared" si="45"/>
        <v>60.977712752083299</v>
      </c>
      <c r="AE106" s="124">
        <f t="shared" si="46"/>
        <v>0</v>
      </c>
      <c r="AF106" s="51">
        <v>0</v>
      </c>
      <c r="AG106" s="51">
        <f t="shared" si="47"/>
        <v>198.67355551186483</v>
      </c>
      <c r="AI106" s="124">
        <v>0</v>
      </c>
      <c r="AJ106" s="51">
        <f t="shared" si="48"/>
        <v>0</v>
      </c>
      <c r="AK106" s="51">
        <f t="shared" si="49"/>
        <v>198.67355551186483</v>
      </c>
      <c r="AM106" s="124">
        <f t="shared" si="50"/>
        <v>178.73149936253225</v>
      </c>
      <c r="AN106" s="51">
        <f t="shared" si="51"/>
        <v>19.942056149332579</v>
      </c>
      <c r="AO106" s="51">
        <f t="shared" si="52"/>
        <v>0</v>
      </c>
      <c r="AQ106" s="124">
        <f t="shared" si="53"/>
        <v>545851</v>
      </c>
      <c r="AR106" s="51">
        <f t="shared" si="53"/>
        <v>59298</v>
      </c>
      <c r="AS106" s="51">
        <f t="shared" si="54"/>
        <v>128607</v>
      </c>
      <c r="AU106" s="178">
        <f t="shared" si="55"/>
        <v>733756</v>
      </c>
      <c r="AW106" s="124">
        <f t="shared" si="56"/>
        <v>1364.7105554314594</v>
      </c>
      <c r="AX106" s="51">
        <f t="shared" si="56"/>
        <v>148.25402264715953</v>
      </c>
      <c r="AY106" s="51">
        <f t="shared" si="56"/>
        <v>321.53706854503099</v>
      </c>
      <c r="AZ106" s="65">
        <f t="shared" si="57"/>
        <v>1834.50164662365</v>
      </c>
      <c r="BB106" s="131">
        <v>546515.26132837636</v>
      </c>
      <c r="BC106" s="54">
        <v>60977.712752083302</v>
      </c>
      <c r="BD106" s="54">
        <v>129117.72011195064</v>
      </c>
      <c r="BE106" s="54">
        <f t="shared" si="58"/>
        <v>736610.69419241033</v>
      </c>
      <c r="BG106" s="122">
        <f t="shared" si="59"/>
        <v>-1.2154488179557665E-3</v>
      </c>
      <c r="BH106" s="49">
        <f t="shared" si="59"/>
        <v>-2.7546339084781657E-2</v>
      </c>
      <c r="BI106" s="49">
        <f t="shared" si="59"/>
        <v>-3.9554610436725035E-3</v>
      </c>
      <c r="BJ106" s="49">
        <f t="shared" si="60"/>
        <v>-3.8754449465875362E-3</v>
      </c>
      <c r="BL106" s="131">
        <v>527067</v>
      </c>
      <c r="BM106" s="54">
        <v>56827</v>
      </c>
      <c r="BN106" s="54">
        <v>119725</v>
      </c>
      <c r="BO106" s="54">
        <f t="shared" si="61"/>
        <v>703619</v>
      </c>
      <c r="BQ106" s="122">
        <f t="shared" si="62"/>
        <v>3.5638732836622333E-2</v>
      </c>
      <c r="BR106" s="49">
        <f t="shared" si="62"/>
        <v>4.3482851461453143E-2</v>
      </c>
      <c r="BS106" s="49">
        <f t="shared" si="62"/>
        <v>7.4186677803299128E-2</v>
      </c>
      <c r="BT106" s="49">
        <f t="shared" si="63"/>
        <v>4.2831418708136004E-2</v>
      </c>
      <c r="BV106" s="122">
        <f t="shared" si="64"/>
        <v>3.0236981732751245E-2</v>
      </c>
      <c r="BW106" s="49">
        <f t="shared" si="64"/>
        <v>3.8040186499209261E-2</v>
      </c>
      <c r="BX106" s="49">
        <f t="shared" si="64"/>
        <v>6.8583865849081826E-2</v>
      </c>
      <c r="BY106" s="49">
        <f t="shared" si="32"/>
        <v>3.739215153074027E-2</v>
      </c>
      <c r="CA106" s="180">
        <v>374773.18314648711</v>
      </c>
      <c r="CB106" s="64">
        <v>389526.73269379593</v>
      </c>
      <c r="CC106" s="64">
        <v>363077.65768359083</v>
      </c>
      <c r="CD106" s="64">
        <v>373834.50060492713</v>
      </c>
      <c r="CF106" s="180">
        <v>373105.50114990398</v>
      </c>
      <c r="CG106" s="64">
        <v>386651.29710770526</v>
      </c>
      <c r="CH106" s="64">
        <v>361864.27067266346</v>
      </c>
      <c r="CI106" s="64">
        <v>372212.98959671822</v>
      </c>
      <c r="CK106" s="163">
        <v>399975.65625</v>
      </c>
      <c r="CL106" s="60">
        <v>397889.4375</v>
      </c>
    </row>
    <row r="107" spans="1:90">
      <c r="A107" s="9" t="s">
        <v>238</v>
      </c>
      <c r="B107" s="23" t="s">
        <v>239</v>
      </c>
      <c r="D107" s="131">
        <v>745588.63082410558</v>
      </c>
      <c r="E107" s="54">
        <v>365919.3125</v>
      </c>
      <c r="F107" s="124">
        <f t="shared" si="33"/>
        <v>2037.5766059740438</v>
      </c>
      <c r="G107" s="131">
        <f t="shared" si="34"/>
        <v>711437</v>
      </c>
      <c r="H107" s="54">
        <v>362455.78125</v>
      </c>
      <c r="I107" s="124">
        <f t="shared" si="35"/>
        <v>1962.8242583039223</v>
      </c>
      <c r="J107" s="49">
        <f t="shared" si="36"/>
        <v>4.8003731636259594E-2</v>
      </c>
      <c r="K107" s="49">
        <f t="shared" si="37"/>
        <v>3.808407571583361E-2</v>
      </c>
      <c r="M107" s="131">
        <f t="shared" si="38"/>
        <v>752564.57068030327</v>
      </c>
      <c r="N107" s="124">
        <f t="shared" si="39"/>
        <v>2056.6407537735613</v>
      </c>
      <c r="O107" s="49">
        <f t="shared" si="40"/>
        <v>-9.2695565642846312E-3</v>
      </c>
      <c r="P107" s="49">
        <f t="shared" si="41"/>
        <v>-9.2695565642848532E-3</v>
      </c>
      <c r="R107" s="131">
        <v>564644</v>
      </c>
      <c r="S107" s="54">
        <v>58917</v>
      </c>
      <c r="T107" s="54">
        <v>121083</v>
      </c>
      <c r="V107" s="124">
        <f t="shared" si="42"/>
        <v>121083</v>
      </c>
      <c r="W107" s="51">
        <f t="shared" si="43"/>
        <v>944.63082410558127</v>
      </c>
      <c r="Y107" s="176">
        <v>-9.8895362229062256E-3</v>
      </c>
      <c r="Z107" s="61">
        <v>-1.3375855238606182E-2</v>
      </c>
      <c r="AA107" s="117">
        <f t="shared" si="44"/>
        <v>4</v>
      </c>
      <c r="AB107" s="63">
        <f t="shared" si="45"/>
        <v>570.28384271991672</v>
      </c>
      <c r="AC107" s="63">
        <f t="shared" si="45"/>
        <v>59.715749216991391</v>
      </c>
      <c r="AE107" s="124">
        <f t="shared" si="46"/>
        <v>0</v>
      </c>
      <c r="AF107" s="51">
        <v>0</v>
      </c>
      <c r="AG107" s="51">
        <f t="shared" si="47"/>
        <v>944.63082410558127</v>
      </c>
      <c r="AI107" s="124">
        <v>0</v>
      </c>
      <c r="AJ107" s="51">
        <f t="shared" si="48"/>
        <v>0</v>
      </c>
      <c r="AK107" s="51">
        <f t="shared" si="49"/>
        <v>944.63082410558127</v>
      </c>
      <c r="AM107" s="124">
        <f t="shared" si="50"/>
        <v>855.09213532405261</v>
      </c>
      <c r="AN107" s="51">
        <f t="shared" si="51"/>
        <v>89.538688781528549</v>
      </c>
      <c r="AO107" s="51">
        <f t="shared" si="52"/>
        <v>0</v>
      </c>
      <c r="AQ107" s="124">
        <f t="shared" si="53"/>
        <v>565499</v>
      </c>
      <c r="AR107" s="51">
        <f t="shared" si="53"/>
        <v>59007</v>
      </c>
      <c r="AS107" s="51">
        <f t="shared" si="54"/>
        <v>121083</v>
      </c>
      <c r="AU107" s="178">
        <f t="shared" si="55"/>
        <v>745589</v>
      </c>
      <c r="AW107" s="124">
        <f t="shared" si="56"/>
        <v>1545.4199346201494</v>
      </c>
      <c r="AX107" s="51">
        <f t="shared" si="56"/>
        <v>161.25686178424922</v>
      </c>
      <c r="AY107" s="51">
        <f t="shared" si="56"/>
        <v>330.90081846937227</v>
      </c>
      <c r="AZ107" s="65">
        <f t="shared" si="57"/>
        <v>2037.5776148737707</v>
      </c>
      <c r="BB107" s="131">
        <v>570283.84271991672</v>
      </c>
      <c r="BC107" s="54">
        <v>59715.749216991389</v>
      </c>
      <c r="BD107" s="54">
        <v>122564.97874339516</v>
      </c>
      <c r="BE107" s="54">
        <f t="shared" si="58"/>
        <v>752564.57068030327</v>
      </c>
      <c r="BG107" s="122">
        <f t="shared" si="59"/>
        <v>-8.3902828056566792E-3</v>
      </c>
      <c r="BH107" s="49">
        <f t="shared" si="59"/>
        <v>-1.1868715142733577E-2</v>
      </c>
      <c r="BI107" s="49">
        <f t="shared" si="59"/>
        <v>-1.2091371928500516E-2</v>
      </c>
      <c r="BJ107" s="49">
        <f t="shared" si="60"/>
        <v>-9.2690660071832465E-3</v>
      </c>
      <c r="BL107" s="131">
        <v>542751</v>
      </c>
      <c r="BM107" s="54">
        <v>56447</v>
      </c>
      <c r="BN107" s="54">
        <v>112239</v>
      </c>
      <c r="BO107" s="54">
        <f t="shared" si="61"/>
        <v>711437</v>
      </c>
      <c r="BQ107" s="122">
        <f t="shared" si="62"/>
        <v>4.1912405504549888E-2</v>
      </c>
      <c r="BR107" s="49">
        <f t="shared" si="62"/>
        <v>4.5352277357521231E-2</v>
      </c>
      <c r="BS107" s="49">
        <f t="shared" si="62"/>
        <v>7.8796140379012725E-2</v>
      </c>
      <c r="BT107" s="49">
        <f t="shared" si="63"/>
        <v>4.8004250552051708E-2</v>
      </c>
      <c r="BV107" s="122">
        <f t="shared" si="64"/>
        <v>3.2050405733144993E-2</v>
      </c>
      <c r="BW107" s="49">
        <f t="shared" si="64"/>
        <v>3.545771821236432E-2</v>
      </c>
      <c r="BX107" s="49">
        <f t="shared" si="64"/>
        <v>6.85850254776037E-2</v>
      </c>
      <c r="BY107" s="49">
        <f t="shared" si="32"/>
        <v>3.8084589719938888E-2</v>
      </c>
      <c r="CA107" s="180">
        <v>391072.50273974478</v>
      </c>
      <c r="CB107" s="64">
        <v>381465.28679139499</v>
      </c>
      <c r="CC107" s="64">
        <v>344651.41854740831</v>
      </c>
      <c r="CD107" s="64">
        <v>381931.19197336148</v>
      </c>
      <c r="CF107" s="180">
        <v>387139.51188456971</v>
      </c>
      <c r="CG107" s="64">
        <v>377829.87451211654</v>
      </c>
      <c r="CH107" s="64">
        <v>342551.92235214997</v>
      </c>
      <c r="CI107" s="64">
        <v>378574.58773578436</v>
      </c>
      <c r="CK107" s="163">
        <v>365919.3125</v>
      </c>
      <c r="CL107" s="60">
        <v>362455.78125</v>
      </c>
    </row>
    <row r="108" spans="1:90">
      <c r="A108" s="9" t="s">
        <v>240</v>
      </c>
      <c r="B108" s="23" t="s">
        <v>241</v>
      </c>
      <c r="D108" s="131">
        <v>373211.64807377802</v>
      </c>
      <c r="E108" s="54">
        <v>176687.609375</v>
      </c>
      <c r="F108" s="124">
        <f t="shared" si="33"/>
        <v>2112.2683667176534</v>
      </c>
      <c r="G108" s="131">
        <f t="shared" si="34"/>
        <v>357143</v>
      </c>
      <c r="H108" s="54">
        <v>175923.09375</v>
      </c>
      <c r="I108" s="124">
        <f t="shared" si="35"/>
        <v>2030.1086820785858</v>
      </c>
      <c r="J108" s="49">
        <f t="shared" si="36"/>
        <v>4.4992196609699775E-2</v>
      </c>
      <c r="K108" s="49">
        <f t="shared" si="37"/>
        <v>4.0470584340807747E-2</v>
      </c>
      <c r="M108" s="131">
        <f t="shared" si="38"/>
        <v>380902.98090532603</v>
      </c>
      <c r="N108" s="124">
        <f t="shared" si="39"/>
        <v>2155.7990526483463</v>
      </c>
      <c r="O108" s="49">
        <f t="shared" si="40"/>
        <v>-2.019236713051531E-2</v>
      </c>
      <c r="P108" s="49">
        <f t="shared" si="41"/>
        <v>-2.0192367130515532E-2</v>
      </c>
      <c r="R108" s="131">
        <v>277638</v>
      </c>
      <c r="S108" s="54">
        <v>33666</v>
      </c>
      <c r="T108" s="54">
        <v>61523</v>
      </c>
      <c r="V108" s="124">
        <f t="shared" si="42"/>
        <v>61523</v>
      </c>
      <c r="W108" s="51">
        <f t="shared" si="43"/>
        <v>384.64807377802208</v>
      </c>
      <c r="Y108" s="176">
        <v>-2.3655391464417086E-2</v>
      </c>
      <c r="Z108" s="61">
        <v>1.4120656164455569E-2</v>
      </c>
      <c r="AA108" s="117">
        <f t="shared" si="44"/>
        <v>1</v>
      </c>
      <c r="AB108" s="63">
        <f t="shared" si="45"/>
        <v>284.36475970961584</v>
      </c>
      <c r="AC108" s="63">
        <f t="shared" si="45"/>
        <v>33.197233283196759</v>
      </c>
      <c r="AE108" s="124">
        <f t="shared" si="46"/>
        <v>384.64807377802208</v>
      </c>
      <c r="AF108" s="51">
        <v>0</v>
      </c>
      <c r="AG108" s="51">
        <f t="shared" si="47"/>
        <v>0</v>
      </c>
      <c r="AI108" s="124">
        <v>0</v>
      </c>
      <c r="AJ108" s="51">
        <f t="shared" si="48"/>
        <v>0</v>
      </c>
      <c r="AK108" s="51">
        <f t="shared" si="49"/>
        <v>0</v>
      </c>
      <c r="AM108" s="124">
        <f t="shared" si="50"/>
        <v>0</v>
      </c>
      <c r="AN108" s="51">
        <f t="shared" si="51"/>
        <v>0</v>
      </c>
      <c r="AO108" s="51">
        <f t="shared" si="52"/>
        <v>0</v>
      </c>
      <c r="AQ108" s="124">
        <f t="shared" si="53"/>
        <v>278023</v>
      </c>
      <c r="AR108" s="51">
        <f t="shared" si="53"/>
        <v>33666</v>
      </c>
      <c r="AS108" s="51">
        <f t="shared" si="54"/>
        <v>61523</v>
      </c>
      <c r="AU108" s="178">
        <f t="shared" si="55"/>
        <v>373212</v>
      </c>
      <c r="AW108" s="124">
        <f t="shared" si="56"/>
        <v>1573.5285625486438</v>
      </c>
      <c r="AX108" s="51">
        <f t="shared" si="56"/>
        <v>190.53967688559089</v>
      </c>
      <c r="AY108" s="51">
        <f t="shared" si="56"/>
        <v>348.2021190825227</v>
      </c>
      <c r="AZ108" s="65">
        <f t="shared" si="57"/>
        <v>2112.2703585167574</v>
      </c>
      <c r="BB108" s="131">
        <v>284364.7597096159</v>
      </c>
      <c r="BC108" s="54">
        <v>33197.233283196751</v>
      </c>
      <c r="BD108" s="54">
        <v>63340.987912513381</v>
      </c>
      <c r="BE108" s="54">
        <f t="shared" si="58"/>
        <v>380902.98090532603</v>
      </c>
      <c r="BG108" s="122">
        <f t="shared" si="59"/>
        <v>-2.2301496557069478E-2</v>
      </c>
      <c r="BH108" s="49">
        <f t="shared" si="59"/>
        <v>1.4120656164455792E-2</v>
      </c>
      <c r="BI108" s="49">
        <f t="shared" si="59"/>
        <v>-2.870160337606964E-2</v>
      </c>
      <c r="BJ108" s="49">
        <f t="shared" si="60"/>
        <v>-2.0191443204372383E-2</v>
      </c>
      <c r="BL108" s="131">
        <v>267353</v>
      </c>
      <c r="BM108" s="54">
        <v>32465</v>
      </c>
      <c r="BN108" s="54">
        <v>57325</v>
      </c>
      <c r="BO108" s="54">
        <f t="shared" si="61"/>
        <v>357143</v>
      </c>
      <c r="BQ108" s="122">
        <f t="shared" si="62"/>
        <v>3.9909782198067623E-2</v>
      </c>
      <c r="BR108" s="49">
        <f t="shared" si="62"/>
        <v>3.6993685507469509E-2</v>
      </c>
      <c r="BS108" s="49">
        <f t="shared" si="62"/>
        <v>7.3231574356737994E-2</v>
      </c>
      <c r="BT108" s="49">
        <f t="shared" si="63"/>
        <v>4.4993182002727172E-2</v>
      </c>
      <c r="BV108" s="122">
        <f t="shared" si="64"/>
        <v>3.5410161200913448E-2</v>
      </c>
      <c r="BW108" s="49">
        <f t="shared" si="64"/>
        <v>3.2506682268243159E-2</v>
      </c>
      <c r="BX108" s="49">
        <f t="shared" si="64"/>
        <v>6.858777216403511E-2</v>
      </c>
      <c r="BY108" s="49">
        <f t="shared" si="32"/>
        <v>4.0471565470104665E-2</v>
      </c>
      <c r="CA108" s="180">
        <v>195003.31228083346</v>
      </c>
      <c r="CB108" s="64">
        <v>212064.52704862354</v>
      </c>
      <c r="CC108" s="64">
        <v>178114.18530856961</v>
      </c>
      <c r="CD108" s="64">
        <v>193310.62767393881</v>
      </c>
      <c r="CF108" s="180">
        <v>193122.48239170111</v>
      </c>
      <c r="CG108" s="64">
        <v>210694.63871447032</v>
      </c>
      <c r="CH108" s="64">
        <v>177007.0071204245</v>
      </c>
      <c r="CI108" s="64">
        <v>191695.73548496576</v>
      </c>
      <c r="CK108" s="163">
        <v>176687.609375</v>
      </c>
      <c r="CL108" s="60">
        <v>175923.09375</v>
      </c>
    </row>
    <row r="109" spans="1:90">
      <c r="A109" s="9" t="s">
        <v>242</v>
      </c>
      <c r="B109" s="23" t="s">
        <v>243</v>
      </c>
      <c r="D109" s="131">
        <v>421564.72670286568</v>
      </c>
      <c r="E109" s="54">
        <v>240052.09375</v>
      </c>
      <c r="F109" s="124">
        <f t="shared" si="33"/>
        <v>1756.1385119260835</v>
      </c>
      <c r="G109" s="131">
        <f t="shared" si="34"/>
        <v>403948</v>
      </c>
      <c r="H109" s="54">
        <v>239075.65625</v>
      </c>
      <c r="I109" s="124">
        <f t="shared" si="35"/>
        <v>1689.6241396388511</v>
      </c>
      <c r="J109" s="49">
        <f t="shared" si="36"/>
        <v>4.3611372510485635E-2</v>
      </c>
      <c r="K109" s="49">
        <f t="shared" si="37"/>
        <v>3.9366371920709797E-2</v>
      </c>
      <c r="M109" s="131">
        <f t="shared" si="38"/>
        <v>428168.78889947385</v>
      </c>
      <c r="N109" s="124">
        <f t="shared" si="39"/>
        <v>1783.6494662920384</v>
      </c>
      <c r="O109" s="49">
        <f t="shared" si="40"/>
        <v>-1.5423969163148588E-2</v>
      </c>
      <c r="P109" s="49">
        <f t="shared" si="41"/>
        <v>-1.5423969163148588E-2</v>
      </c>
      <c r="R109" s="131">
        <v>313706</v>
      </c>
      <c r="S109" s="54">
        <v>36617</v>
      </c>
      <c r="T109" s="54">
        <v>70672</v>
      </c>
      <c r="V109" s="124">
        <f t="shared" si="42"/>
        <v>70672</v>
      </c>
      <c r="W109" s="51">
        <f t="shared" si="43"/>
        <v>569.72670286567882</v>
      </c>
      <c r="Y109" s="176">
        <v>-1.6573173874198099E-2</v>
      </c>
      <c r="Z109" s="61">
        <v>5.028796514468481E-2</v>
      </c>
      <c r="AA109" s="117">
        <f t="shared" si="44"/>
        <v>1</v>
      </c>
      <c r="AB109" s="63">
        <f t="shared" si="45"/>
        <v>318.99272184371966</v>
      </c>
      <c r="AC109" s="63">
        <f t="shared" si="45"/>
        <v>34.863771856088768</v>
      </c>
      <c r="AE109" s="124">
        <f t="shared" si="46"/>
        <v>569.72670286567882</v>
      </c>
      <c r="AF109" s="51">
        <v>0</v>
      </c>
      <c r="AG109" s="51">
        <f t="shared" si="47"/>
        <v>0</v>
      </c>
      <c r="AI109" s="124">
        <v>0</v>
      </c>
      <c r="AJ109" s="51">
        <f t="shared" si="48"/>
        <v>0</v>
      </c>
      <c r="AK109" s="51">
        <f t="shared" si="49"/>
        <v>0</v>
      </c>
      <c r="AM109" s="124">
        <f t="shared" si="50"/>
        <v>0</v>
      </c>
      <c r="AN109" s="51">
        <f t="shared" si="51"/>
        <v>0</v>
      </c>
      <c r="AO109" s="51">
        <f t="shared" si="52"/>
        <v>0</v>
      </c>
      <c r="AQ109" s="124">
        <f t="shared" si="53"/>
        <v>314276</v>
      </c>
      <c r="AR109" s="51">
        <f t="shared" si="53"/>
        <v>36617</v>
      </c>
      <c r="AS109" s="51">
        <f t="shared" si="54"/>
        <v>70672</v>
      </c>
      <c r="AU109" s="178">
        <f t="shared" si="55"/>
        <v>421565</v>
      </c>
      <c r="AW109" s="124">
        <f t="shared" si="56"/>
        <v>1309.1991621089535</v>
      </c>
      <c r="AX109" s="51">
        <f t="shared" si="56"/>
        <v>152.53772390810485</v>
      </c>
      <c r="AY109" s="51">
        <f t="shared" si="56"/>
        <v>294.40276439996683</v>
      </c>
      <c r="AZ109" s="65">
        <f t="shared" si="57"/>
        <v>1756.1396504170255</v>
      </c>
      <c r="BB109" s="131">
        <v>318992.72184371966</v>
      </c>
      <c r="BC109" s="54">
        <v>34863.771856088766</v>
      </c>
      <c r="BD109" s="54">
        <v>74312.295199665386</v>
      </c>
      <c r="BE109" s="54">
        <f t="shared" si="58"/>
        <v>428168.78889947385</v>
      </c>
      <c r="BG109" s="122">
        <f t="shared" si="59"/>
        <v>-1.4786299249894719E-2</v>
      </c>
      <c r="BH109" s="49">
        <f t="shared" si="59"/>
        <v>5.028796514468481E-2</v>
      </c>
      <c r="BI109" s="49">
        <f t="shared" si="59"/>
        <v>-4.8986445511936982E-2</v>
      </c>
      <c r="BJ109" s="49">
        <f t="shared" si="60"/>
        <v>-1.5423330870163676E-2</v>
      </c>
      <c r="BL109" s="131">
        <v>302688</v>
      </c>
      <c r="BM109" s="54">
        <v>35393</v>
      </c>
      <c r="BN109" s="54">
        <v>65867</v>
      </c>
      <c r="BO109" s="54">
        <f t="shared" si="61"/>
        <v>403948</v>
      </c>
      <c r="BQ109" s="122">
        <f t="shared" si="62"/>
        <v>3.8283645205624328E-2</v>
      </c>
      <c r="BR109" s="49">
        <f t="shared" si="62"/>
        <v>3.4583109654451549E-2</v>
      </c>
      <c r="BS109" s="49">
        <f t="shared" si="62"/>
        <v>7.2950035677957104E-2</v>
      </c>
      <c r="BT109" s="49">
        <f t="shared" si="63"/>
        <v>4.3612049075623549E-2</v>
      </c>
      <c r="BV109" s="122">
        <f t="shared" si="64"/>
        <v>3.4060315715020772E-2</v>
      </c>
      <c r="BW109" s="49">
        <f t="shared" si="64"/>
        <v>3.0374832486974368E-2</v>
      </c>
      <c r="BX109" s="49">
        <f t="shared" si="64"/>
        <v>6.8585696945909325E-2</v>
      </c>
      <c r="BY109" s="49">
        <f t="shared" si="32"/>
        <v>3.9367045733846862E-2</v>
      </c>
      <c r="CA109" s="180">
        <v>218749.45902764209</v>
      </c>
      <c r="CB109" s="64">
        <v>222710.40561488102</v>
      </c>
      <c r="CC109" s="64">
        <v>208965.38488127154</v>
      </c>
      <c r="CD109" s="64">
        <v>217298.31868425306</v>
      </c>
      <c r="CF109" s="180">
        <v>217189.17364855541</v>
      </c>
      <c r="CG109" s="64">
        <v>221978.64982328462</v>
      </c>
      <c r="CH109" s="64">
        <v>207708.76392175729</v>
      </c>
      <c r="CI109" s="64">
        <v>215907.62055198534</v>
      </c>
      <c r="CK109" s="163">
        <v>240052.09375</v>
      </c>
      <c r="CL109" s="60">
        <v>239075.65625</v>
      </c>
    </row>
    <row r="110" spans="1:90">
      <c r="A110" s="9" t="s">
        <v>244</v>
      </c>
      <c r="B110" s="23" t="s">
        <v>245</v>
      </c>
      <c r="D110" s="131">
        <v>433827.60772748012</v>
      </c>
      <c r="E110" s="54">
        <v>236620.125</v>
      </c>
      <c r="F110" s="124">
        <f t="shared" si="33"/>
        <v>1833.4349528700491</v>
      </c>
      <c r="G110" s="131">
        <f t="shared" si="34"/>
        <v>412424</v>
      </c>
      <c r="H110" s="54">
        <v>234526.75</v>
      </c>
      <c r="I110" s="124">
        <f t="shared" si="35"/>
        <v>1758.537139153636</v>
      </c>
      <c r="J110" s="49">
        <f t="shared" si="36"/>
        <v>5.1897095531492132E-2</v>
      </c>
      <c r="K110" s="49">
        <f t="shared" si="37"/>
        <v>4.259097635689435E-2</v>
      </c>
      <c r="M110" s="131">
        <f t="shared" si="38"/>
        <v>447179.6371811654</v>
      </c>
      <c r="N110" s="124">
        <f t="shared" si="39"/>
        <v>1889.8630755991926</v>
      </c>
      <c r="O110" s="49">
        <f t="shared" si="40"/>
        <v>-2.9858312730541403E-2</v>
      </c>
      <c r="P110" s="49">
        <f t="shared" si="41"/>
        <v>-2.9858312730541403E-2</v>
      </c>
      <c r="R110" s="131">
        <v>320568</v>
      </c>
      <c r="S110" s="54">
        <v>39440</v>
      </c>
      <c r="T110" s="54">
        <v>73620</v>
      </c>
      <c r="V110" s="124">
        <f t="shared" si="42"/>
        <v>73620</v>
      </c>
      <c r="W110" s="51">
        <f t="shared" si="43"/>
        <v>199.60772748012096</v>
      </c>
      <c r="Y110" s="176">
        <v>-3.7271571445232854E-2</v>
      </c>
      <c r="Z110" s="61">
        <v>1.0873018067547591E-3</v>
      </c>
      <c r="AA110" s="117">
        <f t="shared" si="44"/>
        <v>1</v>
      </c>
      <c r="AB110" s="63">
        <f t="shared" si="45"/>
        <v>332.97863706095359</v>
      </c>
      <c r="AC110" s="63">
        <f t="shared" si="45"/>
        <v>39.39716339306171</v>
      </c>
      <c r="AE110" s="124">
        <f t="shared" si="46"/>
        <v>199.60772748012096</v>
      </c>
      <c r="AF110" s="51">
        <v>0</v>
      </c>
      <c r="AG110" s="51">
        <f t="shared" si="47"/>
        <v>0</v>
      </c>
      <c r="AI110" s="124">
        <v>0</v>
      </c>
      <c r="AJ110" s="51">
        <f t="shared" si="48"/>
        <v>0</v>
      </c>
      <c r="AK110" s="51">
        <f t="shared" si="49"/>
        <v>0</v>
      </c>
      <c r="AM110" s="124">
        <f t="shared" si="50"/>
        <v>0</v>
      </c>
      <c r="AN110" s="51">
        <f t="shared" si="51"/>
        <v>0</v>
      </c>
      <c r="AO110" s="51">
        <f t="shared" si="52"/>
        <v>0</v>
      </c>
      <c r="AQ110" s="124">
        <f t="shared" si="53"/>
        <v>320768</v>
      </c>
      <c r="AR110" s="51">
        <f t="shared" si="53"/>
        <v>39440</v>
      </c>
      <c r="AS110" s="51">
        <f t="shared" si="54"/>
        <v>73620</v>
      </c>
      <c r="AU110" s="178">
        <f t="shared" si="55"/>
        <v>433828</v>
      </c>
      <c r="AW110" s="124">
        <f t="shared" si="56"/>
        <v>1355.624336687338</v>
      </c>
      <c r="AX110" s="51">
        <f t="shared" si="56"/>
        <v>166.68066589855786</v>
      </c>
      <c r="AY110" s="51">
        <f t="shared" si="56"/>
        <v>311.13160809969145</v>
      </c>
      <c r="AZ110" s="65">
        <f t="shared" si="57"/>
        <v>1833.4366106855873</v>
      </c>
      <c r="BB110" s="131">
        <v>332978.6370609536</v>
      </c>
      <c r="BC110" s="54">
        <v>39397.16339306171</v>
      </c>
      <c r="BD110" s="54">
        <v>74803.836727150076</v>
      </c>
      <c r="BE110" s="54">
        <f t="shared" si="58"/>
        <v>447179.6371811654</v>
      </c>
      <c r="BG110" s="122">
        <f t="shared" si="59"/>
        <v>-3.6670932311847926E-2</v>
      </c>
      <c r="BH110" s="49">
        <f t="shared" si="59"/>
        <v>1.0873018067547591E-3</v>
      </c>
      <c r="BI110" s="49">
        <f t="shared" si="59"/>
        <v>-1.5825882453973095E-2</v>
      </c>
      <c r="BJ110" s="49">
        <f t="shared" si="60"/>
        <v>-2.9857435515911579E-2</v>
      </c>
      <c r="BL110" s="131">
        <v>306278</v>
      </c>
      <c r="BM110" s="54">
        <v>37861</v>
      </c>
      <c r="BN110" s="54">
        <v>68285</v>
      </c>
      <c r="BO110" s="54">
        <f t="shared" si="61"/>
        <v>412424</v>
      </c>
      <c r="BQ110" s="122">
        <f t="shared" si="62"/>
        <v>4.7309960232207349E-2</v>
      </c>
      <c r="BR110" s="49">
        <f t="shared" si="62"/>
        <v>4.1705184754760927E-2</v>
      </c>
      <c r="BS110" s="49">
        <f t="shared" si="62"/>
        <v>7.8128432305777151E-2</v>
      </c>
      <c r="BT110" s="49">
        <f t="shared" si="63"/>
        <v>5.1898046670416864E-2</v>
      </c>
      <c r="BV110" s="122">
        <f t="shared" si="64"/>
        <v>3.8044423380677594E-2</v>
      </c>
      <c r="BW110" s="49">
        <f t="shared" si="64"/>
        <v>3.2489233274995533E-2</v>
      </c>
      <c r="BX110" s="49">
        <f t="shared" si="64"/>
        <v>6.8590244854569882E-2</v>
      </c>
      <c r="BY110" s="49">
        <f t="shared" si="32"/>
        <v>4.2591919081105933E-2</v>
      </c>
      <c r="CA110" s="180">
        <v>228340.30915768127</v>
      </c>
      <c r="CB110" s="64">
        <v>251669.79280275886</v>
      </c>
      <c r="CC110" s="64">
        <v>210347.5944362313</v>
      </c>
      <c r="CD110" s="64">
        <v>226946.44221747699</v>
      </c>
      <c r="CF110" s="180">
        <v>225148.26996507982</v>
      </c>
      <c r="CG110" s="64">
        <v>249296.36255090451</v>
      </c>
      <c r="CH110" s="64">
        <v>208596.90497089757</v>
      </c>
      <c r="CI110" s="64">
        <v>224169.22158254188</v>
      </c>
      <c r="CK110" s="163">
        <v>236620.125</v>
      </c>
      <c r="CL110" s="60">
        <v>234526.75</v>
      </c>
    </row>
    <row r="111" spans="1:90">
      <c r="A111" s="9" t="s">
        <v>246</v>
      </c>
      <c r="B111" s="23" t="s">
        <v>247</v>
      </c>
      <c r="D111" s="131">
        <v>341822.2523530887</v>
      </c>
      <c r="E111" s="54">
        <v>184554.375</v>
      </c>
      <c r="F111" s="124">
        <f t="shared" si="33"/>
        <v>1852.1492777025128</v>
      </c>
      <c r="G111" s="131">
        <f t="shared" si="34"/>
        <v>326025</v>
      </c>
      <c r="H111" s="54">
        <v>182607.109375</v>
      </c>
      <c r="I111" s="124">
        <f t="shared" si="35"/>
        <v>1785.3905092516336</v>
      </c>
      <c r="J111" s="49">
        <f t="shared" si="36"/>
        <v>4.8454113497703233E-2</v>
      </c>
      <c r="K111" s="49">
        <f t="shared" si="37"/>
        <v>3.7391689999999977E-2</v>
      </c>
      <c r="M111" s="131">
        <f t="shared" si="38"/>
        <v>334315.01186611754</v>
      </c>
      <c r="N111" s="124">
        <f t="shared" si="39"/>
        <v>1811.4716157019714</v>
      </c>
      <c r="O111" s="49">
        <f t="shared" si="40"/>
        <v>2.2455588952067673E-2</v>
      </c>
      <c r="P111" s="49">
        <f t="shared" si="41"/>
        <v>2.2455588952067673E-2</v>
      </c>
      <c r="R111" s="131">
        <v>254873</v>
      </c>
      <c r="S111" s="54">
        <v>27031</v>
      </c>
      <c r="T111" s="54">
        <v>59765</v>
      </c>
      <c r="V111" s="124">
        <f t="shared" si="42"/>
        <v>59765</v>
      </c>
      <c r="W111" s="51">
        <f t="shared" si="43"/>
        <v>153.25235308869742</v>
      </c>
      <c r="Y111" s="176">
        <v>3.4774527913949749E-2</v>
      </c>
      <c r="Z111" s="61">
        <v>-2.0348539051221359E-2</v>
      </c>
      <c r="AA111" s="117">
        <f t="shared" si="44"/>
        <v>3</v>
      </c>
      <c r="AB111" s="63">
        <f t="shared" si="45"/>
        <v>246.30776379257264</v>
      </c>
      <c r="AC111" s="63">
        <f t="shared" si="45"/>
        <v>27.592466379645735</v>
      </c>
      <c r="AE111" s="124">
        <f t="shared" si="46"/>
        <v>0</v>
      </c>
      <c r="AF111" s="51">
        <v>0</v>
      </c>
      <c r="AG111" s="51">
        <f t="shared" si="47"/>
        <v>153.25235308869742</v>
      </c>
      <c r="AI111" s="124">
        <v>0</v>
      </c>
      <c r="AJ111" s="51">
        <f t="shared" si="48"/>
        <v>153.25235308869742</v>
      </c>
      <c r="AK111" s="51">
        <f t="shared" si="49"/>
        <v>0</v>
      </c>
      <c r="AM111" s="124">
        <f t="shared" si="50"/>
        <v>0</v>
      </c>
      <c r="AN111" s="51">
        <f t="shared" si="51"/>
        <v>0</v>
      </c>
      <c r="AO111" s="51">
        <f t="shared" si="52"/>
        <v>0</v>
      </c>
      <c r="AQ111" s="124">
        <f t="shared" si="53"/>
        <v>254873</v>
      </c>
      <c r="AR111" s="51">
        <f t="shared" si="53"/>
        <v>27184</v>
      </c>
      <c r="AS111" s="51">
        <f t="shared" si="54"/>
        <v>59765</v>
      </c>
      <c r="AU111" s="178">
        <f t="shared" si="55"/>
        <v>341822</v>
      </c>
      <c r="AW111" s="124">
        <f t="shared" si="56"/>
        <v>1381.0184667797769</v>
      </c>
      <c r="AX111" s="51">
        <f t="shared" si="56"/>
        <v>147.29534317460642</v>
      </c>
      <c r="AY111" s="51">
        <f t="shared" si="56"/>
        <v>323.83410038369453</v>
      </c>
      <c r="AZ111" s="65">
        <f t="shared" si="57"/>
        <v>1852.1479103380777</v>
      </c>
      <c r="BB111" s="131">
        <v>246307.76379257266</v>
      </c>
      <c r="BC111" s="54">
        <v>27592.466379645739</v>
      </c>
      <c r="BD111" s="54">
        <v>60414.781693899124</v>
      </c>
      <c r="BE111" s="54">
        <f t="shared" si="58"/>
        <v>334315.01186611754</v>
      </c>
      <c r="BG111" s="122">
        <f t="shared" si="59"/>
        <v>3.4774527913949749E-2</v>
      </c>
      <c r="BH111" s="49">
        <f t="shared" si="59"/>
        <v>-1.4803547244586102E-2</v>
      </c>
      <c r="BI111" s="49">
        <f t="shared" si="59"/>
        <v>-1.0755342909146703E-2</v>
      </c>
      <c r="BJ111" s="49">
        <f t="shared" si="60"/>
        <v>2.2454834115821276E-2</v>
      </c>
      <c r="BL111" s="131">
        <v>244862</v>
      </c>
      <c r="BM111" s="54">
        <v>25824</v>
      </c>
      <c r="BN111" s="54">
        <v>55339</v>
      </c>
      <c r="BO111" s="54">
        <f t="shared" si="61"/>
        <v>326025</v>
      </c>
      <c r="BQ111" s="122">
        <f t="shared" si="62"/>
        <v>4.0884253171173945E-2</v>
      </c>
      <c r="BR111" s="49">
        <f t="shared" si="62"/>
        <v>5.2664188351920771E-2</v>
      </c>
      <c r="BS111" s="49">
        <f t="shared" si="62"/>
        <v>7.9979761108802006E-2</v>
      </c>
      <c r="BT111" s="49">
        <f t="shared" si="63"/>
        <v>4.8453339467832146E-2</v>
      </c>
      <c r="BV111" s="122">
        <f t="shared" si="64"/>
        <v>2.9901700599315184E-2</v>
      </c>
      <c r="BW111" s="49">
        <f t="shared" si="64"/>
        <v>4.1557343614990527E-2</v>
      </c>
      <c r="BX111" s="49">
        <f t="shared" si="64"/>
        <v>6.858470496611857E-2</v>
      </c>
      <c r="BY111" s="49">
        <f t="shared" si="32"/>
        <v>3.7390924137054027E-2</v>
      </c>
      <c r="CA111" s="180">
        <v>168905.70346721</v>
      </c>
      <c r="CB111" s="64">
        <v>176261.17462825976</v>
      </c>
      <c r="CC111" s="64">
        <v>169885.72449906613</v>
      </c>
      <c r="CD111" s="64">
        <v>169666.94414166984</v>
      </c>
      <c r="CF111" s="180">
        <v>168072.03297102329</v>
      </c>
      <c r="CG111" s="64">
        <v>174628.14240595521</v>
      </c>
      <c r="CH111" s="64">
        <v>168993.26348653767</v>
      </c>
      <c r="CI111" s="64">
        <v>168756.25631507288</v>
      </c>
      <c r="CK111" s="163">
        <v>184554.375</v>
      </c>
      <c r="CL111" s="60">
        <v>182607.109375</v>
      </c>
    </row>
    <row r="112" spans="1:90">
      <c r="A112" s="9" t="s">
        <v>248</v>
      </c>
      <c r="B112" s="23" t="s">
        <v>249</v>
      </c>
      <c r="D112" s="131">
        <v>633275.26157068426</v>
      </c>
      <c r="E112" s="54">
        <v>324123.21875</v>
      </c>
      <c r="F112" s="124">
        <f t="shared" si="33"/>
        <v>1953.8102330741594</v>
      </c>
      <c r="G112" s="131">
        <f t="shared" si="34"/>
        <v>605428</v>
      </c>
      <c r="H112" s="54">
        <v>321457</v>
      </c>
      <c r="I112" s="124">
        <f t="shared" si="35"/>
        <v>1883.3872026429663</v>
      </c>
      <c r="J112" s="49">
        <f t="shared" si="36"/>
        <v>4.5995992208295977E-2</v>
      </c>
      <c r="K112" s="49">
        <f t="shared" si="37"/>
        <v>3.7391690000000199E-2</v>
      </c>
      <c r="M112" s="131">
        <f t="shared" si="38"/>
        <v>619782.71221312496</v>
      </c>
      <c r="N112" s="124">
        <f t="shared" si="39"/>
        <v>1912.1823934840365</v>
      </c>
      <c r="O112" s="49">
        <f t="shared" si="40"/>
        <v>2.1769805920174745E-2</v>
      </c>
      <c r="P112" s="49">
        <f t="shared" si="41"/>
        <v>2.1769805920174745E-2</v>
      </c>
      <c r="R112" s="131">
        <v>468803</v>
      </c>
      <c r="S112" s="54">
        <v>50757</v>
      </c>
      <c r="T112" s="54">
        <v>113374</v>
      </c>
      <c r="V112" s="124">
        <f t="shared" si="42"/>
        <v>113374</v>
      </c>
      <c r="W112" s="51">
        <f t="shared" si="43"/>
        <v>341.26157068426255</v>
      </c>
      <c r="Y112" s="176">
        <v>1.822224652313964E-2</v>
      </c>
      <c r="Z112" s="61">
        <v>-1.6164976926420493E-3</v>
      </c>
      <c r="AA112" s="117">
        <f t="shared" si="44"/>
        <v>3</v>
      </c>
      <c r="AB112" s="63">
        <f t="shared" si="45"/>
        <v>460.41323650194494</v>
      </c>
      <c r="AC112" s="63">
        <f t="shared" si="45"/>
        <v>50.839181419460367</v>
      </c>
      <c r="AE112" s="124">
        <f t="shared" si="46"/>
        <v>0</v>
      </c>
      <c r="AF112" s="51">
        <v>0</v>
      </c>
      <c r="AG112" s="51">
        <f t="shared" si="47"/>
        <v>341.26157068426255</v>
      </c>
      <c r="AI112" s="124">
        <v>0</v>
      </c>
      <c r="AJ112" s="51">
        <f t="shared" si="48"/>
        <v>82.048573385432505</v>
      </c>
      <c r="AK112" s="51">
        <f t="shared" si="49"/>
        <v>259.21299729883003</v>
      </c>
      <c r="AM112" s="124">
        <f t="shared" si="50"/>
        <v>233.43673466610605</v>
      </c>
      <c r="AN112" s="51">
        <f t="shared" si="51"/>
        <v>25.776262632723991</v>
      </c>
      <c r="AO112" s="51">
        <f t="shared" si="52"/>
        <v>0</v>
      </c>
      <c r="AQ112" s="124">
        <f t="shared" si="53"/>
        <v>469036</v>
      </c>
      <c r="AR112" s="51">
        <f t="shared" si="53"/>
        <v>50865</v>
      </c>
      <c r="AS112" s="51">
        <f t="shared" si="54"/>
        <v>113374</v>
      </c>
      <c r="AU112" s="178">
        <f t="shared" si="55"/>
        <v>633275</v>
      </c>
      <c r="AW112" s="124">
        <f t="shared" si="56"/>
        <v>1447.0916394353496</v>
      </c>
      <c r="AX112" s="51">
        <f t="shared" si="56"/>
        <v>156.93105910821146</v>
      </c>
      <c r="AY112" s="51">
        <f t="shared" si="56"/>
        <v>349.78672752058128</v>
      </c>
      <c r="AZ112" s="65">
        <f t="shared" si="57"/>
        <v>1953.8094260641426</v>
      </c>
      <c r="BB112" s="131">
        <v>460413.23650194495</v>
      </c>
      <c r="BC112" s="54">
        <v>50839.181419460365</v>
      </c>
      <c r="BD112" s="54">
        <v>108530.29429171969</v>
      </c>
      <c r="BE112" s="54">
        <f t="shared" si="58"/>
        <v>619782.71221312496</v>
      </c>
      <c r="BG112" s="122">
        <f t="shared" si="59"/>
        <v>1.8728313641822592E-2</v>
      </c>
      <c r="BH112" s="49">
        <f t="shared" si="59"/>
        <v>5.0784807738368798E-4</v>
      </c>
      <c r="BI112" s="49">
        <f t="shared" si="59"/>
        <v>4.4629987782589531E-2</v>
      </c>
      <c r="BJ112" s="49">
        <f t="shared" si="60"/>
        <v>2.1769383884065796E-2</v>
      </c>
      <c r="BL112" s="131">
        <v>451448</v>
      </c>
      <c r="BM112" s="54">
        <v>48755</v>
      </c>
      <c r="BN112" s="54">
        <v>105225</v>
      </c>
      <c r="BO112" s="54">
        <f t="shared" si="61"/>
        <v>605428</v>
      </c>
      <c r="BQ112" s="122">
        <f t="shared" si="62"/>
        <v>3.8959082773652787E-2</v>
      </c>
      <c r="BR112" s="49">
        <f t="shared" si="62"/>
        <v>4.3277612552558686E-2</v>
      </c>
      <c r="BS112" s="49">
        <f t="shared" si="62"/>
        <v>7.744357329531959E-2</v>
      </c>
      <c r="BT112" s="49">
        <f t="shared" si="63"/>
        <v>4.5995560165700944E-2</v>
      </c>
      <c r="BV112" s="122">
        <f t="shared" si="64"/>
        <v>3.0412665773176917E-2</v>
      </c>
      <c r="BW112" s="49">
        <f t="shared" si="64"/>
        <v>3.4695671577239962E-2</v>
      </c>
      <c r="BX112" s="49">
        <f t="shared" si="64"/>
        <v>6.8580585113646952E-2</v>
      </c>
      <c r="BY112" s="49">
        <f t="shared" si="32"/>
        <v>3.7391261511362295E-2</v>
      </c>
      <c r="CA112" s="180">
        <v>315728.66563177726</v>
      </c>
      <c r="CB112" s="64">
        <v>324761.61104407709</v>
      </c>
      <c r="CC112" s="64">
        <v>305186.0349221052</v>
      </c>
      <c r="CD112" s="64">
        <v>314543.57441522478</v>
      </c>
      <c r="CF112" s="180">
        <v>314618.19025443151</v>
      </c>
      <c r="CG112" s="64">
        <v>322410.55234107468</v>
      </c>
      <c r="CH112" s="64">
        <v>303926.79104506091</v>
      </c>
      <c r="CI112" s="64">
        <v>313363.53363718529</v>
      </c>
      <c r="CK112" s="163">
        <v>324123.21875</v>
      </c>
      <c r="CL112" s="60">
        <v>321457</v>
      </c>
    </row>
    <row r="113" spans="1:90">
      <c r="A113" s="9" t="s">
        <v>250</v>
      </c>
      <c r="B113" s="23" t="s">
        <v>251</v>
      </c>
      <c r="D113" s="131">
        <v>384702.62871820165</v>
      </c>
      <c r="E113" s="54">
        <v>179520.9375</v>
      </c>
      <c r="F113" s="124">
        <f t="shared" si="33"/>
        <v>2142.940172191345</v>
      </c>
      <c r="G113" s="131">
        <f t="shared" si="34"/>
        <v>366723</v>
      </c>
      <c r="H113" s="54">
        <v>178607.328125</v>
      </c>
      <c r="I113" s="124">
        <f t="shared" si="35"/>
        <v>2053.2360225631141</v>
      </c>
      <c r="J113" s="49">
        <f t="shared" si="36"/>
        <v>4.9027818593875061E-2</v>
      </c>
      <c r="K113" s="49">
        <f t="shared" si="37"/>
        <v>4.368915635731474E-2</v>
      </c>
      <c r="M113" s="131">
        <f t="shared" si="38"/>
        <v>398427.99729722977</v>
      </c>
      <c r="N113" s="124">
        <f t="shared" si="39"/>
        <v>2219.3957030623783</v>
      </c>
      <c r="O113" s="49">
        <f t="shared" si="40"/>
        <v>-3.4448805485897904E-2</v>
      </c>
      <c r="P113" s="49">
        <f t="shared" si="41"/>
        <v>-3.4448805485897793E-2</v>
      </c>
      <c r="R113" s="131">
        <v>295788</v>
      </c>
      <c r="S113" s="54">
        <v>34024</v>
      </c>
      <c r="T113" s="54">
        <v>52974</v>
      </c>
      <c r="V113" s="124">
        <f t="shared" si="42"/>
        <v>52974</v>
      </c>
      <c r="W113" s="51">
        <f t="shared" si="43"/>
        <v>1916.6287182016531</v>
      </c>
      <c r="Y113" s="176">
        <v>-2.3607749917470056E-2</v>
      </c>
      <c r="Z113" s="61">
        <v>9.155180457697254E-3</v>
      </c>
      <c r="AA113" s="117">
        <f t="shared" si="44"/>
        <v>1</v>
      </c>
      <c r="AB113" s="63">
        <f t="shared" si="45"/>
        <v>302.9397252743438</v>
      </c>
      <c r="AC113" s="63">
        <f t="shared" si="45"/>
        <v>33.715330069027232</v>
      </c>
      <c r="AE113" s="124">
        <f t="shared" si="46"/>
        <v>1916.6287182016531</v>
      </c>
      <c r="AF113" s="51">
        <v>0</v>
      </c>
      <c r="AG113" s="51">
        <f t="shared" si="47"/>
        <v>0</v>
      </c>
      <c r="AI113" s="124">
        <v>0</v>
      </c>
      <c r="AJ113" s="51">
        <f t="shared" si="48"/>
        <v>0</v>
      </c>
      <c r="AK113" s="51">
        <f t="shared" si="49"/>
        <v>0</v>
      </c>
      <c r="AM113" s="124">
        <f t="shared" si="50"/>
        <v>0</v>
      </c>
      <c r="AN113" s="51">
        <f t="shared" si="51"/>
        <v>0</v>
      </c>
      <c r="AO113" s="51">
        <f t="shared" si="52"/>
        <v>0</v>
      </c>
      <c r="AQ113" s="124">
        <f t="shared" si="53"/>
        <v>297705</v>
      </c>
      <c r="AR113" s="51">
        <f t="shared" si="53"/>
        <v>34024</v>
      </c>
      <c r="AS113" s="51">
        <f t="shared" si="54"/>
        <v>52974</v>
      </c>
      <c r="AU113" s="178">
        <f t="shared" si="55"/>
        <v>384703</v>
      </c>
      <c r="AW113" s="124">
        <f t="shared" si="56"/>
        <v>1658.330243512682</v>
      </c>
      <c r="AX113" s="51">
        <f t="shared" si="56"/>
        <v>189.52663947624492</v>
      </c>
      <c r="AY113" s="51">
        <f t="shared" si="56"/>
        <v>295.08535738345284</v>
      </c>
      <c r="AZ113" s="65">
        <f t="shared" si="57"/>
        <v>2142.9422403723797</v>
      </c>
      <c r="BB113" s="131">
        <v>302939.7252743438</v>
      </c>
      <c r="BC113" s="54">
        <v>33715.33006902723</v>
      </c>
      <c r="BD113" s="54">
        <v>61772.941953858783</v>
      </c>
      <c r="BE113" s="54">
        <f t="shared" si="58"/>
        <v>398427.99729722977</v>
      </c>
      <c r="BG113" s="122">
        <f t="shared" si="59"/>
        <v>-1.7279758439086246E-2</v>
      </c>
      <c r="BH113" s="49">
        <f t="shared" si="59"/>
        <v>9.155180457697254E-3</v>
      </c>
      <c r="BI113" s="49">
        <f t="shared" si="59"/>
        <v>-0.14244006640368756</v>
      </c>
      <c r="BJ113" s="49">
        <f t="shared" si="60"/>
        <v>-3.4447873619159464E-2</v>
      </c>
      <c r="BL113" s="131">
        <v>284616</v>
      </c>
      <c r="BM113" s="54">
        <v>32785</v>
      </c>
      <c r="BN113" s="54">
        <v>49322</v>
      </c>
      <c r="BO113" s="54">
        <f t="shared" si="61"/>
        <v>366723</v>
      </c>
      <c r="BQ113" s="122">
        <f t="shared" si="62"/>
        <v>4.5988278944261829E-2</v>
      </c>
      <c r="BR113" s="49">
        <f t="shared" si="62"/>
        <v>3.779167302119868E-2</v>
      </c>
      <c r="BS113" s="49">
        <f t="shared" si="62"/>
        <v>7.404403714366814E-2</v>
      </c>
      <c r="BT113" s="49">
        <f t="shared" si="63"/>
        <v>4.9028831025051511E-2</v>
      </c>
      <c r="BV113" s="122">
        <f t="shared" si="64"/>
        <v>4.0665085387612709E-2</v>
      </c>
      <c r="BW113" s="49">
        <f t="shared" si="64"/>
        <v>3.251019323966009E-2</v>
      </c>
      <c r="BX113" s="49">
        <f t="shared" si="64"/>
        <v>6.8578063563303537E-2</v>
      </c>
      <c r="BY113" s="49">
        <f t="shared" si="32"/>
        <v>4.3690163636074697E-2</v>
      </c>
      <c r="CA113" s="180">
        <v>207741.10656421515</v>
      </c>
      <c r="CB113" s="64">
        <v>215374.13869352423</v>
      </c>
      <c r="CC113" s="64">
        <v>173704.85672597919</v>
      </c>
      <c r="CD113" s="64">
        <v>202204.68229819761</v>
      </c>
      <c r="CF113" s="180">
        <v>205886.93853523131</v>
      </c>
      <c r="CG113" s="64">
        <v>214061.96724458932</v>
      </c>
      <c r="CH113" s="64">
        <v>172552.62833354541</v>
      </c>
      <c r="CI113" s="64">
        <v>200690.11111531843</v>
      </c>
      <c r="CK113" s="163">
        <v>179520.9375</v>
      </c>
      <c r="CL113" s="60">
        <v>178607.328125</v>
      </c>
    </row>
    <row r="114" spans="1:90">
      <c r="A114" s="9" t="s">
        <v>252</v>
      </c>
      <c r="B114" s="23" t="s">
        <v>253</v>
      </c>
      <c r="D114" s="131">
        <v>493485.08459293225</v>
      </c>
      <c r="E114" s="54">
        <v>256610.453125</v>
      </c>
      <c r="F114" s="124">
        <f t="shared" si="33"/>
        <v>1923.0903440731854</v>
      </c>
      <c r="G114" s="131">
        <f t="shared" si="34"/>
        <v>471384</v>
      </c>
      <c r="H114" s="54">
        <v>255215.78125</v>
      </c>
      <c r="I114" s="124">
        <f t="shared" si="35"/>
        <v>1847.0017711728003</v>
      </c>
      <c r="J114" s="49">
        <f t="shared" si="36"/>
        <v>4.6885521343389414E-2</v>
      </c>
      <c r="K114" s="49">
        <f t="shared" si="37"/>
        <v>4.119572275887462E-2</v>
      </c>
      <c r="M114" s="131">
        <f t="shared" si="38"/>
        <v>505377.50122994848</v>
      </c>
      <c r="N114" s="124">
        <f t="shared" si="39"/>
        <v>1969.4345848949854</v>
      </c>
      <c r="O114" s="49">
        <f t="shared" si="40"/>
        <v>-2.3531749252931444E-2</v>
      </c>
      <c r="P114" s="49">
        <f t="shared" si="41"/>
        <v>-2.3531749252931444E-2</v>
      </c>
      <c r="R114" s="131">
        <v>368349</v>
      </c>
      <c r="S114" s="54">
        <v>41547</v>
      </c>
      <c r="T114" s="54">
        <v>83165</v>
      </c>
      <c r="V114" s="124">
        <f t="shared" si="42"/>
        <v>83165</v>
      </c>
      <c r="W114" s="51">
        <f t="shared" si="43"/>
        <v>424.08459293225314</v>
      </c>
      <c r="Y114" s="176">
        <v>-2.7712990054509001E-2</v>
      </c>
      <c r="Z114" s="61">
        <v>1.553700329131269E-3</v>
      </c>
      <c r="AA114" s="117">
        <f t="shared" si="44"/>
        <v>1</v>
      </c>
      <c r="AB114" s="63">
        <f t="shared" si="45"/>
        <v>378.84801116560288</v>
      </c>
      <c r="AC114" s="63">
        <f t="shared" si="45"/>
        <v>41.48254855066363</v>
      </c>
      <c r="AE114" s="124">
        <f t="shared" si="46"/>
        <v>424.08459293225314</v>
      </c>
      <c r="AF114" s="51">
        <v>0</v>
      </c>
      <c r="AG114" s="51">
        <f t="shared" si="47"/>
        <v>0</v>
      </c>
      <c r="AI114" s="124">
        <v>0</v>
      </c>
      <c r="AJ114" s="51">
        <f t="shared" si="48"/>
        <v>0</v>
      </c>
      <c r="AK114" s="51">
        <f t="shared" si="49"/>
        <v>0</v>
      </c>
      <c r="AM114" s="124">
        <f t="shared" si="50"/>
        <v>0</v>
      </c>
      <c r="AN114" s="51">
        <f t="shared" si="51"/>
        <v>0</v>
      </c>
      <c r="AO114" s="51">
        <f t="shared" si="52"/>
        <v>0</v>
      </c>
      <c r="AQ114" s="124">
        <f t="shared" si="53"/>
        <v>368773</v>
      </c>
      <c r="AR114" s="51">
        <f t="shared" si="53"/>
        <v>41547</v>
      </c>
      <c r="AS114" s="51">
        <f t="shared" si="54"/>
        <v>83165</v>
      </c>
      <c r="AU114" s="178">
        <f t="shared" si="55"/>
        <v>493485</v>
      </c>
      <c r="AW114" s="124">
        <f t="shared" si="56"/>
        <v>1437.0926652016135</v>
      </c>
      <c r="AX114" s="51">
        <f t="shared" si="56"/>
        <v>161.90688841409607</v>
      </c>
      <c r="AY114" s="51">
        <f t="shared" si="56"/>
        <v>324.09046080242371</v>
      </c>
      <c r="AZ114" s="65">
        <f t="shared" si="57"/>
        <v>1923.0900144181333</v>
      </c>
      <c r="BB114" s="131">
        <v>378848.01116560289</v>
      </c>
      <c r="BC114" s="54">
        <v>41482.54855066364</v>
      </c>
      <c r="BD114" s="54">
        <v>85046.941513681988</v>
      </c>
      <c r="BE114" s="54">
        <f t="shared" si="58"/>
        <v>505377.50122994848</v>
      </c>
      <c r="BG114" s="122">
        <f t="shared" si="59"/>
        <v>-2.6593807724118901E-2</v>
      </c>
      <c r="BH114" s="49">
        <f t="shared" si="59"/>
        <v>1.5537003291310469E-3</v>
      </c>
      <c r="BI114" s="49">
        <f t="shared" si="59"/>
        <v>-2.2128267991615269E-2</v>
      </c>
      <c r="BJ114" s="49">
        <f t="shared" si="60"/>
        <v>-2.3531916638563133E-2</v>
      </c>
      <c r="BL114" s="131">
        <v>353959</v>
      </c>
      <c r="BM114" s="54">
        <v>40021</v>
      </c>
      <c r="BN114" s="54">
        <v>77404</v>
      </c>
      <c r="BO114" s="54">
        <f t="shared" si="61"/>
        <v>471384</v>
      </c>
      <c r="BQ114" s="122">
        <f t="shared" si="62"/>
        <v>4.1852304927971984E-2</v>
      </c>
      <c r="BR114" s="49">
        <f t="shared" si="62"/>
        <v>3.8129981759576159E-2</v>
      </c>
      <c r="BS114" s="49">
        <f t="shared" si="62"/>
        <v>7.4427678156167687E-2</v>
      </c>
      <c r="BT114" s="49">
        <f t="shared" si="63"/>
        <v>4.6885341886869325E-2</v>
      </c>
      <c r="BV114" s="122">
        <f t="shared" si="64"/>
        <v>3.6189861758210595E-2</v>
      </c>
      <c r="BW114" s="49">
        <f t="shared" si="64"/>
        <v>3.2487769330104443E-2</v>
      </c>
      <c r="BX114" s="49">
        <f t="shared" si="64"/>
        <v>6.8588188586675924E-2</v>
      </c>
      <c r="BY114" s="49">
        <f t="shared" si="32"/>
        <v>4.1195544277696339E-2</v>
      </c>
      <c r="CA114" s="180">
        <v>259795.26121218098</v>
      </c>
      <c r="CB114" s="64">
        <v>264991.27093283291</v>
      </c>
      <c r="CC114" s="64">
        <v>239151.09631093146</v>
      </c>
      <c r="CD114" s="64">
        <v>256482.21954800168</v>
      </c>
      <c r="CF114" s="180">
        <v>257189.0181893174</v>
      </c>
      <c r="CG114" s="64">
        <v>263006.24847522989</v>
      </c>
      <c r="CH114" s="64">
        <v>237596.99124741231</v>
      </c>
      <c r="CI114" s="64">
        <v>254215.31646700384</v>
      </c>
      <c r="CK114" s="163">
        <v>256610.453125</v>
      </c>
      <c r="CL114" s="60">
        <v>255215.78125</v>
      </c>
    </row>
    <row r="115" spans="1:90">
      <c r="A115" s="9" t="s">
        <v>254</v>
      </c>
      <c r="B115" s="23" t="s">
        <v>255</v>
      </c>
      <c r="D115" s="131">
        <v>478922.02547840204</v>
      </c>
      <c r="E115" s="54">
        <v>238261.5625</v>
      </c>
      <c r="F115" s="124">
        <f t="shared" si="33"/>
        <v>2010.0683486384928</v>
      </c>
      <c r="G115" s="131">
        <f t="shared" si="34"/>
        <v>456017</v>
      </c>
      <c r="H115" s="54">
        <v>235011.34375</v>
      </c>
      <c r="I115" s="124">
        <f t="shared" si="35"/>
        <v>1940.4042065522635</v>
      </c>
      <c r="J115" s="49">
        <f t="shared" si="36"/>
        <v>5.0228446479850586E-2</v>
      </c>
      <c r="K115" s="49">
        <f t="shared" si="37"/>
        <v>3.5901871296192267E-2</v>
      </c>
      <c r="M115" s="131">
        <f t="shared" si="38"/>
        <v>457927.14971414977</v>
      </c>
      <c r="N115" s="124">
        <f t="shared" si="39"/>
        <v>1921.9514256066786</v>
      </c>
      <c r="O115" s="49">
        <f t="shared" si="40"/>
        <v>4.5847632701746965E-2</v>
      </c>
      <c r="P115" s="49">
        <f t="shared" si="41"/>
        <v>4.5847632701746965E-2</v>
      </c>
      <c r="R115" s="131">
        <v>344882</v>
      </c>
      <c r="S115" s="54">
        <v>38716</v>
      </c>
      <c r="T115" s="54">
        <v>93864</v>
      </c>
      <c r="V115" s="124">
        <f t="shared" si="42"/>
        <v>93864</v>
      </c>
      <c r="W115" s="51">
        <f t="shared" si="43"/>
        <v>1460.0254784020362</v>
      </c>
      <c r="Y115" s="176">
        <v>5.9107553142282665E-2</v>
      </c>
      <c r="Z115" s="61">
        <v>6.2490323632112599E-2</v>
      </c>
      <c r="AA115" s="117">
        <f t="shared" si="44"/>
        <v>2</v>
      </c>
      <c r="AB115" s="63">
        <f t="shared" si="45"/>
        <v>325.63453917098809</v>
      </c>
      <c r="AC115" s="63">
        <f t="shared" si="45"/>
        <v>36.438920090725851</v>
      </c>
      <c r="AE115" s="124">
        <f t="shared" si="46"/>
        <v>0</v>
      </c>
      <c r="AF115" s="51">
        <v>0</v>
      </c>
      <c r="AG115" s="51">
        <f t="shared" si="47"/>
        <v>1460.0254784020362</v>
      </c>
      <c r="AI115" s="124">
        <v>0</v>
      </c>
      <c r="AJ115" s="51">
        <f t="shared" si="48"/>
        <v>0</v>
      </c>
      <c r="AK115" s="51">
        <f t="shared" si="49"/>
        <v>1460.0254784020362</v>
      </c>
      <c r="AM115" s="124">
        <f t="shared" si="50"/>
        <v>1313.0891306056619</v>
      </c>
      <c r="AN115" s="51">
        <f t="shared" si="51"/>
        <v>146.93634779637438</v>
      </c>
      <c r="AO115" s="51">
        <f t="shared" si="52"/>
        <v>0</v>
      </c>
      <c r="AQ115" s="124">
        <f t="shared" si="53"/>
        <v>346195</v>
      </c>
      <c r="AR115" s="51">
        <f t="shared" si="53"/>
        <v>38863</v>
      </c>
      <c r="AS115" s="51">
        <f t="shared" si="54"/>
        <v>93864</v>
      </c>
      <c r="AU115" s="178">
        <f t="shared" si="55"/>
        <v>478922</v>
      </c>
      <c r="AW115" s="124">
        <f t="shared" si="56"/>
        <v>1453.0039859030976</v>
      </c>
      <c r="AX115" s="51">
        <f t="shared" si="56"/>
        <v>163.11065701166132</v>
      </c>
      <c r="AY115" s="51">
        <f t="shared" si="56"/>
        <v>393.95359878914587</v>
      </c>
      <c r="AZ115" s="65">
        <f t="shared" si="57"/>
        <v>2010.068241703905</v>
      </c>
      <c r="BB115" s="131">
        <v>325634.53917098808</v>
      </c>
      <c r="BC115" s="54">
        <v>36438.920090725849</v>
      </c>
      <c r="BD115" s="54">
        <v>95853.690452435883</v>
      </c>
      <c r="BE115" s="54">
        <f t="shared" si="58"/>
        <v>457927.14971414977</v>
      </c>
      <c r="BG115" s="122">
        <f t="shared" si="59"/>
        <v>6.3139680702653633E-2</v>
      </c>
      <c r="BH115" s="49">
        <f t="shared" si="59"/>
        <v>6.6524471725250445E-2</v>
      </c>
      <c r="BI115" s="49">
        <f t="shared" si="59"/>
        <v>-2.0757577961207474E-2</v>
      </c>
      <c r="BJ115" s="49">
        <f t="shared" si="60"/>
        <v>4.5847577063198308E-2</v>
      </c>
      <c r="BL115" s="131">
        <v>332208</v>
      </c>
      <c r="BM115" s="54">
        <v>37168</v>
      </c>
      <c r="BN115" s="54">
        <v>86641</v>
      </c>
      <c r="BO115" s="54">
        <f t="shared" si="61"/>
        <v>456017</v>
      </c>
      <c r="BQ115" s="122">
        <f t="shared" si="62"/>
        <v>4.2103140201319667E-2</v>
      </c>
      <c r="BR115" s="49">
        <f t="shared" si="62"/>
        <v>4.5603745157124509E-2</v>
      </c>
      <c r="BS115" s="49">
        <f t="shared" si="62"/>
        <v>8.3366997149155742E-2</v>
      </c>
      <c r="BT115" s="49">
        <f t="shared" si="63"/>
        <v>5.02283906082448E-2</v>
      </c>
      <c r="BV115" s="122">
        <f t="shared" si="64"/>
        <v>2.7887405484494643E-2</v>
      </c>
      <c r="BW115" s="49">
        <f t="shared" si="64"/>
        <v>3.134025732500767E-2</v>
      </c>
      <c r="BX115" s="49">
        <f t="shared" si="64"/>
        <v>6.8588366092098951E-2</v>
      </c>
      <c r="BY115" s="49">
        <f t="shared" si="32"/>
        <v>3.5901816186752811E-2</v>
      </c>
      <c r="CA115" s="180">
        <v>223304.08942454556</v>
      </c>
      <c r="CB115" s="64">
        <v>232772.48104629543</v>
      </c>
      <c r="CC115" s="64">
        <v>269539.55955559987</v>
      </c>
      <c r="CD115" s="64">
        <v>232400.87155469743</v>
      </c>
      <c r="CF115" s="180">
        <v>221691.52351895021</v>
      </c>
      <c r="CG115" s="64">
        <v>230394.84139190512</v>
      </c>
      <c r="CH115" s="64">
        <v>267749.03061278904</v>
      </c>
      <c r="CI115" s="64">
        <v>230466.01269631236</v>
      </c>
      <c r="CK115" s="163">
        <v>238261.5625</v>
      </c>
      <c r="CL115" s="60">
        <v>235011.34375</v>
      </c>
    </row>
    <row r="116" spans="1:90">
      <c r="A116" s="9" t="s">
        <v>256</v>
      </c>
      <c r="B116" s="23" t="s">
        <v>257</v>
      </c>
      <c r="D116" s="131">
        <v>835122</v>
      </c>
      <c r="E116" s="54">
        <v>441642.9375</v>
      </c>
      <c r="F116" s="124">
        <f t="shared" si="33"/>
        <v>1890.9438577855669</v>
      </c>
      <c r="G116" s="131">
        <f t="shared" si="34"/>
        <v>797084</v>
      </c>
      <c r="H116" s="54">
        <v>437661.96875</v>
      </c>
      <c r="I116" s="124">
        <f t="shared" si="35"/>
        <v>1821.2320395956267</v>
      </c>
      <c r="J116" s="49">
        <f t="shared" si="36"/>
        <v>4.7721444665806967E-2</v>
      </c>
      <c r="K116" s="49">
        <f t="shared" si="37"/>
        <v>3.8277285197233057E-2</v>
      </c>
      <c r="M116" s="131">
        <f t="shared" si="38"/>
        <v>806780.3754875008</v>
      </c>
      <c r="N116" s="124">
        <f t="shared" si="39"/>
        <v>1826.7706941141807</v>
      </c>
      <c r="O116" s="49">
        <f t="shared" si="40"/>
        <v>3.5129293390873118E-2</v>
      </c>
      <c r="P116" s="49">
        <f t="shared" si="41"/>
        <v>3.512929339087334E-2</v>
      </c>
      <c r="R116" s="131">
        <v>594819</v>
      </c>
      <c r="S116" s="54">
        <v>63533</v>
      </c>
      <c r="T116" s="54">
        <v>176770</v>
      </c>
      <c r="V116" s="124">
        <f t="shared" si="42"/>
        <v>176770</v>
      </c>
      <c r="W116" s="51">
        <f t="shared" si="43"/>
        <v>0</v>
      </c>
      <c r="Y116" s="176">
        <v>3.6272469238689542E-2</v>
      </c>
      <c r="Z116" s="61">
        <v>-1.9192364032440845E-2</v>
      </c>
      <c r="AA116" s="117">
        <f t="shared" si="44"/>
        <v>3</v>
      </c>
      <c r="AB116" s="63">
        <f t="shared" si="45"/>
        <v>573.99865156795215</v>
      </c>
      <c r="AC116" s="63">
        <f t="shared" si="45"/>
        <v>64.776208575624707</v>
      </c>
      <c r="AE116" s="124">
        <f t="shared" si="46"/>
        <v>0</v>
      </c>
      <c r="AF116" s="51">
        <v>0</v>
      </c>
      <c r="AG116" s="51">
        <f t="shared" si="47"/>
        <v>0</v>
      </c>
      <c r="AI116" s="124">
        <v>0</v>
      </c>
      <c r="AJ116" s="51">
        <f t="shared" si="48"/>
        <v>0</v>
      </c>
      <c r="AK116" s="51">
        <f t="shared" si="49"/>
        <v>0</v>
      </c>
      <c r="AM116" s="124">
        <f t="shared" si="50"/>
        <v>0</v>
      </c>
      <c r="AN116" s="51">
        <f t="shared" si="51"/>
        <v>0</v>
      </c>
      <c r="AO116" s="51">
        <f t="shared" si="52"/>
        <v>0</v>
      </c>
      <c r="AQ116" s="124">
        <f t="shared" si="53"/>
        <v>594819</v>
      </c>
      <c r="AR116" s="51">
        <f t="shared" si="53"/>
        <v>63533</v>
      </c>
      <c r="AS116" s="51">
        <f t="shared" si="54"/>
        <v>176770</v>
      </c>
      <c r="AU116" s="178">
        <f t="shared" si="55"/>
        <v>835122</v>
      </c>
      <c r="AW116" s="124">
        <f t="shared" si="56"/>
        <v>1346.8323604744614</v>
      </c>
      <c r="AX116" s="51">
        <f t="shared" si="56"/>
        <v>143.85603075561465</v>
      </c>
      <c r="AY116" s="51">
        <f t="shared" si="56"/>
        <v>400.2554665554909</v>
      </c>
      <c r="AZ116" s="65">
        <f t="shared" si="57"/>
        <v>1890.9438577855669</v>
      </c>
      <c r="BB116" s="131">
        <v>573998.65156795224</v>
      </c>
      <c r="BC116" s="54">
        <v>64776.208575624718</v>
      </c>
      <c r="BD116" s="54">
        <v>168005.51534392376</v>
      </c>
      <c r="BE116" s="54">
        <f t="shared" si="58"/>
        <v>806780.3754875008</v>
      </c>
      <c r="BG116" s="122">
        <f t="shared" si="59"/>
        <v>3.627246923868932E-2</v>
      </c>
      <c r="BH116" s="49">
        <f t="shared" si="59"/>
        <v>-1.9192364032441067E-2</v>
      </c>
      <c r="BI116" s="49">
        <f t="shared" si="59"/>
        <v>5.2167838883946605E-2</v>
      </c>
      <c r="BJ116" s="49">
        <f t="shared" si="60"/>
        <v>3.5129293390873118E-2</v>
      </c>
      <c r="BL116" s="131">
        <v>572344</v>
      </c>
      <c r="BM116" s="54">
        <v>60807</v>
      </c>
      <c r="BN116" s="54">
        <v>163933</v>
      </c>
      <c r="BO116" s="54">
        <f t="shared" si="61"/>
        <v>797084</v>
      </c>
      <c r="BQ116" s="122">
        <f t="shared" si="62"/>
        <v>3.9268342115930333E-2</v>
      </c>
      <c r="BR116" s="49">
        <f t="shared" si="62"/>
        <v>4.483036492509096E-2</v>
      </c>
      <c r="BS116" s="49">
        <f t="shared" si="62"/>
        <v>7.8306381265516922E-2</v>
      </c>
      <c r="BT116" s="49">
        <f t="shared" si="63"/>
        <v>4.7721444665806967E-2</v>
      </c>
      <c r="BV116" s="122">
        <f t="shared" si="64"/>
        <v>2.9900378900560742E-2</v>
      </c>
      <c r="BW116" s="49">
        <f t="shared" si="64"/>
        <v>3.541226564479194E-2</v>
      </c>
      <c r="BX116" s="49">
        <f t="shared" si="64"/>
        <v>6.8586529226122295E-2</v>
      </c>
      <c r="BY116" s="49">
        <f t="shared" si="32"/>
        <v>3.8277285197232835E-2</v>
      </c>
      <c r="CA116" s="180">
        <v>393619.93523664353</v>
      </c>
      <c r="CB116" s="64">
        <v>413791.59276342142</v>
      </c>
      <c r="CC116" s="64">
        <v>472429.72487515747</v>
      </c>
      <c r="CD116" s="64">
        <v>409446.04951587057</v>
      </c>
      <c r="CF116" s="180">
        <v>392647.59849391808</v>
      </c>
      <c r="CG116" s="64">
        <v>410508.24841648608</v>
      </c>
      <c r="CH116" s="64">
        <v>470385.96256415796</v>
      </c>
      <c r="CI116" s="64">
        <v>407710.39951856813</v>
      </c>
      <c r="CK116" s="163">
        <v>441642.9375</v>
      </c>
      <c r="CL116" s="60">
        <v>437661.96875</v>
      </c>
    </row>
    <row r="117" spans="1:90">
      <c r="A117" s="9" t="s">
        <v>258</v>
      </c>
      <c r="B117" s="23" t="s">
        <v>259</v>
      </c>
      <c r="D117" s="131">
        <v>510664</v>
      </c>
      <c r="E117" s="54">
        <v>251494.125</v>
      </c>
      <c r="F117" s="124">
        <f t="shared" si="33"/>
        <v>2030.5205936719196</v>
      </c>
      <c r="G117" s="131">
        <f t="shared" si="34"/>
        <v>487240</v>
      </c>
      <c r="H117" s="54">
        <v>248993.375</v>
      </c>
      <c r="I117" s="124">
        <f t="shared" si="35"/>
        <v>1956.8392130915129</v>
      </c>
      <c r="J117" s="49">
        <f t="shared" si="36"/>
        <v>4.8074870700270944E-2</v>
      </c>
      <c r="K117" s="49">
        <f t="shared" si="37"/>
        <v>3.7653262510005225E-2</v>
      </c>
      <c r="M117" s="131">
        <f t="shared" si="38"/>
        <v>493380.61049836379</v>
      </c>
      <c r="N117" s="124">
        <f t="shared" si="39"/>
        <v>1961.7977576945934</v>
      </c>
      <c r="O117" s="49">
        <f t="shared" si="40"/>
        <v>3.5030540588488535E-2</v>
      </c>
      <c r="P117" s="49">
        <f t="shared" si="41"/>
        <v>3.5030540588488535E-2</v>
      </c>
      <c r="R117" s="131">
        <v>371507</v>
      </c>
      <c r="S117" s="54">
        <v>36271</v>
      </c>
      <c r="T117" s="54">
        <v>102886</v>
      </c>
      <c r="V117" s="124">
        <f t="shared" si="42"/>
        <v>102886</v>
      </c>
      <c r="W117" s="51">
        <f t="shared" si="43"/>
        <v>0</v>
      </c>
      <c r="Y117" s="176">
        <v>2.6444327245112698E-2</v>
      </c>
      <c r="Z117" s="61">
        <v>2.9146694736257306E-3</v>
      </c>
      <c r="AA117" s="117">
        <f t="shared" si="44"/>
        <v>2</v>
      </c>
      <c r="AB117" s="63">
        <f t="shared" si="45"/>
        <v>361.93584994238557</v>
      </c>
      <c r="AC117" s="63">
        <f t="shared" si="45"/>
        <v>36.165589260985321</v>
      </c>
      <c r="AE117" s="124">
        <f t="shared" si="46"/>
        <v>0</v>
      </c>
      <c r="AF117" s="51">
        <v>0</v>
      </c>
      <c r="AG117" s="51">
        <f t="shared" si="47"/>
        <v>0</v>
      </c>
      <c r="AI117" s="124">
        <v>0</v>
      </c>
      <c r="AJ117" s="51">
        <f t="shared" si="48"/>
        <v>0</v>
      </c>
      <c r="AK117" s="51">
        <f t="shared" si="49"/>
        <v>0</v>
      </c>
      <c r="AM117" s="124">
        <f t="shared" si="50"/>
        <v>0</v>
      </c>
      <c r="AN117" s="51">
        <f t="shared" si="51"/>
        <v>0</v>
      </c>
      <c r="AO117" s="51">
        <f t="shared" si="52"/>
        <v>0</v>
      </c>
      <c r="AQ117" s="124">
        <f t="shared" si="53"/>
        <v>371507</v>
      </c>
      <c r="AR117" s="51">
        <f t="shared" si="53"/>
        <v>36271</v>
      </c>
      <c r="AS117" s="51">
        <f t="shared" si="54"/>
        <v>102886</v>
      </c>
      <c r="AU117" s="178">
        <f t="shared" si="55"/>
        <v>510664</v>
      </c>
      <c r="AW117" s="124">
        <f t="shared" si="56"/>
        <v>1477.1995170861346</v>
      </c>
      <c r="AX117" s="51">
        <f t="shared" si="56"/>
        <v>144.22205687707418</v>
      </c>
      <c r="AY117" s="51">
        <f t="shared" si="56"/>
        <v>409.0990197087109</v>
      </c>
      <c r="AZ117" s="65">
        <f t="shared" si="57"/>
        <v>2030.5205936719196</v>
      </c>
      <c r="BB117" s="131">
        <v>361935.84994238557</v>
      </c>
      <c r="BC117" s="54">
        <v>36165.589260985318</v>
      </c>
      <c r="BD117" s="54">
        <v>95279.171294992921</v>
      </c>
      <c r="BE117" s="54">
        <f t="shared" si="58"/>
        <v>493380.61049836379</v>
      </c>
      <c r="BG117" s="122">
        <f t="shared" si="59"/>
        <v>2.6444327245112698E-2</v>
      </c>
      <c r="BH117" s="49">
        <f t="shared" si="59"/>
        <v>2.9146694736257306E-3</v>
      </c>
      <c r="BI117" s="49">
        <f t="shared" si="59"/>
        <v>7.9837267700992642E-2</v>
      </c>
      <c r="BJ117" s="49">
        <f t="shared" si="60"/>
        <v>3.5030540588488535E-2</v>
      </c>
      <c r="BL117" s="131">
        <v>357135</v>
      </c>
      <c r="BM117" s="54">
        <v>34780</v>
      </c>
      <c r="BN117" s="54">
        <v>95325</v>
      </c>
      <c r="BO117" s="54">
        <f t="shared" si="61"/>
        <v>487240</v>
      </c>
      <c r="BQ117" s="122">
        <f t="shared" si="62"/>
        <v>4.0242485334677447E-2</v>
      </c>
      <c r="BR117" s="49">
        <f t="shared" si="62"/>
        <v>4.2869465209890656E-2</v>
      </c>
      <c r="BS117" s="49">
        <f t="shared" si="62"/>
        <v>7.9318122213480224E-2</v>
      </c>
      <c r="BT117" s="49">
        <f t="shared" si="63"/>
        <v>4.8074870700270944E-2</v>
      </c>
      <c r="BV117" s="122">
        <f t="shared" si="64"/>
        <v>2.9898759034109768E-2</v>
      </c>
      <c r="BW117" s="49">
        <f t="shared" si="64"/>
        <v>3.2499617345159937E-2</v>
      </c>
      <c r="BX117" s="49">
        <f t="shared" si="64"/>
        <v>6.8585844494764681E-2</v>
      </c>
      <c r="BY117" s="49">
        <f t="shared" si="32"/>
        <v>3.7653262510005225E-2</v>
      </c>
      <c r="CA117" s="180">
        <v>248197.73604864598</v>
      </c>
      <c r="CB117" s="64">
        <v>231026.43875890784</v>
      </c>
      <c r="CC117" s="64">
        <v>267924.01778644626</v>
      </c>
      <c r="CD117" s="64">
        <v>250393.7230181341</v>
      </c>
      <c r="CF117" s="180">
        <v>247672.86898157306</v>
      </c>
      <c r="CG117" s="64">
        <v>229294.9400481722</v>
      </c>
      <c r="CH117" s="64">
        <v>267526.82330773742</v>
      </c>
      <c r="CI117" s="64">
        <v>249691.29888935867</v>
      </c>
      <c r="CK117" s="163">
        <v>251494.125</v>
      </c>
      <c r="CL117" s="60">
        <v>248993.375</v>
      </c>
    </row>
    <row r="118" spans="1:90">
      <c r="A118" s="9" t="s">
        <v>260</v>
      </c>
      <c r="B118" s="23" t="s">
        <v>261</v>
      </c>
      <c r="D118" s="131">
        <v>723521</v>
      </c>
      <c r="E118" s="54">
        <v>387949.21875</v>
      </c>
      <c r="F118" s="124">
        <f t="shared" si="33"/>
        <v>1864.988934199265</v>
      </c>
      <c r="G118" s="131">
        <f t="shared" si="34"/>
        <v>692609</v>
      </c>
      <c r="H118" s="54">
        <v>386772.15625</v>
      </c>
      <c r="I118" s="124">
        <f t="shared" si="35"/>
        <v>1790.7416260655398</v>
      </c>
      <c r="J118" s="49">
        <f t="shared" si="36"/>
        <v>4.4631242158273965E-2</v>
      </c>
      <c r="K118" s="49">
        <f t="shared" si="37"/>
        <v>4.1461764809061163E-2</v>
      </c>
      <c r="M118" s="131">
        <f t="shared" si="38"/>
        <v>740187.64828413748</v>
      </c>
      <c r="N118" s="124">
        <f t="shared" si="39"/>
        <v>1907.9498359838815</v>
      </c>
      <c r="O118" s="49">
        <f t="shared" si="40"/>
        <v>-2.2516787902058577E-2</v>
      </c>
      <c r="P118" s="49">
        <f t="shared" si="41"/>
        <v>-2.2516787902058577E-2</v>
      </c>
      <c r="R118" s="131">
        <v>511792</v>
      </c>
      <c r="S118" s="54">
        <v>58739</v>
      </c>
      <c r="T118" s="54">
        <v>152990</v>
      </c>
      <c r="V118" s="124">
        <f t="shared" si="42"/>
        <v>152990</v>
      </c>
      <c r="W118" s="51">
        <f t="shared" si="43"/>
        <v>0</v>
      </c>
      <c r="Y118" s="176">
        <v>-2.6210164355144228E-2</v>
      </c>
      <c r="Z118" s="61">
        <v>-8.8479181204335067E-3</v>
      </c>
      <c r="AA118" s="117">
        <f t="shared" si="44"/>
        <v>4</v>
      </c>
      <c r="AB118" s="63">
        <f t="shared" si="45"/>
        <v>525.56720276412102</v>
      </c>
      <c r="AC118" s="63">
        <f t="shared" si="45"/>
        <v>59.263357333226374</v>
      </c>
      <c r="AE118" s="124">
        <f t="shared" si="46"/>
        <v>0</v>
      </c>
      <c r="AF118" s="51">
        <v>0</v>
      </c>
      <c r="AG118" s="51">
        <f t="shared" si="47"/>
        <v>0</v>
      </c>
      <c r="AI118" s="124">
        <v>0</v>
      </c>
      <c r="AJ118" s="51">
        <f t="shared" si="48"/>
        <v>0</v>
      </c>
      <c r="AK118" s="51">
        <f t="shared" si="49"/>
        <v>0</v>
      </c>
      <c r="AM118" s="124">
        <f t="shared" si="50"/>
        <v>0</v>
      </c>
      <c r="AN118" s="51">
        <f t="shared" si="51"/>
        <v>0</v>
      </c>
      <c r="AO118" s="51">
        <f t="shared" si="52"/>
        <v>0</v>
      </c>
      <c r="AQ118" s="124">
        <f t="shared" si="53"/>
        <v>511792</v>
      </c>
      <c r="AR118" s="51">
        <f t="shared" si="53"/>
        <v>58739</v>
      </c>
      <c r="AS118" s="51">
        <f t="shared" si="54"/>
        <v>152990</v>
      </c>
      <c r="AU118" s="178">
        <f t="shared" si="55"/>
        <v>723521</v>
      </c>
      <c r="AW118" s="124">
        <f t="shared" si="56"/>
        <v>1319.2242058097972</v>
      </c>
      <c r="AX118" s="51">
        <f t="shared" si="56"/>
        <v>151.408991592408</v>
      </c>
      <c r="AY118" s="51">
        <f t="shared" si="56"/>
        <v>394.35573679705988</v>
      </c>
      <c r="AZ118" s="65">
        <f t="shared" si="57"/>
        <v>1864.988934199265</v>
      </c>
      <c r="BB118" s="131">
        <v>525567.20276412112</v>
      </c>
      <c r="BC118" s="54">
        <v>59263.357333226384</v>
      </c>
      <c r="BD118" s="54">
        <v>155357.08818678994</v>
      </c>
      <c r="BE118" s="54">
        <f t="shared" si="58"/>
        <v>740187.64828413748</v>
      </c>
      <c r="BG118" s="122">
        <f t="shared" si="59"/>
        <v>-2.621016435514445E-2</v>
      </c>
      <c r="BH118" s="49">
        <f t="shared" si="59"/>
        <v>-8.8479181204336177E-3</v>
      </c>
      <c r="BI118" s="49">
        <f t="shared" si="59"/>
        <v>-1.5236435069791776E-2</v>
      </c>
      <c r="BJ118" s="49">
        <f t="shared" si="60"/>
        <v>-2.2516787902058577E-2</v>
      </c>
      <c r="BL118" s="131">
        <v>493166</v>
      </c>
      <c r="BM118" s="54">
        <v>56707</v>
      </c>
      <c r="BN118" s="54">
        <v>142736</v>
      </c>
      <c r="BO118" s="54">
        <f t="shared" si="61"/>
        <v>692609</v>
      </c>
      <c r="BQ118" s="122">
        <f t="shared" si="62"/>
        <v>3.7768215975959363E-2</v>
      </c>
      <c r="BR118" s="49">
        <f t="shared" si="62"/>
        <v>3.5833318637910727E-2</v>
      </c>
      <c r="BS118" s="49">
        <f t="shared" si="62"/>
        <v>7.1838919403654389E-2</v>
      </c>
      <c r="BT118" s="49">
        <f t="shared" si="63"/>
        <v>4.4631242158273965E-2</v>
      </c>
      <c r="BV118" s="122">
        <f t="shared" si="64"/>
        <v>3.4619561482845507E-2</v>
      </c>
      <c r="BW118" s="49">
        <f t="shared" si="64"/>
        <v>3.2690534745864808E-2</v>
      </c>
      <c r="BX118" s="49">
        <f t="shared" si="64"/>
        <v>6.8586892238512442E-2</v>
      </c>
      <c r="BY118" s="49">
        <f t="shared" si="32"/>
        <v>4.1461764809061163E-2</v>
      </c>
      <c r="CA118" s="180">
        <v>360408.03885063954</v>
      </c>
      <c r="CB118" s="64">
        <v>378575.3992500793</v>
      </c>
      <c r="CC118" s="64">
        <v>436862.4820396126</v>
      </c>
      <c r="CD118" s="64">
        <v>375649.82701426413</v>
      </c>
      <c r="CF118" s="180">
        <v>360779.20360577933</v>
      </c>
      <c r="CG118" s="64">
        <v>377514.03243527131</v>
      </c>
      <c r="CH118" s="64">
        <v>435423.56826007727</v>
      </c>
      <c r="CI118" s="64">
        <v>375209.42547189799</v>
      </c>
      <c r="CK118" s="163">
        <v>387949.21875</v>
      </c>
      <c r="CL118" s="60">
        <v>386772.15625</v>
      </c>
    </row>
    <row r="119" spans="1:90">
      <c r="A119" s="9" t="s">
        <v>262</v>
      </c>
      <c r="B119" s="23" t="s">
        <v>263</v>
      </c>
      <c r="D119" s="131">
        <v>736013</v>
      </c>
      <c r="E119" s="54">
        <v>364165.25</v>
      </c>
      <c r="F119" s="124">
        <f t="shared" si="33"/>
        <v>2021.0961919073829</v>
      </c>
      <c r="G119" s="131">
        <f t="shared" si="34"/>
        <v>702333</v>
      </c>
      <c r="H119" s="54">
        <v>360567.53125</v>
      </c>
      <c r="I119" s="124">
        <f t="shared" si="35"/>
        <v>1947.8542551104981</v>
      </c>
      <c r="J119" s="49">
        <f t="shared" si="36"/>
        <v>4.7954460348581085E-2</v>
      </c>
      <c r="K119" s="49">
        <f t="shared" si="37"/>
        <v>3.7601343429429113E-2</v>
      </c>
      <c r="M119" s="131">
        <f t="shared" si="38"/>
        <v>699325.66609466053</v>
      </c>
      <c r="N119" s="124">
        <f t="shared" si="39"/>
        <v>1920.3525489998306</v>
      </c>
      <c r="O119" s="49">
        <f t="shared" si="40"/>
        <v>5.2461014494459501E-2</v>
      </c>
      <c r="P119" s="49">
        <f t="shared" si="41"/>
        <v>5.2461014494459501E-2</v>
      </c>
      <c r="R119" s="131">
        <v>529243</v>
      </c>
      <c r="S119" s="54">
        <v>53937</v>
      </c>
      <c r="T119" s="54">
        <v>152833</v>
      </c>
      <c r="V119" s="124">
        <f t="shared" si="42"/>
        <v>152833</v>
      </c>
      <c r="W119" s="51">
        <f t="shared" si="43"/>
        <v>0</v>
      </c>
      <c r="Y119" s="176">
        <v>4.3208817407193623E-2</v>
      </c>
      <c r="Z119" s="61">
        <v>2.1725873851057731E-2</v>
      </c>
      <c r="AA119" s="117">
        <f t="shared" si="44"/>
        <v>2</v>
      </c>
      <c r="AB119" s="63">
        <f t="shared" si="45"/>
        <v>507.32220737492258</v>
      </c>
      <c r="AC119" s="63">
        <f t="shared" si="45"/>
        <v>52.790089181849055</v>
      </c>
      <c r="AE119" s="124">
        <f t="shared" si="46"/>
        <v>0</v>
      </c>
      <c r="AF119" s="51">
        <v>0</v>
      </c>
      <c r="AG119" s="51">
        <f t="shared" si="47"/>
        <v>0</v>
      </c>
      <c r="AI119" s="124">
        <v>0</v>
      </c>
      <c r="AJ119" s="51">
        <f t="shared" si="48"/>
        <v>0</v>
      </c>
      <c r="AK119" s="51">
        <f t="shared" si="49"/>
        <v>0</v>
      </c>
      <c r="AM119" s="124">
        <f t="shared" si="50"/>
        <v>0</v>
      </c>
      <c r="AN119" s="51">
        <f t="shared" si="51"/>
        <v>0</v>
      </c>
      <c r="AO119" s="51">
        <f t="shared" si="52"/>
        <v>0</v>
      </c>
      <c r="AQ119" s="124">
        <f t="shared" si="53"/>
        <v>529243</v>
      </c>
      <c r="AR119" s="51">
        <f t="shared" si="53"/>
        <v>53937</v>
      </c>
      <c r="AS119" s="51">
        <f t="shared" si="54"/>
        <v>152833</v>
      </c>
      <c r="AU119" s="178">
        <f t="shared" si="55"/>
        <v>736013</v>
      </c>
      <c r="AW119" s="124">
        <f t="shared" si="56"/>
        <v>1453.3045094225768</v>
      </c>
      <c r="AX119" s="51">
        <f t="shared" si="56"/>
        <v>148.11133132554522</v>
      </c>
      <c r="AY119" s="51">
        <f t="shared" si="56"/>
        <v>419.68035115926079</v>
      </c>
      <c r="AZ119" s="65">
        <f t="shared" si="57"/>
        <v>2021.0961919073829</v>
      </c>
      <c r="BB119" s="131">
        <v>507322.20737492258</v>
      </c>
      <c r="BC119" s="54">
        <v>52790.089181849071</v>
      </c>
      <c r="BD119" s="54">
        <v>139213.36953788897</v>
      </c>
      <c r="BE119" s="54">
        <f t="shared" si="58"/>
        <v>699325.66609466053</v>
      </c>
      <c r="BG119" s="122">
        <f t="shared" si="59"/>
        <v>4.3208817407193623E-2</v>
      </c>
      <c r="BH119" s="49">
        <f t="shared" si="59"/>
        <v>2.1725873851057509E-2</v>
      </c>
      <c r="BI119" s="49">
        <f t="shared" si="59"/>
        <v>9.7832776459047199E-2</v>
      </c>
      <c r="BJ119" s="49">
        <f t="shared" si="60"/>
        <v>5.2461014494459501E-2</v>
      </c>
      <c r="BL119" s="131">
        <v>508999</v>
      </c>
      <c r="BM119" s="54">
        <v>51723</v>
      </c>
      <c r="BN119" s="54">
        <v>141611</v>
      </c>
      <c r="BO119" s="54">
        <f t="shared" si="61"/>
        <v>702333</v>
      </c>
      <c r="BQ119" s="122">
        <f t="shared" si="62"/>
        <v>3.9772180298978999E-2</v>
      </c>
      <c r="BR119" s="49">
        <f t="shared" si="62"/>
        <v>4.2804941708717514E-2</v>
      </c>
      <c r="BS119" s="49">
        <f t="shared" si="62"/>
        <v>7.9245256371327066E-2</v>
      </c>
      <c r="BT119" s="49">
        <f t="shared" si="63"/>
        <v>4.7954460348581085E-2</v>
      </c>
      <c r="BV119" s="122">
        <f t="shared" si="64"/>
        <v>2.9499899050864364E-2</v>
      </c>
      <c r="BW119" s="49">
        <f t="shared" si="64"/>
        <v>3.2502698725956236E-2</v>
      </c>
      <c r="BX119" s="49">
        <f t="shared" si="64"/>
        <v>6.8583006486980125E-2</v>
      </c>
      <c r="BY119" s="49">
        <f t="shared" si="32"/>
        <v>3.7601343429429113E-2</v>
      </c>
      <c r="CA119" s="180">
        <v>347896.52182203374</v>
      </c>
      <c r="CB119" s="64">
        <v>337224.04513962741</v>
      </c>
      <c r="CC119" s="64">
        <v>391466.51665032469</v>
      </c>
      <c r="CD119" s="64">
        <v>354912.11735844915</v>
      </c>
      <c r="CF119" s="180">
        <v>347506.13192483946</v>
      </c>
      <c r="CG119" s="64">
        <v>334414.88467749965</v>
      </c>
      <c r="CH119" s="64">
        <v>390591.13471091224</v>
      </c>
      <c r="CI119" s="64">
        <v>354021.83049935743</v>
      </c>
      <c r="CK119" s="163">
        <v>364165.25</v>
      </c>
      <c r="CL119" s="60">
        <v>360567.53125</v>
      </c>
    </row>
    <row r="120" spans="1:90">
      <c r="A120" s="9" t="s">
        <v>264</v>
      </c>
      <c r="B120" s="23" t="s">
        <v>265</v>
      </c>
      <c r="D120" s="131">
        <v>595534.542461982</v>
      </c>
      <c r="E120" s="54">
        <v>295595.875</v>
      </c>
      <c r="F120" s="124">
        <f t="shared" si="33"/>
        <v>2014.6916544826006</v>
      </c>
      <c r="G120" s="131">
        <f t="shared" si="34"/>
        <v>573405</v>
      </c>
      <c r="H120" s="54">
        <v>293392.75</v>
      </c>
      <c r="I120" s="124">
        <f t="shared" si="35"/>
        <v>1954.393896918039</v>
      </c>
      <c r="J120" s="49">
        <f t="shared" si="36"/>
        <v>3.8593215025997329E-2</v>
      </c>
      <c r="K120" s="49">
        <f t="shared" si="37"/>
        <v>3.0852407828149353E-2</v>
      </c>
      <c r="M120" s="131">
        <f t="shared" si="38"/>
        <v>562757.71564789163</v>
      </c>
      <c r="N120" s="124">
        <f t="shared" si="39"/>
        <v>1903.8077430812984</v>
      </c>
      <c r="O120" s="49">
        <f t="shared" si="40"/>
        <v>5.8243229551024678E-2</v>
      </c>
      <c r="P120" s="49">
        <f t="shared" si="41"/>
        <v>5.8243229551024678E-2</v>
      </c>
      <c r="R120" s="131">
        <v>415594</v>
      </c>
      <c r="S120" s="54">
        <v>46691</v>
      </c>
      <c r="T120" s="54">
        <v>132482</v>
      </c>
      <c r="V120" s="124">
        <f t="shared" si="42"/>
        <v>132482</v>
      </c>
      <c r="W120" s="51">
        <f t="shared" si="43"/>
        <v>767.54246198199689</v>
      </c>
      <c r="Y120" s="176">
        <v>8.4161027526632237E-2</v>
      </c>
      <c r="Z120" s="61">
        <v>-1.1459690289470914E-2</v>
      </c>
      <c r="AA120" s="117">
        <f t="shared" si="44"/>
        <v>3</v>
      </c>
      <c r="AB120" s="63">
        <f t="shared" si="45"/>
        <v>383.33235510975885</v>
      </c>
      <c r="AC120" s="63">
        <f t="shared" si="45"/>
        <v>47.232267153245743</v>
      </c>
      <c r="AE120" s="124">
        <f t="shared" si="46"/>
        <v>0</v>
      </c>
      <c r="AF120" s="51">
        <v>0</v>
      </c>
      <c r="AG120" s="51">
        <f t="shared" si="47"/>
        <v>767.54246198199689</v>
      </c>
      <c r="AI120" s="124">
        <v>0</v>
      </c>
      <c r="AJ120" s="51">
        <f t="shared" si="48"/>
        <v>535.06439930568649</v>
      </c>
      <c r="AK120" s="51">
        <f t="shared" si="49"/>
        <v>232.4780626763104</v>
      </c>
      <c r="AM120" s="124">
        <f t="shared" si="50"/>
        <v>206.97558198970808</v>
      </c>
      <c r="AN120" s="51">
        <f t="shared" si="51"/>
        <v>25.502480686602329</v>
      </c>
      <c r="AO120" s="51">
        <f t="shared" si="52"/>
        <v>0</v>
      </c>
      <c r="AQ120" s="124">
        <f t="shared" si="53"/>
        <v>415801</v>
      </c>
      <c r="AR120" s="51">
        <f t="shared" si="53"/>
        <v>47252</v>
      </c>
      <c r="AS120" s="51">
        <f t="shared" si="54"/>
        <v>132482</v>
      </c>
      <c r="AU120" s="178">
        <f t="shared" si="55"/>
        <v>595535</v>
      </c>
      <c r="AW120" s="124">
        <f t="shared" si="56"/>
        <v>1406.6535942018811</v>
      </c>
      <c r="AX120" s="51">
        <f t="shared" si="56"/>
        <v>159.85338090391147</v>
      </c>
      <c r="AY120" s="51">
        <f t="shared" si="56"/>
        <v>448.18622722661473</v>
      </c>
      <c r="AZ120" s="65">
        <f t="shared" si="57"/>
        <v>2014.6932023324075</v>
      </c>
      <c r="BB120" s="131">
        <v>383332.35510975879</v>
      </c>
      <c r="BC120" s="54">
        <v>47232.267153245739</v>
      </c>
      <c r="BD120" s="54">
        <v>132193.09338488712</v>
      </c>
      <c r="BE120" s="54">
        <f t="shared" si="58"/>
        <v>562757.71564789163</v>
      </c>
      <c r="BG120" s="122">
        <f t="shared" si="59"/>
        <v>8.4701028904655251E-2</v>
      </c>
      <c r="BH120" s="49">
        <f t="shared" si="59"/>
        <v>4.177831796690068E-4</v>
      </c>
      <c r="BI120" s="49">
        <f t="shared" si="59"/>
        <v>2.1854894814490322E-3</v>
      </c>
      <c r="BJ120" s="49">
        <f t="shared" si="60"/>
        <v>5.8244042579447486E-2</v>
      </c>
      <c r="BL120" s="131">
        <v>405504</v>
      </c>
      <c r="BM120" s="54">
        <v>44846</v>
      </c>
      <c r="BN120" s="54">
        <v>123055</v>
      </c>
      <c r="BO120" s="54">
        <f t="shared" si="61"/>
        <v>573405</v>
      </c>
      <c r="BQ120" s="122">
        <f t="shared" si="62"/>
        <v>2.5393091066919116E-2</v>
      </c>
      <c r="BR120" s="49">
        <f t="shared" si="62"/>
        <v>5.3650269812246298E-2</v>
      </c>
      <c r="BS120" s="49">
        <f t="shared" si="62"/>
        <v>7.6608020803705656E-2</v>
      </c>
      <c r="BT120" s="49">
        <f t="shared" si="63"/>
        <v>3.8594012957682722E-2</v>
      </c>
      <c r="BV120" s="122">
        <f t="shared" si="64"/>
        <v>1.7750666578563834E-2</v>
      </c>
      <c r="BW120" s="49">
        <f t="shared" si="64"/>
        <v>4.5797239891987473E-2</v>
      </c>
      <c r="BX120" s="49">
        <f t="shared" si="64"/>
        <v>6.8583882964051712E-2</v>
      </c>
      <c r="BY120" s="49">
        <f t="shared" si="32"/>
        <v>3.0853199812717724E-2</v>
      </c>
      <c r="CA120" s="180">
        <v>262870.40288377862</v>
      </c>
      <c r="CB120" s="64">
        <v>301720.57743008301</v>
      </c>
      <c r="CC120" s="64">
        <v>371725.57466564688</v>
      </c>
      <c r="CD120" s="64">
        <v>285603.03461443656</v>
      </c>
      <c r="CF120" s="180">
        <v>262756.91419608984</v>
      </c>
      <c r="CG120" s="64">
        <v>300009.82308223029</v>
      </c>
      <c r="CH120" s="64">
        <v>369932.9078681182</v>
      </c>
      <c r="CI120" s="64">
        <v>284530.29225644976</v>
      </c>
      <c r="CK120" s="163">
        <v>295595.875</v>
      </c>
      <c r="CL120" s="60">
        <v>293392.75</v>
      </c>
    </row>
    <row r="121" spans="1:90">
      <c r="A121" s="9" t="s">
        <v>266</v>
      </c>
      <c r="B121" s="23" t="s">
        <v>267</v>
      </c>
      <c r="D121" s="131">
        <v>680527.30457106663</v>
      </c>
      <c r="E121" s="54">
        <v>335825.71875</v>
      </c>
      <c r="F121" s="124">
        <f t="shared" si="33"/>
        <v>2026.4299801221423</v>
      </c>
      <c r="G121" s="131">
        <f t="shared" si="34"/>
        <v>648954</v>
      </c>
      <c r="H121" s="54">
        <v>331951.25</v>
      </c>
      <c r="I121" s="124">
        <f t="shared" si="35"/>
        <v>1954.9677851792997</v>
      </c>
      <c r="J121" s="49">
        <f t="shared" si="36"/>
        <v>4.8652607998512343E-2</v>
      </c>
      <c r="K121" s="49">
        <f t="shared" si="37"/>
        <v>3.6554154745976231E-2</v>
      </c>
      <c r="M121" s="131">
        <f t="shared" si="38"/>
        <v>651992.7241149022</v>
      </c>
      <c r="N121" s="124">
        <f t="shared" si="39"/>
        <v>1941.4615609004848</v>
      </c>
      <c r="O121" s="49">
        <f t="shared" si="40"/>
        <v>4.3765182341414688E-2</v>
      </c>
      <c r="P121" s="49">
        <f t="shared" si="41"/>
        <v>4.376518234141491E-2</v>
      </c>
      <c r="R121" s="131">
        <v>477806</v>
      </c>
      <c r="S121" s="54">
        <v>57259</v>
      </c>
      <c r="T121" s="54">
        <v>145042</v>
      </c>
      <c r="V121" s="124">
        <f t="shared" si="42"/>
        <v>145042</v>
      </c>
      <c r="W121" s="51">
        <f t="shared" si="43"/>
        <v>420.3045710666338</v>
      </c>
      <c r="Y121" s="176">
        <v>5.0584773484536161E-2</v>
      </c>
      <c r="Z121" s="61">
        <v>4.7140318351841293E-2</v>
      </c>
      <c r="AA121" s="117">
        <f t="shared" si="44"/>
        <v>2</v>
      </c>
      <c r="AB121" s="63">
        <f t="shared" si="45"/>
        <v>454.80004285159475</v>
      </c>
      <c r="AC121" s="63">
        <f t="shared" si="45"/>
        <v>54.681305835041734</v>
      </c>
      <c r="AE121" s="124">
        <f t="shared" si="46"/>
        <v>0</v>
      </c>
      <c r="AF121" s="51">
        <v>0</v>
      </c>
      <c r="AG121" s="51">
        <f t="shared" si="47"/>
        <v>420.3045710666338</v>
      </c>
      <c r="AI121" s="124">
        <v>0</v>
      </c>
      <c r="AJ121" s="51">
        <f t="shared" si="48"/>
        <v>0</v>
      </c>
      <c r="AK121" s="51">
        <f t="shared" si="49"/>
        <v>420.3045710666338</v>
      </c>
      <c r="AM121" s="124">
        <f t="shared" si="50"/>
        <v>375.19437644693534</v>
      </c>
      <c r="AN121" s="51">
        <f t="shared" si="51"/>
        <v>45.110194619698483</v>
      </c>
      <c r="AO121" s="51">
        <f t="shared" si="52"/>
        <v>0</v>
      </c>
      <c r="AQ121" s="124">
        <f t="shared" si="53"/>
        <v>478181</v>
      </c>
      <c r="AR121" s="51">
        <f t="shared" si="53"/>
        <v>57304</v>
      </c>
      <c r="AS121" s="51">
        <f t="shared" si="54"/>
        <v>145042</v>
      </c>
      <c r="AU121" s="178">
        <f t="shared" si="55"/>
        <v>680527</v>
      </c>
      <c r="AW121" s="124">
        <f t="shared" si="56"/>
        <v>1423.8963048448772</v>
      </c>
      <c r="AX121" s="51">
        <f t="shared" si="56"/>
        <v>170.63612701640352</v>
      </c>
      <c r="AY121" s="51">
        <f t="shared" si="56"/>
        <v>431.89664132893336</v>
      </c>
      <c r="AZ121" s="65">
        <f t="shared" si="57"/>
        <v>2026.4290731902142</v>
      </c>
      <c r="BB121" s="131">
        <v>454800.0428515948</v>
      </c>
      <c r="BC121" s="54">
        <v>54681.305835041741</v>
      </c>
      <c r="BD121" s="54">
        <v>142511.37542826563</v>
      </c>
      <c r="BE121" s="54">
        <f t="shared" si="58"/>
        <v>651992.7241149022</v>
      </c>
      <c r="BG121" s="122">
        <f t="shared" si="59"/>
        <v>5.1409311665422619E-2</v>
      </c>
      <c r="BH121" s="49">
        <f t="shared" si="59"/>
        <v>4.7963268705948581E-2</v>
      </c>
      <c r="BI121" s="49">
        <f t="shared" si="59"/>
        <v>1.775735139829715E-2</v>
      </c>
      <c r="BJ121" s="49">
        <f t="shared" si="60"/>
        <v>4.3764715202664117E-2</v>
      </c>
      <c r="BL121" s="131">
        <v>459898</v>
      </c>
      <c r="BM121" s="54">
        <v>54889</v>
      </c>
      <c r="BN121" s="54">
        <v>134167</v>
      </c>
      <c r="BO121" s="54">
        <f t="shared" si="61"/>
        <v>648954</v>
      </c>
      <c r="BQ121" s="122">
        <f t="shared" si="62"/>
        <v>3.9754467294921936E-2</v>
      </c>
      <c r="BR121" s="49">
        <f t="shared" si="62"/>
        <v>4.3997886643954098E-2</v>
      </c>
      <c r="BS121" s="49">
        <f t="shared" si="62"/>
        <v>8.1055699240498713E-2</v>
      </c>
      <c r="BT121" s="49">
        <f t="shared" si="63"/>
        <v>4.8652138672386602E-2</v>
      </c>
      <c r="BV121" s="122">
        <f t="shared" si="64"/>
        <v>2.7758673148476465E-2</v>
      </c>
      <c r="BW121" s="49">
        <f t="shared" si="64"/>
        <v>3.1953135569128932E-2</v>
      </c>
      <c r="BX121" s="49">
        <f t="shared" si="64"/>
        <v>6.8583406947618331E-2</v>
      </c>
      <c r="BY121" s="49">
        <f t="shared" si="32"/>
        <v>3.6553690834532304E-2</v>
      </c>
      <c r="CA121" s="180">
        <v>311879.41456631542</v>
      </c>
      <c r="CB121" s="64">
        <v>349305.17134928616</v>
      </c>
      <c r="CC121" s="64">
        <v>400740.47418819339</v>
      </c>
      <c r="CD121" s="64">
        <v>330890.35543363122</v>
      </c>
      <c r="CF121" s="180">
        <v>310103.9482777933</v>
      </c>
      <c r="CG121" s="64">
        <v>346137.33902952232</v>
      </c>
      <c r="CH121" s="64">
        <v>398384.02075073129</v>
      </c>
      <c r="CI121" s="64">
        <v>328464.8488746878</v>
      </c>
      <c r="CK121" s="163">
        <v>335825.71875</v>
      </c>
      <c r="CL121" s="60">
        <v>331951.25</v>
      </c>
    </row>
    <row r="122" spans="1:90">
      <c r="A122" s="9" t="s">
        <v>268</v>
      </c>
      <c r="B122" s="23" t="s">
        <v>269</v>
      </c>
      <c r="D122" s="131">
        <v>843160</v>
      </c>
      <c r="E122" s="54">
        <v>425217.75</v>
      </c>
      <c r="F122" s="124">
        <f t="shared" si="33"/>
        <v>1982.8899428586883</v>
      </c>
      <c r="G122" s="131">
        <f t="shared" si="34"/>
        <v>804802</v>
      </c>
      <c r="H122" s="54">
        <v>422190.90625</v>
      </c>
      <c r="I122" s="124">
        <f t="shared" si="35"/>
        <v>1906.2513855365637</v>
      </c>
      <c r="J122" s="49">
        <f t="shared" si="36"/>
        <v>4.7661412372235645E-2</v>
      </c>
      <c r="K122" s="49">
        <f t="shared" si="37"/>
        <v>4.0203804127624476E-2</v>
      </c>
      <c r="M122" s="131">
        <f t="shared" si="38"/>
        <v>856075.73504028551</v>
      </c>
      <c r="N122" s="124">
        <f t="shared" si="39"/>
        <v>2013.2643452449611</v>
      </c>
      <c r="O122" s="49">
        <f t="shared" si="40"/>
        <v>-1.5087140671821153E-2</v>
      </c>
      <c r="P122" s="49">
        <f t="shared" si="41"/>
        <v>-1.5087140671821264E-2</v>
      </c>
      <c r="R122" s="131">
        <v>602714</v>
      </c>
      <c r="S122" s="54">
        <v>63846</v>
      </c>
      <c r="T122" s="54">
        <v>176600</v>
      </c>
      <c r="V122" s="124">
        <f t="shared" si="42"/>
        <v>176600</v>
      </c>
      <c r="W122" s="51">
        <f t="shared" si="43"/>
        <v>0</v>
      </c>
      <c r="Y122" s="176">
        <v>-1.8648700283932729E-2</v>
      </c>
      <c r="Z122" s="61">
        <v>-1.7780504365005778E-2</v>
      </c>
      <c r="AA122" s="117">
        <f t="shared" si="44"/>
        <v>4</v>
      </c>
      <c r="AB122" s="63">
        <f t="shared" si="45"/>
        <v>614.16742421840399</v>
      </c>
      <c r="AC122" s="63">
        <f t="shared" si="45"/>
        <v>65.001764151223909</v>
      </c>
      <c r="AE122" s="124">
        <f t="shared" si="46"/>
        <v>0</v>
      </c>
      <c r="AF122" s="51">
        <v>0</v>
      </c>
      <c r="AG122" s="51">
        <f t="shared" si="47"/>
        <v>0</v>
      </c>
      <c r="AI122" s="124">
        <v>0</v>
      </c>
      <c r="AJ122" s="51">
        <f t="shared" si="48"/>
        <v>0</v>
      </c>
      <c r="AK122" s="51">
        <f t="shared" si="49"/>
        <v>0</v>
      </c>
      <c r="AM122" s="124">
        <f t="shared" si="50"/>
        <v>0</v>
      </c>
      <c r="AN122" s="51">
        <f t="shared" si="51"/>
        <v>0</v>
      </c>
      <c r="AO122" s="51">
        <f t="shared" si="52"/>
        <v>0</v>
      </c>
      <c r="AQ122" s="124">
        <f t="shared" si="53"/>
        <v>602714</v>
      </c>
      <c r="AR122" s="51">
        <f t="shared" si="53"/>
        <v>63846</v>
      </c>
      <c r="AS122" s="51">
        <f t="shared" si="54"/>
        <v>176600</v>
      </c>
      <c r="AU122" s="178">
        <f t="shared" si="55"/>
        <v>843160</v>
      </c>
      <c r="AW122" s="124">
        <f t="shared" si="56"/>
        <v>1417.4243666921243</v>
      </c>
      <c r="AX122" s="51">
        <f t="shared" si="56"/>
        <v>150.1489530952083</v>
      </c>
      <c r="AY122" s="51">
        <f t="shared" si="56"/>
        <v>415.31662307135582</v>
      </c>
      <c r="AZ122" s="65">
        <f t="shared" si="57"/>
        <v>1982.8899428586883</v>
      </c>
      <c r="BB122" s="131">
        <v>614167.42421840411</v>
      </c>
      <c r="BC122" s="54">
        <v>65001.764151223921</v>
      </c>
      <c r="BD122" s="54">
        <v>176906.54667065744</v>
      </c>
      <c r="BE122" s="54">
        <f t="shared" si="58"/>
        <v>856075.73504028551</v>
      </c>
      <c r="BG122" s="122">
        <f t="shared" si="59"/>
        <v>-1.8648700283932951E-2</v>
      </c>
      <c r="BH122" s="49">
        <f t="shared" si="59"/>
        <v>-1.7780504365005889E-2</v>
      </c>
      <c r="BI122" s="49">
        <f t="shared" si="59"/>
        <v>-1.7328169953377826E-3</v>
      </c>
      <c r="BJ122" s="49">
        <f t="shared" si="60"/>
        <v>-1.5087140671821153E-2</v>
      </c>
      <c r="BL122" s="131">
        <v>579468</v>
      </c>
      <c r="BM122" s="54">
        <v>61245</v>
      </c>
      <c r="BN122" s="54">
        <v>164089</v>
      </c>
      <c r="BO122" s="54">
        <f t="shared" si="61"/>
        <v>804802</v>
      </c>
      <c r="BQ122" s="122">
        <f t="shared" si="62"/>
        <v>4.0116106497684045E-2</v>
      </c>
      <c r="BR122" s="49">
        <f t="shared" si="62"/>
        <v>4.2468772961057999E-2</v>
      </c>
      <c r="BS122" s="49">
        <f t="shared" si="62"/>
        <v>7.6245208393006303E-2</v>
      </c>
      <c r="BT122" s="49">
        <f t="shared" si="63"/>
        <v>4.7661412372235645E-2</v>
      </c>
      <c r="BV122" s="122">
        <f t="shared" si="64"/>
        <v>3.2712208292054568E-2</v>
      </c>
      <c r="BW122" s="49">
        <f t="shared" si="64"/>
        <v>3.5048127679887964E-2</v>
      </c>
      <c r="BX122" s="49">
        <f t="shared" si="64"/>
        <v>6.8584131021490524E-2</v>
      </c>
      <c r="BY122" s="49">
        <f t="shared" si="32"/>
        <v>4.0203804127624476E-2</v>
      </c>
      <c r="CA122" s="180">
        <v>421165.69626938435</v>
      </c>
      <c r="CB122" s="64">
        <v>415232.44586267153</v>
      </c>
      <c r="CC122" s="64">
        <v>497459.33043415158</v>
      </c>
      <c r="CD122" s="64">
        <v>434463.75054281484</v>
      </c>
      <c r="CF122" s="180">
        <v>420011.61443795107</v>
      </c>
      <c r="CG122" s="64">
        <v>412464.28771859617</v>
      </c>
      <c r="CH122" s="64">
        <v>495072.0080668474</v>
      </c>
      <c r="CI122" s="64">
        <v>432579.2716138023</v>
      </c>
      <c r="CK122" s="163">
        <v>425217.75</v>
      </c>
      <c r="CL122" s="60">
        <v>422190.90625</v>
      </c>
    </row>
    <row r="123" spans="1:90">
      <c r="A123" s="9" t="s">
        <v>270</v>
      </c>
      <c r="B123" s="23" t="s">
        <v>271</v>
      </c>
      <c r="D123" s="131">
        <v>810025</v>
      </c>
      <c r="E123" s="54">
        <v>439611</v>
      </c>
      <c r="F123" s="124">
        <f t="shared" si="33"/>
        <v>1842.5949305181171</v>
      </c>
      <c r="G123" s="131">
        <f t="shared" si="34"/>
        <v>778821</v>
      </c>
      <c r="H123" s="54">
        <v>439261.75</v>
      </c>
      <c r="I123" s="124">
        <f t="shared" si="35"/>
        <v>1773.0225770853028</v>
      </c>
      <c r="J123" s="49">
        <f t="shared" si="36"/>
        <v>4.0065689035092777E-2</v>
      </c>
      <c r="K123" s="49">
        <f t="shared" si="37"/>
        <v>3.923940638544221E-2</v>
      </c>
      <c r="M123" s="131">
        <f t="shared" si="38"/>
        <v>819260.06676834752</v>
      </c>
      <c r="N123" s="124">
        <f t="shared" si="39"/>
        <v>1863.6022910444631</v>
      </c>
      <c r="O123" s="49">
        <f t="shared" si="40"/>
        <v>-1.1272448326178242E-2</v>
      </c>
      <c r="P123" s="49">
        <f t="shared" si="41"/>
        <v>-1.1272448326178242E-2</v>
      </c>
      <c r="R123" s="131">
        <v>580188</v>
      </c>
      <c r="S123" s="54">
        <v>65487</v>
      </c>
      <c r="T123" s="54">
        <v>164350</v>
      </c>
      <c r="V123" s="124">
        <f t="shared" si="42"/>
        <v>164350</v>
      </c>
      <c r="W123" s="51">
        <f t="shared" si="43"/>
        <v>0</v>
      </c>
      <c r="Y123" s="176">
        <v>-1.5720593091315127E-2</v>
      </c>
      <c r="Z123" s="61">
        <v>1.0241645053135073E-2</v>
      </c>
      <c r="AA123" s="117">
        <f t="shared" si="44"/>
        <v>1</v>
      </c>
      <c r="AB123" s="63">
        <f t="shared" si="45"/>
        <v>589.4545755276846</v>
      </c>
      <c r="AC123" s="63">
        <f t="shared" si="45"/>
        <v>64.823104769706475</v>
      </c>
      <c r="AE123" s="124">
        <f t="shared" si="46"/>
        <v>0</v>
      </c>
      <c r="AF123" s="51">
        <v>0</v>
      </c>
      <c r="AG123" s="51">
        <f t="shared" si="47"/>
        <v>0</v>
      </c>
      <c r="AI123" s="124">
        <v>0</v>
      </c>
      <c r="AJ123" s="51">
        <f t="shared" si="48"/>
        <v>0</v>
      </c>
      <c r="AK123" s="51">
        <f t="shared" si="49"/>
        <v>0</v>
      </c>
      <c r="AM123" s="124">
        <f t="shared" si="50"/>
        <v>0</v>
      </c>
      <c r="AN123" s="51">
        <f t="shared" si="51"/>
        <v>0</v>
      </c>
      <c r="AO123" s="51">
        <f t="shared" si="52"/>
        <v>0</v>
      </c>
      <c r="AQ123" s="124">
        <f t="shared" si="53"/>
        <v>580188</v>
      </c>
      <c r="AR123" s="51">
        <f t="shared" si="53"/>
        <v>65487</v>
      </c>
      <c r="AS123" s="51">
        <f t="shared" si="54"/>
        <v>164350</v>
      </c>
      <c r="AU123" s="178">
        <f t="shared" si="55"/>
        <v>810025</v>
      </c>
      <c r="AW123" s="124">
        <f t="shared" si="56"/>
        <v>1319.7758927779332</v>
      </c>
      <c r="AX123" s="51">
        <f t="shared" si="56"/>
        <v>148.96579020998109</v>
      </c>
      <c r="AY123" s="51">
        <f t="shared" si="56"/>
        <v>373.85324753020285</v>
      </c>
      <c r="AZ123" s="65">
        <f t="shared" si="57"/>
        <v>1842.5949305181171</v>
      </c>
      <c r="BB123" s="131">
        <v>589454.57552768465</v>
      </c>
      <c r="BC123" s="54">
        <v>64823.104769706486</v>
      </c>
      <c r="BD123" s="54">
        <v>164982.38647095644</v>
      </c>
      <c r="BE123" s="54">
        <f t="shared" si="58"/>
        <v>819260.06676834752</v>
      </c>
      <c r="BG123" s="122">
        <f t="shared" si="59"/>
        <v>-1.5720593091315238E-2</v>
      </c>
      <c r="BH123" s="49">
        <f t="shared" si="59"/>
        <v>1.0241645053135073E-2</v>
      </c>
      <c r="BI123" s="49">
        <f t="shared" si="59"/>
        <v>-3.8330544519536991E-3</v>
      </c>
      <c r="BJ123" s="49">
        <f t="shared" si="60"/>
        <v>-1.1272448326178242E-2</v>
      </c>
      <c r="BL123" s="131">
        <v>561767</v>
      </c>
      <c r="BM123" s="54">
        <v>63375</v>
      </c>
      <c r="BN123" s="54">
        <v>153679</v>
      </c>
      <c r="BO123" s="54">
        <f t="shared" si="61"/>
        <v>778821</v>
      </c>
      <c r="BQ123" s="122">
        <f t="shared" si="62"/>
        <v>3.2791174988918925E-2</v>
      </c>
      <c r="BR123" s="49">
        <f t="shared" si="62"/>
        <v>3.3325443786982323E-2</v>
      </c>
      <c r="BS123" s="49">
        <f t="shared" si="62"/>
        <v>6.9436943238829096E-2</v>
      </c>
      <c r="BT123" s="49">
        <f t="shared" si="63"/>
        <v>4.0065689035092777E-2</v>
      </c>
      <c r="BV123" s="122">
        <f t="shared" si="64"/>
        <v>3.1970671594179212E-2</v>
      </c>
      <c r="BW123" s="49">
        <f t="shared" si="64"/>
        <v>3.2504515941130796E-2</v>
      </c>
      <c r="BX123" s="49">
        <f t="shared" si="64"/>
        <v>6.8587326526721837E-2</v>
      </c>
      <c r="BY123" s="49">
        <f t="shared" si="32"/>
        <v>3.923940638544221E-2</v>
      </c>
      <c r="CA123" s="180">
        <v>404218.84478361503</v>
      </c>
      <c r="CB123" s="64">
        <v>414091.16649998829</v>
      </c>
      <c r="CC123" s="64">
        <v>463928.71859096253</v>
      </c>
      <c r="CD123" s="64">
        <v>415779.57032199175</v>
      </c>
      <c r="CF123" s="180">
        <v>405334.63680980075</v>
      </c>
      <c r="CG123" s="64">
        <v>413445.42813131743</v>
      </c>
      <c r="CH123" s="64">
        <v>462877.19501613406</v>
      </c>
      <c r="CI123" s="64">
        <v>416076.93451658543</v>
      </c>
      <c r="CK123" s="163">
        <v>439611</v>
      </c>
      <c r="CL123" s="60">
        <v>439261.75</v>
      </c>
    </row>
    <row r="124" spans="1:90">
      <c r="A124" s="9" t="s">
        <v>272</v>
      </c>
      <c r="B124" s="23" t="s">
        <v>273</v>
      </c>
      <c r="D124" s="131">
        <v>702971</v>
      </c>
      <c r="E124" s="54">
        <v>352776.875</v>
      </c>
      <c r="F124" s="124">
        <f t="shared" si="33"/>
        <v>1992.678800162284</v>
      </c>
      <c r="G124" s="131">
        <f t="shared" si="34"/>
        <v>671220</v>
      </c>
      <c r="H124" s="54">
        <v>349809.375</v>
      </c>
      <c r="I124" s="124">
        <f t="shared" si="35"/>
        <v>1918.8164982713799</v>
      </c>
      <c r="J124" s="49">
        <f t="shared" si="36"/>
        <v>4.7303417657399871E-2</v>
      </c>
      <c r="K124" s="49">
        <f t="shared" si="37"/>
        <v>3.8493676679059785E-2</v>
      </c>
      <c r="M124" s="131">
        <f t="shared" si="38"/>
        <v>691301.8363898833</v>
      </c>
      <c r="N124" s="124">
        <f t="shared" si="39"/>
        <v>1959.6007714221157</v>
      </c>
      <c r="O124" s="49">
        <f t="shared" si="40"/>
        <v>1.6879983526523423E-2</v>
      </c>
      <c r="P124" s="49">
        <f t="shared" si="41"/>
        <v>1.6879983526523645E-2</v>
      </c>
      <c r="R124" s="131">
        <v>493181</v>
      </c>
      <c r="S124" s="54">
        <v>52775</v>
      </c>
      <c r="T124" s="54">
        <v>157015</v>
      </c>
      <c r="V124" s="124">
        <f t="shared" si="42"/>
        <v>157015</v>
      </c>
      <c r="W124" s="51">
        <f t="shared" si="43"/>
        <v>0</v>
      </c>
      <c r="Y124" s="176">
        <v>1.1441065635389158E-3</v>
      </c>
      <c r="Z124" s="61">
        <v>-1.6694086381406903E-3</v>
      </c>
      <c r="AA124" s="117">
        <f t="shared" si="44"/>
        <v>3</v>
      </c>
      <c r="AB124" s="63">
        <f t="shared" si="45"/>
        <v>492.61739320711831</v>
      </c>
      <c r="AC124" s="63">
        <f t="shared" si="45"/>
        <v>52.863250366802532</v>
      </c>
      <c r="AE124" s="124">
        <f t="shared" si="46"/>
        <v>0</v>
      </c>
      <c r="AF124" s="51">
        <v>0</v>
      </c>
      <c r="AG124" s="51">
        <f t="shared" si="47"/>
        <v>0</v>
      </c>
      <c r="AI124" s="124">
        <v>0</v>
      </c>
      <c r="AJ124" s="51">
        <f t="shared" si="48"/>
        <v>0</v>
      </c>
      <c r="AK124" s="51">
        <f t="shared" si="49"/>
        <v>0</v>
      </c>
      <c r="AM124" s="124">
        <f t="shared" si="50"/>
        <v>0</v>
      </c>
      <c r="AN124" s="51">
        <f t="shared" si="51"/>
        <v>0</v>
      </c>
      <c r="AO124" s="51">
        <f t="shared" si="52"/>
        <v>0</v>
      </c>
      <c r="AQ124" s="124">
        <f t="shared" si="53"/>
        <v>493181</v>
      </c>
      <c r="AR124" s="51">
        <f t="shared" si="53"/>
        <v>52775</v>
      </c>
      <c r="AS124" s="51">
        <f t="shared" si="54"/>
        <v>157015</v>
      </c>
      <c r="AU124" s="178">
        <f t="shared" si="55"/>
        <v>702971</v>
      </c>
      <c r="AW124" s="124">
        <f t="shared" si="56"/>
        <v>1397.9969633780559</v>
      </c>
      <c r="AX124" s="51">
        <f t="shared" si="56"/>
        <v>149.59880802844575</v>
      </c>
      <c r="AY124" s="51">
        <f t="shared" si="56"/>
        <v>445.08302875578227</v>
      </c>
      <c r="AZ124" s="65">
        <f t="shared" si="57"/>
        <v>1992.678800162284</v>
      </c>
      <c r="BB124" s="131">
        <v>492617.39320711826</v>
      </c>
      <c r="BC124" s="54">
        <v>52863.250366802538</v>
      </c>
      <c r="BD124" s="54">
        <v>145821.19281596251</v>
      </c>
      <c r="BE124" s="54">
        <f t="shared" si="58"/>
        <v>691301.8363898833</v>
      </c>
      <c r="BG124" s="122">
        <f t="shared" si="59"/>
        <v>1.1441065635389158E-3</v>
      </c>
      <c r="BH124" s="49">
        <f t="shared" si="59"/>
        <v>-1.6694086381408013E-3</v>
      </c>
      <c r="BI124" s="49">
        <f t="shared" si="59"/>
        <v>7.676392551640232E-2</v>
      </c>
      <c r="BJ124" s="49">
        <f t="shared" si="60"/>
        <v>1.6879983526523423E-2</v>
      </c>
      <c r="BL124" s="131">
        <v>474835</v>
      </c>
      <c r="BM124" s="54">
        <v>50684</v>
      </c>
      <c r="BN124" s="54">
        <v>145701</v>
      </c>
      <c r="BO124" s="54">
        <f t="shared" si="61"/>
        <v>671220</v>
      </c>
      <c r="BQ124" s="122">
        <f t="shared" si="62"/>
        <v>3.8636579022186757E-2</v>
      </c>
      <c r="BR124" s="49">
        <f t="shared" si="62"/>
        <v>4.1255623076315917E-2</v>
      </c>
      <c r="BS124" s="49">
        <f t="shared" si="62"/>
        <v>7.7652178090747537E-2</v>
      </c>
      <c r="BT124" s="49">
        <f t="shared" si="63"/>
        <v>4.7303417657399871E-2</v>
      </c>
      <c r="BV124" s="122">
        <f t="shared" si="64"/>
        <v>2.989974203918333E-2</v>
      </c>
      <c r="BW124" s="49">
        <f t="shared" si="64"/>
        <v>3.2496755133288202E-2</v>
      </c>
      <c r="BX124" s="49">
        <f t="shared" si="64"/>
        <v>6.8587148421543009E-2</v>
      </c>
      <c r="BY124" s="49">
        <f t="shared" si="32"/>
        <v>3.8493676679059785E-2</v>
      </c>
      <c r="CA124" s="180">
        <v>337812.68628585781</v>
      </c>
      <c r="CB124" s="64">
        <v>337691.40011325188</v>
      </c>
      <c r="CC124" s="64">
        <v>410047.64553108462</v>
      </c>
      <c r="CD124" s="64">
        <v>350839.97396673122</v>
      </c>
      <c r="CF124" s="180">
        <v>337225.74076573324</v>
      </c>
      <c r="CG124" s="64">
        <v>335430.28010962473</v>
      </c>
      <c r="CH124" s="64">
        <v>408667.23514771188</v>
      </c>
      <c r="CI124" s="64">
        <v>349616.95346818649</v>
      </c>
      <c r="CK124" s="163">
        <v>352776.875</v>
      </c>
      <c r="CL124" s="60">
        <v>349809.375</v>
      </c>
    </row>
    <row r="125" spans="1:90">
      <c r="A125" s="9" t="s">
        <v>274</v>
      </c>
      <c r="B125" s="23" t="s">
        <v>275</v>
      </c>
      <c r="D125" s="131">
        <v>575013</v>
      </c>
      <c r="E125" s="54">
        <v>324125.59375</v>
      </c>
      <c r="F125" s="124">
        <f t="shared" si="33"/>
        <v>1774.0437999583303</v>
      </c>
      <c r="G125" s="131">
        <f t="shared" si="34"/>
        <v>551649</v>
      </c>
      <c r="H125" s="54">
        <v>322603.25</v>
      </c>
      <c r="I125" s="124">
        <f t="shared" si="35"/>
        <v>1709.9920723055334</v>
      </c>
      <c r="J125" s="49">
        <f t="shared" si="36"/>
        <v>4.2353017951632266E-2</v>
      </c>
      <c r="K125" s="49">
        <f t="shared" si="37"/>
        <v>3.7457324329251307E-2</v>
      </c>
      <c r="M125" s="131">
        <f t="shared" si="38"/>
        <v>576958.15184242104</v>
      </c>
      <c r="N125" s="124">
        <f t="shared" si="39"/>
        <v>1780.0450287410265</v>
      </c>
      <c r="O125" s="49">
        <f t="shared" si="40"/>
        <v>-3.3713915579657305E-3</v>
      </c>
      <c r="P125" s="49">
        <f t="shared" si="41"/>
        <v>-3.3713915579656195E-3</v>
      </c>
      <c r="R125" s="131">
        <v>414650</v>
      </c>
      <c r="S125" s="54">
        <v>47975</v>
      </c>
      <c r="T125" s="54">
        <v>112388</v>
      </c>
      <c r="V125" s="124">
        <f t="shared" si="42"/>
        <v>112388</v>
      </c>
      <c r="W125" s="51">
        <f t="shared" si="43"/>
        <v>0</v>
      </c>
      <c r="Y125" s="176">
        <v>-6.0216737733489456E-3</v>
      </c>
      <c r="Z125" s="61">
        <v>5.0494284701119163E-3</v>
      </c>
      <c r="AA125" s="117">
        <f t="shared" si="44"/>
        <v>1</v>
      </c>
      <c r="AB125" s="63">
        <f t="shared" si="45"/>
        <v>417.16201355626924</v>
      </c>
      <c r="AC125" s="63">
        <f t="shared" si="45"/>
        <v>47.733970729208451</v>
      </c>
      <c r="AE125" s="124">
        <f t="shared" si="46"/>
        <v>0</v>
      </c>
      <c r="AF125" s="51">
        <v>0</v>
      </c>
      <c r="AG125" s="51">
        <f t="shared" si="47"/>
        <v>0</v>
      </c>
      <c r="AI125" s="124">
        <v>0</v>
      </c>
      <c r="AJ125" s="51">
        <f t="shared" si="48"/>
        <v>0</v>
      </c>
      <c r="AK125" s="51">
        <f t="shared" si="49"/>
        <v>0</v>
      </c>
      <c r="AM125" s="124">
        <f t="shared" si="50"/>
        <v>0</v>
      </c>
      <c r="AN125" s="51">
        <f t="shared" si="51"/>
        <v>0</v>
      </c>
      <c r="AO125" s="51">
        <f t="shared" si="52"/>
        <v>0</v>
      </c>
      <c r="AQ125" s="124">
        <f t="shared" si="53"/>
        <v>414650</v>
      </c>
      <c r="AR125" s="51">
        <f t="shared" si="53"/>
        <v>47975</v>
      </c>
      <c r="AS125" s="51">
        <f t="shared" si="54"/>
        <v>112388</v>
      </c>
      <c r="AU125" s="178">
        <f t="shared" si="55"/>
        <v>575013</v>
      </c>
      <c r="AW125" s="124">
        <f t="shared" si="56"/>
        <v>1279.288053753083</v>
      </c>
      <c r="AX125" s="51">
        <f t="shared" si="56"/>
        <v>148.01361239311268</v>
      </c>
      <c r="AY125" s="51">
        <f t="shared" si="56"/>
        <v>346.74213381213434</v>
      </c>
      <c r="AZ125" s="65">
        <f t="shared" si="57"/>
        <v>1774.0437999583303</v>
      </c>
      <c r="BB125" s="131">
        <v>417162.01355626917</v>
      </c>
      <c r="BC125" s="54">
        <v>47733.970729208449</v>
      </c>
      <c r="BD125" s="54">
        <v>112062.1675569434</v>
      </c>
      <c r="BE125" s="54">
        <f t="shared" si="58"/>
        <v>576958.15184242104</v>
      </c>
      <c r="BG125" s="122">
        <f t="shared" si="59"/>
        <v>-6.0216737733488346E-3</v>
      </c>
      <c r="BH125" s="49">
        <f t="shared" si="59"/>
        <v>5.0494284701119163E-3</v>
      </c>
      <c r="BI125" s="49">
        <f t="shared" si="59"/>
        <v>2.9076043249924854E-3</v>
      </c>
      <c r="BJ125" s="49">
        <f t="shared" si="60"/>
        <v>-3.3713915579657305E-3</v>
      </c>
      <c r="BL125" s="131">
        <v>400721</v>
      </c>
      <c r="BM125" s="54">
        <v>46247</v>
      </c>
      <c r="BN125" s="54">
        <v>104681</v>
      </c>
      <c r="BO125" s="54">
        <f t="shared" si="61"/>
        <v>551649</v>
      </c>
      <c r="BQ125" s="122">
        <f t="shared" si="62"/>
        <v>3.4759845378704801E-2</v>
      </c>
      <c r="BR125" s="49">
        <f t="shared" si="62"/>
        <v>3.7364585810971462E-2</v>
      </c>
      <c r="BS125" s="49">
        <f t="shared" si="62"/>
        <v>7.3623675738672789E-2</v>
      </c>
      <c r="BT125" s="49">
        <f t="shared" si="63"/>
        <v>4.2353017951632266E-2</v>
      </c>
      <c r="BV125" s="122">
        <f t="shared" si="64"/>
        <v>2.989981515048945E-2</v>
      </c>
      <c r="BW125" s="49">
        <f t="shared" si="64"/>
        <v>3.2492321712942029E-2</v>
      </c>
      <c r="BX125" s="49">
        <f t="shared" si="64"/>
        <v>6.8581110991769556E-2</v>
      </c>
      <c r="BY125" s="49">
        <f t="shared" si="32"/>
        <v>3.7457324329251529E-2</v>
      </c>
      <c r="CA125" s="180">
        <v>286069.11237624648</v>
      </c>
      <c r="CB125" s="64">
        <v>304925.46895364829</v>
      </c>
      <c r="CC125" s="64">
        <v>315117.62503429799</v>
      </c>
      <c r="CD125" s="64">
        <v>292809.84414762451</v>
      </c>
      <c r="CF125" s="180">
        <v>286373.42124818359</v>
      </c>
      <c r="CG125" s="64">
        <v>303472.77799215965</v>
      </c>
      <c r="CH125" s="64">
        <v>313904.42143862444</v>
      </c>
      <c r="CI125" s="64">
        <v>292566.71259188646</v>
      </c>
      <c r="CK125" s="163">
        <v>324125.59375</v>
      </c>
      <c r="CL125" s="60">
        <v>322603.25</v>
      </c>
    </row>
    <row r="126" spans="1:90">
      <c r="A126" s="9" t="s">
        <v>276</v>
      </c>
      <c r="B126" s="23" t="s">
        <v>277</v>
      </c>
      <c r="D126" s="131">
        <v>649796</v>
      </c>
      <c r="E126" s="54">
        <v>311805.4375</v>
      </c>
      <c r="F126" s="124">
        <f t="shared" si="33"/>
        <v>2083.9790518406207</v>
      </c>
      <c r="G126" s="131">
        <f t="shared" si="34"/>
        <v>619192</v>
      </c>
      <c r="H126" s="54">
        <v>308253.96875</v>
      </c>
      <c r="I126" s="124">
        <f t="shared" si="35"/>
        <v>2008.7073088170903</v>
      </c>
      <c r="J126" s="49">
        <f t="shared" si="36"/>
        <v>4.9425703174459601E-2</v>
      </c>
      <c r="K126" s="49">
        <f t="shared" si="37"/>
        <v>3.7472728203422179E-2</v>
      </c>
      <c r="M126" s="131">
        <f t="shared" si="38"/>
        <v>622986.43206258619</v>
      </c>
      <c r="N126" s="124">
        <f t="shared" si="39"/>
        <v>1997.9973314691993</v>
      </c>
      <c r="O126" s="49">
        <f t="shared" si="40"/>
        <v>4.3033951555979444E-2</v>
      </c>
      <c r="P126" s="49">
        <f t="shared" si="41"/>
        <v>4.3033951555979222E-2</v>
      </c>
      <c r="R126" s="131">
        <v>458133</v>
      </c>
      <c r="S126" s="54">
        <v>47965</v>
      </c>
      <c r="T126" s="54">
        <v>143698</v>
      </c>
      <c r="V126" s="124">
        <f t="shared" si="42"/>
        <v>143698</v>
      </c>
      <c r="W126" s="51">
        <f t="shared" si="43"/>
        <v>0</v>
      </c>
      <c r="Y126" s="176">
        <v>4.5832708859425697E-2</v>
      </c>
      <c r="Z126" s="61">
        <v>2.8316006434687235E-2</v>
      </c>
      <c r="AA126" s="117">
        <f t="shared" si="44"/>
        <v>2</v>
      </c>
      <c r="AB126" s="63">
        <f t="shared" si="45"/>
        <v>438.05571973325937</v>
      </c>
      <c r="AC126" s="63">
        <f t="shared" si="45"/>
        <v>46.644221912193352</v>
      </c>
      <c r="AE126" s="124">
        <f t="shared" si="46"/>
        <v>0</v>
      </c>
      <c r="AF126" s="51">
        <v>0</v>
      </c>
      <c r="AG126" s="51">
        <f t="shared" si="47"/>
        <v>0</v>
      </c>
      <c r="AI126" s="124">
        <v>0</v>
      </c>
      <c r="AJ126" s="51">
        <f t="shared" si="48"/>
        <v>0</v>
      </c>
      <c r="AK126" s="51">
        <f t="shared" si="49"/>
        <v>0</v>
      </c>
      <c r="AM126" s="124">
        <f t="shared" si="50"/>
        <v>0</v>
      </c>
      <c r="AN126" s="51">
        <f t="shared" si="51"/>
        <v>0</v>
      </c>
      <c r="AO126" s="51">
        <f t="shared" si="52"/>
        <v>0</v>
      </c>
      <c r="AQ126" s="124">
        <f t="shared" si="53"/>
        <v>458133</v>
      </c>
      <c r="AR126" s="51">
        <f t="shared" si="53"/>
        <v>47965</v>
      </c>
      <c r="AS126" s="51">
        <f t="shared" si="54"/>
        <v>143698</v>
      </c>
      <c r="AU126" s="178">
        <f t="shared" si="55"/>
        <v>649796</v>
      </c>
      <c r="AW126" s="124">
        <f t="shared" si="56"/>
        <v>1469.291246724971</v>
      </c>
      <c r="AX126" s="51">
        <f t="shared" si="56"/>
        <v>153.82990234094299</v>
      </c>
      <c r="AY126" s="51">
        <f t="shared" si="56"/>
        <v>460.85790277470704</v>
      </c>
      <c r="AZ126" s="65">
        <f t="shared" si="57"/>
        <v>2083.9790518406207</v>
      </c>
      <c r="BB126" s="131">
        <v>438055.71973325935</v>
      </c>
      <c r="BC126" s="54">
        <v>46644.221912193359</v>
      </c>
      <c r="BD126" s="54">
        <v>138286.49041713352</v>
      </c>
      <c r="BE126" s="54">
        <f t="shared" si="58"/>
        <v>622986.43206258619</v>
      </c>
      <c r="BG126" s="122">
        <f t="shared" si="59"/>
        <v>4.5832708859425697E-2</v>
      </c>
      <c r="BH126" s="49">
        <f t="shared" si="59"/>
        <v>2.8316006434687013E-2</v>
      </c>
      <c r="BI126" s="49">
        <f t="shared" si="59"/>
        <v>3.9132597598962482E-2</v>
      </c>
      <c r="BJ126" s="49">
        <f t="shared" si="60"/>
        <v>4.3033951555979444E-2</v>
      </c>
      <c r="BL126" s="131">
        <v>440323</v>
      </c>
      <c r="BM126" s="54">
        <v>45926</v>
      </c>
      <c r="BN126" s="54">
        <v>132943</v>
      </c>
      <c r="BO126" s="54">
        <f t="shared" si="61"/>
        <v>619192</v>
      </c>
      <c r="BQ126" s="122">
        <f t="shared" si="62"/>
        <v>4.0447580526113747E-2</v>
      </c>
      <c r="BR126" s="49">
        <f t="shared" si="62"/>
        <v>4.4397509036275817E-2</v>
      </c>
      <c r="BS126" s="49">
        <f t="shared" si="62"/>
        <v>8.0899332796762424E-2</v>
      </c>
      <c r="BT126" s="49">
        <f t="shared" si="63"/>
        <v>4.9425703174459601E-2</v>
      </c>
      <c r="BV126" s="122">
        <f t="shared" si="64"/>
        <v>2.8596866510738117E-2</v>
      </c>
      <c r="BW126" s="49">
        <f t="shared" si="64"/>
        <v>3.2501805274149476E-2</v>
      </c>
      <c r="BX126" s="49">
        <f t="shared" si="64"/>
        <v>6.8587872698111951E-2</v>
      </c>
      <c r="BY126" s="49">
        <f t="shared" si="32"/>
        <v>3.7472728203422179E-2</v>
      </c>
      <c r="CA126" s="180">
        <v>300396.98448844557</v>
      </c>
      <c r="CB126" s="64">
        <v>297964.13378723018</v>
      </c>
      <c r="CC126" s="64">
        <v>388860.14240651112</v>
      </c>
      <c r="CD126" s="64">
        <v>316169.48212935933</v>
      </c>
      <c r="CF126" s="180">
        <v>298950.17856127926</v>
      </c>
      <c r="CG126" s="64">
        <v>295069.85340163746</v>
      </c>
      <c r="CH126" s="64">
        <v>386751.99620739196</v>
      </c>
      <c r="CI126" s="64">
        <v>314045.60502407589</v>
      </c>
      <c r="CK126" s="163">
        <v>311805.4375</v>
      </c>
      <c r="CL126" s="60">
        <v>308253.96875</v>
      </c>
    </row>
    <row r="127" spans="1:90">
      <c r="A127" s="9" t="s">
        <v>278</v>
      </c>
      <c r="B127" s="23" t="s">
        <v>279</v>
      </c>
      <c r="D127" s="131">
        <v>429644</v>
      </c>
      <c r="E127" s="54">
        <v>238384.3125</v>
      </c>
      <c r="F127" s="124">
        <f t="shared" si="33"/>
        <v>1802.3165849053091</v>
      </c>
      <c r="G127" s="131">
        <f t="shared" si="34"/>
        <v>413678</v>
      </c>
      <c r="H127" s="54">
        <v>238742.609375</v>
      </c>
      <c r="I127" s="124">
        <f t="shared" si="35"/>
        <v>1732.736360228952</v>
      </c>
      <c r="J127" s="49">
        <f t="shared" si="36"/>
        <v>3.8595235908121861E-2</v>
      </c>
      <c r="K127" s="49">
        <f t="shared" si="37"/>
        <v>4.0156267435377924E-2</v>
      </c>
      <c r="M127" s="131">
        <f t="shared" si="38"/>
        <v>437383.3168917424</v>
      </c>
      <c r="N127" s="124">
        <f t="shared" si="39"/>
        <v>1834.7822988215401</v>
      </c>
      <c r="O127" s="49">
        <f t="shared" si="40"/>
        <v>-1.7694586402475787E-2</v>
      </c>
      <c r="P127" s="49">
        <f t="shared" si="41"/>
        <v>-1.7694586402475787E-2</v>
      </c>
      <c r="R127" s="131">
        <v>307671</v>
      </c>
      <c r="S127" s="54">
        <v>35408</v>
      </c>
      <c r="T127" s="54">
        <v>86565</v>
      </c>
      <c r="V127" s="124">
        <f t="shared" si="42"/>
        <v>86565</v>
      </c>
      <c r="W127" s="51">
        <f t="shared" si="43"/>
        <v>0</v>
      </c>
      <c r="Y127" s="176">
        <v>-1.7385773578243446E-2</v>
      </c>
      <c r="Z127" s="61">
        <v>-3.8443892419662173E-2</v>
      </c>
      <c r="AA127" s="117">
        <f t="shared" si="44"/>
        <v>4</v>
      </c>
      <c r="AB127" s="63">
        <f t="shared" si="45"/>
        <v>313.11474200857111</v>
      </c>
      <c r="AC127" s="63">
        <f t="shared" si="45"/>
        <v>36.823644216769395</v>
      </c>
      <c r="AE127" s="124">
        <f t="shared" si="46"/>
        <v>0</v>
      </c>
      <c r="AF127" s="51">
        <v>0</v>
      </c>
      <c r="AG127" s="51">
        <f t="shared" si="47"/>
        <v>0</v>
      </c>
      <c r="AI127" s="124">
        <v>0</v>
      </c>
      <c r="AJ127" s="51">
        <f t="shared" si="48"/>
        <v>0</v>
      </c>
      <c r="AK127" s="51">
        <f t="shared" si="49"/>
        <v>0</v>
      </c>
      <c r="AM127" s="124">
        <f t="shared" si="50"/>
        <v>0</v>
      </c>
      <c r="AN127" s="51">
        <f t="shared" si="51"/>
        <v>0</v>
      </c>
      <c r="AO127" s="51">
        <f t="shared" si="52"/>
        <v>0</v>
      </c>
      <c r="AQ127" s="124">
        <f t="shared" si="53"/>
        <v>307671</v>
      </c>
      <c r="AR127" s="51">
        <f t="shared" si="53"/>
        <v>35408</v>
      </c>
      <c r="AS127" s="51">
        <f t="shared" si="54"/>
        <v>86565</v>
      </c>
      <c r="AU127" s="178">
        <f t="shared" si="55"/>
        <v>429644</v>
      </c>
      <c r="AW127" s="124">
        <f t="shared" si="56"/>
        <v>1290.6512042397924</v>
      </c>
      <c r="AX127" s="51">
        <f t="shared" si="56"/>
        <v>148.53326390762393</v>
      </c>
      <c r="AY127" s="51">
        <f t="shared" si="56"/>
        <v>363.13211675789279</v>
      </c>
      <c r="AZ127" s="65">
        <f t="shared" si="57"/>
        <v>1802.3165849053091</v>
      </c>
      <c r="BB127" s="131">
        <v>313114.74200857111</v>
      </c>
      <c r="BC127" s="54">
        <v>36823.644216769397</v>
      </c>
      <c r="BD127" s="54">
        <v>87444.930666401953</v>
      </c>
      <c r="BE127" s="54">
        <f t="shared" si="58"/>
        <v>437383.3168917424</v>
      </c>
      <c r="BG127" s="122">
        <f t="shared" si="59"/>
        <v>-1.7385773578243335E-2</v>
      </c>
      <c r="BH127" s="49">
        <f t="shared" si="59"/>
        <v>-3.8443892419662173E-2</v>
      </c>
      <c r="BI127" s="49">
        <f t="shared" si="59"/>
        <v>-1.0062683562056307E-2</v>
      </c>
      <c r="BJ127" s="49">
        <f t="shared" si="60"/>
        <v>-1.7694586402475787E-2</v>
      </c>
      <c r="BL127" s="131">
        <v>298465</v>
      </c>
      <c r="BM127" s="54">
        <v>34083</v>
      </c>
      <c r="BN127" s="54">
        <v>81130</v>
      </c>
      <c r="BO127" s="54">
        <f t="shared" si="61"/>
        <v>413678</v>
      </c>
      <c r="BQ127" s="122">
        <f t="shared" si="62"/>
        <v>3.0844487628365114E-2</v>
      </c>
      <c r="BR127" s="49">
        <f t="shared" si="62"/>
        <v>3.8875685825778161E-2</v>
      </c>
      <c r="BS127" s="49">
        <f t="shared" si="62"/>
        <v>6.6991248613336607E-2</v>
      </c>
      <c r="BT127" s="49">
        <f t="shared" si="63"/>
        <v>3.8595235908121861E-2</v>
      </c>
      <c r="BV127" s="122">
        <f t="shared" si="64"/>
        <v>3.2393869610152226E-2</v>
      </c>
      <c r="BW127" s="49">
        <f t="shared" si="64"/>
        <v>4.0437138875440759E-2</v>
      </c>
      <c r="BX127" s="49">
        <f t="shared" si="64"/>
        <v>6.8594959973456104E-2</v>
      </c>
      <c r="BY127" s="49">
        <f t="shared" si="32"/>
        <v>4.0156267435377702E-2</v>
      </c>
      <c r="CA127" s="180">
        <v>214718.63066992149</v>
      </c>
      <c r="CB127" s="64">
        <v>235230.10572657012</v>
      </c>
      <c r="CC127" s="64">
        <v>245894.21634097322</v>
      </c>
      <c r="CD127" s="64">
        <v>221974.7488494117</v>
      </c>
      <c r="CF127" s="180">
        <v>216165.65080859681</v>
      </c>
      <c r="CG127" s="64">
        <v>235438.76572824625</v>
      </c>
      <c r="CH127" s="64">
        <v>245410.62798509671</v>
      </c>
      <c r="CI127" s="64">
        <v>222832.93009162502</v>
      </c>
      <c r="CK127" s="163">
        <v>238384.3125</v>
      </c>
      <c r="CL127" s="60">
        <v>238742.609375</v>
      </c>
    </row>
    <row r="128" spans="1:90">
      <c r="A128" s="9" t="s">
        <v>280</v>
      </c>
      <c r="B128" s="23" t="s">
        <v>281</v>
      </c>
      <c r="D128" s="131">
        <v>640545</v>
      </c>
      <c r="E128" s="54">
        <v>329761.8125</v>
      </c>
      <c r="F128" s="124">
        <f t="shared" si="33"/>
        <v>1942.4474748724886</v>
      </c>
      <c r="G128" s="131">
        <f t="shared" si="34"/>
        <v>610683</v>
      </c>
      <c r="H128" s="54">
        <v>327288.625</v>
      </c>
      <c r="I128" s="124">
        <f t="shared" si="35"/>
        <v>1865.8851953684612</v>
      </c>
      <c r="J128" s="49">
        <f t="shared" si="36"/>
        <v>4.8899347124449211E-2</v>
      </c>
      <c r="K128" s="49">
        <f t="shared" si="37"/>
        <v>4.103268501945978E-2</v>
      </c>
      <c r="M128" s="131">
        <f t="shared" si="38"/>
        <v>646753.73846942594</v>
      </c>
      <c r="N128" s="124">
        <f t="shared" si="39"/>
        <v>1961.275423513224</v>
      </c>
      <c r="O128" s="49">
        <f t="shared" si="40"/>
        <v>-9.5998493709819055E-3</v>
      </c>
      <c r="P128" s="49">
        <f t="shared" si="41"/>
        <v>-9.5998493709817945E-3</v>
      </c>
      <c r="R128" s="131">
        <v>442408</v>
      </c>
      <c r="S128" s="54">
        <v>52444</v>
      </c>
      <c r="T128" s="54">
        <v>145693</v>
      </c>
      <c r="V128" s="124">
        <f t="shared" si="42"/>
        <v>145693</v>
      </c>
      <c r="W128" s="51">
        <f t="shared" si="43"/>
        <v>0</v>
      </c>
      <c r="Y128" s="176">
        <v>-2.0853780195038363E-2</v>
      </c>
      <c r="Z128" s="61">
        <v>1.1892258057835559E-2</v>
      </c>
      <c r="AA128" s="117">
        <f t="shared" si="44"/>
        <v>1</v>
      </c>
      <c r="AB128" s="63">
        <f t="shared" si="45"/>
        <v>451.83037124743663</v>
      </c>
      <c r="AC128" s="63">
        <f t="shared" si="45"/>
        <v>51.827652185676193</v>
      </c>
      <c r="AE128" s="124">
        <f t="shared" si="46"/>
        <v>0</v>
      </c>
      <c r="AF128" s="51">
        <v>0</v>
      </c>
      <c r="AG128" s="51">
        <f t="shared" si="47"/>
        <v>0</v>
      </c>
      <c r="AI128" s="124">
        <v>0</v>
      </c>
      <c r="AJ128" s="51">
        <f t="shared" si="48"/>
        <v>0</v>
      </c>
      <c r="AK128" s="51">
        <f t="shared" si="49"/>
        <v>0</v>
      </c>
      <c r="AM128" s="124">
        <f t="shared" si="50"/>
        <v>0</v>
      </c>
      <c r="AN128" s="51">
        <f t="shared" si="51"/>
        <v>0</v>
      </c>
      <c r="AO128" s="51">
        <f t="shared" si="52"/>
        <v>0</v>
      </c>
      <c r="AQ128" s="124">
        <f t="shared" si="53"/>
        <v>442408</v>
      </c>
      <c r="AR128" s="51">
        <f t="shared" si="53"/>
        <v>52444</v>
      </c>
      <c r="AS128" s="51">
        <f t="shared" si="54"/>
        <v>145693</v>
      </c>
      <c r="AU128" s="178">
        <f t="shared" si="55"/>
        <v>640545</v>
      </c>
      <c r="AW128" s="124">
        <f t="shared" si="56"/>
        <v>1341.5986425050355</v>
      </c>
      <c r="AX128" s="51">
        <f t="shared" si="56"/>
        <v>159.03600117433245</v>
      </c>
      <c r="AY128" s="51">
        <f t="shared" si="56"/>
        <v>441.81283119312064</v>
      </c>
      <c r="AZ128" s="65">
        <f t="shared" si="57"/>
        <v>1942.4474748724886</v>
      </c>
      <c r="BB128" s="131">
        <v>451830.37124743662</v>
      </c>
      <c r="BC128" s="54">
        <v>51827.652185676197</v>
      </c>
      <c r="BD128" s="54">
        <v>143095.71503631308</v>
      </c>
      <c r="BE128" s="54">
        <f t="shared" si="58"/>
        <v>646753.73846942594</v>
      </c>
      <c r="BG128" s="122">
        <f t="shared" si="59"/>
        <v>-2.0853780195038363E-2</v>
      </c>
      <c r="BH128" s="49">
        <f t="shared" si="59"/>
        <v>1.1892258057835559E-2</v>
      </c>
      <c r="BI128" s="49">
        <f t="shared" si="59"/>
        <v>1.8150683009814816E-2</v>
      </c>
      <c r="BJ128" s="49">
        <f t="shared" si="60"/>
        <v>-9.5998493709819055E-3</v>
      </c>
      <c r="BL128" s="131">
        <v>424952</v>
      </c>
      <c r="BM128" s="54">
        <v>50412</v>
      </c>
      <c r="BN128" s="54">
        <v>135319</v>
      </c>
      <c r="BO128" s="54">
        <f t="shared" si="61"/>
        <v>610683</v>
      </c>
      <c r="BQ128" s="122">
        <f t="shared" si="62"/>
        <v>4.1077580526741819E-2</v>
      </c>
      <c r="BR128" s="49">
        <f t="shared" si="62"/>
        <v>4.0307863207172945E-2</v>
      </c>
      <c r="BS128" s="49">
        <f t="shared" si="62"/>
        <v>7.666329192500676E-2</v>
      </c>
      <c r="BT128" s="49">
        <f t="shared" si="63"/>
        <v>4.8899347124449211E-2</v>
      </c>
      <c r="BV128" s="122">
        <f t="shared" si="64"/>
        <v>3.3269581052306263E-2</v>
      </c>
      <c r="BW128" s="49">
        <f t="shared" si="64"/>
        <v>3.2505636551726891E-2</v>
      </c>
      <c r="BX128" s="49">
        <f t="shared" si="64"/>
        <v>6.858840243094888E-2</v>
      </c>
      <c r="BY128" s="49">
        <f t="shared" si="32"/>
        <v>4.103268501945978E-2</v>
      </c>
      <c r="CA128" s="180">
        <v>309842.96040164144</v>
      </c>
      <c r="CB128" s="64">
        <v>331075.98018896155</v>
      </c>
      <c r="CC128" s="64">
        <v>402383.63096015045</v>
      </c>
      <c r="CD128" s="64">
        <v>328231.53769191995</v>
      </c>
      <c r="CF128" s="180">
        <v>309013.72473081219</v>
      </c>
      <c r="CG128" s="64">
        <v>328974.88874339615</v>
      </c>
      <c r="CH128" s="64">
        <v>400545.75588634732</v>
      </c>
      <c r="CI128" s="64">
        <v>326664.04353259568</v>
      </c>
      <c r="CK128" s="163">
        <v>329761.8125</v>
      </c>
      <c r="CL128" s="60">
        <v>327288.625</v>
      </c>
    </row>
    <row r="129" spans="1:90">
      <c r="A129" s="9" t="s">
        <v>282</v>
      </c>
      <c r="B129" s="23" t="s">
        <v>283</v>
      </c>
      <c r="D129" s="131">
        <v>488906</v>
      </c>
      <c r="E129" s="54">
        <v>271209.5625</v>
      </c>
      <c r="F129" s="124">
        <f t="shared" si="33"/>
        <v>1802.6871747931086</v>
      </c>
      <c r="G129" s="131">
        <f t="shared" si="34"/>
        <v>469716</v>
      </c>
      <c r="H129" s="54">
        <v>270413.25</v>
      </c>
      <c r="I129" s="124">
        <f t="shared" si="35"/>
        <v>1737.0302675627026</v>
      </c>
      <c r="J129" s="49">
        <f t="shared" si="36"/>
        <v>4.0854473767127475E-2</v>
      </c>
      <c r="K129" s="49">
        <f t="shared" si="37"/>
        <v>3.7798366819785878E-2</v>
      </c>
      <c r="M129" s="131">
        <f t="shared" si="38"/>
        <v>490974.18354592466</v>
      </c>
      <c r="N129" s="124">
        <f t="shared" si="39"/>
        <v>1810.3129514318828</v>
      </c>
      <c r="O129" s="49">
        <f t="shared" si="40"/>
        <v>-4.2124079335247311E-3</v>
      </c>
      <c r="P129" s="49">
        <f t="shared" si="41"/>
        <v>-4.2124079335247311E-3</v>
      </c>
      <c r="R129" s="131">
        <v>350932</v>
      </c>
      <c r="S129" s="54">
        <v>37830</v>
      </c>
      <c r="T129" s="54">
        <v>100144</v>
      </c>
      <c r="V129" s="124">
        <f t="shared" si="42"/>
        <v>100144</v>
      </c>
      <c r="W129" s="51">
        <f t="shared" si="43"/>
        <v>0</v>
      </c>
      <c r="Y129" s="176">
        <v>-4.951341742579829E-3</v>
      </c>
      <c r="Z129" s="61">
        <v>-6.4117544887981603E-3</v>
      </c>
      <c r="AA129" s="117">
        <f t="shared" si="44"/>
        <v>4</v>
      </c>
      <c r="AB129" s="63">
        <f t="shared" si="45"/>
        <v>352.67823044409704</v>
      </c>
      <c r="AC129" s="63">
        <f t="shared" si="45"/>
        <v>38.074121922141344</v>
      </c>
      <c r="AE129" s="124">
        <f t="shared" si="46"/>
        <v>0</v>
      </c>
      <c r="AF129" s="51">
        <v>0</v>
      </c>
      <c r="AG129" s="51">
        <f t="shared" si="47"/>
        <v>0</v>
      </c>
      <c r="AI129" s="124">
        <v>0</v>
      </c>
      <c r="AJ129" s="51">
        <f t="shared" si="48"/>
        <v>0</v>
      </c>
      <c r="AK129" s="51">
        <f t="shared" si="49"/>
        <v>0</v>
      </c>
      <c r="AM129" s="124">
        <f t="shared" si="50"/>
        <v>0</v>
      </c>
      <c r="AN129" s="51">
        <f t="shared" si="51"/>
        <v>0</v>
      </c>
      <c r="AO129" s="51">
        <f t="shared" si="52"/>
        <v>0</v>
      </c>
      <c r="AQ129" s="124">
        <f t="shared" si="53"/>
        <v>350932</v>
      </c>
      <c r="AR129" s="51">
        <f t="shared" si="53"/>
        <v>37830</v>
      </c>
      <c r="AS129" s="51">
        <f t="shared" si="54"/>
        <v>100144</v>
      </c>
      <c r="AU129" s="178">
        <f t="shared" si="55"/>
        <v>488906</v>
      </c>
      <c r="AW129" s="124">
        <f t="shared" si="56"/>
        <v>1293.9514254774849</v>
      </c>
      <c r="AX129" s="51">
        <f t="shared" si="56"/>
        <v>139.48623216410371</v>
      </c>
      <c r="AY129" s="51">
        <f t="shared" si="56"/>
        <v>369.24951715152002</v>
      </c>
      <c r="AZ129" s="65">
        <f t="shared" si="57"/>
        <v>1802.6871747931086</v>
      </c>
      <c r="BB129" s="131">
        <v>352678.23044409708</v>
      </c>
      <c r="BC129" s="54">
        <v>38074.121922141334</v>
      </c>
      <c r="BD129" s="54">
        <v>100221.83117968625</v>
      </c>
      <c r="BE129" s="54">
        <f t="shared" si="58"/>
        <v>490974.18354592466</v>
      </c>
      <c r="BG129" s="122">
        <f t="shared" si="59"/>
        <v>-4.95134174257994E-3</v>
      </c>
      <c r="BH129" s="49">
        <f t="shared" si="59"/>
        <v>-6.4117544887980493E-3</v>
      </c>
      <c r="BI129" s="49">
        <f t="shared" si="59"/>
        <v>-7.765890801447739E-4</v>
      </c>
      <c r="BJ129" s="49">
        <f t="shared" si="60"/>
        <v>-4.2124079335247311E-3</v>
      </c>
      <c r="BL129" s="131">
        <v>339743</v>
      </c>
      <c r="BM129" s="54">
        <v>36532</v>
      </c>
      <c r="BN129" s="54">
        <v>93441</v>
      </c>
      <c r="BO129" s="54">
        <f t="shared" si="61"/>
        <v>469716</v>
      </c>
      <c r="BQ129" s="122">
        <f t="shared" si="62"/>
        <v>3.293371754532104E-2</v>
      </c>
      <c r="BR129" s="49">
        <f t="shared" si="62"/>
        <v>3.5530493813642927E-2</v>
      </c>
      <c r="BS129" s="49">
        <f t="shared" si="62"/>
        <v>7.173510557464069E-2</v>
      </c>
      <c r="BT129" s="49">
        <f t="shared" si="63"/>
        <v>4.0854473767127475E-2</v>
      </c>
      <c r="BV129" s="122">
        <f t="shared" si="64"/>
        <v>2.9900867142220733E-2</v>
      </c>
      <c r="BW129" s="49">
        <f t="shared" si="64"/>
        <v>3.2490018880702465E-2</v>
      </c>
      <c r="BX129" s="49">
        <f t="shared" si="64"/>
        <v>6.8588328398382581E-2</v>
      </c>
      <c r="BY129" s="49">
        <f t="shared" si="32"/>
        <v>3.7798366819785878E-2</v>
      </c>
      <c r="CA129" s="180">
        <v>241849.31767273555</v>
      </c>
      <c r="CB129" s="64">
        <v>243218.17994083828</v>
      </c>
      <c r="CC129" s="64">
        <v>281822.72488958546</v>
      </c>
      <c r="CD129" s="64">
        <v>249172.44639929055</v>
      </c>
      <c r="CF129" s="180">
        <v>242214.69676473454</v>
      </c>
      <c r="CG129" s="64">
        <v>242481.2368041873</v>
      </c>
      <c r="CH129" s="64">
        <v>281294.21722143854</v>
      </c>
      <c r="CI129" s="64">
        <v>249092.40138481741</v>
      </c>
      <c r="CK129" s="163">
        <v>271209.5625</v>
      </c>
      <c r="CL129" s="60">
        <v>270413.25</v>
      </c>
    </row>
    <row r="130" spans="1:90">
      <c r="A130" s="9" t="s">
        <v>284</v>
      </c>
      <c r="B130" s="23" t="s">
        <v>285</v>
      </c>
      <c r="D130" s="131">
        <v>601326.29210196808</v>
      </c>
      <c r="E130" s="54">
        <v>291887.28125</v>
      </c>
      <c r="F130" s="124">
        <f t="shared" si="33"/>
        <v>2060.1318753143446</v>
      </c>
      <c r="G130" s="131">
        <f t="shared" si="34"/>
        <v>572867</v>
      </c>
      <c r="H130" s="54">
        <v>288470.59375</v>
      </c>
      <c r="I130" s="124">
        <f t="shared" si="35"/>
        <v>1985.8765933572736</v>
      </c>
      <c r="J130" s="49">
        <f t="shared" si="36"/>
        <v>4.9678707452110338E-2</v>
      </c>
      <c r="K130" s="49">
        <f t="shared" si="37"/>
        <v>3.7391689999999977E-2</v>
      </c>
      <c r="M130" s="131">
        <f t="shared" si="38"/>
        <v>587106.36430411565</v>
      </c>
      <c r="N130" s="124">
        <f t="shared" si="39"/>
        <v>2011.4146864839308</v>
      </c>
      <c r="O130" s="49">
        <f t="shared" si="40"/>
        <v>2.4220360504364491E-2</v>
      </c>
      <c r="P130" s="49">
        <f t="shared" si="41"/>
        <v>2.4220360504364269E-2</v>
      </c>
      <c r="R130" s="131">
        <v>447439</v>
      </c>
      <c r="S130" s="54">
        <v>43088</v>
      </c>
      <c r="T130" s="54">
        <v>110568</v>
      </c>
      <c r="V130" s="124">
        <f t="shared" si="42"/>
        <v>110568</v>
      </c>
      <c r="W130" s="51">
        <f t="shared" si="43"/>
        <v>231.29210196807981</v>
      </c>
      <c r="Y130" s="176">
        <v>3.28780411006655E-2</v>
      </c>
      <c r="Z130" s="61">
        <v>3.3478112976308427E-3</v>
      </c>
      <c r="AA130" s="117">
        <f t="shared" si="44"/>
        <v>2</v>
      </c>
      <c r="AB130" s="63">
        <f t="shared" si="45"/>
        <v>433.19635251727851</v>
      </c>
      <c r="AC130" s="63">
        <f t="shared" si="45"/>
        <v>42.944230818896429</v>
      </c>
      <c r="AE130" s="124">
        <f t="shared" si="46"/>
        <v>0</v>
      </c>
      <c r="AF130" s="51">
        <v>0</v>
      </c>
      <c r="AG130" s="51">
        <f t="shared" si="47"/>
        <v>231.29210196807981</v>
      </c>
      <c r="AI130" s="124">
        <v>0</v>
      </c>
      <c r="AJ130" s="51">
        <f t="shared" si="48"/>
        <v>0</v>
      </c>
      <c r="AK130" s="51">
        <f t="shared" si="49"/>
        <v>231.29210196807981</v>
      </c>
      <c r="AM130" s="124">
        <f t="shared" si="50"/>
        <v>210.43132731217935</v>
      </c>
      <c r="AN130" s="51">
        <f t="shared" si="51"/>
        <v>20.860774655900478</v>
      </c>
      <c r="AO130" s="51">
        <f t="shared" si="52"/>
        <v>0</v>
      </c>
      <c r="AQ130" s="124">
        <f t="shared" si="53"/>
        <v>447649</v>
      </c>
      <c r="AR130" s="51">
        <f t="shared" si="53"/>
        <v>43109</v>
      </c>
      <c r="AS130" s="51">
        <f t="shared" si="54"/>
        <v>110568</v>
      </c>
      <c r="AU130" s="178">
        <f t="shared" si="55"/>
        <v>601326</v>
      </c>
      <c r="AW130" s="124">
        <f t="shared" si="56"/>
        <v>1533.6365397044858</v>
      </c>
      <c r="AX130" s="51">
        <f t="shared" si="56"/>
        <v>147.69057361933272</v>
      </c>
      <c r="AY130" s="51">
        <f t="shared" si="56"/>
        <v>378.80376125501357</v>
      </c>
      <c r="AZ130" s="65">
        <f t="shared" si="57"/>
        <v>2060.1308745788319</v>
      </c>
      <c r="BB130" s="131">
        <v>433196.35251727852</v>
      </c>
      <c r="BC130" s="54">
        <v>42944.230818896431</v>
      </c>
      <c r="BD130" s="54">
        <v>110965.78096794069</v>
      </c>
      <c r="BE130" s="54">
        <f t="shared" si="58"/>
        <v>587106.36430411565</v>
      </c>
      <c r="BG130" s="122">
        <f t="shared" si="59"/>
        <v>3.3362809725285159E-2</v>
      </c>
      <c r="BH130" s="49">
        <f t="shared" si="59"/>
        <v>3.8368176111578389E-3</v>
      </c>
      <c r="BI130" s="49">
        <f t="shared" si="59"/>
        <v>-3.5847174189277409E-3</v>
      </c>
      <c r="BJ130" s="49">
        <f t="shared" si="60"/>
        <v>2.4219862976172291E-2</v>
      </c>
      <c r="BL130" s="131">
        <v>429364</v>
      </c>
      <c r="BM130" s="54">
        <v>41243</v>
      </c>
      <c r="BN130" s="54">
        <v>102260</v>
      </c>
      <c r="BO130" s="54">
        <f t="shared" si="61"/>
        <v>572867</v>
      </c>
      <c r="BQ130" s="122">
        <f t="shared" si="62"/>
        <v>4.2586243839725757E-2</v>
      </c>
      <c r="BR130" s="49">
        <f t="shared" si="62"/>
        <v>4.5244041413088354E-2</v>
      </c>
      <c r="BS130" s="49">
        <f t="shared" si="62"/>
        <v>8.1243888128300412E-2</v>
      </c>
      <c r="BT130" s="49">
        <f t="shared" si="63"/>
        <v>4.9678197557199155E-2</v>
      </c>
      <c r="BV130" s="122">
        <f t="shared" si="64"/>
        <v>3.0382247243011751E-2</v>
      </c>
      <c r="BW130" s="49">
        <f t="shared" si="64"/>
        <v>3.3008933958417197E-2</v>
      </c>
      <c r="BX130" s="49">
        <f t="shared" si="64"/>
        <v>6.8587384353285819E-2</v>
      </c>
      <c r="BY130" s="49">
        <f t="shared" si="32"/>
        <v>3.7391186073665317E-2</v>
      </c>
      <c r="CA130" s="180">
        <v>297064.67037303682</v>
      </c>
      <c r="CB130" s="64">
        <v>274328.5237172402</v>
      </c>
      <c r="CC130" s="64">
        <v>312034.59758999629</v>
      </c>
      <c r="CD130" s="64">
        <v>297960.12497786636</v>
      </c>
      <c r="CF130" s="180">
        <v>295693.35647530755</v>
      </c>
      <c r="CG130" s="64">
        <v>271907.97373343789</v>
      </c>
      <c r="CH130" s="64">
        <v>310816.49693350331</v>
      </c>
      <c r="CI130" s="64">
        <v>296450.73643883015</v>
      </c>
      <c r="CK130" s="163">
        <v>291887.28125</v>
      </c>
      <c r="CL130" s="60">
        <v>288470.59375</v>
      </c>
    </row>
    <row r="131" spans="1:90">
      <c r="A131" s="9" t="s">
        <v>286</v>
      </c>
      <c r="B131" s="23" t="s">
        <v>287</v>
      </c>
      <c r="D131" s="131">
        <v>607188.44664268114</v>
      </c>
      <c r="E131" s="54">
        <v>327147.875</v>
      </c>
      <c r="F131" s="124">
        <f t="shared" si="33"/>
        <v>1856.0060848406279</v>
      </c>
      <c r="G131" s="131">
        <f t="shared" si="34"/>
        <v>579692</v>
      </c>
      <c r="H131" s="54">
        <v>324011.6875</v>
      </c>
      <c r="I131" s="124">
        <f t="shared" si="35"/>
        <v>1789.1083018417353</v>
      </c>
      <c r="J131" s="49">
        <f t="shared" si="36"/>
        <v>4.7432855106989802E-2</v>
      </c>
      <c r="K131" s="49">
        <f t="shared" si="37"/>
        <v>3.7391689999999977E-2</v>
      </c>
      <c r="M131" s="131">
        <f t="shared" si="38"/>
        <v>605473.88899800205</v>
      </c>
      <c r="N131" s="124">
        <f t="shared" si="39"/>
        <v>1850.7651593274206</v>
      </c>
      <c r="O131" s="49">
        <f t="shared" si="40"/>
        <v>2.8317614943174085E-3</v>
      </c>
      <c r="P131" s="49">
        <f t="shared" si="41"/>
        <v>2.8317614943171865E-3</v>
      </c>
      <c r="R131" s="131">
        <v>443333</v>
      </c>
      <c r="S131" s="54">
        <v>49211</v>
      </c>
      <c r="T131" s="54">
        <v>114529</v>
      </c>
      <c r="V131" s="124">
        <f t="shared" si="42"/>
        <v>114529</v>
      </c>
      <c r="W131" s="51">
        <f t="shared" si="43"/>
        <v>115.44664268114138</v>
      </c>
      <c r="Y131" s="176">
        <v>-2.4880193541899631E-3</v>
      </c>
      <c r="Z131" s="61">
        <v>3.6519221766939891E-2</v>
      </c>
      <c r="AA131" s="117">
        <f t="shared" si="44"/>
        <v>1</v>
      </c>
      <c r="AB131" s="63">
        <f t="shared" si="45"/>
        <v>444.43877226715307</v>
      </c>
      <c r="AC131" s="63">
        <f t="shared" si="45"/>
        <v>47.477170675243912</v>
      </c>
      <c r="AE131" s="124">
        <f t="shared" si="46"/>
        <v>115.44664268114138</v>
      </c>
      <c r="AF131" s="51">
        <v>0</v>
      </c>
      <c r="AG131" s="51">
        <f t="shared" si="47"/>
        <v>0</v>
      </c>
      <c r="AI131" s="124">
        <v>0</v>
      </c>
      <c r="AJ131" s="51">
        <f t="shared" si="48"/>
        <v>0</v>
      </c>
      <c r="AK131" s="51">
        <f t="shared" si="49"/>
        <v>0</v>
      </c>
      <c r="AM131" s="124">
        <f t="shared" si="50"/>
        <v>0</v>
      </c>
      <c r="AN131" s="51">
        <f t="shared" si="51"/>
        <v>0</v>
      </c>
      <c r="AO131" s="51">
        <f t="shared" si="52"/>
        <v>0</v>
      </c>
      <c r="AQ131" s="124">
        <f t="shared" si="53"/>
        <v>443448</v>
      </c>
      <c r="AR131" s="51">
        <f t="shared" si="53"/>
        <v>49211</v>
      </c>
      <c r="AS131" s="51">
        <f t="shared" si="54"/>
        <v>114529</v>
      </c>
      <c r="AU131" s="178">
        <f t="shared" si="55"/>
        <v>607188</v>
      </c>
      <c r="AW131" s="124">
        <f t="shared" si="56"/>
        <v>1355.4971127353342</v>
      </c>
      <c r="AX131" s="51">
        <f t="shared" si="56"/>
        <v>150.42433028183356</v>
      </c>
      <c r="AY131" s="51">
        <f t="shared" si="56"/>
        <v>350.0832765610964</v>
      </c>
      <c r="AZ131" s="65">
        <f t="shared" si="57"/>
        <v>1856.004719578264</v>
      </c>
      <c r="BB131" s="131">
        <v>444438.77226715314</v>
      </c>
      <c r="BC131" s="54">
        <v>47477.170675243913</v>
      </c>
      <c r="BD131" s="54">
        <v>113557.94605560505</v>
      </c>
      <c r="BE131" s="54">
        <f t="shared" si="58"/>
        <v>605473.88899800205</v>
      </c>
      <c r="BG131" s="122">
        <f t="shared" si="59"/>
        <v>-2.2292660518772323E-3</v>
      </c>
      <c r="BH131" s="49">
        <f t="shared" si="59"/>
        <v>3.6519221766939891E-2</v>
      </c>
      <c r="BI131" s="49">
        <f t="shared" si="59"/>
        <v>8.5511756607457023E-3</v>
      </c>
      <c r="BJ131" s="49">
        <f t="shared" si="60"/>
        <v>2.8310238197630788E-3</v>
      </c>
      <c r="BL131" s="131">
        <v>426336</v>
      </c>
      <c r="BM131" s="54">
        <v>47205</v>
      </c>
      <c r="BN131" s="54">
        <v>106151</v>
      </c>
      <c r="BO131" s="54">
        <f t="shared" si="61"/>
        <v>579692</v>
      </c>
      <c r="BQ131" s="122">
        <f t="shared" si="62"/>
        <v>4.0137356451249717E-2</v>
      </c>
      <c r="BR131" s="49">
        <f t="shared" si="62"/>
        <v>4.2495498358224859E-2</v>
      </c>
      <c r="BS131" s="49">
        <f t="shared" si="62"/>
        <v>7.8925304519034123E-2</v>
      </c>
      <c r="BT131" s="49">
        <f t="shared" si="63"/>
        <v>4.7432084624248638E-2</v>
      </c>
      <c r="BV131" s="122">
        <f t="shared" si="64"/>
        <v>3.0166129294156185E-2</v>
      </c>
      <c r="BW131" s="49">
        <f t="shared" si="64"/>
        <v>3.2501664986214207E-2</v>
      </c>
      <c r="BX131" s="49">
        <f t="shared" si="64"/>
        <v>6.8582238547823637E-2</v>
      </c>
      <c r="BY131" s="49">
        <f t="shared" si="32"/>
        <v>3.7390926903454913E-2</v>
      </c>
      <c r="CA131" s="180">
        <v>304774.16676603479</v>
      </c>
      <c r="CB131" s="64">
        <v>303285.02556110767</v>
      </c>
      <c r="CC131" s="64">
        <v>319323.7382868916</v>
      </c>
      <c r="CD131" s="64">
        <v>307281.7577961568</v>
      </c>
      <c r="CF131" s="180">
        <v>303729.30703722098</v>
      </c>
      <c r="CG131" s="64">
        <v>300774.08962133055</v>
      </c>
      <c r="CH131" s="64">
        <v>318121.77123837761</v>
      </c>
      <c r="CI131" s="64">
        <v>306018.88535341248</v>
      </c>
      <c r="CK131" s="163">
        <v>327147.875</v>
      </c>
      <c r="CL131" s="60">
        <v>324011.6875</v>
      </c>
    </row>
    <row r="132" spans="1:90">
      <c r="A132" s="9" t="s">
        <v>288</v>
      </c>
      <c r="B132" s="23" t="s">
        <v>289</v>
      </c>
      <c r="D132" s="131">
        <v>589087</v>
      </c>
      <c r="E132" s="54">
        <v>264313.28125</v>
      </c>
      <c r="F132" s="124">
        <f t="shared" si="33"/>
        <v>2228.7453631314638</v>
      </c>
      <c r="G132" s="131">
        <f t="shared" si="34"/>
        <v>565353</v>
      </c>
      <c r="H132" s="54">
        <v>261858.03125</v>
      </c>
      <c r="I132" s="124">
        <f t="shared" si="35"/>
        <v>2159.0057685122079</v>
      </c>
      <c r="J132" s="49">
        <f t="shared" si="36"/>
        <v>4.1980850902002764E-2</v>
      </c>
      <c r="K132" s="49">
        <f t="shared" si="37"/>
        <v>3.2301717594443558E-2</v>
      </c>
      <c r="M132" s="131">
        <f t="shared" si="38"/>
        <v>558093.82235696213</v>
      </c>
      <c r="N132" s="124">
        <f t="shared" si="39"/>
        <v>2111.4861111693081</v>
      </c>
      <c r="O132" s="49">
        <f t="shared" si="40"/>
        <v>5.5533991600455801E-2</v>
      </c>
      <c r="P132" s="49">
        <f t="shared" si="41"/>
        <v>5.5533991600456023E-2</v>
      </c>
      <c r="R132" s="131">
        <v>411092</v>
      </c>
      <c r="S132" s="54">
        <v>46160</v>
      </c>
      <c r="T132" s="54">
        <v>131835</v>
      </c>
      <c r="V132" s="124">
        <f t="shared" si="42"/>
        <v>131835</v>
      </c>
      <c r="W132" s="51">
        <f t="shared" si="43"/>
        <v>0</v>
      </c>
      <c r="Y132" s="176">
        <v>6.7178352381824569E-2</v>
      </c>
      <c r="Z132" s="61">
        <v>3.8562792888250153E-2</v>
      </c>
      <c r="AA132" s="117">
        <f t="shared" si="44"/>
        <v>2</v>
      </c>
      <c r="AB132" s="63">
        <f t="shared" si="45"/>
        <v>385.21396079904349</v>
      </c>
      <c r="AC132" s="63">
        <f t="shared" si="45"/>
        <v>44.446036692330104</v>
      </c>
      <c r="AE132" s="124">
        <f t="shared" si="46"/>
        <v>0</v>
      </c>
      <c r="AF132" s="51">
        <v>0</v>
      </c>
      <c r="AG132" s="51">
        <f t="shared" si="47"/>
        <v>0</v>
      </c>
      <c r="AI132" s="124">
        <v>0</v>
      </c>
      <c r="AJ132" s="51">
        <f t="shared" si="48"/>
        <v>0</v>
      </c>
      <c r="AK132" s="51">
        <f t="shared" si="49"/>
        <v>0</v>
      </c>
      <c r="AM132" s="124">
        <f t="shared" si="50"/>
        <v>0</v>
      </c>
      <c r="AN132" s="51">
        <f t="shared" si="51"/>
        <v>0</v>
      </c>
      <c r="AO132" s="51">
        <f t="shared" si="52"/>
        <v>0</v>
      </c>
      <c r="AQ132" s="124">
        <f t="shared" si="53"/>
        <v>411092</v>
      </c>
      <c r="AR132" s="51">
        <f t="shared" si="53"/>
        <v>46160</v>
      </c>
      <c r="AS132" s="51">
        <f t="shared" si="54"/>
        <v>131835</v>
      </c>
      <c r="AU132" s="178">
        <f t="shared" si="55"/>
        <v>589087</v>
      </c>
      <c r="AW132" s="124">
        <f t="shared" si="56"/>
        <v>1555.3210117019046</v>
      </c>
      <c r="AX132" s="51">
        <f t="shared" si="56"/>
        <v>174.64124307979699</v>
      </c>
      <c r="AY132" s="51">
        <f t="shared" si="56"/>
        <v>498.78310834976253</v>
      </c>
      <c r="AZ132" s="65">
        <f t="shared" si="57"/>
        <v>2228.7453631314638</v>
      </c>
      <c r="BB132" s="131">
        <v>385213.96079904359</v>
      </c>
      <c r="BC132" s="54">
        <v>44446.036692330112</v>
      </c>
      <c r="BD132" s="54">
        <v>128433.82486558851</v>
      </c>
      <c r="BE132" s="54">
        <f t="shared" si="58"/>
        <v>558093.82235696213</v>
      </c>
      <c r="BG132" s="122">
        <f t="shared" si="59"/>
        <v>6.7178352381824347E-2</v>
      </c>
      <c r="BH132" s="49">
        <f t="shared" si="59"/>
        <v>3.8562792888250153E-2</v>
      </c>
      <c r="BI132" s="49">
        <f t="shared" si="59"/>
        <v>2.6481926688479263E-2</v>
      </c>
      <c r="BJ132" s="49">
        <f t="shared" si="60"/>
        <v>5.5533991600455801E-2</v>
      </c>
      <c r="BL132" s="131">
        <v>398834</v>
      </c>
      <c r="BM132" s="54">
        <v>44292</v>
      </c>
      <c r="BN132" s="54">
        <v>122227</v>
      </c>
      <c r="BO132" s="54">
        <f t="shared" si="61"/>
        <v>565353</v>
      </c>
      <c r="BQ132" s="122">
        <f t="shared" si="62"/>
        <v>3.0734591333737793E-2</v>
      </c>
      <c r="BR132" s="49">
        <f t="shared" si="62"/>
        <v>4.2174659080646659E-2</v>
      </c>
      <c r="BS132" s="49">
        <f t="shared" si="62"/>
        <v>7.8607836239128925E-2</v>
      </c>
      <c r="BT132" s="49">
        <f t="shared" si="63"/>
        <v>4.1980850902002764E-2</v>
      </c>
      <c r="BV132" s="122">
        <f t="shared" si="64"/>
        <v>2.1159926400504681E-2</v>
      </c>
      <c r="BW132" s="49">
        <f t="shared" si="64"/>
        <v>3.2493725456703926E-2</v>
      </c>
      <c r="BX132" s="49">
        <f t="shared" si="64"/>
        <v>6.8588468777146305E-2</v>
      </c>
      <c r="BY132" s="49">
        <f t="shared" si="32"/>
        <v>3.2301717594443558E-2</v>
      </c>
      <c r="CA132" s="180">
        <v>264160.71516506019</v>
      </c>
      <c r="CB132" s="64">
        <v>283922.08681786642</v>
      </c>
      <c r="CC132" s="64">
        <v>361154.55151400535</v>
      </c>
      <c r="CD132" s="64">
        <v>283236.07981316146</v>
      </c>
      <c r="CF132" s="180">
        <v>264085.85226527939</v>
      </c>
      <c r="CG132" s="64">
        <v>282139.90495351021</v>
      </c>
      <c r="CH132" s="64">
        <v>359770.68055075587</v>
      </c>
      <c r="CI132" s="64">
        <v>282312.75683063344</v>
      </c>
      <c r="CK132" s="163">
        <v>264313.28125</v>
      </c>
      <c r="CL132" s="60">
        <v>261858.03125</v>
      </c>
    </row>
    <row r="133" spans="1:90">
      <c r="A133" s="9" t="s">
        <v>290</v>
      </c>
      <c r="B133" s="23" t="s">
        <v>291</v>
      </c>
      <c r="D133" s="131">
        <v>372811.600197391</v>
      </c>
      <c r="E133" s="54">
        <v>218864.765625</v>
      </c>
      <c r="F133" s="124">
        <f t="shared" si="33"/>
        <v>1703.3879305916307</v>
      </c>
      <c r="G133" s="131">
        <f t="shared" si="34"/>
        <v>357894</v>
      </c>
      <c r="H133" s="54">
        <v>216840.5625</v>
      </c>
      <c r="I133" s="124">
        <f t="shared" si="35"/>
        <v>1650.4937815774206</v>
      </c>
      <c r="J133" s="49">
        <f t="shared" si="36"/>
        <v>4.1681615778389691E-2</v>
      </c>
      <c r="K133" s="49">
        <f t="shared" si="37"/>
        <v>3.2047469432849196E-2</v>
      </c>
      <c r="M133" s="131">
        <f t="shared" si="38"/>
        <v>352777.82297700027</v>
      </c>
      <c r="N133" s="124">
        <f t="shared" si="39"/>
        <v>1611.8529721748139</v>
      </c>
      <c r="O133" s="49">
        <f t="shared" si="40"/>
        <v>5.6788652561351238E-2</v>
      </c>
      <c r="P133" s="49">
        <f t="shared" si="41"/>
        <v>5.6788652561351238E-2</v>
      </c>
      <c r="R133" s="131">
        <v>273195</v>
      </c>
      <c r="S133" s="54">
        <v>31506</v>
      </c>
      <c r="T133" s="54">
        <v>67610</v>
      </c>
      <c r="V133" s="124">
        <f t="shared" si="42"/>
        <v>67610</v>
      </c>
      <c r="W133" s="51">
        <f t="shared" si="43"/>
        <v>500.60019739100244</v>
      </c>
      <c r="Y133" s="176">
        <v>6.4971716881262687E-2</v>
      </c>
      <c r="Z133" s="61">
        <v>5.8273171189494599E-2</v>
      </c>
      <c r="AA133" s="117">
        <f t="shared" si="44"/>
        <v>2</v>
      </c>
      <c r="AB133" s="63">
        <f t="shared" si="45"/>
        <v>256.52793935227055</v>
      </c>
      <c r="AC133" s="63">
        <f t="shared" si="45"/>
        <v>29.77114119276726</v>
      </c>
      <c r="AE133" s="124">
        <f t="shared" si="46"/>
        <v>0</v>
      </c>
      <c r="AF133" s="51">
        <v>0</v>
      </c>
      <c r="AG133" s="51">
        <f t="shared" si="47"/>
        <v>500.60019739100244</v>
      </c>
      <c r="AI133" s="124">
        <v>0</v>
      </c>
      <c r="AJ133" s="51">
        <f t="shared" si="48"/>
        <v>0</v>
      </c>
      <c r="AK133" s="51">
        <f t="shared" si="49"/>
        <v>500.60019739100244</v>
      </c>
      <c r="AM133" s="124">
        <f t="shared" si="50"/>
        <v>448.5447065760041</v>
      </c>
      <c r="AN133" s="51">
        <f t="shared" si="51"/>
        <v>52.055490814998379</v>
      </c>
      <c r="AO133" s="51">
        <f t="shared" si="52"/>
        <v>0</v>
      </c>
      <c r="AQ133" s="124">
        <f t="shared" si="53"/>
        <v>273644</v>
      </c>
      <c r="AR133" s="51">
        <f t="shared" si="53"/>
        <v>31558</v>
      </c>
      <c r="AS133" s="51">
        <f t="shared" si="54"/>
        <v>67610</v>
      </c>
      <c r="AU133" s="178">
        <f t="shared" si="55"/>
        <v>372812</v>
      </c>
      <c r="AW133" s="124">
        <f t="shared" si="56"/>
        <v>1250.2880453076582</v>
      </c>
      <c r="AX133" s="51">
        <f t="shared" si="56"/>
        <v>144.189494868585</v>
      </c>
      <c r="AY133" s="51">
        <f t="shared" si="56"/>
        <v>308.91221712608638</v>
      </c>
      <c r="AZ133" s="65">
        <f t="shared" si="57"/>
        <v>1703.3897573023296</v>
      </c>
      <c r="BB133" s="131">
        <v>256527.93935227056</v>
      </c>
      <c r="BC133" s="54">
        <v>29771.14119276726</v>
      </c>
      <c r="BD133" s="54">
        <v>66478.742431962484</v>
      </c>
      <c r="BE133" s="54">
        <f t="shared" si="58"/>
        <v>352777.82297700027</v>
      </c>
      <c r="BG133" s="122">
        <f t="shared" si="59"/>
        <v>6.6722013559019189E-2</v>
      </c>
      <c r="BH133" s="49">
        <f t="shared" si="59"/>
        <v>6.001982912454995E-2</v>
      </c>
      <c r="BI133" s="49">
        <f t="shared" si="59"/>
        <v>1.7016831646526676E-2</v>
      </c>
      <c r="BJ133" s="49">
        <f t="shared" si="60"/>
        <v>5.6789785859940212E-2</v>
      </c>
      <c r="BL133" s="131">
        <v>264858</v>
      </c>
      <c r="BM133" s="54">
        <v>30351</v>
      </c>
      <c r="BN133" s="54">
        <v>62685</v>
      </c>
      <c r="BO133" s="54">
        <f t="shared" si="61"/>
        <v>357894</v>
      </c>
      <c r="BQ133" s="122">
        <f t="shared" si="62"/>
        <v>3.3172492429905942E-2</v>
      </c>
      <c r="BR133" s="49">
        <f t="shared" si="62"/>
        <v>3.9768047181311994E-2</v>
      </c>
      <c r="BS133" s="49">
        <f t="shared" si="62"/>
        <v>7.8567440376485553E-2</v>
      </c>
      <c r="BT133" s="49">
        <f t="shared" si="63"/>
        <v>4.1682732876214823E-2</v>
      </c>
      <c r="BV133" s="122">
        <f t="shared" si="64"/>
        <v>2.3617043968987561E-2</v>
      </c>
      <c r="BW133" s="49">
        <f t="shared" si="64"/>
        <v>3.015159875769613E-2</v>
      </c>
      <c r="BX133" s="49">
        <f t="shared" si="64"/>
        <v>6.8592150031789201E-2</v>
      </c>
      <c r="BY133" s="49">
        <f t="shared" si="32"/>
        <v>3.2048576199029899E-2</v>
      </c>
      <c r="CA133" s="180">
        <v>175914.19526579947</v>
      </c>
      <c r="CB133" s="64">
        <v>190178.58876623918</v>
      </c>
      <c r="CC133" s="64">
        <v>186937.51769331048</v>
      </c>
      <c r="CD133" s="64">
        <v>179036.93540817875</v>
      </c>
      <c r="CF133" s="180">
        <v>175252.41467180444</v>
      </c>
      <c r="CG133" s="64">
        <v>188579.25289157094</v>
      </c>
      <c r="CH133" s="64">
        <v>186055.58837998408</v>
      </c>
      <c r="CI133" s="64">
        <v>178210.11597698895</v>
      </c>
      <c r="CK133" s="163">
        <v>218864.765625</v>
      </c>
      <c r="CL133" s="60">
        <v>216840.5625</v>
      </c>
    </row>
    <row r="134" spans="1:90">
      <c r="A134" s="9" t="s">
        <v>292</v>
      </c>
      <c r="B134" s="23" t="s">
        <v>293</v>
      </c>
      <c r="D134" s="131">
        <v>835919</v>
      </c>
      <c r="E134" s="54">
        <v>423982.5</v>
      </c>
      <c r="F134" s="124">
        <f t="shared" si="33"/>
        <v>1971.588449994988</v>
      </c>
      <c r="G134" s="131">
        <f t="shared" si="34"/>
        <v>799689</v>
      </c>
      <c r="H134" s="54">
        <v>421847.875</v>
      </c>
      <c r="I134" s="124">
        <f t="shared" si="35"/>
        <v>1895.6809963781375</v>
      </c>
      <c r="J134" s="49">
        <f t="shared" si="36"/>
        <v>4.5305112362430844E-2</v>
      </c>
      <c r="K134" s="49">
        <f t="shared" si="37"/>
        <v>4.0042313955712006E-2</v>
      </c>
      <c r="M134" s="131">
        <f t="shared" si="38"/>
        <v>832491.537483964</v>
      </c>
      <c r="N134" s="124">
        <f t="shared" si="39"/>
        <v>1963.5044783309784</v>
      </c>
      <c r="O134" s="49">
        <f t="shared" si="40"/>
        <v>4.1171139425570935E-3</v>
      </c>
      <c r="P134" s="49">
        <f t="shared" si="41"/>
        <v>4.1171139425570935E-3</v>
      </c>
      <c r="R134" s="131">
        <v>563595</v>
      </c>
      <c r="S134" s="54">
        <v>67727</v>
      </c>
      <c r="T134" s="54">
        <v>204597</v>
      </c>
      <c r="V134" s="124">
        <f t="shared" si="42"/>
        <v>204597</v>
      </c>
      <c r="W134" s="51">
        <f t="shared" si="43"/>
        <v>0</v>
      </c>
      <c r="Y134" s="176">
        <v>-1.1697935019780004E-2</v>
      </c>
      <c r="Z134" s="61">
        <v>6.2586294058442071E-3</v>
      </c>
      <c r="AA134" s="117">
        <f t="shared" si="44"/>
        <v>1</v>
      </c>
      <c r="AB134" s="63">
        <f t="shared" si="45"/>
        <v>570.26593383803151</v>
      </c>
      <c r="AC134" s="63">
        <f t="shared" si="45"/>
        <v>67.305758202530996</v>
      </c>
      <c r="AE134" s="124">
        <f t="shared" si="46"/>
        <v>0</v>
      </c>
      <c r="AF134" s="51">
        <v>0</v>
      </c>
      <c r="AG134" s="51">
        <f t="shared" si="47"/>
        <v>0</v>
      </c>
      <c r="AI134" s="124">
        <v>0</v>
      </c>
      <c r="AJ134" s="51">
        <f t="shared" si="48"/>
        <v>0</v>
      </c>
      <c r="AK134" s="51">
        <f t="shared" si="49"/>
        <v>0</v>
      </c>
      <c r="AM134" s="124">
        <f t="shared" si="50"/>
        <v>0</v>
      </c>
      <c r="AN134" s="51">
        <f t="shared" si="51"/>
        <v>0</v>
      </c>
      <c r="AO134" s="51">
        <f t="shared" si="52"/>
        <v>0</v>
      </c>
      <c r="AQ134" s="124">
        <f t="shared" si="53"/>
        <v>563595</v>
      </c>
      <c r="AR134" s="51">
        <f t="shared" si="53"/>
        <v>67727</v>
      </c>
      <c r="AS134" s="51">
        <f t="shared" si="54"/>
        <v>204597</v>
      </c>
      <c r="AU134" s="178">
        <f t="shared" si="55"/>
        <v>835919</v>
      </c>
      <c r="AW134" s="124">
        <f t="shared" si="56"/>
        <v>1329.2883550618244</v>
      </c>
      <c r="AX134" s="51">
        <f t="shared" si="56"/>
        <v>159.74008361194154</v>
      </c>
      <c r="AY134" s="51">
        <f t="shared" si="56"/>
        <v>482.56001132122202</v>
      </c>
      <c r="AZ134" s="65">
        <f t="shared" si="57"/>
        <v>1971.588449994988</v>
      </c>
      <c r="BB134" s="131">
        <v>570265.93383803149</v>
      </c>
      <c r="BC134" s="54">
        <v>67305.758202531011</v>
      </c>
      <c r="BD134" s="54">
        <v>194919.84544340151</v>
      </c>
      <c r="BE134" s="54">
        <f t="shared" si="58"/>
        <v>832491.537483964</v>
      </c>
      <c r="BG134" s="122">
        <f t="shared" si="59"/>
        <v>-1.1697935019780115E-2</v>
      </c>
      <c r="BH134" s="49">
        <f t="shared" si="59"/>
        <v>6.2586294058439851E-3</v>
      </c>
      <c r="BI134" s="49">
        <f t="shared" si="59"/>
        <v>4.9646840908297518E-2</v>
      </c>
      <c r="BJ134" s="49">
        <f t="shared" si="60"/>
        <v>4.1171139425570935E-3</v>
      </c>
      <c r="BL134" s="131">
        <v>543923</v>
      </c>
      <c r="BM134" s="54">
        <v>65265</v>
      </c>
      <c r="BN134" s="54">
        <v>190501</v>
      </c>
      <c r="BO134" s="54">
        <f t="shared" si="61"/>
        <v>799689</v>
      </c>
      <c r="BQ134" s="122">
        <f t="shared" si="62"/>
        <v>3.6166883915554227E-2</v>
      </c>
      <c r="BR134" s="49">
        <f t="shared" si="62"/>
        <v>3.772312878265538E-2</v>
      </c>
      <c r="BS134" s="49">
        <f t="shared" si="62"/>
        <v>7.3994362234318878E-2</v>
      </c>
      <c r="BT134" s="49">
        <f t="shared" si="63"/>
        <v>4.5305112362430844E-2</v>
      </c>
      <c r="BV134" s="122">
        <f t="shared" si="64"/>
        <v>3.0950093754219088E-2</v>
      </c>
      <c r="BW134" s="49">
        <f t="shared" si="64"/>
        <v>3.2498503394160272E-2</v>
      </c>
      <c r="BX134" s="49">
        <f t="shared" si="64"/>
        <v>6.8587122040479898E-2</v>
      </c>
      <c r="BY134" s="49">
        <f t="shared" si="32"/>
        <v>4.0042313955712006E-2</v>
      </c>
      <c r="CA134" s="180">
        <v>391060.22171276226</v>
      </c>
      <c r="CB134" s="64">
        <v>429950.40156232897</v>
      </c>
      <c r="CC134" s="64">
        <v>548112.53527615126</v>
      </c>
      <c r="CD134" s="64">
        <v>422494.62385873706</v>
      </c>
      <c r="CF134" s="180">
        <v>392305.46267545823</v>
      </c>
      <c r="CG134" s="64">
        <v>428651.98804417084</v>
      </c>
      <c r="CH134" s="64">
        <v>546232.60604105599</v>
      </c>
      <c r="CI134" s="64">
        <v>422209.02919146448</v>
      </c>
      <c r="CK134" s="163">
        <v>423982.5</v>
      </c>
      <c r="CL134" s="60">
        <v>421847.875</v>
      </c>
    </row>
    <row r="135" spans="1:90">
      <c r="A135" s="9" t="s">
        <v>294</v>
      </c>
      <c r="B135" s="23" t="s">
        <v>295</v>
      </c>
      <c r="D135" s="131">
        <v>724394</v>
      </c>
      <c r="E135" s="54">
        <v>345633.59375</v>
      </c>
      <c r="F135" s="124">
        <f t="shared" si="33"/>
        <v>2095.8437290212041</v>
      </c>
      <c r="G135" s="131">
        <f t="shared" si="34"/>
        <v>690892</v>
      </c>
      <c r="H135" s="54">
        <v>342115.71875</v>
      </c>
      <c r="I135" s="124">
        <f t="shared" si="35"/>
        <v>2019.4687415250487</v>
      </c>
      <c r="J135" s="49">
        <f t="shared" si="36"/>
        <v>4.8490936354741443E-2</v>
      </c>
      <c r="K135" s="49">
        <f t="shared" si="37"/>
        <v>3.7819346210072657E-2</v>
      </c>
      <c r="M135" s="131">
        <f t="shared" si="38"/>
        <v>693144.57106232154</v>
      </c>
      <c r="N135" s="124">
        <f t="shared" si="39"/>
        <v>2005.431716118658</v>
      </c>
      <c r="O135" s="49">
        <f t="shared" si="40"/>
        <v>4.5083565885519761E-2</v>
      </c>
      <c r="P135" s="49">
        <f t="shared" si="41"/>
        <v>4.5083565885519539E-2</v>
      </c>
      <c r="R135" s="131">
        <v>512632</v>
      </c>
      <c r="S135" s="54">
        <v>55199</v>
      </c>
      <c r="T135" s="54">
        <v>156563</v>
      </c>
      <c r="V135" s="124">
        <f t="shared" si="42"/>
        <v>156563</v>
      </c>
      <c r="W135" s="51">
        <f t="shared" si="43"/>
        <v>0</v>
      </c>
      <c r="Y135" s="176">
        <v>4.3675782961895226E-2</v>
      </c>
      <c r="Z135" s="61">
        <v>1.5537274228617282E-2</v>
      </c>
      <c r="AA135" s="117">
        <f t="shared" si="44"/>
        <v>2</v>
      </c>
      <c r="AB135" s="63">
        <f t="shared" si="45"/>
        <v>491.17935700795726</v>
      </c>
      <c r="AC135" s="63">
        <f t="shared" si="45"/>
        <v>54.354479545744006</v>
      </c>
      <c r="AE135" s="124">
        <f t="shared" si="46"/>
        <v>0</v>
      </c>
      <c r="AF135" s="51">
        <v>0</v>
      </c>
      <c r="AG135" s="51">
        <f t="shared" si="47"/>
        <v>0</v>
      </c>
      <c r="AI135" s="124">
        <v>0</v>
      </c>
      <c r="AJ135" s="51">
        <f t="shared" si="48"/>
        <v>0</v>
      </c>
      <c r="AK135" s="51">
        <f t="shared" si="49"/>
        <v>0</v>
      </c>
      <c r="AM135" s="124">
        <f t="shared" si="50"/>
        <v>0</v>
      </c>
      <c r="AN135" s="51">
        <f t="shared" si="51"/>
        <v>0</v>
      </c>
      <c r="AO135" s="51">
        <f t="shared" si="52"/>
        <v>0</v>
      </c>
      <c r="AQ135" s="124">
        <f t="shared" si="53"/>
        <v>512632</v>
      </c>
      <c r="AR135" s="51">
        <f t="shared" si="53"/>
        <v>55199</v>
      </c>
      <c r="AS135" s="51">
        <f t="shared" si="54"/>
        <v>156563</v>
      </c>
      <c r="AU135" s="178">
        <f t="shared" si="55"/>
        <v>724394</v>
      </c>
      <c r="AW135" s="124">
        <f t="shared" si="56"/>
        <v>1483.1660153115542</v>
      </c>
      <c r="AX135" s="51">
        <f t="shared" si="56"/>
        <v>159.70380483306246</v>
      </c>
      <c r="AY135" s="51">
        <f t="shared" si="56"/>
        <v>452.97390887658764</v>
      </c>
      <c r="AZ135" s="65">
        <f t="shared" si="57"/>
        <v>2095.8437290212041</v>
      </c>
      <c r="BB135" s="131">
        <v>491179.35700795724</v>
      </c>
      <c r="BC135" s="54">
        <v>54354.479545744005</v>
      </c>
      <c r="BD135" s="54">
        <v>147610.73450862037</v>
      </c>
      <c r="BE135" s="54">
        <f t="shared" si="58"/>
        <v>693144.57106232154</v>
      </c>
      <c r="BG135" s="122">
        <f t="shared" si="59"/>
        <v>4.3675782961895226E-2</v>
      </c>
      <c r="BH135" s="49">
        <f t="shared" si="59"/>
        <v>1.5537274228617282E-2</v>
      </c>
      <c r="BI135" s="49">
        <f t="shared" si="59"/>
        <v>6.0647794492593832E-2</v>
      </c>
      <c r="BJ135" s="49">
        <f t="shared" si="60"/>
        <v>4.5083565885519761E-2</v>
      </c>
      <c r="BL135" s="131">
        <v>492952</v>
      </c>
      <c r="BM135" s="54">
        <v>52917</v>
      </c>
      <c r="BN135" s="54">
        <v>145023</v>
      </c>
      <c r="BO135" s="54">
        <f t="shared" si="61"/>
        <v>690892</v>
      </c>
      <c r="BQ135" s="122">
        <f t="shared" si="62"/>
        <v>3.992275109949861E-2</v>
      </c>
      <c r="BR135" s="49">
        <f t="shared" si="62"/>
        <v>4.3124137800706785E-2</v>
      </c>
      <c r="BS135" s="49">
        <f t="shared" si="62"/>
        <v>7.9573584879639725E-2</v>
      </c>
      <c r="BT135" s="49">
        <f t="shared" si="63"/>
        <v>4.8490936354741443E-2</v>
      </c>
      <c r="BV135" s="122">
        <f t="shared" si="64"/>
        <v>2.9338368348005295E-2</v>
      </c>
      <c r="BW135" s="49">
        <f t="shared" si="64"/>
        <v>3.2507171184551042E-2</v>
      </c>
      <c r="BX135" s="49">
        <f t="shared" si="64"/>
        <v>6.8585634073979884E-2</v>
      </c>
      <c r="BY135" s="49">
        <f t="shared" si="32"/>
        <v>3.7819346210072657E-2</v>
      </c>
      <c r="CA135" s="180">
        <v>336826.55206056737</v>
      </c>
      <c r="CB135" s="64">
        <v>347217.39909803466</v>
      </c>
      <c r="CC135" s="64">
        <v>415079.81776533712</v>
      </c>
      <c r="CD135" s="64">
        <v>351775.17325374886</v>
      </c>
      <c r="CF135" s="180">
        <v>335920.34433500649</v>
      </c>
      <c r="CG135" s="64">
        <v>344486.0102090094</v>
      </c>
      <c r="CH135" s="64">
        <v>413099.32037934882</v>
      </c>
      <c r="CI135" s="64">
        <v>350144.0882622585</v>
      </c>
      <c r="CK135" s="163">
        <v>345633.59375</v>
      </c>
      <c r="CL135" s="60">
        <v>342115.71875</v>
      </c>
    </row>
    <row r="136" spans="1:90">
      <c r="A136" s="9" t="s">
        <v>296</v>
      </c>
      <c r="B136" s="23" t="s">
        <v>297</v>
      </c>
      <c r="D136" s="131">
        <v>760174</v>
      </c>
      <c r="E136" s="54">
        <v>418245.5625</v>
      </c>
      <c r="F136" s="124">
        <f t="shared" si="33"/>
        <v>1817.5303414008129</v>
      </c>
      <c r="G136" s="131">
        <f t="shared" si="34"/>
        <v>725994</v>
      </c>
      <c r="H136" s="54">
        <v>414677.0625</v>
      </c>
      <c r="I136" s="124">
        <f t="shared" si="35"/>
        <v>1750.7454972868195</v>
      </c>
      <c r="J136" s="49">
        <f t="shared" si="36"/>
        <v>4.7080278900376582E-2</v>
      </c>
      <c r="K136" s="49">
        <f t="shared" si="37"/>
        <v>3.8146517707737582E-2</v>
      </c>
      <c r="M136" s="131">
        <f t="shared" si="38"/>
        <v>749796.46309799002</v>
      </c>
      <c r="N136" s="124">
        <f t="shared" si="39"/>
        <v>1792.7182744419197</v>
      </c>
      <c r="O136" s="49">
        <f t="shared" si="40"/>
        <v>1.3840471931719112E-2</v>
      </c>
      <c r="P136" s="49">
        <f t="shared" si="41"/>
        <v>1.3840471931719112E-2</v>
      </c>
      <c r="R136" s="131">
        <v>532432</v>
      </c>
      <c r="S136" s="54">
        <v>65475</v>
      </c>
      <c r="T136" s="54">
        <v>162267</v>
      </c>
      <c r="V136" s="124">
        <f t="shared" si="42"/>
        <v>162267</v>
      </c>
      <c r="W136" s="51">
        <f t="shared" si="43"/>
        <v>0</v>
      </c>
      <c r="Y136" s="176">
        <v>6.5271027847910723E-3</v>
      </c>
      <c r="Z136" s="61">
        <v>2.7286682951198182E-2</v>
      </c>
      <c r="AA136" s="117">
        <f t="shared" si="44"/>
        <v>2</v>
      </c>
      <c r="AB136" s="63">
        <f t="shared" si="45"/>
        <v>528.97929775254249</v>
      </c>
      <c r="AC136" s="63">
        <f t="shared" si="45"/>
        <v>63.735859800988415</v>
      </c>
      <c r="AE136" s="124">
        <f t="shared" si="46"/>
        <v>0</v>
      </c>
      <c r="AF136" s="51">
        <v>0</v>
      </c>
      <c r="AG136" s="51">
        <f t="shared" si="47"/>
        <v>0</v>
      </c>
      <c r="AI136" s="124">
        <v>0</v>
      </c>
      <c r="AJ136" s="51">
        <f t="shared" si="48"/>
        <v>0</v>
      </c>
      <c r="AK136" s="51">
        <f t="shared" si="49"/>
        <v>0</v>
      </c>
      <c r="AM136" s="124">
        <f t="shared" si="50"/>
        <v>0</v>
      </c>
      <c r="AN136" s="51">
        <f t="shared" si="51"/>
        <v>0</v>
      </c>
      <c r="AO136" s="51">
        <f t="shared" si="52"/>
        <v>0</v>
      </c>
      <c r="AQ136" s="124">
        <f t="shared" si="53"/>
        <v>532432</v>
      </c>
      <c r="AR136" s="51">
        <f t="shared" si="53"/>
        <v>65475</v>
      </c>
      <c r="AS136" s="51">
        <f t="shared" si="54"/>
        <v>162267</v>
      </c>
      <c r="AU136" s="178">
        <f t="shared" si="55"/>
        <v>760174</v>
      </c>
      <c r="AW136" s="124">
        <f t="shared" si="56"/>
        <v>1273.0129085350427</v>
      </c>
      <c r="AX136" s="51">
        <f t="shared" si="56"/>
        <v>156.54678942349807</v>
      </c>
      <c r="AY136" s="51">
        <f t="shared" si="56"/>
        <v>387.97064344227198</v>
      </c>
      <c r="AZ136" s="65">
        <f t="shared" si="57"/>
        <v>1817.5303414008129</v>
      </c>
      <c r="BB136" s="131">
        <v>528979.29775254242</v>
      </c>
      <c r="BC136" s="54">
        <v>63735.859800988415</v>
      </c>
      <c r="BD136" s="54">
        <v>157081.30554445912</v>
      </c>
      <c r="BE136" s="54">
        <f t="shared" si="58"/>
        <v>749796.46309799002</v>
      </c>
      <c r="BG136" s="122">
        <f t="shared" si="59"/>
        <v>6.5271027847912944E-3</v>
      </c>
      <c r="BH136" s="49">
        <f t="shared" si="59"/>
        <v>2.7286682951198182E-2</v>
      </c>
      <c r="BI136" s="49">
        <f t="shared" si="59"/>
        <v>3.3012804659133366E-2</v>
      </c>
      <c r="BJ136" s="49">
        <f t="shared" si="60"/>
        <v>1.3840471931719112E-2</v>
      </c>
      <c r="BL136" s="131">
        <v>512564</v>
      </c>
      <c r="BM136" s="54">
        <v>62873</v>
      </c>
      <c r="BN136" s="54">
        <v>150557</v>
      </c>
      <c r="BO136" s="54">
        <f t="shared" si="61"/>
        <v>725994</v>
      </c>
      <c r="BQ136" s="122">
        <f t="shared" si="62"/>
        <v>3.876198874677117E-2</v>
      </c>
      <c r="BR136" s="49">
        <f t="shared" si="62"/>
        <v>4.1385014235045148E-2</v>
      </c>
      <c r="BS136" s="49">
        <f t="shared" si="62"/>
        <v>7.7777851577807811E-2</v>
      </c>
      <c r="BT136" s="49">
        <f t="shared" si="63"/>
        <v>4.7080278900376582E-2</v>
      </c>
      <c r="BV136" s="122">
        <f t="shared" si="64"/>
        <v>2.9899199779720442E-2</v>
      </c>
      <c r="BW136" s="49">
        <f t="shared" si="64"/>
        <v>3.2499845433528574E-2</v>
      </c>
      <c r="BX136" s="49">
        <f t="shared" si="64"/>
        <v>6.8582176576819753E-2</v>
      </c>
      <c r="BY136" s="49">
        <f t="shared" si="32"/>
        <v>3.8146517707737582E-2</v>
      </c>
      <c r="CA136" s="180">
        <v>362747.88512849208</v>
      </c>
      <c r="CB136" s="64">
        <v>407145.82596180867</v>
      </c>
      <c r="CC136" s="64">
        <v>441710.96293764206</v>
      </c>
      <c r="CD136" s="64">
        <v>380526.36018933571</v>
      </c>
      <c r="CF136" s="180">
        <v>360843.95781363128</v>
      </c>
      <c r="CG136" s="64">
        <v>404263.48992325459</v>
      </c>
      <c r="CH136" s="64">
        <v>438893.34195253154</v>
      </c>
      <c r="CI136" s="64">
        <v>377998.65271684929</v>
      </c>
      <c r="CK136" s="163">
        <v>418245.5625</v>
      </c>
      <c r="CL136" s="60">
        <v>414677.0625</v>
      </c>
    </row>
    <row r="137" spans="1:90">
      <c r="A137" s="9" t="s">
        <v>298</v>
      </c>
      <c r="B137" s="23" t="s">
        <v>299</v>
      </c>
      <c r="D137" s="131">
        <v>600571</v>
      </c>
      <c r="E137" s="54">
        <v>334617.5</v>
      </c>
      <c r="F137" s="124">
        <f t="shared" si="33"/>
        <v>1794.7985386299281</v>
      </c>
      <c r="G137" s="131">
        <f t="shared" si="34"/>
        <v>573292</v>
      </c>
      <c r="H137" s="54">
        <v>331471.375</v>
      </c>
      <c r="I137" s="124">
        <f t="shared" si="35"/>
        <v>1729.53697736343</v>
      </c>
      <c r="J137" s="49">
        <f t="shared" si="36"/>
        <v>4.7583081570996999E-2</v>
      </c>
      <c r="K137" s="49">
        <f t="shared" si="37"/>
        <v>3.7733544943332253E-2</v>
      </c>
      <c r="M137" s="131">
        <f t="shared" si="38"/>
        <v>593688.99255862355</v>
      </c>
      <c r="N137" s="124">
        <f t="shared" si="39"/>
        <v>1774.2317498595369</v>
      </c>
      <c r="O137" s="49">
        <f t="shared" si="40"/>
        <v>1.1591940439584336E-2</v>
      </c>
      <c r="P137" s="49">
        <f t="shared" si="41"/>
        <v>1.1591940439584336E-2</v>
      </c>
      <c r="R137" s="131">
        <v>431251</v>
      </c>
      <c r="S137" s="54">
        <v>47403</v>
      </c>
      <c r="T137" s="54">
        <v>121917</v>
      </c>
      <c r="V137" s="124">
        <f t="shared" si="42"/>
        <v>121917</v>
      </c>
      <c r="W137" s="51">
        <f t="shared" si="43"/>
        <v>0</v>
      </c>
      <c r="Y137" s="176">
        <v>1.4506341626584041E-2</v>
      </c>
      <c r="Z137" s="61">
        <v>-1.5577360489212877E-3</v>
      </c>
      <c r="AA137" s="117">
        <f t="shared" si="44"/>
        <v>3</v>
      </c>
      <c r="AB137" s="63">
        <f t="shared" si="45"/>
        <v>425.08457789289338</v>
      </c>
      <c r="AC137" s="63">
        <f t="shared" si="45"/>
        <v>47.47695656673708</v>
      </c>
      <c r="AE137" s="124">
        <f t="shared" si="46"/>
        <v>0</v>
      </c>
      <c r="AF137" s="51">
        <v>0</v>
      </c>
      <c r="AG137" s="51">
        <f t="shared" si="47"/>
        <v>0</v>
      </c>
      <c r="AI137" s="124">
        <v>0</v>
      </c>
      <c r="AJ137" s="51">
        <f t="shared" si="48"/>
        <v>0</v>
      </c>
      <c r="AK137" s="51">
        <f t="shared" si="49"/>
        <v>0</v>
      </c>
      <c r="AM137" s="124">
        <f t="shared" si="50"/>
        <v>0</v>
      </c>
      <c r="AN137" s="51">
        <f t="shared" si="51"/>
        <v>0</v>
      </c>
      <c r="AO137" s="51">
        <f t="shared" si="52"/>
        <v>0</v>
      </c>
      <c r="AQ137" s="124">
        <f t="shared" si="53"/>
        <v>431251</v>
      </c>
      <c r="AR137" s="51">
        <f t="shared" si="53"/>
        <v>47403</v>
      </c>
      <c r="AS137" s="51">
        <f t="shared" si="54"/>
        <v>121917</v>
      </c>
      <c r="AU137" s="178">
        <f t="shared" si="55"/>
        <v>600571</v>
      </c>
      <c r="AW137" s="124">
        <f t="shared" si="56"/>
        <v>1288.7879444440293</v>
      </c>
      <c r="AX137" s="51">
        <f t="shared" si="56"/>
        <v>141.66324235881268</v>
      </c>
      <c r="AY137" s="51">
        <f t="shared" si="56"/>
        <v>364.34735182708619</v>
      </c>
      <c r="AZ137" s="65">
        <f t="shared" si="57"/>
        <v>1794.7985386299281</v>
      </c>
      <c r="BB137" s="131">
        <v>425084.5778928934</v>
      </c>
      <c r="BC137" s="54">
        <v>47476.956566737077</v>
      </c>
      <c r="BD137" s="54">
        <v>121127.45809899301</v>
      </c>
      <c r="BE137" s="54">
        <f t="shared" si="58"/>
        <v>593688.99255862355</v>
      </c>
      <c r="BG137" s="122">
        <f t="shared" si="59"/>
        <v>1.4506341626584041E-2</v>
      </c>
      <c r="BH137" s="49">
        <f t="shared" si="59"/>
        <v>-1.5577360489212877E-3</v>
      </c>
      <c r="BI137" s="49">
        <f t="shared" si="59"/>
        <v>6.5182735062576658E-3</v>
      </c>
      <c r="BJ137" s="49">
        <f t="shared" si="60"/>
        <v>1.1591940439584336E-2</v>
      </c>
      <c r="BL137" s="131">
        <v>414794</v>
      </c>
      <c r="BM137" s="54">
        <v>45479</v>
      </c>
      <c r="BN137" s="54">
        <v>113019</v>
      </c>
      <c r="BO137" s="54">
        <f t="shared" si="61"/>
        <v>573292</v>
      </c>
      <c r="BQ137" s="122">
        <f t="shared" si="62"/>
        <v>3.9675115840634101E-2</v>
      </c>
      <c r="BR137" s="49">
        <f t="shared" si="62"/>
        <v>4.2305239780997761E-2</v>
      </c>
      <c r="BS137" s="49">
        <f t="shared" si="62"/>
        <v>7.8730125023226183E-2</v>
      </c>
      <c r="BT137" s="49">
        <f t="shared" si="63"/>
        <v>4.7583081570996999E-2</v>
      </c>
      <c r="BV137" s="122">
        <f t="shared" si="64"/>
        <v>2.9899931118304357E-2</v>
      </c>
      <c r="BW137" s="49">
        <f t="shared" si="64"/>
        <v>3.250532623043334E-2</v>
      </c>
      <c r="BX137" s="49">
        <f t="shared" si="64"/>
        <v>6.8587739121147795E-2</v>
      </c>
      <c r="BY137" s="49">
        <f t="shared" si="64"/>
        <v>3.7733544943332253E-2</v>
      </c>
      <c r="CA137" s="180">
        <v>291502.01583790383</v>
      </c>
      <c r="CB137" s="64">
        <v>303283.6578320908</v>
      </c>
      <c r="CC137" s="64">
        <v>340609.12576227548</v>
      </c>
      <c r="CD137" s="64">
        <v>301300.84968576621</v>
      </c>
      <c r="CF137" s="180">
        <v>290283.02284492058</v>
      </c>
      <c r="CG137" s="64">
        <v>301059.17555410333</v>
      </c>
      <c r="CH137" s="64">
        <v>338798.3583826971</v>
      </c>
      <c r="CI137" s="64">
        <v>299653.96316613717</v>
      </c>
      <c r="CK137" s="163">
        <v>334617.5</v>
      </c>
      <c r="CL137" s="60">
        <v>331471.375</v>
      </c>
    </row>
    <row r="138" spans="1:90">
      <c r="A138" s="9" t="s">
        <v>300</v>
      </c>
      <c r="B138" s="23" t="s">
        <v>301</v>
      </c>
      <c r="D138" s="131">
        <v>383470.15338220261</v>
      </c>
      <c r="E138" s="54">
        <v>224239.25</v>
      </c>
      <c r="F138" s="124">
        <f t="shared" ref="F138:F200" si="65">D138/E138 * 1000</f>
        <v>1710.0938099917951</v>
      </c>
      <c r="G138" s="131">
        <f t="shared" ref="G138:G200" si="66">BO138</f>
        <v>367667</v>
      </c>
      <c r="H138" s="54">
        <v>222806.078125</v>
      </c>
      <c r="I138" s="124">
        <f t="shared" ref="I138:I200" si="67">G138/H138 * 1000</f>
        <v>1650.165933955039</v>
      </c>
      <c r="J138" s="49">
        <f t="shared" ref="J138:J200" si="68">D138/G138-1</f>
        <v>4.2982245842576594E-2</v>
      </c>
      <c r="K138" s="49">
        <f t="shared" ref="K138:K200" si="69">F138/I138-1</f>
        <v>3.6316272687270779E-2</v>
      </c>
      <c r="M138" s="131">
        <f t="shared" ref="M138:M200" si="70">BE138</f>
        <v>366797.71553807089</v>
      </c>
      <c r="N138" s="124">
        <f t="shared" ref="N138:N200" si="71">M138/E138 * 1000</f>
        <v>1635.7426968653831</v>
      </c>
      <c r="O138" s="49">
        <f t="shared" ref="O138:O200" si="72">D138/M138-1</f>
        <v>4.5454039482427655E-2</v>
      </c>
      <c r="P138" s="49">
        <f t="shared" ref="P138:P200" si="73">F138/N138-1</f>
        <v>4.5454039482427655E-2</v>
      </c>
      <c r="R138" s="131">
        <v>282142</v>
      </c>
      <c r="S138" s="54">
        <v>31485</v>
      </c>
      <c r="T138" s="54">
        <v>68352</v>
      </c>
      <c r="V138" s="124">
        <f t="shared" ref="V138:V200" si="74">ROUND(T138,0)</f>
        <v>68352</v>
      </c>
      <c r="W138" s="51">
        <f t="shared" ref="W138:W200" si="75">D138-SUM(R138:T138)</f>
        <v>1491.1533822026104</v>
      </c>
      <c r="Y138" s="176">
        <v>5.9543986696639406E-2</v>
      </c>
      <c r="Z138" s="61">
        <v>1.036226437816179E-2</v>
      </c>
      <c r="AA138" s="117">
        <f t="shared" ref="AA138:AA200" si="76">IF(AND(Y138&lt;0,Z138&gt;0),1,IF(AND(Y138&gt;0,Z138&gt;0),2,IF(AND(Y138&gt;0,Z138&lt;0),3,IF(AND(Y138&lt;0,Z138&lt;0),4,5))))</f>
        <v>2</v>
      </c>
      <c r="AB138" s="63">
        <f t="shared" ref="AB138:AC200" si="77">R138/(1+Y138)/1000</f>
        <v>266.28625478743885</v>
      </c>
      <c r="AC138" s="63">
        <f t="shared" si="77"/>
        <v>31.16209018294817</v>
      </c>
      <c r="AE138" s="124">
        <f t="shared" ref="AE138:AE200" si="78">IF(AA138=1,MIN(W138,-1*Y138*R138),0)</f>
        <v>0</v>
      </c>
      <c r="AF138" s="51">
        <v>0</v>
      </c>
      <c r="AG138" s="51">
        <f t="shared" ref="AG138:AG200" si="79">W138-AE138-AF138</f>
        <v>1491.1533822026104</v>
      </c>
      <c r="AI138" s="124">
        <v>0</v>
      </c>
      <c r="AJ138" s="51">
        <f t="shared" ref="AJ138:AJ200" si="80">IF(AA138=3,MIN(W138,-1*Z138*S138),0)</f>
        <v>0</v>
      </c>
      <c r="AK138" s="51">
        <f t="shared" ref="AK138:AK200" si="81">AG138-AI138-AJ138</f>
        <v>1491.1533822026104</v>
      </c>
      <c r="AM138" s="124">
        <f t="shared" ref="AM138:AM200" si="82">AK138*AB138/(AB138+AC138)</f>
        <v>1334.9331276322509</v>
      </c>
      <c r="AN138" s="51">
        <f t="shared" ref="AN138:AN200" si="83">AK138*AC138/(AB138+AC138)</f>
        <v>156.22025457035934</v>
      </c>
      <c r="AO138" s="51">
        <f t="shared" ref="AO138:AO200" si="84">W138-SUM(AE138:AF138)-SUM(AI138:AJ138)-SUM(AM138:AN138)</f>
        <v>0</v>
      </c>
      <c r="AQ138" s="124">
        <f t="shared" ref="AQ138:AR200" si="85">ROUND(R138+AE138+AI138+AM138,0)</f>
        <v>283477</v>
      </c>
      <c r="AR138" s="51">
        <f t="shared" si="85"/>
        <v>31641</v>
      </c>
      <c r="AS138" s="51">
        <f t="shared" ref="AS138:AS200" si="86">V138</f>
        <v>68352</v>
      </c>
      <c r="AU138" s="178">
        <f t="shared" ref="AU138:AU200" si="87">SUM(AQ138:AT138)</f>
        <v>383470</v>
      </c>
      <c r="AW138" s="124">
        <f t="shared" ref="AW138:AY200" si="88">AQ138/$E138 * 1000</f>
        <v>1264.1720840575413</v>
      </c>
      <c r="AX138" s="51">
        <f t="shared" si="88"/>
        <v>141.10375413760079</v>
      </c>
      <c r="AY138" s="51">
        <f t="shared" si="88"/>
        <v>304.81728778525616</v>
      </c>
      <c r="AZ138" s="65">
        <f t="shared" ref="AZ138:AZ200" si="89">AU138/$E138 * 1000</f>
        <v>1710.0931259803981</v>
      </c>
      <c r="BB138" s="131">
        <v>266286.25478743878</v>
      </c>
      <c r="BC138" s="54">
        <v>31162.090182948174</v>
      </c>
      <c r="BD138" s="54">
        <v>69349.370567683916</v>
      </c>
      <c r="BE138" s="54">
        <f t="shared" ref="BE138:BE200" si="90">SUM(BB138:BD138)</f>
        <v>366797.71553807089</v>
      </c>
      <c r="BG138" s="122">
        <f t="shared" ref="BG138:BI200" si="91">AQ138/BB138-1</f>
        <v>6.4557388537698435E-2</v>
      </c>
      <c r="BH138" s="49">
        <f t="shared" si="91"/>
        <v>1.5368347060168874E-2</v>
      </c>
      <c r="BI138" s="49">
        <f t="shared" si="91"/>
        <v>-1.4381825812110227E-2</v>
      </c>
      <c r="BJ138" s="49">
        <f t="shared" ref="BJ138:BJ200" si="92">AU138/BE138-1</f>
        <v>4.5453621316784432E-2</v>
      </c>
      <c r="BL138" s="131">
        <v>273812</v>
      </c>
      <c r="BM138" s="54">
        <v>30299</v>
      </c>
      <c r="BN138" s="54">
        <v>63556</v>
      </c>
      <c r="BO138" s="54">
        <f t="shared" ref="BO138:BO200" si="93">SUM(BL138:BN138)</f>
        <v>367667</v>
      </c>
      <c r="BQ138" s="122">
        <f t="shared" ref="BQ138:BS200" si="94">AQ138/BL138-1</f>
        <v>3.5297941653397169E-2</v>
      </c>
      <c r="BR138" s="49">
        <f t="shared" si="94"/>
        <v>4.4291890821479329E-2</v>
      </c>
      <c r="BS138" s="49">
        <f t="shared" si="94"/>
        <v>7.5461010762162495E-2</v>
      </c>
      <c r="BT138" s="49">
        <f t="shared" ref="BT138:BT200" si="95">AU138/BO138-1</f>
        <v>4.2981828665613175E-2</v>
      </c>
      <c r="BV138" s="122">
        <f t="shared" ref="BV138:BY200" si="96">AW138/(BL138*1000/$H138) - 1</f>
        <v>2.8681080902110301E-2</v>
      </c>
      <c r="BW138" s="49">
        <f t="shared" si="96"/>
        <v>3.7617547381533001E-2</v>
      </c>
      <c r="BX138" s="49">
        <f t="shared" si="96"/>
        <v>6.8587457299584376E-2</v>
      </c>
      <c r="BY138" s="49">
        <f t="shared" si="96"/>
        <v>3.6315858176594773E-2</v>
      </c>
      <c r="CA138" s="180">
        <v>182605.96619438491</v>
      </c>
      <c r="CB138" s="64">
        <v>199063.99609025192</v>
      </c>
      <c r="CC138" s="64">
        <v>195009.6935239762</v>
      </c>
      <c r="CD138" s="64">
        <v>186152.11792646773</v>
      </c>
      <c r="CF138" s="180">
        <v>182304.82352113706</v>
      </c>
      <c r="CG138" s="64">
        <v>197554.56351805944</v>
      </c>
      <c r="CH138" s="64">
        <v>194165.29817776085</v>
      </c>
      <c r="CI138" s="64">
        <v>185601.3036536875</v>
      </c>
      <c r="CK138" s="163">
        <v>224239.25</v>
      </c>
      <c r="CL138" s="60">
        <v>222806.078125</v>
      </c>
    </row>
    <row r="139" spans="1:90">
      <c r="A139" s="9" t="s">
        <v>302</v>
      </c>
      <c r="B139" s="23" t="s">
        <v>303</v>
      </c>
      <c r="D139" s="131">
        <v>718696</v>
      </c>
      <c r="E139" s="54">
        <v>343179.9375</v>
      </c>
      <c r="F139" s="124">
        <f t="shared" si="65"/>
        <v>2094.224986564082</v>
      </c>
      <c r="G139" s="131">
        <f t="shared" si="66"/>
        <v>686440</v>
      </c>
      <c r="H139" s="54">
        <v>340549.5</v>
      </c>
      <c r="I139" s="124">
        <f t="shared" si="67"/>
        <v>2015.6834762640967</v>
      </c>
      <c r="J139" s="49">
        <f t="shared" si="68"/>
        <v>4.6990268632363996E-2</v>
      </c>
      <c r="K139" s="49">
        <f t="shared" si="69"/>
        <v>3.8965200253343157E-2</v>
      </c>
      <c r="M139" s="131">
        <f t="shared" si="70"/>
        <v>688050.40531227051</v>
      </c>
      <c r="N139" s="124">
        <f t="shared" si="71"/>
        <v>2004.9260755875932</v>
      </c>
      <c r="O139" s="49">
        <f t="shared" si="72"/>
        <v>4.4539752394769705E-2</v>
      </c>
      <c r="P139" s="49">
        <f t="shared" si="73"/>
        <v>4.4539752394769705E-2</v>
      </c>
      <c r="R139" s="131">
        <v>496090</v>
      </c>
      <c r="S139" s="54">
        <v>54726</v>
      </c>
      <c r="T139" s="54">
        <v>167880</v>
      </c>
      <c r="V139" s="124">
        <f t="shared" si="74"/>
        <v>167880</v>
      </c>
      <c r="W139" s="51">
        <f t="shared" si="75"/>
        <v>0</v>
      </c>
      <c r="Y139" s="176">
        <v>3.4913795362517153E-2</v>
      </c>
      <c r="Z139" s="61">
        <v>-1.2109810327286308E-2</v>
      </c>
      <c r="AA139" s="117">
        <f t="shared" si="76"/>
        <v>3</v>
      </c>
      <c r="AB139" s="63">
        <f t="shared" si="77"/>
        <v>479.35393481369721</v>
      </c>
      <c r="AC139" s="63">
        <f t="shared" si="77"/>
        <v>55.396845289182018</v>
      </c>
      <c r="AE139" s="124">
        <f t="shared" si="78"/>
        <v>0</v>
      </c>
      <c r="AF139" s="51">
        <v>0</v>
      </c>
      <c r="AG139" s="51">
        <f t="shared" si="79"/>
        <v>0</v>
      </c>
      <c r="AI139" s="124">
        <v>0</v>
      </c>
      <c r="AJ139" s="51">
        <f t="shared" si="80"/>
        <v>0</v>
      </c>
      <c r="AK139" s="51">
        <f t="shared" si="81"/>
        <v>0</v>
      </c>
      <c r="AM139" s="124">
        <f t="shared" si="82"/>
        <v>0</v>
      </c>
      <c r="AN139" s="51">
        <f t="shared" si="83"/>
        <v>0</v>
      </c>
      <c r="AO139" s="51">
        <f t="shared" si="84"/>
        <v>0</v>
      </c>
      <c r="AQ139" s="124">
        <f t="shared" si="85"/>
        <v>496090</v>
      </c>
      <c r="AR139" s="51">
        <f t="shared" si="85"/>
        <v>54726</v>
      </c>
      <c r="AS139" s="51">
        <f t="shared" si="86"/>
        <v>167880</v>
      </c>
      <c r="AU139" s="178">
        <f t="shared" si="87"/>
        <v>718696</v>
      </c>
      <c r="AW139" s="124">
        <f t="shared" si="88"/>
        <v>1445.5681868057918</v>
      </c>
      <c r="AX139" s="51">
        <f t="shared" si="88"/>
        <v>159.46736396850122</v>
      </c>
      <c r="AY139" s="51">
        <f t="shared" si="88"/>
        <v>489.18943578978883</v>
      </c>
      <c r="AZ139" s="65">
        <f t="shared" si="89"/>
        <v>2094.224986564082</v>
      </c>
      <c r="BB139" s="131">
        <v>479353.93481369712</v>
      </c>
      <c r="BC139" s="54">
        <v>55396.84528918202</v>
      </c>
      <c r="BD139" s="54">
        <v>153299.62520939132</v>
      </c>
      <c r="BE139" s="54">
        <f t="shared" si="90"/>
        <v>688050.40531227051</v>
      </c>
      <c r="BG139" s="122">
        <f t="shared" si="91"/>
        <v>3.4913795362517375E-2</v>
      </c>
      <c r="BH139" s="49">
        <f t="shared" si="91"/>
        <v>-1.2109810327286308E-2</v>
      </c>
      <c r="BI139" s="49">
        <f t="shared" si="91"/>
        <v>9.5110309439396357E-2</v>
      </c>
      <c r="BJ139" s="49">
        <f t="shared" si="92"/>
        <v>4.4539752394769705E-2</v>
      </c>
      <c r="BL139" s="131">
        <v>477995</v>
      </c>
      <c r="BM139" s="54">
        <v>52544</v>
      </c>
      <c r="BN139" s="54">
        <v>155901</v>
      </c>
      <c r="BO139" s="54">
        <f t="shared" si="93"/>
        <v>686440</v>
      </c>
      <c r="BQ139" s="122">
        <f t="shared" si="94"/>
        <v>3.7856044519294141E-2</v>
      </c>
      <c r="BR139" s="49">
        <f t="shared" si="94"/>
        <v>4.152710109622415E-2</v>
      </c>
      <c r="BS139" s="49">
        <f t="shared" si="94"/>
        <v>7.6837223622683526E-2</v>
      </c>
      <c r="BT139" s="49">
        <f t="shared" si="95"/>
        <v>4.6990268632363996E-2</v>
      </c>
      <c r="BV139" s="122">
        <f t="shared" si="96"/>
        <v>2.9900988990719579E-2</v>
      </c>
      <c r="BW139" s="49">
        <f t="shared" si="96"/>
        <v>3.3543907311797794E-2</v>
      </c>
      <c r="BX139" s="49">
        <f t="shared" si="96"/>
        <v>6.8583381527345555E-2</v>
      </c>
      <c r="BY139" s="49">
        <f t="shared" si="96"/>
        <v>3.8965200253343157E-2</v>
      </c>
      <c r="CA139" s="180">
        <v>328717.26137576235</v>
      </c>
      <c r="CB139" s="64">
        <v>353876.05033285776</v>
      </c>
      <c r="CC139" s="64">
        <v>431076.91799807816</v>
      </c>
      <c r="CD139" s="64">
        <v>349189.85250809102</v>
      </c>
      <c r="CF139" s="180">
        <v>328884.15414843051</v>
      </c>
      <c r="CG139" s="64">
        <v>351826.06712287024</v>
      </c>
      <c r="CH139" s="64">
        <v>429098.30148811865</v>
      </c>
      <c r="CI139" s="64">
        <v>348295.33926320967</v>
      </c>
      <c r="CK139" s="163">
        <v>343179.9375</v>
      </c>
      <c r="CL139" s="60">
        <v>340549.5</v>
      </c>
    </row>
    <row r="140" spans="1:90">
      <c r="A140" s="9" t="s">
        <v>304</v>
      </c>
      <c r="B140" s="23" t="s">
        <v>305</v>
      </c>
      <c r="D140" s="131">
        <v>419128.36180214054</v>
      </c>
      <c r="E140" s="54">
        <v>230764.5</v>
      </c>
      <c r="F140" s="124">
        <f t="shared" si="65"/>
        <v>1816.2601344753657</v>
      </c>
      <c r="G140" s="131">
        <f t="shared" si="66"/>
        <v>402205</v>
      </c>
      <c r="H140" s="54">
        <v>229528.40625</v>
      </c>
      <c r="I140" s="124">
        <f t="shared" si="67"/>
        <v>1752.3103417618927</v>
      </c>
      <c r="J140" s="49">
        <f t="shared" si="68"/>
        <v>4.2076458030458452E-2</v>
      </c>
      <c r="K140" s="49">
        <f t="shared" si="69"/>
        <v>3.6494558748750849E-2</v>
      </c>
      <c r="M140" s="131">
        <f t="shared" si="70"/>
        <v>401390.80903550895</v>
      </c>
      <c r="N140" s="124">
        <f t="shared" si="71"/>
        <v>1739.3958301017226</v>
      </c>
      <c r="O140" s="49">
        <f t="shared" si="72"/>
        <v>4.4190231483507647E-2</v>
      </c>
      <c r="P140" s="49">
        <f t="shared" si="73"/>
        <v>4.4190231483507647E-2</v>
      </c>
      <c r="R140" s="131">
        <v>301491</v>
      </c>
      <c r="S140" s="54">
        <v>34562</v>
      </c>
      <c r="T140" s="54">
        <v>81346</v>
      </c>
      <c r="V140" s="124">
        <f t="shared" si="74"/>
        <v>81346</v>
      </c>
      <c r="W140" s="51">
        <f t="shared" si="75"/>
        <v>1729.3618021405418</v>
      </c>
      <c r="Y140" s="176">
        <v>5.9411050197959892E-2</v>
      </c>
      <c r="Z140" s="61">
        <v>8.3731949726006727E-2</v>
      </c>
      <c r="AA140" s="117">
        <f t="shared" si="76"/>
        <v>2</v>
      </c>
      <c r="AB140" s="63">
        <f t="shared" si="77"/>
        <v>284.58359004624674</v>
      </c>
      <c r="AC140" s="63">
        <f t="shared" si="77"/>
        <v>31.891649968184566</v>
      </c>
      <c r="AE140" s="124">
        <f t="shared" si="78"/>
        <v>0</v>
      </c>
      <c r="AF140" s="51">
        <v>0</v>
      </c>
      <c r="AG140" s="51">
        <f t="shared" si="79"/>
        <v>1729.3618021405418</v>
      </c>
      <c r="AI140" s="124">
        <v>0</v>
      </c>
      <c r="AJ140" s="51">
        <f t="shared" si="80"/>
        <v>0</v>
      </c>
      <c r="AK140" s="51">
        <f t="shared" si="81"/>
        <v>1729.3618021405418</v>
      </c>
      <c r="AM140" s="124">
        <f t="shared" si="82"/>
        <v>1555.0916088081976</v>
      </c>
      <c r="AN140" s="51">
        <f t="shared" si="83"/>
        <v>174.27019333234432</v>
      </c>
      <c r="AO140" s="51">
        <f t="shared" si="84"/>
        <v>0</v>
      </c>
      <c r="AQ140" s="124">
        <f t="shared" si="85"/>
        <v>303046</v>
      </c>
      <c r="AR140" s="51">
        <f t="shared" si="85"/>
        <v>34736</v>
      </c>
      <c r="AS140" s="51">
        <f t="shared" si="86"/>
        <v>81346</v>
      </c>
      <c r="AU140" s="178">
        <f t="shared" si="87"/>
        <v>419128</v>
      </c>
      <c r="AW140" s="124">
        <f t="shared" si="88"/>
        <v>1313.22625447155</v>
      </c>
      <c r="AX140" s="51">
        <f t="shared" si="88"/>
        <v>150.5257524445918</v>
      </c>
      <c r="AY140" s="51">
        <f t="shared" si="88"/>
        <v>352.50655971780753</v>
      </c>
      <c r="AZ140" s="65">
        <f t="shared" si="89"/>
        <v>1816.2585666339492</v>
      </c>
      <c r="BB140" s="131">
        <v>284583.59004624683</v>
      </c>
      <c r="BC140" s="54">
        <v>31891.649968184571</v>
      </c>
      <c r="BD140" s="54">
        <v>84915.56902107755</v>
      </c>
      <c r="BE140" s="54">
        <f t="shared" si="90"/>
        <v>401390.80903550895</v>
      </c>
      <c r="BG140" s="122">
        <f t="shared" si="91"/>
        <v>6.4875174112298151E-2</v>
      </c>
      <c r="BH140" s="49">
        <f t="shared" si="91"/>
        <v>8.9187923317011863E-2</v>
      </c>
      <c r="BI140" s="49">
        <f t="shared" si="91"/>
        <v>-4.2036684935733315E-2</v>
      </c>
      <c r="BJ140" s="49">
        <f t="shared" si="92"/>
        <v>4.4189330112244685E-2</v>
      </c>
      <c r="BL140" s="131">
        <v>292882</v>
      </c>
      <c r="BM140" s="54">
        <v>33606</v>
      </c>
      <c r="BN140" s="54">
        <v>75717</v>
      </c>
      <c r="BO140" s="54">
        <f t="shared" si="93"/>
        <v>402205</v>
      </c>
      <c r="BQ140" s="122">
        <f t="shared" si="94"/>
        <v>3.4703395906884094E-2</v>
      </c>
      <c r="BR140" s="49">
        <f t="shared" si="94"/>
        <v>3.3624947925965598E-2</v>
      </c>
      <c r="BS140" s="49">
        <f t="shared" si="94"/>
        <v>7.4342617906150599E-2</v>
      </c>
      <c r="BT140" s="49">
        <f t="shared" si="95"/>
        <v>4.2075558483857689E-2</v>
      </c>
      <c r="BV140" s="122">
        <f t="shared" si="96"/>
        <v>2.9160990550842314E-2</v>
      </c>
      <c r="BW140" s="49">
        <f t="shared" si="96"/>
        <v>2.8088319293852138E-2</v>
      </c>
      <c r="BX140" s="49">
        <f t="shared" si="96"/>
        <v>6.8587884420920231E-2</v>
      </c>
      <c r="BY140" s="49">
        <f t="shared" si="96"/>
        <v>3.6493664020585959E-2</v>
      </c>
      <c r="CA140" s="180">
        <v>195153.37532139494</v>
      </c>
      <c r="CB140" s="64">
        <v>203724.43720261904</v>
      </c>
      <c r="CC140" s="64">
        <v>238781.67825694542</v>
      </c>
      <c r="CD140" s="64">
        <v>203708.32765021134</v>
      </c>
      <c r="CF140" s="180">
        <v>195189.94133065513</v>
      </c>
      <c r="CG140" s="64">
        <v>202708.59521032969</v>
      </c>
      <c r="CH140" s="64">
        <v>237848.84228383325</v>
      </c>
      <c r="CI140" s="64">
        <v>203273.71800786722</v>
      </c>
      <c r="CK140" s="163">
        <v>230764.5</v>
      </c>
      <c r="CL140" s="60">
        <v>229528.40625</v>
      </c>
    </row>
    <row r="141" spans="1:90">
      <c r="A141" s="9" t="s">
        <v>306</v>
      </c>
      <c r="B141" s="23" t="s">
        <v>307</v>
      </c>
      <c r="D141" s="131">
        <v>405224.91764970642</v>
      </c>
      <c r="E141" s="54">
        <v>203703.515625</v>
      </c>
      <c r="F141" s="124">
        <f t="shared" si="65"/>
        <v>1989.287796071666</v>
      </c>
      <c r="G141" s="131">
        <f t="shared" si="66"/>
        <v>388186</v>
      </c>
      <c r="H141" s="54">
        <v>201969.25</v>
      </c>
      <c r="I141" s="124">
        <f t="shared" si="67"/>
        <v>1922.0054538005168</v>
      </c>
      <c r="J141" s="49">
        <f t="shared" si="68"/>
        <v>4.3893694388016158E-2</v>
      </c>
      <c r="K141" s="49">
        <f t="shared" si="69"/>
        <v>3.5006322244355292E-2</v>
      </c>
      <c r="M141" s="131">
        <f t="shared" si="70"/>
        <v>386345.91692687664</v>
      </c>
      <c r="N141" s="124">
        <f t="shared" si="71"/>
        <v>1896.6089796805716</v>
      </c>
      <c r="O141" s="49">
        <f t="shared" si="72"/>
        <v>4.8865537063260911E-2</v>
      </c>
      <c r="P141" s="49">
        <f t="shared" si="73"/>
        <v>4.8865537063260911E-2</v>
      </c>
      <c r="R141" s="131">
        <v>298305</v>
      </c>
      <c r="S141" s="54">
        <v>31407</v>
      </c>
      <c r="T141" s="54">
        <v>74816</v>
      </c>
      <c r="V141" s="124">
        <f t="shared" si="74"/>
        <v>74816</v>
      </c>
      <c r="W141" s="51">
        <f t="shared" si="75"/>
        <v>696.91764970641816</v>
      </c>
      <c r="Y141" s="176">
        <v>5.499126199989357E-2</v>
      </c>
      <c r="Z141" s="61">
        <v>6.6202291110156297E-2</v>
      </c>
      <c r="AA141" s="117">
        <f t="shared" si="76"/>
        <v>2</v>
      </c>
      <c r="AB141" s="63">
        <f t="shared" si="77"/>
        <v>282.75589641805971</v>
      </c>
      <c r="AC141" s="63">
        <f t="shared" si="77"/>
        <v>29.456886616983585</v>
      </c>
      <c r="AE141" s="124">
        <f t="shared" si="78"/>
        <v>0</v>
      </c>
      <c r="AF141" s="51">
        <v>0</v>
      </c>
      <c r="AG141" s="51">
        <f t="shared" si="79"/>
        <v>696.91764970641816</v>
      </c>
      <c r="AI141" s="124">
        <v>0</v>
      </c>
      <c r="AJ141" s="51">
        <f t="shared" si="80"/>
        <v>0</v>
      </c>
      <c r="AK141" s="51">
        <f t="shared" si="81"/>
        <v>696.91764970641816</v>
      </c>
      <c r="AM141" s="124">
        <f t="shared" si="82"/>
        <v>631.16433880987995</v>
      </c>
      <c r="AN141" s="51">
        <f t="shared" si="83"/>
        <v>65.753310896538238</v>
      </c>
      <c r="AO141" s="51">
        <f t="shared" si="84"/>
        <v>0</v>
      </c>
      <c r="AQ141" s="124">
        <f t="shared" si="85"/>
        <v>298936</v>
      </c>
      <c r="AR141" s="51">
        <f t="shared" si="85"/>
        <v>31473</v>
      </c>
      <c r="AS141" s="51">
        <f t="shared" si="86"/>
        <v>74816</v>
      </c>
      <c r="AU141" s="178">
        <f t="shared" si="87"/>
        <v>405225</v>
      </c>
      <c r="AW141" s="124">
        <f t="shared" si="88"/>
        <v>1467.5053549410238</v>
      </c>
      <c r="AX141" s="51">
        <f t="shared" si="88"/>
        <v>154.50396083462292</v>
      </c>
      <c r="AY141" s="51">
        <f t="shared" si="88"/>
        <v>367.27888456147014</v>
      </c>
      <c r="AZ141" s="65">
        <f t="shared" si="89"/>
        <v>1989.2882003371169</v>
      </c>
      <c r="BB141" s="131">
        <v>282755.89641805971</v>
      </c>
      <c r="BC141" s="54">
        <v>29456.886616983589</v>
      </c>
      <c r="BD141" s="54">
        <v>74133.133891833349</v>
      </c>
      <c r="BE141" s="54">
        <f t="shared" si="90"/>
        <v>386345.91692687664</v>
      </c>
      <c r="BG141" s="122">
        <f t="shared" si="91"/>
        <v>5.7222868866429355E-2</v>
      </c>
      <c r="BH141" s="49">
        <f t="shared" si="91"/>
        <v>6.8442853762216815E-2</v>
      </c>
      <c r="BI141" s="49">
        <f t="shared" si="91"/>
        <v>9.211348182892376E-3</v>
      </c>
      <c r="BJ141" s="49">
        <f t="shared" si="92"/>
        <v>4.8865750214972747E-2</v>
      </c>
      <c r="BL141" s="131">
        <v>288433</v>
      </c>
      <c r="BM141" s="54">
        <v>30335</v>
      </c>
      <c r="BN141" s="54">
        <v>69418</v>
      </c>
      <c r="BO141" s="54">
        <f t="shared" si="93"/>
        <v>388186</v>
      </c>
      <c r="BQ141" s="122">
        <f t="shared" si="94"/>
        <v>3.6414002558653236E-2</v>
      </c>
      <c r="BR141" s="49">
        <f t="shared" si="94"/>
        <v>3.7514422284489868E-2</v>
      </c>
      <c r="BS141" s="49">
        <f t="shared" si="94"/>
        <v>7.7760811316949452E-2</v>
      </c>
      <c r="BT141" s="49">
        <f t="shared" si="95"/>
        <v>4.3893906529344218E-2</v>
      </c>
      <c r="BV141" s="122">
        <f t="shared" si="96"/>
        <v>2.7590310083875247E-2</v>
      </c>
      <c r="BW141" s="49">
        <f t="shared" si="96"/>
        <v>2.8681361193280575E-2</v>
      </c>
      <c r="BX141" s="49">
        <f t="shared" si="96"/>
        <v>6.8585105530506452E-2</v>
      </c>
      <c r="BY141" s="49">
        <f t="shared" si="96"/>
        <v>3.5006532579580973E-2</v>
      </c>
      <c r="CA141" s="180">
        <v>193900.03326981649</v>
      </c>
      <c r="CB141" s="64">
        <v>188171.12484845053</v>
      </c>
      <c r="CC141" s="64">
        <v>208461.58518639786</v>
      </c>
      <c r="CD141" s="64">
        <v>196072.95149774884</v>
      </c>
      <c r="CF141" s="180">
        <v>193318.64506929362</v>
      </c>
      <c r="CG141" s="64">
        <v>186701.45165608198</v>
      </c>
      <c r="CH141" s="64">
        <v>207529.39279849009</v>
      </c>
      <c r="CI141" s="64">
        <v>195284.44142084513</v>
      </c>
      <c r="CK141" s="163">
        <v>203703.515625</v>
      </c>
      <c r="CL141" s="60">
        <v>201969.25</v>
      </c>
    </row>
    <row r="142" spans="1:90">
      <c r="A142" s="9" t="s">
        <v>308</v>
      </c>
      <c r="B142" s="23" t="s">
        <v>309</v>
      </c>
      <c r="D142" s="131">
        <v>655981</v>
      </c>
      <c r="E142" s="54">
        <v>346486.375</v>
      </c>
      <c r="F142" s="124">
        <f t="shared" si="65"/>
        <v>1893.237504649353</v>
      </c>
      <c r="G142" s="131">
        <f t="shared" si="66"/>
        <v>625071</v>
      </c>
      <c r="H142" s="54">
        <v>341834.90625</v>
      </c>
      <c r="I142" s="124">
        <f t="shared" si="67"/>
        <v>1828.5756912807965</v>
      </c>
      <c r="J142" s="49">
        <f t="shared" si="68"/>
        <v>4.9450382436555307E-2</v>
      </c>
      <c r="K142" s="49">
        <f t="shared" si="69"/>
        <v>3.5361846751481796E-2</v>
      </c>
      <c r="M142" s="131">
        <f t="shared" si="70"/>
        <v>620343.57254102384</v>
      </c>
      <c r="N142" s="124">
        <f t="shared" si="71"/>
        <v>1790.3837417590341</v>
      </c>
      <c r="O142" s="49">
        <f t="shared" si="72"/>
        <v>5.7447887003970521E-2</v>
      </c>
      <c r="P142" s="49">
        <f t="shared" si="73"/>
        <v>5.7447887003970521E-2</v>
      </c>
      <c r="R142" s="131">
        <v>453613</v>
      </c>
      <c r="S142" s="54">
        <v>57221</v>
      </c>
      <c r="T142" s="54">
        <v>145147</v>
      </c>
      <c r="V142" s="124">
        <f t="shared" si="74"/>
        <v>145147</v>
      </c>
      <c r="W142" s="51">
        <f t="shared" si="75"/>
        <v>0</v>
      </c>
      <c r="Y142" s="176">
        <v>5.4712948790960558E-2</v>
      </c>
      <c r="Z142" s="61">
        <v>5.314143520236847E-3</v>
      </c>
      <c r="AA142" s="117">
        <f t="shared" si="76"/>
        <v>2</v>
      </c>
      <c r="AB142" s="63">
        <f t="shared" si="77"/>
        <v>430.08194838224568</v>
      </c>
      <c r="AC142" s="63">
        <f t="shared" si="77"/>
        <v>56.918526779732062</v>
      </c>
      <c r="AE142" s="124">
        <f t="shared" si="78"/>
        <v>0</v>
      </c>
      <c r="AF142" s="51">
        <v>0</v>
      </c>
      <c r="AG142" s="51">
        <f t="shared" si="79"/>
        <v>0</v>
      </c>
      <c r="AI142" s="124">
        <v>0</v>
      </c>
      <c r="AJ142" s="51">
        <f t="shared" si="80"/>
        <v>0</v>
      </c>
      <c r="AK142" s="51">
        <f t="shared" si="81"/>
        <v>0</v>
      </c>
      <c r="AM142" s="124">
        <f t="shared" si="82"/>
        <v>0</v>
      </c>
      <c r="AN142" s="51">
        <f t="shared" si="83"/>
        <v>0</v>
      </c>
      <c r="AO142" s="51">
        <f t="shared" si="84"/>
        <v>0</v>
      </c>
      <c r="AQ142" s="124">
        <f t="shared" si="85"/>
        <v>453613</v>
      </c>
      <c r="AR142" s="51">
        <f t="shared" si="85"/>
        <v>57221</v>
      </c>
      <c r="AS142" s="51">
        <f t="shared" si="86"/>
        <v>145147</v>
      </c>
      <c r="AU142" s="178">
        <f t="shared" si="87"/>
        <v>655981</v>
      </c>
      <c r="AW142" s="124">
        <f t="shared" si="88"/>
        <v>1309.1799064248919</v>
      </c>
      <c r="AX142" s="51">
        <f t="shared" si="88"/>
        <v>165.14646499447488</v>
      </c>
      <c r="AY142" s="51">
        <f t="shared" si="88"/>
        <v>418.91113322998632</v>
      </c>
      <c r="AZ142" s="65">
        <f t="shared" si="89"/>
        <v>1893.237504649353</v>
      </c>
      <c r="BB142" s="131">
        <v>430081.94838224573</v>
      </c>
      <c r="BC142" s="54">
        <v>56918.526779732056</v>
      </c>
      <c r="BD142" s="54">
        <v>133343.09737904603</v>
      </c>
      <c r="BE142" s="54">
        <f t="shared" si="90"/>
        <v>620343.57254102384</v>
      </c>
      <c r="BG142" s="122">
        <f t="shared" si="91"/>
        <v>5.4712948790960336E-2</v>
      </c>
      <c r="BH142" s="49">
        <f t="shared" si="91"/>
        <v>5.314143520236847E-3</v>
      </c>
      <c r="BI142" s="49">
        <f t="shared" si="91"/>
        <v>8.8522787103105571E-2</v>
      </c>
      <c r="BJ142" s="49">
        <f t="shared" si="92"/>
        <v>5.7447887003970521E-2</v>
      </c>
      <c r="BL142" s="131">
        <v>436387</v>
      </c>
      <c r="BM142" s="54">
        <v>54676</v>
      </c>
      <c r="BN142" s="54">
        <v>134008</v>
      </c>
      <c r="BO142" s="54">
        <f t="shared" si="93"/>
        <v>625071</v>
      </c>
      <c r="BQ142" s="122">
        <f t="shared" si="94"/>
        <v>3.9474136488942158E-2</v>
      </c>
      <c r="BR142" s="49">
        <f t="shared" si="94"/>
        <v>4.6546931011778536E-2</v>
      </c>
      <c r="BS142" s="49">
        <f t="shared" si="94"/>
        <v>8.3121903169959932E-2</v>
      </c>
      <c r="BT142" s="49">
        <f t="shared" si="95"/>
        <v>4.9450382436555307E-2</v>
      </c>
      <c r="BV142" s="122">
        <f t="shared" si="96"/>
        <v>2.5519528714504913E-2</v>
      </c>
      <c r="BW142" s="49">
        <f t="shared" si="96"/>
        <v>3.2497373233324245E-2</v>
      </c>
      <c r="BX142" s="49">
        <f t="shared" si="96"/>
        <v>6.8581338089917399E-2</v>
      </c>
      <c r="BY142" s="49">
        <f t="shared" si="96"/>
        <v>3.5361846751481796E-2</v>
      </c>
      <c r="CA142" s="180">
        <v>294928.96578456147</v>
      </c>
      <c r="CB142" s="64">
        <v>363596.57923535141</v>
      </c>
      <c r="CC142" s="64">
        <v>374959.3736838139</v>
      </c>
      <c r="CD142" s="64">
        <v>314828.21451377653</v>
      </c>
      <c r="CF142" s="180">
        <v>292202.43693504488</v>
      </c>
      <c r="CG142" s="64">
        <v>359732.56426565355</v>
      </c>
      <c r="CH142" s="64">
        <v>371767.02776249958</v>
      </c>
      <c r="CI142" s="64">
        <v>311544.85442249192</v>
      </c>
      <c r="CK142" s="163">
        <v>346486.375</v>
      </c>
      <c r="CL142" s="60">
        <v>341834.90625</v>
      </c>
    </row>
    <row r="143" spans="1:90">
      <c r="A143" s="9" t="s">
        <v>310</v>
      </c>
      <c r="B143" s="23" t="s">
        <v>311</v>
      </c>
      <c r="D143" s="131">
        <v>620165</v>
      </c>
      <c r="E143" s="54">
        <v>321376.71875</v>
      </c>
      <c r="F143" s="124">
        <f t="shared" si="65"/>
        <v>1929.7135225356146</v>
      </c>
      <c r="G143" s="131">
        <f t="shared" si="66"/>
        <v>591458</v>
      </c>
      <c r="H143" s="54">
        <v>319246.5625</v>
      </c>
      <c r="I143" s="124">
        <f t="shared" si="67"/>
        <v>1852.6683431399515</v>
      </c>
      <c r="J143" s="49">
        <f t="shared" si="68"/>
        <v>4.8535990721234601E-2</v>
      </c>
      <c r="K143" s="49">
        <f t="shared" si="69"/>
        <v>4.1586061358982906E-2</v>
      </c>
      <c r="M143" s="131">
        <f t="shared" si="70"/>
        <v>622598.72835245787</v>
      </c>
      <c r="N143" s="124">
        <f t="shared" si="71"/>
        <v>1937.2863434976427</v>
      </c>
      <c r="O143" s="49">
        <f t="shared" si="72"/>
        <v>-3.908983815142153E-3</v>
      </c>
      <c r="P143" s="49">
        <f t="shared" si="73"/>
        <v>-3.908983815142153E-3</v>
      </c>
      <c r="R143" s="131">
        <v>432606</v>
      </c>
      <c r="S143" s="54">
        <v>49005</v>
      </c>
      <c r="T143" s="54">
        <v>138554</v>
      </c>
      <c r="V143" s="124">
        <f t="shared" si="74"/>
        <v>138554</v>
      </c>
      <c r="W143" s="51">
        <f t="shared" si="75"/>
        <v>0</v>
      </c>
      <c r="Y143" s="176">
        <v>-2.4727801282078077E-2</v>
      </c>
      <c r="Z143" s="61">
        <v>1.266355112587525E-2</v>
      </c>
      <c r="AA143" s="117">
        <f t="shared" si="76"/>
        <v>1</v>
      </c>
      <c r="AB143" s="63">
        <f t="shared" si="77"/>
        <v>443.57462518535573</v>
      </c>
      <c r="AC143" s="63">
        <f t="shared" si="77"/>
        <v>48.3921831150301</v>
      </c>
      <c r="AE143" s="124">
        <f t="shared" si="78"/>
        <v>0</v>
      </c>
      <c r="AF143" s="51">
        <v>0</v>
      </c>
      <c r="AG143" s="51">
        <f t="shared" si="79"/>
        <v>0</v>
      </c>
      <c r="AI143" s="124">
        <v>0</v>
      </c>
      <c r="AJ143" s="51">
        <f t="shared" si="80"/>
        <v>0</v>
      </c>
      <c r="AK143" s="51">
        <f t="shared" si="81"/>
        <v>0</v>
      </c>
      <c r="AM143" s="124">
        <f t="shared" si="82"/>
        <v>0</v>
      </c>
      <c r="AN143" s="51">
        <f t="shared" si="83"/>
        <v>0</v>
      </c>
      <c r="AO143" s="51">
        <f t="shared" si="84"/>
        <v>0</v>
      </c>
      <c r="AQ143" s="124">
        <f t="shared" si="85"/>
        <v>432606</v>
      </c>
      <c r="AR143" s="51">
        <f t="shared" si="85"/>
        <v>49005</v>
      </c>
      <c r="AS143" s="51">
        <f t="shared" si="86"/>
        <v>138554</v>
      </c>
      <c r="AU143" s="178">
        <f t="shared" si="87"/>
        <v>620165</v>
      </c>
      <c r="AW143" s="124">
        <f t="shared" si="88"/>
        <v>1346.102485838514</v>
      </c>
      <c r="AX143" s="51">
        <f t="shared" si="88"/>
        <v>152.48459873075356</v>
      </c>
      <c r="AY143" s="51">
        <f t="shared" si="88"/>
        <v>431.12643796634694</v>
      </c>
      <c r="AZ143" s="65">
        <f t="shared" si="89"/>
        <v>1929.7135225356146</v>
      </c>
      <c r="BB143" s="131">
        <v>443574.62518535572</v>
      </c>
      <c r="BC143" s="54">
        <v>48392.183115030093</v>
      </c>
      <c r="BD143" s="54">
        <v>130631.92005207199</v>
      </c>
      <c r="BE143" s="54">
        <f t="shared" si="90"/>
        <v>622598.72835245787</v>
      </c>
      <c r="BG143" s="122">
        <f t="shared" si="91"/>
        <v>-2.4727801282078077E-2</v>
      </c>
      <c r="BH143" s="49">
        <f t="shared" si="91"/>
        <v>1.2663551125875472E-2</v>
      </c>
      <c r="BI143" s="49">
        <f t="shared" si="91"/>
        <v>6.0644289273021013E-2</v>
      </c>
      <c r="BJ143" s="49">
        <f t="shared" si="92"/>
        <v>-3.908983815142153E-3</v>
      </c>
      <c r="BL143" s="131">
        <v>415508</v>
      </c>
      <c r="BM143" s="54">
        <v>47148</v>
      </c>
      <c r="BN143" s="54">
        <v>128802</v>
      </c>
      <c r="BO143" s="54">
        <f t="shared" si="93"/>
        <v>591458</v>
      </c>
      <c r="BQ143" s="122">
        <f t="shared" si="94"/>
        <v>4.1149628888011769E-2</v>
      </c>
      <c r="BR143" s="49">
        <f t="shared" si="94"/>
        <v>3.9386612369559648E-2</v>
      </c>
      <c r="BS143" s="49">
        <f t="shared" si="94"/>
        <v>7.5713110044875132E-2</v>
      </c>
      <c r="BT143" s="49">
        <f t="shared" si="95"/>
        <v>4.8535990721234601E-2</v>
      </c>
      <c r="BV143" s="122">
        <f t="shared" si="96"/>
        <v>3.424865797204979E-2</v>
      </c>
      <c r="BW143" s="49">
        <f t="shared" si="96"/>
        <v>3.2497327118540476E-2</v>
      </c>
      <c r="BX143" s="49">
        <f t="shared" si="96"/>
        <v>6.8583044701369111E-2</v>
      </c>
      <c r="BY143" s="49">
        <f t="shared" si="96"/>
        <v>4.1586061358982906E-2</v>
      </c>
      <c r="CA143" s="180">
        <v>304181.57736283168</v>
      </c>
      <c r="CB143" s="64">
        <v>309130.14158723986</v>
      </c>
      <c r="CC143" s="64">
        <v>367335.57183392759</v>
      </c>
      <c r="CD143" s="64">
        <v>315972.72008938191</v>
      </c>
      <c r="CF143" s="180">
        <v>303677.31935858924</v>
      </c>
      <c r="CG143" s="64">
        <v>307478.66106261412</v>
      </c>
      <c r="CH143" s="64">
        <v>365648.89541267097</v>
      </c>
      <c r="CI143" s="64">
        <v>314853.17249985976</v>
      </c>
      <c r="CK143" s="163">
        <v>321376.71875</v>
      </c>
      <c r="CL143" s="60">
        <v>319246.5625</v>
      </c>
    </row>
    <row r="144" spans="1:90">
      <c r="A144" s="9" t="s">
        <v>312</v>
      </c>
      <c r="B144" s="23" t="s">
        <v>313</v>
      </c>
      <c r="D144" s="131">
        <v>715711.2656188535</v>
      </c>
      <c r="E144" s="54">
        <v>413009.53125</v>
      </c>
      <c r="F144" s="124">
        <f t="shared" si="65"/>
        <v>1732.9170671986847</v>
      </c>
      <c r="G144" s="131">
        <f t="shared" si="66"/>
        <v>686769</v>
      </c>
      <c r="H144" s="54">
        <v>411126.6875</v>
      </c>
      <c r="I144" s="124">
        <f t="shared" si="67"/>
        <v>1670.4558980983204</v>
      </c>
      <c r="J144" s="49">
        <f t="shared" si="68"/>
        <v>4.214265003058304E-2</v>
      </c>
      <c r="K144" s="49">
        <f t="shared" si="69"/>
        <v>3.7391690000000199E-2</v>
      </c>
      <c r="M144" s="131">
        <f t="shared" si="70"/>
        <v>691747.05808018218</v>
      </c>
      <c r="N144" s="124">
        <f t="shared" si="71"/>
        <v>1674.8936906772226</v>
      </c>
      <c r="O144" s="49">
        <f t="shared" si="72"/>
        <v>3.4643020535829461E-2</v>
      </c>
      <c r="P144" s="49">
        <f t="shared" si="73"/>
        <v>3.4643020535829461E-2</v>
      </c>
      <c r="R144" s="131">
        <v>506979</v>
      </c>
      <c r="S144" s="54">
        <v>59335</v>
      </c>
      <c r="T144" s="54">
        <v>147462</v>
      </c>
      <c r="V144" s="124">
        <f t="shared" si="74"/>
        <v>147462</v>
      </c>
      <c r="W144" s="51">
        <f t="shared" si="75"/>
        <v>1935.2656188535038</v>
      </c>
      <c r="Y144" s="176">
        <v>5.5230634454366712E-2</v>
      </c>
      <c r="Z144" s="61">
        <v>2.0760552883480887E-3</v>
      </c>
      <c r="AA144" s="117">
        <f t="shared" si="76"/>
        <v>2</v>
      </c>
      <c r="AB144" s="63">
        <f t="shared" si="77"/>
        <v>480.44378493820562</v>
      </c>
      <c r="AC144" s="63">
        <f t="shared" si="77"/>
        <v>59.212072463827418</v>
      </c>
      <c r="AE144" s="124">
        <f t="shared" si="78"/>
        <v>0</v>
      </c>
      <c r="AF144" s="51">
        <v>0</v>
      </c>
      <c r="AG144" s="51">
        <f t="shared" si="79"/>
        <v>1935.2656188535038</v>
      </c>
      <c r="AI144" s="124">
        <v>0</v>
      </c>
      <c r="AJ144" s="51">
        <f t="shared" si="80"/>
        <v>0</v>
      </c>
      <c r="AK144" s="51">
        <f t="shared" si="81"/>
        <v>1935.2656188535038</v>
      </c>
      <c r="AM144" s="124">
        <f t="shared" si="82"/>
        <v>1722.9245750409482</v>
      </c>
      <c r="AN144" s="51">
        <f t="shared" si="83"/>
        <v>212.34104381255582</v>
      </c>
      <c r="AO144" s="51">
        <f t="shared" si="84"/>
        <v>0</v>
      </c>
      <c r="AQ144" s="124">
        <f t="shared" si="85"/>
        <v>508702</v>
      </c>
      <c r="AR144" s="51">
        <f t="shared" si="85"/>
        <v>59547</v>
      </c>
      <c r="AS144" s="51">
        <f t="shared" si="86"/>
        <v>147462</v>
      </c>
      <c r="AU144" s="178">
        <f t="shared" si="87"/>
        <v>715711</v>
      </c>
      <c r="AW144" s="124">
        <f t="shared" si="88"/>
        <v>1231.6955457671415</v>
      </c>
      <c r="AX144" s="51">
        <f t="shared" si="88"/>
        <v>144.17827070425508</v>
      </c>
      <c r="AY144" s="51">
        <f t="shared" si="88"/>
        <v>357.04260759720665</v>
      </c>
      <c r="AZ144" s="65">
        <f t="shared" si="89"/>
        <v>1732.9164240686032</v>
      </c>
      <c r="BB144" s="131">
        <v>480443.78493820562</v>
      </c>
      <c r="BC144" s="54">
        <v>59212.072463827426</v>
      </c>
      <c r="BD144" s="54">
        <v>152091.20067814912</v>
      </c>
      <c r="BE144" s="54">
        <f t="shared" si="90"/>
        <v>691747.05808018218</v>
      </c>
      <c r="BG144" s="122">
        <f t="shared" si="91"/>
        <v>5.8816902096941348E-2</v>
      </c>
      <c r="BH144" s="49">
        <f t="shared" si="91"/>
        <v>5.6564062400819015E-3</v>
      </c>
      <c r="BI144" s="49">
        <f t="shared" si="91"/>
        <v>-3.0437005280438911E-2</v>
      </c>
      <c r="BJ144" s="49">
        <f t="shared" si="92"/>
        <v>3.46426365532011E-2</v>
      </c>
      <c r="BL144" s="131">
        <v>492196</v>
      </c>
      <c r="BM144" s="54">
        <v>57205</v>
      </c>
      <c r="BN144" s="54">
        <v>137368</v>
      </c>
      <c r="BO144" s="54">
        <f t="shared" si="93"/>
        <v>686769</v>
      </c>
      <c r="BQ144" s="122">
        <f t="shared" si="94"/>
        <v>3.3535420848604947E-2</v>
      </c>
      <c r="BR144" s="49">
        <f t="shared" si="94"/>
        <v>4.0940477231011352E-2</v>
      </c>
      <c r="BS144" s="49">
        <f t="shared" si="94"/>
        <v>7.3481451284141963E-2</v>
      </c>
      <c r="BT144" s="49">
        <f t="shared" si="95"/>
        <v>4.2142263264649316E-2</v>
      </c>
      <c r="BV144" s="122">
        <f t="shared" si="96"/>
        <v>2.8823699785755164E-2</v>
      </c>
      <c r="BW144" s="49">
        <f t="shared" si="96"/>
        <v>3.6194997712065025E-2</v>
      </c>
      <c r="BX144" s="49">
        <f t="shared" si="96"/>
        <v>6.8587622720006847E-2</v>
      </c>
      <c r="BY144" s="49">
        <f t="shared" si="96"/>
        <v>3.7391304997270058E-2</v>
      </c>
      <c r="CA144" s="180">
        <v>329464.62678203086</v>
      </c>
      <c r="CB144" s="64">
        <v>378247.79057615565</v>
      </c>
      <c r="CC144" s="64">
        <v>427678.84105007764</v>
      </c>
      <c r="CD144" s="64">
        <v>351065.92673874984</v>
      </c>
      <c r="CF144" s="180">
        <v>330021.46802059055</v>
      </c>
      <c r="CG144" s="64">
        <v>376932.94999979425</v>
      </c>
      <c r="CH144" s="64">
        <v>426181.30753094202</v>
      </c>
      <c r="CI144" s="64">
        <v>350631.96923757915</v>
      </c>
      <c r="CK144" s="163">
        <v>413009.53125</v>
      </c>
      <c r="CL144" s="60">
        <v>411126.6875</v>
      </c>
    </row>
    <row r="145" spans="1:90">
      <c r="A145" s="9" t="s">
        <v>314</v>
      </c>
      <c r="B145" s="23" t="s">
        <v>315</v>
      </c>
      <c r="D145" s="131">
        <v>547298</v>
      </c>
      <c r="E145" s="54">
        <v>250463.65625</v>
      </c>
      <c r="F145" s="124">
        <f t="shared" si="65"/>
        <v>2185.1393858664874</v>
      </c>
      <c r="G145" s="131">
        <f t="shared" si="66"/>
        <v>531674</v>
      </c>
      <c r="H145" s="54">
        <v>250546.515625</v>
      </c>
      <c r="I145" s="124">
        <f t="shared" si="67"/>
        <v>2122.0570506586946</v>
      </c>
      <c r="J145" s="49">
        <f t="shared" si="68"/>
        <v>2.9386428525750796E-2</v>
      </c>
      <c r="K145" s="49">
        <f t="shared" si="69"/>
        <v>2.9726974205623646E-2</v>
      </c>
      <c r="M145" s="131">
        <f t="shared" si="70"/>
        <v>490789.2652430092</v>
      </c>
      <c r="N145" s="124">
        <f t="shared" si="71"/>
        <v>1959.522880849142</v>
      </c>
      <c r="O145" s="49">
        <f t="shared" si="72"/>
        <v>0.11513848969172358</v>
      </c>
      <c r="P145" s="49">
        <f t="shared" si="73"/>
        <v>0.11513848969172358</v>
      </c>
      <c r="R145" s="131">
        <v>398333</v>
      </c>
      <c r="S145" s="54">
        <v>42881</v>
      </c>
      <c r="T145" s="54">
        <v>106084</v>
      </c>
      <c r="V145" s="124">
        <f t="shared" si="74"/>
        <v>106084</v>
      </c>
      <c r="W145" s="51">
        <f t="shared" si="75"/>
        <v>0</v>
      </c>
      <c r="Y145" s="176">
        <v>0.1604437389013893</v>
      </c>
      <c r="Z145" s="61">
        <v>4.8792622222206816E-2</v>
      </c>
      <c r="AA145" s="117">
        <f t="shared" si="76"/>
        <v>2</v>
      </c>
      <c r="AB145" s="63">
        <f t="shared" si="77"/>
        <v>343.25920908247411</v>
      </c>
      <c r="AC145" s="63">
        <f t="shared" si="77"/>
        <v>40.886061830929663</v>
      </c>
      <c r="AE145" s="124">
        <f t="shared" si="78"/>
        <v>0</v>
      </c>
      <c r="AF145" s="51">
        <v>0</v>
      </c>
      <c r="AG145" s="51">
        <f t="shared" si="79"/>
        <v>0</v>
      </c>
      <c r="AI145" s="124">
        <v>0</v>
      </c>
      <c r="AJ145" s="51">
        <f t="shared" si="80"/>
        <v>0</v>
      </c>
      <c r="AK145" s="51">
        <f t="shared" si="81"/>
        <v>0</v>
      </c>
      <c r="AM145" s="124">
        <f t="shared" si="82"/>
        <v>0</v>
      </c>
      <c r="AN145" s="51">
        <f t="shared" si="83"/>
        <v>0</v>
      </c>
      <c r="AO145" s="51">
        <f t="shared" si="84"/>
        <v>0</v>
      </c>
      <c r="AQ145" s="124">
        <f t="shared" si="85"/>
        <v>398333</v>
      </c>
      <c r="AR145" s="51">
        <f t="shared" si="85"/>
        <v>42881</v>
      </c>
      <c r="AS145" s="51">
        <f t="shared" si="86"/>
        <v>106084</v>
      </c>
      <c r="AU145" s="178">
        <f t="shared" si="87"/>
        <v>547298</v>
      </c>
      <c r="AW145" s="124">
        <f t="shared" si="88"/>
        <v>1590.3824369728293</v>
      </c>
      <c r="AX145" s="51">
        <f t="shared" si="88"/>
        <v>171.2064761890978</v>
      </c>
      <c r="AY145" s="51">
        <f t="shared" si="88"/>
        <v>423.55047270456032</v>
      </c>
      <c r="AZ145" s="65">
        <f t="shared" si="89"/>
        <v>2185.1393858664874</v>
      </c>
      <c r="BB145" s="131">
        <v>343259.20908247406</v>
      </c>
      <c r="BC145" s="54">
        <v>40886.061830929662</v>
      </c>
      <c r="BD145" s="54">
        <v>106643.99432960546</v>
      </c>
      <c r="BE145" s="54">
        <f t="shared" si="90"/>
        <v>490789.2652430092</v>
      </c>
      <c r="BG145" s="122">
        <f t="shared" si="91"/>
        <v>0.16044373890138952</v>
      </c>
      <c r="BH145" s="49">
        <f t="shared" si="91"/>
        <v>4.8792622222206816E-2</v>
      </c>
      <c r="BI145" s="49">
        <f t="shared" si="91"/>
        <v>-5.2510629700784905E-3</v>
      </c>
      <c r="BJ145" s="49">
        <f t="shared" si="92"/>
        <v>0.11513848969172358</v>
      </c>
      <c r="BL145" s="131">
        <v>390750</v>
      </c>
      <c r="BM145" s="54">
        <v>41616</v>
      </c>
      <c r="BN145" s="54">
        <v>99308</v>
      </c>
      <c r="BO145" s="54">
        <f t="shared" si="93"/>
        <v>531674</v>
      </c>
      <c r="BQ145" s="122">
        <f t="shared" si="94"/>
        <v>1.9406269993601954E-2</v>
      </c>
      <c r="BR145" s="49">
        <f t="shared" si="94"/>
        <v>3.0396962706651376E-2</v>
      </c>
      <c r="BS145" s="49">
        <f t="shared" si="94"/>
        <v>6.8232166592822274E-2</v>
      </c>
      <c r="BT145" s="49">
        <f t="shared" si="95"/>
        <v>2.9386428525750796E-2</v>
      </c>
      <c r="BV145" s="122">
        <f t="shared" si="96"/>
        <v>1.9743513998051299E-2</v>
      </c>
      <c r="BW145" s="49">
        <f t="shared" si="96"/>
        <v>3.0737842695429229E-2</v>
      </c>
      <c r="BX145" s="49">
        <f t="shared" si="96"/>
        <v>6.858556337303412E-2</v>
      </c>
      <c r="BY145" s="49">
        <f t="shared" si="96"/>
        <v>2.9726974205623646E-2</v>
      </c>
      <c r="CA145" s="180">
        <v>235390.21786783694</v>
      </c>
      <c r="CB145" s="64">
        <v>261180.90297138004</v>
      </c>
      <c r="CC145" s="64">
        <v>299881.77946174494</v>
      </c>
      <c r="CD145" s="64">
        <v>249078.5992124819</v>
      </c>
      <c r="CF145" s="180">
        <v>236411.26910973756</v>
      </c>
      <c r="CG145" s="64">
        <v>260858.12253340697</v>
      </c>
      <c r="CH145" s="64">
        <v>299215.50151371158</v>
      </c>
      <c r="CI145" s="64">
        <v>249378.88663614044</v>
      </c>
      <c r="CK145" s="163">
        <v>250463.65625</v>
      </c>
      <c r="CL145" s="60">
        <v>250546.515625</v>
      </c>
    </row>
    <row r="146" spans="1:90">
      <c r="A146" s="9" t="s">
        <v>316</v>
      </c>
      <c r="B146" s="23" t="s">
        <v>317</v>
      </c>
      <c r="D146" s="131">
        <v>439476.78041071928</v>
      </c>
      <c r="E146" s="54">
        <v>235275.015625</v>
      </c>
      <c r="F146" s="124">
        <f t="shared" si="65"/>
        <v>1867.927961850366</v>
      </c>
      <c r="G146" s="131">
        <f t="shared" si="66"/>
        <v>422780</v>
      </c>
      <c r="H146" s="54">
        <v>234253.84375</v>
      </c>
      <c r="I146" s="124">
        <f t="shared" si="67"/>
        <v>1804.7942916625034</v>
      </c>
      <c r="J146" s="49">
        <f t="shared" si="68"/>
        <v>3.9492834123466825E-2</v>
      </c>
      <c r="K146" s="49">
        <f t="shared" si="69"/>
        <v>3.4981089246302055E-2</v>
      </c>
      <c r="M146" s="131">
        <f t="shared" si="70"/>
        <v>419219.67132439889</v>
      </c>
      <c r="N146" s="124">
        <f t="shared" si="71"/>
        <v>1781.8282583501534</v>
      </c>
      <c r="O146" s="49">
        <f t="shared" si="72"/>
        <v>4.8320988903798545E-2</v>
      </c>
      <c r="P146" s="49">
        <f t="shared" si="73"/>
        <v>4.8320988903798545E-2</v>
      </c>
      <c r="R146" s="131">
        <v>313115</v>
      </c>
      <c r="S146" s="54">
        <v>38245</v>
      </c>
      <c r="T146" s="54">
        <v>86773</v>
      </c>
      <c r="V146" s="124">
        <f t="shared" si="74"/>
        <v>86773</v>
      </c>
      <c r="W146" s="51">
        <f t="shared" si="75"/>
        <v>1343.7804107192787</v>
      </c>
      <c r="Y146" s="176">
        <v>6.4821919725814636E-2</v>
      </c>
      <c r="Z146" s="61">
        <v>2.0452297017818921E-3</v>
      </c>
      <c r="AA146" s="117">
        <f t="shared" si="76"/>
        <v>2</v>
      </c>
      <c r="AB146" s="63">
        <f t="shared" si="77"/>
        <v>294.05386403073413</v>
      </c>
      <c r="AC146" s="63">
        <f t="shared" si="77"/>
        <v>38.166939841011043</v>
      </c>
      <c r="AE146" s="124">
        <f t="shared" si="78"/>
        <v>0</v>
      </c>
      <c r="AF146" s="51">
        <v>0</v>
      </c>
      <c r="AG146" s="51">
        <f t="shared" si="79"/>
        <v>1343.7804107192787</v>
      </c>
      <c r="AI146" s="124">
        <v>0</v>
      </c>
      <c r="AJ146" s="51">
        <f t="shared" si="80"/>
        <v>0</v>
      </c>
      <c r="AK146" s="51">
        <f t="shared" si="81"/>
        <v>1343.7804107192787</v>
      </c>
      <c r="AM146" s="124">
        <f t="shared" si="82"/>
        <v>1189.4011981662572</v>
      </c>
      <c r="AN146" s="51">
        <f t="shared" si="83"/>
        <v>154.37921255302152</v>
      </c>
      <c r="AO146" s="51">
        <f t="shared" si="84"/>
        <v>0</v>
      </c>
      <c r="AQ146" s="124">
        <f t="shared" si="85"/>
        <v>314304</v>
      </c>
      <c r="AR146" s="51">
        <f t="shared" si="85"/>
        <v>38399</v>
      </c>
      <c r="AS146" s="51">
        <f t="shared" si="86"/>
        <v>86773</v>
      </c>
      <c r="AU146" s="178">
        <f t="shared" si="87"/>
        <v>439476</v>
      </c>
      <c r="AW146" s="124">
        <f t="shared" si="88"/>
        <v>1335.9004531996829</v>
      </c>
      <c r="AX146" s="51">
        <f t="shared" si="88"/>
        <v>163.20899989314367</v>
      </c>
      <c r="AY146" s="51">
        <f t="shared" si="88"/>
        <v>368.81519174269528</v>
      </c>
      <c r="AZ146" s="65">
        <f t="shared" si="89"/>
        <v>1867.924644835522</v>
      </c>
      <c r="BB146" s="131">
        <v>294053.86403073417</v>
      </c>
      <c r="BC146" s="54">
        <v>38166.939841011037</v>
      </c>
      <c r="BD146" s="54">
        <v>86998.867452653692</v>
      </c>
      <c r="BE146" s="54">
        <f t="shared" si="90"/>
        <v>419219.67132439889</v>
      </c>
      <c r="BG146" s="122">
        <f t="shared" si="91"/>
        <v>6.8865396603492002E-2</v>
      </c>
      <c r="BH146" s="49">
        <f t="shared" si="91"/>
        <v>6.0801353201394015E-3</v>
      </c>
      <c r="BI146" s="49">
        <f t="shared" si="91"/>
        <v>-2.5962114136326431E-3</v>
      </c>
      <c r="BJ146" s="49">
        <f t="shared" si="92"/>
        <v>4.831912732436261E-2</v>
      </c>
      <c r="BL146" s="131">
        <v>305049</v>
      </c>
      <c r="BM146" s="54">
        <v>36880</v>
      </c>
      <c r="BN146" s="54">
        <v>80851</v>
      </c>
      <c r="BO146" s="54">
        <f t="shared" si="93"/>
        <v>422780</v>
      </c>
      <c r="BQ146" s="122">
        <f t="shared" si="94"/>
        <v>3.0339388098305609E-2</v>
      </c>
      <c r="BR146" s="49">
        <f t="shared" si="94"/>
        <v>4.1187635574837289E-2</v>
      </c>
      <c r="BS146" s="49">
        <f t="shared" si="94"/>
        <v>7.3245847299353128E-2</v>
      </c>
      <c r="BT146" s="49">
        <f t="shared" si="95"/>
        <v>3.9490988220824086E-2</v>
      </c>
      <c r="BV146" s="122">
        <f t="shared" si="96"/>
        <v>2.586737222345481E-2</v>
      </c>
      <c r="BW146" s="49">
        <f t="shared" si="96"/>
        <v>3.6668534695288635E-2</v>
      </c>
      <c r="BX146" s="49">
        <f t="shared" si="96"/>
        <v>6.8587603110903173E-2</v>
      </c>
      <c r="BY146" s="49">
        <f t="shared" si="96"/>
        <v>3.4979251355491403E-2</v>
      </c>
      <c r="CA146" s="180">
        <v>201647.62164456051</v>
      </c>
      <c r="CB146" s="64">
        <v>243811.10248648617</v>
      </c>
      <c r="CC146" s="64">
        <v>244639.89132124619</v>
      </c>
      <c r="CD146" s="64">
        <v>212756.58595364049</v>
      </c>
      <c r="CF146" s="180">
        <v>202008.28415706873</v>
      </c>
      <c r="CG146" s="64">
        <v>242880.56113925335</v>
      </c>
      <c r="CH146" s="64">
        <v>243556.70265837305</v>
      </c>
      <c r="CI146" s="64">
        <v>212555.88078564304</v>
      </c>
      <c r="CK146" s="163">
        <v>235275.015625</v>
      </c>
      <c r="CL146" s="60">
        <v>234253.84375</v>
      </c>
    </row>
    <row r="147" spans="1:90">
      <c r="A147" s="9" t="s">
        <v>318</v>
      </c>
      <c r="B147" s="23" t="s">
        <v>319</v>
      </c>
      <c r="D147" s="131">
        <v>245737.10592659755</v>
      </c>
      <c r="E147" s="54">
        <v>138788.390625</v>
      </c>
      <c r="F147" s="124">
        <f t="shared" si="65"/>
        <v>1770.5883382607135</v>
      </c>
      <c r="G147" s="131">
        <f t="shared" si="66"/>
        <v>234154</v>
      </c>
      <c r="H147" s="54">
        <v>137529.625</v>
      </c>
      <c r="I147" s="124">
        <f t="shared" si="67"/>
        <v>1702.5713550807691</v>
      </c>
      <c r="J147" s="49">
        <f t="shared" si="68"/>
        <v>4.9467896882383178E-2</v>
      </c>
      <c r="K147" s="49">
        <f t="shared" si="69"/>
        <v>3.994956392104787E-2</v>
      </c>
      <c r="M147" s="131">
        <f t="shared" si="70"/>
        <v>250372.97023125057</v>
      </c>
      <c r="N147" s="124">
        <f t="shared" si="71"/>
        <v>1803.9907308079326</v>
      </c>
      <c r="O147" s="49">
        <f t="shared" si="72"/>
        <v>-1.8515833799356285E-2</v>
      </c>
      <c r="P147" s="49">
        <f t="shared" si="73"/>
        <v>-1.8515833799356285E-2</v>
      </c>
      <c r="R147" s="131">
        <v>180749</v>
      </c>
      <c r="S147" s="54">
        <v>21270</v>
      </c>
      <c r="T147" s="54">
        <v>43043</v>
      </c>
      <c r="V147" s="124">
        <f t="shared" si="74"/>
        <v>43043</v>
      </c>
      <c r="W147" s="51">
        <f t="shared" si="75"/>
        <v>675.10592659754911</v>
      </c>
      <c r="Y147" s="176">
        <v>-6.1184355435135451E-3</v>
      </c>
      <c r="Z147" s="61">
        <v>-2.4371612646633567E-2</v>
      </c>
      <c r="AA147" s="117">
        <f t="shared" si="76"/>
        <v>4</v>
      </c>
      <c r="AB147" s="63">
        <f t="shared" si="77"/>
        <v>181.86170914523836</v>
      </c>
      <c r="AC147" s="63">
        <f t="shared" si="77"/>
        <v>21.80133365912009</v>
      </c>
      <c r="AE147" s="124">
        <f t="shared" si="78"/>
        <v>0</v>
      </c>
      <c r="AF147" s="51">
        <v>0</v>
      </c>
      <c r="AG147" s="51">
        <f t="shared" si="79"/>
        <v>675.10592659754911</v>
      </c>
      <c r="AI147" s="124">
        <v>0</v>
      </c>
      <c r="AJ147" s="51">
        <f t="shared" si="80"/>
        <v>0</v>
      </c>
      <c r="AK147" s="51">
        <f t="shared" si="81"/>
        <v>675.10592659754911</v>
      </c>
      <c r="AM147" s="124">
        <f t="shared" si="82"/>
        <v>602.83847267788474</v>
      </c>
      <c r="AN147" s="51">
        <f t="shared" si="83"/>
        <v>72.267453919664362</v>
      </c>
      <c r="AO147" s="51">
        <f t="shared" si="84"/>
        <v>0</v>
      </c>
      <c r="AQ147" s="124">
        <f t="shared" si="85"/>
        <v>181352</v>
      </c>
      <c r="AR147" s="51">
        <f t="shared" si="85"/>
        <v>21342</v>
      </c>
      <c r="AS147" s="51">
        <f t="shared" si="86"/>
        <v>43043</v>
      </c>
      <c r="AU147" s="178">
        <f t="shared" si="87"/>
        <v>245737</v>
      </c>
      <c r="AW147" s="124">
        <f t="shared" si="88"/>
        <v>1306.6798972401443</v>
      </c>
      <c r="AX147" s="51">
        <f t="shared" si="88"/>
        <v>153.77366870450371</v>
      </c>
      <c r="AY147" s="51">
        <f t="shared" si="88"/>
        <v>310.1340090923041</v>
      </c>
      <c r="AZ147" s="65">
        <f t="shared" si="89"/>
        <v>1770.5875750369519</v>
      </c>
      <c r="BB147" s="131">
        <v>181861.70914523833</v>
      </c>
      <c r="BC147" s="54">
        <v>21801.33365912009</v>
      </c>
      <c r="BD147" s="54">
        <v>46709.927426892144</v>
      </c>
      <c r="BE147" s="54">
        <f t="shared" si="90"/>
        <v>250372.97023125057</v>
      </c>
      <c r="BG147" s="122">
        <f t="shared" si="91"/>
        <v>-2.8027293245730389E-3</v>
      </c>
      <c r="BH147" s="49">
        <f t="shared" si="91"/>
        <v>-2.1069062393251237E-2</v>
      </c>
      <c r="BI147" s="49">
        <f t="shared" si="91"/>
        <v>-7.8504241579724576E-2</v>
      </c>
      <c r="BJ147" s="49">
        <f t="shared" si="92"/>
        <v>-1.8516256874568704E-2</v>
      </c>
      <c r="BL147" s="131">
        <v>173910</v>
      </c>
      <c r="BM147" s="54">
        <v>20329</v>
      </c>
      <c r="BN147" s="54">
        <v>39915</v>
      </c>
      <c r="BO147" s="54">
        <f t="shared" si="93"/>
        <v>234154</v>
      </c>
      <c r="BQ147" s="122">
        <f t="shared" si="94"/>
        <v>4.2792248864355065E-2</v>
      </c>
      <c r="BR147" s="49">
        <f t="shared" si="94"/>
        <v>4.9830291701510099E-2</v>
      </c>
      <c r="BS147" s="49">
        <f t="shared" si="94"/>
        <v>7.8366528873856867E-2</v>
      </c>
      <c r="BT147" s="49">
        <f t="shared" si="95"/>
        <v>4.9467444502335978E-2</v>
      </c>
      <c r="BV147" s="122">
        <f t="shared" si="96"/>
        <v>3.3334461862317255E-2</v>
      </c>
      <c r="BW147" s="49">
        <f t="shared" si="96"/>
        <v>4.0308671936870155E-2</v>
      </c>
      <c r="BX147" s="49">
        <f t="shared" si="96"/>
        <v>6.8586094706530654E-2</v>
      </c>
      <c r="BY147" s="49">
        <f t="shared" si="96"/>
        <v>3.9949115643941102E-2</v>
      </c>
      <c r="CA147" s="180">
        <v>124711.78108211907</v>
      </c>
      <c r="CB147" s="64">
        <v>139267.3139960336</v>
      </c>
      <c r="CC147" s="64">
        <v>131347.81985014951</v>
      </c>
      <c r="CD147" s="64">
        <v>127065.83685156635</v>
      </c>
      <c r="CF147" s="180">
        <v>123305.65004994121</v>
      </c>
      <c r="CG147" s="64">
        <v>137945.23696322186</v>
      </c>
      <c r="CH147" s="64">
        <v>130581.60775816461</v>
      </c>
      <c r="CI147" s="64">
        <v>125749.14582642309</v>
      </c>
      <c r="CK147" s="163">
        <v>138788.390625</v>
      </c>
      <c r="CL147" s="60">
        <v>137529.625</v>
      </c>
    </row>
    <row r="148" spans="1:90">
      <c r="A148" s="9" t="s">
        <v>320</v>
      </c>
      <c r="B148" s="23" t="s">
        <v>321</v>
      </c>
      <c r="D148" s="131">
        <v>607736</v>
      </c>
      <c r="E148" s="54">
        <v>324853.5625</v>
      </c>
      <c r="F148" s="124">
        <f t="shared" si="65"/>
        <v>1870.7998623225812</v>
      </c>
      <c r="G148" s="131">
        <f t="shared" si="66"/>
        <v>583174</v>
      </c>
      <c r="H148" s="54">
        <v>323240.625</v>
      </c>
      <c r="I148" s="124">
        <f t="shared" si="67"/>
        <v>1804.1482254899117</v>
      </c>
      <c r="J148" s="49">
        <f t="shared" si="68"/>
        <v>4.2117789887752277E-2</v>
      </c>
      <c r="K148" s="49">
        <f t="shared" si="69"/>
        <v>3.6943548146976868E-2</v>
      </c>
      <c r="M148" s="131">
        <f t="shared" si="70"/>
        <v>581194.89114246937</v>
      </c>
      <c r="N148" s="124">
        <f t="shared" si="71"/>
        <v>1789.0980990626181</v>
      </c>
      <c r="O148" s="49">
        <f t="shared" si="72"/>
        <v>4.5666452444821148E-2</v>
      </c>
      <c r="P148" s="49">
        <f t="shared" si="73"/>
        <v>4.566645244482137E-2</v>
      </c>
      <c r="R148" s="131">
        <v>440168</v>
      </c>
      <c r="S148" s="54">
        <v>50128</v>
      </c>
      <c r="T148" s="54">
        <v>117440</v>
      </c>
      <c r="V148" s="124">
        <f t="shared" si="74"/>
        <v>117440</v>
      </c>
      <c r="W148" s="51">
        <f t="shared" si="75"/>
        <v>0</v>
      </c>
      <c r="Y148" s="176">
        <v>4.3737630921438342E-2</v>
      </c>
      <c r="Z148" s="61">
        <v>7.4007533972131334E-3</v>
      </c>
      <c r="AA148" s="117">
        <f t="shared" si="76"/>
        <v>2</v>
      </c>
      <c r="AB148" s="63">
        <f t="shared" si="77"/>
        <v>421.72284198607309</v>
      </c>
      <c r="AC148" s="63">
        <f t="shared" si="77"/>
        <v>49.759740431953773</v>
      </c>
      <c r="AE148" s="124">
        <f t="shared" si="78"/>
        <v>0</v>
      </c>
      <c r="AF148" s="51">
        <v>0</v>
      </c>
      <c r="AG148" s="51">
        <f t="shared" si="79"/>
        <v>0</v>
      </c>
      <c r="AI148" s="124">
        <v>0</v>
      </c>
      <c r="AJ148" s="51">
        <f t="shared" si="80"/>
        <v>0</v>
      </c>
      <c r="AK148" s="51">
        <f t="shared" si="81"/>
        <v>0</v>
      </c>
      <c r="AM148" s="124">
        <f t="shared" si="82"/>
        <v>0</v>
      </c>
      <c r="AN148" s="51">
        <f t="shared" si="83"/>
        <v>0</v>
      </c>
      <c r="AO148" s="51">
        <f t="shared" si="84"/>
        <v>0</v>
      </c>
      <c r="AQ148" s="124">
        <f t="shared" si="85"/>
        <v>440168</v>
      </c>
      <c r="AR148" s="51">
        <f t="shared" si="85"/>
        <v>50128</v>
      </c>
      <c r="AS148" s="51">
        <f t="shared" si="86"/>
        <v>117440</v>
      </c>
      <c r="AU148" s="178">
        <f t="shared" si="87"/>
        <v>607736</v>
      </c>
      <c r="AW148" s="124">
        <f t="shared" si="88"/>
        <v>1354.9735967571544</v>
      </c>
      <c r="AX148" s="51">
        <f t="shared" si="88"/>
        <v>154.3095283124685</v>
      </c>
      <c r="AY148" s="51">
        <f t="shared" si="88"/>
        <v>361.51673725295842</v>
      </c>
      <c r="AZ148" s="65">
        <f t="shared" si="89"/>
        <v>1870.7998623225812</v>
      </c>
      <c r="BB148" s="131">
        <v>421722.84198607306</v>
      </c>
      <c r="BC148" s="54">
        <v>49759.740431953775</v>
      </c>
      <c r="BD148" s="54">
        <v>109712.30872444248</v>
      </c>
      <c r="BE148" s="54">
        <f t="shared" si="90"/>
        <v>581194.89114246937</v>
      </c>
      <c r="BG148" s="122">
        <f t="shared" si="91"/>
        <v>4.3737630921438342E-2</v>
      </c>
      <c r="BH148" s="49">
        <f t="shared" si="91"/>
        <v>7.4007533972131334E-3</v>
      </c>
      <c r="BI148" s="49">
        <f t="shared" si="91"/>
        <v>7.0435955321719312E-2</v>
      </c>
      <c r="BJ148" s="49">
        <f t="shared" si="92"/>
        <v>4.5666452444821148E-2</v>
      </c>
      <c r="BL148" s="131">
        <v>425508</v>
      </c>
      <c r="BM148" s="54">
        <v>48309</v>
      </c>
      <c r="BN148" s="54">
        <v>109357</v>
      </c>
      <c r="BO148" s="54">
        <f t="shared" si="93"/>
        <v>583174</v>
      </c>
      <c r="BQ148" s="122">
        <f t="shared" si="94"/>
        <v>3.4452936255017441E-2</v>
      </c>
      <c r="BR148" s="49">
        <f t="shared" si="94"/>
        <v>3.7653439317725468E-2</v>
      </c>
      <c r="BS148" s="49">
        <f t="shared" si="94"/>
        <v>7.3913878398273569E-2</v>
      </c>
      <c r="BT148" s="49">
        <f t="shared" si="95"/>
        <v>4.2117789887752277E-2</v>
      </c>
      <c r="BV148" s="122">
        <f t="shared" si="96"/>
        <v>2.9316751445990441E-2</v>
      </c>
      <c r="BW148" s="49">
        <f t="shared" si="96"/>
        <v>3.2501363621219914E-2</v>
      </c>
      <c r="BX148" s="49">
        <f t="shared" si="96"/>
        <v>6.8581765205767198E-2</v>
      </c>
      <c r="BY148" s="49">
        <f t="shared" si="96"/>
        <v>3.6943548146976868E-2</v>
      </c>
      <c r="CA148" s="180">
        <v>289196.70333183662</v>
      </c>
      <c r="CB148" s="64">
        <v>317866.12247912033</v>
      </c>
      <c r="CC148" s="64">
        <v>308509.84695355286</v>
      </c>
      <c r="CD148" s="64">
        <v>294960.01564651012</v>
      </c>
      <c r="CF148" s="180">
        <v>288154.54220663774</v>
      </c>
      <c r="CG148" s="64">
        <v>316866.75679644465</v>
      </c>
      <c r="CH148" s="64">
        <v>306884.69967601518</v>
      </c>
      <c r="CI148" s="64">
        <v>293729.40875856986</v>
      </c>
      <c r="CK148" s="163">
        <v>324853.5625</v>
      </c>
      <c r="CL148" s="60">
        <v>323240.625</v>
      </c>
    </row>
    <row r="149" spans="1:90">
      <c r="A149" s="9" t="s">
        <v>322</v>
      </c>
      <c r="B149" s="23" t="s">
        <v>323</v>
      </c>
      <c r="D149" s="131">
        <v>434507.04474852537</v>
      </c>
      <c r="E149" s="54">
        <v>233047.328125</v>
      </c>
      <c r="F149" s="124">
        <f t="shared" si="65"/>
        <v>1864.4583838157891</v>
      </c>
      <c r="G149" s="131">
        <f t="shared" si="66"/>
        <v>414918</v>
      </c>
      <c r="H149" s="54">
        <v>231243.75</v>
      </c>
      <c r="I149" s="124">
        <f t="shared" si="67"/>
        <v>1794.2884942836292</v>
      </c>
      <c r="J149" s="49">
        <f t="shared" si="68"/>
        <v>4.7211846072056085E-2</v>
      </c>
      <c r="K149" s="49">
        <f t="shared" si="69"/>
        <v>3.910736191850539E-2</v>
      </c>
      <c r="M149" s="131">
        <f t="shared" si="70"/>
        <v>440918.4063912257</v>
      </c>
      <c r="N149" s="124">
        <f t="shared" si="71"/>
        <v>1891.9693692206997</v>
      </c>
      <c r="O149" s="49">
        <f t="shared" si="72"/>
        <v>-1.4540925372508839E-2</v>
      </c>
      <c r="P149" s="49">
        <f t="shared" si="73"/>
        <v>-1.4540925372508728E-2</v>
      </c>
      <c r="R149" s="131">
        <v>322363</v>
      </c>
      <c r="S149" s="54">
        <v>34215</v>
      </c>
      <c r="T149" s="54">
        <v>77272</v>
      </c>
      <c r="V149" s="124">
        <f t="shared" si="74"/>
        <v>77272</v>
      </c>
      <c r="W149" s="51">
        <f t="shared" si="75"/>
        <v>657.04474852536805</v>
      </c>
      <c r="Y149" s="176">
        <v>-9.1800472834254743E-3</v>
      </c>
      <c r="Z149" s="61">
        <v>-2.9215007666090198E-2</v>
      </c>
      <c r="AA149" s="117">
        <f t="shared" si="76"/>
        <v>4</v>
      </c>
      <c r="AB149" s="63">
        <f t="shared" si="77"/>
        <v>325.34972586710961</v>
      </c>
      <c r="AC149" s="63">
        <f t="shared" si="77"/>
        <v>35.244673403677275</v>
      </c>
      <c r="AE149" s="124">
        <f t="shared" si="78"/>
        <v>0</v>
      </c>
      <c r="AF149" s="51">
        <v>0</v>
      </c>
      <c r="AG149" s="51">
        <f t="shared" si="79"/>
        <v>657.04474852536805</v>
      </c>
      <c r="AI149" s="124">
        <v>0</v>
      </c>
      <c r="AJ149" s="51">
        <f t="shared" si="80"/>
        <v>0</v>
      </c>
      <c r="AK149" s="51">
        <f t="shared" si="81"/>
        <v>657.04474852536805</v>
      </c>
      <c r="AM149" s="124">
        <f t="shared" si="82"/>
        <v>592.82487261989684</v>
      </c>
      <c r="AN149" s="51">
        <f t="shared" si="83"/>
        <v>64.219875905471184</v>
      </c>
      <c r="AO149" s="51">
        <f t="shared" si="84"/>
        <v>0</v>
      </c>
      <c r="AQ149" s="124">
        <f t="shared" si="85"/>
        <v>322956</v>
      </c>
      <c r="AR149" s="51">
        <f t="shared" si="85"/>
        <v>34279</v>
      </c>
      <c r="AS149" s="51">
        <f t="shared" si="86"/>
        <v>77272</v>
      </c>
      <c r="AU149" s="178">
        <f t="shared" si="87"/>
        <v>434507</v>
      </c>
      <c r="AW149" s="124">
        <f t="shared" si="88"/>
        <v>1385.7957634544325</v>
      </c>
      <c r="AX149" s="51">
        <f t="shared" si="88"/>
        <v>147.09029395785956</v>
      </c>
      <c r="AY149" s="51">
        <f t="shared" si="88"/>
        <v>331.57213438874305</v>
      </c>
      <c r="AZ149" s="65">
        <f t="shared" si="89"/>
        <v>1864.4581918010349</v>
      </c>
      <c r="BB149" s="131">
        <v>325349.72586710961</v>
      </c>
      <c r="BC149" s="54">
        <v>35244.673403677276</v>
      </c>
      <c r="BD149" s="54">
        <v>80324.007120438808</v>
      </c>
      <c r="BE149" s="54">
        <f t="shared" si="90"/>
        <v>440918.4063912257</v>
      </c>
      <c r="BG149" s="122">
        <f t="shared" si="91"/>
        <v>-7.3573932196497882E-3</v>
      </c>
      <c r="BH149" s="49">
        <f t="shared" si="91"/>
        <v>-2.7399130433608199E-2</v>
      </c>
      <c r="BI149" s="49">
        <f t="shared" si="91"/>
        <v>-3.7996201009526165E-2</v>
      </c>
      <c r="BJ149" s="49">
        <f t="shared" si="92"/>
        <v>-1.4541026861865425E-2</v>
      </c>
      <c r="BL149" s="131">
        <v>310459</v>
      </c>
      <c r="BM149" s="54">
        <v>32706</v>
      </c>
      <c r="BN149" s="54">
        <v>71753</v>
      </c>
      <c r="BO149" s="54">
        <f t="shared" si="93"/>
        <v>414918</v>
      </c>
      <c r="BQ149" s="122">
        <f t="shared" si="94"/>
        <v>4.0253302368428612E-2</v>
      </c>
      <c r="BR149" s="49">
        <f t="shared" si="94"/>
        <v>4.8095150736867875E-2</v>
      </c>
      <c r="BS149" s="49">
        <f t="shared" si="94"/>
        <v>7.6916644600225847E-2</v>
      </c>
      <c r="BT149" s="49">
        <f t="shared" si="95"/>
        <v>4.7211738222974198E-2</v>
      </c>
      <c r="BV149" s="122">
        <f t="shared" si="96"/>
        <v>3.2202671126673632E-2</v>
      </c>
      <c r="BW149" s="49">
        <f t="shared" si="96"/>
        <v>3.9983830594318759E-2</v>
      </c>
      <c r="BX149" s="49">
        <f t="shared" si="96"/>
        <v>6.8582271843085296E-2</v>
      </c>
      <c r="BY149" s="49">
        <f t="shared" si="96"/>
        <v>3.9107254904078737E-2</v>
      </c>
      <c r="CA149" s="180">
        <v>223108.77852281969</v>
      </c>
      <c r="CB149" s="64">
        <v>225143.6115948002</v>
      </c>
      <c r="CC149" s="64">
        <v>225870.2549561956</v>
      </c>
      <c r="CD149" s="64">
        <v>223768.82871826555</v>
      </c>
      <c r="CF149" s="180">
        <v>221013.74231146145</v>
      </c>
      <c r="CG149" s="64">
        <v>223329.34630342983</v>
      </c>
      <c r="CH149" s="64">
        <v>224784.08195362065</v>
      </c>
      <c r="CI149" s="64">
        <v>221859.82347453223</v>
      </c>
      <c r="CK149" s="163">
        <v>233047.328125</v>
      </c>
      <c r="CL149" s="60">
        <v>231243.75</v>
      </c>
    </row>
    <row r="150" spans="1:90">
      <c r="A150" s="9" t="s">
        <v>324</v>
      </c>
      <c r="B150" s="23" t="s">
        <v>325</v>
      </c>
      <c r="D150" s="131">
        <v>437590.17394586443</v>
      </c>
      <c r="E150" s="54">
        <v>203103.09375</v>
      </c>
      <c r="F150" s="124">
        <f t="shared" si="65"/>
        <v>2154.5224440770708</v>
      </c>
      <c r="G150" s="131">
        <f t="shared" si="66"/>
        <v>418391</v>
      </c>
      <c r="H150" s="54">
        <v>201453.15625</v>
      </c>
      <c r="I150" s="124">
        <f t="shared" si="67"/>
        <v>2076.8649535616296</v>
      </c>
      <c r="J150" s="49">
        <f t="shared" si="68"/>
        <v>4.5888114098688648E-2</v>
      </c>
      <c r="K150" s="49">
        <f t="shared" si="69"/>
        <v>3.7391690000000199E-2</v>
      </c>
      <c r="M150" s="131">
        <f t="shared" si="70"/>
        <v>437429.59627230046</v>
      </c>
      <c r="N150" s="124">
        <f t="shared" si="71"/>
        <v>2153.731822572498</v>
      </c>
      <c r="O150" s="49">
        <f t="shared" si="72"/>
        <v>3.6709375618926288E-4</v>
      </c>
      <c r="P150" s="49">
        <f t="shared" si="73"/>
        <v>3.6709375618948492E-4</v>
      </c>
      <c r="R150" s="131">
        <v>325681</v>
      </c>
      <c r="S150" s="54">
        <v>32081</v>
      </c>
      <c r="T150" s="54">
        <v>79752</v>
      </c>
      <c r="V150" s="124">
        <f t="shared" si="74"/>
        <v>79752</v>
      </c>
      <c r="W150" s="51">
        <f t="shared" si="75"/>
        <v>76.173945864429697</v>
      </c>
      <c r="Y150" s="176">
        <v>-8.3424083259429072E-3</v>
      </c>
      <c r="Z150" s="61">
        <v>-1.4722438215412303E-2</v>
      </c>
      <c r="AA150" s="117">
        <f t="shared" si="76"/>
        <v>4</v>
      </c>
      <c r="AB150" s="63">
        <f t="shared" si="77"/>
        <v>328.42082058808705</v>
      </c>
      <c r="AC150" s="63">
        <f t="shared" si="77"/>
        <v>32.560368006242996</v>
      </c>
      <c r="AE150" s="124">
        <f t="shared" si="78"/>
        <v>0</v>
      </c>
      <c r="AF150" s="51">
        <v>0</v>
      </c>
      <c r="AG150" s="51">
        <f t="shared" si="79"/>
        <v>76.173945864429697</v>
      </c>
      <c r="AI150" s="124">
        <v>0</v>
      </c>
      <c r="AJ150" s="51">
        <f t="shared" si="80"/>
        <v>0</v>
      </c>
      <c r="AK150" s="51">
        <f t="shared" si="81"/>
        <v>76.173945864429697</v>
      </c>
      <c r="AM150" s="124">
        <f t="shared" si="82"/>
        <v>69.303084478295901</v>
      </c>
      <c r="AN150" s="51">
        <f t="shared" si="83"/>
        <v>6.8708613861337939</v>
      </c>
      <c r="AO150" s="51">
        <f t="shared" si="84"/>
        <v>0</v>
      </c>
      <c r="AQ150" s="124">
        <f t="shared" si="85"/>
        <v>325750</v>
      </c>
      <c r="AR150" s="51">
        <f t="shared" si="85"/>
        <v>32088</v>
      </c>
      <c r="AS150" s="51">
        <f t="shared" si="86"/>
        <v>79752</v>
      </c>
      <c r="AU150" s="178">
        <f t="shared" si="87"/>
        <v>437590</v>
      </c>
      <c r="AW150" s="124">
        <f t="shared" si="88"/>
        <v>1603.8652783938699</v>
      </c>
      <c r="AX150" s="51">
        <f t="shared" si="88"/>
        <v>157.98873078465846</v>
      </c>
      <c r="AY150" s="51">
        <f t="shared" si="88"/>
        <v>392.66757845730751</v>
      </c>
      <c r="AZ150" s="65">
        <f t="shared" si="89"/>
        <v>2154.5215876358361</v>
      </c>
      <c r="BB150" s="131">
        <v>328420.82058808708</v>
      </c>
      <c r="BC150" s="54">
        <v>32560.368006242992</v>
      </c>
      <c r="BD150" s="54">
        <v>76448.407677970346</v>
      </c>
      <c r="BE150" s="54">
        <f t="shared" si="90"/>
        <v>437429.59627230046</v>
      </c>
      <c r="BG150" s="122">
        <f t="shared" si="91"/>
        <v>-8.1323120236548307E-3</v>
      </c>
      <c r="BH150" s="49">
        <f t="shared" si="91"/>
        <v>-1.4507452930274667E-2</v>
      </c>
      <c r="BI150" s="49">
        <f t="shared" si="91"/>
        <v>4.3213356855588581E-2</v>
      </c>
      <c r="BJ150" s="49">
        <f t="shared" si="92"/>
        <v>3.6669610165041E-4</v>
      </c>
      <c r="BL150" s="131">
        <v>313597</v>
      </c>
      <c r="BM150" s="54">
        <v>30767</v>
      </c>
      <c r="BN150" s="54">
        <v>74027</v>
      </c>
      <c r="BO150" s="54">
        <f t="shared" si="93"/>
        <v>418391</v>
      </c>
      <c r="BQ150" s="122">
        <f t="shared" si="94"/>
        <v>3.8753559504714596E-2</v>
      </c>
      <c r="BR150" s="49">
        <f t="shared" si="94"/>
        <v>4.2935612831930259E-2</v>
      </c>
      <c r="BS150" s="49">
        <f t="shared" si="94"/>
        <v>7.7336647439447681E-2</v>
      </c>
      <c r="BT150" s="49">
        <f t="shared" si="95"/>
        <v>4.5887698349151851E-2</v>
      </c>
      <c r="BV150" s="122">
        <f t="shared" si="96"/>
        <v>3.0315093997168363E-2</v>
      </c>
      <c r="BW150" s="49">
        <f t="shared" si="96"/>
        <v>3.4463173806382974E-2</v>
      </c>
      <c r="BX150" s="49">
        <f t="shared" si="96"/>
        <v>6.8584746609603231E-2</v>
      </c>
      <c r="BY150" s="49">
        <f t="shared" si="96"/>
        <v>3.7391277627865316E-2</v>
      </c>
      <c r="CA150" s="180">
        <v>225214.78365344956</v>
      </c>
      <c r="CB150" s="64">
        <v>207996.22013284059</v>
      </c>
      <c r="CC150" s="64">
        <v>214972.11048407183</v>
      </c>
      <c r="CD150" s="64">
        <v>221998.23592237392</v>
      </c>
      <c r="CF150" s="180">
        <v>222925.67373364791</v>
      </c>
      <c r="CG150" s="64">
        <v>205974.66174269657</v>
      </c>
      <c r="CH150" s="64">
        <v>213456.3087760559</v>
      </c>
      <c r="CI150" s="64">
        <v>219913.10093544828</v>
      </c>
      <c r="CK150" s="163">
        <v>203103.09375</v>
      </c>
      <c r="CL150" s="60">
        <v>201453.15625</v>
      </c>
    </row>
    <row r="151" spans="1:90">
      <c r="A151" s="9" t="s">
        <v>326</v>
      </c>
      <c r="B151" s="23" t="s">
        <v>327</v>
      </c>
      <c r="D151" s="131">
        <v>1119385.2849080688</v>
      </c>
      <c r="E151" s="54">
        <v>531866.75</v>
      </c>
      <c r="F151" s="124">
        <f t="shared" si="65"/>
        <v>2104.634826125282</v>
      </c>
      <c r="G151" s="131">
        <f t="shared" si="66"/>
        <v>1070615</v>
      </c>
      <c r="H151" s="54">
        <v>527714.875</v>
      </c>
      <c r="I151" s="124">
        <f t="shared" si="67"/>
        <v>2028.775482214709</v>
      </c>
      <c r="J151" s="49">
        <f t="shared" si="68"/>
        <v>4.5553522889244746E-2</v>
      </c>
      <c r="K151" s="49">
        <f t="shared" si="69"/>
        <v>3.7391689999999977E-2</v>
      </c>
      <c r="M151" s="131">
        <f t="shared" si="70"/>
        <v>1124618.4757076974</v>
      </c>
      <c r="N151" s="124">
        <f t="shared" si="71"/>
        <v>2114.4741153826544</v>
      </c>
      <c r="O151" s="49">
        <f t="shared" si="72"/>
        <v>-4.6533032425378762E-3</v>
      </c>
      <c r="P151" s="49">
        <f t="shared" si="73"/>
        <v>-4.6533032425378762E-3</v>
      </c>
      <c r="R151" s="131">
        <v>849179</v>
      </c>
      <c r="S151" s="54">
        <v>84224</v>
      </c>
      <c r="T151" s="54">
        <v>185277</v>
      </c>
      <c r="V151" s="124">
        <f t="shared" si="74"/>
        <v>185277</v>
      </c>
      <c r="W151" s="51">
        <f t="shared" si="75"/>
        <v>705.28490806883201</v>
      </c>
      <c r="Y151" s="176">
        <v>1.9570674635525087E-3</v>
      </c>
      <c r="Z151" s="61">
        <v>-2.973191406965503E-2</v>
      </c>
      <c r="AA151" s="117">
        <f t="shared" si="76"/>
        <v>3</v>
      </c>
      <c r="AB151" s="63">
        <f t="shared" si="77"/>
        <v>847.52034550710925</v>
      </c>
      <c r="AC151" s="63">
        <f t="shared" si="77"/>
        <v>86.804875086911181</v>
      </c>
      <c r="AE151" s="124">
        <f t="shared" si="78"/>
        <v>0</v>
      </c>
      <c r="AF151" s="51">
        <v>0</v>
      </c>
      <c r="AG151" s="51">
        <f t="shared" si="79"/>
        <v>705.28490806883201</v>
      </c>
      <c r="AI151" s="124">
        <v>0</v>
      </c>
      <c r="AJ151" s="51">
        <f t="shared" si="80"/>
        <v>705.28490806883201</v>
      </c>
      <c r="AK151" s="51">
        <f t="shared" si="81"/>
        <v>0</v>
      </c>
      <c r="AM151" s="124">
        <f t="shared" si="82"/>
        <v>0</v>
      </c>
      <c r="AN151" s="51">
        <f t="shared" si="83"/>
        <v>0</v>
      </c>
      <c r="AO151" s="51">
        <f t="shared" si="84"/>
        <v>0</v>
      </c>
      <c r="AQ151" s="124">
        <f t="shared" si="85"/>
        <v>849179</v>
      </c>
      <c r="AR151" s="51">
        <f t="shared" si="85"/>
        <v>84929</v>
      </c>
      <c r="AS151" s="51">
        <f t="shared" si="86"/>
        <v>185277</v>
      </c>
      <c r="AU151" s="178">
        <f t="shared" si="87"/>
        <v>1119385</v>
      </c>
      <c r="AW151" s="124">
        <f t="shared" si="88"/>
        <v>1596.6010283590767</v>
      </c>
      <c r="AX151" s="51">
        <f t="shared" si="88"/>
        <v>159.68097272484133</v>
      </c>
      <c r="AY151" s="51">
        <f t="shared" si="88"/>
        <v>348.35228936571048</v>
      </c>
      <c r="AZ151" s="65">
        <f t="shared" si="89"/>
        <v>2104.6342904496287</v>
      </c>
      <c r="BB151" s="131">
        <v>847520.34550710919</v>
      </c>
      <c r="BC151" s="54">
        <v>86804.875086911168</v>
      </c>
      <c r="BD151" s="54">
        <v>190293.25511367715</v>
      </c>
      <c r="BE151" s="54">
        <f t="shared" si="90"/>
        <v>1124618.4757076974</v>
      </c>
      <c r="BG151" s="122">
        <f t="shared" si="91"/>
        <v>1.9570674635525087E-3</v>
      </c>
      <c r="BH151" s="49">
        <f t="shared" si="91"/>
        <v>-2.1610250403943265E-2</v>
      </c>
      <c r="BI151" s="49">
        <f t="shared" si="91"/>
        <v>-2.6360656402038773E-2</v>
      </c>
      <c r="BJ151" s="49">
        <f t="shared" si="92"/>
        <v>-4.6535565800696066E-3</v>
      </c>
      <c r="BL151" s="131">
        <v>818089</v>
      </c>
      <c r="BM151" s="54">
        <v>80494</v>
      </c>
      <c r="BN151" s="54">
        <v>172032</v>
      </c>
      <c r="BO151" s="54">
        <f t="shared" si="93"/>
        <v>1070615</v>
      </c>
      <c r="BQ151" s="122">
        <f t="shared" si="94"/>
        <v>3.8003200140815929E-2</v>
      </c>
      <c r="BR151" s="49">
        <f t="shared" si="94"/>
        <v>5.5097274331006085E-2</v>
      </c>
      <c r="BS151" s="49">
        <f t="shared" si="94"/>
        <v>7.6991489955357206E-2</v>
      </c>
      <c r="BT151" s="49">
        <f t="shared" si="95"/>
        <v>4.5553256772976169E-2</v>
      </c>
      <c r="BV151" s="122">
        <f t="shared" si="96"/>
        <v>2.9900306819162337E-2</v>
      </c>
      <c r="BW151" s="49">
        <f t="shared" si="96"/>
        <v>4.6860940708227217E-2</v>
      </c>
      <c r="BX151" s="49">
        <f t="shared" si="96"/>
        <v>6.8584245015983925E-2</v>
      </c>
      <c r="BY151" s="49">
        <f t="shared" si="96"/>
        <v>3.7391425961096569E-2</v>
      </c>
      <c r="CA151" s="180">
        <v>581187.60836627684</v>
      </c>
      <c r="CB151" s="64">
        <v>554511.1131335831</v>
      </c>
      <c r="CC151" s="64">
        <v>535102.61240482575</v>
      </c>
      <c r="CD151" s="64">
        <v>570750.85869910405</v>
      </c>
      <c r="CF151" s="180">
        <v>578755.055309013</v>
      </c>
      <c r="CG151" s="64">
        <v>549497.78814951505</v>
      </c>
      <c r="CH151" s="64">
        <v>532162.85119832307</v>
      </c>
      <c r="CI151" s="64">
        <v>568248.37691951205</v>
      </c>
      <c r="CK151" s="163">
        <v>531866.75</v>
      </c>
      <c r="CL151" s="60">
        <v>527714.875</v>
      </c>
    </row>
    <row r="152" spans="1:90">
      <c r="A152" s="9" t="s">
        <v>328</v>
      </c>
      <c r="B152" s="23" t="s">
        <v>329</v>
      </c>
      <c r="D152" s="131">
        <v>264325.83267205511</v>
      </c>
      <c r="E152" s="54">
        <v>136575.90625</v>
      </c>
      <c r="F152" s="124">
        <f t="shared" si="65"/>
        <v>1935.3767434514468</v>
      </c>
      <c r="G152" s="131">
        <f t="shared" si="66"/>
        <v>254224</v>
      </c>
      <c r="H152" s="54">
        <v>135874.75</v>
      </c>
      <c r="I152" s="124">
        <f t="shared" si="67"/>
        <v>1871.0172419820458</v>
      </c>
      <c r="J152" s="49">
        <f t="shared" si="68"/>
        <v>3.9735952042510236E-2</v>
      </c>
      <c r="K152" s="49">
        <f t="shared" si="69"/>
        <v>3.4398133820093602E-2</v>
      </c>
      <c r="M152" s="131">
        <f t="shared" si="70"/>
        <v>251605.02211277868</v>
      </c>
      <c r="N152" s="124">
        <f t="shared" si="71"/>
        <v>1842.2357868321205</v>
      </c>
      <c r="O152" s="49">
        <f t="shared" si="72"/>
        <v>5.0558651224276829E-2</v>
      </c>
      <c r="P152" s="49">
        <f t="shared" si="73"/>
        <v>5.0558651224276829E-2</v>
      </c>
      <c r="R152" s="131">
        <v>194315</v>
      </c>
      <c r="S152" s="54">
        <v>19375</v>
      </c>
      <c r="T152" s="54">
        <v>50635</v>
      </c>
      <c r="V152" s="124">
        <f t="shared" si="74"/>
        <v>50635</v>
      </c>
      <c r="W152" s="51">
        <f t="shared" si="75"/>
        <v>0.832672055112198</v>
      </c>
      <c r="Y152" s="176">
        <v>5.3236044158055051E-2</v>
      </c>
      <c r="Z152" s="61">
        <v>-1.7440829305295225E-3</v>
      </c>
      <c r="AA152" s="117">
        <f t="shared" si="76"/>
        <v>3</v>
      </c>
      <c r="AB152" s="63">
        <f t="shared" si="77"/>
        <v>184.49330620405536</v>
      </c>
      <c r="AC152" s="63">
        <f t="shared" si="77"/>
        <v>19.408850645111336</v>
      </c>
      <c r="AE152" s="124">
        <f t="shared" si="78"/>
        <v>0</v>
      </c>
      <c r="AF152" s="51">
        <v>0</v>
      </c>
      <c r="AG152" s="51">
        <f t="shared" si="79"/>
        <v>0.832672055112198</v>
      </c>
      <c r="AI152" s="124">
        <v>0</v>
      </c>
      <c r="AJ152" s="51">
        <f t="shared" si="80"/>
        <v>0.832672055112198</v>
      </c>
      <c r="AK152" s="51">
        <f t="shared" si="81"/>
        <v>0</v>
      </c>
      <c r="AM152" s="124">
        <f t="shared" si="82"/>
        <v>0</v>
      </c>
      <c r="AN152" s="51">
        <f t="shared" si="83"/>
        <v>0</v>
      </c>
      <c r="AO152" s="51">
        <f t="shared" si="84"/>
        <v>0</v>
      </c>
      <c r="AQ152" s="124">
        <f t="shared" si="85"/>
        <v>194315</v>
      </c>
      <c r="AR152" s="51">
        <f t="shared" si="85"/>
        <v>19376</v>
      </c>
      <c r="AS152" s="51">
        <f t="shared" si="86"/>
        <v>50635</v>
      </c>
      <c r="AU152" s="178">
        <f t="shared" si="87"/>
        <v>264326</v>
      </c>
      <c r="AW152" s="124">
        <f t="shared" si="88"/>
        <v>1422.7619302361395</v>
      </c>
      <c r="AX152" s="51">
        <f t="shared" si="88"/>
        <v>141.8698255937804</v>
      </c>
      <c r="AY152" s="51">
        <f t="shared" si="88"/>
        <v>370.7462127859759</v>
      </c>
      <c r="AZ152" s="65">
        <f t="shared" si="89"/>
        <v>1935.3779686158957</v>
      </c>
      <c r="BB152" s="131">
        <v>184493.30620405535</v>
      </c>
      <c r="BC152" s="54">
        <v>19408.850645111335</v>
      </c>
      <c r="BD152" s="54">
        <v>47702.86526361201</v>
      </c>
      <c r="BE152" s="54">
        <f t="shared" si="90"/>
        <v>251605.02211277868</v>
      </c>
      <c r="BG152" s="122">
        <f t="shared" si="91"/>
        <v>5.3236044158055051E-2</v>
      </c>
      <c r="BH152" s="49">
        <f t="shared" si="91"/>
        <v>-1.6925600444872568E-3</v>
      </c>
      <c r="BI152" s="49">
        <f t="shared" si="91"/>
        <v>6.1466637699531201E-2</v>
      </c>
      <c r="BJ152" s="49">
        <f t="shared" si="92"/>
        <v>5.0559316266426846E-2</v>
      </c>
      <c r="BL152" s="131">
        <v>188413</v>
      </c>
      <c r="BM152" s="54">
        <v>18669</v>
      </c>
      <c r="BN152" s="54">
        <v>47142</v>
      </c>
      <c r="BO152" s="54">
        <f t="shared" si="93"/>
        <v>254224</v>
      </c>
      <c r="BQ152" s="122">
        <f t="shared" si="94"/>
        <v>3.1324802428707166E-2</v>
      </c>
      <c r="BR152" s="49">
        <f t="shared" si="94"/>
        <v>3.7870266216722959E-2</v>
      </c>
      <c r="BS152" s="49">
        <f t="shared" si="94"/>
        <v>7.4095286580968089E-2</v>
      </c>
      <c r="BT152" s="49">
        <f t="shared" si="95"/>
        <v>3.973661023349484E-2</v>
      </c>
      <c r="BV152" s="122">
        <f t="shared" si="96"/>
        <v>2.6030165542467287E-2</v>
      </c>
      <c r="BW152" s="49">
        <f t="shared" si="96"/>
        <v>3.2542026091301857E-2</v>
      </c>
      <c r="BX152" s="49">
        <f t="shared" si="96"/>
        <v>6.8581073686760918E-2</v>
      </c>
      <c r="BY152" s="49">
        <f t="shared" si="96"/>
        <v>3.4398788632043598E-2</v>
      </c>
      <c r="CA152" s="180">
        <v>126516.40041533692</v>
      </c>
      <c r="CB152" s="64">
        <v>123984.08920107939</v>
      </c>
      <c r="CC152" s="64">
        <v>134139.95050169044</v>
      </c>
      <c r="CD152" s="64">
        <v>127691.1108307276</v>
      </c>
      <c r="CF152" s="180">
        <v>126605.4358908077</v>
      </c>
      <c r="CG152" s="64">
        <v>123456.36399158264</v>
      </c>
      <c r="CH152" s="64">
        <v>133584.66170828871</v>
      </c>
      <c r="CI152" s="64">
        <v>127578.91742442518</v>
      </c>
      <c r="CK152" s="163">
        <v>136575.90625</v>
      </c>
      <c r="CL152" s="60">
        <v>135874.75</v>
      </c>
    </row>
    <row r="153" spans="1:90">
      <c r="A153" s="9" t="s">
        <v>330</v>
      </c>
      <c r="B153" s="23" t="s">
        <v>331</v>
      </c>
      <c r="D153" s="131">
        <v>542837.28047143691</v>
      </c>
      <c r="E153" s="54">
        <v>279204.625</v>
      </c>
      <c r="F153" s="124">
        <f t="shared" si="65"/>
        <v>1944.2273940535081</v>
      </c>
      <c r="G153" s="131">
        <f t="shared" si="66"/>
        <v>516433</v>
      </c>
      <c r="H153" s="54">
        <v>276750.8125</v>
      </c>
      <c r="I153" s="124">
        <f t="shared" si="67"/>
        <v>1866.0577554763277</v>
      </c>
      <c r="J153" s="49">
        <f t="shared" si="68"/>
        <v>5.112818210965786E-2</v>
      </c>
      <c r="K153" s="49">
        <f t="shared" si="69"/>
        <v>4.1890256798202241E-2</v>
      </c>
      <c r="M153" s="131">
        <f t="shared" si="70"/>
        <v>558278.74044264818</v>
      </c>
      <c r="N153" s="124">
        <f t="shared" si="71"/>
        <v>1999.5325666351271</v>
      </c>
      <c r="O153" s="49">
        <f t="shared" si="72"/>
        <v>-2.7659050672372065E-2</v>
      </c>
      <c r="P153" s="49">
        <f t="shared" si="73"/>
        <v>-2.7659050672371954E-2</v>
      </c>
      <c r="R153" s="131">
        <v>396694</v>
      </c>
      <c r="S153" s="54">
        <v>41401</v>
      </c>
      <c r="T153" s="54">
        <v>103861</v>
      </c>
      <c r="V153" s="124">
        <f t="shared" si="74"/>
        <v>103861</v>
      </c>
      <c r="W153" s="51">
        <f t="shared" si="75"/>
        <v>881.28047143691219</v>
      </c>
      <c r="Y153" s="176">
        <v>-2.1374199875130895E-2</v>
      </c>
      <c r="Z153" s="61">
        <v>-2.3286138785886812E-2</v>
      </c>
      <c r="AA153" s="117">
        <f t="shared" si="76"/>
        <v>4</v>
      </c>
      <c r="AB153" s="63">
        <f t="shared" si="77"/>
        <v>405.3582073448128</v>
      </c>
      <c r="AC153" s="63">
        <f t="shared" si="77"/>
        <v>42.388054110889861</v>
      </c>
      <c r="AE153" s="124">
        <f t="shared" si="78"/>
        <v>0</v>
      </c>
      <c r="AF153" s="51">
        <v>0</v>
      </c>
      <c r="AG153" s="51">
        <f t="shared" si="79"/>
        <v>881.28047143691219</v>
      </c>
      <c r="AI153" s="124">
        <v>0</v>
      </c>
      <c r="AJ153" s="51">
        <f t="shared" si="80"/>
        <v>0</v>
      </c>
      <c r="AK153" s="51">
        <f t="shared" si="81"/>
        <v>881.28047143691219</v>
      </c>
      <c r="AM153" s="124">
        <f t="shared" si="82"/>
        <v>797.84981544731636</v>
      </c>
      <c r="AN153" s="51">
        <f t="shared" si="83"/>
        <v>83.43065598959582</v>
      </c>
      <c r="AO153" s="51">
        <f t="shared" si="84"/>
        <v>0</v>
      </c>
      <c r="AQ153" s="124">
        <f t="shared" si="85"/>
        <v>397492</v>
      </c>
      <c r="AR153" s="51">
        <f t="shared" si="85"/>
        <v>41484</v>
      </c>
      <c r="AS153" s="51">
        <f t="shared" si="86"/>
        <v>103861</v>
      </c>
      <c r="AU153" s="178">
        <f t="shared" si="87"/>
        <v>542837</v>
      </c>
      <c r="AW153" s="124">
        <f t="shared" si="88"/>
        <v>1423.6583652580969</v>
      </c>
      <c r="AX153" s="51">
        <f t="shared" si="88"/>
        <v>148.57920064898639</v>
      </c>
      <c r="AY153" s="51">
        <f t="shared" si="88"/>
        <v>371.98882360920777</v>
      </c>
      <c r="AZ153" s="65">
        <f t="shared" si="89"/>
        <v>1944.2263895162912</v>
      </c>
      <c r="BB153" s="131">
        <v>405358.20734481275</v>
      </c>
      <c r="BC153" s="54">
        <v>42388.054110889861</v>
      </c>
      <c r="BD153" s="54">
        <v>110532.47898694556</v>
      </c>
      <c r="BE153" s="54">
        <f t="shared" si="90"/>
        <v>558278.74044264818</v>
      </c>
      <c r="BG153" s="122">
        <f t="shared" si="91"/>
        <v>-1.9405570683613815E-2</v>
      </c>
      <c r="BH153" s="49">
        <f t="shared" si="91"/>
        <v>-2.13280399360819E-2</v>
      </c>
      <c r="BI153" s="49">
        <f t="shared" si="91"/>
        <v>-6.0357634679789385E-2</v>
      </c>
      <c r="BJ153" s="49">
        <f t="shared" si="92"/>
        <v>-2.7659553058396513E-2</v>
      </c>
      <c r="BL153" s="131">
        <v>380499</v>
      </c>
      <c r="BM153" s="54">
        <v>39593</v>
      </c>
      <c r="BN153" s="54">
        <v>96341</v>
      </c>
      <c r="BO153" s="54">
        <f t="shared" si="93"/>
        <v>516433</v>
      </c>
      <c r="BQ153" s="122">
        <f t="shared" si="94"/>
        <v>4.4659775715573558E-2</v>
      </c>
      <c r="BR153" s="49">
        <f t="shared" si="94"/>
        <v>4.7760967847851887E-2</v>
      </c>
      <c r="BS153" s="49">
        <f t="shared" si="94"/>
        <v>7.805607166211681E-2</v>
      </c>
      <c r="BT153" s="49">
        <f t="shared" si="95"/>
        <v>5.1127639016096849E-2</v>
      </c>
      <c r="BV153" s="122">
        <f t="shared" si="96"/>
        <v>3.5478698518524698E-2</v>
      </c>
      <c r="BW153" s="49">
        <f t="shared" si="96"/>
        <v>3.8552635572134175E-2</v>
      </c>
      <c r="BX153" s="49">
        <f t="shared" si="96"/>
        <v>6.8581488408542945E-2</v>
      </c>
      <c r="BY153" s="49">
        <f t="shared" si="96"/>
        <v>4.1889718477663207E-2</v>
      </c>
      <c r="CA153" s="180">
        <v>277974.6448652033</v>
      </c>
      <c r="CB153" s="64">
        <v>270775.65684027149</v>
      </c>
      <c r="CC153" s="64">
        <v>310816.15702124272</v>
      </c>
      <c r="CD153" s="64">
        <v>283329.92688972485</v>
      </c>
      <c r="CF153" s="180">
        <v>276192.60246285819</v>
      </c>
      <c r="CG153" s="64">
        <v>268732.01934855431</v>
      </c>
      <c r="CH153" s="64">
        <v>309715.38960690831</v>
      </c>
      <c r="CI153" s="64">
        <v>281479.44717303937</v>
      </c>
      <c r="CK153" s="163">
        <v>279204.625</v>
      </c>
      <c r="CL153" s="60">
        <v>276750.8125</v>
      </c>
    </row>
    <row r="154" spans="1:90">
      <c r="A154" s="9" t="s">
        <v>332</v>
      </c>
      <c r="B154" s="23" t="s">
        <v>333</v>
      </c>
      <c r="D154" s="131">
        <v>365479.27516248904</v>
      </c>
      <c r="E154" s="54">
        <v>187932.59375</v>
      </c>
      <c r="F154" s="124">
        <f t="shared" si="65"/>
        <v>1944.7359708591744</v>
      </c>
      <c r="G154" s="131">
        <f t="shared" si="66"/>
        <v>349880</v>
      </c>
      <c r="H154" s="54">
        <v>186638.5</v>
      </c>
      <c r="I154" s="124">
        <f t="shared" si="67"/>
        <v>1874.6400126447652</v>
      </c>
      <c r="J154" s="49">
        <f t="shared" si="68"/>
        <v>4.4584643770690047E-2</v>
      </c>
      <c r="K154" s="49">
        <f t="shared" si="69"/>
        <v>3.7391689999999977E-2</v>
      </c>
      <c r="M154" s="131">
        <f t="shared" si="70"/>
        <v>355313.62773680541</v>
      </c>
      <c r="N154" s="124">
        <f t="shared" si="71"/>
        <v>1890.643983818296</v>
      </c>
      <c r="O154" s="49">
        <f t="shared" si="72"/>
        <v>2.8610350496361292E-2</v>
      </c>
      <c r="P154" s="49">
        <f t="shared" si="73"/>
        <v>2.8610350496361292E-2</v>
      </c>
      <c r="R154" s="131">
        <v>270470</v>
      </c>
      <c r="S154" s="54">
        <v>26849</v>
      </c>
      <c r="T154" s="54">
        <v>68076</v>
      </c>
      <c r="V154" s="124">
        <f t="shared" si="74"/>
        <v>68076</v>
      </c>
      <c r="W154" s="51">
        <f t="shared" si="75"/>
        <v>84.275162489037029</v>
      </c>
      <c r="Y154" s="176">
        <v>2.9652410705810928E-2</v>
      </c>
      <c r="Z154" s="61">
        <v>-1.136100038292398E-2</v>
      </c>
      <c r="AA154" s="117">
        <f t="shared" si="76"/>
        <v>3</v>
      </c>
      <c r="AB154" s="63">
        <f t="shared" si="77"/>
        <v>262.68087870021782</v>
      </c>
      <c r="AC154" s="63">
        <f t="shared" si="77"/>
        <v>27.157536785823005</v>
      </c>
      <c r="AE154" s="124">
        <f t="shared" si="78"/>
        <v>0</v>
      </c>
      <c r="AF154" s="51">
        <v>0</v>
      </c>
      <c r="AG154" s="51">
        <f t="shared" si="79"/>
        <v>84.275162489037029</v>
      </c>
      <c r="AI154" s="124">
        <v>0</v>
      </c>
      <c r="AJ154" s="51">
        <f t="shared" si="80"/>
        <v>84.275162489037029</v>
      </c>
      <c r="AK154" s="51">
        <f t="shared" si="81"/>
        <v>0</v>
      </c>
      <c r="AM154" s="124">
        <f t="shared" si="82"/>
        <v>0</v>
      </c>
      <c r="AN154" s="51">
        <f t="shared" si="83"/>
        <v>0</v>
      </c>
      <c r="AO154" s="51">
        <f t="shared" si="84"/>
        <v>0</v>
      </c>
      <c r="AQ154" s="124">
        <f t="shared" si="85"/>
        <v>270470</v>
      </c>
      <c r="AR154" s="51">
        <f t="shared" si="85"/>
        <v>26933</v>
      </c>
      <c r="AS154" s="51">
        <f t="shared" si="86"/>
        <v>68076</v>
      </c>
      <c r="AU154" s="178">
        <f t="shared" si="87"/>
        <v>365479</v>
      </c>
      <c r="AW154" s="124">
        <f t="shared" si="88"/>
        <v>1439.1862241831054</v>
      </c>
      <c r="AX154" s="51">
        <f t="shared" si="88"/>
        <v>143.31202194669865</v>
      </c>
      <c r="AY154" s="51">
        <f t="shared" si="88"/>
        <v>362.23626057414538</v>
      </c>
      <c r="AZ154" s="65">
        <f t="shared" si="89"/>
        <v>1944.7345067039494</v>
      </c>
      <c r="BB154" s="131">
        <v>262680.87870021781</v>
      </c>
      <c r="BC154" s="54">
        <v>27157.536785823006</v>
      </c>
      <c r="BD154" s="54">
        <v>65475.212250764591</v>
      </c>
      <c r="BE154" s="54">
        <f t="shared" si="90"/>
        <v>355313.62773680541</v>
      </c>
      <c r="BG154" s="122">
        <f t="shared" si="91"/>
        <v>2.9652410705810928E-2</v>
      </c>
      <c r="BH154" s="49">
        <f t="shared" si="91"/>
        <v>-8.2679363593910482E-3</v>
      </c>
      <c r="BI154" s="49">
        <f t="shared" si="91"/>
        <v>3.9721715437509575E-2</v>
      </c>
      <c r="BJ154" s="49">
        <f t="shared" si="92"/>
        <v>2.8609576074927423E-2</v>
      </c>
      <c r="BL154" s="131">
        <v>260809</v>
      </c>
      <c r="BM154" s="54">
        <v>25803</v>
      </c>
      <c r="BN154" s="54">
        <v>63268</v>
      </c>
      <c r="BO154" s="54">
        <f t="shared" si="93"/>
        <v>349880</v>
      </c>
      <c r="BQ154" s="122">
        <f t="shared" si="94"/>
        <v>3.7042433351609727E-2</v>
      </c>
      <c r="BR154" s="49">
        <f t="shared" si="94"/>
        <v>4.3793357361547214E-2</v>
      </c>
      <c r="BS154" s="49">
        <f t="shared" si="94"/>
        <v>7.5994183473477861E-2</v>
      </c>
      <c r="BT154" s="49">
        <f t="shared" si="95"/>
        <v>4.4583857322510578E-2</v>
      </c>
      <c r="BV154" s="122">
        <f t="shared" si="96"/>
        <v>2.9901414836905671E-2</v>
      </c>
      <c r="BW154" s="49">
        <f t="shared" si="96"/>
        <v>3.6605852346584422E-2</v>
      </c>
      <c r="BX154" s="49">
        <f t="shared" si="96"/>
        <v>6.8584945298849842E-2</v>
      </c>
      <c r="BY154" s="49">
        <f t="shared" si="96"/>
        <v>3.7390908967260383E-2</v>
      </c>
      <c r="CA154" s="180">
        <v>180133.57728183418</v>
      </c>
      <c r="CB154" s="64">
        <v>173482.83651114465</v>
      </c>
      <c r="CC154" s="64">
        <v>184115.60148159138</v>
      </c>
      <c r="CD154" s="64">
        <v>180323.8720675123</v>
      </c>
      <c r="CF154" s="180">
        <v>179646.81987341429</v>
      </c>
      <c r="CG154" s="64">
        <v>172235.65664291312</v>
      </c>
      <c r="CH154" s="64">
        <v>183322.22161052423</v>
      </c>
      <c r="CI154" s="64">
        <v>179700.91329936511</v>
      </c>
      <c r="CK154" s="163">
        <v>187932.59375</v>
      </c>
      <c r="CL154" s="60">
        <v>186638.5</v>
      </c>
    </row>
    <row r="155" spans="1:90">
      <c r="A155" s="9" t="s">
        <v>334</v>
      </c>
      <c r="B155" s="23" t="s">
        <v>335</v>
      </c>
      <c r="D155" s="131">
        <v>400839.34780232311</v>
      </c>
      <c r="E155" s="54">
        <v>230016.984375</v>
      </c>
      <c r="F155" s="124">
        <f t="shared" si="65"/>
        <v>1742.6510867946558</v>
      </c>
      <c r="G155" s="131">
        <f t="shared" si="66"/>
        <v>384719</v>
      </c>
      <c r="H155" s="54">
        <v>229021.34375</v>
      </c>
      <c r="I155" s="124">
        <f t="shared" si="67"/>
        <v>1679.8390652181299</v>
      </c>
      <c r="J155" s="49">
        <f t="shared" si="68"/>
        <v>4.1901615990692198E-2</v>
      </c>
      <c r="K155" s="49">
        <f t="shared" si="69"/>
        <v>3.7391689999999977E-2</v>
      </c>
      <c r="M155" s="131">
        <f t="shared" si="70"/>
        <v>388641.04771757108</v>
      </c>
      <c r="N155" s="124">
        <f t="shared" si="71"/>
        <v>1689.6189156360906</v>
      </c>
      <c r="O155" s="49">
        <f t="shared" si="72"/>
        <v>3.138706051867346E-2</v>
      </c>
      <c r="P155" s="49">
        <f t="shared" si="73"/>
        <v>3.138706051867346E-2</v>
      </c>
      <c r="R155" s="131">
        <v>300397</v>
      </c>
      <c r="S155" s="54">
        <v>33392</v>
      </c>
      <c r="T155" s="54">
        <v>66702</v>
      </c>
      <c r="V155" s="124">
        <f t="shared" si="74"/>
        <v>66702</v>
      </c>
      <c r="W155" s="51">
        <f t="shared" si="75"/>
        <v>348.34780232311459</v>
      </c>
      <c r="Y155" s="176">
        <v>2.4165426545929014E-2</v>
      </c>
      <c r="Z155" s="61">
        <v>-1.3754904593705208E-2</v>
      </c>
      <c r="AA155" s="117">
        <f t="shared" si="76"/>
        <v>3</v>
      </c>
      <c r="AB155" s="63">
        <f t="shared" si="77"/>
        <v>293.30906142097604</v>
      </c>
      <c r="AC155" s="63">
        <f t="shared" si="77"/>
        <v>33.857709564825555</v>
      </c>
      <c r="AE155" s="124">
        <f t="shared" si="78"/>
        <v>0</v>
      </c>
      <c r="AF155" s="51">
        <v>0</v>
      </c>
      <c r="AG155" s="51">
        <f t="shared" si="79"/>
        <v>348.34780232311459</v>
      </c>
      <c r="AI155" s="124">
        <v>0</v>
      </c>
      <c r="AJ155" s="51">
        <f t="shared" si="80"/>
        <v>348.34780232311459</v>
      </c>
      <c r="AK155" s="51">
        <f t="shared" si="81"/>
        <v>0</v>
      </c>
      <c r="AM155" s="124">
        <f t="shared" si="82"/>
        <v>0</v>
      </c>
      <c r="AN155" s="51">
        <f t="shared" si="83"/>
        <v>0</v>
      </c>
      <c r="AO155" s="51">
        <f t="shared" si="84"/>
        <v>0</v>
      </c>
      <c r="AQ155" s="124">
        <f t="shared" si="85"/>
        <v>300397</v>
      </c>
      <c r="AR155" s="51">
        <f t="shared" si="85"/>
        <v>33740</v>
      </c>
      <c r="AS155" s="51">
        <f t="shared" si="86"/>
        <v>66702</v>
      </c>
      <c r="AU155" s="178">
        <f t="shared" si="87"/>
        <v>400839</v>
      </c>
      <c r="AW155" s="124">
        <f t="shared" si="88"/>
        <v>1305.9774729950309</v>
      </c>
      <c r="AX155" s="51">
        <f t="shared" si="88"/>
        <v>146.68482021742008</v>
      </c>
      <c r="AY155" s="51">
        <f t="shared" si="88"/>
        <v>289.9872815098505</v>
      </c>
      <c r="AZ155" s="65">
        <f t="shared" si="89"/>
        <v>1742.6495747223014</v>
      </c>
      <c r="BB155" s="131">
        <v>293309.06142097601</v>
      </c>
      <c r="BC155" s="54">
        <v>33857.709564825556</v>
      </c>
      <c r="BD155" s="54">
        <v>61474.276731769518</v>
      </c>
      <c r="BE155" s="54">
        <f t="shared" si="90"/>
        <v>388641.04771757108</v>
      </c>
      <c r="BG155" s="122">
        <f t="shared" si="91"/>
        <v>2.4165426545929014E-2</v>
      </c>
      <c r="BH155" s="49">
        <f t="shared" si="91"/>
        <v>-3.4765956214546367E-3</v>
      </c>
      <c r="BI155" s="49">
        <f t="shared" si="91"/>
        <v>8.5039199257936682E-2</v>
      </c>
      <c r="BJ155" s="49">
        <f t="shared" si="92"/>
        <v>3.1386165599505356E-2</v>
      </c>
      <c r="BL155" s="131">
        <v>290413</v>
      </c>
      <c r="BM155" s="54">
        <v>32155</v>
      </c>
      <c r="BN155" s="54">
        <v>62151</v>
      </c>
      <c r="BO155" s="54">
        <f t="shared" si="93"/>
        <v>384719</v>
      </c>
      <c r="BQ155" s="122">
        <f t="shared" si="94"/>
        <v>3.4378626301164283E-2</v>
      </c>
      <c r="BR155" s="49">
        <f t="shared" si="94"/>
        <v>4.9292489503965253E-2</v>
      </c>
      <c r="BS155" s="49">
        <f t="shared" si="94"/>
        <v>7.3224887773326364E-2</v>
      </c>
      <c r="BT155" s="49">
        <f t="shared" si="95"/>
        <v>4.1900711948201108E-2</v>
      </c>
      <c r="BV155" s="122">
        <f t="shared" si="96"/>
        <v>2.9901263967354375E-2</v>
      </c>
      <c r="BW155" s="49">
        <f t="shared" si="96"/>
        <v>4.475057172821395E-2</v>
      </c>
      <c r="BX155" s="49">
        <f t="shared" si="96"/>
        <v>6.8579377351860593E-2</v>
      </c>
      <c r="BY155" s="49">
        <f t="shared" si="96"/>
        <v>3.7390789870704433E-2</v>
      </c>
      <c r="CA155" s="180">
        <v>201136.87278789288</v>
      </c>
      <c r="CB155" s="64">
        <v>216283.66148960547</v>
      </c>
      <c r="CC155" s="64">
        <v>172865.01329338373</v>
      </c>
      <c r="CD155" s="64">
        <v>197237.74462351648</v>
      </c>
      <c r="CF155" s="180">
        <v>201176.25258760428</v>
      </c>
      <c r="CG155" s="64">
        <v>215265.06796039382</v>
      </c>
      <c r="CH155" s="64">
        <v>172608.39074299319</v>
      </c>
      <c r="CI155" s="64">
        <v>197287.0874752466</v>
      </c>
      <c r="CK155" s="163">
        <v>230016.984375</v>
      </c>
      <c r="CL155" s="60">
        <v>229021.34375</v>
      </c>
    </row>
    <row r="156" spans="1:90">
      <c r="A156" s="9" t="s">
        <v>336</v>
      </c>
      <c r="B156" s="23" t="s">
        <v>337</v>
      </c>
      <c r="D156" s="131">
        <v>432590.47008200438</v>
      </c>
      <c r="E156" s="54">
        <v>193872.28125</v>
      </c>
      <c r="F156" s="124">
        <f t="shared" si="65"/>
        <v>2231.3167580886675</v>
      </c>
      <c r="G156" s="131">
        <f t="shared" si="66"/>
        <v>414066</v>
      </c>
      <c r="H156" s="54">
        <v>192509.03125</v>
      </c>
      <c r="I156" s="124">
        <f t="shared" si="67"/>
        <v>2150.8912974699729</v>
      </c>
      <c r="J156" s="49">
        <f t="shared" si="68"/>
        <v>4.4737964677139308E-2</v>
      </c>
      <c r="K156" s="49">
        <f t="shared" si="69"/>
        <v>3.7391689999999755E-2</v>
      </c>
      <c r="M156" s="131">
        <f t="shared" si="70"/>
        <v>427265.65684928745</v>
      </c>
      <c r="N156" s="124">
        <f t="shared" si="71"/>
        <v>2203.8511854014068</v>
      </c>
      <c r="O156" s="49">
        <f t="shared" si="72"/>
        <v>1.246253507006112E-2</v>
      </c>
      <c r="P156" s="49">
        <f t="shared" si="73"/>
        <v>1.246253507006112E-2</v>
      </c>
      <c r="R156" s="131">
        <v>330525</v>
      </c>
      <c r="S156" s="54">
        <v>36215</v>
      </c>
      <c r="T156" s="54">
        <v>65288</v>
      </c>
      <c r="V156" s="124">
        <f t="shared" si="74"/>
        <v>65288</v>
      </c>
      <c r="W156" s="51">
        <f t="shared" si="75"/>
        <v>562.47008200437995</v>
      </c>
      <c r="Y156" s="176">
        <v>2.6242472260678218E-2</v>
      </c>
      <c r="Z156" s="61">
        <v>-1.9753367680184764E-2</v>
      </c>
      <c r="AA156" s="117">
        <f t="shared" si="76"/>
        <v>3</v>
      </c>
      <c r="AB156" s="63">
        <f t="shared" si="77"/>
        <v>322.07300802109324</v>
      </c>
      <c r="AC156" s="63">
        <f t="shared" si="77"/>
        <v>36.944783900246541</v>
      </c>
      <c r="AE156" s="124">
        <f t="shared" si="78"/>
        <v>0</v>
      </c>
      <c r="AF156" s="51">
        <v>0</v>
      </c>
      <c r="AG156" s="51">
        <f t="shared" si="79"/>
        <v>562.47008200437995</v>
      </c>
      <c r="AI156" s="124">
        <v>0</v>
      </c>
      <c r="AJ156" s="51">
        <f t="shared" si="80"/>
        <v>562.47008200437995</v>
      </c>
      <c r="AK156" s="51">
        <f t="shared" si="81"/>
        <v>0</v>
      </c>
      <c r="AM156" s="124">
        <f t="shared" si="82"/>
        <v>0</v>
      </c>
      <c r="AN156" s="51">
        <f t="shared" si="83"/>
        <v>0</v>
      </c>
      <c r="AO156" s="51">
        <f t="shared" si="84"/>
        <v>0</v>
      </c>
      <c r="AQ156" s="124">
        <f t="shared" si="85"/>
        <v>330525</v>
      </c>
      <c r="AR156" s="51">
        <f t="shared" si="85"/>
        <v>36777</v>
      </c>
      <c r="AS156" s="51">
        <f t="shared" si="86"/>
        <v>65288</v>
      </c>
      <c r="AU156" s="178">
        <f t="shared" si="87"/>
        <v>432590</v>
      </c>
      <c r="AW156" s="124">
        <f t="shared" si="88"/>
        <v>1704.8594975461456</v>
      </c>
      <c r="AX156" s="51">
        <f t="shared" si="88"/>
        <v>189.69705087740593</v>
      </c>
      <c r="AY156" s="51">
        <f t="shared" si="88"/>
        <v>336.75778496571439</v>
      </c>
      <c r="AZ156" s="65">
        <f t="shared" si="89"/>
        <v>2231.3143333892658</v>
      </c>
      <c r="BB156" s="131">
        <v>322073.00802109332</v>
      </c>
      <c r="BC156" s="54">
        <v>36944.783900246533</v>
      </c>
      <c r="BD156" s="54">
        <v>68247.864927947565</v>
      </c>
      <c r="BE156" s="54">
        <f t="shared" si="90"/>
        <v>427265.65684928745</v>
      </c>
      <c r="BG156" s="122">
        <f t="shared" si="91"/>
        <v>2.6242472260677996E-2</v>
      </c>
      <c r="BH156" s="49">
        <f t="shared" si="91"/>
        <v>-4.5414773760636962E-3</v>
      </c>
      <c r="BI156" s="49">
        <f t="shared" si="91"/>
        <v>-4.3369341020007446E-2</v>
      </c>
      <c r="BJ156" s="49">
        <f t="shared" si="92"/>
        <v>1.2461434859929899E-2</v>
      </c>
      <c r="BL156" s="131">
        <v>318673</v>
      </c>
      <c r="BM156" s="54">
        <v>34725</v>
      </c>
      <c r="BN156" s="54">
        <v>60668</v>
      </c>
      <c r="BO156" s="54">
        <f t="shared" si="93"/>
        <v>414066</v>
      </c>
      <c r="BQ156" s="122">
        <f t="shared" si="94"/>
        <v>3.7191729453075695E-2</v>
      </c>
      <c r="BR156" s="49">
        <f t="shared" si="94"/>
        <v>5.9092872570194466E-2</v>
      </c>
      <c r="BS156" s="49">
        <f t="shared" si="94"/>
        <v>7.6152172479725611E-2</v>
      </c>
      <c r="BT156" s="49">
        <f t="shared" si="95"/>
        <v>4.4736829394347755E-2</v>
      </c>
      <c r="BV156" s="122">
        <f t="shared" si="96"/>
        <v>2.9898517571210093E-2</v>
      </c>
      <c r="BW156" s="49">
        <f t="shared" si="96"/>
        <v>5.1645658614582368E-2</v>
      </c>
      <c r="BX156" s="49">
        <f t="shared" si="96"/>
        <v>6.8585002796292649E-2</v>
      </c>
      <c r="BY156" s="49">
        <f t="shared" si="96"/>
        <v>3.7390562700166496E-2</v>
      </c>
      <c r="CA156" s="180">
        <v>220861.76720525912</v>
      </c>
      <c r="CB156" s="64">
        <v>236003.94821712494</v>
      </c>
      <c r="CC156" s="64">
        <v>191912.27136337745</v>
      </c>
      <c r="CD156" s="64">
        <v>216839.97356162095</v>
      </c>
      <c r="CF156" s="180">
        <v>218881.75000643887</v>
      </c>
      <c r="CG156" s="64">
        <v>234183.79450421801</v>
      </c>
      <c r="CH156" s="64">
        <v>190721.55754375196</v>
      </c>
      <c r="CI156" s="64">
        <v>215160.81782128639</v>
      </c>
      <c r="CK156" s="163">
        <v>193872.28125</v>
      </c>
      <c r="CL156" s="60">
        <v>192509.03125</v>
      </c>
    </row>
    <row r="157" spans="1:90">
      <c r="A157" s="9" t="s">
        <v>338</v>
      </c>
      <c r="B157" s="23" t="s">
        <v>339</v>
      </c>
      <c r="D157" s="131">
        <v>600655.41513170686</v>
      </c>
      <c r="E157" s="54">
        <v>309786.53125</v>
      </c>
      <c r="F157" s="124">
        <f t="shared" si="65"/>
        <v>1938.9332799848989</v>
      </c>
      <c r="G157" s="131">
        <f t="shared" si="66"/>
        <v>574281</v>
      </c>
      <c r="H157" s="54">
        <v>307258.8125</v>
      </c>
      <c r="I157" s="124">
        <f t="shared" si="67"/>
        <v>1869.0464736467079</v>
      </c>
      <c r="J157" s="49">
        <f t="shared" si="68"/>
        <v>4.5925975492323134E-2</v>
      </c>
      <c r="K157" s="49">
        <f t="shared" si="69"/>
        <v>3.7391689999999977E-2</v>
      </c>
      <c r="M157" s="131">
        <f t="shared" si="70"/>
        <v>597785.36643416842</v>
      </c>
      <c r="N157" s="124">
        <f t="shared" si="71"/>
        <v>1929.6686786933008</v>
      </c>
      <c r="O157" s="49">
        <f t="shared" si="72"/>
        <v>4.8011357565651558E-3</v>
      </c>
      <c r="P157" s="49">
        <f t="shared" si="73"/>
        <v>4.8011357565651558E-3</v>
      </c>
      <c r="R157" s="131">
        <v>445515</v>
      </c>
      <c r="S157" s="54">
        <v>47568</v>
      </c>
      <c r="T157" s="54">
        <v>107237</v>
      </c>
      <c r="V157" s="124">
        <f t="shared" si="74"/>
        <v>107237</v>
      </c>
      <c r="W157" s="51">
        <f t="shared" si="75"/>
        <v>335.41513170686085</v>
      </c>
      <c r="Y157" s="176">
        <v>1.4366259117738034E-2</v>
      </c>
      <c r="Z157" s="61">
        <v>-1.8846094888649301E-3</v>
      </c>
      <c r="AA157" s="117">
        <f t="shared" si="76"/>
        <v>3</v>
      </c>
      <c r="AB157" s="63">
        <f t="shared" si="77"/>
        <v>439.20526338040276</v>
      </c>
      <c r="AC157" s="63">
        <f t="shared" si="77"/>
        <v>47.657816372955054</v>
      </c>
      <c r="AE157" s="124">
        <f t="shared" si="78"/>
        <v>0</v>
      </c>
      <c r="AF157" s="51">
        <v>0</v>
      </c>
      <c r="AG157" s="51">
        <f t="shared" si="79"/>
        <v>335.41513170686085</v>
      </c>
      <c r="AI157" s="124">
        <v>0</v>
      </c>
      <c r="AJ157" s="51">
        <f t="shared" si="80"/>
        <v>89.647104166326997</v>
      </c>
      <c r="AK157" s="51">
        <f t="shared" si="81"/>
        <v>245.76802754053386</v>
      </c>
      <c r="AM157" s="124">
        <f t="shared" si="82"/>
        <v>221.7104063859297</v>
      </c>
      <c r="AN157" s="51">
        <f t="shared" si="83"/>
        <v>24.057621154604185</v>
      </c>
      <c r="AO157" s="51">
        <f t="shared" si="84"/>
        <v>0</v>
      </c>
      <c r="AQ157" s="124">
        <f t="shared" si="85"/>
        <v>445737</v>
      </c>
      <c r="AR157" s="51">
        <f t="shared" si="85"/>
        <v>47682</v>
      </c>
      <c r="AS157" s="51">
        <f t="shared" si="86"/>
        <v>107237</v>
      </c>
      <c r="AU157" s="178">
        <f t="shared" si="87"/>
        <v>600656</v>
      </c>
      <c r="AW157" s="124">
        <f t="shared" si="88"/>
        <v>1438.8520966403378</v>
      </c>
      <c r="AX157" s="51">
        <f t="shared" si="88"/>
        <v>153.9188931410329</v>
      </c>
      <c r="AY157" s="51">
        <f t="shared" si="88"/>
        <v>346.16417817551581</v>
      </c>
      <c r="AZ157" s="65">
        <f t="shared" si="89"/>
        <v>1938.9351679568865</v>
      </c>
      <c r="BB157" s="131">
        <v>439205.26338040282</v>
      </c>
      <c r="BC157" s="54">
        <v>47657.816372955058</v>
      </c>
      <c r="BD157" s="54">
        <v>110922.28668081056</v>
      </c>
      <c r="BE157" s="54">
        <f t="shared" si="90"/>
        <v>597785.36643416842</v>
      </c>
      <c r="BG157" s="122">
        <f t="shared" si="91"/>
        <v>1.4871717541189655E-2</v>
      </c>
      <c r="BH157" s="49">
        <f t="shared" si="91"/>
        <v>5.0744303632566101E-4</v>
      </c>
      <c r="BI157" s="49">
        <f t="shared" si="91"/>
        <v>-3.3224041724052467E-2</v>
      </c>
      <c r="BJ157" s="49">
        <f t="shared" si="92"/>
        <v>4.8021141483525209E-3</v>
      </c>
      <c r="BL157" s="131">
        <v>429051</v>
      </c>
      <c r="BM157" s="54">
        <v>45695</v>
      </c>
      <c r="BN157" s="54">
        <v>99535</v>
      </c>
      <c r="BO157" s="54">
        <f t="shared" si="93"/>
        <v>574281</v>
      </c>
      <c r="BQ157" s="122">
        <f t="shared" si="94"/>
        <v>3.8890481551144163E-2</v>
      </c>
      <c r="BR157" s="49">
        <f t="shared" si="94"/>
        <v>4.3483969799759326E-2</v>
      </c>
      <c r="BS157" s="49">
        <f t="shared" si="94"/>
        <v>7.7379816145074498E-2</v>
      </c>
      <c r="BT157" s="49">
        <f t="shared" si="95"/>
        <v>4.5926993928059545E-2</v>
      </c>
      <c r="BV157" s="122">
        <f t="shared" si="96"/>
        <v>3.0413602524747452E-2</v>
      </c>
      <c r="BW157" s="49">
        <f t="shared" si="96"/>
        <v>3.4969609975449512E-2</v>
      </c>
      <c r="BX157" s="49">
        <f t="shared" si="96"/>
        <v>6.8588881461268958E-2</v>
      </c>
      <c r="BY157" s="49">
        <f t="shared" si="96"/>
        <v>3.7392700125759015E-2</v>
      </c>
      <c r="CA157" s="180">
        <v>301185.28476529161</v>
      </c>
      <c r="CB157" s="64">
        <v>304438.99354758655</v>
      </c>
      <c r="CC157" s="64">
        <v>311912.29211650952</v>
      </c>
      <c r="CD157" s="64">
        <v>303379.78486024711</v>
      </c>
      <c r="CF157" s="180">
        <v>299936.70263434976</v>
      </c>
      <c r="CG157" s="64">
        <v>302028.39149659214</v>
      </c>
      <c r="CH157" s="64">
        <v>310872.36422143661</v>
      </c>
      <c r="CI157" s="64">
        <v>302022.083055027</v>
      </c>
      <c r="CK157" s="163">
        <v>309786.53125</v>
      </c>
      <c r="CL157" s="60">
        <v>307258.8125</v>
      </c>
    </row>
    <row r="158" spans="1:90">
      <c r="A158" s="9" t="s">
        <v>340</v>
      </c>
      <c r="B158" s="23" t="s">
        <v>341</v>
      </c>
      <c r="D158" s="131">
        <v>445617</v>
      </c>
      <c r="E158" s="54">
        <v>248844.328125</v>
      </c>
      <c r="F158" s="124">
        <f t="shared" si="65"/>
        <v>1790.7460594245763</v>
      </c>
      <c r="G158" s="131">
        <f t="shared" si="66"/>
        <v>425862</v>
      </c>
      <c r="H158" s="54">
        <v>246907.328125</v>
      </c>
      <c r="I158" s="124">
        <f t="shared" si="67"/>
        <v>1724.7847734369468</v>
      </c>
      <c r="J158" s="49">
        <f t="shared" si="68"/>
        <v>4.6388266621581575E-2</v>
      </c>
      <c r="K158" s="49">
        <f t="shared" si="69"/>
        <v>3.8243198225938357E-2</v>
      </c>
      <c r="M158" s="131">
        <f t="shared" si="70"/>
        <v>445542.79448083113</v>
      </c>
      <c r="N158" s="124">
        <f t="shared" si="71"/>
        <v>1790.4478588598777</v>
      </c>
      <c r="O158" s="49">
        <f t="shared" si="72"/>
        <v>1.6655082314898095E-4</v>
      </c>
      <c r="P158" s="49">
        <f t="shared" si="73"/>
        <v>1.6655082314898095E-4</v>
      </c>
      <c r="R158" s="131">
        <v>326533</v>
      </c>
      <c r="S158" s="54">
        <v>35042</v>
      </c>
      <c r="T158" s="54">
        <v>84042</v>
      </c>
      <c r="V158" s="124">
        <f t="shared" si="74"/>
        <v>84042</v>
      </c>
      <c r="W158" s="51">
        <f t="shared" si="75"/>
        <v>0</v>
      </c>
      <c r="Y158" s="176">
        <v>-1.3068684870823355E-2</v>
      </c>
      <c r="Z158" s="61">
        <v>-9.0564333761644633E-3</v>
      </c>
      <c r="AA158" s="117">
        <f t="shared" si="76"/>
        <v>4</v>
      </c>
      <c r="AB158" s="63">
        <f t="shared" si="77"/>
        <v>330.85686409419588</v>
      </c>
      <c r="AC158" s="63">
        <f t="shared" si="77"/>
        <v>35.36225591472256</v>
      </c>
      <c r="AE158" s="124">
        <f t="shared" si="78"/>
        <v>0</v>
      </c>
      <c r="AF158" s="51">
        <v>0</v>
      </c>
      <c r="AG158" s="51">
        <f t="shared" si="79"/>
        <v>0</v>
      </c>
      <c r="AI158" s="124">
        <v>0</v>
      </c>
      <c r="AJ158" s="51">
        <f t="shared" si="80"/>
        <v>0</v>
      </c>
      <c r="AK158" s="51">
        <f t="shared" si="81"/>
        <v>0</v>
      </c>
      <c r="AM158" s="124">
        <f t="shared" si="82"/>
        <v>0</v>
      </c>
      <c r="AN158" s="51">
        <f t="shared" si="83"/>
        <v>0</v>
      </c>
      <c r="AO158" s="51">
        <f t="shared" si="84"/>
        <v>0</v>
      </c>
      <c r="AQ158" s="124">
        <f t="shared" si="85"/>
        <v>326533</v>
      </c>
      <c r="AR158" s="51">
        <f t="shared" si="85"/>
        <v>35042</v>
      </c>
      <c r="AS158" s="51">
        <f t="shared" si="86"/>
        <v>84042</v>
      </c>
      <c r="AU158" s="178">
        <f t="shared" si="87"/>
        <v>445617</v>
      </c>
      <c r="AW158" s="124">
        <f t="shared" si="88"/>
        <v>1312.1978807408273</v>
      </c>
      <c r="AX158" s="51">
        <f t="shared" si="88"/>
        <v>140.81896205565766</v>
      </c>
      <c r="AY158" s="51">
        <f t="shared" si="88"/>
        <v>337.72921662809148</v>
      </c>
      <c r="AZ158" s="65">
        <f t="shared" si="89"/>
        <v>1790.7460594245763</v>
      </c>
      <c r="BB158" s="131">
        <v>330856.86409419595</v>
      </c>
      <c r="BC158" s="54">
        <v>35362.255914722562</v>
      </c>
      <c r="BD158" s="54">
        <v>79323.674471912644</v>
      </c>
      <c r="BE158" s="54">
        <f t="shared" si="90"/>
        <v>445542.79448083113</v>
      </c>
      <c r="BG158" s="122">
        <f t="shared" si="91"/>
        <v>-1.3068684870823577E-2</v>
      </c>
      <c r="BH158" s="49">
        <f t="shared" si="91"/>
        <v>-9.0564333761644633E-3</v>
      </c>
      <c r="BI158" s="49">
        <f t="shared" si="91"/>
        <v>5.9481933476972948E-2</v>
      </c>
      <c r="BJ158" s="49">
        <f t="shared" si="92"/>
        <v>1.6655082314898095E-4</v>
      </c>
      <c r="BL158" s="131">
        <v>314159</v>
      </c>
      <c r="BM158" s="54">
        <v>33667</v>
      </c>
      <c r="BN158" s="54">
        <v>78036</v>
      </c>
      <c r="BO158" s="54">
        <f t="shared" si="93"/>
        <v>425862</v>
      </c>
      <c r="BQ158" s="122">
        <f t="shared" si="94"/>
        <v>3.9387698585747977E-2</v>
      </c>
      <c r="BR158" s="49">
        <f t="shared" si="94"/>
        <v>4.0841179790298998E-2</v>
      </c>
      <c r="BS158" s="49">
        <f t="shared" si="94"/>
        <v>7.6964477933261666E-2</v>
      </c>
      <c r="BT158" s="49">
        <f t="shared" si="95"/>
        <v>4.6388266621581575E-2</v>
      </c>
      <c r="BV158" s="122">
        <f t="shared" si="96"/>
        <v>3.1297122492130125E-2</v>
      </c>
      <c r="BW158" s="49">
        <f t="shared" si="96"/>
        <v>3.273928982380947E-2</v>
      </c>
      <c r="BX158" s="49">
        <f t="shared" si="96"/>
        <v>6.8581404830993398E-2</v>
      </c>
      <c r="BY158" s="49">
        <f t="shared" si="96"/>
        <v>3.8243198225938357E-2</v>
      </c>
      <c r="CA158" s="180">
        <v>226885.3020152766</v>
      </c>
      <c r="CB158" s="64">
        <v>225894.73080347924</v>
      </c>
      <c r="CC158" s="64">
        <v>223057.33017239059</v>
      </c>
      <c r="CD158" s="64">
        <v>226115.73438459769</v>
      </c>
      <c r="CF158" s="180">
        <v>225303.45782049114</v>
      </c>
      <c r="CG158" s="64">
        <v>223875.60737910774</v>
      </c>
      <c r="CH158" s="64">
        <v>221807.96147266569</v>
      </c>
      <c r="CI158" s="64">
        <v>224576.36139008816</v>
      </c>
      <c r="CK158" s="163">
        <v>248844.328125</v>
      </c>
      <c r="CL158" s="60">
        <v>246907.328125</v>
      </c>
    </row>
    <row r="159" spans="1:90">
      <c r="A159" s="9" t="s">
        <v>342</v>
      </c>
      <c r="B159" s="23" t="s">
        <v>343</v>
      </c>
      <c r="D159" s="131">
        <v>701987.54521905142</v>
      </c>
      <c r="E159" s="54">
        <v>379443.6875</v>
      </c>
      <c r="F159" s="124">
        <f t="shared" si="65"/>
        <v>1850.0440733226098</v>
      </c>
      <c r="G159" s="131">
        <f t="shared" si="66"/>
        <v>673729</v>
      </c>
      <c r="H159" s="54">
        <v>377786.0625</v>
      </c>
      <c r="I159" s="124">
        <f t="shared" si="67"/>
        <v>1783.3611847446066</v>
      </c>
      <c r="J159" s="49">
        <f t="shared" si="68"/>
        <v>4.194348947284654E-2</v>
      </c>
      <c r="K159" s="49">
        <f t="shared" si="69"/>
        <v>3.7391690000000199E-2</v>
      </c>
      <c r="M159" s="131">
        <f t="shared" si="70"/>
        <v>687147.77112133731</v>
      </c>
      <c r="N159" s="124">
        <f t="shared" si="71"/>
        <v>1810.9347809912831</v>
      </c>
      <c r="O159" s="49">
        <f t="shared" si="72"/>
        <v>2.1596190399479021E-2</v>
      </c>
      <c r="P159" s="49">
        <f t="shared" si="73"/>
        <v>2.1596190399479021E-2</v>
      </c>
      <c r="R159" s="131">
        <v>521838</v>
      </c>
      <c r="S159" s="54">
        <v>55193</v>
      </c>
      <c r="T159" s="54">
        <v>124534</v>
      </c>
      <c r="V159" s="124">
        <f t="shared" si="74"/>
        <v>124534</v>
      </c>
      <c r="W159" s="51">
        <f t="shared" si="75"/>
        <v>422.54521905141883</v>
      </c>
      <c r="Y159" s="176">
        <v>1.1942757713172547E-2</v>
      </c>
      <c r="Z159" s="61">
        <v>-2.9503887887101232E-3</v>
      </c>
      <c r="AA159" s="117">
        <f t="shared" si="76"/>
        <v>3</v>
      </c>
      <c r="AB159" s="63">
        <f t="shared" si="77"/>
        <v>515.67936627094377</v>
      </c>
      <c r="AC159" s="63">
        <f t="shared" si="77"/>
        <v>55.356322673801003</v>
      </c>
      <c r="AE159" s="124">
        <f t="shared" si="78"/>
        <v>0</v>
      </c>
      <c r="AF159" s="51">
        <v>0</v>
      </c>
      <c r="AG159" s="51">
        <f t="shared" si="79"/>
        <v>422.54521905141883</v>
      </c>
      <c r="AI159" s="124">
        <v>0</v>
      </c>
      <c r="AJ159" s="51">
        <f t="shared" si="80"/>
        <v>162.84080841527782</v>
      </c>
      <c r="AK159" s="51">
        <f t="shared" si="81"/>
        <v>259.70441063614101</v>
      </c>
      <c r="AM159" s="124">
        <f t="shared" si="82"/>
        <v>234.52860913492404</v>
      </c>
      <c r="AN159" s="51">
        <f t="shared" si="83"/>
        <v>25.17580150121691</v>
      </c>
      <c r="AO159" s="51">
        <f t="shared" si="84"/>
        <v>0</v>
      </c>
      <c r="AQ159" s="124">
        <f t="shared" si="85"/>
        <v>522073</v>
      </c>
      <c r="AR159" s="51">
        <f t="shared" si="85"/>
        <v>55381</v>
      </c>
      <c r="AS159" s="51">
        <f t="shared" si="86"/>
        <v>124534</v>
      </c>
      <c r="AU159" s="178">
        <f t="shared" si="87"/>
        <v>701988</v>
      </c>
      <c r="AW159" s="124">
        <f t="shared" si="88"/>
        <v>1375.8905924611013</v>
      </c>
      <c r="AX159" s="51">
        <f t="shared" si="88"/>
        <v>145.95314620960721</v>
      </c>
      <c r="AY159" s="51">
        <f t="shared" si="88"/>
        <v>328.20153319851977</v>
      </c>
      <c r="AZ159" s="65">
        <f t="shared" si="89"/>
        <v>1850.0452718692281</v>
      </c>
      <c r="BB159" s="131">
        <v>515679.36627094366</v>
      </c>
      <c r="BC159" s="54">
        <v>55356.322673800998</v>
      </c>
      <c r="BD159" s="54">
        <v>116112.08217659265</v>
      </c>
      <c r="BE159" s="54">
        <f t="shared" si="90"/>
        <v>687147.77112133731</v>
      </c>
      <c r="BG159" s="122">
        <f t="shared" si="91"/>
        <v>1.239846724000393E-2</v>
      </c>
      <c r="BH159" s="49">
        <f t="shared" si="91"/>
        <v>4.4579056207205703E-4</v>
      </c>
      <c r="BI159" s="49">
        <f t="shared" si="91"/>
        <v>7.253265694261346E-2</v>
      </c>
      <c r="BJ159" s="49">
        <f t="shared" si="92"/>
        <v>2.1596852238122466E-2</v>
      </c>
      <c r="BL159" s="131">
        <v>504475</v>
      </c>
      <c r="BM159" s="54">
        <v>53222</v>
      </c>
      <c r="BN159" s="54">
        <v>116032</v>
      </c>
      <c r="BO159" s="54">
        <f t="shared" si="93"/>
        <v>673729</v>
      </c>
      <c r="BQ159" s="122">
        <f t="shared" si="94"/>
        <v>3.488379007879483E-2</v>
      </c>
      <c r="BR159" s="49">
        <f t="shared" si="94"/>
        <v>4.0565931381759457E-2</v>
      </c>
      <c r="BS159" s="49">
        <f t="shared" si="94"/>
        <v>7.327289023717598E-2</v>
      </c>
      <c r="BT159" s="49">
        <f t="shared" si="95"/>
        <v>4.1944164493438851E-2</v>
      </c>
      <c r="BV159" s="122">
        <f t="shared" si="96"/>
        <v>3.0362831372558796E-2</v>
      </c>
      <c r="BW159" s="49">
        <f t="shared" si="96"/>
        <v>3.602014986310742E-2</v>
      </c>
      <c r="BX159" s="49">
        <f t="shared" si="96"/>
        <v>6.8584226192186737E-2</v>
      </c>
      <c r="BY159" s="49">
        <f t="shared" si="96"/>
        <v>3.7392362071719809E-2</v>
      </c>
      <c r="CA159" s="180">
        <v>353627.4487753085</v>
      </c>
      <c r="CB159" s="64">
        <v>353617.19113238639</v>
      </c>
      <c r="CC159" s="64">
        <v>326505.94193337153</v>
      </c>
      <c r="CD159" s="64">
        <v>348731.76005212095</v>
      </c>
      <c r="CF159" s="180">
        <v>353145.62180841761</v>
      </c>
      <c r="CG159" s="64">
        <v>351923.46064262633</v>
      </c>
      <c r="CH159" s="64">
        <v>325720.74963003554</v>
      </c>
      <c r="CI159" s="64">
        <v>348236.53869626112</v>
      </c>
      <c r="CK159" s="163">
        <v>379443.6875</v>
      </c>
      <c r="CL159" s="60">
        <v>377786.0625</v>
      </c>
    </row>
    <row r="160" spans="1:90">
      <c r="A160" s="9" t="s">
        <v>344</v>
      </c>
      <c r="B160" s="23" t="s">
        <v>345</v>
      </c>
      <c r="D160" s="131">
        <v>452993.57452827913</v>
      </c>
      <c r="E160" s="54">
        <v>210935</v>
      </c>
      <c r="F160" s="124">
        <f t="shared" si="65"/>
        <v>2147.5505465109113</v>
      </c>
      <c r="G160" s="131">
        <f t="shared" si="66"/>
        <v>434259</v>
      </c>
      <c r="H160" s="54">
        <v>209772.328125</v>
      </c>
      <c r="I160" s="124">
        <f t="shared" si="67"/>
        <v>2070.1443506944915</v>
      </c>
      <c r="J160" s="49">
        <f t="shared" si="68"/>
        <v>4.314147669542634E-2</v>
      </c>
      <c r="K160" s="49">
        <f t="shared" si="69"/>
        <v>3.7391689999999977E-2</v>
      </c>
      <c r="M160" s="131">
        <f t="shared" si="70"/>
        <v>454397.98761366343</v>
      </c>
      <c r="N160" s="124">
        <f t="shared" si="71"/>
        <v>2154.2085837516934</v>
      </c>
      <c r="O160" s="49">
        <f t="shared" si="72"/>
        <v>-3.0907114988774076E-3</v>
      </c>
      <c r="P160" s="49">
        <f t="shared" si="73"/>
        <v>-3.0907114988775186E-3</v>
      </c>
      <c r="R160" s="131">
        <v>339149</v>
      </c>
      <c r="S160" s="54">
        <v>35133</v>
      </c>
      <c r="T160" s="54">
        <v>78432</v>
      </c>
      <c r="V160" s="124">
        <f t="shared" si="74"/>
        <v>78432</v>
      </c>
      <c r="W160" s="51">
        <f t="shared" si="75"/>
        <v>279.57452827913221</v>
      </c>
      <c r="Y160" s="176">
        <v>8.9658738649540659E-3</v>
      </c>
      <c r="Z160" s="61">
        <v>-1.529489996117428E-2</v>
      </c>
      <c r="AA160" s="117">
        <f t="shared" si="76"/>
        <v>3</v>
      </c>
      <c r="AB160" s="63">
        <f t="shared" si="77"/>
        <v>336.13525371363914</v>
      </c>
      <c r="AC160" s="63">
        <f t="shared" si="77"/>
        <v>35.678702180596758</v>
      </c>
      <c r="AE160" s="124">
        <f t="shared" si="78"/>
        <v>0</v>
      </c>
      <c r="AF160" s="51">
        <v>0</v>
      </c>
      <c r="AG160" s="51">
        <f t="shared" si="79"/>
        <v>279.57452827913221</v>
      </c>
      <c r="AI160" s="124">
        <v>0</v>
      </c>
      <c r="AJ160" s="51">
        <f t="shared" si="80"/>
        <v>279.57452827913221</v>
      </c>
      <c r="AK160" s="51">
        <f t="shared" si="81"/>
        <v>0</v>
      </c>
      <c r="AM160" s="124">
        <f t="shared" si="82"/>
        <v>0</v>
      </c>
      <c r="AN160" s="51">
        <f t="shared" si="83"/>
        <v>0</v>
      </c>
      <c r="AO160" s="51">
        <f t="shared" si="84"/>
        <v>0</v>
      </c>
      <c r="AQ160" s="124">
        <f t="shared" si="85"/>
        <v>339149</v>
      </c>
      <c r="AR160" s="51">
        <f t="shared" si="85"/>
        <v>35413</v>
      </c>
      <c r="AS160" s="51">
        <f t="shared" si="86"/>
        <v>78432</v>
      </c>
      <c r="AU160" s="178">
        <f t="shared" si="87"/>
        <v>452994</v>
      </c>
      <c r="AW160" s="124">
        <f t="shared" si="88"/>
        <v>1607.836537321924</v>
      </c>
      <c r="AX160" s="51">
        <f t="shared" si="88"/>
        <v>167.88584160997465</v>
      </c>
      <c r="AY160" s="51">
        <f t="shared" si="88"/>
        <v>371.83018465404035</v>
      </c>
      <c r="AZ160" s="65">
        <f t="shared" si="89"/>
        <v>2147.552563585939</v>
      </c>
      <c r="BB160" s="131">
        <v>336135.25371363916</v>
      </c>
      <c r="BC160" s="54">
        <v>35678.70218059676</v>
      </c>
      <c r="BD160" s="54">
        <v>82584.031719427512</v>
      </c>
      <c r="BE160" s="54">
        <f t="shared" si="90"/>
        <v>454397.98761366343</v>
      </c>
      <c r="BG160" s="122">
        <f t="shared" si="91"/>
        <v>8.9658738649540659E-3</v>
      </c>
      <c r="BH160" s="49">
        <f t="shared" si="91"/>
        <v>-7.4470808733972937E-3</v>
      </c>
      <c r="BI160" s="49">
        <f t="shared" si="91"/>
        <v>-5.0276447310464323E-2</v>
      </c>
      <c r="BJ160" s="49">
        <f t="shared" si="92"/>
        <v>-3.0897751573167875E-3</v>
      </c>
      <c r="BL160" s="131">
        <v>327488</v>
      </c>
      <c r="BM160" s="54">
        <v>33778</v>
      </c>
      <c r="BN160" s="54">
        <v>72993</v>
      </c>
      <c r="BO160" s="54">
        <f t="shared" si="93"/>
        <v>434259</v>
      </c>
      <c r="BQ160" s="122">
        <f t="shared" si="94"/>
        <v>3.5607411569278824E-2</v>
      </c>
      <c r="BR160" s="49">
        <f t="shared" si="94"/>
        <v>4.840428681390252E-2</v>
      </c>
      <c r="BS160" s="49">
        <f t="shared" si="94"/>
        <v>7.4513994492622526E-2</v>
      </c>
      <c r="BT160" s="49">
        <f t="shared" si="95"/>
        <v>4.3142456460315115E-2</v>
      </c>
      <c r="BV160" s="122">
        <f t="shared" si="96"/>
        <v>2.9899152574929255E-2</v>
      </c>
      <c r="BW160" s="49">
        <f t="shared" si="96"/>
        <v>4.2625491555135842E-2</v>
      </c>
      <c r="BX160" s="49">
        <f t="shared" si="96"/>
        <v>6.8591282753506455E-2</v>
      </c>
      <c r="BY160" s="49">
        <f t="shared" si="96"/>
        <v>3.7392664364433559E-2</v>
      </c>
      <c r="CA160" s="180">
        <v>230504.96100660623</v>
      </c>
      <c r="CB160" s="64">
        <v>227916.19527723349</v>
      </c>
      <c r="CC160" s="64">
        <v>232225.42012637248</v>
      </c>
      <c r="CD160" s="64">
        <v>230609.79987763523</v>
      </c>
      <c r="CF160" s="180">
        <v>228353.48241007255</v>
      </c>
      <c r="CG160" s="64">
        <v>226115.7151924737</v>
      </c>
      <c r="CH160" s="64">
        <v>231071.83354862712</v>
      </c>
      <c r="CI160" s="64">
        <v>228652.03928492728</v>
      </c>
      <c r="CK160" s="163">
        <v>210935</v>
      </c>
      <c r="CL160" s="60">
        <v>209772.328125</v>
      </c>
    </row>
    <row r="161" spans="1:90">
      <c r="A161" s="9" t="s">
        <v>346</v>
      </c>
      <c r="B161" s="23" t="s">
        <v>347</v>
      </c>
      <c r="D161" s="131">
        <v>188208</v>
      </c>
      <c r="E161" s="54">
        <v>98114.6796875</v>
      </c>
      <c r="F161" s="124">
        <f t="shared" si="65"/>
        <v>1918.2450638319524</v>
      </c>
      <c r="G161" s="131">
        <f t="shared" si="66"/>
        <v>180863</v>
      </c>
      <c r="H161" s="54">
        <v>97835.65625</v>
      </c>
      <c r="I161" s="124">
        <f t="shared" si="67"/>
        <v>1848.6409447475853</v>
      </c>
      <c r="J161" s="49">
        <f t="shared" si="68"/>
        <v>4.0610849095724433E-2</v>
      </c>
      <c r="K161" s="49">
        <f t="shared" si="69"/>
        <v>3.7651507872379586E-2</v>
      </c>
      <c r="M161" s="131">
        <f t="shared" si="70"/>
        <v>186456.69929117654</v>
      </c>
      <c r="N161" s="124">
        <f t="shared" si="71"/>
        <v>1900.3955359692366</v>
      </c>
      <c r="O161" s="49">
        <f t="shared" si="72"/>
        <v>9.3925330410820074E-3</v>
      </c>
      <c r="P161" s="49">
        <f t="shared" si="73"/>
        <v>9.3925330410820074E-3</v>
      </c>
      <c r="R161" s="131">
        <v>139368</v>
      </c>
      <c r="S161" s="54">
        <v>13957</v>
      </c>
      <c r="T161" s="54">
        <v>34883</v>
      </c>
      <c r="V161" s="124">
        <f t="shared" si="74"/>
        <v>34883</v>
      </c>
      <c r="W161" s="51">
        <f t="shared" si="75"/>
        <v>0</v>
      </c>
      <c r="Y161" s="176">
        <v>2.2351775349236602E-2</v>
      </c>
      <c r="Z161" s="61">
        <v>-3.8774369497721728E-2</v>
      </c>
      <c r="AA161" s="117">
        <f t="shared" si="76"/>
        <v>3</v>
      </c>
      <c r="AB161" s="63">
        <f t="shared" si="77"/>
        <v>136.32098399045839</v>
      </c>
      <c r="AC161" s="63">
        <f t="shared" si="77"/>
        <v>14.520004000212642</v>
      </c>
      <c r="AE161" s="124">
        <f t="shared" si="78"/>
        <v>0</v>
      </c>
      <c r="AF161" s="51">
        <v>0</v>
      </c>
      <c r="AG161" s="51">
        <f t="shared" si="79"/>
        <v>0</v>
      </c>
      <c r="AI161" s="124">
        <v>0</v>
      </c>
      <c r="AJ161" s="51">
        <f t="shared" si="80"/>
        <v>0</v>
      </c>
      <c r="AK161" s="51">
        <f t="shared" si="81"/>
        <v>0</v>
      </c>
      <c r="AM161" s="124">
        <f t="shared" si="82"/>
        <v>0</v>
      </c>
      <c r="AN161" s="51">
        <f t="shared" si="83"/>
        <v>0</v>
      </c>
      <c r="AO161" s="51">
        <f t="shared" si="84"/>
        <v>0</v>
      </c>
      <c r="AQ161" s="124">
        <f t="shared" si="85"/>
        <v>139368</v>
      </c>
      <c r="AR161" s="51">
        <f t="shared" si="85"/>
        <v>13957</v>
      </c>
      <c r="AS161" s="51">
        <f t="shared" si="86"/>
        <v>34883</v>
      </c>
      <c r="AU161" s="178">
        <f t="shared" si="87"/>
        <v>188208</v>
      </c>
      <c r="AW161" s="124">
        <f t="shared" si="88"/>
        <v>1420.4602251558465</v>
      </c>
      <c r="AX161" s="51">
        <f t="shared" si="88"/>
        <v>142.25190404181842</v>
      </c>
      <c r="AY161" s="51">
        <f t="shared" si="88"/>
        <v>355.53293463428759</v>
      </c>
      <c r="AZ161" s="65">
        <f t="shared" si="89"/>
        <v>1918.2450638319524</v>
      </c>
      <c r="BB161" s="131">
        <v>136320.98399045842</v>
      </c>
      <c r="BC161" s="54">
        <v>14520.004000212642</v>
      </c>
      <c r="BD161" s="54">
        <v>35615.711300505471</v>
      </c>
      <c r="BE161" s="54">
        <f t="shared" si="90"/>
        <v>186456.69929117654</v>
      </c>
      <c r="BG161" s="122">
        <f t="shared" si="91"/>
        <v>2.235177534923638E-2</v>
      </c>
      <c r="BH161" s="49">
        <f t="shared" si="91"/>
        <v>-3.8774369497721728E-2</v>
      </c>
      <c r="BI161" s="49">
        <f t="shared" si="91"/>
        <v>-2.0572698782378995E-2</v>
      </c>
      <c r="BJ161" s="49">
        <f t="shared" si="92"/>
        <v>9.3925330410820074E-3</v>
      </c>
      <c r="BL161" s="131">
        <v>134937</v>
      </c>
      <c r="BM161" s="54">
        <v>13375</v>
      </c>
      <c r="BN161" s="54">
        <v>32551</v>
      </c>
      <c r="BO161" s="54">
        <f t="shared" si="93"/>
        <v>180863</v>
      </c>
      <c r="BQ161" s="122">
        <f t="shared" si="94"/>
        <v>3.2837546410547036E-2</v>
      </c>
      <c r="BR161" s="49">
        <f t="shared" si="94"/>
        <v>4.3514018691588774E-2</v>
      </c>
      <c r="BS161" s="49">
        <f t="shared" si="94"/>
        <v>7.164142422659836E-2</v>
      </c>
      <c r="BT161" s="49">
        <f t="shared" si="95"/>
        <v>4.0610849095724433E-2</v>
      </c>
      <c r="BV161" s="122">
        <f t="shared" si="96"/>
        <v>2.9900311294492887E-2</v>
      </c>
      <c r="BW161" s="49">
        <f t="shared" si="96"/>
        <v>4.0546421289221035E-2</v>
      </c>
      <c r="BX161" s="49">
        <f t="shared" si="96"/>
        <v>6.8593836700374222E-2</v>
      </c>
      <c r="BY161" s="49">
        <f t="shared" si="96"/>
        <v>3.7651507872379586E-2</v>
      </c>
      <c r="CA161" s="180">
        <v>93482.200251070521</v>
      </c>
      <c r="CB161" s="64">
        <v>92754.0483504023</v>
      </c>
      <c r="CC161" s="64">
        <v>100151.0019268506</v>
      </c>
      <c r="CD161" s="64">
        <v>94627.932520556991</v>
      </c>
      <c r="CF161" s="180">
        <v>93348.563509488493</v>
      </c>
      <c r="CG161" s="64">
        <v>92314.843002850146</v>
      </c>
      <c r="CH161" s="64">
        <v>99910.155535404629</v>
      </c>
      <c r="CI161" s="64">
        <v>94417.388573708711</v>
      </c>
      <c r="CK161" s="163">
        <v>98114.6796875</v>
      </c>
      <c r="CL161" s="60">
        <v>97835.65625</v>
      </c>
    </row>
    <row r="162" spans="1:90">
      <c r="A162" s="9" t="s">
        <v>348</v>
      </c>
      <c r="B162" s="23" t="s">
        <v>349</v>
      </c>
      <c r="D162" s="131">
        <v>239966.68100359209</v>
      </c>
      <c r="E162" s="54">
        <v>117802.734375</v>
      </c>
      <c r="F162" s="124">
        <f t="shared" si="65"/>
        <v>2037.0213159883801</v>
      </c>
      <c r="G162" s="131">
        <f t="shared" si="66"/>
        <v>229090</v>
      </c>
      <c r="H162" s="54">
        <v>116668.421875</v>
      </c>
      <c r="I162" s="124">
        <f t="shared" si="67"/>
        <v>1963.5990297824537</v>
      </c>
      <c r="J162" s="49">
        <f t="shared" si="68"/>
        <v>4.7477764213156748E-2</v>
      </c>
      <c r="K162" s="49">
        <f t="shared" si="69"/>
        <v>3.7391689999999977E-2</v>
      </c>
      <c r="M162" s="131">
        <f t="shared" si="70"/>
        <v>239808.51100291283</v>
      </c>
      <c r="N162" s="124">
        <f t="shared" si="71"/>
        <v>2035.6786476579848</v>
      </c>
      <c r="O162" s="49">
        <f t="shared" si="72"/>
        <v>6.595679194945081E-4</v>
      </c>
      <c r="P162" s="49">
        <f t="shared" si="73"/>
        <v>6.595679194945081E-4</v>
      </c>
      <c r="R162" s="131">
        <v>178304</v>
      </c>
      <c r="S162" s="54">
        <v>18679</v>
      </c>
      <c r="T162" s="54">
        <v>42849</v>
      </c>
      <c r="V162" s="124">
        <f t="shared" si="74"/>
        <v>42849</v>
      </c>
      <c r="W162" s="51">
        <f t="shared" si="75"/>
        <v>134.68100359209348</v>
      </c>
      <c r="Y162" s="176">
        <v>5.3056998163234503E-3</v>
      </c>
      <c r="Z162" s="61">
        <v>-2.6233511670941123E-3</v>
      </c>
      <c r="AA162" s="117">
        <f t="shared" si="76"/>
        <v>3</v>
      </c>
      <c r="AB162" s="63">
        <f t="shared" si="77"/>
        <v>177.36296534733407</v>
      </c>
      <c r="AC162" s="63">
        <f t="shared" si="77"/>
        <v>18.728130462907359</v>
      </c>
      <c r="AE162" s="124">
        <f t="shared" si="78"/>
        <v>0</v>
      </c>
      <c r="AF162" s="51">
        <v>0</v>
      </c>
      <c r="AG162" s="51">
        <f t="shared" si="79"/>
        <v>134.68100359209348</v>
      </c>
      <c r="AI162" s="124">
        <v>0</v>
      </c>
      <c r="AJ162" s="51">
        <f t="shared" si="80"/>
        <v>49.001576450150921</v>
      </c>
      <c r="AK162" s="51">
        <f t="shared" si="81"/>
        <v>85.679427141942554</v>
      </c>
      <c r="AM162" s="124">
        <f t="shared" si="82"/>
        <v>77.496416674938672</v>
      </c>
      <c r="AN162" s="51">
        <f t="shared" si="83"/>
        <v>8.1830104670038786</v>
      </c>
      <c r="AO162" s="51">
        <f t="shared" si="84"/>
        <v>0</v>
      </c>
      <c r="AQ162" s="124">
        <f t="shared" si="85"/>
        <v>178381</v>
      </c>
      <c r="AR162" s="51">
        <f t="shared" si="85"/>
        <v>18736</v>
      </c>
      <c r="AS162" s="51">
        <f t="shared" si="86"/>
        <v>42849</v>
      </c>
      <c r="AU162" s="178">
        <f t="shared" si="87"/>
        <v>239966</v>
      </c>
      <c r="AW162" s="124">
        <f t="shared" si="88"/>
        <v>1514.2348006300258</v>
      </c>
      <c r="AX162" s="51">
        <f t="shared" si="88"/>
        <v>159.04554422614606</v>
      </c>
      <c r="AY162" s="51">
        <f t="shared" si="88"/>
        <v>363.73519025118128</v>
      </c>
      <c r="AZ162" s="65">
        <f t="shared" si="89"/>
        <v>2037.0155351073529</v>
      </c>
      <c r="BB162" s="131">
        <v>177362.96534733404</v>
      </c>
      <c r="BC162" s="54">
        <v>18728.13046290736</v>
      </c>
      <c r="BD162" s="54">
        <v>43717.415192671411</v>
      </c>
      <c r="BE162" s="54">
        <f t="shared" si="90"/>
        <v>239808.51100291283</v>
      </c>
      <c r="BG162" s="122">
        <f t="shared" si="91"/>
        <v>5.7398377991273453E-3</v>
      </c>
      <c r="BH162" s="49">
        <f t="shared" si="91"/>
        <v>4.2019875439391896E-4</v>
      </c>
      <c r="BI162" s="49">
        <f t="shared" si="91"/>
        <v>-1.986428495015391E-2</v>
      </c>
      <c r="BJ162" s="49">
        <f t="shared" si="92"/>
        <v>6.5672813874928515E-4</v>
      </c>
      <c r="BL162" s="131">
        <v>171460</v>
      </c>
      <c r="BM162" s="54">
        <v>17917</v>
      </c>
      <c r="BN162" s="54">
        <v>39713</v>
      </c>
      <c r="BO162" s="54">
        <f t="shared" si="93"/>
        <v>229090</v>
      </c>
      <c r="BQ162" s="122">
        <f t="shared" si="94"/>
        <v>4.0365099731715759E-2</v>
      </c>
      <c r="BR162" s="49">
        <f t="shared" si="94"/>
        <v>4.5710777473907394E-2</v>
      </c>
      <c r="BS162" s="49">
        <f t="shared" si="94"/>
        <v>7.896658524916278E-2</v>
      </c>
      <c r="BT162" s="49">
        <f t="shared" si="95"/>
        <v>4.7474791566633145E-2</v>
      </c>
      <c r="BV162" s="122">
        <f t="shared" si="96"/>
        <v>3.0347512759304696E-2</v>
      </c>
      <c r="BW162" s="49">
        <f t="shared" si="96"/>
        <v>3.5641717425628272E-2</v>
      </c>
      <c r="BX162" s="49">
        <f t="shared" si="96"/>
        <v>6.8577307859094105E-2</v>
      </c>
      <c r="BY162" s="49">
        <f t="shared" si="96"/>
        <v>3.7388745976836724E-2</v>
      </c>
      <c r="CA162" s="180">
        <v>121626.76470178408</v>
      </c>
      <c r="CB162" s="64">
        <v>119635.63635682964</v>
      </c>
      <c r="CC162" s="64">
        <v>122932.90722895158</v>
      </c>
      <c r="CD162" s="64">
        <v>121704.3082029541</v>
      </c>
      <c r="CF162" s="180">
        <v>120785.87349033354</v>
      </c>
      <c r="CG162" s="64">
        <v>118434.82179145118</v>
      </c>
      <c r="CH162" s="64">
        <v>122370.9110367344</v>
      </c>
      <c r="CI162" s="64">
        <v>120876.56172826159</v>
      </c>
      <c r="CK162" s="163">
        <v>117802.734375</v>
      </c>
      <c r="CL162" s="60">
        <v>116668.421875</v>
      </c>
    </row>
    <row r="163" spans="1:90">
      <c r="A163" s="9" t="s">
        <v>350</v>
      </c>
      <c r="B163" s="23" t="s">
        <v>351</v>
      </c>
      <c r="D163" s="131">
        <v>345303.01590096345</v>
      </c>
      <c r="E163" s="54">
        <v>150796.78125</v>
      </c>
      <c r="F163" s="124">
        <f t="shared" si="65"/>
        <v>2289.8566735884056</v>
      </c>
      <c r="G163" s="131">
        <f t="shared" si="66"/>
        <v>329809</v>
      </c>
      <c r="H163" s="54">
        <v>149464.4375</v>
      </c>
      <c r="I163" s="124">
        <f t="shared" si="67"/>
        <v>2206.6051665299979</v>
      </c>
      <c r="J163" s="49">
        <f t="shared" si="68"/>
        <v>4.6978754069668893E-2</v>
      </c>
      <c r="K163" s="49">
        <f t="shared" si="69"/>
        <v>3.7728320553751304E-2</v>
      </c>
      <c r="M163" s="131">
        <f t="shared" si="70"/>
        <v>348213.88582277403</v>
      </c>
      <c r="N163" s="124">
        <f t="shared" si="71"/>
        <v>2309.1599365472134</v>
      </c>
      <c r="O163" s="49">
        <f t="shared" si="72"/>
        <v>-8.3594309139414236E-3</v>
      </c>
      <c r="P163" s="49">
        <f t="shared" si="73"/>
        <v>-8.3594309139414236E-3</v>
      </c>
      <c r="R163" s="131">
        <v>259107</v>
      </c>
      <c r="S163" s="54">
        <v>26686</v>
      </c>
      <c r="T163" s="54">
        <v>59112</v>
      </c>
      <c r="V163" s="124">
        <f t="shared" si="74"/>
        <v>59112</v>
      </c>
      <c r="W163" s="51">
        <f t="shared" si="75"/>
        <v>398.01590096345171</v>
      </c>
      <c r="Y163" s="176">
        <v>5.8945156155598699E-3</v>
      </c>
      <c r="Z163" s="61">
        <v>-2.4058646656885951E-3</v>
      </c>
      <c r="AA163" s="117">
        <f t="shared" si="76"/>
        <v>3</v>
      </c>
      <c r="AB163" s="63">
        <f t="shared" si="77"/>
        <v>257.58863974065787</v>
      </c>
      <c r="AC163" s="63">
        <f t="shared" si="77"/>
        <v>26.750357740482354</v>
      </c>
      <c r="AE163" s="124">
        <f t="shared" si="78"/>
        <v>0</v>
      </c>
      <c r="AF163" s="51">
        <v>0</v>
      </c>
      <c r="AG163" s="51">
        <f t="shared" si="79"/>
        <v>398.01590096345171</v>
      </c>
      <c r="AI163" s="124">
        <v>0</v>
      </c>
      <c r="AJ163" s="51">
        <f t="shared" si="80"/>
        <v>64.202904468565848</v>
      </c>
      <c r="AK163" s="51">
        <f t="shared" si="81"/>
        <v>333.81299649488585</v>
      </c>
      <c r="AM163" s="124">
        <f t="shared" si="82"/>
        <v>302.40816932110761</v>
      </c>
      <c r="AN163" s="51">
        <f t="shared" si="83"/>
        <v>31.404827173778255</v>
      </c>
      <c r="AO163" s="51">
        <f t="shared" si="84"/>
        <v>0</v>
      </c>
      <c r="AQ163" s="124">
        <f t="shared" si="85"/>
        <v>259409</v>
      </c>
      <c r="AR163" s="51">
        <f t="shared" si="85"/>
        <v>26782</v>
      </c>
      <c r="AS163" s="51">
        <f t="shared" si="86"/>
        <v>59112</v>
      </c>
      <c r="AU163" s="178">
        <f t="shared" si="87"/>
        <v>345303</v>
      </c>
      <c r="AW163" s="124">
        <f t="shared" si="88"/>
        <v>1720.2555508790078</v>
      </c>
      <c r="AX163" s="51">
        <f t="shared" si="88"/>
        <v>177.6032603481051</v>
      </c>
      <c r="AY163" s="51">
        <f t="shared" si="88"/>
        <v>391.99775691498724</v>
      </c>
      <c r="AZ163" s="65">
        <f t="shared" si="89"/>
        <v>2289.8565681421005</v>
      </c>
      <c r="BB163" s="131">
        <v>257588.63974065791</v>
      </c>
      <c r="BC163" s="54">
        <v>26750.357740482352</v>
      </c>
      <c r="BD163" s="54">
        <v>63874.888341633763</v>
      </c>
      <c r="BE163" s="54">
        <f t="shared" si="90"/>
        <v>348213.88582277403</v>
      </c>
      <c r="BG163" s="122">
        <f t="shared" si="91"/>
        <v>7.0669275678261201E-3</v>
      </c>
      <c r="BH163" s="49">
        <f t="shared" si="91"/>
        <v>1.1828723871518676E-3</v>
      </c>
      <c r="BI163" s="49">
        <f t="shared" si="91"/>
        <v>-7.456589694778859E-2</v>
      </c>
      <c r="BJ163" s="49">
        <f t="shared" si="92"/>
        <v>-8.3594765782991631E-3</v>
      </c>
      <c r="BL163" s="131">
        <v>249362</v>
      </c>
      <c r="BM163" s="54">
        <v>25618</v>
      </c>
      <c r="BN163" s="54">
        <v>54829</v>
      </c>
      <c r="BO163" s="54">
        <f t="shared" si="93"/>
        <v>329809</v>
      </c>
      <c r="BQ163" s="122">
        <f t="shared" si="94"/>
        <v>4.0290822178198793E-2</v>
      </c>
      <c r="BR163" s="49">
        <f t="shared" si="94"/>
        <v>4.5436802248419061E-2</v>
      </c>
      <c r="BS163" s="49">
        <f t="shared" si="94"/>
        <v>7.8115595761367063E-2</v>
      </c>
      <c r="BT163" s="49">
        <f t="shared" si="95"/>
        <v>4.6978705857026348E-2</v>
      </c>
      <c r="BV163" s="122">
        <f t="shared" si="96"/>
        <v>3.1099478943798609E-2</v>
      </c>
      <c r="BW163" s="49">
        <f t="shared" si="96"/>
        <v>3.6199992430930861E-2</v>
      </c>
      <c r="BX163" s="49">
        <f t="shared" si="96"/>
        <v>6.8590057060320175E-2</v>
      </c>
      <c r="BY163" s="49">
        <f t="shared" si="96"/>
        <v>3.7728272767084681E-2</v>
      </c>
      <c r="CA163" s="180">
        <v>176641.5712222447</v>
      </c>
      <c r="CB163" s="64">
        <v>170881.76939998928</v>
      </c>
      <c r="CC163" s="64">
        <v>179615.50764506389</v>
      </c>
      <c r="CD163" s="64">
        <v>176720.70896686567</v>
      </c>
      <c r="CF163" s="180">
        <v>174824.72801104651</v>
      </c>
      <c r="CG163" s="64">
        <v>169262.74791762463</v>
      </c>
      <c r="CH163" s="64">
        <v>178551.47311552925</v>
      </c>
      <c r="CI163" s="64">
        <v>175035.22993342415</v>
      </c>
      <c r="CK163" s="163">
        <v>150796.78125</v>
      </c>
      <c r="CL163" s="60">
        <v>149464.4375</v>
      </c>
    </row>
    <row r="164" spans="1:90">
      <c r="A164" s="9" t="s">
        <v>352</v>
      </c>
      <c r="B164" s="23" t="s">
        <v>353</v>
      </c>
      <c r="D164" s="131">
        <v>412796.60799826065</v>
      </c>
      <c r="E164" s="54">
        <v>230728.5625</v>
      </c>
      <c r="F164" s="124">
        <f t="shared" si="65"/>
        <v>1789.100593032389</v>
      </c>
      <c r="G164" s="131">
        <f t="shared" si="66"/>
        <v>395646</v>
      </c>
      <c r="H164" s="54">
        <v>229643.46875</v>
      </c>
      <c r="I164" s="124">
        <f t="shared" si="67"/>
        <v>1722.8706836453409</v>
      </c>
      <c r="J164" s="49">
        <f t="shared" si="68"/>
        <v>4.3348366970121344E-2</v>
      </c>
      <c r="K164" s="49">
        <f t="shared" si="69"/>
        <v>3.8441602156068511E-2</v>
      </c>
      <c r="M164" s="131">
        <f t="shared" si="70"/>
        <v>417378.37362446188</v>
      </c>
      <c r="N164" s="124">
        <f t="shared" si="71"/>
        <v>1808.9584102725119</v>
      </c>
      <c r="O164" s="49">
        <f t="shared" si="72"/>
        <v>-1.0977486893759658E-2</v>
      </c>
      <c r="P164" s="49">
        <f t="shared" si="73"/>
        <v>-1.0977486893759658E-2</v>
      </c>
      <c r="R164" s="131">
        <v>309213</v>
      </c>
      <c r="S164" s="54">
        <v>34082</v>
      </c>
      <c r="T164" s="54">
        <v>69386</v>
      </c>
      <c r="V164" s="124">
        <f t="shared" si="74"/>
        <v>69386</v>
      </c>
      <c r="W164" s="51">
        <f t="shared" si="75"/>
        <v>115.60799826064613</v>
      </c>
      <c r="Y164" s="176">
        <v>-1.6533108728990831E-2</v>
      </c>
      <c r="Z164" s="61">
        <v>6.0654933054453686E-3</v>
      </c>
      <c r="AA164" s="117">
        <f t="shared" si="76"/>
        <v>1</v>
      </c>
      <c r="AB164" s="63">
        <f t="shared" si="77"/>
        <v>314.41119446367992</v>
      </c>
      <c r="AC164" s="63">
        <f t="shared" si="77"/>
        <v>33.876522181496355</v>
      </c>
      <c r="AE164" s="124">
        <f t="shared" si="78"/>
        <v>115.60799826064613</v>
      </c>
      <c r="AF164" s="51">
        <v>0</v>
      </c>
      <c r="AG164" s="51">
        <f t="shared" si="79"/>
        <v>0</v>
      </c>
      <c r="AI164" s="124">
        <v>0</v>
      </c>
      <c r="AJ164" s="51">
        <f t="shared" si="80"/>
        <v>0</v>
      </c>
      <c r="AK164" s="51">
        <f t="shared" si="81"/>
        <v>0</v>
      </c>
      <c r="AM164" s="124">
        <f t="shared" si="82"/>
        <v>0</v>
      </c>
      <c r="AN164" s="51">
        <f t="shared" si="83"/>
        <v>0</v>
      </c>
      <c r="AO164" s="51">
        <f t="shared" si="84"/>
        <v>0</v>
      </c>
      <c r="AQ164" s="124">
        <f t="shared" si="85"/>
        <v>309329</v>
      </c>
      <c r="AR164" s="51">
        <f t="shared" si="85"/>
        <v>34082</v>
      </c>
      <c r="AS164" s="51">
        <f t="shared" si="86"/>
        <v>69386</v>
      </c>
      <c r="AU164" s="178">
        <f t="shared" si="87"/>
        <v>412797</v>
      </c>
      <c r="AW164" s="124">
        <f t="shared" si="88"/>
        <v>1340.6619304014432</v>
      </c>
      <c r="AX164" s="51">
        <f t="shared" si="88"/>
        <v>147.71469830485333</v>
      </c>
      <c r="AY164" s="51">
        <f t="shared" si="88"/>
        <v>300.72566329970522</v>
      </c>
      <c r="AZ164" s="65">
        <f t="shared" si="89"/>
        <v>1789.1022920060016</v>
      </c>
      <c r="BB164" s="131">
        <v>314411.19446367992</v>
      </c>
      <c r="BC164" s="54">
        <v>33876.522181496359</v>
      </c>
      <c r="BD164" s="54">
        <v>69090.656979285588</v>
      </c>
      <c r="BE164" s="54">
        <f t="shared" si="90"/>
        <v>417378.37362446188</v>
      </c>
      <c r="BG164" s="122">
        <f t="shared" si="91"/>
        <v>-1.6164165122520835E-2</v>
      </c>
      <c r="BH164" s="49">
        <f t="shared" si="91"/>
        <v>6.0654933054453686E-3</v>
      </c>
      <c r="BI164" s="49">
        <f t="shared" si="91"/>
        <v>4.2747172139780965E-3</v>
      </c>
      <c r="BJ164" s="49">
        <f t="shared" si="92"/>
        <v>-1.0976547693829497E-2</v>
      </c>
      <c r="BL164" s="131">
        <v>298165</v>
      </c>
      <c r="BM164" s="54">
        <v>32854</v>
      </c>
      <c r="BN164" s="54">
        <v>64627</v>
      </c>
      <c r="BO164" s="54">
        <f t="shared" si="93"/>
        <v>395646</v>
      </c>
      <c r="BQ164" s="122">
        <f t="shared" si="94"/>
        <v>3.7442355742625777E-2</v>
      </c>
      <c r="BR164" s="49">
        <f t="shared" si="94"/>
        <v>3.7377488281487903E-2</v>
      </c>
      <c r="BS164" s="49">
        <f t="shared" si="94"/>
        <v>7.3637953177464466E-2</v>
      </c>
      <c r="BT164" s="49">
        <f t="shared" si="95"/>
        <v>4.3349357759209006E-2</v>
      </c>
      <c r="BV164" s="122">
        <f t="shared" si="96"/>
        <v>3.2563366318845155E-2</v>
      </c>
      <c r="BW164" s="49">
        <f t="shared" si="96"/>
        <v>3.249880392300053E-2</v>
      </c>
      <c r="BX164" s="49">
        <f t="shared" si="96"/>
        <v>6.858873941678989E-2</v>
      </c>
      <c r="BY164" s="49">
        <f t="shared" si="96"/>
        <v>3.8442588285572565E-2</v>
      </c>
      <c r="CA164" s="180">
        <v>215607.6737539485</v>
      </c>
      <c r="CB164" s="64">
        <v>216403.83682538744</v>
      </c>
      <c r="CC164" s="64">
        <v>194282.1936610206</v>
      </c>
      <c r="CD164" s="64">
        <v>211822.11593908875</v>
      </c>
      <c r="CF164" s="180">
        <v>213932.96247372107</v>
      </c>
      <c r="CG164" s="64">
        <v>214858.87245195222</v>
      </c>
      <c r="CH164" s="64">
        <v>193232.75487444576</v>
      </c>
      <c r="CI164" s="64">
        <v>210374.93932929373</v>
      </c>
      <c r="CK164" s="163">
        <v>230728.5625</v>
      </c>
      <c r="CL164" s="60">
        <v>229643.46875</v>
      </c>
    </row>
    <row r="165" spans="1:90">
      <c r="A165" s="9" t="s">
        <v>354</v>
      </c>
      <c r="B165" s="23" t="s">
        <v>355</v>
      </c>
      <c r="D165" s="131">
        <v>396394</v>
      </c>
      <c r="E165" s="54">
        <v>208981.4375</v>
      </c>
      <c r="F165" s="124">
        <f t="shared" si="65"/>
        <v>1896.790474512838</v>
      </c>
      <c r="G165" s="131">
        <f t="shared" si="66"/>
        <v>378971</v>
      </c>
      <c r="H165" s="54">
        <v>207959.96875</v>
      </c>
      <c r="I165" s="124">
        <f t="shared" si="67"/>
        <v>1822.3266827645164</v>
      </c>
      <c r="J165" s="49">
        <f t="shared" si="68"/>
        <v>4.5974494090576856E-2</v>
      </c>
      <c r="K165" s="49">
        <f t="shared" si="69"/>
        <v>4.0861933512029935E-2</v>
      </c>
      <c r="M165" s="131">
        <f t="shared" si="70"/>
        <v>399431.50219552667</v>
      </c>
      <c r="N165" s="124">
        <f t="shared" si="71"/>
        <v>1911.3252687599427</v>
      </c>
      <c r="O165" s="49">
        <f t="shared" si="72"/>
        <v>-7.6045634328555378E-3</v>
      </c>
      <c r="P165" s="49">
        <f t="shared" si="73"/>
        <v>-7.6045634328555378E-3</v>
      </c>
      <c r="R165" s="131">
        <v>294816</v>
      </c>
      <c r="S165" s="54">
        <v>30882</v>
      </c>
      <c r="T165" s="54">
        <v>70696</v>
      </c>
      <c r="V165" s="124">
        <f t="shared" si="74"/>
        <v>70696</v>
      </c>
      <c r="W165" s="51">
        <f t="shared" si="75"/>
        <v>0</v>
      </c>
      <c r="Y165" s="176">
        <v>-2.7906618712652431E-2</v>
      </c>
      <c r="Z165" s="61">
        <v>-1.7176596070868522E-2</v>
      </c>
      <c r="AA165" s="117">
        <f t="shared" si="76"/>
        <v>4</v>
      </c>
      <c r="AB165" s="63">
        <f t="shared" si="77"/>
        <v>303.27950552402058</v>
      </c>
      <c r="AC165" s="63">
        <f t="shared" si="77"/>
        <v>31.421718160699001</v>
      </c>
      <c r="AE165" s="124">
        <f t="shared" si="78"/>
        <v>0</v>
      </c>
      <c r="AF165" s="51">
        <v>0</v>
      </c>
      <c r="AG165" s="51">
        <f t="shared" si="79"/>
        <v>0</v>
      </c>
      <c r="AI165" s="124">
        <v>0</v>
      </c>
      <c r="AJ165" s="51">
        <f t="shared" si="80"/>
        <v>0</v>
      </c>
      <c r="AK165" s="51">
        <f t="shared" si="81"/>
        <v>0</v>
      </c>
      <c r="AM165" s="124">
        <f t="shared" si="82"/>
        <v>0</v>
      </c>
      <c r="AN165" s="51">
        <f t="shared" si="83"/>
        <v>0</v>
      </c>
      <c r="AO165" s="51">
        <f t="shared" si="84"/>
        <v>0</v>
      </c>
      <c r="AQ165" s="124">
        <f t="shared" si="85"/>
        <v>294816</v>
      </c>
      <c r="AR165" s="51">
        <f t="shared" si="85"/>
        <v>30882</v>
      </c>
      <c r="AS165" s="51">
        <f t="shared" si="86"/>
        <v>70696</v>
      </c>
      <c r="AU165" s="178">
        <f t="shared" si="87"/>
        <v>396394</v>
      </c>
      <c r="AW165" s="124">
        <f t="shared" si="88"/>
        <v>1410.7281657491708</v>
      </c>
      <c r="AX165" s="51">
        <f t="shared" si="88"/>
        <v>147.77389020496136</v>
      </c>
      <c r="AY165" s="51">
        <f t="shared" si="88"/>
        <v>338.2884185587057</v>
      </c>
      <c r="AZ165" s="65">
        <f t="shared" si="89"/>
        <v>1896.790474512838</v>
      </c>
      <c r="BB165" s="131">
        <v>303279.50552402058</v>
      </c>
      <c r="BC165" s="54">
        <v>31421.718160698998</v>
      </c>
      <c r="BD165" s="54">
        <v>64730.278510807068</v>
      </c>
      <c r="BE165" s="54">
        <f t="shared" si="90"/>
        <v>399431.50219552667</v>
      </c>
      <c r="BG165" s="122">
        <f t="shared" si="91"/>
        <v>-2.790661871265232E-2</v>
      </c>
      <c r="BH165" s="49">
        <f t="shared" si="91"/>
        <v>-1.7176596070868411E-2</v>
      </c>
      <c r="BI165" s="49">
        <f t="shared" si="91"/>
        <v>9.2162765655286361E-2</v>
      </c>
      <c r="BJ165" s="49">
        <f t="shared" si="92"/>
        <v>-7.6045634328555378E-3</v>
      </c>
      <c r="BL165" s="131">
        <v>283441</v>
      </c>
      <c r="BM165" s="54">
        <v>29695</v>
      </c>
      <c r="BN165" s="54">
        <v>65835</v>
      </c>
      <c r="BO165" s="54">
        <f t="shared" si="93"/>
        <v>378971</v>
      </c>
      <c r="BQ165" s="122">
        <f t="shared" si="94"/>
        <v>4.0131808736209695E-2</v>
      </c>
      <c r="BR165" s="49">
        <f t="shared" si="94"/>
        <v>3.9973059437615754E-2</v>
      </c>
      <c r="BS165" s="49">
        <f t="shared" si="94"/>
        <v>7.38361054150527E-2</v>
      </c>
      <c r="BT165" s="49">
        <f t="shared" si="95"/>
        <v>4.5974494090576856E-2</v>
      </c>
      <c r="BV165" s="122">
        <f t="shared" si="96"/>
        <v>3.5047806294581152E-2</v>
      </c>
      <c r="BW165" s="49">
        <f t="shared" si="96"/>
        <v>3.4889832937857967E-2</v>
      </c>
      <c r="BX165" s="49">
        <f t="shared" si="96"/>
        <v>6.8587361615483511E-2</v>
      </c>
      <c r="BY165" s="49">
        <f t="shared" si="96"/>
        <v>4.0861933512029935E-2</v>
      </c>
      <c r="CA165" s="180">
        <v>207974.11108348906</v>
      </c>
      <c r="CB165" s="64">
        <v>200722.50431112188</v>
      </c>
      <c r="CC165" s="64">
        <v>182020.85571626385</v>
      </c>
      <c r="CD165" s="64">
        <v>202713.96726441811</v>
      </c>
      <c r="CF165" s="180">
        <v>207085.10737376809</v>
      </c>
      <c r="CG165" s="64">
        <v>199299.93151200222</v>
      </c>
      <c r="CH165" s="64">
        <v>181087.45998912916</v>
      </c>
      <c r="CI165" s="64">
        <v>201903.28436566706</v>
      </c>
      <c r="CK165" s="163">
        <v>208981.4375</v>
      </c>
      <c r="CL165" s="60">
        <v>207959.96875</v>
      </c>
    </row>
    <row r="166" spans="1:90">
      <c r="A166" s="9" t="s">
        <v>356</v>
      </c>
      <c r="B166" s="23" t="s">
        <v>357</v>
      </c>
      <c r="D166" s="131">
        <v>317430.05380068847</v>
      </c>
      <c r="E166" s="54">
        <v>146765.703125</v>
      </c>
      <c r="F166" s="124">
        <f t="shared" si="65"/>
        <v>2162.835369857044</v>
      </c>
      <c r="G166" s="131">
        <f t="shared" si="66"/>
        <v>304759</v>
      </c>
      <c r="H166" s="54">
        <v>146175.921875</v>
      </c>
      <c r="I166" s="124">
        <f t="shared" si="67"/>
        <v>2084.8782486941304</v>
      </c>
      <c r="J166" s="49">
        <f t="shared" si="68"/>
        <v>4.1577291567069352E-2</v>
      </c>
      <c r="K166" s="49">
        <f t="shared" si="69"/>
        <v>3.7391689999999977E-2</v>
      </c>
      <c r="M166" s="131">
        <f t="shared" si="70"/>
        <v>313179.00430565886</v>
      </c>
      <c r="N166" s="124">
        <f t="shared" si="71"/>
        <v>2133.8704999690904</v>
      </c>
      <c r="O166" s="49">
        <f t="shared" si="72"/>
        <v>1.3573864903410504E-2</v>
      </c>
      <c r="P166" s="49">
        <f t="shared" si="73"/>
        <v>1.3573864903410504E-2</v>
      </c>
      <c r="R166" s="131">
        <v>247261</v>
      </c>
      <c r="S166" s="54">
        <v>24570</v>
      </c>
      <c r="T166" s="54">
        <v>44997</v>
      </c>
      <c r="V166" s="124">
        <f t="shared" si="74"/>
        <v>44997</v>
      </c>
      <c r="W166" s="51">
        <f t="shared" si="75"/>
        <v>602.05380068847444</v>
      </c>
      <c r="Y166" s="176">
        <v>1.8150912545414011E-2</v>
      </c>
      <c r="Z166" s="61">
        <v>-3.4783775272437811E-3</v>
      </c>
      <c r="AA166" s="117">
        <f t="shared" si="76"/>
        <v>3</v>
      </c>
      <c r="AB166" s="63">
        <f t="shared" si="77"/>
        <v>242.85299649915217</v>
      </c>
      <c r="AC166" s="63">
        <f t="shared" si="77"/>
        <v>24.655762048627015</v>
      </c>
      <c r="AE166" s="124">
        <f t="shared" si="78"/>
        <v>0</v>
      </c>
      <c r="AF166" s="51">
        <v>0</v>
      </c>
      <c r="AG166" s="51">
        <f t="shared" si="79"/>
        <v>602.05380068847444</v>
      </c>
      <c r="AI166" s="124">
        <v>0</v>
      </c>
      <c r="AJ166" s="51">
        <f t="shared" si="80"/>
        <v>85.463735844379698</v>
      </c>
      <c r="AK166" s="51">
        <f t="shared" si="81"/>
        <v>516.59006484409474</v>
      </c>
      <c r="AM166" s="124">
        <f t="shared" si="82"/>
        <v>468.97696318482372</v>
      </c>
      <c r="AN166" s="51">
        <f t="shared" si="83"/>
        <v>47.613101659271038</v>
      </c>
      <c r="AO166" s="51">
        <f t="shared" si="84"/>
        <v>0</v>
      </c>
      <c r="AQ166" s="124">
        <f t="shared" si="85"/>
        <v>247730</v>
      </c>
      <c r="AR166" s="51">
        <f t="shared" si="85"/>
        <v>24703</v>
      </c>
      <c r="AS166" s="51">
        <f t="shared" si="86"/>
        <v>44997</v>
      </c>
      <c r="AU166" s="178">
        <f t="shared" si="87"/>
        <v>317430</v>
      </c>
      <c r="AW166" s="124">
        <f t="shared" si="88"/>
        <v>1687.9284105565791</v>
      </c>
      <c r="AX166" s="51">
        <f t="shared" si="88"/>
        <v>168.31589038864558</v>
      </c>
      <c r="AY166" s="51">
        <f t="shared" si="88"/>
        <v>306.59070233647276</v>
      </c>
      <c r="AZ166" s="65">
        <f t="shared" si="89"/>
        <v>2162.8350032816975</v>
      </c>
      <c r="BB166" s="131">
        <v>242852.99649915216</v>
      </c>
      <c r="BC166" s="54">
        <v>24655.762048627017</v>
      </c>
      <c r="BD166" s="54">
        <v>45670.245757879675</v>
      </c>
      <c r="BE166" s="54">
        <f t="shared" si="90"/>
        <v>313179.00430565886</v>
      </c>
      <c r="BG166" s="122">
        <f t="shared" si="91"/>
        <v>2.0082121988002299E-2</v>
      </c>
      <c r="BH166" s="49">
        <f t="shared" si="91"/>
        <v>1.9158990616399141E-3</v>
      </c>
      <c r="BI166" s="49">
        <f t="shared" si="91"/>
        <v>-1.4741452486349171E-2</v>
      </c>
      <c r="BJ166" s="49">
        <f t="shared" si="92"/>
        <v>1.3573693114472762E-2</v>
      </c>
      <c r="BL166" s="131">
        <v>239118</v>
      </c>
      <c r="BM166" s="54">
        <v>23701</v>
      </c>
      <c r="BN166" s="54">
        <v>41940</v>
      </c>
      <c r="BO166" s="54">
        <f t="shared" si="93"/>
        <v>304759</v>
      </c>
      <c r="BQ166" s="122">
        <f t="shared" si="94"/>
        <v>3.6015690997750038E-2</v>
      </c>
      <c r="BR166" s="49">
        <f t="shared" si="94"/>
        <v>4.2276697185772649E-2</v>
      </c>
      <c r="BS166" s="49">
        <f t="shared" si="94"/>
        <v>7.2889842632331892E-2</v>
      </c>
      <c r="BT166" s="49">
        <f t="shared" si="95"/>
        <v>4.1577115031877554E-2</v>
      </c>
      <c r="BV166" s="122">
        <f t="shared" si="96"/>
        <v>3.1852438846558861E-2</v>
      </c>
      <c r="BW166" s="49">
        <f t="shared" si="96"/>
        <v>3.8088285041631975E-2</v>
      </c>
      <c r="BX166" s="49">
        <f t="shared" si="96"/>
        <v>6.8578410880725471E-2</v>
      </c>
      <c r="BY166" s="49">
        <f t="shared" si="96"/>
        <v>3.739151417421871E-2</v>
      </c>
      <c r="CA166" s="180">
        <v>166536.59462944668</v>
      </c>
      <c r="CB166" s="64">
        <v>157501.45421040332</v>
      </c>
      <c r="CC166" s="64">
        <v>128424.24603863612</v>
      </c>
      <c r="CD166" s="64">
        <v>158940.28908026216</v>
      </c>
      <c r="CF166" s="180">
        <v>165652.92821071247</v>
      </c>
      <c r="CG166" s="64">
        <v>156496.84911560628</v>
      </c>
      <c r="CH166" s="64">
        <v>127789.84438005849</v>
      </c>
      <c r="CI166" s="64">
        <v>158280.05140740189</v>
      </c>
      <c r="CK166" s="163">
        <v>146765.703125</v>
      </c>
      <c r="CL166" s="60">
        <v>146175.921875</v>
      </c>
    </row>
    <row r="167" spans="1:90">
      <c r="A167" s="9" t="s">
        <v>358</v>
      </c>
      <c r="B167" s="23" t="s">
        <v>359</v>
      </c>
      <c r="D167" s="131">
        <v>1318609</v>
      </c>
      <c r="E167" s="54">
        <v>754489.25</v>
      </c>
      <c r="F167" s="124">
        <f t="shared" si="65"/>
        <v>1747.6842778078017</v>
      </c>
      <c r="G167" s="131">
        <f t="shared" si="66"/>
        <v>1260409</v>
      </c>
      <c r="H167" s="54">
        <v>752421.75</v>
      </c>
      <c r="I167" s="124">
        <f t="shared" si="67"/>
        <v>1675.1363181619884</v>
      </c>
      <c r="J167" s="49">
        <f t="shared" si="68"/>
        <v>4.6175487480651034E-2</v>
      </c>
      <c r="K167" s="49">
        <f t="shared" si="69"/>
        <v>4.3308690080467782E-2</v>
      </c>
      <c r="M167" s="131">
        <f t="shared" si="70"/>
        <v>1333720.2475529297</v>
      </c>
      <c r="N167" s="124">
        <f t="shared" si="71"/>
        <v>1767.7127242739771</v>
      </c>
      <c r="O167" s="49">
        <f t="shared" si="72"/>
        <v>-1.1330147818221503E-2</v>
      </c>
      <c r="P167" s="49">
        <f t="shared" si="73"/>
        <v>-1.1330147818221614E-2</v>
      </c>
      <c r="R167" s="131">
        <v>923658</v>
      </c>
      <c r="S167" s="54">
        <v>112197</v>
      </c>
      <c r="T167" s="54">
        <v>282754</v>
      </c>
      <c r="V167" s="124">
        <f t="shared" si="74"/>
        <v>282754</v>
      </c>
      <c r="W167" s="51">
        <f t="shared" si="75"/>
        <v>0</v>
      </c>
      <c r="Y167" s="176">
        <v>-3.6154196434483588E-2</v>
      </c>
      <c r="Z167" s="61">
        <v>-8.8919499824757775E-4</v>
      </c>
      <c r="AA167" s="117">
        <f t="shared" si="76"/>
        <v>4</v>
      </c>
      <c r="AB167" s="63">
        <f t="shared" si="77"/>
        <v>958.3047377320612</v>
      </c>
      <c r="AC167" s="63">
        <f t="shared" si="77"/>
        <v>112.29685380071854</v>
      </c>
      <c r="AE167" s="124">
        <f t="shared" si="78"/>
        <v>0</v>
      </c>
      <c r="AF167" s="51">
        <v>0</v>
      </c>
      <c r="AG167" s="51">
        <f t="shared" si="79"/>
        <v>0</v>
      </c>
      <c r="AI167" s="124">
        <v>0</v>
      </c>
      <c r="AJ167" s="51">
        <f t="shared" si="80"/>
        <v>0</v>
      </c>
      <c r="AK167" s="51">
        <f t="shared" si="81"/>
        <v>0</v>
      </c>
      <c r="AM167" s="124">
        <f t="shared" si="82"/>
        <v>0</v>
      </c>
      <c r="AN167" s="51">
        <f t="shared" si="83"/>
        <v>0</v>
      </c>
      <c r="AO167" s="51">
        <f t="shared" si="84"/>
        <v>0</v>
      </c>
      <c r="AQ167" s="124">
        <f t="shared" si="85"/>
        <v>923658</v>
      </c>
      <c r="AR167" s="51">
        <f t="shared" si="85"/>
        <v>112197</v>
      </c>
      <c r="AS167" s="51">
        <f t="shared" si="86"/>
        <v>282754</v>
      </c>
      <c r="AU167" s="178">
        <f t="shared" si="87"/>
        <v>1318609</v>
      </c>
      <c r="AW167" s="124">
        <f t="shared" si="88"/>
        <v>1224.2162496019657</v>
      </c>
      <c r="AX167" s="51">
        <f t="shared" si="88"/>
        <v>148.70589607472871</v>
      </c>
      <c r="AY167" s="51">
        <f t="shared" si="88"/>
        <v>374.76213213110725</v>
      </c>
      <c r="AZ167" s="65">
        <f t="shared" si="89"/>
        <v>1747.6842778078017</v>
      </c>
      <c r="BB167" s="131">
        <v>958304.73773206118</v>
      </c>
      <c r="BC167" s="54">
        <v>112296.85380071854</v>
      </c>
      <c r="BD167" s="54">
        <v>263118.65602015005</v>
      </c>
      <c r="BE167" s="54">
        <f t="shared" si="90"/>
        <v>1333720.2475529297</v>
      </c>
      <c r="BG167" s="122">
        <f t="shared" si="91"/>
        <v>-3.6154196434483588E-2</v>
      </c>
      <c r="BH167" s="49">
        <f t="shared" si="91"/>
        <v>-8.8919499824757775E-4</v>
      </c>
      <c r="BI167" s="49">
        <f t="shared" si="91"/>
        <v>7.4625434307274086E-2</v>
      </c>
      <c r="BJ167" s="49">
        <f t="shared" si="92"/>
        <v>-1.1330147818221503E-2</v>
      </c>
      <c r="BL167" s="131">
        <v>888160</v>
      </c>
      <c r="BM167" s="54">
        <v>108368</v>
      </c>
      <c r="BN167" s="54">
        <v>263881</v>
      </c>
      <c r="BO167" s="54">
        <f t="shared" si="93"/>
        <v>1260409</v>
      </c>
      <c r="BQ167" s="122">
        <f t="shared" si="94"/>
        <v>3.9968023779499262E-2</v>
      </c>
      <c r="BR167" s="49">
        <f t="shared" si="94"/>
        <v>3.5333308725823187E-2</v>
      </c>
      <c r="BS167" s="49">
        <f t="shared" si="94"/>
        <v>7.1520874939840384E-2</v>
      </c>
      <c r="BT167" s="49">
        <f t="shared" si="95"/>
        <v>4.6175487480651034E-2</v>
      </c>
      <c r="BV167" s="122">
        <f t="shared" si="96"/>
        <v>3.7118236470847332E-2</v>
      </c>
      <c r="BW167" s="49">
        <f t="shared" si="96"/>
        <v>3.2496221761641131E-2</v>
      </c>
      <c r="BX167" s="49">
        <f t="shared" si="96"/>
        <v>6.8584624477771916E-2</v>
      </c>
      <c r="BY167" s="49">
        <f t="shared" si="96"/>
        <v>4.3308690080467782E-2</v>
      </c>
      <c r="CA167" s="180">
        <v>657158.07480151753</v>
      </c>
      <c r="CB167" s="64">
        <v>717354.33453581459</v>
      </c>
      <c r="CC167" s="64">
        <v>739886.86632492987</v>
      </c>
      <c r="CD167" s="64">
        <v>676871.30613446154</v>
      </c>
      <c r="CF167" s="180">
        <v>653396.02229378838</v>
      </c>
      <c r="CG167" s="64">
        <v>714254.02318019117</v>
      </c>
      <c r="CH167" s="64">
        <v>735475.73593886988</v>
      </c>
      <c r="CI167" s="64">
        <v>672647.87297063996</v>
      </c>
      <c r="CK167" s="163">
        <v>754489.25</v>
      </c>
      <c r="CL167" s="60">
        <v>752421.75</v>
      </c>
    </row>
    <row r="168" spans="1:90">
      <c r="A168" s="9" t="s">
        <v>360</v>
      </c>
      <c r="B168" s="23" t="s">
        <v>361</v>
      </c>
      <c r="D168" s="131">
        <v>443682.18345376092</v>
      </c>
      <c r="E168" s="54">
        <v>234095.46875</v>
      </c>
      <c r="F168" s="124">
        <f t="shared" si="65"/>
        <v>1895.3044491757635</v>
      </c>
      <c r="G168" s="131">
        <f t="shared" si="66"/>
        <v>426054</v>
      </c>
      <c r="H168" s="54">
        <v>233199.9375</v>
      </c>
      <c r="I168" s="124">
        <f t="shared" si="67"/>
        <v>1826.9901980569784</v>
      </c>
      <c r="J168" s="49">
        <f t="shared" si="68"/>
        <v>4.1375467555194723E-2</v>
      </c>
      <c r="K168" s="49">
        <f t="shared" si="69"/>
        <v>3.7391689999999977E-2</v>
      </c>
      <c r="M168" s="131">
        <f t="shared" si="70"/>
        <v>440443.38141015125</v>
      </c>
      <c r="N168" s="124">
        <f t="shared" si="71"/>
        <v>1881.469059448214</v>
      </c>
      <c r="O168" s="49">
        <f t="shared" si="72"/>
        <v>7.3535037199108366E-3</v>
      </c>
      <c r="P168" s="49">
        <f t="shared" si="73"/>
        <v>7.3535037199108366E-3</v>
      </c>
      <c r="R168" s="131">
        <v>329166</v>
      </c>
      <c r="S168" s="54">
        <v>36725</v>
      </c>
      <c r="T168" s="54">
        <v>77694</v>
      </c>
      <c r="V168" s="124">
        <f t="shared" si="74"/>
        <v>77694</v>
      </c>
      <c r="W168" s="51">
        <f t="shared" si="75"/>
        <v>97.183453760924749</v>
      </c>
      <c r="Y168" s="176">
        <v>8.7740017501720668E-3</v>
      </c>
      <c r="Z168" s="61">
        <v>-2.9942664156842658E-2</v>
      </c>
      <c r="AA168" s="117">
        <f t="shared" si="76"/>
        <v>3</v>
      </c>
      <c r="AB168" s="63">
        <f t="shared" si="77"/>
        <v>326.30301675986254</v>
      </c>
      <c r="AC168" s="63">
        <f t="shared" si="77"/>
        <v>37.858586954635271</v>
      </c>
      <c r="AE168" s="124">
        <f t="shared" si="78"/>
        <v>0</v>
      </c>
      <c r="AF168" s="51">
        <v>0</v>
      </c>
      <c r="AG168" s="51">
        <f t="shared" si="79"/>
        <v>97.183453760924749</v>
      </c>
      <c r="AI168" s="124">
        <v>0</v>
      </c>
      <c r="AJ168" s="51">
        <f t="shared" si="80"/>
        <v>97.183453760924749</v>
      </c>
      <c r="AK168" s="51">
        <f t="shared" si="81"/>
        <v>0</v>
      </c>
      <c r="AM168" s="124">
        <f t="shared" si="82"/>
        <v>0</v>
      </c>
      <c r="AN168" s="51">
        <f t="shared" si="83"/>
        <v>0</v>
      </c>
      <c r="AO168" s="51">
        <f t="shared" si="84"/>
        <v>0</v>
      </c>
      <c r="AQ168" s="124">
        <f t="shared" si="85"/>
        <v>329166</v>
      </c>
      <c r="AR168" s="51">
        <f t="shared" si="85"/>
        <v>36822</v>
      </c>
      <c r="AS168" s="51">
        <f t="shared" si="86"/>
        <v>77694</v>
      </c>
      <c r="AU168" s="178">
        <f t="shared" si="87"/>
        <v>443682</v>
      </c>
      <c r="AW168" s="124">
        <f t="shared" si="88"/>
        <v>1406.1186308203585</v>
      </c>
      <c r="AX168" s="51">
        <f t="shared" si="88"/>
        <v>157.29480026511618</v>
      </c>
      <c r="AY168" s="51">
        <f t="shared" si="88"/>
        <v>331.89023441958443</v>
      </c>
      <c r="AZ168" s="65">
        <f t="shared" si="89"/>
        <v>1895.3036655050589</v>
      </c>
      <c r="BB168" s="131">
        <v>326303.01675986254</v>
      </c>
      <c r="BC168" s="54">
        <v>37858.586954635262</v>
      </c>
      <c r="BD168" s="54">
        <v>76281.777695653436</v>
      </c>
      <c r="BE168" s="54">
        <f t="shared" si="90"/>
        <v>440443.38141015125</v>
      </c>
      <c r="BG168" s="122">
        <f t="shared" si="91"/>
        <v>8.7740017501720668E-3</v>
      </c>
      <c r="BH168" s="49">
        <f t="shared" si="91"/>
        <v>-2.7380497742226173E-2</v>
      </c>
      <c r="BI168" s="49">
        <f t="shared" si="91"/>
        <v>1.8513232740603014E-2</v>
      </c>
      <c r="BJ168" s="49">
        <f t="shared" si="92"/>
        <v>7.3530871992666391E-3</v>
      </c>
      <c r="BL168" s="131">
        <v>318387</v>
      </c>
      <c r="BM168" s="54">
        <v>35238</v>
      </c>
      <c r="BN168" s="54">
        <v>72429</v>
      </c>
      <c r="BO168" s="54">
        <f t="shared" si="93"/>
        <v>426054</v>
      </c>
      <c r="BQ168" s="122">
        <f t="shared" si="94"/>
        <v>3.3855025487849799E-2</v>
      </c>
      <c r="BR168" s="49">
        <f t="shared" si="94"/>
        <v>4.4951472841818552E-2</v>
      </c>
      <c r="BS168" s="49">
        <f t="shared" si="94"/>
        <v>7.2691877562854668E-2</v>
      </c>
      <c r="BT168" s="49">
        <f t="shared" si="95"/>
        <v>4.1375036967145062E-2</v>
      </c>
      <c r="BV168" s="122">
        <f t="shared" si="96"/>
        <v>2.9900017352759933E-2</v>
      </c>
      <c r="BW168" s="49">
        <f t="shared" si="96"/>
        <v>4.0954015293151569E-2</v>
      </c>
      <c r="BX168" s="49">
        <f t="shared" si="96"/>
        <v>6.8588299210363912E-2</v>
      </c>
      <c r="BY168" s="49">
        <f t="shared" si="96"/>
        <v>3.7391261059163128E-2</v>
      </c>
      <c r="CA168" s="180">
        <v>223762.49835028281</v>
      </c>
      <c r="CB168" s="64">
        <v>241841.33866744966</v>
      </c>
      <c r="CC168" s="64">
        <v>214503.54874346004</v>
      </c>
      <c r="CD168" s="64">
        <v>223527.75059114234</v>
      </c>
      <c r="CF168" s="180">
        <v>223647.50172099195</v>
      </c>
      <c r="CG168" s="64">
        <v>241062.34164895272</v>
      </c>
      <c r="CH168" s="64">
        <v>213633.07650018547</v>
      </c>
      <c r="CI168" s="64">
        <v>223278.6374070383</v>
      </c>
      <c r="CK168" s="163">
        <v>234095.46875</v>
      </c>
      <c r="CL168" s="60">
        <v>233199.9375</v>
      </c>
    </row>
    <row r="169" spans="1:90">
      <c r="A169" s="9" t="s">
        <v>362</v>
      </c>
      <c r="B169" s="23" t="s">
        <v>363</v>
      </c>
      <c r="D169" s="131">
        <v>427607</v>
      </c>
      <c r="E169" s="54">
        <v>219544.90625</v>
      </c>
      <c r="F169" s="124">
        <f t="shared" si="65"/>
        <v>1947.6972037468986</v>
      </c>
      <c r="G169" s="131">
        <f t="shared" si="66"/>
        <v>409526</v>
      </c>
      <c r="H169" s="54">
        <v>218521.34375</v>
      </c>
      <c r="I169" s="124">
        <f t="shared" si="67"/>
        <v>1874.0778038987326</v>
      </c>
      <c r="J169" s="49">
        <f t="shared" si="68"/>
        <v>4.4151042913026295E-2</v>
      </c>
      <c r="K169" s="49">
        <f t="shared" si="69"/>
        <v>3.9283000788447486E-2</v>
      </c>
      <c r="M169" s="131">
        <f t="shared" si="70"/>
        <v>429070.80407249409</v>
      </c>
      <c r="N169" s="124">
        <f t="shared" si="71"/>
        <v>1954.3646509562054</v>
      </c>
      <c r="O169" s="49">
        <f t="shared" si="72"/>
        <v>-3.4115676447814547E-3</v>
      </c>
      <c r="P169" s="49">
        <f t="shared" si="73"/>
        <v>-3.4115676447814547E-3</v>
      </c>
      <c r="R169" s="131">
        <v>318860</v>
      </c>
      <c r="S169" s="54">
        <v>33556</v>
      </c>
      <c r="T169" s="54">
        <v>75191</v>
      </c>
      <c r="V169" s="124">
        <f t="shared" si="74"/>
        <v>75191</v>
      </c>
      <c r="W169" s="51">
        <f t="shared" si="75"/>
        <v>0</v>
      </c>
      <c r="Y169" s="176">
        <v>-2.0104396807260172E-2</v>
      </c>
      <c r="Z169" s="61">
        <v>-1.6625340888981044E-2</v>
      </c>
      <c r="AA169" s="117">
        <f t="shared" si="76"/>
        <v>4</v>
      </c>
      <c r="AB169" s="63">
        <f t="shared" si="77"/>
        <v>325.40201115412299</v>
      </c>
      <c r="AC169" s="63">
        <f t="shared" si="77"/>
        <v>34.123311689092105</v>
      </c>
      <c r="AE169" s="124">
        <f t="shared" si="78"/>
        <v>0</v>
      </c>
      <c r="AF169" s="51">
        <v>0</v>
      </c>
      <c r="AG169" s="51">
        <f t="shared" si="79"/>
        <v>0</v>
      </c>
      <c r="AI169" s="124">
        <v>0</v>
      </c>
      <c r="AJ169" s="51">
        <f t="shared" si="80"/>
        <v>0</v>
      </c>
      <c r="AK169" s="51">
        <f t="shared" si="81"/>
        <v>0</v>
      </c>
      <c r="AM169" s="124">
        <f t="shared" si="82"/>
        <v>0</v>
      </c>
      <c r="AN169" s="51">
        <f t="shared" si="83"/>
        <v>0</v>
      </c>
      <c r="AO169" s="51">
        <f t="shared" si="84"/>
        <v>0</v>
      </c>
      <c r="AQ169" s="124">
        <f t="shared" si="85"/>
        <v>318860</v>
      </c>
      <c r="AR169" s="51">
        <f t="shared" si="85"/>
        <v>33556</v>
      </c>
      <c r="AS169" s="51">
        <f t="shared" si="86"/>
        <v>75191</v>
      </c>
      <c r="AU169" s="178">
        <f t="shared" si="87"/>
        <v>427607</v>
      </c>
      <c r="AW169" s="124">
        <f t="shared" si="88"/>
        <v>1452.368016395279</v>
      </c>
      <c r="AX169" s="51">
        <f t="shared" si="88"/>
        <v>152.84344589525179</v>
      </c>
      <c r="AY169" s="51">
        <f t="shared" si="88"/>
        <v>342.4857414563678</v>
      </c>
      <c r="AZ169" s="65">
        <f t="shared" si="89"/>
        <v>1947.6972037468986</v>
      </c>
      <c r="BB169" s="131">
        <v>325402.011154123</v>
      </c>
      <c r="BC169" s="54">
        <v>34123.311689092108</v>
      </c>
      <c r="BD169" s="54">
        <v>69545.48122927903</v>
      </c>
      <c r="BE169" s="54">
        <f t="shared" si="90"/>
        <v>429070.80407249409</v>
      </c>
      <c r="BG169" s="122">
        <f t="shared" si="91"/>
        <v>-2.0104396807260172E-2</v>
      </c>
      <c r="BH169" s="49">
        <f t="shared" si="91"/>
        <v>-1.6625340888981044E-2</v>
      </c>
      <c r="BI169" s="49">
        <f t="shared" si="91"/>
        <v>8.117736294193878E-2</v>
      </c>
      <c r="BJ169" s="49">
        <f t="shared" si="92"/>
        <v>-3.4115676447814547E-3</v>
      </c>
      <c r="BL169" s="131">
        <v>307211</v>
      </c>
      <c r="BM169" s="54">
        <v>32278</v>
      </c>
      <c r="BN169" s="54">
        <v>70037</v>
      </c>
      <c r="BO169" s="54">
        <f t="shared" si="93"/>
        <v>409526</v>
      </c>
      <c r="BQ169" s="122">
        <f t="shared" si="94"/>
        <v>3.7918564113915254E-2</v>
      </c>
      <c r="BR169" s="49">
        <f t="shared" si="94"/>
        <v>3.95935311977198E-2</v>
      </c>
      <c r="BS169" s="49">
        <f t="shared" si="94"/>
        <v>7.3589674029441499E-2</v>
      </c>
      <c r="BT169" s="49">
        <f t="shared" si="95"/>
        <v>4.4151042913026295E-2</v>
      </c>
      <c r="BV169" s="122">
        <f t="shared" si="96"/>
        <v>3.3079579058752584E-2</v>
      </c>
      <c r="BW169" s="49">
        <f t="shared" si="96"/>
        <v>3.474673710920273E-2</v>
      </c>
      <c r="BX169" s="49">
        <f t="shared" si="96"/>
        <v>6.858438308694792E-2</v>
      </c>
      <c r="BY169" s="49">
        <f t="shared" si="96"/>
        <v>3.9283000788447708E-2</v>
      </c>
      <c r="CA169" s="180">
        <v>223144.63319117439</v>
      </c>
      <c r="CB169" s="64">
        <v>217980.33266654372</v>
      </c>
      <c r="CC169" s="64">
        <v>195561.15462162413</v>
      </c>
      <c r="CD169" s="64">
        <v>217756.09698478912</v>
      </c>
      <c r="CF169" s="180">
        <v>222467.86011492988</v>
      </c>
      <c r="CG169" s="64">
        <v>216544.48861060434</v>
      </c>
      <c r="CH169" s="64">
        <v>194770.70270249824</v>
      </c>
      <c r="CI169" s="64">
        <v>217136.26637198761</v>
      </c>
      <c r="CK169" s="163">
        <v>219544.90625</v>
      </c>
      <c r="CL169" s="60">
        <v>218521.34375</v>
      </c>
    </row>
    <row r="170" spans="1:90">
      <c r="A170" s="9" t="s">
        <v>364</v>
      </c>
      <c r="B170" s="23" t="s">
        <v>365</v>
      </c>
      <c r="D170" s="131">
        <v>558214</v>
      </c>
      <c r="E170" s="54">
        <v>292276.1875</v>
      </c>
      <c r="F170" s="124">
        <f t="shared" si="65"/>
        <v>1909.8853203701381</v>
      </c>
      <c r="G170" s="131">
        <f t="shared" si="66"/>
        <v>533844</v>
      </c>
      <c r="H170" s="54">
        <v>290995.65625</v>
      </c>
      <c r="I170" s="124">
        <f t="shared" si="67"/>
        <v>1834.5428480944895</v>
      </c>
      <c r="J170" s="49">
        <f t="shared" si="68"/>
        <v>4.5650040086617105E-2</v>
      </c>
      <c r="K170" s="49">
        <f t="shared" si="69"/>
        <v>4.1068799430825864E-2</v>
      </c>
      <c r="M170" s="131">
        <f t="shared" si="70"/>
        <v>558974.26379590761</v>
      </c>
      <c r="N170" s="124">
        <f t="shared" si="71"/>
        <v>1912.4865031842787</v>
      </c>
      <c r="O170" s="49">
        <f t="shared" si="72"/>
        <v>-1.3601051875712367E-3</v>
      </c>
      <c r="P170" s="49">
        <f t="shared" si="73"/>
        <v>-1.3601051875711256E-3</v>
      </c>
      <c r="R170" s="131">
        <v>402433</v>
      </c>
      <c r="S170" s="54">
        <v>43918</v>
      </c>
      <c r="T170" s="54">
        <v>111863</v>
      </c>
      <c r="V170" s="124">
        <f t="shared" si="74"/>
        <v>111863</v>
      </c>
      <c r="W170" s="51">
        <f t="shared" si="75"/>
        <v>0</v>
      </c>
      <c r="Y170" s="176">
        <v>-2.3722000176761404E-2</v>
      </c>
      <c r="Z170" s="61">
        <v>-2.943016399887588E-2</v>
      </c>
      <c r="AA170" s="117">
        <f t="shared" si="76"/>
        <v>4</v>
      </c>
      <c r="AB170" s="63">
        <f t="shared" si="77"/>
        <v>412.21148082089638</v>
      </c>
      <c r="AC170" s="63">
        <f t="shared" si="77"/>
        <v>45.249706276621943</v>
      </c>
      <c r="AE170" s="124">
        <f t="shared" si="78"/>
        <v>0</v>
      </c>
      <c r="AF170" s="51">
        <v>0</v>
      </c>
      <c r="AG170" s="51">
        <f t="shared" si="79"/>
        <v>0</v>
      </c>
      <c r="AI170" s="124">
        <v>0</v>
      </c>
      <c r="AJ170" s="51">
        <f t="shared" si="80"/>
        <v>0</v>
      </c>
      <c r="AK170" s="51">
        <f t="shared" si="81"/>
        <v>0</v>
      </c>
      <c r="AM170" s="124">
        <f t="shared" si="82"/>
        <v>0</v>
      </c>
      <c r="AN170" s="51">
        <f t="shared" si="83"/>
        <v>0</v>
      </c>
      <c r="AO170" s="51">
        <f t="shared" si="84"/>
        <v>0</v>
      </c>
      <c r="AQ170" s="124">
        <f t="shared" si="85"/>
        <v>402433</v>
      </c>
      <c r="AR170" s="51">
        <f t="shared" si="85"/>
        <v>43918</v>
      </c>
      <c r="AS170" s="51">
        <f t="shared" si="86"/>
        <v>111863</v>
      </c>
      <c r="AU170" s="178">
        <f t="shared" si="87"/>
        <v>558214</v>
      </c>
      <c r="AW170" s="124">
        <f t="shared" si="88"/>
        <v>1376.8928746547303</v>
      </c>
      <c r="AX170" s="51">
        <f t="shared" si="88"/>
        <v>150.26198465107595</v>
      </c>
      <c r="AY170" s="51">
        <f t="shared" si="88"/>
        <v>382.73046106433151</v>
      </c>
      <c r="AZ170" s="65">
        <f t="shared" si="89"/>
        <v>1909.8853203701381</v>
      </c>
      <c r="BB170" s="131">
        <v>412211.48082089634</v>
      </c>
      <c r="BC170" s="54">
        <v>45249.706276621946</v>
      </c>
      <c r="BD170" s="54">
        <v>101513.07669838933</v>
      </c>
      <c r="BE170" s="54">
        <f t="shared" si="90"/>
        <v>558974.26379590761</v>
      </c>
      <c r="BG170" s="122">
        <f t="shared" si="91"/>
        <v>-2.3722000176761293E-2</v>
      </c>
      <c r="BH170" s="49">
        <f t="shared" si="91"/>
        <v>-2.943016399887588E-2</v>
      </c>
      <c r="BI170" s="49">
        <f t="shared" si="91"/>
        <v>0.1019565521825514</v>
      </c>
      <c r="BJ170" s="49">
        <f t="shared" si="92"/>
        <v>-1.3601051875712367E-3</v>
      </c>
      <c r="BL170" s="131">
        <v>387498</v>
      </c>
      <c r="BM170" s="54">
        <v>42121</v>
      </c>
      <c r="BN170" s="54">
        <v>104225</v>
      </c>
      <c r="BO170" s="54">
        <f t="shared" si="93"/>
        <v>533844</v>
      </c>
      <c r="BQ170" s="122">
        <f t="shared" si="94"/>
        <v>3.8542134411016393E-2</v>
      </c>
      <c r="BR170" s="49">
        <f t="shared" si="94"/>
        <v>4.2662804776714802E-2</v>
      </c>
      <c r="BS170" s="49">
        <f t="shared" si="94"/>
        <v>7.3283761093787536E-2</v>
      </c>
      <c r="BT170" s="49">
        <f t="shared" si="95"/>
        <v>4.5650040086617105E-2</v>
      </c>
      <c r="BV170" s="122">
        <f t="shared" si="96"/>
        <v>3.3992035174639001E-2</v>
      </c>
      <c r="BW170" s="49">
        <f t="shared" si="96"/>
        <v>3.8094651906822596E-2</v>
      </c>
      <c r="BX170" s="49">
        <f t="shared" si="96"/>
        <v>6.8581450556778334E-2</v>
      </c>
      <c r="BY170" s="49">
        <f t="shared" si="96"/>
        <v>4.1068799430825864E-2</v>
      </c>
      <c r="CA170" s="180">
        <v>282674.28144874965</v>
      </c>
      <c r="CB170" s="64">
        <v>289055.94266791036</v>
      </c>
      <c r="CC170" s="64">
        <v>285453.69357474078</v>
      </c>
      <c r="CD170" s="64">
        <v>283682.90930971247</v>
      </c>
      <c r="CF170" s="180">
        <v>281565.0687036314</v>
      </c>
      <c r="CG170" s="64">
        <v>288322.81612654915</v>
      </c>
      <c r="CH170" s="64">
        <v>283857.10793373286</v>
      </c>
      <c r="CI170" s="64">
        <v>282505.87169210822</v>
      </c>
      <c r="CK170" s="163">
        <v>292276.1875</v>
      </c>
      <c r="CL170" s="60">
        <v>290995.65625</v>
      </c>
    </row>
    <row r="171" spans="1:90">
      <c r="A171" s="9" t="s">
        <v>366</v>
      </c>
      <c r="B171" s="23" t="s">
        <v>367</v>
      </c>
      <c r="D171" s="131">
        <v>1110485</v>
      </c>
      <c r="E171" s="54">
        <v>575823.25</v>
      </c>
      <c r="F171" s="124">
        <f t="shared" si="65"/>
        <v>1928.5171274345037</v>
      </c>
      <c r="G171" s="131">
        <f t="shared" si="66"/>
        <v>1060909</v>
      </c>
      <c r="H171" s="54">
        <v>572752.5</v>
      </c>
      <c r="I171" s="124">
        <f t="shared" si="67"/>
        <v>1852.2992042810813</v>
      </c>
      <c r="J171" s="49">
        <f t="shared" si="68"/>
        <v>4.672973836587313E-2</v>
      </c>
      <c r="K171" s="49">
        <f t="shared" si="69"/>
        <v>4.114773843084607E-2</v>
      </c>
      <c r="M171" s="131">
        <f t="shared" si="70"/>
        <v>1121271.1677815684</v>
      </c>
      <c r="N171" s="124">
        <f t="shared" si="71"/>
        <v>1947.248861141971</v>
      </c>
      <c r="O171" s="49">
        <f t="shared" si="72"/>
        <v>-9.6195889910455357E-3</v>
      </c>
      <c r="P171" s="49">
        <f t="shared" si="73"/>
        <v>-9.6195889910455357E-3</v>
      </c>
      <c r="R171" s="131">
        <v>815254</v>
      </c>
      <c r="S171" s="54">
        <v>85571</v>
      </c>
      <c r="T171" s="54">
        <v>209660</v>
      </c>
      <c r="V171" s="124">
        <f t="shared" si="74"/>
        <v>209660</v>
      </c>
      <c r="W171" s="51">
        <f t="shared" si="75"/>
        <v>0</v>
      </c>
      <c r="Y171" s="176">
        <v>-2.7635827182026507E-2</v>
      </c>
      <c r="Z171" s="61">
        <v>-1.6871017200752014E-2</v>
      </c>
      <c r="AA171" s="117">
        <f t="shared" si="76"/>
        <v>4</v>
      </c>
      <c r="AB171" s="63">
        <f t="shared" si="77"/>
        <v>838.42455613861409</v>
      </c>
      <c r="AC171" s="63">
        <f t="shared" si="77"/>
        <v>87.039443956127727</v>
      </c>
      <c r="AE171" s="124">
        <f t="shared" si="78"/>
        <v>0</v>
      </c>
      <c r="AF171" s="51">
        <v>0</v>
      </c>
      <c r="AG171" s="51">
        <f t="shared" si="79"/>
        <v>0</v>
      </c>
      <c r="AI171" s="124">
        <v>0</v>
      </c>
      <c r="AJ171" s="51">
        <f t="shared" si="80"/>
        <v>0</v>
      </c>
      <c r="AK171" s="51">
        <f t="shared" si="81"/>
        <v>0</v>
      </c>
      <c r="AM171" s="124">
        <f t="shared" si="82"/>
        <v>0</v>
      </c>
      <c r="AN171" s="51">
        <f t="shared" si="83"/>
        <v>0</v>
      </c>
      <c r="AO171" s="51">
        <f t="shared" si="84"/>
        <v>0</v>
      </c>
      <c r="AQ171" s="124">
        <f t="shared" si="85"/>
        <v>815254</v>
      </c>
      <c r="AR171" s="51">
        <f t="shared" si="85"/>
        <v>85571</v>
      </c>
      <c r="AS171" s="51">
        <f t="shared" si="86"/>
        <v>209660</v>
      </c>
      <c r="AU171" s="178">
        <f t="shared" si="87"/>
        <v>1110485</v>
      </c>
      <c r="AW171" s="124">
        <f t="shared" si="88"/>
        <v>1415.8059786575134</v>
      </c>
      <c r="AX171" s="51">
        <f t="shared" si="88"/>
        <v>148.60636488714201</v>
      </c>
      <c r="AY171" s="51">
        <f t="shared" si="88"/>
        <v>364.10478388984814</v>
      </c>
      <c r="AZ171" s="65">
        <f t="shared" si="89"/>
        <v>1928.5171274345037</v>
      </c>
      <c r="BB171" s="131">
        <v>838424.55613861408</v>
      </c>
      <c r="BC171" s="54">
        <v>87039.443956127725</v>
      </c>
      <c r="BD171" s="54">
        <v>195807.16768682652</v>
      </c>
      <c r="BE171" s="54">
        <f t="shared" si="90"/>
        <v>1121271.1677815684</v>
      </c>
      <c r="BG171" s="122">
        <f t="shared" si="91"/>
        <v>-2.7635827182026618E-2</v>
      </c>
      <c r="BH171" s="49">
        <f t="shared" si="91"/>
        <v>-1.6871017200752014E-2</v>
      </c>
      <c r="BI171" s="49">
        <f t="shared" si="91"/>
        <v>7.0747319808688758E-2</v>
      </c>
      <c r="BJ171" s="49">
        <f t="shared" si="92"/>
        <v>-9.6195889910455357E-3</v>
      </c>
      <c r="BL171" s="131">
        <v>783500</v>
      </c>
      <c r="BM171" s="54">
        <v>82252</v>
      </c>
      <c r="BN171" s="54">
        <v>195157</v>
      </c>
      <c r="BO171" s="54">
        <f t="shared" si="93"/>
        <v>1060909</v>
      </c>
      <c r="BQ171" s="122">
        <f t="shared" si="94"/>
        <v>4.0528398213146133E-2</v>
      </c>
      <c r="BR171" s="49">
        <f t="shared" si="94"/>
        <v>4.0351602392646901E-2</v>
      </c>
      <c r="BS171" s="49">
        <f t="shared" si="94"/>
        <v>7.4314526253221658E-2</v>
      </c>
      <c r="BT171" s="49">
        <f t="shared" si="95"/>
        <v>4.672973836587313E-2</v>
      </c>
      <c r="BV171" s="122">
        <f t="shared" si="96"/>
        <v>3.497946878243452E-2</v>
      </c>
      <c r="BW171" s="49">
        <f t="shared" si="96"/>
        <v>3.4803615778616903E-2</v>
      </c>
      <c r="BX171" s="49">
        <f t="shared" si="96"/>
        <v>6.8585422172252386E-2</v>
      </c>
      <c r="BY171" s="49">
        <f t="shared" si="96"/>
        <v>4.114773843084607E-2</v>
      </c>
      <c r="CA171" s="180">
        <v>574950.16510334727</v>
      </c>
      <c r="CB171" s="64">
        <v>556009.54331559211</v>
      </c>
      <c r="CC171" s="64">
        <v>550607.67600101815</v>
      </c>
      <c r="CD171" s="64">
        <v>569052.07914458343</v>
      </c>
      <c r="CF171" s="180">
        <v>570457.24121304229</v>
      </c>
      <c r="CG171" s="64">
        <v>551869.54510720877</v>
      </c>
      <c r="CH171" s="64">
        <v>547064.71983792633</v>
      </c>
      <c r="CI171" s="64">
        <v>564871.40426020126</v>
      </c>
      <c r="CK171" s="163">
        <v>575823.25</v>
      </c>
      <c r="CL171" s="60">
        <v>572752.5</v>
      </c>
    </row>
    <row r="172" spans="1:90">
      <c r="A172" s="9" t="s">
        <v>368</v>
      </c>
      <c r="B172" s="23" t="s">
        <v>369</v>
      </c>
      <c r="D172" s="131">
        <v>373138.36420442315</v>
      </c>
      <c r="E172" s="54">
        <v>212651.703125</v>
      </c>
      <c r="F172" s="124">
        <f t="shared" si="65"/>
        <v>1754.6925734476085</v>
      </c>
      <c r="G172" s="131">
        <f t="shared" si="66"/>
        <v>357613</v>
      </c>
      <c r="H172" s="54">
        <v>211439</v>
      </c>
      <c r="I172" s="124">
        <f t="shared" si="67"/>
        <v>1691.3294141572749</v>
      </c>
      <c r="J172" s="49">
        <f t="shared" si="68"/>
        <v>4.3413869754240331E-2</v>
      </c>
      <c r="K172" s="49">
        <f t="shared" si="69"/>
        <v>3.7463523521764852E-2</v>
      </c>
      <c r="M172" s="131">
        <f t="shared" si="70"/>
        <v>375695.65144102002</v>
      </c>
      <c r="N172" s="124">
        <f t="shared" si="71"/>
        <v>1766.7182812083111</v>
      </c>
      <c r="O172" s="49">
        <f t="shared" si="72"/>
        <v>-6.8068055267291872E-3</v>
      </c>
      <c r="P172" s="49">
        <f t="shared" si="73"/>
        <v>-6.8068055267294092E-3</v>
      </c>
      <c r="R172" s="131">
        <v>279324</v>
      </c>
      <c r="S172" s="54">
        <v>31490</v>
      </c>
      <c r="T172" s="54">
        <v>61925</v>
      </c>
      <c r="V172" s="124">
        <f t="shared" si="74"/>
        <v>61925</v>
      </c>
      <c r="W172" s="51">
        <f t="shared" si="75"/>
        <v>399.36420442315284</v>
      </c>
      <c r="Y172" s="176">
        <v>-4.8855476276055132E-4</v>
      </c>
      <c r="Z172" s="61">
        <v>-1.914541362117661E-3</v>
      </c>
      <c r="AA172" s="117">
        <f t="shared" si="76"/>
        <v>4</v>
      </c>
      <c r="AB172" s="63">
        <f t="shared" si="77"/>
        <v>279.46053177380168</v>
      </c>
      <c r="AC172" s="63">
        <f t="shared" si="77"/>
        <v>31.550404554511157</v>
      </c>
      <c r="AE172" s="124">
        <f t="shared" si="78"/>
        <v>0</v>
      </c>
      <c r="AF172" s="51">
        <v>0</v>
      </c>
      <c r="AG172" s="51">
        <f t="shared" si="79"/>
        <v>399.36420442315284</v>
      </c>
      <c r="AI172" s="124">
        <v>0</v>
      </c>
      <c r="AJ172" s="51">
        <f t="shared" si="80"/>
        <v>0</v>
      </c>
      <c r="AK172" s="51">
        <f t="shared" si="81"/>
        <v>399.36420442315284</v>
      </c>
      <c r="AM172" s="124">
        <f t="shared" si="82"/>
        <v>358.85083096145598</v>
      </c>
      <c r="AN172" s="51">
        <f t="shared" si="83"/>
        <v>40.513373461696879</v>
      </c>
      <c r="AO172" s="51">
        <f t="shared" si="84"/>
        <v>0</v>
      </c>
      <c r="AQ172" s="124">
        <f t="shared" si="85"/>
        <v>279683</v>
      </c>
      <c r="AR172" s="51">
        <f t="shared" si="85"/>
        <v>31531</v>
      </c>
      <c r="AS172" s="51">
        <f t="shared" si="86"/>
        <v>61925</v>
      </c>
      <c r="AU172" s="178">
        <f t="shared" si="87"/>
        <v>373139</v>
      </c>
      <c r="AW172" s="124">
        <f t="shared" si="88"/>
        <v>1315.2163650229406</v>
      </c>
      <c r="AX172" s="51">
        <f t="shared" si="88"/>
        <v>148.27532315349285</v>
      </c>
      <c r="AY172" s="51">
        <f t="shared" si="88"/>
        <v>291.20387511591912</v>
      </c>
      <c r="AZ172" s="65">
        <f t="shared" si="89"/>
        <v>1754.6955632923525</v>
      </c>
      <c r="BB172" s="131">
        <v>279460.53177380166</v>
      </c>
      <c r="BC172" s="54">
        <v>31550.404554511155</v>
      </c>
      <c r="BD172" s="54">
        <v>64684.71511270725</v>
      </c>
      <c r="BE172" s="54">
        <f t="shared" si="90"/>
        <v>375695.65144102002</v>
      </c>
      <c r="BG172" s="122">
        <f t="shared" si="91"/>
        <v>7.9606313201474599E-4</v>
      </c>
      <c r="BH172" s="49">
        <f t="shared" si="91"/>
        <v>-6.15033461064729E-4</v>
      </c>
      <c r="BI172" s="49">
        <f t="shared" si="91"/>
        <v>-4.2664099361011232E-2</v>
      </c>
      <c r="BJ172" s="49">
        <f t="shared" si="92"/>
        <v>-6.8051132112222357E-3</v>
      </c>
      <c r="BL172" s="131">
        <v>269668</v>
      </c>
      <c r="BM172" s="54">
        <v>30325</v>
      </c>
      <c r="BN172" s="54">
        <v>57620</v>
      </c>
      <c r="BO172" s="54">
        <f t="shared" si="93"/>
        <v>357613</v>
      </c>
      <c r="BQ172" s="122">
        <f t="shared" si="94"/>
        <v>3.713825889612421E-2</v>
      </c>
      <c r="BR172" s="49">
        <f t="shared" si="94"/>
        <v>3.9769167353668644E-2</v>
      </c>
      <c r="BS172" s="49">
        <f t="shared" si="94"/>
        <v>7.4713641096841421E-2</v>
      </c>
      <c r="BT172" s="49">
        <f t="shared" si="95"/>
        <v>4.3415647641444899E-2</v>
      </c>
      <c r="BV172" s="122">
        <f t="shared" si="96"/>
        <v>3.1223701010448135E-2</v>
      </c>
      <c r="BW172" s="49">
        <f t="shared" si="96"/>
        <v>3.3839606009938183E-2</v>
      </c>
      <c r="BX172" s="49">
        <f t="shared" si="96"/>
        <v>6.8584799559785248E-2</v>
      </c>
      <c r="BY172" s="49">
        <f t="shared" si="96"/>
        <v>3.7465291270092793E-2</v>
      </c>
      <c r="CA172" s="180">
        <v>191640.23489866921</v>
      </c>
      <c r="CB172" s="64">
        <v>201544.55532388447</v>
      </c>
      <c r="CC172" s="64">
        <v>181892.73192470492</v>
      </c>
      <c r="CD172" s="64">
        <v>190667.87564071125</v>
      </c>
      <c r="CF172" s="180">
        <v>190782.52358088925</v>
      </c>
      <c r="CG172" s="64">
        <v>200518.67815687243</v>
      </c>
      <c r="CH172" s="64">
        <v>181045.48932903237</v>
      </c>
      <c r="CI172" s="64">
        <v>189850.25100675266</v>
      </c>
      <c r="CK172" s="163">
        <v>212651.703125</v>
      </c>
      <c r="CL172" s="60">
        <v>211439</v>
      </c>
    </row>
    <row r="173" spans="1:90">
      <c r="A173" s="9" t="s">
        <v>370</v>
      </c>
      <c r="B173" s="23" t="s">
        <v>371</v>
      </c>
      <c r="D173" s="131">
        <v>1628610.6627792518</v>
      </c>
      <c r="E173" s="54">
        <v>815512.25</v>
      </c>
      <c r="F173" s="124">
        <f t="shared" si="65"/>
        <v>1997.0400969197603</v>
      </c>
      <c r="G173" s="131">
        <f t="shared" si="66"/>
        <v>1562187</v>
      </c>
      <c r="H173" s="54">
        <v>811920.5</v>
      </c>
      <c r="I173" s="124">
        <f t="shared" si="67"/>
        <v>1924.0639939501466</v>
      </c>
      <c r="J173" s="49">
        <f t="shared" si="68"/>
        <v>4.2519661717356438E-2</v>
      </c>
      <c r="K173" s="49">
        <f t="shared" si="69"/>
        <v>3.7928105925308708E-2</v>
      </c>
      <c r="M173" s="131">
        <f t="shared" si="70"/>
        <v>1642463.1388232945</v>
      </c>
      <c r="N173" s="124">
        <f t="shared" si="71"/>
        <v>2014.0263237287907</v>
      </c>
      <c r="O173" s="49">
        <f t="shared" si="72"/>
        <v>-8.4339646452991079E-3</v>
      </c>
      <c r="P173" s="49">
        <f t="shared" si="73"/>
        <v>-8.4339646452991079E-3</v>
      </c>
      <c r="R173" s="131">
        <v>1241403</v>
      </c>
      <c r="S173" s="54">
        <v>128067</v>
      </c>
      <c r="T173" s="54">
        <v>256489</v>
      </c>
      <c r="V173" s="124">
        <f t="shared" si="74"/>
        <v>256489</v>
      </c>
      <c r="W173" s="51">
        <f t="shared" si="75"/>
        <v>2651.662779251812</v>
      </c>
      <c r="Y173" s="176">
        <v>-7.8733851517590603E-3</v>
      </c>
      <c r="Z173" s="61">
        <v>-1.5723974634667237E-2</v>
      </c>
      <c r="AA173" s="117">
        <f t="shared" si="76"/>
        <v>4</v>
      </c>
      <c r="AB173" s="63">
        <f t="shared" si="77"/>
        <v>1251.2546094632178</v>
      </c>
      <c r="AC173" s="63">
        <f t="shared" si="77"/>
        <v>130.11289181047104</v>
      </c>
      <c r="AE173" s="124">
        <f t="shared" si="78"/>
        <v>0</v>
      </c>
      <c r="AF173" s="51">
        <v>0</v>
      </c>
      <c r="AG173" s="51">
        <f t="shared" si="79"/>
        <v>2651.662779251812</v>
      </c>
      <c r="AI173" s="124">
        <v>0</v>
      </c>
      <c r="AJ173" s="51">
        <f t="shared" si="80"/>
        <v>0</v>
      </c>
      <c r="AK173" s="51">
        <f t="shared" si="81"/>
        <v>2651.662779251812</v>
      </c>
      <c r="AM173" s="124">
        <f t="shared" si="82"/>
        <v>2401.8990400611024</v>
      </c>
      <c r="AN173" s="51">
        <f t="shared" si="83"/>
        <v>249.76373919070971</v>
      </c>
      <c r="AO173" s="51">
        <f t="shared" si="84"/>
        <v>0</v>
      </c>
      <c r="AQ173" s="124">
        <f t="shared" si="85"/>
        <v>1243805</v>
      </c>
      <c r="AR173" s="51">
        <f t="shared" si="85"/>
        <v>128317</v>
      </c>
      <c r="AS173" s="51">
        <f t="shared" si="86"/>
        <v>256489</v>
      </c>
      <c r="AU173" s="178">
        <f t="shared" si="87"/>
        <v>1628611</v>
      </c>
      <c r="AW173" s="124">
        <f t="shared" si="88"/>
        <v>1525.1824849963932</v>
      </c>
      <c r="AX173" s="51">
        <f t="shared" si="88"/>
        <v>157.34527592933154</v>
      </c>
      <c r="AY173" s="51">
        <f t="shared" si="88"/>
        <v>314.51274950192351</v>
      </c>
      <c r="AZ173" s="65">
        <f t="shared" si="89"/>
        <v>1997.0405104276483</v>
      </c>
      <c r="BB173" s="131">
        <v>1251254.6094632177</v>
      </c>
      <c r="BC173" s="54">
        <v>130112.89181047106</v>
      </c>
      <c r="BD173" s="54">
        <v>261095.63754960595</v>
      </c>
      <c r="BE173" s="54">
        <f t="shared" si="90"/>
        <v>1642463.1388232945</v>
      </c>
      <c r="BG173" s="122">
        <f t="shared" si="91"/>
        <v>-5.9537119039373421E-3</v>
      </c>
      <c r="BH173" s="49">
        <f t="shared" si="91"/>
        <v>-1.3802566259821902E-2</v>
      </c>
      <c r="BI173" s="49">
        <f t="shared" si="91"/>
        <v>-1.7643487240305622E-2</v>
      </c>
      <c r="BJ173" s="49">
        <f t="shared" si="92"/>
        <v>-8.4337593312557857E-3</v>
      </c>
      <c r="BL173" s="131">
        <v>1199966</v>
      </c>
      <c r="BM173" s="54">
        <v>123251</v>
      </c>
      <c r="BN173" s="54">
        <v>238970</v>
      </c>
      <c r="BO173" s="54">
        <f t="shared" si="93"/>
        <v>1562187</v>
      </c>
      <c r="BQ173" s="122">
        <f t="shared" si="94"/>
        <v>3.6533535116828331E-2</v>
      </c>
      <c r="BR173" s="49">
        <f t="shared" si="94"/>
        <v>4.1103114782030215E-2</v>
      </c>
      <c r="BS173" s="49">
        <f t="shared" si="94"/>
        <v>7.3310457379587302E-2</v>
      </c>
      <c r="BT173" s="49">
        <f t="shared" si="95"/>
        <v>4.2519877581877141E-2</v>
      </c>
      <c r="BV173" s="122">
        <f t="shared" si="96"/>
        <v>3.1968343944340338E-2</v>
      </c>
      <c r="BW173" s="49">
        <f t="shared" si="96"/>
        <v>3.6517797869232815E-2</v>
      </c>
      <c r="BX173" s="49">
        <f t="shared" si="96"/>
        <v>6.8583290086523307E-2</v>
      </c>
      <c r="BY173" s="49">
        <f t="shared" si="96"/>
        <v>3.7928320839100138E-2</v>
      </c>
      <c r="CA173" s="180">
        <v>858048.63303438795</v>
      </c>
      <c r="CB173" s="64">
        <v>831163.50779396179</v>
      </c>
      <c r="CC173" s="64">
        <v>734198.15987085889</v>
      </c>
      <c r="CD173" s="64">
        <v>833560.24030737428</v>
      </c>
      <c r="CF173" s="180">
        <v>853413.53559699899</v>
      </c>
      <c r="CG173" s="64">
        <v>826304.69909379026</v>
      </c>
      <c r="CH173" s="64">
        <v>729718.33624722296</v>
      </c>
      <c r="CI173" s="64">
        <v>829550.47608721699</v>
      </c>
      <c r="CK173" s="163">
        <v>815512.25</v>
      </c>
      <c r="CL173" s="60">
        <v>811920.5</v>
      </c>
    </row>
    <row r="174" spans="1:90">
      <c r="A174" s="9" t="s">
        <v>372</v>
      </c>
      <c r="B174" s="23" t="s">
        <v>373</v>
      </c>
      <c r="D174" s="131">
        <v>1227115.5424950894</v>
      </c>
      <c r="E174" s="54">
        <v>665453.4375</v>
      </c>
      <c r="F174" s="124">
        <f t="shared" si="65"/>
        <v>1844.0291586818792</v>
      </c>
      <c r="G174" s="131">
        <f t="shared" si="66"/>
        <v>1170936</v>
      </c>
      <c r="H174" s="54">
        <v>660995.375</v>
      </c>
      <c r="I174" s="124">
        <f t="shared" si="67"/>
        <v>1771.4738170444839</v>
      </c>
      <c r="J174" s="49">
        <f t="shared" si="68"/>
        <v>4.7978320330991142E-2</v>
      </c>
      <c r="K174" s="49">
        <f t="shared" si="69"/>
        <v>4.0957614467283632E-2</v>
      </c>
      <c r="M174" s="131">
        <f t="shared" si="70"/>
        <v>1255413.5250549954</v>
      </c>
      <c r="N174" s="124">
        <f t="shared" si="71"/>
        <v>1886.5535202152973</v>
      </c>
      <c r="O174" s="49">
        <f t="shared" si="72"/>
        <v>-2.2540766046523553E-2</v>
      </c>
      <c r="P174" s="49">
        <f t="shared" si="73"/>
        <v>-2.2540766046523442E-2</v>
      </c>
      <c r="R174" s="131">
        <v>914953</v>
      </c>
      <c r="S174" s="54">
        <v>100289</v>
      </c>
      <c r="T174" s="54">
        <v>210952</v>
      </c>
      <c r="V174" s="124">
        <f t="shared" si="74"/>
        <v>210952</v>
      </c>
      <c r="W174" s="51">
        <f t="shared" si="75"/>
        <v>921.54249508935027</v>
      </c>
      <c r="Y174" s="176">
        <v>-2.4398936840043017E-2</v>
      </c>
      <c r="Z174" s="61">
        <v>-2.5972351989103082E-2</v>
      </c>
      <c r="AA174" s="117">
        <f t="shared" si="76"/>
        <v>4</v>
      </c>
      <c r="AB174" s="63">
        <f t="shared" si="77"/>
        <v>937.83518135628219</v>
      </c>
      <c r="AC174" s="63">
        <f t="shared" si="77"/>
        <v>102.9631963782593</v>
      </c>
      <c r="AE174" s="124">
        <f t="shared" si="78"/>
        <v>0</v>
      </c>
      <c r="AF174" s="51">
        <v>0</v>
      </c>
      <c r="AG174" s="51">
        <f t="shared" si="79"/>
        <v>921.54249508935027</v>
      </c>
      <c r="AI174" s="124">
        <v>0</v>
      </c>
      <c r="AJ174" s="51">
        <f t="shared" si="80"/>
        <v>0</v>
      </c>
      <c r="AK174" s="51">
        <f t="shared" si="81"/>
        <v>921.54249508935027</v>
      </c>
      <c r="AM174" s="124">
        <f t="shared" si="82"/>
        <v>830.37694091225069</v>
      </c>
      <c r="AN174" s="51">
        <f t="shared" si="83"/>
        <v>91.165554177099722</v>
      </c>
      <c r="AO174" s="51">
        <f t="shared" si="84"/>
        <v>0</v>
      </c>
      <c r="AQ174" s="124">
        <f t="shared" si="85"/>
        <v>915783</v>
      </c>
      <c r="AR174" s="51">
        <f t="shared" si="85"/>
        <v>100380</v>
      </c>
      <c r="AS174" s="51">
        <f t="shared" si="86"/>
        <v>210952</v>
      </c>
      <c r="AU174" s="178">
        <f t="shared" si="87"/>
        <v>1227115</v>
      </c>
      <c r="AW174" s="124">
        <f t="shared" si="88"/>
        <v>1376.178930625781</v>
      </c>
      <c r="AX174" s="51">
        <f t="shared" si="88"/>
        <v>150.84451344501471</v>
      </c>
      <c r="AY174" s="51">
        <f t="shared" si="88"/>
        <v>317.00489938486493</v>
      </c>
      <c r="AZ174" s="65">
        <f t="shared" si="89"/>
        <v>1844.0283434556607</v>
      </c>
      <c r="BB174" s="131">
        <v>937835.18135628232</v>
      </c>
      <c r="BC174" s="54">
        <v>102963.19637825929</v>
      </c>
      <c r="BD174" s="54">
        <v>214615.14732045381</v>
      </c>
      <c r="BE174" s="54">
        <f t="shared" si="90"/>
        <v>1255413.5250549954</v>
      </c>
      <c r="BG174" s="122">
        <f t="shared" si="91"/>
        <v>-2.3513919923958126E-2</v>
      </c>
      <c r="BH174" s="49">
        <f t="shared" si="91"/>
        <v>-2.5088541043047252E-2</v>
      </c>
      <c r="BI174" s="49">
        <f t="shared" si="91"/>
        <v>-1.7068447247034935E-2</v>
      </c>
      <c r="BJ174" s="49">
        <f t="shared" si="92"/>
        <v>-2.2541198171141086E-2</v>
      </c>
      <c r="BL174" s="131">
        <v>878800</v>
      </c>
      <c r="BM174" s="54">
        <v>96046</v>
      </c>
      <c r="BN174" s="54">
        <v>196090</v>
      </c>
      <c r="BO174" s="54">
        <f t="shared" si="93"/>
        <v>1170936</v>
      </c>
      <c r="BQ174" s="122">
        <f t="shared" si="94"/>
        <v>4.2083522985889799E-2</v>
      </c>
      <c r="BR174" s="49">
        <f t="shared" si="94"/>
        <v>4.5124211315411333E-2</v>
      </c>
      <c r="BS174" s="49">
        <f t="shared" si="94"/>
        <v>7.5791728288030935E-2</v>
      </c>
      <c r="BT174" s="49">
        <f t="shared" si="95"/>
        <v>4.7977857030614857E-2</v>
      </c>
      <c r="BV174" s="122">
        <f t="shared" si="96"/>
        <v>3.5102308051988107E-2</v>
      </c>
      <c r="BW174" s="49">
        <f t="shared" si="96"/>
        <v>3.8122625942569766E-2</v>
      </c>
      <c r="BX174" s="49">
        <f t="shared" si="96"/>
        <v>6.85846924663982E-2</v>
      </c>
      <c r="BY174" s="49">
        <f t="shared" si="96"/>
        <v>4.09571542706888E-2</v>
      </c>
      <c r="CA174" s="180">
        <v>643121.0636814608</v>
      </c>
      <c r="CB174" s="64">
        <v>657730.76199160609</v>
      </c>
      <c r="CC174" s="64">
        <v>603495.51498405822</v>
      </c>
      <c r="CD174" s="64">
        <v>637130.15829364932</v>
      </c>
      <c r="CF174" s="180">
        <v>636804.71570491686</v>
      </c>
      <c r="CG174" s="64">
        <v>652822.26713416353</v>
      </c>
      <c r="CH174" s="64">
        <v>598782.31153383758</v>
      </c>
      <c r="CI174" s="64">
        <v>631410.50325732073</v>
      </c>
      <c r="CK174" s="163">
        <v>665453.4375</v>
      </c>
      <c r="CL174" s="60">
        <v>660995.375</v>
      </c>
    </row>
    <row r="175" spans="1:90">
      <c r="A175" s="9" t="s">
        <v>374</v>
      </c>
      <c r="B175" s="23" t="s">
        <v>375</v>
      </c>
      <c r="D175" s="131">
        <v>1219856</v>
      </c>
      <c r="E175" s="54">
        <v>590534.5625</v>
      </c>
      <c r="F175" s="124">
        <f t="shared" si="65"/>
        <v>2065.6809566501875</v>
      </c>
      <c r="G175" s="131">
        <f t="shared" si="66"/>
        <v>1164551</v>
      </c>
      <c r="H175" s="54">
        <v>586774.5</v>
      </c>
      <c r="I175" s="124">
        <f t="shared" si="67"/>
        <v>1984.6653186189924</v>
      </c>
      <c r="J175" s="49">
        <f t="shared" si="68"/>
        <v>4.7490406173709809E-2</v>
      </c>
      <c r="K175" s="49">
        <f t="shared" si="69"/>
        <v>4.0820806042788593E-2</v>
      </c>
      <c r="M175" s="131">
        <f t="shared" si="70"/>
        <v>1246033.8245684761</v>
      </c>
      <c r="N175" s="124">
        <f t="shared" si="71"/>
        <v>2110.0099870419963</v>
      </c>
      <c r="O175" s="49">
        <f t="shared" si="72"/>
        <v>-2.100891970371821E-2</v>
      </c>
      <c r="P175" s="49">
        <f t="shared" si="73"/>
        <v>-2.100891970371821E-2</v>
      </c>
      <c r="R175" s="131">
        <v>924806</v>
      </c>
      <c r="S175" s="54">
        <v>95969</v>
      </c>
      <c r="T175" s="54">
        <v>199081</v>
      </c>
      <c r="V175" s="124">
        <f t="shared" si="74"/>
        <v>199081</v>
      </c>
      <c r="W175" s="51">
        <f t="shared" si="75"/>
        <v>0</v>
      </c>
      <c r="Y175" s="176">
        <v>-2.8070848518498281E-2</v>
      </c>
      <c r="Z175" s="61">
        <v>-3.7741115054418573E-2</v>
      </c>
      <c r="AA175" s="117">
        <f t="shared" si="76"/>
        <v>4</v>
      </c>
      <c r="AB175" s="63">
        <f t="shared" si="77"/>
        <v>951.51585749879769</v>
      </c>
      <c r="AC175" s="63">
        <f t="shared" si="77"/>
        <v>99.733035985869151</v>
      </c>
      <c r="AE175" s="124">
        <f t="shared" si="78"/>
        <v>0</v>
      </c>
      <c r="AF175" s="51">
        <v>0</v>
      </c>
      <c r="AG175" s="51">
        <f t="shared" si="79"/>
        <v>0</v>
      </c>
      <c r="AI175" s="124">
        <v>0</v>
      </c>
      <c r="AJ175" s="51">
        <f t="shared" si="80"/>
        <v>0</v>
      </c>
      <c r="AK175" s="51">
        <f t="shared" si="81"/>
        <v>0</v>
      </c>
      <c r="AM175" s="124">
        <f t="shared" si="82"/>
        <v>0</v>
      </c>
      <c r="AN175" s="51">
        <f t="shared" si="83"/>
        <v>0</v>
      </c>
      <c r="AO175" s="51">
        <f t="shared" si="84"/>
        <v>0</v>
      </c>
      <c r="AQ175" s="124">
        <f t="shared" si="85"/>
        <v>924806</v>
      </c>
      <c r="AR175" s="51">
        <f t="shared" si="85"/>
        <v>95969</v>
      </c>
      <c r="AS175" s="51">
        <f t="shared" si="86"/>
        <v>199081</v>
      </c>
      <c r="AU175" s="178">
        <f t="shared" si="87"/>
        <v>1219856</v>
      </c>
      <c r="AW175" s="124">
        <f t="shared" si="88"/>
        <v>1566.0488965876573</v>
      </c>
      <c r="AX175" s="51">
        <f t="shared" si="88"/>
        <v>162.51207989202157</v>
      </c>
      <c r="AY175" s="51">
        <f t="shared" si="88"/>
        <v>337.11998017050865</v>
      </c>
      <c r="AZ175" s="65">
        <f t="shared" si="89"/>
        <v>2065.6809566501875</v>
      </c>
      <c r="BB175" s="131">
        <v>951515.8574987977</v>
      </c>
      <c r="BC175" s="54">
        <v>99733.035985869152</v>
      </c>
      <c r="BD175" s="54">
        <v>194784.93108380915</v>
      </c>
      <c r="BE175" s="54">
        <f t="shared" si="90"/>
        <v>1246033.8245684761</v>
      </c>
      <c r="BG175" s="122">
        <f t="shared" si="91"/>
        <v>-2.8070848518498281E-2</v>
      </c>
      <c r="BH175" s="49">
        <f t="shared" si="91"/>
        <v>-3.7741115054418573E-2</v>
      </c>
      <c r="BI175" s="49">
        <f t="shared" si="91"/>
        <v>2.2055447987105348E-2</v>
      </c>
      <c r="BJ175" s="49">
        <f t="shared" si="92"/>
        <v>-2.100891970371821E-2</v>
      </c>
      <c r="BL175" s="131">
        <v>887766</v>
      </c>
      <c r="BM175" s="54">
        <v>91668</v>
      </c>
      <c r="BN175" s="54">
        <v>185117</v>
      </c>
      <c r="BO175" s="54">
        <f t="shared" si="93"/>
        <v>1164551</v>
      </c>
      <c r="BQ175" s="122">
        <f t="shared" si="94"/>
        <v>4.1722706208618066E-2</v>
      </c>
      <c r="BR175" s="49">
        <f t="shared" si="94"/>
        <v>4.6919317537199356E-2</v>
      </c>
      <c r="BS175" s="49">
        <f t="shared" si="94"/>
        <v>7.5433374568516065E-2</v>
      </c>
      <c r="BT175" s="49">
        <f t="shared" si="95"/>
        <v>4.7490406173709809E-2</v>
      </c>
      <c r="BV175" s="122">
        <f t="shared" si="96"/>
        <v>3.5089830282725831E-2</v>
      </c>
      <c r="BW175" s="49">
        <f t="shared" si="96"/>
        <v>4.0253353652321522E-2</v>
      </c>
      <c r="BX175" s="49">
        <f t="shared" si="96"/>
        <v>6.8585855456603895E-2</v>
      </c>
      <c r="BY175" s="49">
        <f t="shared" si="96"/>
        <v>4.0820806042788593E-2</v>
      </c>
      <c r="CA175" s="180">
        <v>652502.5959246126</v>
      </c>
      <c r="CB175" s="64">
        <v>637096.43894245801</v>
      </c>
      <c r="CC175" s="64">
        <v>547733.15752981091</v>
      </c>
      <c r="CD175" s="64">
        <v>632369.90206217265</v>
      </c>
      <c r="CF175" s="180">
        <v>644555.78845547745</v>
      </c>
      <c r="CG175" s="64">
        <v>632323.61497305636</v>
      </c>
      <c r="CH175" s="64">
        <v>543035.7141013433</v>
      </c>
      <c r="CI175" s="64">
        <v>625769.16465245269</v>
      </c>
      <c r="CK175" s="163">
        <v>590534.5625</v>
      </c>
      <c r="CL175" s="60">
        <v>586774.5</v>
      </c>
    </row>
    <row r="176" spans="1:90">
      <c r="A176" s="9" t="s">
        <v>376</v>
      </c>
      <c r="B176" s="23" t="s">
        <v>377</v>
      </c>
      <c r="D176" s="131">
        <v>1159065.5577965898</v>
      </c>
      <c r="E176" s="54">
        <v>589769.875</v>
      </c>
      <c r="F176" s="124">
        <f t="shared" si="65"/>
        <v>1965.2844387763785</v>
      </c>
      <c r="G176" s="131">
        <f t="shared" si="66"/>
        <v>1103363</v>
      </c>
      <c r="H176" s="54">
        <v>586146.75</v>
      </c>
      <c r="I176" s="124">
        <f t="shared" si="67"/>
        <v>1882.4006104273374</v>
      </c>
      <c r="J176" s="49">
        <f t="shared" si="68"/>
        <v>5.0484344496407596E-2</v>
      </c>
      <c r="K176" s="49">
        <f t="shared" si="69"/>
        <v>4.4030918758693582E-2</v>
      </c>
      <c r="M176" s="131">
        <f t="shared" si="70"/>
        <v>1202631.6471391288</v>
      </c>
      <c r="N176" s="124">
        <f t="shared" si="71"/>
        <v>2039.1540804608387</v>
      </c>
      <c r="O176" s="49">
        <f t="shared" si="72"/>
        <v>-3.6225630222001759E-2</v>
      </c>
      <c r="P176" s="49">
        <f t="shared" si="73"/>
        <v>-3.6225630222001648E-2</v>
      </c>
      <c r="R176" s="131">
        <v>884133</v>
      </c>
      <c r="S176" s="54">
        <v>90765</v>
      </c>
      <c r="T176" s="54">
        <v>181192</v>
      </c>
      <c r="V176" s="124">
        <f t="shared" si="74"/>
        <v>181192</v>
      </c>
      <c r="W176" s="51">
        <f t="shared" si="75"/>
        <v>2975.5577965897974</v>
      </c>
      <c r="Y176" s="176">
        <v>-3.2458651544400308E-2</v>
      </c>
      <c r="Z176" s="61">
        <v>-3.2475526909601427E-2</v>
      </c>
      <c r="AA176" s="117">
        <f t="shared" si="76"/>
        <v>4</v>
      </c>
      <c r="AB176" s="63">
        <f t="shared" si="77"/>
        <v>913.79350496106758</v>
      </c>
      <c r="AC176" s="63">
        <f t="shared" si="77"/>
        <v>93.811580507193611</v>
      </c>
      <c r="AE176" s="124">
        <f t="shared" si="78"/>
        <v>0</v>
      </c>
      <c r="AF176" s="51">
        <v>0</v>
      </c>
      <c r="AG176" s="51">
        <f t="shared" si="79"/>
        <v>2975.5577965897974</v>
      </c>
      <c r="AI176" s="124">
        <v>0</v>
      </c>
      <c r="AJ176" s="51">
        <f t="shared" si="80"/>
        <v>0</v>
      </c>
      <c r="AK176" s="51">
        <f t="shared" si="81"/>
        <v>2975.5577965897974</v>
      </c>
      <c r="AM176" s="124">
        <f t="shared" si="82"/>
        <v>2698.5228909363918</v>
      </c>
      <c r="AN176" s="51">
        <f t="shared" si="83"/>
        <v>277.03490565340559</v>
      </c>
      <c r="AO176" s="51">
        <f t="shared" si="84"/>
        <v>0</v>
      </c>
      <c r="AQ176" s="124">
        <f t="shared" si="85"/>
        <v>886832</v>
      </c>
      <c r="AR176" s="51">
        <f t="shared" si="85"/>
        <v>91042</v>
      </c>
      <c r="AS176" s="51">
        <f t="shared" si="86"/>
        <v>181192</v>
      </c>
      <c r="AU176" s="178">
        <f t="shared" si="87"/>
        <v>1159066</v>
      </c>
      <c r="AW176" s="124">
        <f t="shared" si="88"/>
        <v>1503.6915881808986</v>
      </c>
      <c r="AX176" s="51">
        <f t="shared" si="88"/>
        <v>154.3686849044299</v>
      </c>
      <c r="AY176" s="51">
        <f t="shared" si="88"/>
        <v>307.22491548080512</v>
      </c>
      <c r="AZ176" s="65">
        <f t="shared" si="89"/>
        <v>1965.2851885661335</v>
      </c>
      <c r="BB176" s="131">
        <v>913793.50496106769</v>
      </c>
      <c r="BC176" s="54">
        <v>93811.580507193619</v>
      </c>
      <c r="BD176" s="54">
        <v>195026.56167086741</v>
      </c>
      <c r="BE176" s="54">
        <f t="shared" si="90"/>
        <v>1202631.6471391288</v>
      </c>
      <c r="BG176" s="122">
        <f t="shared" si="91"/>
        <v>-2.9505030200686733E-2</v>
      </c>
      <c r="BH176" s="49">
        <f t="shared" si="91"/>
        <v>-2.9522799767574992E-2</v>
      </c>
      <c r="BI176" s="49">
        <f t="shared" si="91"/>
        <v>-7.0936807542220981E-2</v>
      </c>
      <c r="BJ176" s="49">
        <f t="shared" si="92"/>
        <v>-3.6225262525532709E-2</v>
      </c>
      <c r="BL176" s="131">
        <v>848011</v>
      </c>
      <c r="BM176" s="54">
        <v>86831</v>
      </c>
      <c r="BN176" s="54">
        <v>168521</v>
      </c>
      <c r="BO176" s="54">
        <f t="shared" si="93"/>
        <v>1103363</v>
      </c>
      <c r="BQ176" s="122">
        <f t="shared" si="94"/>
        <v>4.5778887302169391E-2</v>
      </c>
      <c r="BR176" s="49">
        <f t="shared" si="94"/>
        <v>4.8496504704540921E-2</v>
      </c>
      <c r="BS176" s="49">
        <f t="shared" si="94"/>
        <v>7.5189442265355622E-2</v>
      </c>
      <c r="BT176" s="49">
        <f t="shared" si="95"/>
        <v>5.0484745274220755E-2</v>
      </c>
      <c r="BV176" s="122">
        <f t="shared" si="96"/>
        <v>3.9354368533629946E-2</v>
      </c>
      <c r="BW176" s="49">
        <f t="shared" si="96"/>
        <v>4.2055290835135484E-2</v>
      </c>
      <c r="BX176" s="49">
        <f t="shared" si="96"/>
        <v>6.8584246047071806E-2</v>
      </c>
      <c r="BY176" s="49">
        <f t="shared" si="96"/>
        <v>4.4031317074413545E-2</v>
      </c>
      <c r="CA176" s="180">
        <v>626634.46901819017</v>
      </c>
      <c r="CB176" s="64">
        <v>599270.07417246338</v>
      </c>
      <c r="CC176" s="64">
        <v>548412.62017442519</v>
      </c>
      <c r="CD176" s="64">
        <v>610343.02755113249</v>
      </c>
      <c r="CF176" s="180">
        <v>618932.11189249018</v>
      </c>
      <c r="CG176" s="64">
        <v>594709.34825525561</v>
      </c>
      <c r="CH176" s="64">
        <v>543842.02061486803</v>
      </c>
      <c r="CI176" s="64">
        <v>603826.81651761325</v>
      </c>
      <c r="CK176" s="163">
        <v>589769.875</v>
      </c>
      <c r="CL176" s="60">
        <v>586146.75</v>
      </c>
    </row>
    <row r="177" spans="1:90">
      <c r="A177" s="9" t="s">
        <v>378</v>
      </c>
      <c r="B177" s="23" t="s">
        <v>379</v>
      </c>
      <c r="D177" s="131">
        <v>435754.15442342364</v>
      </c>
      <c r="E177" s="54">
        <v>243210.375</v>
      </c>
      <c r="F177" s="124">
        <f t="shared" si="65"/>
        <v>1791.6758461616764</v>
      </c>
      <c r="G177" s="131">
        <f t="shared" si="66"/>
        <v>417236</v>
      </c>
      <c r="H177" s="54">
        <v>241927.0625</v>
      </c>
      <c r="I177" s="124">
        <f t="shared" si="67"/>
        <v>1724.6354983539718</v>
      </c>
      <c r="J177" s="49">
        <f t="shared" si="68"/>
        <v>4.4382925786422112E-2</v>
      </c>
      <c r="K177" s="49">
        <f t="shared" si="69"/>
        <v>3.8872183642102431E-2</v>
      </c>
      <c r="M177" s="131">
        <f t="shared" si="70"/>
        <v>441640.87450427574</v>
      </c>
      <c r="N177" s="124">
        <f t="shared" si="71"/>
        <v>1815.8800770907726</v>
      </c>
      <c r="O177" s="49">
        <f t="shared" si="72"/>
        <v>-1.3329201214583475E-2</v>
      </c>
      <c r="P177" s="49">
        <f t="shared" si="73"/>
        <v>-1.3329201214583475E-2</v>
      </c>
      <c r="R177" s="131">
        <v>325630</v>
      </c>
      <c r="S177" s="54">
        <v>35303</v>
      </c>
      <c r="T177" s="54">
        <v>74074</v>
      </c>
      <c r="V177" s="124">
        <f t="shared" si="74"/>
        <v>74074</v>
      </c>
      <c r="W177" s="51">
        <f t="shared" si="75"/>
        <v>747.15442342363531</v>
      </c>
      <c r="Y177" s="176">
        <v>-3.1249815838632067E-3</v>
      </c>
      <c r="Z177" s="61">
        <v>-3.5868574803652131E-2</v>
      </c>
      <c r="AA177" s="117">
        <f t="shared" si="76"/>
        <v>4</v>
      </c>
      <c r="AB177" s="63">
        <f t="shared" si="77"/>
        <v>326.65077766455636</v>
      </c>
      <c r="AC177" s="63">
        <f t="shared" si="77"/>
        <v>36.616377267041628</v>
      </c>
      <c r="AE177" s="124">
        <f t="shared" si="78"/>
        <v>0</v>
      </c>
      <c r="AF177" s="51">
        <v>0</v>
      </c>
      <c r="AG177" s="51">
        <f t="shared" si="79"/>
        <v>747.15442342363531</v>
      </c>
      <c r="AI177" s="124">
        <v>0</v>
      </c>
      <c r="AJ177" s="51">
        <f t="shared" si="80"/>
        <v>0</v>
      </c>
      <c r="AK177" s="51">
        <f t="shared" si="81"/>
        <v>747.15442342363531</v>
      </c>
      <c r="AM177" s="124">
        <f t="shared" si="82"/>
        <v>671.84321547814886</v>
      </c>
      <c r="AN177" s="51">
        <f t="shared" si="83"/>
        <v>75.311207945486387</v>
      </c>
      <c r="AO177" s="51">
        <f t="shared" si="84"/>
        <v>0</v>
      </c>
      <c r="AQ177" s="124">
        <f t="shared" si="85"/>
        <v>326302</v>
      </c>
      <c r="AR177" s="51">
        <f t="shared" si="85"/>
        <v>35378</v>
      </c>
      <c r="AS177" s="51">
        <f t="shared" si="86"/>
        <v>74074</v>
      </c>
      <c r="AU177" s="178">
        <f t="shared" si="87"/>
        <v>435754</v>
      </c>
      <c r="AW177" s="124">
        <f t="shared" si="88"/>
        <v>1341.6450675675328</v>
      </c>
      <c r="AX177" s="51">
        <f t="shared" si="88"/>
        <v>145.46254451521651</v>
      </c>
      <c r="AY177" s="51">
        <f t="shared" si="88"/>
        <v>304.56759914127838</v>
      </c>
      <c r="AZ177" s="65">
        <f t="shared" si="89"/>
        <v>1791.6752112240276</v>
      </c>
      <c r="BB177" s="131">
        <v>326650.77766455634</v>
      </c>
      <c r="BC177" s="54">
        <v>36616.377267041629</v>
      </c>
      <c r="BD177" s="54">
        <v>78373.719572677772</v>
      </c>
      <c r="BE177" s="54">
        <f t="shared" si="90"/>
        <v>441640.87450427574</v>
      </c>
      <c r="BG177" s="122">
        <f t="shared" si="91"/>
        <v>-1.0677386628312746E-3</v>
      </c>
      <c r="BH177" s="49">
        <f t="shared" si="91"/>
        <v>-3.3820311004832626E-2</v>
      </c>
      <c r="BI177" s="49">
        <f t="shared" si="91"/>
        <v>-5.4861752078648518E-2</v>
      </c>
      <c r="BJ177" s="49">
        <f t="shared" si="92"/>
        <v>-1.3329550872942852E-2</v>
      </c>
      <c r="BL177" s="131">
        <v>314508</v>
      </c>
      <c r="BM177" s="54">
        <v>33774</v>
      </c>
      <c r="BN177" s="54">
        <v>68954</v>
      </c>
      <c r="BO177" s="54">
        <f t="shared" si="93"/>
        <v>417236</v>
      </c>
      <c r="BQ177" s="122">
        <f t="shared" si="94"/>
        <v>3.7499841021532143E-2</v>
      </c>
      <c r="BR177" s="49">
        <f t="shared" si="94"/>
        <v>4.7492153727719533E-2</v>
      </c>
      <c r="BS177" s="49">
        <f t="shared" si="94"/>
        <v>7.4252400150825126E-2</v>
      </c>
      <c r="BT177" s="49">
        <f t="shared" si="95"/>
        <v>4.4382555675924307E-2</v>
      </c>
      <c r="BV177" s="122">
        <f t="shared" si="96"/>
        <v>3.2025417840650272E-2</v>
      </c>
      <c r="BW177" s="49">
        <f t="shared" si="96"/>
        <v>4.1965005576532599E-2</v>
      </c>
      <c r="BX177" s="49">
        <f t="shared" si="96"/>
        <v>6.8584050133813745E-2</v>
      </c>
      <c r="BY177" s="49">
        <f t="shared" si="96"/>
        <v>3.8871815484512462E-2</v>
      </c>
      <c r="CA177" s="180">
        <v>224000.9756087389</v>
      </c>
      <c r="CB177" s="64">
        <v>233906.08070039185</v>
      </c>
      <c r="CC177" s="64">
        <v>220386.067084565</v>
      </c>
      <c r="CD177" s="64">
        <v>224135.48577113546</v>
      </c>
      <c r="CF177" s="180">
        <v>222739.11045998332</v>
      </c>
      <c r="CG177" s="64">
        <v>232404.3203650747</v>
      </c>
      <c r="CH177" s="64">
        <v>218685.37070932143</v>
      </c>
      <c r="CI177" s="64">
        <v>222798.31051403488</v>
      </c>
      <c r="CK177" s="163">
        <v>243210.375</v>
      </c>
      <c r="CL177" s="60">
        <v>241927.0625</v>
      </c>
    </row>
    <row r="178" spans="1:90">
      <c r="A178" s="9" t="s">
        <v>380</v>
      </c>
      <c r="B178" s="23" t="s">
        <v>381</v>
      </c>
      <c r="D178" s="131">
        <v>782936.58279689692</v>
      </c>
      <c r="E178" s="54">
        <v>338052.3125</v>
      </c>
      <c r="F178" s="124">
        <f t="shared" si="65"/>
        <v>2316.0219701111996</v>
      </c>
      <c r="G178" s="131">
        <f t="shared" si="66"/>
        <v>753779</v>
      </c>
      <c r="H178" s="54">
        <v>337632.40625</v>
      </c>
      <c r="I178" s="124">
        <f t="shared" si="67"/>
        <v>2232.543399408954</v>
      </c>
      <c r="J178" s="49">
        <f t="shared" si="68"/>
        <v>3.8681872003461182E-2</v>
      </c>
      <c r="K178" s="49">
        <f t="shared" si="69"/>
        <v>3.7391689999999977E-2</v>
      </c>
      <c r="M178" s="131">
        <f t="shared" si="70"/>
        <v>782743.11222662253</v>
      </c>
      <c r="N178" s="124">
        <f t="shared" si="71"/>
        <v>2315.4496605510499</v>
      </c>
      <c r="O178" s="49">
        <f t="shared" si="72"/>
        <v>2.4716994279772031E-4</v>
      </c>
      <c r="P178" s="49">
        <f t="shared" si="73"/>
        <v>2.4716994279794235E-4</v>
      </c>
      <c r="R178" s="131">
        <v>599339</v>
      </c>
      <c r="S178" s="54">
        <v>56294</v>
      </c>
      <c r="T178" s="54">
        <v>126366</v>
      </c>
      <c r="V178" s="124">
        <f t="shared" si="74"/>
        <v>126366</v>
      </c>
      <c r="W178" s="51">
        <f t="shared" si="75"/>
        <v>937.58279689692426</v>
      </c>
      <c r="Y178" s="176">
        <v>6.6021879634137193E-4</v>
      </c>
      <c r="Z178" s="61">
        <v>-1.409869580724088E-4</v>
      </c>
      <c r="AA178" s="117">
        <f t="shared" si="76"/>
        <v>3</v>
      </c>
      <c r="AB178" s="63">
        <f t="shared" si="77"/>
        <v>598.94356619964731</v>
      </c>
      <c r="AC178" s="63">
        <f t="shared" si="77"/>
        <v>56.301937838949499</v>
      </c>
      <c r="AE178" s="124">
        <f t="shared" si="78"/>
        <v>0</v>
      </c>
      <c r="AF178" s="51">
        <v>0</v>
      </c>
      <c r="AG178" s="51">
        <f t="shared" si="79"/>
        <v>937.58279689692426</v>
      </c>
      <c r="AI178" s="124">
        <v>0</v>
      </c>
      <c r="AJ178" s="51">
        <f t="shared" si="80"/>
        <v>7.9367198177281804</v>
      </c>
      <c r="AK178" s="51">
        <f t="shared" si="81"/>
        <v>929.64607707919606</v>
      </c>
      <c r="AM178" s="124">
        <f t="shared" si="82"/>
        <v>849.76628344256085</v>
      </c>
      <c r="AN178" s="51">
        <f t="shared" si="83"/>
        <v>79.879793636635242</v>
      </c>
      <c r="AO178" s="51">
        <f t="shared" si="84"/>
        <v>0</v>
      </c>
      <c r="AQ178" s="124">
        <f t="shared" si="85"/>
        <v>600189</v>
      </c>
      <c r="AR178" s="51">
        <f t="shared" si="85"/>
        <v>56382</v>
      </c>
      <c r="AS178" s="51">
        <f t="shared" si="86"/>
        <v>126366</v>
      </c>
      <c r="AU178" s="178">
        <f t="shared" si="87"/>
        <v>782937</v>
      </c>
      <c r="AW178" s="124">
        <f t="shared" si="88"/>
        <v>1775.4323156715575</v>
      </c>
      <c r="AX178" s="51">
        <f t="shared" si="88"/>
        <v>166.7848374798501</v>
      </c>
      <c r="AY178" s="51">
        <f t="shared" si="88"/>
        <v>373.80605109749098</v>
      </c>
      <c r="AZ178" s="65">
        <f t="shared" si="89"/>
        <v>2316.0232042488988</v>
      </c>
      <c r="BB178" s="131">
        <v>598943.56619964726</v>
      </c>
      <c r="BC178" s="54">
        <v>56301.937838949489</v>
      </c>
      <c r="BD178" s="54">
        <v>127497.60818802574</v>
      </c>
      <c r="BE178" s="54">
        <f t="shared" si="90"/>
        <v>782743.11222662253</v>
      </c>
      <c r="BG178" s="122">
        <f t="shared" si="91"/>
        <v>2.0793842202115886E-3</v>
      </c>
      <c r="BH178" s="49">
        <f t="shared" si="91"/>
        <v>1.4220143057868118E-3</v>
      </c>
      <c r="BI178" s="49">
        <f t="shared" si="91"/>
        <v>-8.8755248361750416E-3</v>
      </c>
      <c r="BJ178" s="49">
        <f t="shared" si="92"/>
        <v>2.4770294410636495E-4</v>
      </c>
      <c r="BL178" s="131">
        <v>581216</v>
      </c>
      <c r="BM178" s="54">
        <v>54454</v>
      </c>
      <c r="BN178" s="54">
        <v>118109</v>
      </c>
      <c r="BO178" s="54">
        <f t="shared" si="93"/>
        <v>753779</v>
      </c>
      <c r="BQ178" s="122">
        <f t="shared" si="94"/>
        <v>3.2643629906953686E-2</v>
      </c>
      <c r="BR178" s="49">
        <f t="shared" si="94"/>
        <v>3.5406030778271536E-2</v>
      </c>
      <c r="BS178" s="49">
        <f t="shared" si="94"/>
        <v>6.9909998391316508E-2</v>
      </c>
      <c r="BT178" s="49">
        <f t="shared" si="95"/>
        <v>3.8682425485453864E-2</v>
      </c>
      <c r="BV178" s="122">
        <f t="shared" si="96"/>
        <v>3.1360948208923212E-2</v>
      </c>
      <c r="BW178" s="49">
        <f t="shared" si="96"/>
        <v>3.411991780836976E-2</v>
      </c>
      <c r="BX178" s="49">
        <f t="shared" si="96"/>
        <v>6.8581026872264861E-2</v>
      </c>
      <c r="BY178" s="49">
        <f t="shared" si="96"/>
        <v>3.7392242794494157E-2</v>
      </c>
      <c r="CA178" s="180">
        <v>410725.92608695303</v>
      </c>
      <c r="CB178" s="64">
        <v>359657.79792201071</v>
      </c>
      <c r="CC178" s="64">
        <v>358521.92015961744</v>
      </c>
      <c r="CD178" s="64">
        <v>397246.98917383817</v>
      </c>
      <c r="CF178" s="180">
        <v>409507.7630740733</v>
      </c>
      <c r="CG178" s="64">
        <v>359119.91942054295</v>
      </c>
      <c r="CH178" s="64">
        <v>356944.60235365591</v>
      </c>
      <c r="CI178" s="64">
        <v>396269.14619939646</v>
      </c>
      <c r="CK178" s="163">
        <v>338052.3125</v>
      </c>
      <c r="CL178" s="60">
        <v>337632.40625</v>
      </c>
    </row>
    <row r="179" spans="1:90">
      <c r="A179" s="9" t="s">
        <v>382</v>
      </c>
      <c r="B179" s="23" t="s">
        <v>383</v>
      </c>
      <c r="D179" s="131">
        <v>1129106.1267520075</v>
      </c>
      <c r="E179" s="54">
        <v>531883.9375</v>
      </c>
      <c r="F179" s="124">
        <f t="shared" si="65"/>
        <v>2122.843062452901</v>
      </c>
      <c r="G179" s="131">
        <f t="shared" si="66"/>
        <v>1085960</v>
      </c>
      <c r="H179" s="54">
        <v>530687.3125</v>
      </c>
      <c r="I179" s="124">
        <f t="shared" si="67"/>
        <v>2046.3274218563497</v>
      </c>
      <c r="J179" s="49">
        <f t="shared" si="68"/>
        <v>3.9730861866005718E-2</v>
      </c>
      <c r="K179" s="49">
        <f t="shared" si="69"/>
        <v>3.7391689999999755E-2</v>
      </c>
      <c r="M179" s="131">
        <f t="shared" si="70"/>
        <v>1125741.471432979</v>
      </c>
      <c r="N179" s="124">
        <f t="shared" si="71"/>
        <v>2116.5171423003899</v>
      </c>
      <c r="O179" s="49">
        <f t="shared" si="72"/>
        <v>2.9888348296751577E-3</v>
      </c>
      <c r="P179" s="49">
        <f t="shared" si="73"/>
        <v>2.9888348296747136E-3</v>
      </c>
      <c r="R179" s="131">
        <v>851970</v>
      </c>
      <c r="S179" s="54">
        <v>84974</v>
      </c>
      <c r="T179" s="54">
        <v>191141</v>
      </c>
      <c r="V179" s="124">
        <f t="shared" si="74"/>
        <v>191141</v>
      </c>
      <c r="W179" s="51">
        <f t="shared" si="75"/>
        <v>1021.1267520075198</v>
      </c>
      <c r="Y179" s="176">
        <v>1.0737546658787567E-2</v>
      </c>
      <c r="Z179" s="61">
        <v>-8.0091709501737274E-3</v>
      </c>
      <c r="AA179" s="117">
        <f t="shared" si="76"/>
        <v>3</v>
      </c>
      <c r="AB179" s="63">
        <f t="shared" si="77"/>
        <v>842.91911665532939</v>
      </c>
      <c r="AC179" s="63">
        <f t="shared" si="77"/>
        <v>85.660066113103028</v>
      </c>
      <c r="AE179" s="124">
        <f t="shared" si="78"/>
        <v>0</v>
      </c>
      <c r="AF179" s="51">
        <v>0</v>
      </c>
      <c r="AG179" s="51">
        <f t="shared" si="79"/>
        <v>1021.1267520075198</v>
      </c>
      <c r="AI179" s="124">
        <v>0</v>
      </c>
      <c r="AJ179" s="51">
        <f t="shared" si="80"/>
        <v>680.5712923200623</v>
      </c>
      <c r="AK179" s="51">
        <f t="shared" si="81"/>
        <v>340.55545968745753</v>
      </c>
      <c r="AM179" s="124">
        <f t="shared" si="82"/>
        <v>309.13971859251558</v>
      </c>
      <c r="AN179" s="51">
        <f t="shared" si="83"/>
        <v>31.415741094941897</v>
      </c>
      <c r="AO179" s="51">
        <f t="shared" si="84"/>
        <v>0</v>
      </c>
      <c r="AQ179" s="124">
        <f t="shared" si="85"/>
        <v>852279</v>
      </c>
      <c r="AR179" s="51">
        <f t="shared" si="85"/>
        <v>85686</v>
      </c>
      <c r="AS179" s="51">
        <f t="shared" si="86"/>
        <v>191141</v>
      </c>
      <c r="AU179" s="178">
        <f t="shared" si="87"/>
        <v>1129106</v>
      </c>
      <c r="AW179" s="124">
        <f t="shared" si="88"/>
        <v>1602.3777743805244</v>
      </c>
      <c r="AX179" s="51">
        <f t="shared" si="88"/>
        <v>161.09905556228611</v>
      </c>
      <c r="AY179" s="51">
        <f t="shared" si="88"/>
        <v>359.36599420244755</v>
      </c>
      <c r="AZ179" s="65">
        <f t="shared" si="89"/>
        <v>2122.842824145258</v>
      </c>
      <c r="BB179" s="131">
        <v>842919.11665532936</v>
      </c>
      <c r="BC179" s="54">
        <v>85660.06611310305</v>
      </c>
      <c r="BD179" s="54">
        <v>197162.28866454659</v>
      </c>
      <c r="BE179" s="54">
        <f t="shared" si="90"/>
        <v>1125741.471432979</v>
      </c>
      <c r="BG179" s="122">
        <f t="shared" si="91"/>
        <v>1.1104129874062396E-2</v>
      </c>
      <c r="BH179" s="49">
        <f t="shared" si="91"/>
        <v>3.0275352417663548E-4</v>
      </c>
      <c r="BI179" s="49">
        <f t="shared" si="91"/>
        <v>-3.0539758415927376E-2</v>
      </c>
      <c r="BJ179" s="49">
        <f t="shared" si="92"/>
        <v>2.9887222354332277E-3</v>
      </c>
      <c r="BL179" s="131">
        <v>825375</v>
      </c>
      <c r="BM179" s="54">
        <v>82114</v>
      </c>
      <c r="BN179" s="54">
        <v>178471</v>
      </c>
      <c r="BO179" s="54">
        <f t="shared" si="93"/>
        <v>1085960</v>
      </c>
      <c r="BQ179" s="122">
        <f t="shared" si="94"/>
        <v>3.2596092685143185E-2</v>
      </c>
      <c r="BR179" s="49">
        <f t="shared" si="94"/>
        <v>4.3500499305842988E-2</v>
      </c>
      <c r="BS179" s="49">
        <f t="shared" si="94"/>
        <v>7.0991925859103189E-2</v>
      </c>
      <c r="BT179" s="49">
        <f t="shared" si="95"/>
        <v>3.9730745147150914E-2</v>
      </c>
      <c r="BV179" s="122">
        <f t="shared" si="96"/>
        <v>3.0272972522467745E-2</v>
      </c>
      <c r="BW179" s="49">
        <f t="shared" si="96"/>
        <v>4.11528465625568E-2</v>
      </c>
      <c r="BX179" s="49">
        <f t="shared" si="96"/>
        <v>6.8582423291108752E-2</v>
      </c>
      <c r="BY179" s="49">
        <f t="shared" si="96"/>
        <v>3.7391573543737344E-2</v>
      </c>
      <c r="CA179" s="180">
        <v>578032.31279598386</v>
      </c>
      <c r="CB179" s="64">
        <v>547198.05268903926</v>
      </c>
      <c r="CC179" s="64">
        <v>554418.26179855166</v>
      </c>
      <c r="CD179" s="64">
        <v>571320.78600188706</v>
      </c>
      <c r="CF179" s="180">
        <v>575405.68917733466</v>
      </c>
      <c r="CG179" s="64">
        <v>546330.64302093373</v>
      </c>
      <c r="CH179" s="64">
        <v>551414.92444130545</v>
      </c>
      <c r="CI179" s="64">
        <v>568878.93323628348</v>
      </c>
      <c r="CK179" s="163">
        <v>531883.9375</v>
      </c>
      <c r="CL179" s="60">
        <v>530687.3125</v>
      </c>
    </row>
    <row r="180" spans="1:90">
      <c r="A180" s="9" t="s">
        <v>384</v>
      </c>
      <c r="B180" s="23" t="s">
        <v>385</v>
      </c>
      <c r="D180" s="131">
        <v>1405607</v>
      </c>
      <c r="E180" s="54">
        <v>664160.875</v>
      </c>
      <c r="F180" s="124">
        <f t="shared" si="65"/>
        <v>2116.3652556317775</v>
      </c>
      <c r="G180" s="131">
        <f t="shared" si="66"/>
        <v>1342099</v>
      </c>
      <c r="H180" s="54">
        <v>659284.125</v>
      </c>
      <c r="I180" s="124">
        <f t="shared" si="67"/>
        <v>2035.6913644780996</v>
      </c>
      <c r="J180" s="49">
        <f t="shared" si="68"/>
        <v>4.7319907100742853E-2</v>
      </c>
      <c r="K180" s="49">
        <f t="shared" si="69"/>
        <v>3.9629726078029837E-2</v>
      </c>
      <c r="M180" s="131">
        <f t="shared" si="70"/>
        <v>1402131.0946504143</v>
      </c>
      <c r="N180" s="124">
        <f t="shared" si="71"/>
        <v>2111.1317264065192</v>
      </c>
      <c r="O180" s="49">
        <f t="shared" si="72"/>
        <v>2.4790159513952137E-3</v>
      </c>
      <c r="P180" s="49">
        <f t="shared" si="73"/>
        <v>2.4790159513952137E-3</v>
      </c>
      <c r="R180" s="131">
        <v>978772</v>
      </c>
      <c r="S180" s="54">
        <v>111930</v>
      </c>
      <c r="T180" s="54">
        <v>314905</v>
      </c>
      <c r="V180" s="124">
        <f t="shared" si="74"/>
        <v>314905</v>
      </c>
      <c r="W180" s="51">
        <f t="shared" si="75"/>
        <v>0</v>
      </c>
      <c r="Y180" s="176">
        <v>-1.2423958340011865E-2</v>
      </c>
      <c r="Z180" s="61">
        <v>-1.8816996886581672E-2</v>
      </c>
      <c r="AA180" s="117">
        <f t="shared" si="76"/>
        <v>4</v>
      </c>
      <c r="AB180" s="63">
        <f t="shared" si="77"/>
        <v>991.08520125175403</v>
      </c>
      <c r="AC180" s="63">
        <f t="shared" si="77"/>
        <v>114.07657862481504</v>
      </c>
      <c r="AE180" s="124">
        <f t="shared" si="78"/>
        <v>0</v>
      </c>
      <c r="AF180" s="51">
        <v>0</v>
      </c>
      <c r="AG180" s="51">
        <f t="shared" si="79"/>
        <v>0</v>
      </c>
      <c r="AI180" s="124">
        <v>0</v>
      </c>
      <c r="AJ180" s="51">
        <f t="shared" si="80"/>
        <v>0</v>
      </c>
      <c r="AK180" s="51">
        <f t="shared" si="81"/>
        <v>0</v>
      </c>
      <c r="AM180" s="124">
        <f t="shared" si="82"/>
        <v>0</v>
      </c>
      <c r="AN180" s="51">
        <f t="shared" si="83"/>
        <v>0</v>
      </c>
      <c r="AO180" s="51">
        <f t="shared" si="84"/>
        <v>0</v>
      </c>
      <c r="AQ180" s="124">
        <f t="shared" si="85"/>
        <v>978772</v>
      </c>
      <c r="AR180" s="51">
        <f t="shared" si="85"/>
        <v>111930</v>
      </c>
      <c r="AS180" s="51">
        <f t="shared" si="86"/>
        <v>314905</v>
      </c>
      <c r="AU180" s="178">
        <f t="shared" si="87"/>
        <v>1405607</v>
      </c>
      <c r="AW180" s="124">
        <f t="shared" si="88"/>
        <v>1473.6971671208426</v>
      </c>
      <c r="AX180" s="51">
        <f t="shared" si="88"/>
        <v>168.52844576248188</v>
      </c>
      <c r="AY180" s="51">
        <f t="shared" si="88"/>
        <v>474.13964274845307</v>
      </c>
      <c r="AZ180" s="65">
        <f t="shared" si="89"/>
        <v>2116.3652556317775</v>
      </c>
      <c r="BB180" s="131">
        <v>991085.20125175407</v>
      </c>
      <c r="BC180" s="54">
        <v>114076.57862481504</v>
      </c>
      <c r="BD180" s="54">
        <v>296969.31477384514</v>
      </c>
      <c r="BE180" s="54">
        <f t="shared" si="90"/>
        <v>1402131.0946504143</v>
      </c>
      <c r="BG180" s="122">
        <f t="shared" si="91"/>
        <v>-1.2423958340011865E-2</v>
      </c>
      <c r="BH180" s="49">
        <f t="shared" si="91"/>
        <v>-1.8816996886581672E-2</v>
      </c>
      <c r="BI180" s="49">
        <f t="shared" si="91"/>
        <v>6.0395752469623476E-2</v>
      </c>
      <c r="BJ180" s="49">
        <f t="shared" si="92"/>
        <v>2.4790159513952137E-3</v>
      </c>
      <c r="BL180" s="131">
        <v>942250</v>
      </c>
      <c r="BM180" s="54">
        <v>107319</v>
      </c>
      <c r="BN180" s="54">
        <v>292530</v>
      </c>
      <c r="BO180" s="54">
        <f t="shared" si="93"/>
        <v>1342099</v>
      </c>
      <c r="BQ180" s="122">
        <f t="shared" si="94"/>
        <v>3.8760413902892088E-2</v>
      </c>
      <c r="BR180" s="49">
        <f t="shared" si="94"/>
        <v>4.2965364940038553E-2</v>
      </c>
      <c r="BS180" s="49">
        <f t="shared" si="94"/>
        <v>7.6487881584794692E-2</v>
      </c>
      <c r="BT180" s="49">
        <f t="shared" si="95"/>
        <v>4.7319907100742853E-2</v>
      </c>
      <c r="BV180" s="122">
        <f t="shared" si="96"/>
        <v>3.1133082876352747E-2</v>
      </c>
      <c r="BW180" s="49">
        <f t="shared" si="96"/>
        <v>3.5307158118579318E-2</v>
      </c>
      <c r="BX180" s="49">
        <f t="shared" si="96"/>
        <v>6.8583528175662156E-2</v>
      </c>
      <c r="BY180" s="49">
        <f t="shared" si="96"/>
        <v>3.9629726078029837E-2</v>
      </c>
      <c r="CA180" s="180">
        <v>679637.29821502604</v>
      </c>
      <c r="CB180" s="64">
        <v>728723.24892332032</v>
      </c>
      <c r="CC180" s="64">
        <v>835074.55923556862</v>
      </c>
      <c r="CD180" s="64">
        <v>711590.23577026709</v>
      </c>
      <c r="CF180" s="180">
        <v>675526.39609562082</v>
      </c>
      <c r="CG180" s="64">
        <v>725159.93995232414</v>
      </c>
      <c r="CH180" s="64">
        <v>829862.01843937032</v>
      </c>
      <c r="CI180" s="64">
        <v>706560.75220629782</v>
      </c>
      <c r="CK180" s="163">
        <v>664160.875</v>
      </c>
      <c r="CL180" s="60">
        <v>659284.125</v>
      </c>
    </row>
    <row r="181" spans="1:90">
      <c r="A181" s="9" t="s">
        <v>386</v>
      </c>
      <c r="B181" s="23" t="s">
        <v>387</v>
      </c>
      <c r="D181" s="131">
        <v>1014012</v>
      </c>
      <c r="E181" s="54">
        <v>576432.375</v>
      </c>
      <c r="F181" s="124">
        <f t="shared" si="65"/>
        <v>1759.1170169787913</v>
      </c>
      <c r="G181" s="131">
        <f t="shared" si="66"/>
        <v>968758</v>
      </c>
      <c r="H181" s="54">
        <v>572417.625</v>
      </c>
      <c r="I181" s="124">
        <f t="shared" si="67"/>
        <v>1692.3972248408668</v>
      </c>
      <c r="J181" s="49">
        <f t="shared" si="68"/>
        <v>4.6713420689171059E-2</v>
      </c>
      <c r="K181" s="49">
        <f t="shared" si="69"/>
        <v>3.9423246007862067E-2</v>
      </c>
      <c r="M181" s="131">
        <f t="shared" si="70"/>
        <v>1011830.278865481</v>
      </c>
      <c r="N181" s="124">
        <f t="shared" si="71"/>
        <v>1755.3321477918048</v>
      </c>
      <c r="O181" s="49">
        <f t="shared" si="72"/>
        <v>2.156212538890756E-3</v>
      </c>
      <c r="P181" s="49">
        <f t="shared" si="73"/>
        <v>2.156212538890534E-3</v>
      </c>
      <c r="R181" s="131">
        <v>734113</v>
      </c>
      <c r="S181" s="54">
        <v>83598</v>
      </c>
      <c r="T181" s="54">
        <v>196301</v>
      </c>
      <c r="V181" s="124">
        <f t="shared" si="74"/>
        <v>196301</v>
      </c>
      <c r="W181" s="51">
        <f t="shared" si="75"/>
        <v>0</v>
      </c>
      <c r="Y181" s="176">
        <v>-1.7421708318419271E-2</v>
      </c>
      <c r="Z181" s="61">
        <v>-1.7315892470768812E-2</v>
      </c>
      <c r="AA181" s="117">
        <f t="shared" si="76"/>
        <v>4</v>
      </c>
      <c r="AB181" s="63">
        <f t="shared" si="77"/>
        <v>747.1292681864993</v>
      </c>
      <c r="AC181" s="63">
        <f t="shared" si="77"/>
        <v>85.071081703143619</v>
      </c>
      <c r="AE181" s="124">
        <f t="shared" si="78"/>
        <v>0</v>
      </c>
      <c r="AF181" s="51">
        <v>0</v>
      </c>
      <c r="AG181" s="51">
        <f t="shared" si="79"/>
        <v>0</v>
      </c>
      <c r="AI181" s="124">
        <v>0</v>
      </c>
      <c r="AJ181" s="51">
        <f t="shared" si="80"/>
        <v>0</v>
      </c>
      <c r="AK181" s="51">
        <f t="shared" si="81"/>
        <v>0</v>
      </c>
      <c r="AM181" s="124">
        <f t="shared" si="82"/>
        <v>0</v>
      </c>
      <c r="AN181" s="51">
        <f t="shared" si="83"/>
        <v>0</v>
      </c>
      <c r="AO181" s="51">
        <f t="shared" si="84"/>
        <v>0</v>
      </c>
      <c r="AQ181" s="124">
        <f t="shared" si="85"/>
        <v>734113</v>
      </c>
      <c r="AR181" s="51">
        <f t="shared" si="85"/>
        <v>83598</v>
      </c>
      <c r="AS181" s="51">
        <f t="shared" si="86"/>
        <v>196301</v>
      </c>
      <c r="AU181" s="178">
        <f t="shared" si="87"/>
        <v>1014012</v>
      </c>
      <c r="AW181" s="124">
        <f t="shared" si="88"/>
        <v>1273.5457476690133</v>
      </c>
      <c r="AX181" s="51">
        <f t="shared" si="88"/>
        <v>145.02655233408777</v>
      </c>
      <c r="AY181" s="51">
        <f t="shared" si="88"/>
        <v>340.54471697569033</v>
      </c>
      <c r="AZ181" s="65">
        <f t="shared" si="89"/>
        <v>1759.1170169787913</v>
      </c>
      <c r="BB181" s="131">
        <v>747129.26818649925</v>
      </c>
      <c r="BC181" s="54">
        <v>85071.081703143631</v>
      </c>
      <c r="BD181" s="54">
        <v>179629.92897583809</v>
      </c>
      <c r="BE181" s="54">
        <f t="shared" si="90"/>
        <v>1011830.278865481</v>
      </c>
      <c r="BG181" s="122">
        <f t="shared" si="91"/>
        <v>-1.7421708318419271E-2</v>
      </c>
      <c r="BH181" s="49">
        <f t="shared" si="91"/>
        <v>-1.7315892470768923E-2</v>
      </c>
      <c r="BI181" s="49">
        <f t="shared" si="91"/>
        <v>9.2807869597300474E-2</v>
      </c>
      <c r="BJ181" s="49">
        <f t="shared" si="92"/>
        <v>2.156212538890756E-3</v>
      </c>
      <c r="BL181" s="131">
        <v>706121</v>
      </c>
      <c r="BM181" s="54">
        <v>80215</v>
      </c>
      <c r="BN181" s="54">
        <v>182422</v>
      </c>
      <c r="BO181" s="54">
        <f t="shared" si="93"/>
        <v>968758</v>
      </c>
      <c r="BQ181" s="122">
        <f t="shared" si="94"/>
        <v>3.9641931057141866E-2</v>
      </c>
      <c r="BR181" s="49">
        <f t="shared" si="94"/>
        <v>4.217415695318838E-2</v>
      </c>
      <c r="BS181" s="49">
        <f t="shared" si="94"/>
        <v>7.6081832235147084E-2</v>
      </c>
      <c r="BT181" s="49">
        <f t="shared" si="95"/>
        <v>4.6713420689171059E-2</v>
      </c>
      <c r="BV181" s="122">
        <f t="shared" si="96"/>
        <v>3.2401008056049729E-2</v>
      </c>
      <c r="BW181" s="49">
        <f t="shared" si="96"/>
        <v>3.4915597444576729E-2</v>
      </c>
      <c r="BX181" s="49">
        <f t="shared" si="96"/>
        <v>6.8587111738287465E-2</v>
      </c>
      <c r="BY181" s="49">
        <f t="shared" si="96"/>
        <v>3.9423246007862067E-2</v>
      </c>
      <c r="CA181" s="180">
        <v>512344.36414378189</v>
      </c>
      <c r="CB181" s="64">
        <v>543435.60961821023</v>
      </c>
      <c r="CC181" s="64">
        <v>505117.45255313418</v>
      </c>
      <c r="CD181" s="64">
        <v>513510.1485477708</v>
      </c>
      <c r="CF181" s="180">
        <v>510050.94508756232</v>
      </c>
      <c r="CG181" s="64">
        <v>539224.37227894575</v>
      </c>
      <c r="CH181" s="64">
        <v>502983.77091180993</v>
      </c>
      <c r="CI181" s="64">
        <v>511136.46222299273</v>
      </c>
      <c r="CK181" s="163">
        <v>576432.375</v>
      </c>
      <c r="CL181" s="60">
        <v>572417.625</v>
      </c>
    </row>
    <row r="182" spans="1:90">
      <c r="A182" s="9" t="s">
        <v>388</v>
      </c>
      <c r="B182" s="23" t="s">
        <v>389</v>
      </c>
      <c r="D182" s="131">
        <v>918490.82856247539</v>
      </c>
      <c r="E182" s="54">
        <v>555635</v>
      </c>
      <c r="F182" s="124">
        <f t="shared" si="65"/>
        <v>1653.047105676344</v>
      </c>
      <c r="G182" s="131">
        <f t="shared" si="66"/>
        <v>881336</v>
      </c>
      <c r="H182" s="54">
        <v>553094.125</v>
      </c>
      <c r="I182" s="124">
        <f t="shared" si="67"/>
        <v>1593.4647651518628</v>
      </c>
      <c r="J182" s="49">
        <f t="shared" si="68"/>
        <v>4.2157393505400265E-2</v>
      </c>
      <c r="K182" s="49">
        <f t="shared" si="69"/>
        <v>3.7391689999999977E-2</v>
      </c>
      <c r="M182" s="131">
        <f t="shared" si="70"/>
        <v>921197.08897173149</v>
      </c>
      <c r="N182" s="124">
        <f t="shared" si="71"/>
        <v>1657.9176779211739</v>
      </c>
      <c r="O182" s="49">
        <f t="shared" si="72"/>
        <v>-2.9377648297574943E-3</v>
      </c>
      <c r="P182" s="49">
        <f t="shared" si="73"/>
        <v>-2.9377648297573833E-3</v>
      </c>
      <c r="R182" s="131">
        <v>680390</v>
      </c>
      <c r="S182" s="54">
        <v>82854</v>
      </c>
      <c r="T182" s="54">
        <v>154412</v>
      </c>
      <c r="V182" s="124">
        <f t="shared" si="74"/>
        <v>154412</v>
      </c>
      <c r="W182" s="51">
        <f t="shared" si="75"/>
        <v>834.82856247539166</v>
      </c>
      <c r="Y182" s="176">
        <v>-2.3511732441190425E-3</v>
      </c>
      <c r="Z182" s="61">
        <v>-3.8422114844303135E-3</v>
      </c>
      <c r="AA182" s="117">
        <f t="shared" si="76"/>
        <v>4</v>
      </c>
      <c r="AB182" s="63">
        <f t="shared" si="77"/>
        <v>681.99348483420567</v>
      </c>
      <c r="AC182" s="63">
        <f t="shared" si="77"/>
        <v>83.173570447574747</v>
      </c>
      <c r="AE182" s="124">
        <f t="shared" si="78"/>
        <v>0</v>
      </c>
      <c r="AF182" s="51">
        <v>0</v>
      </c>
      <c r="AG182" s="51">
        <f t="shared" si="79"/>
        <v>834.82856247539166</v>
      </c>
      <c r="AI182" s="124">
        <v>0</v>
      </c>
      <c r="AJ182" s="51">
        <f t="shared" si="80"/>
        <v>0</v>
      </c>
      <c r="AK182" s="51">
        <f t="shared" si="81"/>
        <v>834.82856247539166</v>
      </c>
      <c r="AM182" s="124">
        <f t="shared" si="82"/>
        <v>744.08279424949217</v>
      </c>
      <c r="AN182" s="51">
        <f t="shared" si="83"/>
        <v>90.745768225899582</v>
      </c>
      <c r="AO182" s="51">
        <f t="shared" si="84"/>
        <v>0</v>
      </c>
      <c r="AQ182" s="124">
        <f t="shared" si="85"/>
        <v>681134</v>
      </c>
      <c r="AR182" s="51">
        <f t="shared" si="85"/>
        <v>82945</v>
      </c>
      <c r="AS182" s="51">
        <f t="shared" si="86"/>
        <v>154412</v>
      </c>
      <c r="AU182" s="178">
        <f t="shared" si="87"/>
        <v>918491</v>
      </c>
      <c r="AW182" s="124">
        <f t="shared" si="88"/>
        <v>1225.865901176132</v>
      </c>
      <c r="AX182" s="51">
        <f t="shared" si="88"/>
        <v>149.27965300961964</v>
      </c>
      <c r="AY182" s="51">
        <f t="shared" si="88"/>
        <v>277.9018600340151</v>
      </c>
      <c r="AZ182" s="65">
        <f t="shared" si="89"/>
        <v>1653.0474142197666</v>
      </c>
      <c r="BB182" s="131">
        <v>681993.48483420571</v>
      </c>
      <c r="BC182" s="54">
        <v>83173.570447574748</v>
      </c>
      <c r="BD182" s="54">
        <v>156030.03368995106</v>
      </c>
      <c r="BE182" s="54">
        <f t="shared" si="90"/>
        <v>921197.08897173149</v>
      </c>
      <c r="BG182" s="122">
        <f t="shared" si="91"/>
        <v>-1.2602537316241946E-3</v>
      </c>
      <c r="BH182" s="49">
        <f t="shared" si="91"/>
        <v>-2.7481139302396596E-3</v>
      </c>
      <c r="BI182" s="49">
        <f t="shared" si="91"/>
        <v>-1.0370014359967872E-2</v>
      </c>
      <c r="BJ182" s="49">
        <f t="shared" si="92"/>
        <v>-2.9375787267761355E-3</v>
      </c>
      <c r="BL182" s="131">
        <v>657616</v>
      </c>
      <c r="BM182" s="54">
        <v>79879</v>
      </c>
      <c r="BN182" s="54">
        <v>143841</v>
      </c>
      <c r="BO182" s="54">
        <f t="shared" si="93"/>
        <v>881336</v>
      </c>
      <c r="BQ182" s="122">
        <f t="shared" si="94"/>
        <v>3.5762511861025192E-2</v>
      </c>
      <c r="BR182" s="49">
        <f t="shared" si="94"/>
        <v>3.8383054369734326E-2</v>
      </c>
      <c r="BS182" s="49">
        <f t="shared" si="94"/>
        <v>7.349086838940222E-2</v>
      </c>
      <c r="BT182" s="49">
        <f t="shared" si="95"/>
        <v>4.2157588025452331E-2</v>
      </c>
      <c r="BV182" s="122">
        <f t="shared" si="96"/>
        <v>3.1026051644651664E-2</v>
      </c>
      <c r="BW182" s="49">
        <f t="shared" si="96"/>
        <v>3.3634610619301508E-2</v>
      </c>
      <c r="BX182" s="49">
        <f t="shared" si="96"/>
        <v>6.8581879376437005E-2</v>
      </c>
      <c r="BY182" s="49">
        <f t="shared" si="96"/>
        <v>3.7391883630527145E-2</v>
      </c>
      <c r="CA182" s="180">
        <v>467677.4598667731</v>
      </c>
      <c r="CB182" s="64">
        <v>531314.27337464644</v>
      </c>
      <c r="CC182" s="64">
        <v>438754.79764760652</v>
      </c>
      <c r="CD182" s="64">
        <v>467513.24197379278</v>
      </c>
      <c r="CF182" s="180">
        <v>464848.73187754356</v>
      </c>
      <c r="CG182" s="64">
        <v>528250.67096072552</v>
      </c>
      <c r="CH182" s="64">
        <v>436367.74916726077</v>
      </c>
      <c r="CI182" s="64">
        <v>464905.61128751119</v>
      </c>
      <c r="CK182" s="163">
        <v>555635</v>
      </c>
      <c r="CL182" s="60">
        <v>553094.125</v>
      </c>
    </row>
    <row r="183" spans="1:90">
      <c r="A183" s="9" t="s">
        <v>390</v>
      </c>
      <c r="B183" s="23" t="s">
        <v>391</v>
      </c>
      <c r="D183" s="131">
        <v>1968211</v>
      </c>
      <c r="E183" s="54">
        <v>1044295.375</v>
      </c>
      <c r="F183" s="124">
        <f t="shared" si="65"/>
        <v>1884.7263399974361</v>
      </c>
      <c r="G183" s="131">
        <f t="shared" si="66"/>
        <v>1877358</v>
      </c>
      <c r="H183" s="54">
        <v>1035613.5</v>
      </c>
      <c r="I183" s="124">
        <f t="shared" si="67"/>
        <v>1812.7979212321973</v>
      </c>
      <c r="J183" s="49">
        <f t="shared" si="68"/>
        <v>4.8394072947194999E-2</v>
      </c>
      <c r="K183" s="49">
        <f t="shared" si="69"/>
        <v>3.9678122929635462E-2</v>
      </c>
      <c r="M183" s="131">
        <f t="shared" si="70"/>
        <v>1971941.8513643125</v>
      </c>
      <c r="N183" s="124">
        <f t="shared" si="71"/>
        <v>1888.2989416325936</v>
      </c>
      <c r="O183" s="49">
        <f t="shared" si="72"/>
        <v>-1.8919682452762654E-3</v>
      </c>
      <c r="P183" s="49">
        <f t="shared" si="73"/>
        <v>-1.8919682452761544E-3</v>
      </c>
      <c r="R183" s="131">
        <v>1407877</v>
      </c>
      <c r="S183" s="54">
        <v>152602</v>
      </c>
      <c r="T183" s="54">
        <v>407732</v>
      </c>
      <c r="V183" s="124">
        <f t="shared" si="74"/>
        <v>407732</v>
      </c>
      <c r="W183" s="51">
        <f t="shared" si="75"/>
        <v>0</v>
      </c>
      <c r="Y183" s="176">
        <v>-1.5501591549458849E-2</v>
      </c>
      <c r="Z183" s="61">
        <v>-2.4113296277300855E-2</v>
      </c>
      <c r="AA183" s="117">
        <f t="shared" si="76"/>
        <v>4</v>
      </c>
      <c r="AB183" s="63">
        <f t="shared" si="77"/>
        <v>1430.0449730698863</v>
      </c>
      <c r="AC183" s="63">
        <f t="shared" si="77"/>
        <v>156.37266028717437</v>
      </c>
      <c r="AE183" s="124">
        <f t="shared" si="78"/>
        <v>0</v>
      </c>
      <c r="AF183" s="51">
        <v>0</v>
      </c>
      <c r="AG183" s="51">
        <f t="shared" si="79"/>
        <v>0</v>
      </c>
      <c r="AI183" s="124">
        <v>0</v>
      </c>
      <c r="AJ183" s="51">
        <f t="shared" si="80"/>
        <v>0</v>
      </c>
      <c r="AK183" s="51">
        <f t="shared" si="81"/>
        <v>0</v>
      </c>
      <c r="AM183" s="124">
        <f t="shared" si="82"/>
        <v>0</v>
      </c>
      <c r="AN183" s="51">
        <f t="shared" si="83"/>
        <v>0</v>
      </c>
      <c r="AO183" s="51">
        <f t="shared" si="84"/>
        <v>0</v>
      </c>
      <c r="AQ183" s="124">
        <f t="shared" si="85"/>
        <v>1407877</v>
      </c>
      <c r="AR183" s="51">
        <f t="shared" si="85"/>
        <v>152602</v>
      </c>
      <c r="AS183" s="51">
        <f t="shared" si="86"/>
        <v>407732</v>
      </c>
      <c r="AU183" s="178">
        <f t="shared" si="87"/>
        <v>1968211</v>
      </c>
      <c r="AW183" s="124">
        <f t="shared" si="88"/>
        <v>1348.1597579611994</v>
      </c>
      <c r="AX183" s="51">
        <f t="shared" si="88"/>
        <v>146.12915431134607</v>
      </c>
      <c r="AY183" s="51">
        <f t="shared" si="88"/>
        <v>390.4374277248906</v>
      </c>
      <c r="AZ183" s="65">
        <f t="shared" si="89"/>
        <v>1884.7263399974361</v>
      </c>
      <c r="BB183" s="131">
        <v>1430044.9730698864</v>
      </c>
      <c r="BC183" s="54">
        <v>156372.66028717437</v>
      </c>
      <c r="BD183" s="54">
        <v>385524.21800725168</v>
      </c>
      <c r="BE183" s="54">
        <f t="shared" si="90"/>
        <v>1971941.8513643125</v>
      </c>
      <c r="BG183" s="122">
        <f t="shared" si="91"/>
        <v>-1.550159154945896E-2</v>
      </c>
      <c r="BH183" s="49">
        <f t="shared" si="91"/>
        <v>-2.4113296277300966E-2</v>
      </c>
      <c r="BI183" s="49">
        <f t="shared" si="91"/>
        <v>5.7604116565072916E-2</v>
      </c>
      <c r="BJ183" s="49">
        <f t="shared" si="92"/>
        <v>-1.8919682452762654E-3</v>
      </c>
      <c r="BL183" s="131">
        <v>1352992</v>
      </c>
      <c r="BM183" s="54">
        <v>145976</v>
      </c>
      <c r="BN183" s="54">
        <v>378390</v>
      </c>
      <c r="BO183" s="54">
        <f t="shared" si="93"/>
        <v>1877358</v>
      </c>
      <c r="BQ183" s="122">
        <f t="shared" si="94"/>
        <v>4.0565650055580438E-2</v>
      </c>
      <c r="BR183" s="49">
        <f t="shared" si="94"/>
        <v>4.5391023181892809E-2</v>
      </c>
      <c r="BS183" s="49">
        <f t="shared" si="94"/>
        <v>7.7544332566928276E-2</v>
      </c>
      <c r="BT183" s="49">
        <f t="shared" si="95"/>
        <v>4.8394072947194999E-2</v>
      </c>
      <c r="BV183" s="122">
        <f t="shared" si="96"/>
        <v>3.1914782571774714E-2</v>
      </c>
      <c r="BW183" s="49">
        <f t="shared" si="96"/>
        <v>3.6700039379166327E-2</v>
      </c>
      <c r="BX183" s="49">
        <f t="shared" si="96"/>
        <v>6.8586038365630708E-2</v>
      </c>
      <c r="BY183" s="49">
        <f t="shared" si="96"/>
        <v>3.9678122929635684E-2</v>
      </c>
      <c r="CA183" s="180">
        <v>980654.23698755621</v>
      </c>
      <c r="CB183" s="64">
        <v>998911.38409777242</v>
      </c>
      <c r="CC183" s="64">
        <v>1084090.0066466974</v>
      </c>
      <c r="CD183" s="64">
        <v>1000772.7325150319</v>
      </c>
      <c r="CF183" s="180">
        <v>974255.82863222633</v>
      </c>
      <c r="CG183" s="64">
        <v>992324.224486853</v>
      </c>
      <c r="CH183" s="64">
        <v>1078131.6182647571</v>
      </c>
      <c r="CI183" s="64">
        <v>993920.9715711904</v>
      </c>
      <c r="CK183" s="163">
        <v>1044295.375</v>
      </c>
      <c r="CL183" s="60">
        <v>1035613.5</v>
      </c>
    </row>
    <row r="184" spans="1:90">
      <c r="A184" s="9" t="s">
        <v>392</v>
      </c>
      <c r="B184" s="23" t="s">
        <v>393</v>
      </c>
      <c r="D184" s="131">
        <v>826420.76040942722</v>
      </c>
      <c r="E184" s="54">
        <v>469647.59375</v>
      </c>
      <c r="F184" s="124">
        <f t="shared" si="65"/>
        <v>1759.6614385068958</v>
      </c>
      <c r="G184" s="131">
        <f t="shared" si="66"/>
        <v>792813</v>
      </c>
      <c r="H184" s="54">
        <v>467395.375</v>
      </c>
      <c r="I184" s="124">
        <f t="shared" si="67"/>
        <v>1696.2362967327181</v>
      </c>
      <c r="J184" s="49">
        <f t="shared" si="68"/>
        <v>4.2390526403360163E-2</v>
      </c>
      <c r="K184" s="49">
        <f t="shared" si="69"/>
        <v>3.7391689999999977E-2</v>
      </c>
      <c r="M184" s="131">
        <f t="shared" si="70"/>
        <v>804926.82319526805</v>
      </c>
      <c r="N184" s="124">
        <f t="shared" si="71"/>
        <v>1713.8953417564871</v>
      </c>
      <c r="O184" s="49">
        <f t="shared" si="72"/>
        <v>2.6702970499648648E-2</v>
      </c>
      <c r="P184" s="49">
        <f t="shared" si="73"/>
        <v>2.6702970499648648E-2</v>
      </c>
      <c r="R184" s="131">
        <v>612469</v>
      </c>
      <c r="S184" s="54">
        <v>68080</v>
      </c>
      <c r="T184" s="54">
        <v>145336</v>
      </c>
      <c r="V184" s="124">
        <f t="shared" si="74"/>
        <v>145336</v>
      </c>
      <c r="W184" s="51">
        <f t="shared" si="75"/>
        <v>535.76040942722466</v>
      </c>
      <c r="Y184" s="176">
        <v>3.4209823218569912E-2</v>
      </c>
      <c r="Z184" s="61">
        <v>5.813511966280771E-3</v>
      </c>
      <c r="AA184" s="117">
        <f t="shared" si="76"/>
        <v>2</v>
      </c>
      <c r="AB184" s="63">
        <f t="shared" si="77"/>
        <v>592.20961380344647</v>
      </c>
      <c r="AC184" s="63">
        <f t="shared" si="77"/>
        <v>67.686503700779809</v>
      </c>
      <c r="AE184" s="124">
        <f t="shared" si="78"/>
        <v>0</v>
      </c>
      <c r="AF184" s="51">
        <v>0</v>
      </c>
      <c r="AG184" s="51">
        <f t="shared" si="79"/>
        <v>535.76040942722466</v>
      </c>
      <c r="AI184" s="124">
        <v>0</v>
      </c>
      <c r="AJ184" s="51">
        <f t="shared" si="80"/>
        <v>0</v>
      </c>
      <c r="AK184" s="51">
        <f t="shared" si="81"/>
        <v>535.76040942722466</v>
      </c>
      <c r="AM184" s="124">
        <f t="shared" si="82"/>
        <v>480.80668569176879</v>
      </c>
      <c r="AN184" s="51">
        <f t="shared" si="83"/>
        <v>54.953723735455824</v>
      </c>
      <c r="AO184" s="51">
        <f t="shared" si="84"/>
        <v>0</v>
      </c>
      <c r="AQ184" s="124">
        <f t="shared" si="85"/>
        <v>612950</v>
      </c>
      <c r="AR184" s="51">
        <f t="shared" si="85"/>
        <v>68135</v>
      </c>
      <c r="AS184" s="51">
        <f t="shared" si="86"/>
        <v>145336</v>
      </c>
      <c r="AU184" s="178">
        <f t="shared" si="87"/>
        <v>826421</v>
      </c>
      <c r="AW184" s="124">
        <f t="shared" si="88"/>
        <v>1305.1275214800353</v>
      </c>
      <c r="AX184" s="51">
        <f t="shared" si="88"/>
        <v>145.0768638160408</v>
      </c>
      <c r="AY184" s="51">
        <f t="shared" si="88"/>
        <v>309.45756336050641</v>
      </c>
      <c r="AZ184" s="65">
        <f t="shared" si="89"/>
        <v>1759.6619486565826</v>
      </c>
      <c r="BB184" s="131">
        <v>592209.61380344664</v>
      </c>
      <c r="BC184" s="54">
        <v>67686.503700779824</v>
      </c>
      <c r="BD184" s="54">
        <v>145030.70569104157</v>
      </c>
      <c r="BE184" s="54">
        <f t="shared" si="90"/>
        <v>804926.82319526805</v>
      </c>
      <c r="BG184" s="122">
        <f t="shared" si="91"/>
        <v>3.5022035632533699E-2</v>
      </c>
      <c r="BH184" s="49">
        <f t="shared" si="91"/>
        <v>6.6260816366410236E-3</v>
      </c>
      <c r="BI184" s="49">
        <f t="shared" si="91"/>
        <v>2.1050322240643293E-3</v>
      </c>
      <c r="BJ184" s="49">
        <f t="shared" si="92"/>
        <v>2.6703268154746995E-2</v>
      </c>
      <c r="BL184" s="131">
        <v>591836</v>
      </c>
      <c r="BM184" s="54">
        <v>65621</v>
      </c>
      <c r="BN184" s="54">
        <v>135356</v>
      </c>
      <c r="BO184" s="54">
        <f t="shared" si="93"/>
        <v>792813</v>
      </c>
      <c r="BQ184" s="122">
        <f t="shared" si="94"/>
        <v>3.5675423597077538E-2</v>
      </c>
      <c r="BR184" s="49">
        <f t="shared" si="94"/>
        <v>3.8310906569543279E-2</v>
      </c>
      <c r="BS184" s="49">
        <f t="shared" si="94"/>
        <v>7.3731493247436442E-2</v>
      </c>
      <c r="BT184" s="49">
        <f t="shared" si="95"/>
        <v>4.2390828606493569E-2</v>
      </c>
      <c r="BV184" s="122">
        <f t="shared" si="96"/>
        <v>3.0708789808294279E-2</v>
      </c>
      <c r="BW184" s="49">
        <f t="shared" si="96"/>
        <v>3.3331634189090575E-2</v>
      </c>
      <c r="BX184" s="49">
        <f t="shared" si="96"/>
        <v>6.8582359655058989E-2</v>
      </c>
      <c r="BY184" s="49">
        <f t="shared" si="96"/>
        <v>3.7391990753903093E-2</v>
      </c>
      <c r="CA184" s="180">
        <v>406108.11400875624</v>
      </c>
      <c r="CB184" s="64">
        <v>432382.61069624178</v>
      </c>
      <c r="CC184" s="64">
        <v>407824.80413103144</v>
      </c>
      <c r="CD184" s="64">
        <v>408505.3602196452</v>
      </c>
      <c r="CF184" s="180">
        <v>405048.61113094044</v>
      </c>
      <c r="CG184" s="64">
        <v>430055.48527835804</v>
      </c>
      <c r="CH184" s="64">
        <v>405882.02445121109</v>
      </c>
      <c r="CI184" s="64">
        <v>407188.15717543132</v>
      </c>
      <c r="CK184" s="163">
        <v>469647.59375</v>
      </c>
      <c r="CL184" s="60">
        <v>467395.375</v>
      </c>
    </row>
    <row r="185" spans="1:90">
      <c r="A185" s="9" t="s">
        <v>394</v>
      </c>
      <c r="B185" s="23" t="s">
        <v>395</v>
      </c>
      <c r="D185" s="131">
        <v>2713765</v>
      </c>
      <c r="E185" s="54">
        <v>1347418.625</v>
      </c>
      <c r="F185" s="124">
        <f t="shared" si="65"/>
        <v>2014.0474160359779</v>
      </c>
      <c r="G185" s="131">
        <f t="shared" si="66"/>
        <v>2590986</v>
      </c>
      <c r="H185" s="54">
        <v>1338521.875</v>
      </c>
      <c r="I185" s="124">
        <f t="shared" si="67"/>
        <v>1935.706878156175</v>
      </c>
      <c r="J185" s="49">
        <f t="shared" si="68"/>
        <v>4.7386979319842037E-2</v>
      </c>
      <c r="K185" s="49">
        <f t="shared" si="69"/>
        <v>4.0471281454775188E-2</v>
      </c>
      <c r="M185" s="131">
        <f t="shared" si="70"/>
        <v>2733628.4803562402</v>
      </c>
      <c r="N185" s="124">
        <f t="shared" si="71"/>
        <v>2028.7892935695763</v>
      </c>
      <c r="O185" s="49">
        <f t="shared" si="72"/>
        <v>-7.2663423354630829E-3</v>
      </c>
      <c r="P185" s="49">
        <f t="shared" si="73"/>
        <v>-7.2663423354628609E-3</v>
      </c>
      <c r="R185" s="131">
        <v>1932910</v>
      </c>
      <c r="S185" s="54">
        <v>213862</v>
      </c>
      <c r="T185" s="54">
        <v>566993</v>
      </c>
      <c r="V185" s="124">
        <f t="shared" si="74"/>
        <v>566993</v>
      </c>
      <c r="W185" s="51">
        <f t="shared" si="75"/>
        <v>0</v>
      </c>
      <c r="Y185" s="176">
        <v>-2.1233844611505903E-2</v>
      </c>
      <c r="Z185" s="61">
        <v>-8.5839179084518102E-3</v>
      </c>
      <c r="AA185" s="117">
        <f t="shared" si="76"/>
        <v>4</v>
      </c>
      <c r="AB185" s="63">
        <f t="shared" si="77"/>
        <v>1974.8435204451721</v>
      </c>
      <c r="AC185" s="63">
        <f t="shared" si="77"/>
        <v>215.71366842146082</v>
      </c>
      <c r="AE185" s="124">
        <f t="shared" si="78"/>
        <v>0</v>
      </c>
      <c r="AF185" s="51">
        <v>0</v>
      </c>
      <c r="AG185" s="51">
        <f t="shared" si="79"/>
        <v>0</v>
      </c>
      <c r="AI185" s="124">
        <v>0</v>
      </c>
      <c r="AJ185" s="51">
        <f t="shared" si="80"/>
        <v>0</v>
      </c>
      <c r="AK185" s="51">
        <f t="shared" si="81"/>
        <v>0</v>
      </c>
      <c r="AM185" s="124">
        <f t="shared" si="82"/>
        <v>0</v>
      </c>
      <c r="AN185" s="51">
        <f t="shared" si="83"/>
        <v>0</v>
      </c>
      <c r="AO185" s="51">
        <f t="shared" si="84"/>
        <v>0</v>
      </c>
      <c r="AQ185" s="124">
        <f t="shared" si="85"/>
        <v>1932910</v>
      </c>
      <c r="AR185" s="51">
        <f t="shared" si="85"/>
        <v>213862</v>
      </c>
      <c r="AS185" s="51">
        <f t="shared" si="86"/>
        <v>566993</v>
      </c>
      <c r="AU185" s="178">
        <f t="shared" si="87"/>
        <v>2713765</v>
      </c>
      <c r="AW185" s="124">
        <f t="shared" si="88"/>
        <v>1434.5281890399874</v>
      </c>
      <c r="AX185" s="51">
        <f t="shared" si="88"/>
        <v>158.71978910785799</v>
      </c>
      <c r="AY185" s="51">
        <f t="shared" si="88"/>
        <v>420.79943788813222</v>
      </c>
      <c r="AZ185" s="65">
        <f t="shared" si="89"/>
        <v>2014.0474160359779</v>
      </c>
      <c r="BB185" s="131">
        <v>1974843.5204451717</v>
      </c>
      <c r="BC185" s="54">
        <v>215713.66842146081</v>
      </c>
      <c r="BD185" s="54">
        <v>543071.29148960754</v>
      </c>
      <c r="BE185" s="54">
        <f t="shared" si="90"/>
        <v>2733628.4803562402</v>
      </c>
      <c r="BG185" s="122">
        <f t="shared" si="91"/>
        <v>-2.1233844611505792E-2</v>
      </c>
      <c r="BH185" s="49">
        <f t="shared" si="91"/>
        <v>-8.5839179084518102E-3</v>
      </c>
      <c r="BI185" s="49">
        <f t="shared" si="91"/>
        <v>4.4048928538971133E-2</v>
      </c>
      <c r="BJ185" s="49">
        <f t="shared" si="92"/>
        <v>-7.2663423354630829E-3</v>
      </c>
      <c r="BL185" s="131">
        <v>1858149</v>
      </c>
      <c r="BM185" s="54">
        <v>205739</v>
      </c>
      <c r="BN185" s="54">
        <v>527098</v>
      </c>
      <c r="BO185" s="54">
        <f t="shared" si="93"/>
        <v>2590986</v>
      </c>
      <c r="BQ185" s="122">
        <f t="shared" si="94"/>
        <v>4.0234125465718806E-2</v>
      </c>
      <c r="BR185" s="49">
        <f t="shared" si="94"/>
        <v>3.9482062224468928E-2</v>
      </c>
      <c r="BS185" s="49">
        <f t="shared" si="94"/>
        <v>7.5688012475858324E-2</v>
      </c>
      <c r="BT185" s="49">
        <f t="shared" si="95"/>
        <v>4.7386979319842037E-2</v>
      </c>
      <c r="BV185" s="122">
        <f t="shared" si="96"/>
        <v>3.336565654000756E-2</v>
      </c>
      <c r="BW185" s="49">
        <f t="shared" si="96"/>
        <v>3.2618559029909955E-2</v>
      </c>
      <c r="BX185" s="49">
        <f t="shared" si="96"/>
        <v>6.8585448248653647E-2</v>
      </c>
      <c r="BY185" s="49">
        <f t="shared" si="96"/>
        <v>4.0471281454775188E-2</v>
      </c>
      <c r="CA185" s="180">
        <v>1354250.1824642513</v>
      </c>
      <c r="CB185" s="64">
        <v>1377982.8180704226</v>
      </c>
      <c r="CC185" s="64">
        <v>1527110.7040791016</v>
      </c>
      <c r="CD185" s="64">
        <v>1387333.4257165205</v>
      </c>
      <c r="CF185" s="180">
        <v>1344598.9603518776</v>
      </c>
      <c r="CG185" s="64">
        <v>1372118.8692936113</v>
      </c>
      <c r="CH185" s="64">
        <v>1517209.5180471472</v>
      </c>
      <c r="CI185" s="64">
        <v>1377076.9321389671</v>
      </c>
      <c r="CK185" s="163">
        <v>1347418.625</v>
      </c>
      <c r="CL185" s="60">
        <v>1338521.875</v>
      </c>
    </row>
    <row r="186" spans="1:90">
      <c r="A186" s="9" t="s">
        <v>396</v>
      </c>
      <c r="B186" s="23" t="s">
        <v>397</v>
      </c>
      <c r="D186" s="131">
        <v>1733852</v>
      </c>
      <c r="E186" s="54">
        <v>896551.5625</v>
      </c>
      <c r="F186" s="124">
        <f t="shared" si="65"/>
        <v>1933.9121948159006</v>
      </c>
      <c r="G186" s="131">
        <f t="shared" si="66"/>
        <v>1664145</v>
      </c>
      <c r="H186" s="54">
        <v>892733.0625</v>
      </c>
      <c r="I186" s="124">
        <f t="shared" si="67"/>
        <v>1864.1014541790873</v>
      </c>
      <c r="J186" s="49">
        <f t="shared" si="68"/>
        <v>4.1887575902340268E-2</v>
      </c>
      <c r="K186" s="49">
        <f t="shared" si="69"/>
        <v>3.7450075735044441E-2</v>
      </c>
      <c r="M186" s="131">
        <f t="shared" si="70"/>
        <v>1740732.5372317629</v>
      </c>
      <c r="N186" s="124">
        <f t="shared" si="71"/>
        <v>1941.586641573404</v>
      </c>
      <c r="O186" s="49">
        <f t="shared" si="72"/>
        <v>-3.9526676755895496E-3</v>
      </c>
      <c r="P186" s="49">
        <f t="shared" si="73"/>
        <v>-3.9526676755894385E-3</v>
      </c>
      <c r="R186" s="131">
        <v>1276564</v>
      </c>
      <c r="S186" s="54">
        <v>138115</v>
      </c>
      <c r="T186" s="54">
        <v>319173</v>
      </c>
      <c r="V186" s="124">
        <f t="shared" si="74"/>
        <v>319173</v>
      </c>
      <c r="W186" s="51">
        <f t="shared" si="75"/>
        <v>0</v>
      </c>
      <c r="Y186" s="176">
        <v>-5.5056572754718092E-3</v>
      </c>
      <c r="Z186" s="61">
        <v>-2.8665276897347103E-2</v>
      </c>
      <c r="AA186" s="117">
        <f t="shared" si="76"/>
        <v>4</v>
      </c>
      <c r="AB186" s="63">
        <f t="shared" si="77"/>
        <v>1283.6312336405158</v>
      </c>
      <c r="AC186" s="63">
        <f t="shared" si="77"/>
        <v>142.19094274611211</v>
      </c>
      <c r="AE186" s="124">
        <f t="shared" si="78"/>
        <v>0</v>
      </c>
      <c r="AF186" s="51">
        <v>0</v>
      </c>
      <c r="AG186" s="51">
        <f t="shared" si="79"/>
        <v>0</v>
      </c>
      <c r="AI186" s="124">
        <v>0</v>
      </c>
      <c r="AJ186" s="51">
        <f t="shared" si="80"/>
        <v>0</v>
      </c>
      <c r="AK186" s="51">
        <f t="shared" si="81"/>
        <v>0</v>
      </c>
      <c r="AM186" s="124">
        <f t="shared" si="82"/>
        <v>0</v>
      </c>
      <c r="AN186" s="51">
        <f t="shared" si="83"/>
        <v>0</v>
      </c>
      <c r="AO186" s="51">
        <f t="shared" si="84"/>
        <v>0</v>
      </c>
      <c r="AQ186" s="124">
        <f t="shared" si="85"/>
        <v>1276564</v>
      </c>
      <c r="AR186" s="51">
        <f t="shared" si="85"/>
        <v>138115</v>
      </c>
      <c r="AS186" s="51">
        <f t="shared" si="86"/>
        <v>319173</v>
      </c>
      <c r="AU186" s="178">
        <f t="shared" si="87"/>
        <v>1733852</v>
      </c>
      <c r="AW186" s="124">
        <f t="shared" si="88"/>
        <v>1423.8601028593935</v>
      </c>
      <c r="AX186" s="51">
        <f t="shared" si="88"/>
        <v>154.05137392753136</v>
      </c>
      <c r="AY186" s="51">
        <f t="shared" si="88"/>
        <v>356.0007180289756</v>
      </c>
      <c r="AZ186" s="65">
        <f t="shared" si="89"/>
        <v>1933.9121948159006</v>
      </c>
      <c r="BB186" s="131">
        <v>1283631.2336405157</v>
      </c>
      <c r="BC186" s="54">
        <v>142190.94274611212</v>
      </c>
      <c r="BD186" s="54">
        <v>314910.36084513512</v>
      </c>
      <c r="BE186" s="54">
        <f t="shared" si="90"/>
        <v>1740732.5372317629</v>
      </c>
      <c r="BG186" s="122">
        <f t="shared" si="91"/>
        <v>-5.5056572754718092E-3</v>
      </c>
      <c r="BH186" s="49">
        <f t="shared" si="91"/>
        <v>-2.8665276897346992E-2</v>
      </c>
      <c r="BI186" s="49">
        <f t="shared" si="91"/>
        <v>1.3536039727067406E-2</v>
      </c>
      <c r="BJ186" s="49">
        <f t="shared" si="92"/>
        <v>-3.9526676755895496E-3</v>
      </c>
      <c r="BL186" s="131">
        <v>1234224</v>
      </c>
      <c r="BM186" s="54">
        <v>132506</v>
      </c>
      <c r="BN186" s="54">
        <v>297415</v>
      </c>
      <c r="BO186" s="54">
        <f t="shared" si="93"/>
        <v>1664145</v>
      </c>
      <c r="BQ186" s="122">
        <f t="shared" si="94"/>
        <v>3.430495598854022E-2</v>
      </c>
      <c r="BR186" s="49">
        <f t="shared" si="94"/>
        <v>4.2330158634326098E-2</v>
      </c>
      <c r="BS186" s="49">
        <f t="shared" si="94"/>
        <v>7.3157036464199798E-2</v>
      </c>
      <c r="BT186" s="49">
        <f t="shared" si="95"/>
        <v>4.1887575902340268E-2</v>
      </c>
      <c r="BV186" s="122">
        <f t="shared" si="96"/>
        <v>2.9899750934377689E-2</v>
      </c>
      <c r="BW186" s="49">
        <f t="shared" si="96"/>
        <v>3.7890773464278826E-2</v>
      </c>
      <c r="BX186" s="49">
        <f t="shared" si="96"/>
        <v>6.8586356633681511E-2</v>
      </c>
      <c r="BY186" s="49">
        <f t="shared" si="96"/>
        <v>3.7450075735044441E-2</v>
      </c>
      <c r="CA186" s="180">
        <v>880250.92336562322</v>
      </c>
      <c r="CB186" s="64">
        <v>908318.31577105774</v>
      </c>
      <c r="CC186" s="64">
        <v>885524.59024842607</v>
      </c>
      <c r="CD186" s="64">
        <v>883432.57011254062</v>
      </c>
      <c r="CF186" s="180">
        <v>876652.99143744714</v>
      </c>
      <c r="CG186" s="64">
        <v>905608.44121849549</v>
      </c>
      <c r="CH186" s="64">
        <v>881016.68187547778</v>
      </c>
      <c r="CI186" s="64">
        <v>879726.66585275484</v>
      </c>
      <c r="CK186" s="163">
        <v>896551.5625</v>
      </c>
      <c r="CL186" s="60">
        <v>892733.0625</v>
      </c>
    </row>
    <row r="187" spans="1:90">
      <c r="A187" s="9" t="s">
        <v>398</v>
      </c>
      <c r="B187" s="23" t="s">
        <v>399</v>
      </c>
      <c r="D187" s="131">
        <v>2112386.9490066953</v>
      </c>
      <c r="E187" s="54">
        <v>1066289</v>
      </c>
      <c r="F187" s="124">
        <f t="shared" si="65"/>
        <v>1981.0641852318604</v>
      </c>
      <c r="G187" s="131">
        <f t="shared" si="66"/>
        <v>2028394</v>
      </c>
      <c r="H187" s="54">
        <v>1062176.125</v>
      </c>
      <c r="I187" s="124">
        <f t="shared" si="67"/>
        <v>1909.6588148222593</v>
      </c>
      <c r="J187" s="49">
        <f t="shared" si="68"/>
        <v>4.1408596656613783E-2</v>
      </c>
      <c r="K187" s="49">
        <f t="shared" si="69"/>
        <v>3.7391689999999977E-2</v>
      </c>
      <c r="M187" s="131">
        <f t="shared" si="70"/>
        <v>2100366.2223885679</v>
      </c>
      <c r="N187" s="124">
        <f t="shared" si="71"/>
        <v>1969.7907625311411</v>
      </c>
      <c r="O187" s="49">
        <f t="shared" si="72"/>
        <v>5.7231574617768732E-3</v>
      </c>
      <c r="P187" s="49">
        <f t="shared" si="73"/>
        <v>5.7231574617768732E-3</v>
      </c>
      <c r="R187" s="131">
        <v>1620949</v>
      </c>
      <c r="S187" s="54">
        <v>164075</v>
      </c>
      <c r="T187" s="54">
        <v>324260</v>
      </c>
      <c r="V187" s="124">
        <f t="shared" si="74"/>
        <v>324260</v>
      </c>
      <c r="W187" s="51">
        <f t="shared" si="75"/>
        <v>3102.9490066953003</v>
      </c>
      <c r="Y187" s="176">
        <v>1.31180068356056E-2</v>
      </c>
      <c r="Z187" s="61">
        <v>-6.9664834001181841E-4</v>
      </c>
      <c r="AA187" s="117">
        <f t="shared" si="76"/>
        <v>3</v>
      </c>
      <c r="AB187" s="63">
        <f t="shared" si="77"/>
        <v>1599.960704541129</v>
      </c>
      <c r="AC187" s="63">
        <f t="shared" si="77"/>
        <v>164.18938226059942</v>
      </c>
      <c r="AE187" s="124">
        <f t="shared" si="78"/>
        <v>0</v>
      </c>
      <c r="AF187" s="51">
        <v>0</v>
      </c>
      <c r="AG187" s="51">
        <f t="shared" si="79"/>
        <v>3102.9490066953003</v>
      </c>
      <c r="AI187" s="124">
        <v>0</v>
      </c>
      <c r="AJ187" s="51">
        <f t="shared" si="80"/>
        <v>114.3025763874391</v>
      </c>
      <c r="AK187" s="51">
        <f t="shared" si="81"/>
        <v>2988.646430307861</v>
      </c>
      <c r="AM187" s="124">
        <f t="shared" si="82"/>
        <v>2710.4932193884874</v>
      </c>
      <c r="AN187" s="51">
        <f t="shared" si="83"/>
        <v>278.15321091937409</v>
      </c>
      <c r="AO187" s="51">
        <f t="shared" si="84"/>
        <v>0</v>
      </c>
      <c r="AQ187" s="124">
        <f t="shared" si="85"/>
        <v>1623659</v>
      </c>
      <c r="AR187" s="51">
        <f t="shared" si="85"/>
        <v>164467</v>
      </c>
      <c r="AS187" s="51">
        <f t="shared" si="86"/>
        <v>324260</v>
      </c>
      <c r="AU187" s="178">
        <f t="shared" si="87"/>
        <v>2112386</v>
      </c>
      <c r="AW187" s="124">
        <f t="shared" si="88"/>
        <v>1522.7194503553912</v>
      </c>
      <c r="AX187" s="51">
        <f t="shared" si="88"/>
        <v>154.24242395823271</v>
      </c>
      <c r="AY187" s="51">
        <f t="shared" si="88"/>
        <v>304.10142090934073</v>
      </c>
      <c r="AZ187" s="65">
        <f t="shared" si="89"/>
        <v>1981.0632952229651</v>
      </c>
      <c r="BB187" s="131">
        <v>1599960.7045411293</v>
      </c>
      <c r="BC187" s="54">
        <v>164189.38226059941</v>
      </c>
      <c r="BD187" s="54">
        <v>336216.13558683923</v>
      </c>
      <c r="BE187" s="54">
        <f t="shared" si="90"/>
        <v>2100366.2223885679</v>
      </c>
      <c r="BG187" s="122">
        <f t="shared" si="91"/>
        <v>1.481179843455438E-2</v>
      </c>
      <c r="BH187" s="49">
        <f t="shared" si="91"/>
        <v>1.6908385644569535E-3</v>
      </c>
      <c r="BI187" s="49">
        <f t="shared" si="91"/>
        <v>-3.5560861961519863E-2</v>
      </c>
      <c r="BJ187" s="49">
        <f t="shared" si="92"/>
        <v>5.722705632622116E-3</v>
      </c>
      <c r="BL187" s="131">
        <v>1567819</v>
      </c>
      <c r="BM187" s="54">
        <v>158297</v>
      </c>
      <c r="BN187" s="54">
        <v>302278</v>
      </c>
      <c r="BO187" s="54">
        <f t="shared" si="93"/>
        <v>2028394</v>
      </c>
      <c r="BQ187" s="122">
        <f t="shared" si="94"/>
        <v>3.5616356224793755E-2</v>
      </c>
      <c r="BR187" s="49">
        <f t="shared" si="94"/>
        <v>3.8977365332255154E-2</v>
      </c>
      <c r="BS187" s="49">
        <f t="shared" si="94"/>
        <v>7.272113749594733E-2</v>
      </c>
      <c r="BT187" s="49">
        <f t="shared" si="95"/>
        <v>4.1408128795490384E-2</v>
      </c>
      <c r="BV187" s="122">
        <f t="shared" si="96"/>
        <v>3.1621791316867043E-2</v>
      </c>
      <c r="BW187" s="49">
        <f t="shared" si="96"/>
        <v>3.4969836387062081E-2</v>
      </c>
      <c r="BX187" s="49">
        <f t="shared" si="96"/>
        <v>6.8583452545264656E-2</v>
      </c>
      <c r="BY187" s="49">
        <f t="shared" si="96"/>
        <v>3.7391223943504137E-2</v>
      </c>
      <c r="CA187" s="180">
        <v>1097174.0563890478</v>
      </c>
      <c r="CB187" s="64">
        <v>1048844.7455385891</v>
      </c>
      <c r="CC187" s="64">
        <v>945436.20254800026</v>
      </c>
      <c r="CD187" s="64">
        <v>1065948.8981421003</v>
      </c>
      <c r="CF187" s="180">
        <v>1088920.4094508213</v>
      </c>
      <c r="CG187" s="64">
        <v>1044045.1703738997</v>
      </c>
      <c r="CH187" s="64">
        <v>939173.5467113019</v>
      </c>
      <c r="CI187" s="64">
        <v>1059070.4356604386</v>
      </c>
      <c r="CK187" s="163">
        <v>1066289</v>
      </c>
      <c r="CL187" s="60">
        <v>1062176.125</v>
      </c>
    </row>
    <row r="188" spans="1:90">
      <c r="A188" s="9" t="s">
        <v>400</v>
      </c>
      <c r="B188" s="23" t="s">
        <v>401</v>
      </c>
      <c r="D188" s="131">
        <v>1287166</v>
      </c>
      <c r="E188" s="54">
        <v>546268.6875</v>
      </c>
      <c r="F188" s="124">
        <f t="shared" si="65"/>
        <v>2356.2873535562117</v>
      </c>
      <c r="G188" s="131">
        <f t="shared" si="66"/>
        <v>1233475</v>
      </c>
      <c r="H188" s="54">
        <v>543229</v>
      </c>
      <c r="I188" s="124">
        <f t="shared" si="67"/>
        <v>2270.6354042217927</v>
      </c>
      <c r="J188" s="49">
        <f t="shared" si="68"/>
        <v>4.3528243377449982E-2</v>
      </c>
      <c r="K188" s="49">
        <f t="shared" si="69"/>
        <v>3.7721577482305646E-2</v>
      </c>
      <c r="M188" s="131">
        <f t="shared" si="70"/>
        <v>1270128.5709796166</v>
      </c>
      <c r="N188" s="124">
        <f t="shared" si="71"/>
        <v>2325.0986191289185</v>
      </c>
      <c r="O188" s="49">
        <f t="shared" si="72"/>
        <v>1.3413940454266582E-2</v>
      </c>
      <c r="P188" s="49">
        <f t="shared" si="73"/>
        <v>1.3413940454266804E-2</v>
      </c>
      <c r="R188" s="131">
        <v>947200</v>
      </c>
      <c r="S188" s="54">
        <v>93597</v>
      </c>
      <c r="T188" s="54">
        <v>246369</v>
      </c>
      <c r="V188" s="124">
        <f t="shared" si="74"/>
        <v>246369</v>
      </c>
      <c r="W188" s="51">
        <f t="shared" si="75"/>
        <v>0</v>
      </c>
      <c r="Y188" s="176">
        <v>1.4276696209168493E-2</v>
      </c>
      <c r="Z188" s="61">
        <v>-3.128097894978743E-2</v>
      </c>
      <c r="AA188" s="117">
        <f t="shared" si="76"/>
        <v>3</v>
      </c>
      <c r="AB188" s="63">
        <f t="shared" si="77"/>
        <v>933.86745800247036</v>
      </c>
      <c r="AC188" s="63">
        <f t="shared" si="77"/>
        <v>96.619347784179098</v>
      </c>
      <c r="AE188" s="124">
        <f t="shared" si="78"/>
        <v>0</v>
      </c>
      <c r="AF188" s="51">
        <v>0</v>
      </c>
      <c r="AG188" s="51">
        <f t="shared" si="79"/>
        <v>0</v>
      </c>
      <c r="AI188" s="124">
        <v>0</v>
      </c>
      <c r="AJ188" s="51">
        <f t="shared" si="80"/>
        <v>0</v>
      </c>
      <c r="AK188" s="51">
        <f t="shared" si="81"/>
        <v>0</v>
      </c>
      <c r="AM188" s="124">
        <f t="shared" si="82"/>
        <v>0</v>
      </c>
      <c r="AN188" s="51">
        <f t="shared" si="83"/>
        <v>0</v>
      </c>
      <c r="AO188" s="51">
        <f t="shared" si="84"/>
        <v>0</v>
      </c>
      <c r="AQ188" s="124">
        <f t="shared" si="85"/>
        <v>947200</v>
      </c>
      <c r="AR188" s="51">
        <f t="shared" si="85"/>
        <v>93597</v>
      </c>
      <c r="AS188" s="51">
        <f t="shared" si="86"/>
        <v>246369</v>
      </c>
      <c r="AU188" s="178">
        <f t="shared" si="87"/>
        <v>1287166</v>
      </c>
      <c r="AW188" s="124">
        <f t="shared" si="88"/>
        <v>1733.9452574791778</v>
      </c>
      <c r="AX188" s="51">
        <f t="shared" si="88"/>
        <v>171.33876083644279</v>
      </c>
      <c r="AY188" s="51">
        <f t="shared" si="88"/>
        <v>451.00333524059073</v>
      </c>
      <c r="AZ188" s="65">
        <f t="shared" si="89"/>
        <v>2356.2873535562117</v>
      </c>
      <c r="BB188" s="131">
        <v>933867.45800247043</v>
      </c>
      <c r="BC188" s="54">
        <v>96619.347784179117</v>
      </c>
      <c r="BD188" s="54">
        <v>239641.76519296691</v>
      </c>
      <c r="BE188" s="54">
        <f t="shared" si="90"/>
        <v>1270128.5709796166</v>
      </c>
      <c r="BG188" s="122">
        <f t="shared" si="91"/>
        <v>1.4276696209168271E-2</v>
      </c>
      <c r="BH188" s="49">
        <f t="shared" si="91"/>
        <v>-3.1280978949787652E-2</v>
      </c>
      <c r="BI188" s="49">
        <f t="shared" si="91"/>
        <v>2.8072046630169378E-2</v>
      </c>
      <c r="BJ188" s="49">
        <f t="shared" si="92"/>
        <v>1.3413940454266582E-2</v>
      </c>
      <c r="BL188" s="131">
        <v>914583</v>
      </c>
      <c r="BM188" s="54">
        <v>89619</v>
      </c>
      <c r="BN188" s="54">
        <v>229273</v>
      </c>
      <c r="BO188" s="54">
        <f t="shared" si="93"/>
        <v>1233475</v>
      </c>
      <c r="BQ188" s="122">
        <f t="shared" si="94"/>
        <v>3.5663247622140348E-2</v>
      </c>
      <c r="BR188" s="49">
        <f t="shared" si="94"/>
        <v>4.4387908813979138E-2</v>
      </c>
      <c r="BS188" s="49">
        <f t="shared" si="94"/>
        <v>7.4566128589061975E-2</v>
      </c>
      <c r="BT188" s="49">
        <f t="shared" si="95"/>
        <v>4.3528243377449982E-2</v>
      </c>
      <c r="BV188" s="122">
        <f t="shared" si="96"/>
        <v>2.9900346141527034E-2</v>
      </c>
      <c r="BW188" s="49">
        <f t="shared" si="96"/>
        <v>3.8576459349244807E-2</v>
      </c>
      <c r="BX188" s="49">
        <f t="shared" si="96"/>
        <v>6.8586753780038867E-2</v>
      </c>
      <c r="BY188" s="49">
        <f t="shared" si="96"/>
        <v>3.7721577482305868E-2</v>
      </c>
      <c r="CA188" s="180">
        <v>640400.1949036367</v>
      </c>
      <c r="CB188" s="64">
        <v>617206.14235552843</v>
      </c>
      <c r="CC188" s="64">
        <v>673870.09865093115</v>
      </c>
      <c r="CD188" s="64">
        <v>644598.13545985159</v>
      </c>
      <c r="CF188" s="180">
        <v>637482.40915108193</v>
      </c>
      <c r="CG188" s="64">
        <v>615127.63525358064</v>
      </c>
      <c r="CH188" s="64">
        <v>670057.1269867497</v>
      </c>
      <c r="CI188" s="64">
        <v>641415.68432546</v>
      </c>
      <c r="CK188" s="163">
        <v>546268.6875</v>
      </c>
      <c r="CL188" s="60">
        <v>543229</v>
      </c>
    </row>
    <row r="189" spans="1:90">
      <c r="A189" s="9" t="s">
        <v>402</v>
      </c>
      <c r="B189" s="23" t="s">
        <v>403</v>
      </c>
      <c r="D189" s="131">
        <v>488767.36105701036</v>
      </c>
      <c r="E189" s="54">
        <v>221540.53125</v>
      </c>
      <c r="F189" s="124">
        <f t="shared" si="65"/>
        <v>2206.2209488224757</v>
      </c>
      <c r="G189" s="131">
        <f t="shared" si="66"/>
        <v>469886</v>
      </c>
      <c r="H189" s="54">
        <v>220946.0625</v>
      </c>
      <c r="I189" s="124">
        <f t="shared" si="67"/>
        <v>2126.7000401964624</v>
      </c>
      <c r="J189" s="49">
        <f t="shared" si="68"/>
        <v>4.0182855111687399E-2</v>
      </c>
      <c r="K189" s="49">
        <f t="shared" si="69"/>
        <v>3.7391689999999755E-2</v>
      </c>
      <c r="M189" s="131">
        <f t="shared" si="70"/>
        <v>486344.66660046735</v>
      </c>
      <c r="N189" s="124">
        <f t="shared" si="71"/>
        <v>2195.2852773998543</v>
      </c>
      <c r="O189" s="49">
        <f t="shared" si="72"/>
        <v>4.9814352308570342E-3</v>
      </c>
      <c r="P189" s="49">
        <f t="shared" si="73"/>
        <v>4.9814352308570342E-3</v>
      </c>
      <c r="R189" s="131">
        <v>375312</v>
      </c>
      <c r="S189" s="54">
        <v>34687</v>
      </c>
      <c r="T189" s="54">
        <v>78156</v>
      </c>
      <c r="V189" s="124">
        <f t="shared" si="74"/>
        <v>78156</v>
      </c>
      <c r="W189" s="51">
        <f t="shared" si="75"/>
        <v>612.36105701036286</v>
      </c>
      <c r="Y189" s="176">
        <v>2.1286090999343532E-2</v>
      </c>
      <c r="Z189" s="61">
        <v>-3.0716869802489555E-3</v>
      </c>
      <c r="AA189" s="117">
        <f t="shared" si="76"/>
        <v>3</v>
      </c>
      <c r="AB189" s="63">
        <f t="shared" si="77"/>
        <v>367.48958328880371</v>
      </c>
      <c r="AC189" s="63">
        <f t="shared" si="77"/>
        <v>34.793875895580854</v>
      </c>
      <c r="AE189" s="124">
        <f t="shared" si="78"/>
        <v>0</v>
      </c>
      <c r="AF189" s="51">
        <v>0</v>
      </c>
      <c r="AG189" s="51">
        <f t="shared" si="79"/>
        <v>612.36105701036286</v>
      </c>
      <c r="AI189" s="124">
        <v>0</v>
      </c>
      <c r="AJ189" s="51">
        <f t="shared" si="80"/>
        <v>106.54760628389552</v>
      </c>
      <c r="AK189" s="51">
        <f t="shared" si="81"/>
        <v>505.81345072646735</v>
      </c>
      <c r="AM189" s="124">
        <f t="shared" si="82"/>
        <v>462.06516819311639</v>
      </c>
      <c r="AN189" s="51">
        <f t="shared" si="83"/>
        <v>43.748282533350938</v>
      </c>
      <c r="AO189" s="51">
        <f t="shared" si="84"/>
        <v>0</v>
      </c>
      <c r="AQ189" s="124">
        <f t="shared" si="85"/>
        <v>375774</v>
      </c>
      <c r="AR189" s="51">
        <f t="shared" si="85"/>
        <v>34837</v>
      </c>
      <c r="AS189" s="51">
        <f t="shared" si="86"/>
        <v>78156</v>
      </c>
      <c r="AU189" s="178">
        <f t="shared" si="87"/>
        <v>488767</v>
      </c>
      <c r="AW189" s="124">
        <f t="shared" si="88"/>
        <v>1696.1862368017592</v>
      </c>
      <c r="AX189" s="51">
        <f t="shared" si="88"/>
        <v>157.24887813276831</v>
      </c>
      <c r="AY189" s="51">
        <f t="shared" si="88"/>
        <v>352.78420413194704</v>
      </c>
      <c r="AZ189" s="65">
        <f t="shared" si="89"/>
        <v>2206.2193190664743</v>
      </c>
      <c r="BB189" s="131">
        <v>367489.58328880364</v>
      </c>
      <c r="BC189" s="54">
        <v>34793.875895580859</v>
      </c>
      <c r="BD189" s="54">
        <v>84061.207416082863</v>
      </c>
      <c r="BE189" s="54">
        <f t="shared" si="90"/>
        <v>486344.66660046735</v>
      </c>
      <c r="BG189" s="122">
        <f t="shared" si="91"/>
        <v>2.2543269490949758E-2</v>
      </c>
      <c r="BH189" s="49">
        <f t="shared" si="91"/>
        <v>1.2394165153821746E-3</v>
      </c>
      <c r="BI189" s="49">
        <f t="shared" si="91"/>
        <v>-7.0248900742687415E-2</v>
      </c>
      <c r="BJ189" s="49">
        <f t="shared" si="92"/>
        <v>4.9806928416933349E-3</v>
      </c>
      <c r="BL189" s="131">
        <v>363438</v>
      </c>
      <c r="BM189" s="54">
        <v>33505</v>
      </c>
      <c r="BN189" s="54">
        <v>72943</v>
      </c>
      <c r="BO189" s="54">
        <f t="shared" si="93"/>
        <v>469886</v>
      </c>
      <c r="BQ189" s="122">
        <f t="shared" si="94"/>
        <v>3.3942515642282789E-2</v>
      </c>
      <c r="BR189" s="49">
        <f t="shared" si="94"/>
        <v>3.9755260408894211E-2</v>
      </c>
      <c r="BS189" s="49">
        <f t="shared" si="94"/>
        <v>7.1466761718053773E-2</v>
      </c>
      <c r="BT189" s="49">
        <f t="shared" si="95"/>
        <v>4.0182086718906218E-2</v>
      </c>
      <c r="BV189" s="122">
        <f t="shared" si="96"/>
        <v>3.1168095488202319E-2</v>
      </c>
      <c r="BW189" s="49">
        <f t="shared" si="96"/>
        <v>3.6965242679525945E-2</v>
      </c>
      <c r="BX189" s="49">
        <f t="shared" si="96"/>
        <v>6.8591651222871697E-2</v>
      </c>
      <c r="BY189" s="49">
        <f t="shared" si="96"/>
        <v>3.7390923669078591E-2</v>
      </c>
      <c r="CA189" s="180">
        <v>252006.21217340196</v>
      </c>
      <c r="CB189" s="64">
        <v>222263.90895411198</v>
      </c>
      <c r="CC189" s="64">
        <v>236379.22249729207</v>
      </c>
      <c r="CD189" s="64">
        <v>246822.9378067707</v>
      </c>
      <c r="CF189" s="180">
        <v>250613.07755541423</v>
      </c>
      <c r="CG189" s="64">
        <v>221501.4771785943</v>
      </c>
      <c r="CH189" s="64">
        <v>234797.80115365962</v>
      </c>
      <c r="CI189" s="64">
        <v>245517.78818010309</v>
      </c>
      <c r="CK189" s="163">
        <v>221540.53125</v>
      </c>
      <c r="CL189" s="60">
        <v>220946.0625</v>
      </c>
    </row>
    <row r="190" spans="1:90">
      <c r="A190" s="9" t="s">
        <v>404</v>
      </c>
      <c r="B190" s="23" t="s">
        <v>405</v>
      </c>
      <c r="D190" s="131">
        <v>324895.25151321373</v>
      </c>
      <c r="E190" s="54">
        <v>171979.453125</v>
      </c>
      <c r="F190" s="124">
        <f t="shared" si="65"/>
        <v>1889.1515562447439</v>
      </c>
      <c r="G190" s="131">
        <f t="shared" si="66"/>
        <v>310065</v>
      </c>
      <c r="H190" s="54">
        <v>170773.859375</v>
      </c>
      <c r="I190" s="124">
        <f t="shared" si="67"/>
        <v>1815.6467338431023</v>
      </c>
      <c r="J190" s="49">
        <f t="shared" si="68"/>
        <v>4.7829492245863747E-2</v>
      </c>
      <c r="K190" s="49">
        <f t="shared" si="69"/>
        <v>4.0484099154055819E-2</v>
      </c>
      <c r="M190" s="131">
        <f t="shared" si="70"/>
        <v>331450.58126547985</v>
      </c>
      <c r="N190" s="124">
        <f t="shared" si="71"/>
        <v>1927.268491920202</v>
      </c>
      <c r="O190" s="49">
        <f t="shared" si="72"/>
        <v>-1.9777698766548668E-2</v>
      </c>
      <c r="P190" s="49">
        <f t="shared" si="73"/>
        <v>-1.9777698766548557E-2</v>
      </c>
      <c r="R190" s="131">
        <v>248138</v>
      </c>
      <c r="S190" s="54">
        <v>28783</v>
      </c>
      <c r="T190" s="54">
        <v>46920</v>
      </c>
      <c r="V190" s="124">
        <f t="shared" si="74"/>
        <v>46920</v>
      </c>
      <c r="W190" s="51">
        <f t="shared" si="75"/>
        <v>1054.2515132137341</v>
      </c>
      <c r="Y190" s="176">
        <v>-1.523969474523923E-2</v>
      </c>
      <c r="Z190" s="61">
        <v>-9.7156116174800244E-3</v>
      </c>
      <c r="AA190" s="117">
        <f t="shared" si="76"/>
        <v>4</v>
      </c>
      <c r="AB190" s="63">
        <f t="shared" si="77"/>
        <v>251.97806885179625</v>
      </c>
      <c r="AC190" s="63">
        <f t="shared" si="77"/>
        <v>29.065388021528527</v>
      </c>
      <c r="AE190" s="124">
        <f t="shared" si="78"/>
        <v>0</v>
      </c>
      <c r="AF190" s="51">
        <v>0</v>
      </c>
      <c r="AG190" s="51">
        <f t="shared" si="79"/>
        <v>1054.2515132137341</v>
      </c>
      <c r="AI190" s="124">
        <v>0</v>
      </c>
      <c r="AJ190" s="51">
        <f t="shared" si="80"/>
        <v>0</v>
      </c>
      <c r="AK190" s="51">
        <f t="shared" si="81"/>
        <v>1054.2515132137341</v>
      </c>
      <c r="AM190" s="124">
        <f t="shared" si="82"/>
        <v>945.22129545046414</v>
      </c>
      <c r="AN190" s="51">
        <f t="shared" si="83"/>
        <v>109.03021776327004</v>
      </c>
      <c r="AO190" s="51">
        <f t="shared" si="84"/>
        <v>0</v>
      </c>
      <c r="AQ190" s="124">
        <f t="shared" si="85"/>
        <v>249083</v>
      </c>
      <c r="AR190" s="51">
        <f t="shared" si="85"/>
        <v>28892</v>
      </c>
      <c r="AS190" s="51">
        <f t="shared" si="86"/>
        <v>46920</v>
      </c>
      <c r="AU190" s="178">
        <f t="shared" si="87"/>
        <v>324895</v>
      </c>
      <c r="AW190" s="124">
        <f t="shared" si="88"/>
        <v>1448.3299921820239</v>
      </c>
      <c r="AX190" s="51">
        <f t="shared" si="88"/>
        <v>167.99681284601132</v>
      </c>
      <c r="AY190" s="51">
        <f t="shared" si="88"/>
        <v>272.82328875587882</v>
      </c>
      <c r="AZ190" s="65">
        <f t="shared" si="89"/>
        <v>1889.1500937839141</v>
      </c>
      <c r="BB190" s="131">
        <v>251978.06885179621</v>
      </c>
      <c r="BC190" s="54">
        <v>29065.388021528528</v>
      </c>
      <c r="BD190" s="54">
        <v>50407.124392155107</v>
      </c>
      <c r="BE190" s="54">
        <f t="shared" si="90"/>
        <v>331450.58126547985</v>
      </c>
      <c r="BG190" s="122">
        <f t="shared" si="91"/>
        <v>-1.1489368360462326E-2</v>
      </c>
      <c r="BH190" s="49">
        <f t="shared" si="91"/>
        <v>-5.9654466474041712E-3</v>
      </c>
      <c r="BI190" s="49">
        <f t="shared" si="91"/>
        <v>-6.9179197071948195E-2</v>
      </c>
      <c r="BJ190" s="49">
        <f t="shared" si="92"/>
        <v>-1.9778457592231735E-2</v>
      </c>
      <c r="BL190" s="131">
        <v>238794</v>
      </c>
      <c r="BM190" s="54">
        <v>27670</v>
      </c>
      <c r="BN190" s="54">
        <v>43601</v>
      </c>
      <c r="BO190" s="54">
        <f t="shared" si="93"/>
        <v>310065</v>
      </c>
      <c r="BQ190" s="122">
        <f t="shared" si="94"/>
        <v>4.3087347253281116E-2</v>
      </c>
      <c r="BR190" s="49">
        <f t="shared" si="94"/>
        <v>4.4163353812793682E-2</v>
      </c>
      <c r="BS190" s="49">
        <f t="shared" si="94"/>
        <v>7.6122107291117125E-2</v>
      </c>
      <c r="BT190" s="49">
        <f t="shared" si="95"/>
        <v>4.7828681082998648E-2</v>
      </c>
      <c r="BV190" s="122">
        <f t="shared" si="96"/>
        <v>3.577519708823429E-2</v>
      </c>
      <c r="BW190" s="49">
        <f t="shared" si="96"/>
        <v>3.6843660730499828E-2</v>
      </c>
      <c r="BX190" s="49">
        <f t="shared" si="96"/>
        <v>6.8578380042234599E-2</v>
      </c>
      <c r="BY190" s="49">
        <f t="shared" si="96"/>
        <v>4.0483293677526344E-2</v>
      </c>
      <c r="CA190" s="180">
        <v>172794.11871711822</v>
      </c>
      <c r="CB190" s="64">
        <v>185670.22473496423</v>
      </c>
      <c r="CC190" s="64">
        <v>141744.29845106241</v>
      </c>
      <c r="CD190" s="64">
        <v>168213.22782781578</v>
      </c>
      <c r="CF190" s="180">
        <v>171350.76435021573</v>
      </c>
      <c r="CG190" s="64">
        <v>184208.61864802841</v>
      </c>
      <c r="CH190" s="64">
        <v>140788.68559366401</v>
      </c>
      <c r="CI190" s="64">
        <v>167013.59487723326</v>
      </c>
      <c r="CK190" s="163">
        <v>171979.453125</v>
      </c>
      <c r="CL190" s="60">
        <v>170773.859375</v>
      </c>
    </row>
    <row r="191" spans="1:90">
      <c r="A191" s="9" t="s">
        <v>406</v>
      </c>
      <c r="B191" s="23" t="s">
        <v>407</v>
      </c>
      <c r="D191" s="131">
        <v>560767.0768073739</v>
      </c>
      <c r="E191" s="54">
        <v>288745.1875</v>
      </c>
      <c r="F191" s="124">
        <f t="shared" si="65"/>
        <v>1942.0828504972881</v>
      </c>
      <c r="G191" s="131">
        <f t="shared" si="66"/>
        <v>536072</v>
      </c>
      <c r="H191" s="54">
        <v>286350.625</v>
      </c>
      <c r="I191" s="124">
        <f t="shared" si="67"/>
        <v>1872.0825212097932</v>
      </c>
      <c r="J191" s="49">
        <f t="shared" si="68"/>
        <v>4.6066716424983722E-2</v>
      </c>
      <c r="K191" s="49">
        <f t="shared" si="69"/>
        <v>3.7391689999999977E-2</v>
      </c>
      <c r="M191" s="131">
        <f t="shared" si="70"/>
        <v>550269.32231242256</v>
      </c>
      <c r="N191" s="124">
        <f t="shared" si="71"/>
        <v>1905.7263848334185</v>
      </c>
      <c r="O191" s="49">
        <f t="shared" si="72"/>
        <v>1.9077484550358292E-2</v>
      </c>
      <c r="P191" s="49">
        <f t="shared" si="73"/>
        <v>1.9077484550358292E-2</v>
      </c>
      <c r="R191" s="131">
        <v>415819</v>
      </c>
      <c r="S191" s="54">
        <v>42678</v>
      </c>
      <c r="T191" s="54">
        <v>102206</v>
      </c>
      <c r="V191" s="124">
        <f t="shared" si="74"/>
        <v>102206</v>
      </c>
      <c r="W191" s="51">
        <f t="shared" si="75"/>
        <v>64.076807373901829</v>
      </c>
      <c r="Y191" s="176">
        <v>3.0192129475352214E-2</v>
      </c>
      <c r="Z191" s="61">
        <v>-2.4692968242199242E-2</v>
      </c>
      <c r="AA191" s="117">
        <f t="shared" si="76"/>
        <v>3</v>
      </c>
      <c r="AB191" s="63">
        <f t="shared" si="77"/>
        <v>403.63247602344325</v>
      </c>
      <c r="AC191" s="63">
        <f t="shared" si="77"/>
        <v>43.75852794076674</v>
      </c>
      <c r="AE191" s="124">
        <f t="shared" si="78"/>
        <v>0</v>
      </c>
      <c r="AF191" s="51">
        <v>0</v>
      </c>
      <c r="AG191" s="51">
        <f t="shared" si="79"/>
        <v>64.076807373901829</v>
      </c>
      <c r="AI191" s="124">
        <v>0</v>
      </c>
      <c r="AJ191" s="51">
        <f t="shared" si="80"/>
        <v>64.076807373901829</v>
      </c>
      <c r="AK191" s="51">
        <f t="shared" si="81"/>
        <v>0</v>
      </c>
      <c r="AM191" s="124">
        <f t="shared" si="82"/>
        <v>0</v>
      </c>
      <c r="AN191" s="51">
        <f t="shared" si="83"/>
        <v>0</v>
      </c>
      <c r="AO191" s="51">
        <f t="shared" si="84"/>
        <v>0</v>
      </c>
      <c r="AQ191" s="124">
        <f t="shared" si="85"/>
        <v>415819</v>
      </c>
      <c r="AR191" s="51">
        <f t="shared" si="85"/>
        <v>42742</v>
      </c>
      <c r="AS191" s="51">
        <f t="shared" si="86"/>
        <v>102206</v>
      </c>
      <c r="AU191" s="178">
        <f t="shared" si="87"/>
        <v>560767</v>
      </c>
      <c r="AW191" s="124">
        <f t="shared" si="88"/>
        <v>1440.0898023625068</v>
      </c>
      <c r="AX191" s="51">
        <f t="shared" si="88"/>
        <v>148.02670953606804</v>
      </c>
      <c r="AY191" s="51">
        <f t="shared" si="88"/>
        <v>353.96607259471642</v>
      </c>
      <c r="AZ191" s="65">
        <f t="shared" si="89"/>
        <v>1942.0825844932915</v>
      </c>
      <c r="BB191" s="131">
        <v>403632.47602344322</v>
      </c>
      <c r="BC191" s="54">
        <v>43758.527940766748</v>
      </c>
      <c r="BD191" s="54">
        <v>102878.31834821263</v>
      </c>
      <c r="BE191" s="54">
        <f t="shared" si="90"/>
        <v>550269.32231242256</v>
      </c>
      <c r="BG191" s="122">
        <f t="shared" si="91"/>
        <v>3.0192129475352214E-2</v>
      </c>
      <c r="BH191" s="49">
        <f t="shared" si="91"/>
        <v>-2.3230396190264013E-2</v>
      </c>
      <c r="BI191" s="49">
        <f t="shared" si="91"/>
        <v>-6.5350829893723317E-3</v>
      </c>
      <c r="BJ191" s="49">
        <f t="shared" si="92"/>
        <v>1.9077344968937204E-2</v>
      </c>
      <c r="BL191" s="131">
        <v>400399</v>
      </c>
      <c r="BM191" s="54">
        <v>40820</v>
      </c>
      <c r="BN191" s="54">
        <v>94853</v>
      </c>
      <c r="BO191" s="54">
        <f t="shared" si="93"/>
        <v>536072</v>
      </c>
      <c r="BQ191" s="122">
        <f t="shared" si="94"/>
        <v>3.8511584694267409E-2</v>
      </c>
      <c r="BR191" s="49">
        <f t="shared" si="94"/>
        <v>4.708476237138659E-2</v>
      </c>
      <c r="BS191" s="49">
        <f t="shared" si="94"/>
        <v>7.7519951925611119E-2</v>
      </c>
      <c r="BT191" s="49">
        <f t="shared" si="95"/>
        <v>4.6066573146890777E-2</v>
      </c>
      <c r="BV191" s="122">
        <f t="shared" si="96"/>
        <v>2.989921294166642E-2</v>
      </c>
      <c r="BW191" s="49">
        <f t="shared" si="96"/>
        <v>3.8401293296093542E-2</v>
      </c>
      <c r="BX191" s="49">
        <f t="shared" si="96"/>
        <v>6.8584083964581044E-2</v>
      </c>
      <c r="BY191" s="49">
        <f t="shared" si="96"/>
        <v>3.7391547910111678E-2</v>
      </c>
      <c r="CA191" s="180">
        <v>276791.22352946014</v>
      </c>
      <c r="CB191" s="64">
        <v>279530.26846968289</v>
      </c>
      <c r="CC191" s="64">
        <v>289292.73859474377</v>
      </c>
      <c r="CD191" s="64">
        <v>279265.09746156726</v>
      </c>
      <c r="CF191" s="180">
        <v>276251.22718715708</v>
      </c>
      <c r="CG191" s="64">
        <v>277546.4989785708</v>
      </c>
      <c r="CH191" s="64">
        <v>288293.22793185076</v>
      </c>
      <c r="CI191" s="64">
        <v>278467.23032944417</v>
      </c>
      <c r="CK191" s="163">
        <v>288745.1875</v>
      </c>
      <c r="CL191" s="60">
        <v>286350.625</v>
      </c>
    </row>
    <row r="192" spans="1:90">
      <c r="A192" s="9" t="s">
        <v>408</v>
      </c>
      <c r="B192" s="23" t="s">
        <v>409</v>
      </c>
      <c r="D192" s="131">
        <v>364817.0047641485</v>
      </c>
      <c r="E192" s="54">
        <v>189104.8125</v>
      </c>
      <c r="F192" s="124">
        <f t="shared" si="65"/>
        <v>1929.1788502957772</v>
      </c>
      <c r="G192" s="131">
        <f t="shared" si="66"/>
        <v>349830</v>
      </c>
      <c r="H192" s="54">
        <v>188116.6875</v>
      </c>
      <c r="I192" s="124">
        <f t="shared" si="67"/>
        <v>1859.6436320940427</v>
      </c>
      <c r="J192" s="49">
        <f t="shared" si="68"/>
        <v>4.2840822011115387E-2</v>
      </c>
      <c r="K192" s="49">
        <f t="shared" si="69"/>
        <v>3.7391689999999977E-2</v>
      </c>
      <c r="M192" s="131">
        <f t="shared" si="70"/>
        <v>359877.19858374714</v>
      </c>
      <c r="N192" s="124">
        <f t="shared" si="71"/>
        <v>1903.0567959963851</v>
      </c>
      <c r="O192" s="49">
        <f t="shared" si="72"/>
        <v>1.3726366104441556E-2</v>
      </c>
      <c r="P192" s="49">
        <f t="shared" si="73"/>
        <v>1.3726366104441778E-2</v>
      </c>
      <c r="R192" s="131">
        <v>275808</v>
      </c>
      <c r="S192" s="54">
        <v>28451</v>
      </c>
      <c r="T192" s="54">
        <v>60174</v>
      </c>
      <c r="V192" s="124">
        <f t="shared" si="74"/>
        <v>60174</v>
      </c>
      <c r="W192" s="51">
        <f t="shared" si="75"/>
        <v>384.00476414849982</v>
      </c>
      <c r="Y192" s="176">
        <v>8.1973110264945692E-3</v>
      </c>
      <c r="Z192" s="61">
        <v>1.1936332764566959E-2</v>
      </c>
      <c r="AA192" s="117">
        <f t="shared" si="76"/>
        <v>2</v>
      </c>
      <c r="AB192" s="63">
        <f t="shared" si="77"/>
        <v>273.56549852249304</v>
      </c>
      <c r="AC192" s="63">
        <f t="shared" si="77"/>
        <v>28.115405168102896</v>
      </c>
      <c r="AE192" s="124">
        <f t="shared" si="78"/>
        <v>0</v>
      </c>
      <c r="AF192" s="51">
        <v>0</v>
      </c>
      <c r="AG192" s="51">
        <f t="shared" si="79"/>
        <v>384.00476414849982</v>
      </c>
      <c r="AI192" s="124">
        <v>0</v>
      </c>
      <c r="AJ192" s="51">
        <f t="shared" si="80"/>
        <v>0</v>
      </c>
      <c r="AK192" s="51">
        <f t="shared" si="81"/>
        <v>384.00476414849982</v>
      </c>
      <c r="AM192" s="124">
        <f t="shared" si="82"/>
        <v>348.21711767025374</v>
      </c>
      <c r="AN192" s="51">
        <f t="shared" si="83"/>
        <v>35.787646478246131</v>
      </c>
      <c r="AO192" s="51">
        <f t="shared" si="84"/>
        <v>0</v>
      </c>
      <c r="AQ192" s="124">
        <f t="shared" si="85"/>
        <v>276156</v>
      </c>
      <c r="AR192" s="51">
        <f t="shared" si="85"/>
        <v>28487</v>
      </c>
      <c r="AS192" s="51">
        <f t="shared" si="86"/>
        <v>60174</v>
      </c>
      <c r="AU192" s="178">
        <f t="shared" si="87"/>
        <v>364817</v>
      </c>
      <c r="AW192" s="124">
        <f t="shared" si="88"/>
        <v>1460.3330097693838</v>
      </c>
      <c r="AX192" s="51">
        <f t="shared" si="88"/>
        <v>150.64132754421573</v>
      </c>
      <c r="AY192" s="51">
        <f t="shared" si="88"/>
        <v>318.20448778901385</v>
      </c>
      <c r="AZ192" s="65">
        <f t="shared" si="89"/>
        <v>1929.1788251026135</v>
      </c>
      <c r="BB192" s="131">
        <v>273565.49852249312</v>
      </c>
      <c r="BC192" s="54">
        <v>28115.405168102901</v>
      </c>
      <c r="BD192" s="54">
        <v>58196.294893151156</v>
      </c>
      <c r="BE192" s="54">
        <f t="shared" si="90"/>
        <v>359877.19858374714</v>
      </c>
      <c r="BG192" s="122">
        <f t="shared" si="91"/>
        <v>9.4694012640408332E-3</v>
      </c>
      <c r="BH192" s="49">
        <f t="shared" si="91"/>
        <v>1.3216769585048471E-2</v>
      </c>
      <c r="BI192" s="49">
        <f t="shared" si="91"/>
        <v>3.3983350838398207E-2</v>
      </c>
      <c r="BJ192" s="49">
        <f t="shared" si="92"/>
        <v>1.3726352866179958E-2</v>
      </c>
      <c r="BL192" s="131">
        <v>266401</v>
      </c>
      <c r="BM192" s="54">
        <v>27411</v>
      </c>
      <c r="BN192" s="54">
        <v>56018</v>
      </c>
      <c r="BO192" s="54">
        <f t="shared" si="93"/>
        <v>349830</v>
      </c>
      <c r="BQ192" s="122">
        <f t="shared" si="94"/>
        <v>3.6617730413924798E-2</v>
      </c>
      <c r="BR192" s="49">
        <f t="shared" si="94"/>
        <v>3.9254313961548215E-2</v>
      </c>
      <c r="BS192" s="49">
        <f t="shared" si="94"/>
        <v>7.4190438787532509E-2</v>
      </c>
      <c r="BT192" s="49">
        <f t="shared" si="95"/>
        <v>4.2840808392647922E-2</v>
      </c>
      <c r="BV192" s="122">
        <f t="shared" si="96"/>
        <v>3.120111577930107E-2</v>
      </c>
      <c r="BW192" s="49">
        <f t="shared" si="96"/>
        <v>3.3823922447935972E-2</v>
      </c>
      <c r="BX192" s="49">
        <f t="shared" si="96"/>
        <v>6.8577496349449873E-2</v>
      </c>
      <c r="BY192" s="49">
        <f t="shared" si="96"/>
        <v>3.7391676452692701E-2</v>
      </c>
      <c r="CA192" s="180">
        <v>187597.71215012367</v>
      </c>
      <c r="CB192" s="64">
        <v>179601.71707357492</v>
      </c>
      <c r="CC192" s="64">
        <v>163647.3631763976</v>
      </c>
      <c r="CD192" s="64">
        <v>182639.91260560424</v>
      </c>
      <c r="CF192" s="180">
        <v>186715.6300436965</v>
      </c>
      <c r="CG192" s="64">
        <v>178299.437204819</v>
      </c>
      <c r="CH192" s="64">
        <v>163215.610214293</v>
      </c>
      <c r="CI192" s="64">
        <v>181921.71397806663</v>
      </c>
      <c r="CK192" s="163">
        <v>189104.8125</v>
      </c>
      <c r="CL192" s="60">
        <v>188116.6875</v>
      </c>
    </row>
    <row r="193" spans="1:90">
      <c r="A193" s="9" t="s">
        <v>410</v>
      </c>
      <c r="B193" s="23" t="s">
        <v>411</v>
      </c>
      <c r="D193" s="131">
        <v>388454.01297530578</v>
      </c>
      <c r="E193" s="54">
        <v>193696.15625</v>
      </c>
      <c r="F193" s="124">
        <f t="shared" si="65"/>
        <v>2005.4812676506369</v>
      </c>
      <c r="G193" s="131">
        <f t="shared" si="66"/>
        <v>371608</v>
      </c>
      <c r="H193" s="54">
        <v>192351.65625</v>
      </c>
      <c r="I193" s="124">
        <f t="shared" si="67"/>
        <v>1931.9199389529563</v>
      </c>
      <c r="J193" s="49">
        <f t="shared" si="68"/>
        <v>4.5332751112209024E-2</v>
      </c>
      <c r="K193" s="49">
        <f t="shared" si="69"/>
        <v>3.80767997754341E-2</v>
      </c>
      <c r="M193" s="131">
        <f t="shared" si="70"/>
        <v>392141.90832616709</v>
      </c>
      <c r="N193" s="124">
        <f t="shared" si="71"/>
        <v>2024.5208573991365</v>
      </c>
      <c r="O193" s="49">
        <f t="shared" si="72"/>
        <v>-9.4044917734062983E-3</v>
      </c>
      <c r="P193" s="49">
        <f t="shared" si="73"/>
        <v>-9.4044917734062983E-3</v>
      </c>
      <c r="R193" s="131">
        <v>293197</v>
      </c>
      <c r="S193" s="54">
        <v>30292</v>
      </c>
      <c r="T193" s="54">
        <v>64395</v>
      </c>
      <c r="V193" s="124">
        <f t="shared" si="74"/>
        <v>64395</v>
      </c>
      <c r="W193" s="51">
        <f t="shared" si="75"/>
        <v>570.01297530578449</v>
      </c>
      <c r="Y193" s="176">
        <v>-7.928140851588994E-3</v>
      </c>
      <c r="Z193" s="61">
        <v>-1.5505626790307092E-2</v>
      </c>
      <c r="AA193" s="117">
        <f t="shared" si="76"/>
        <v>4</v>
      </c>
      <c r="AB193" s="63">
        <f t="shared" si="77"/>
        <v>295.54008340855341</v>
      </c>
      <c r="AC193" s="63">
        <f t="shared" si="77"/>
        <v>30.769094089629643</v>
      </c>
      <c r="AE193" s="124">
        <f t="shared" si="78"/>
        <v>0</v>
      </c>
      <c r="AF193" s="51">
        <v>0</v>
      </c>
      <c r="AG193" s="51">
        <f t="shared" si="79"/>
        <v>570.01297530578449</v>
      </c>
      <c r="AI193" s="124">
        <v>0</v>
      </c>
      <c r="AJ193" s="51">
        <f t="shared" si="80"/>
        <v>0</v>
      </c>
      <c r="AK193" s="51">
        <f t="shared" si="81"/>
        <v>570.01297530578449</v>
      </c>
      <c r="AM193" s="124">
        <f t="shared" si="82"/>
        <v>516.26400322978122</v>
      </c>
      <c r="AN193" s="51">
        <f t="shared" si="83"/>
        <v>53.748972076003227</v>
      </c>
      <c r="AO193" s="51">
        <f t="shared" si="84"/>
        <v>0</v>
      </c>
      <c r="AQ193" s="124">
        <f t="shared" si="85"/>
        <v>293713</v>
      </c>
      <c r="AR193" s="51">
        <f t="shared" si="85"/>
        <v>30346</v>
      </c>
      <c r="AS193" s="51">
        <f t="shared" si="86"/>
        <v>64395</v>
      </c>
      <c r="AU193" s="178">
        <f t="shared" si="87"/>
        <v>388454</v>
      </c>
      <c r="AW193" s="124">
        <f t="shared" si="88"/>
        <v>1516.3594657031301</v>
      </c>
      <c r="AX193" s="51">
        <f t="shared" si="88"/>
        <v>156.66805468681056</v>
      </c>
      <c r="AY193" s="51">
        <f t="shared" si="88"/>
        <v>332.4536802727597</v>
      </c>
      <c r="AZ193" s="65">
        <f t="shared" si="89"/>
        <v>2005.4812006627003</v>
      </c>
      <c r="BB193" s="131">
        <v>295540.08340855339</v>
      </c>
      <c r="BC193" s="54">
        <v>30769.094089629638</v>
      </c>
      <c r="BD193" s="54">
        <v>65832.730827984036</v>
      </c>
      <c r="BE193" s="54">
        <f t="shared" si="90"/>
        <v>392141.90832616709</v>
      </c>
      <c r="BG193" s="122">
        <f t="shared" si="91"/>
        <v>-6.1821847902358007E-3</v>
      </c>
      <c r="BH193" s="49">
        <f t="shared" si="91"/>
        <v>-1.3750618994409658E-2</v>
      </c>
      <c r="BI193" s="49">
        <f t="shared" si="91"/>
        <v>-2.1839149157289572E-2</v>
      </c>
      <c r="BJ193" s="49">
        <f t="shared" si="92"/>
        <v>-9.4045248616978494E-3</v>
      </c>
      <c r="BL193" s="131">
        <v>282684</v>
      </c>
      <c r="BM193" s="54">
        <v>29080</v>
      </c>
      <c r="BN193" s="54">
        <v>59844</v>
      </c>
      <c r="BO193" s="54">
        <f t="shared" si="93"/>
        <v>371608</v>
      </c>
      <c r="BQ193" s="122">
        <f t="shared" si="94"/>
        <v>3.9015296231834862E-2</v>
      </c>
      <c r="BR193" s="49">
        <f t="shared" si="94"/>
        <v>4.3535075653370114E-2</v>
      </c>
      <c r="BS193" s="49">
        <f t="shared" si="94"/>
        <v>7.6047724082614732E-2</v>
      </c>
      <c r="BT193" s="49">
        <f t="shared" si="95"/>
        <v>4.5332716195561007E-2</v>
      </c>
      <c r="BV193" s="122">
        <f t="shared" si="96"/>
        <v>3.1803196142555556E-2</v>
      </c>
      <c r="BW193" s="49">
        <f t="shared" si="96"/>
        <v>3.6291602492214192E-2</v>
      </c>
      <c r="BX193" s="49">
        <f t="shared" si="96"/>
        <v>6.8578571400195187E-2</v>
      </c>
      <c r="BY193" s="49">
        <f t="shared" si="96"/>
        <v>3.8076765101152432E-2</v>
      </c>
      <c r="CA193" s="180">
        <v>202666.79751482888</v>
      </c>
      <c r="CB193" s="64">
        <v>196553.52993331061</v>
      </c>
      <c r="CC193" s="64">
        <v>185120.93992377154</v>
      </c>
      <c r="CD193" s="64">
        <v>199014.45311773242</v>
      </c>
      <c r="CF193" s="180">
        <v>201664.6895284105</v>
      </c>
      <c r="CG193" s="64">
        <v>195236.18347826324</v>
      </c>
      <c r="CH193" s="64">
        <v>184269.56837465792</v>
      </c>
      <c r="CI193" s="64">
        <v>198100.31178360304</v>
      </c>
      <c r="CK193" s="163">
        <v>193696.15625</v>
      </c>
      <c r="CL193" s="60">
        <v>192351.65625</v>
      </c>
    </row>
    <row r="194" spans="1:90">
      <c r="A194" s="9" t="s">
        <v>412</v>
      </c>
      <c r="B194" s="23" t="s">
        <v>413</v>
      </c>
      <c r="D194" s="131">
        <v>583030.05737007281</v>
      </c>
      <c r="E194" s="54">
        <v>315180.0625</v>
      </c>
      <c r="F194" s="124">
        <f t="shared" si="65"/>
        <v>1849.8316573246852</v>
      </c>
      <c r="G194" s="131">
        <f t="shared" si="66"/>
        <v>558675</v>
      </c>
      <c r="H194" s="54">
        <v>313306.78125</v>
      </c>
      <c r="I194" s="124">
        <f t="shared" si="67"/>
        <v>1783.1564250574293</v>
      </c>
      <c r="J194" s="49">
        <f t="shared" si="68"/>
        <v>4.3594321152857773E-2</v>
      </c>
      <c r="K194" s="49">
        <f t="shared" si="69"/>
        <v>3.7391690000000199E-2</v>
      </c>
      <c r="M194" s="131">
        <f t="shared" si="70"/>
        <v>578176.55530673335</v>
      </c>
      <c r="N194" s="124">
        <f t="shared" si="71"/>
        <v>1834.4325168307032</v>
      </c>
      <c r="O194" s="49">
        <f t="shared" si="72"/>
        <v>8.3944982182209138E-3</v>
      </c>
      <c r="P194" s="49">
        <f t="shared" si="73"/>
        <v>8.3944982182209138E-3</v>
      </c>
      <c r="R194" s="131">
        <v>436270</v>
      </c>
      <c r="S194" s="54">
        <v>45629</v>
      </c>
      <c r="T194" s="54">
        <v>100763</v>
      </c>
      <c r="V194" s="124">
        <f t="shared" si="74"/>
        <v>100763</v>
      </c>
      <c r="W194" s="51">
        <f t="shared" si="75"/>
        <v>368.05737007281277</v>
      </c>
      <c r="Y194" s="176">
        <v>1.6552210679870782E-2</v>
      </c>
      <c r="Z194" s="61">
        <v>-1.5004880979522017E-2</v>
      </c>
      <c r="AA194" s="117">
        <f t="shared" si="76"/>
        <v>3</v>
      </c>
      <c r="AB194" s="63">
        <f t="shared" si="77"/>
        <v>429.16634818808012</v>
      </c>
      <c r="AC194" s="63">
        <f t="shared" si="77"/>
        <v>46.324087418194992</v>
      </c>
      <c r="AE194" s="124">
        <f t="shared" si="78"/>
        <v>0</v>
      </c>
      <c r="AF194" s="51">
        <v>0</v>
      </c>
      <c r="AG194" s="51">
        <f t="shared" si="79"/>
        <v>368.05737007281277</v>
      </c>
      <c r="AI194" s="124">
        <v>0</v>
      </c>
      <c r="AJ194" s="51">
        <f t="shared" si="80"/>
        <v>368.05737007281277</v>
      </c>
      <c r="AK194" s="51">
        <f t="shared" si="81"/>
        <v>0</v>
      </c>
      <c r="AM194" s="124">
        <f t="shared" si="82"/>
        <v>0</v>
      </c>
      <c r="AN194" s="51">
        <f t="shared" si="83"/>
        <v>0</v>
      </c>
      <c r="AO194" s="51">
        <f t="shared" si="84"/>
        <v>0</v>
      </c>
      <c r="AQ194" s="124">
        <f t="shared" si="85"/>
        <v>436270</v>
      </c>
      <c r="AR194" s="51">
        <f t="shared" si="85"/>
        <v>45997</v>
      </c>
      <c r="AS194" s="51">
        <f t="shared" si="86"/>
        <v>100763</v>
      </c>
      <c r="AU194" s="178">
        <f t="shared" si="87"/>
        <v>583030</v>
      </c>
      <c r="AW194" s="124">
        <f t="shared" si="88"/>
        <v>1384.192884979836</v>
      </c>
      <c r="AX194" s="51">
        <f t="shared" si="88"/>
        <v>145.93879966630186</v>
      </c>
      <c r="AY194" s="51">
        <f t="shared" si="88"/>
        <v>319.69979065538132</v>
      </c>
      <c r="AZ194" s="65">
        <f t="shared" si="89"/>
        <v>1849.831475301519</v>
      </c>
      <c r="BB194" s="131">
        <v>429166.34818808013</v>
      </c>
      <c r="BC194" s="54">
        <v>46324.087418194984</v>
      </c>
      <c r="BD194" s="54">
        <v>102686.11970045825</v>
      </c>
      <c r="BE194" s="54">
        <f t="shared" si="90"/>
        <v>578176.55530673335</v>
      </c>
      <c r="BG194" s="122">
        <f t="shared" si="91"/>
        <v>1.6552210679870782E-2</v>
      </c>
      <c r="BH194" s="49">
        <f t="shared" si="91"/>
        <v>-7.0608496880288918E-3</v>
      </c>
      <c r="BI194" s="49">
        <f t="shared" si="91"/>
        <v>-1.8728136831619557E-2</v>
      </c>
      <c r="BJ194" s="49">
        <f t="shared" si="92"/>
        <v>8.3943989923489504E-3</v>
      </c>
      <c r="BL194" s="131">
        <v>421087</v>
      </c>
      <c r="BM194" s="54">
        <v>43853</v>
      </c>
      <c r="BN194" s="54">
        <v>93735</v>
      </c>
      <c r="BO194" s="54">
        <f t="shared" si="93"/>
        <v>558675</v>
      </c>
      <c r="BQ194" s="122">
        <f t="shared" si="94"/>
        <v>3.60566818733421E-2</v>
      </c>
      <c r="BR194" s="49">
        <f t="shared" si="94"/>
        <v>4.8890611816751361E-2</v>
      </c>
      <c r="BS194" s="49">
        <f t="shared" si="94"/>
        <v>7.4977329706086282E-2</v>
      </c>
      <c r="BT194" s="49">
        <f t="shared" si="95"/>
        <v>4.3594218463328449E-2</v>
      </c>
      <c r="BV194" s="122">
        <f t="shared" si="96"/>
        <v>2.9898850883983252E-2</v>
      </c>
      <c r="BW194" s="49">
        <f t="shared" si="96"/>
        <v>4.2656502016683362E-2</v>
      </c>
      <c r="BX194" s="49">
        <f t="shared" si="96"/>
        <v>6.8588172790700952E-2</v>
      </c>
      <c r="BY194" s="49">
        <f t="shared" si="96"/>
        <v>3.7391587920808655E-2</v>
      </c>
      <c r="CA194" s="180">
        <v>294301.09237728838</v>
      </c>
      <c r="CB194" s="64">
        <v>295919.10884546558</v>
      </c>
      <c r="CC194" s="64">
        <v>288752.2780384692</v>
      </c>
      <c r="CD194" s="64">
        <v>293428.19147031155</v>
      </c>
      <c r="CF194" s="180">
        <v>293718.56259195349</v>
      </c>
      <c r="CG194" s="64">
        <v>293917.8668194334</v>
      </c>
      <c r="CH194" s="64">
        <v>288061.78003284329</v>
      </c>
      <c r="CI194" s="64">
        <v>292741.97313166596</v>
      </c>
      <c r="CK194" s="163">
        <v>315180.0625</v>
      </c>
      <c r="CL194" s="60">
        <v>313306.78125</v>
      </c>
    </row>
    <row r="195" spans="1:90">
      <c r="A195" s="9" t="s">
        <v>414</v>
      </c>
      <c r="B195" s="23" t="s">
        <v>415</v>
      </c>
      <c r="D195" s="131">
        <v>935813</v>
      </c>
      <c r="E195" s="54">
        <v>507223.9375</v>
      </c>
      <c r="F195" s="124">
        <f t="shared" si="65"/>
        <v>1844.9701025791985</v>
      </c>
      <c r="G195" s="131">
        <f t="shared" si="66"/>
        <v>895793</v>
      </c>
      <c r="H195" s="54">
        <v>503703.3125</v>
      </c>
      <c r="I195" s="124">
        <f t="shared" si="67"/>
        <v>1778.4139547424556</v>
      </c>
      <c r="J195" s="49">
        <f t="shared" si="68"/>
        <v>4.4675499808549457E-2</v>
      </c>
      <c r="K195" s="49">
        <f t="shared" si="69"/>
        <v>3.7424440839130435E-2</v>
      </c>
      <c r="M195" s="131">
        <f t="shared" si="70"/>
        <v>933794.68291007366</v>
      </c>
      <c r="N195" s="124">
        <f t="shared" si="71"/>
        <v>1840.9909585745322</v>
      </c>
      <c r="O195" s="49">
        <f t="shared" si="72"/>
        <v>2.1614142025701E-3</v>
      </c>
      <c r="P195" s="49">
        <f t="shared" si="73"/>
        <v>2.1614142025701E-3</v>
      </c>
      <c r="R195" s="131">
        <v>681755</v>
      </c>
      <c r="S195" s="54">
        <v>74597</v>
      </c>
      <c r="T195" s="54">
        <v>179461</v>
      </c>
      <c r="V195" s="124">
        <f t="shared" si="74"/>
        <v>179461</v>
      </c>
      <c r="W195" s="51">
        <f t="shared" si="75"/>
        <v>0</v>
      </c>
      <c r="Y195" s="176">
        <v>5.3199877965406372E-3</v>
      </c>
      <c r="Z195" s="61">
        <v>-1.3553455172228168E-2</v>
      </c>
      <c r="AA195" s="117">
        <f t="shared" si="76"/>
        <v>3</v>
      </c>
      <c r="AB195" s="63">
        <f t="shared" si="77"/>
        <v>678.14726482686365</v>
      </c>
      <c r="AC195" s="63">
        <f t="shared" si="77"/>
        <v>75.621938554231775</v>
      </c>
      <c r="AE195" s="124">
        <f t="shared" si="78"/>
        <v>0</v>
      </c>
      <c r="AF195" s="51">
        <v>0</v>
      </c>
      <c r="AG195" s="51">
        <f t="shared" si="79"/>
        <v>0</v>
      </c>
      <c r="AI195" s="124">
        <v>0</v>
      </c>
      <c r="AJ195" s="51">
        <f t="shared" si="80"/>
        <v>0</v>
      </c>
      <c r="AK195" s="51">
        <f t="shared" si="81"/>
        <v>0</v>
      </c>
      <c r="AM195" s="124">
        <f t="shared" si="82"/>
        <v>0</v>
      </c>
      <c r="AN195" s="51">
        <f t="shared" si="83"/>
        <v>0</v>
      </c>
      <c r="AO195" s="51">
        <f t="shared" si="84"/>
        <v>0</v>
      </c>
      <c r="AQ195" s="124">
        <f t="shared" si="85"/>
        <v>681755</v>
      </c>
      <c r="AR195" s="51">
        <f t="shared" si="85"/>
        <v>74597</v>
      </c>
      <c r="AS195" s="51">
        <f t="shared" si="86"/>
        <v>179461</v>
      </c>
      <c r="AU195" s="178">
        <f t="shared" si="87"/>
        <v>935813</v>
      </c>
      <c r="AW195" s="124">
        <f t="shared" si="88"/>
        <v>1344.0907449286146</v>
      </c>
      <c r="AX195" s="51">
        <f t="shared" si="88"/>
        <v>147.06916311496045</v>
      </c>
      <c r="AY195" s="51">
        <f t="shared" si="88"/>
        <v>353.81019453562362</v>
      </c>
      <c r="AZ195" s="65">
        <f t="shared" si="89"/>
        <v>1844.9701025791985</v>
      </c>
      <c r="BB195" s="131">
        <v>678147.26482686377</v>
      </c>
      <c r="BC195" s="54">
        <v>75621.938554231776</v>
      </c>
      <c r="BD195" s="54">
        <v>180025.47952897809</v>
      </c>
      <c r="BE195" s="54">
        <f t="shared" si="90"/>
        <v>933794.68291007366</v>
      </c>
      <c r="BG195" s="122">
        <f t="shared" si="91"/>
        <v>5.3199877965404152E-3</v>
      </c>
      <c r="BH195" s="49">
        <f t="shared" si="91"/>
        <v>-1.3553455172228168E-2</v>
      </c>
      <c r="BI195" s="49">
        <f t="shared" si="91"/>
        <v>-3.1355535363938314E-3</v>
      </c>
      <c r="BJ195" s="49">
        <f t="shared" si="92"/>
        <v>2.1614142025701E-3</v>
      </c>
      <c r="BL195" s="131">
        <v>657368</v>
      </c>
      <c r="BM195" s="54">
        <v>71648</v>
      </c>
      <c r="BN195" s="54">
        <v>166777</v>
      </c>
      <c r="BO195" s="54">
        <f t="shared" si="93"/>
        <v>895793</v>
      </c>
      <c r="BQ195" s="122">
        <f t="shared" si="94"/>
        <v>3.709794209635997E-2</v>
      </c>
      <c r="BR195" s="49">
        <f t="shared" si="94"/>
        <v>4.1159557838320593E-2</v>
      </c>
      <c r="BS195" s="49">
        <f t="shared" si="94"/>
        <v>7.6053652482056977E-2</v>
      </c>
      <c r="BT195" s="49">
        <f t="shared" si="95"/>
        <v>4.4675499808549457E-2</v>
      </c>
      <c r="BV195" s="122">
        <f t="shared" si="96"/>
        <v>2.9899478710761374E-2</v>
      </c>
      <c r="BW195" s="49">
        <f t="shared" si="96"/>
        <v>3.3932902908781815E-2</v>
      </c>
      <c r="BX195" s="49">
        <f t="shared" si="96"/>
        <v>6.8584798766394783E-2</v>
      </c>
      <c r="BY195" s="49">
        <f t="shared" si="96"/>
        <v>3.7424440839130435E-2</v>
      </c>
      <c r="CA195" s="180">
        <v>465039.91208497901</v>
      </c>
      <c r="CB195" s="64">
        <v>483074.3121632504</v>
      </c>
      <c r="CC195" s="64">
        <v>506229.73650769127</v>
      </c>
      <c r="CD195" s="64">
        <v>473906.59911060036</v>
      </c>
      <c r="CF195" s="180">
        <v>463326.62366685114</v>
      </c>
      <c r="CG195" s="64">
        <v>479378.01508313592</v>
      </c>
      <c r="CH195" s="64">
        <v>504780.71568427957</v>
      </c>
      <c r="CI195" s="64">
        <v>471879.17156308092</v>
      </c>
      <c r="CK195" s="163">
        <v>507223.9375</v>
      </c>
      <c r="CL195" s="60">
        <v>503703.3125</v>
      </c>
    </row>
    <row r="196" spans="1:90">
      <c r="A196" s="9" t="s">
        <v>416</v>
      </c>
      <c r="B196" s="23" t="s">
        <v>417</v>
      </c>
      <c r="D196" s="131">
        <v>339316.71246815764</v>
      </c>
      <c r="E196" s="54">
        <v>176239.15625</v>
      </c>
      <c r="F196" s="124">
        <f t="shared" si="65"/>
        <v>1925.3196604438331</v>
      </c>
      <c r="G196" s="131">
        <f t="shared" si="66"/>
        <v>324446</v>
      </c>
      <c r="H196" s="54">
        <v>174816.46875</v>
      </c>
      <c r="I196" s="124">
        <f t="shared" si="67"/>
        <v>1855.9235426725206</v>
      </c>
      <c r="J196" s="49">
        <f t="shared" si="68"/>
        <v>4.5834167991461339E-2</v>
      </c>
      <c r="K196" s="49">
        <f t="shared" si="69"/>
        <v>3.7391689999999977E-2</v>
      </c>
      <c r="M196" s="131">
        <f t="shared" si="70"/>
        <v>336972.19245030399</v>
      </c>
      <c r="N196" s="124">
        <f t="shared" si="71"/>
        <v>1912.0166007393943</v>
      </c>
      <c r="O196" s="49">
        <f t="shared" si="72"/>
        <v>6.9576068007433101E-3</v>
      </c>
      <c r="P196" s="49">
        <f t="shared" si="73"/>
        <v>6.9576068007435321E-3</v>
      </c>
      <c r="R196" s="131">
        <v>250662</v>
      </c>
      <c r="S196" s="54">
        <v>26753</v>
      </c>
      <c r="T196" s="54">
        <v>61765</v>
      </c>
      <c r="V196" s="124">
        <f t="shared" si="74"/>
        <v>61765</v>
      </c>
      <c r="W196" s="51">
        <f t="shared" si="75"/>
        <v>136.7124681576388</v>
      </c>
      <c r="Y196" s="176">
        <v>-2.8460993128404111E-3</v>
      </c>
      <c r="Z196" s="61">
        <v>-9.6561800061462089E-3</v>
      </c>
      <c r="AA196" s="117">
        <f t="shared" si="76"/>
        <v>4</v>
      </c>
      <c r="AB196" s="63">
        <f t="shared" si="77"/>
        <v>251.37744517397323</v>
      </c>
      <c r="AC196" s="63">
        <f t="shared" si="77"/>
        <v>27.013850604092255</v>
      </c>
      <c r="AE196" s="124">
        <f t="shared" si="78"/>
        <v>0</v>
      </c>
      <c r="AF196" s="51">
        <v>0</v>
      </c>
      <c r="AG196" s="51">
        <f t="shared" si="79"/>
        <v>136.7124681576388</v>
      </c>
      <c r="AI196" s="124">
        <v>0</v>
      </c>
      <c r="AJ196" s="51">
        <f t="shared" si="80"/>
        <v>0</v>
      </c>
      <c r="AK196" s="51">
        <f t="shared" si="81"/>
        <v>136.7124681576388</v>
      </c>
      <c r="AM196" s="124">
        <f t="shared" si="82"/>
        <v>123.44649954965708</v>
      </c>
      <c r="AN196" s="51">
        <f t="shared" si="83"/>
        <v>13.265968607981733</v>
      </c>
      <c r="AO196" s="51">
        <f t="shared" si="84"/>
        <v>0</v>
      </c>
      <c r="AQ196" s="124">
        <f t="shared" si="85"/>
        <v>250785</v>
      </c>
      <c r="AR196" s="51">
        <f t="shared" si="85"/>
        <v>26766</v>
      </c>
      <c r="AS196" s="51">
        <f t="shared" si="86"/>
        <v>61765</v>
      </c>
      <c r="AU196" s="178">
        <f t="shared" si="87"/>
        <v>339316</v>
      </c>
      <c r="AW196" s="124">
        <f t="shared" si="88"/>
        <v>1422.9811656851939</v>
      </c>
      <c r="AX196" s="51">
        <f t="shared" si="88"/>
        <v>151.87317375732158</v>
      </c>
      <c r="AY196" s="51">
        <f t="shared" si="88"/>
        <v>350.46127838007055</v>
      </c>
      <c r="AZ196" s="65">
        <f t="shared" si="89"/>
        <v>1925.3156178225859</v>
      </c>
      <c r="BB196" s="131">
        <v>251377.44517397322</v>
      </c>
      <c r="BC196" s="54">
        <v>27013.850604092258</v>
      </c>
      <c r="BD196" s="54">
        <v>58580.896672238545</v>
      </c>
      <c r="BE196" s="54">
        <f t="shared" si="90"/>
        <v>336972.19245030399</v>
      </c>
      <c r="BG196" s="122">
        <f t="shared" si="91"/>
        <v>-2.3567952708055673E-3</v>
      </c>
      <c r="BH196" s="49">
        <f t="shared" si="91"/>
        <v>-9.1749453909659717E-3</v>
      </c>
      <c r="BI196" s="49">
        <f t="shared" si="91"/>
        <v>5.4353953398436072E-2</v>
      </c>
      <c r="BJ196" s="49">
        <f t="shared" si="92"/>
        <v>6.9554924774444249E-3</v>
      </c>
      <c r="BL196" s="131">
        <v>241420</v>
      </c>
      <c r="BM196" s="54">
        <v>25692</v>
      </c>
      <c r="BN196" s="54">
        <v>57334</v>
      </c>
      <c r="BO196" s="54">
        <f t="shared" si="93"/>
        <v>324446</v>
      </c>
      <c r="BQ196" s="122">
        <f t="shared" si="94"/>
        <v>3.8791318034959721E-2</v>
      </c>
      <c r="BR196" s="49">
        <f t="shared" si="94"/>
        <v>4.180289584306407E-2</v>
      </c>
      <c r="BS196" s="49">
        <f t="shared" si="94"/>
        <v>7.7283985069940941E-2</v>
      </c>
      <c r="BT196" s="49">
        <f t="shared" si="95"/>
        <v>4.5831972038490321E-2</v>
      </c>
      <c r="BV196" s="122">
        <f t="shared" si="96"/>
        <v>3.0405693326337024E-2</v>
      </c>
      <c r="BW196" s="49">
        <f t="shared" si="96"/>
        <v>3.3392960225366863E-2</v>
      </c>
      <c r="BX196" s="49">
        <f t="shared" si="96"/>
        <v>6.8587628981313875E-2</v>
      </c>
      <c r="BY196" s="49">
        <f t="shared" si="96"/>
        <v>3.7389511773820772E-2</v>
      </c>
      <c r="CA196" s="180">
        <v>172382.24065343203</v>
      </c>
      <c r="CB196" s="64">
        <v>172564.96658167747</v>
      </c>
      <c r="CC196" s="64">
        <v>164728.85929459822</v>
      </c>
      <c r="CD196" s="64">
        <v>171015.47978544774</v>
      </c>
      <c r="CF196" s="180">
        <v>170956.40227440291</v>
      </c>
      <c r="CG196" s="64">
        <v>170981.31202058081</v>
      </c>
      <c r="CH196" s="64">
        <v>163816.87725046487</v>
      </c>
      <c r="CI196" s="64">
        <v>169705.76612658499</v>
      </c>
      <c r="CK196" s="163">
        <v>176239.15625</v>
      </c>
      <c r="CL196" s="60">
        <v>174816.46875</v>
      </c>
    </row>
    <row r="197" spans="1:90">
      <c r="A197" s="9" t="s">
        <v>418</v>
      </c>
      <c r="B197" s="23" t="s">
        <v>419</v>
      </c>
      <c r="D197" s="131">
        <v>419700.46689211461</v>
      </c>
      <c r="E197" s="54">
        <v>229549.03125</v>
      </c>
      <c r="F197" s="124">
        <f t="shared" si="65"/>
        <v>1828.3695845138297</v>
      </c>
      <c r="G197" s="131">
        <f t="shared" si="66"/>
        <v>403217</v>
      </c>
      <c r="H197" s="54">
        <v>229046.4375</v>
      </c>
      <c r="I197" s="124">
        <f t="shared" si="67"/>
        <v>1760.4159418545858</v>
      </c>
      <c r="J197" s="49">
        <f t="shared" si="68"/>
        <v>4.0879890709257349E-2</v>
      </c>
      <c r="K197" s="49">
        <f t="shared" si="69"/>
        <v>3.8600901663986997E-2</v>
      </c>
      <c r="M197" s="131">
        <f t="shared" si="70"/>
        <v>424707.58138743823</v>
      </c>
      <c r="N197" s="124">
        <f t="shared" si="71"/>
        <v>1850.1824166920253</v>
      </c>
      <c r="O197" s="49">
        <f t="shared" si="72"/>
        <v>-1.1789557603295697E-2</v>
      </c>
      <c r="P197" s="49">
        <f t="shared" si="73"/>
        <v>-1.1789557603295697E-2</v>
      </c>
      <c r="R197" s="131">
        <v>318735</v>
      </c>
      <c r="S197" s="54">
        <v>33724</v>
      </c>
      <c r="T197" s="54">
        <v>66207</v>
      </c>
      <c r="V197" s="124">
        <f t="shared" si="74"/>
        <v>66207</v>
      </c>
      <c r="W197" s="51">
        <f t="shared" si="75"/>
        <v>1034.4668921146076</v>
      </c>
      <c r="Y197" s="176">
        <v>-2.3972052309062519E-3</v>
      </c>
      <c r="Z197" s="61">
        <v>2.014746492709163E-3</v>
      </c>
      <c r="AA197" s="117">
        <f t="shared" si="76"/>
        <v>1</v>
      </c>
      <c r="AB197" s="63">
        <f t="shared" si="77"/>
        <v>319.50090925093565</v>
      </c>
      <c r="AC197" s="63">
        <f t="shared" si="77"/>
        <v>33.656191306607063</v>
      </c>
      <c r="AE197" s="124">
        <f t="shared" si="78"/>
        <v>764.07320927290425</v>
      </c>
      <c r="AF197" s="51">
        <v>0</v>
      </c>
      <c r="AG197" s="51">
        <f t="shared" si="79"/>
        <v>270.39368284170337</v>
      </c>
      <c r="AI197" s="124">
        <v>0</v>
      </c>
      <c r="AJ197" s="51">
        <f t="shared" si="80"/>
        <v>0</v>
      </c>
      <c r="AK197" s="51">
        <f t="shared" si="81"/>
        <v>270.39368284170337</v>
      </c>
      <c r="AM197" s="124">
        <f t="shared" si="82"/>
        <v>244.62492014812813</v>
      </c>
      <c r="AN197" s="51">
        <f t="shared" si="83"/>
        <v>25.768762693575233</v>
      </c>
      <c r="AO197" s="51">
        <f t="shared" si="84"/>
        <v>0</v>
      </c>
      <c r="AQ197" s="124">
        <f t="shared" si="85"/>
        <v>319744</v>
      </c>
      <c r="AR197" s="51">
        <f t="shared" si="85"/>
        <v>33750</v>
      </c>
      <c r="AS197" s="51">
        <f t="shared" si="86"/>
        <v>66207</v>
      </c>
      <c r="AU197" s="178">
        <f t="shared" si="87"/>
        <v>419701</v>
      </c>
      <c r="AW197" s="124">
        <f t="shared" si="88"/>
        <v>1392.9224543394801</v>
      </c>
      <c r="AX197" s="51">
        <f t="shared" si="88"/>
        <v>147.02741203574561</v>
      </c>
      <c r="AY197" s="51">
        <f t="shared" si="88"/>
        <v>288.42204055261067</v>
      </c>
      <c r="AZ197" s="65">
        <f t="shared" si="89"/>
        <v>1828.3719069278363</v>
      </c>
      <c r="BB197" s="131">
        <v>319500.90925093566</v>
      </c>
      <c r="BC197" s="54">
        <v>33656.191306607063</v>
      </c>
      <c r="BD197" s="54">
        <v>71550.480829895532</v>
      </c>
      <c r="BE197" s="54">
        <f t="shared" si="90"/>
        <v>424707.58138743823</v>
      </c>
      <c r="BG197" s="122">
        <f t="shared" si="91"/>
        <v>7.6084524965591704E-4</v>
      </c>
      <c r="BH197" s="49">
        <f t="shared" si="91"/>
        <v>2.7872640887478539E-3</v>
      </c>
      <c r="BI197" s="49">
        <f t="shared" si="91"/>
        <v>-7.4681270732465777E-2</v>
      </c>
      <c r="BJ197" s="49">
        <f t="shared" si="92"/>
        <v>-1.1788302368143988E-2</v>
      </c>
      <c r="BL197" s="131">
        <v>308804</v>
      </c>
      <c r="BM197" s="54">
        <v>32591</v>
      </c>
      <c r="BN197" s="54">
        <v>61822</v>
      </c>
      <c r="BO197" s="54">
        <f t="shared" si="93"/>
        <v>403217</v>
      </c>
      <c r="BQ197" s="122">
        <f t="shared" si="94"/>
        <v>3.542700224090356E-2</v>
      </c>
      <c r="BR197" s="49">
        <f t="shared" si="94"/>
        <v>3.5561964959651471E-2</v>
      </c>
      <c r="BS197" s="49">
        <f t="shared" si="94"/>
        <v>7.0929442593251624E-2</v>
      </c>
      <c r="BT197" s="49">
        <f t="shared" si="95"/>
        <v>4.0881212845688575E-2</v>
      </c>
      <c r="BV197" s="122">
        <f t="shared" si="96"/>
        <v>3.3159952203385856E-2</v>
      </c>
      <c r="BW197" s="49">
        <f t="shared" si="96"/>
        <v>3.3294619423526628E-2</v>
      </c>
      <c r="BX197" s="49">
        <f t="shared" si="96"/>
        <v>6.8584660558636212E-2</v>
      </c>
      <c r="BY197" s="49">
        <f t="shared" si="96"/>
        <v>3.8602220905622708E-2</v>
      </c>
      <c r="CA197" s="180">
        <v>219097.94886079765</v>
      </c>
      <c r="CB197" s="64">
        <v>214996.35920883383</v>
      </c>
      <c r="CC197" s="64">
        <v>201199.19220482488</v>
      </c>
      <c r="CD197" s="64">
        <v>215541.73438273073</v>
      </c>
      <c r="CF197" s="180">
        <v>218655.31898119469</v>
      </c>
      <c r="CG197" s="64">
        <v>213928.64200816964</v>
      </c>
      <c r="CH197" s="64">
        <v>200754.19849036899</v>
      </c>
      <c r="CI197" s="64">
        <v>215137.81882552931</v>
      </c>
      <c r="CK197" s="163">
        <v>229549.03125</v>
      </c>
      <c r="CL197" s="60">
        <v>229046.4375</v>
      </c>
    </row>
    <row r="198" spans="1:90">
      <c r="A198" s="9" t="s">
        <v>420</v>
      </c>
      <c r="B198" s="23" t="s">
        <v>421</v>
      </c>
      <c r="D198" s="131">
        <v>963260.53806616098</v>
      </c>
      <c r="E198" s="54">
        <v>507042.25</v>
      </c>
      <c r="F198" s="124">
        <f t="shared" si="65"/>
        <v>1899.7638521566221</v>
      </c>
      <c r="G198" s="131">
        <f t="shared" si="66"/>
        <v>921322</v>
      </c>
      <c r="H198" s="54">
        <v>504448.25</v>
      </c>
      <c r="I198" s="124">
        <f t="shared" si="67"/>
        <v>1826.3954726773261</v>
      </c>
      <c r="J198" s="49">
        <f t="shared" si="68"/>
        <v>4.5519957263759014E-2</v>
      </c>
      <c r="K198" s="49">
        <f t="shared" si="69"/>
        <v>4.0171135209695175E-2</v>
      </c>
      <c r="M198" s="131">
        <f t="shared" si="70"/>
        <v>981678.66709697689</v>
      </c>
      <c r="N198" s="124">
        <f t="shared" si="71"/>
        <v>1936.0884957752078</v>
      </c>
      <c r="O198" s="49">
        <f t="shared" si="72"/>
        <v>-1.8761871524907492E-2</v>
      </c>
      <c r="P198" s="49">
        <f t="shared" si="73"/>
        <v>-1.8761871524907381E-2</v>
      </c>
      <c r="R198" s="131">
        <v>725157</v>
      </c>
      <c r="S198" s="54">
        <v>77290</v>
      </c>
      <c r="T198" s="54">
        <v>160033</v>
      </c>
      <c r="V198" s="124">
        <f t="shared" si="74"/>
        <v>160033</v>
      </c>
      <c r="W198" s="51">
        <f t="shared" si="75"/>
        <v>780.53806616098154</v>
      </c>
      <c r="Y198" s="176">
        <v>-2.048275151200718E-2</v>
      </c>
      <c r="Z198" s="61">
        <v>-3.0895283568112331E-2</v>
      </c>
      <c r="AA198" s="117">
        <f t="shared" si="76"/>
        <v>4</v>
      </c>
      <c r="AB198" s="63">
        <f t="shared" si="77"/>
        <v>740.32080713164612</v>
      </c>
      <c r="AC198" s="63">
        <f t="shared" si="77"/>
        <v>79.754023161265081</v>
      </c>
      <c r="AE198" s="124">
        <f t="shared" si="78"/>
        <v>0</v>
      </c>
      <c r="AF198" s="51">
        <v>0</v>
      </c>
      <c r="AG198" s="51">
        <f t="shared" si="79"/>
        <v>780.53806616098154</v>
      </c>
      <c r="AI198" s="124">
        <v>0</v>
      </c>
      <c r="AJ198" s="51">
        <f t="shared" si="80"/>
        <v>0</v>
      </c>
      <c r="AK198" s="51">
        <f t="shared" si="81"/>
        <v>780.53806616098154</v>
      </c>
      <c r="AM198" s="124">
        <f t="shared" si="82"/>
        <v>704.62907748415876</v>
      </c>
      <c r="AN198" s="51">
        <f t="shared" si="83"/>
        <v>75.908988676822801</v>
      </c>
      <c r="AO198" s="51">
        <f t="shared" si="84"/>
        <v>0</v>
      </c>
      <c r="AQ198" s="124">
        <f t="shared" si="85"/>
        <v>725862</v>
      </c>
      <c r="AR198" s="51">
        <f t="shared" si="85"/>
        <v>77366</v>
      </c>
      <c r="AS198" s="51">
        <f t="shared" si="86"/>
        <v>160033</v>
      </c>
      <c r="AU198" s="178">
        <f t="shared" si="87"/>
        <v>963261</v>
      </c>
      <c r="AW198" s="124">
        <f t="shared" si="88"/>
        <v>1431.5611766080638</v>
      </c>
      <c r="AX198" s="51">
        <f t="shared" si="88"/>
        <v>152.58294550404824</v>
      </c>
      <c r="AY198" s="51">
        <f t="shared" si="88"/>
        <v>315.62064108069887</v>
      </c>
      <c r="AZ198" s="65">
        <f t="shared" si="89"/>
        <v>1899.764763192811</v>
      </c>
      <c r="BB198" s="131">
        <v>740320.80713164608</v>
      </c>
      <c r="BC198" s="54">
        <v>79754.023161265097</v>
      </c>
      <c r="BD198" s="54">
        <v>161603.83680406574</v>
      </c>
      <c r="BE198" s="54">
        <f t="shared" si="90"/>
        <v>981678.66709697689</v>
      </c>
      <c r="BG198" s="122">
        <f t="shared" si="91"/>
        <v>-1.9530461649006403E-2</v>
      </c>
      <c r="BH198" s="49">
        <f t="shared" si="91"/>
        <v>-2.994235358430053E-2</v>
      </c>
      <c r="BI198" s="49">
        <f t="shared" si="91"/>
        <v>-9.7202939925880028E-3</v>
      </c>
      <c r="BJ198" s="49">
        <f t="shared" si="92"/>
        <v>-1.8761400969872999E-2</v>
      </c>
      <c r="BL198" s="131">
        <v>698281</v>
      </c>
      <c r="BM198" s="54">
        <v>74046</v>
      </c>
      <c r="BN198" s="54">
        <v>148995</v>
      </c>
      <c r="BO198" s="54">
        <f t="shared" si="93"/>
        <v>921322</v>
      </c>
      <c r="BQ198" s="122">
        <f t="shared" si="94"/>
        <v>3.9498425418993177E-2</v>
      </c>
      <c r="BR198" s="49">
        <f t="shared" si="94"/>
        <v>4.4836993220430443E-2</v>
      </c>
      <c r="BS198" s="49">
        <f t="shared" si="94"/>
        <v>7.4083022920232278E-2</v>
      </c>
      <c r="BT198" s="49">
        <f t="shared" si="95"/>
        <v>4.5520458645294415E-2</v>
      </c>
      <c r="BV198" s="122">
        <f t="shared" si="96"/>
        <v>3.4180409187531513E-2</v>
      </c>
      <c r="BW198" s="49">
        <f t="shared" si="96"/>
        <v>3.9491665172494139E-2</v>
      </c>
      <c r="BX198" s="49">
        <f t="shared" si="96"/>
        <v>6.8588073808091954E-2</v>
      </c>
      <c r="BY198" s="49">
        <f t="shared" si="96"/>
        <v>4.0171634026190617E-2</v>
      </c>
      <c r="CA198" s="180">
        <v>507675.45770619373</v>
      </c>
      <c r="CB198" s="64">
        <v>509470.14341943379</v>
      </c>
      <c r="CC198" s="64">
        <v>454428.27280893689</v>
      </c>
      <c r="CD198" s="64">
        <v>498208.01837673091</v>
      </c>
      <c r="CF198" s="180">
        <v>504043.79779046687</v>
      </c>
      <c r="CG198" s="64">
        <v>505614.34204571717</v>
      </c>
      <c r="CH198" s="64">
        <v>451093.74504764855</v>
      </c>
      <c r="CI198" s="64">
        <v>494878.95964520343</v>
      </c>
      <c r="CK198" s="163">
        <v>507042.25</v>
      </c>
      <c r="CL198" s="60">
        <v>504448.25</v>
      </c>
    </row>
    <row r="199" spans="1:90">
      <c r="A199" s="9" t="s">
        <v>422</v>
      </c>
      <c r="B199" s="23" t="s">
        <v>423</v>
      </c>
      <c r="D199" s="131">
        <v>1889503.5377177626</v>
      </c>
      <c r="E199" s="54">
        <v>950072.3125</v>
      </c>
      <c r="F199" s="124">
        <f t="shared" si="65"/>
        <v>1988.7997080409209</v>
      </c>
      <c r="G199" s="131">
        <f t="shared" si="66"/>
        <v>1809472</v>
      </c>
      <c r="H199" s="54">
        <v>945570</v>
      </c>
      <c r="I199" s="124">
        <f t="shared" si="67"/>
        <v>1913.6309316073903</v>
      </c>
      <c r="J199" s="49">
        <f t="shared" si="68"/>
        <v>4.4229221406997477E-2</v>
      </c>
      <c r="K199" s="49">
        <f t="shared" si="69"/>
        <v>3.9280707262811188E-2</v>
      </c>
      <c r="M199" s="131">
        <f t="shared" si="70"/>
        <v>1918434.1475780613</v>
      </c>
      <c r="N199" s="124">
        <f t="shared" si="71"/>
        <v>2019.2506636994133</v>
      </c>
      <c r="O199" s="49">
        <f t="shared" si="72"/>
        <v>-1.508032469961107E-2</v>
      </c>
      <c r="P199" s="49">
        <f t="shared" si="73"/>
        <v>-1.508032469961107E-2</v>
      </c>
      <c r="R199" s="131">
        <v>1408892</v>
      </c>
      <c r="S199" s="54">
        <v>146039</v>
      </c>
      <c r="T199" s="54">
        <v>333745</v>
      </c>
      <c r="V199" s="124">
        <f t="shared" si="74"/>
        <v>333745</v>
      </c>
      <c r="W199" s="51">
        <f t="shared" si="75"/>
        <v>827.53771776263602</v>
      </c>
      <c r="Y199" s="176">
        <v>-1.5510591569142806E-2</v>
      </c>
      <c r="Z199" s="61">
        <v>-3.6025159359198367E-2</v>
      </c>
      <c r="AA199" s="117">
        <f t="shared" si="76"/>
        <v>4</v>
      </c>
      <c r="AB199" s="63">
        <f t="shared" si="77"/>
        <v>1431.0890375606814</v>
      </c>
      <c r="AC199" s="63">
        <f t="shared" si="77"/>
        <v>151.4966924893192</v>
      </c>
      <c r="AE199" s="124">
        <f t="shared" si="78"/>
        <v>0</v>
      </c>
      <c r="AF199" s="51">
        <v>0</v>
      </c>
      <c r="AG199" s="51">
        <f t="shared" si="79"/>
        <v>827.53771776263602</v>
      </c>
      <c r="AI199" s="124">
        <v>0</v>
      </c>
      <c r="AJ199" s="51">
        <f t="shared" si="80"/>
        <v>0</v>
      </c>
      <c r="AK199" s="51">
        <f t="shared" si="81"/>
        <v>827.53771776263602</v>
      </c>
      <c r="AM199" s="124">
        <f t="shared" si="82"/>
        <v>748.31974885851969</v>
      </c>
      <c r="AN199" s="51">
        <f t="shared" si="83"/>
        <v>79.217968904116276</v>
      </c>
      <c r="AO199" s="51">
        <f t="shared" si="84"/>
        <v>0</v>
      </c>
      <c r="AQ199" s="124">
        <f t="shared" si="85"/>
        <v>1409640</v>
      </c>
      <c r="AR199" s="51">
        <f t="shared" si="85"/>
        <v>146118</v>
      </c>
      <c r="AS199" s="51">
        <f t="shared" si="86"/>
        <v>333745</v>
      </c>
      <c r="AU199" s="178">
        <f t="shared" si="87"/>
        <v>1889503</v>
      </c>
      <c r="AW199" s="124">
        <f t="shared" si="88"/>
        <v>1483.7186406271574</v>
      </c>
      <c r="AX199" s="51">
        <f t="shared" si="88"/>
        <v>153.79671428957678</v>
      </c>
      <c r="AY199" s="51">
        <f t="shared" si="88"/>
        <v>351.28378714857035</v>
      </c>
      <c r="AZ199" s="65">
        <f t="shared" si="89"/>
        <v>1988.7991420653045</v>
      </c>
      <c r="BB199" s="131">
        <v>1431089.0375606813</v>
      </c>
      <c r="BC199" s="54">
        <v>151496.69248931922</v>
      </c>
      <c r="BD199" s="54">
        <v>335848.41752806079</v>
      </c>
      <c r="BE199" s="54">
        <f t="shared" si="90"/>
        <v>1918434.1475780613</v>
      </c>
      <c r="BG199" s="122">
        <f t="shared" si="91"/>
        <v>-1.4987912699856665E-2</v>
      </c>
      <c r="BH199" s="49">
        <f t="shared" si="91"/>
        <v>-3.5503695829520621E-2</v>
      </c>
      <c r="BI199" s="49">
        <f t="shared" si="91"/>
        <v>-6.2629966922057578E-3</v>
      </c>
      <c r="BJ199" s="49">
        <f t="shared" si="92"/>
        <v>-1.5080604989535673E-2</v>
      </c>
      <c r="BL199" s="131">
        <v>1358845</v>
      </c>
      <c r="BM199" s="54">
        <v>139783</v>
      </c>
      <c r="BN199" s="54">
        <v>310844</v>
      </c>
      <c r="BO199" s="54">
        <f t="shared" si="93"/>
        <v>1809472</v>
      </c>
      <c r="BQ199" s="122">
        <f t="shared" si="94"/>
        <v>3.7381011079262061E-2</v>
      </c>
      <c r="BR199" s="49">
        <f t="shared" si="94"/>
        <v>4.5320246381892026E-2</v>
      </c>
      <c r="BS199" s="49">
        <f t="shared" si="94"/>
        <v>7.3673611200473443E-2</v>
      </c>
      <c r="BT199" s="49">
        <f t="shared" si="95"/>
        <v>4.4228924238672862E-2</v>
      </c>
      <c r="BV199" s="122">
        <f t="shared" si="96"/>
        <v>3.2464950025809403E-2</v>
      </c>
      <c r="BW199" s="49">
        <f t="shared" si="96"/>
        <v>4.0366561962435599E-2</v>
      </c>
      <c r="BX199" s="49">
        <f t="shared" si="96"/>
        <v>6.8585562578250547E-2</v>
      </c>
      <c r="BY199" s="49">
        <f t="shared" si="96"/>
        <v>3.9280411502742307E-2</v>
      </c>
      <c r="CA199" s="180">
        <v>981370.20486679592</v>
      </c>
      <c r="CB199" s="64">
        <v>967763.61355510354</v>
      </c>
      <c r="CC199" s="64">
        <v>944402.18327199796</v>
      </c>
      <c r="CD199" s="64">
        <v>973617.24063695106</v>
      </c>
      <c r="CF199" s="180">
        <v>973612.22747620172</v>
      </c>
      <c r="CG199" s="64">
        <v>962489.16333728854</v>
      </c>
      <c r="CH199" s="64">
        <v>937993.99811297224</v>
      </c>
      <c r="CI199" s="64">
        <v>966476.41741887678</v>
      </c>
      <c r="CK199" s="163">
        <v>950072.3125</v>
      </c>
      <c r="CL199" s="60">
        <v>945570</v>
      </c>
    </row>
    <row r="200" spans="1:90">
      <c r="A200" s="9" t="s">
        <v>424</v>
      </c>
      <c r="B200" s="23" t="s">
        <v>425</v>
      </c>
      <c r="D200" s="131">
        <v>642608.20575657149</v>
      </c>
      <c r="E200" s="54">
        <v>301288.5</v>
      </c>
      <c r="F200" s="124">
        <f t="shared" si="65"/>
        <v>2132.8666900879771</v>
      </c>
      <c r="G200" s="131">
        <f t="shared" si="66"/>
        <v>615496</v>
      </c>
      <c r="H200" s="54">
        <v>299367.25</v>
      </c>
      <c r="I200" s="124">
        <f t="shared" si="67"/>
        <v>2055.9897583987563</v>
      </c>
      <c r="J200" s="49">
        <f t="shared" si="68"/>
        <v>4.4049361420011701E-2</v>
      </c>
      <c r="K200" s="49">
        <f t="shared" si="69"/>
        <v>3.7391689999999755E-2</v>
      </c>
      <c r="M200" s="131">
        <f t="shared" si="70"/>
        <v>637818.9084034441</v>
      </c>
      <c r="N200" s="124">
        <f t="shared" si="71"/>
        <v>2116.970639116475</v>
      </c>
      <c r="O200" s="49">
        <f t="shared" si="72"/>
        <v>7.5088669997502855E-3</v>
      </c>
      <c r="P200" s="49">
        <f t="shared" si="73"/>
        <v>7.5088669997502855E-3</v>
      </c>
      <c r="R200" s="131">
        <v>485145</v>
      </c>
      <c r="S200" s="54">
        <v>46658</v>
      </c>
      <c r="T200" s="54">
        <v>110510</v>
      </c>
      <c r="V200" s="124">
        <f t="shared" si="74"/>
        <v>110510</v>
      </c>
      <c r="W200" s="51">
        <f t="shared" si="75"/>
        <v>295.20575657149311</v>
      </c>
      <c r="Y200" s="176">
        <v>7.8496196299182586E-3</v>
      </c>
      <c r="Z200" s="61">
        <v>-2.7434773588516204E-2</v>
      </c>
      <c r="AA200" s="117">
        <f t="shared" si="76"/>
        <v>3</v>
      </c>
      <c r="AB200" s="63">
        <f t="shared" si="77"/>
        <v>481.36645641454419</v>
      </c>
      <c r="AC200" s="63">
        <f t="shared" si="77"/>
        <v>47.974160223840258</v>
      </c>
      <c r="AE200" s="124">
        <f t="shared" si="78"/>
        <v>0</v>
      </c>
      <c r="AF200" s="51">
        <v>0</v>
      </c>
      <c r="AG200" s="51">
        <f t="shared" si="79"/>
        <v>295.20575657149311</v>
      </c>
      <c r="AI200" s="124">
        <v>0</v>
      </c>
      <c r="AJ200" s="51">
        <f t="shared" si="80"/>
        <v>295.20575657149311</v>
      </c>
      <c r="AK200" s="51">
        <f t="shared" si="81"/>
        <v>0</v>
      </c>
      <c r="AM200" s="124">
        <f t="shared" si="82"/>
        <v>0</v>
      </c>
      <c r="AN200" s="51">
        <f t="shared" si="83"/>
        <v>0</v>
      </c>
      <c r="AO200" s="51">
        <f t="shared" si="84"/>
        <v>0</v>
      </c>
      <c r="AQ200" s="124">
        <f t="shared" si="85"/>
        <v>485145</v>
      </c>
      <c r="AR200" s="51">
        <f t="shared" si="85"/>
        <v>46953</v>
      </c>
      <c r="AS200" s="51">
        <f t="shared" si="86"/>
        <v>110510</v>
      </c>
      <c r="AU200" s="178">
        <f t="shared" si="87"/>
        <v>642608</v>
      </c>
      <c r="AW200" s="124">
        <f t="shared" si="88"/>
        <v>1610.2340447776799</v>
      </c>
      <c r="AX200" s="51">
        <f t="shared" si="88"/>
        <v>155.8406643466312</v>
      </c>
      <c r="AY200" s="51">
        <f t="shared" si="88"/>
        <v>366.79129804157805</v>
      </c>
      <c r="AZ200" s="65">
        <f t="shared" si="89"/>
        <v>2132.8660071658892</v>
      </c>
      <c r="BB200" s="131">
        <v>481366.45641454426</v>
      </c>
      <c r="BC200" s="54">
        <v>47974.160223840256</v>
      </c>
      <c r="BD200" s="54">
        <v>108478.29176505959</v>
      </c>
      <c r="BE200" s="54">
        <f t="shared" si="90"/>
        <v>637818.9084034441</v>
      </c>
      <c r="BG200" s="122">
        <f t="shared" si="91"/>
        <v>7.8496196299180365E-3</v>
      </c>
      <c r="BH200" s="49">
        <f t="shared" si="91"/>
        <v>-2.1285629994890476E-2</v>
      </c>
      <c r="BI200" s="49">
        <f t="shared" si="91"/>
        <v>1.8729168775450944E-2</v>
      </c>
      <c r="BJ200" s="49">
        <f t="shared" si="92"/>
        <v>7.5085444057212403E-3</v>
      </c>
      <c r="BL200" s="131">
        <v>468056</v>
      </c>
      <c r="BM200" s="54">
        <v>44682</v>
      </c>
      <c r="BN200" s="54">
        <v>102758</v>
      </c>
      <c r="BO200" s="54">
        <f t="shared" si="93"/>
        <v>615496</v>
      </c>
      <c r="BQ200" s="122">
        <f t="shared" si="94"/>
        <v>3.6510588476592609E-2</v>
      </c>
      <c r="BR200" s="49">
        <f t="shared" si="94"/>
        <v>5.0825835907076566E-2</v>
      </c>
      <c r="BS200" s="49">
        <f t="shared" si="94"/>
        <v>7.5439381848615206E-2</v>
      </c>
      <c r="BT200" s="49">
        <f t="shared" si="95"/>
        <v>4.4049027126090268E-2</v>
      </c>
      <c r="BV200" s="122">
        <f t="shared" si="96"/>
        <v>2.9900990141074724E-2</v>
      </c>
      <c r="BW200" s="49">
        <f t="shared" si="96"/>
        <v>4.4124952410904417E-2</v>
      </c>
      <c r="BX200" s="49">
        <f t="shared" si="96"/>
        <v>6.858154322425114E-2</v>
      </c>
      <c r="BY200" s="49">
        <f t="shared" si="96"/>
        <v>3.7391357837796901E-2</v>
      </c>
      <c r="CA200" s="180">
        <v>330097.34932548815</v>
      </c>
      <c r="CB200" s="64">
        <v>306459.80379253748</v>
      </c>
      <c r="CC200" s="64">
        <v>305039.8043694204</v>
      </c>
      <c r="CD200" s="64">
        <v>323697.05596087722</v>
      </c>
      <c r="CF200" s="180">
        <v>327442.5040598567</v>
      </c>
      <c r="CG200" s="64">
        <v>304138.73145835201</v>
      </c>
      <c r="CH200" s="64">
        <v>302826.02878925781</v>
      </c>
      <c r="CI200" s="64">
        <v>321266.00227007328</v>
      </c>
      <c r="CK200" s="163">
        <v>301288.5</v>
      </c>
      <c r="CL200" s="60">
        <v>299367.25</v>
      </c>
    </row>
    <row r="201" spans="1:90">
      <c r="D201" s="116"/>
      <c r="E201" s="23"/>
      <c r="F201" s="116"/>
      <c r="G201" s="116"/>
      <c r="H201" s="23"/>
      <c r="I201" s="116"/>
      <c r="J201" s="23"/>
      <c r="K201" s="23"/>
      <c r="L201" s="116"/>
      <c r="M201" s="116"/>
      <c r="N201" s="116"/>
      <c r="O201" s="23"/>
      <c r="P201" s="23"/>
      <c r="R201" s="116"/>
      <c r="S201" s="23"/>
      <c r="T201" s="23"/>
      <c r="V201" s="116"/>
      <c r="W201" s="23"/>
      <c r="Y201" s="177"/>
      <c r="Z201" s="28"/>
      <c r="AA201" s="116"/>
      <c r="AB201" s="23"/>
      <c r="AC201" s="23"/>
      <c r="AE201" s="116"/>
      <c r="AF201" s="23"/>
      <c r="AG201" s="23"/>
      <c r="AI201" s="116"/>
      <c r="AJ201" s="23"/>
      <c r="AK201" s="23"/>
      <c r="AM201" s="116"/>
      <c r="AN201" s="23"/>
      <c r="AO201" s="23"/>
      <c r="AQ201" s="116"/>
      <c r="AR201" s="23"/>
      <c r="AS201" s="23"/>
      <c r="AT201" s="23"/>
      <c r="AU201" s="23"/>
      <c r="AW201" s="116"/>
      <c r="AX201" s="23"/>
      <c r="AY201" s="23"/>
      <c r="AZ201" s="27"/>
      <c r="BB201" s="116"/>
      <c r="BC201" s="23"/>
      <c r="BD201" s="23"/>
      <c r="BE201" s="23"/>
      <c r="BG201" s="116"/>
      <c r="BH201" s="23"/>
      <c r="BI201" s="23"/>
      <c r="BJ201" s="23"/>
      <c r="BL201" s="116"/>
      <c r="BM201" s="23"/>
      <c r="BN201" s="23"/>
      <c r="BO201" s="23"/>
      <c r="BQ201" s="116"/>
      <c r="BR201" s="23"/>
      <c r="BS201" s="23"/>
      <c r="BT201" s="23"/>
      <c r="BV201" s="116"/>
      <c r="BW201" s="23"/>
      <c r="BX201" s="23"/>
      <c r="BY201" s="23"/>
      <c r="CA201" s="116"/>
      <c r="CB201" s="23"/>
      <c r="CC201" s="23"/>
      <c r="CD201" s="23"/>
      <c r="CF201" s="116"/>
      <c r="CG201" s="23"/>
      <c r="CH201" s="23"/>
      <c r="CI201" s="23"/>
      <c r="CK201" s="116"/>
      <c r="CL201" s="23"/>
    </row>
    <row r="202" spans="1:90">
      <c r="D202" s="116"/>
      <c r="E202" s="23"/>
      <c r="F202" s="116"/>
      <c r="G202" s="116"/>
      <c r="H202" s="23"/>
      <c r="I202" s="116"/>
      <c r="J202" s="23"/>
      <c r="K202" s="23"/>
      <c r="L202" s="116"/>
      <c r="M202" s="116"/>
      <c r="N202" s="116"/>
      <c r="O202" s="23"/>
      <c r="P202" s="23"/>
      <c r="R202" s="116"/>
      <c r="S202" s="23"/>
      <c r="T202" s="23"/>
      <c r="V202" s="116"/>
      <c r="W202" s="23"/>
      <c r="Y202" s="177"/>
      <c r="Z202" s="28"/>
      <c r="AA202" s="116"/>
      <c r="AB202" s="23"/>
      <c r="AC202" s="23"/>
      <c r="AE202" s="116"/>
      <c r="AF202" s="23"/>
      <c r="AG202" s="23"/>
      <c r="AI202" s="116"/>
      <c r="AJ202" s="23"/>
      <c r="AK202" s="23"/>
      <c r="AM202" s="116"/>
      <c r="AN202" s="23"/>
      <c r="AO202" s="23"/>
      <c r="AQ202" s="116"/>
      <c r="AR202" s="23"/>
      <c r="AS202" s="23"/>
      <c r="AT202" s="23"/>
      <c r="AU202" s="23"/>
      <c r="AW202" s="116"/>
      <c r="AX202" s="23"/>
      <c r="AY202" s="23"/>
      <c r="AZ202" s="27"/>
      <c r="BB202" s="116"/>
      <c r="BC202" s="23"/>
      <c r="BD202" s="23"/>
      <c r="BE202" s="23"/>
      <c r="BG202" s="116"/>
      <c r="BH202" s="23"/>
      <c r="BI202" s="23"/>
      <c r="BJ202" s="23"/>
      <c r="BL202" s="116"/>
      <c r="BM202" s="23"/>
      <c r="BN202" s="23"/>
      <c r="BO202" s="23"/>
      <c r="BQ202" s="116"/>
      <c r="BR202" s="23"/>
      <c r="BS202" s="23"/>
      <c r="BT202" s="23"/>
      <c r="BV202" s="116"/>
      <c r="BW202" s="23"/>
      <c r="BX202" s="23"/>
      <c r="BY202" s="23"/>
      <c r="CA202" s="116"/>
      <c r="CB202" s="23"/>
      <c r="CC202" s="23"/>
      <c r="CD202" s="23"/>
      <c r="CF202" s="116"/>
      <c r="CG202" s="23"/>
      <c r="CH202" s="23"/>
      <c r="CI202" s="23"/>
      <c r="CK202" s="116"/>
      <c r="CL202" s="23"/>
    </row>
    <row r="203" spans="1:90">
      <c r="D203" s="116"/>
      <c r="E203" s="23"/>
      <c r="F203" s="116"/>
      <c r="G203" s="116"/>
      <c r="H203" s="23"/>
      <c r="I203" s="116"/>
      <c r="J203" s="23"/>
      <c r="K203" s="23"/>
      <c r="L203" s="116"/>
      <c r="M203" s="116"/>
      <c r="N203" s="116"/>
      <c r="O203" s="23"/>
      <c r="P203" s="23"/>
      <c r="R203" s="116"/>
      <c r="S203" s="23"/>
      <c r="T203" s="23"/>
      <c r="V203" s="116"/>
      <c r="W203" s="23"/>
      <c r="Y203" s="177"/>
      <c r="Z203" s="28"/>
      <c r="AA203" s="116"/>
      <c r="AB203" s="23"/>
      <c r="AC203" s="23"/>
      <c r="AE203" s="116"/>
      <c r="AF203" s="23"/>
      <c r="AG203" s="23"/>
      <c r="AI203" s="116"/>
      <c r="AJ203" s="23"/>
      <c r="AK203" s="23"/>
      <c r="AM203" s="116"/>
      <c r="AN203" s="23"/>
      <c r="AO203" s="23"/>
      <c r="AQ203" s="116"/>
      <c r="AR203" s="23"/>
      <c r="AS203" s="23"/>
      <c r="AT203" s="23"/>
      <c r="AU203" s="23"/>
      <c r="AW203" s="116"/>
      <c r="AX203" s="23"/>
      <c r="AY203" s="23"/>
      <c r="AZ203" s="27"/>
      <c r="BB203" s="116"/>
      <c r="BC203" s="23"/>
      <c r="BD203" s="23"/>
      <c r="BE203" s="23"/>
      <c r="BG203" s="116"/>
      <c r="BH203" s="23"/>
      <c r="BI203" s="23"/>
      <c r="BJ203" s="23"/>
      <c r="BL203" s="116"/>
      <c r="BM203" s="23"/>
      <c r="BN203" s="23"/>
      <c r="BO203" s="23"/>
      <c r="BQ203" s="116"/>
      <c r="BR203" s="23"/>
      <c r="BS203" s="23"/>
      <c r="BT203" s="23"/>
      <c r="BV203" s="116"/>
      <c r="BW203" s="23"/>
      <c r="BX203" s="23"/>
      <c r="BY203" s="23"/>
      <c r="CA203" s="116"/>
      <c r="CB203" s="23"/>
      <c r="CC203" s="23"/>
      <c r="CD203" s="23"/>
      <c r="CF203" s="116"/>
      <c r="CG203" s="23"/>
      <c r="CH203" s="23"/>
      <c r="CI203" s="23"/>
      <c r="CK203" s="116"/>
      <c r="CL203" s="23"/>
    </row>
    <row r="204" spans="1:90">
      <c r="D204" s="116"/>
      <c r="E204" s="23"/>
      <c r="F204" s="116"/>
      <c r="G204" s="116"/>
      <c r="H204" s="23"/>
      <c r="I204" s="116"/>
      <c r="J204" s="23"/>
      <c r="K204" s="23"/>
      <c r="L204" s="116"/>
      <c r="M204" s="116"/>
      <c r="N204" s="116"/>
      <c r="O204" s="23"/>
      <c r="P204" s="23"/>
      <c r="R204" s="116"/>
      <c r="S204" s="23"/>
      <c r="T204" s="23"/>
      <c r="V204" s="116"/>
      <c r="W204" s="23"/>
      <c r="Y204" s="177"/>
      <c r="Z204" s="28"/>
      <c r="AA204" s="116"/>
      <c r="AB204" s="23"/>
      <c r="AC204" s="23"/>
      <c r="AE204" s="116"/>
      <c r="AF204" s="23"/>
      <c r="AG204" s="23"/>
      <c r="AI204" s="116"/>
      <c r="AJ204" s="23"/>
      <c r="AK204" s="23"/>
      <c r="AM204" s="116"/>
      <c r="AN204" s="23"/>
      <c r="AO204" s="23"/>
      <c r="AQ204" s="116"/>
      <c r="AR204" s="23"/>
      <c r="AS204" s="23"/>
      <c r="AT204" s="23"/>
      <c r="AU204" s="23"/>
      <c r="AW204" s="116"/>
      <c r="AX204" s="23"/>
      <c r="AY204" s="23"/>
      <c r="AZ204" s="27"/>
      <c r="BB204" s="116"/>
      <c r="BC204" s="23"/>
      <c r="BD204" s="23"/>
      <c r="BE204" s="23"/>
      <c r="BG204" s="116"/>
      <c r="BH204" s="23"/>
      <c r="BI204" s="23"/>
      <c r="BJ204" s="23"/>
      <c r="BL204" s="116"/>
      <c r="BM204" s="23"/>
      <c r="BN204" s="23"/>
      <c r="BO204" s="23"/>
      <c r="BQ204" s="116"/>
      <c r="BR204" s="23"/>
      <c r="BS204" s="23"/>
      <c r="BT204" s="23"/>
      <c r="BV204" s="116"/>
      <c r="BW204" s="23"/>
      <c r="BX204" s="23"/>
      <c r="BY204" s="23"/>
    </row>
    <row r="205" spans="1:90">
      <c r="D205" s="116"/>
      <c r="E205" s="23"/>
      <c r="F205" s="116"/>
      <c r="G205" s="116"/>
      <c r="H205" s="23"/>
      <c r="I205" s="116"/>
      <c r="J205" s="23"/>
      <c r="K205" s="23"/>
      <c r="L205" s="116"/>
      <c r="M205" s="116"/>
      <c r="N205" s="116"/>
      <c r="O205" s="23"/>
      <c r="P205" s="23"/>
      <c r="R205" s="116"/>
      <c r="S205" s="23"/>
      <c r="T205" s="23"/>
      <c r="V205" s="116"/>
      <c r="W205" s="23"/>
      <c r="Y205" s="177"/>
      <c r="Z205" s="28"/>
      <c r="AA205" s="116"/>
      <c r="AB205" s="23"/>
      <c r="AC205" s="23"/>
      <c r="AE205" s="116"/>
      <c r="AF205" s="23"/>
      <c r="AG205" s="23"/>
      <c r="AI205" s="116"/>
      <c r="AJ205" s="23"/>
      <c r="AK205" s="23"/>
      <c r="AM205" s="116"/>
      <c r="AN205" s="23"/>
      <c r="AO205" s="23"/>
      <c r="AQ205" s="116"/>
      <c r="AR205" s="23"/>
      <c r="AS205" s="23"/>
      <c r="AT205" s="23"/>
      <c r="AU205" s="23"/>
      <c r="AW205" s="116"/>
      <c r="AX205" s="23"/>
      <c r="AY205" s="23"/>
      <c r="AZ205" s="27"/>
      <c r="BB205" s="116"/>
      <c r="BC205" s="23"/>
      <c r="BD205" s="23"/>
      <c r="BE205" s="23"/>
      <c r="BG205" s="116"/>
      <c r="BH205" s="23"/>
      <c r="BI205" s="23"/>
      <c r="BJ205" s="23"/>
      <c r="BL205" s="116"/>
      <c r="BM205" s="23"/>
      <c r="BN205" s="23"/>
      <c r="BO205" s="23"/>
      <c r="BQ205" s="116"/>
      <c r="BR205" s="23"/>
      <c r="BS205" s="23"/>
      <c r="BT205" s="23"/>
      <c r="BV205" s="116"/>
      <c r="BW205" s="23"/>
      <c r="BX205" s="23"/>
      <c r="BY205" s="23"/>
    </row>
    <row r="206" spans="1:90">
      <c r="D206" s="116"/>
      <c r="E206" s="23"/>
      <c r="F206" s="116"/>
      <c r="G206" s="116"/>
      <c r="H206" s="23"/>
      <c r="I206" s="116"/>
      <c r="J206" s="23"/>
      <c r="K206" s="23"/>
      <c r="L206" s="116"/>
      <c r="M206" s="116"/>
      <c r="N206" s="116"/>
      <c r="O206" s="23"/>
      <c r="P206" s="23"/>
      <c r="R206" s="116"/>
      <c r="S206" s="23"/>
      <c r="T206" s="23"/>
      <c r="V206" s="116"/>
      <c r="W206" s="23"/>
      <c r="Y206" s="177"/>
      <c r="Z206" s="28"/>
      <c r="AA206" s="116"/>
      <c r="AB206" s="23"/>
      <c r="AC206" s="23"/>
      <c r="AE206" s="116"/>
      <c r="AF206" s="23"/>
      <c r="AG206" s="23"/>
      <c r="AI206" s="116"/>
      <c r="AJ206" s="23"/>
      <c r="AK206" s="23"/>
      <c r="AM206" s="116"/>
      <c r="AN206" s="23"/>
      <c r="AO206" s="23"/>
      <c r="AQ206" s="116"/>
      <c r="AR206" s="23"/>
      <c r="AS206" s="23"/>
      <c r="AT206" s="23"/>
      <c r="AU206" s="23"/>
      <c r="AW206" s="116"/>
      <c r="AX206" s="23"/>
      <c r="AY206" s="23"/>
      <c r="AZ206" s="27"/>
      <c r="BB206" s="116"/>
      <c r="BC206" s="23"/>
      <c r="BD206" s="23"/>
      <c r="BE206" s="23"/>
      <c r="BG206" s="116"/>
      <c r="BH206" s="23"/>
      <c r="BI206" s="23"/>
      <c r="BJ206" s="23"/>
      <c r="BL206" s="116"/>
      <c r="BM206" s="23"/>
      <c r="BN206" s="23"/>
      <c r="BO206" s="23"/>
      <c r="BQ206" s="116"/>
      <c r="BR206" s="23"/>
      <c r="BS206" s="23"/>
      <c r="BT206" s="23"/>
      <c r="BV206" s="116"/>
      <c r="BW206" s="23"/>
      <c r="BX206" s="23"/>
      <c r="BY206" s="23"/>
    </row>
    <row r="207" spans="1:90">
      <c r="D207" s="116"/>
      <c r="E207" s="23"/>
      <c r="F207" s="116"/>
      <c r="G207" s="116"/>
      <c r="H207" s="23"/>
      <c r="I207" s="116"/>
      <c r="J207" s="23"/>
      <c r="K207" s="23"/>
      <c r="L207" s="116"/>
      <c r="M207" s="116"/>
      <c r="N207" s="116"/>
      <c r="O207" s="23"/>
      <c r="P207" s="23"/>
      <c r="R207" s="116"/>
      <c r="S207" s="23"/>
      <c r="T207" s="23"/>
      <c r="V207" s="116"/>
      <c r="W207" s="23"/>
      <c r="Y207" s="177"/>
      <c r="Z207" s="28"/>
      <c r="AA207" s="116"/>
      <c r="AB207" s="23"/>
      <c r="AC207" s="23"/>
      <c r="AE207" s="116"/>
      <c r="AF207" s="23"/>
      <c r="AG207" s="23"/>
      <c r="AI207" s="116"/>
      <c r="AJ207" s="23"/>
      <c r="AK207" s="23"/>
      <c r="AM207" s="116"/>
      <c r="AN207" s="23"/>
      <c r="AO207" s="23"/>
      <c r="AQ207" s="116"/>
      <c r="AR207" s="23"/>
      <c r="AS207" s="23"/>
      <c r="AT207" s="23"/>
      <c r="AU207" s="23"/>
      <c r="AW207" s="116"/>
      <c r="AX207" s="23"/>
      <c r="AY207" s="23"/>
      <c r="AZ207" s="27"/>
      <c r="BB207" s="116"/>
      <c r="BC207" s="23"/>
      <c r="BD207" s="23"/>
      <c r="BE207" s="23"/>
      <c r="BG207" s="116"/>
      <c r="BH207" s="23"/>
      <c r="BI207" s="23"/>
      <c r="BJ207" s="23"/>
      <c r="BL207" s="116"/>
      <c r="BM207" s="23"/>
      <c r="BN207" s="23"/>
      <c r="BO207" s="23"/>
      <c r="BQ207" s="116"/>
      <c r="BR207" s="23"/>
      <c r="BS207" s="23"/>
      <c r="BT207" s="23"/>
      <c r="BV207" s="116"/>
      <c r="BW207" s="23"/>
      <c r="BX207" s="23"/>
      <c r="BY207" s="23"/>
    </row>
    <row r="208" spans="1:90">
      <c r="D208" s="116"/>
      <c r="E208" s="23"/>
      <c r="F208" s="116"/>
      <c r="G208" s="116"/>
      <c r="H208" s="23"/>
      <c r="I208" s="116"/>
      <c r="J208" s="23"/>
      <c r="K208" s="23"/>
      <c r="L208" s="116"/>
      <c r="M208" s="116"/>
      <c r="N208" s="116"/>
      <c r="O208" s="23"/>
      <c r="P208" s="23"/>
      <c r="R208" s="116"/>
      <c r="S208" s="23"/>
      <c r="T208" s="23"/>
      <c r="V208" s="116"/>
      <c r="W208" s="23"/>
      <c r="Y208" s="177"/>
      <c r="Z208" s="28"/>
      <c r="AA208" s="116"/>
      <c r="AB208" s="23"/>
      <c r="AC208" s="23"/>
      <c r="AE208" s="116"/>
      <c r="AF208" s="23"/>
      <c r="AG208" s="23"/>
      <c r="AI208" s="116"/>
      <c r="AJ208" s="23"/>
      <c r="AK208" s="23"/>
      <c r="AM208" s="116"/>
      <c r="AN208" s="23"/>
      <c r="AO208" s="23"/>
      <c r="AQ208" s="116"/>
      <c r="AR208" s="23"/>
      <c r="AS208" s="23"/>
      <c r="AT208" s="23"/>
      <c r="AU208" s="23"/>
      <c r="AW208" s="116"/>
      <c r="AX208" s="23"/>
      <c r="AY208" s="23"/>
      <c r="AZ208" s="27"/>
      <c r="BB208" s="116"/>
      <c r="BC208" s="23"/>
      <c r="BD208" s="23"/>
      <c r="BE208" s="23"/>
      <c r="BG208" s="116"/>
      <c r="BH208" s="23"/>
      <c r="BI208" s="23"/>
      <c r="BJ208" s="23"/>
      <c r="BL208" s="116"/>
      <c r="BM208" s="23"/>
      <c r="BN208" s="23"/>
      <c r="BO208" s="23"/>
      <c r="BQ208" s="116"/>
      <c r="BR208" s="23"/>
      <c r="BS208" s="23"/>
      <c r="BT208" s="23"/>
      <c r="BV208" s="116"/>
      <c r="BW208" s="23"/>
      <c r="BX208" s="23"/>
      <c r="BY208" s="23"/>
    </row>
    <row r="209" spans="4:90">
      <c r="D209" s="116"/>
      <c r="E209" s="23"/>
      <c r="F209" s="116"/>
      <c r="G209" s="116"/>
      <c r="H209" s="23"/>
      <c r="I209" s="116"/>
      <c r="J209" s="23"/>
      <c r="K209" s="23"/>
      <c r="L209" s="116"/>
      <c r="M209" s="116"/>
      <c r="N209" s="116"/>
      <c r="O209" s="23"/>
      <c r="P209" s="23"/>
      <c r="R209" s="116"/>
      <c r="S209" s="23"/>
      <c r="T209" s="23"/>
      <c r="V209" s="116"/>
      <c r="W209" s="23"/>
      <c r="Y209" s="177"/>
      <c r="Z209" s="28"/>
      <c r="AA209" s="116"/>
      <c r="AB209" s="23"/>
      <c r="AC209" s="23"/>
      <c r="AE209" s="116"/>
      <c r="AF209" s="23"/>
      <c r="AG209" s="23"/>
      <c r="AI209" s="116"/>
      <c r="AJ209" s="23"/>
      <c r="AK209" s="23"/>
      <c r="AM209" s="116"/>
      <c r="AN209" s="23"/>
      <c r="AO209" s="23"/>
      <c r="AQ209" s="116"/>
      <c r="AR209" s="23"/>
      <c r="AS209" s="23"/>
      <c r="AT209" s="23"/>
      <c r="AU209" s="23"/>
      <c r="AW209" s="116"/>
      <c r="AX209" s="23"/>
      <c r="AY209" s="23"/>
      <c r="AZ209" s="27"/>
      <c r="BB209" s="116"/>
      <c r="BC209" s="23"/>
      <c r="BD209" s="23"/>
      <c r="BE209" s="23"/>
      <c r="BG209" s="116"/>
      <c r="BH209" s="23"/>
      <c r="BI209" s="23"/>
      <c r="BJ209" s="23"/>
      <c r="BL209" s="116"/>
      <c r="BM209" s="23"/>
      <c r="BN209" s="23"/>
      <c r="BO209" s="23"/>
      <c r="BQ209" s="116"/>
      <c r="BR209" s="23"/>
      <c r="BS209" s="23"/>
      <c r="BT209" s="23"/>
      <c r="BV209" s="116"/>
      <c r="BW209" s="23"/>
      <c r="BX209" s="23"/>
      <c r="BY209" s="23"/>
      <c r="CA209" s="116"/>
      <c r="CB209" s="23"/>
      <c r="CC209" s="23"/>
      <c r="CD209" s="23"/>
      <c r="CF209" s="116"/>
      <c r="CG209" s="23"/>
      <c r="CH209" s="23"/>
      <c r="CI209" s="23"/>
      <c r="CK209" s="116"/>
      <c r="CL209" s="23"/>
    </row>
    <row r="210" spans="4:90">
      <c r="D210" s="116"/>
      <c r="E210" s="23"/>
      <c r="F210" s="116"/>
      <c r="G210" s="116"/>
      <c r="H210" s="23"/>
      <c r="I210" s="116"/>
      <c r="J210" s="23"/>
      <c r="K210" s="23"/>
      <c r="L210" s="116"/>
      <c r="M210" s="116"/>
      <c r="N210" s="116"/>
      <c r="O210" s="23"/>
      <c r="P210" s="23"/>
      <c r="R210" s="116"/>
      <c r="S210" s="23"/>
      <c r="T210" s="23"/>
      <c r="V210" s="116"/>
      <c r="W210" s="23"/>
      <c r="Y210" s="177"/>
      <c r="Z210" s="28"/>
      <c r="AA210" s="116"/>
      <c r="AB210" s="23"/>
      <c r="AC210" s="23"/>
      <c r="AE210" s="116"/>
      <c r="AF210" s="23"/>
      <c r="AG210" s="23"/>
      <c r="AI210" s="116"/>
      <c r="AJ210" s="23"/>
      <c r="AK210" s="23"/>
      <c r="AM210" s="116"/>
      <c r="AN210" s="23"/>
      <c r="AO210" s="23"/>
      <c r="AQ210" s="116"/>
      <c r="AR210" s="23"/>
      <c r="AS210" s="23"/>
      <c r="AT210" s="23"/>
      <c r="AU210" s="23"/>
      <c r="AW210" s="116"/>
      <c r="AX210" s="23"/>
      <c r="AY210" s="23"/>
      <c r="AZ210" s="27"/>
      <c r="BB210" s="116"/>
      <c r="BC210" s="23"/>
      <c r="BD210" s="23"/>
      <c r="BE210" s="23"/>
      <c r="BG210" s="116"/>
      <c r="BH210" s="23"/>
      <c r="BI210" s="23"/>
      <c r="BJ210" s="23"/>
      <c r="BL210" s="116"/>
      <c r="BM210" s="23"/>
      <c r="BN210" s="23"/>
      <c r="BO210" s="23"/>
      <c r="BQ210" s="116"/>
      <c r="BR210" s="23"/>
      <c r="BS210" s="23"/>
      <c r="BT210" s="23"/>
      <c r="BV210" s="116"/>
      <c r="BW210" s="23"/>
      <c r="BX210" s="23"/>
      <c r="BY210" s="23"/>
      <c r="CA210" s="116"/>
      <c r="CB210" s="23"/>
      <c r="CC210" s="23"/>
      <c r="CD210" s="23"/>
      <c r="CF210" s="116"/>
      <c r="CG210" s="23"/>
      <c r="CH210" s="23"/>
      <c r="CI210" s="23"/>
      <c r="CK210" s="116"/>
      <c r="CL210" s="23"/>
    </row>
    <row r="211" spans="4:90">
      <c r="D211" s="116"/>
      <c r="E211" s="23"/>
      <c r="F211" s="116"/>
      <c r="G211" s="116"/>
      <c r="H211" s="23"/>
      <c r="I211" s="116"/>
      <c r="J211" s="23"/>
      <c r="K211" s="23"/>
      <c r="L211" s="116"/>
      <c r="M211" s="116"/>
      <c r="N211" s="116"/>
      <c r="O211" s="23"/>
      <c r="P211" s="23"/>
      <c r="R211" s="116"/>
      <c r="S211" s="23"/>
      <c r="T211" s="23"/>
      <c r="V211" s="116"/>
      <c r="W211" s="23"/>
      <c r="Y211" s="177"/>
      <c r="Z211" s="28"/>
      <c r="AA211" s="116"/>
      <c r="AB211" s="23"/>
      <c r="AC211" s="23"/>
      <c r="AE211" s="116"/>
      <c r="AF211" s="23"/>
      <c r="AG211" s="23"/>
      <c r="AI211" s="116"/>
      <c r="AJ211" s="23"/>
      <c r="AK211" s="23"/>
      <c r="AM211" s="116"/>
      <c r="AN211" s="23"/>
      <c r="AO211" s="23"/>
      <c r="AQ211" s="116"/>
      <c r="AR211" s="23"/>
      <c r="AS211" s="23"/>
      <c r="AT211" s="23"/>
      <c r="AU211" s="23"/>
      <c r="AW211" s="116"/>
      <c r="AX211" s="23"/>
      <c r="AY211" s="23"/>
      <c r="AZ211" s="27"/>
      <c r="BB211" s="116"/>
      <c r="BC211" s="23"/>
      <c r="BD211" s="23"/>
      <c r="BE211" s="23"/>
      <c r="BG211" s="116"/>
      <c r="BH211" s="23"/>
      <c r="BI211" s="23"/>
      <c r="BJ211" s="23"/>
      <c r="BL211" s="116"/>
      <c r="BM211" s="23"/>
      <c r="BN211" s="23"/>
      <c r="BO211" s="23"/>
      <c r="BQ211" s="116"/>
      <c r="BR211" s="23"/>
      <c r="BS211" s="23"/>
      <c r="BT211" s="23"/>
      <c r="BV211" s="116"/>
      <c r="BW211" s="23"/>
      <c r="BX211" s="23"/>
      <c r="BY211" s="23"/>
      <c r="CA211" s="116"/>
      <c r="CB211" s="23"/>
      <c r="CC211" s="23"/>
      <c r="CD211" s="23"/>
      <c r="CF211" s="116"/>
      <c r="CG211" s="23"/>
      <c r="CH211" s="23"/>
      <c r="CI211" s="23"/>
      <c r="CK211" s="116"/>
      <c r="CL211" s="23"/>
    </row>
    <row r="212" spans="4:90">
      <c r="D212" s="116"/>
      <c r="E212" s="23"/>
      <c r="F212" s="116"/>
      <c r="G212" s="116"/>
      <c r="H212" s="23"/>
      <c r="I212" s="116"/>
      <c r="J212" s="23"/>
      <c r="K212" s="23"/>
      <c r="L212" s="116"/>
      <c r="M212" s="116"/>
      <c r="N212" s="116"/>
      <c r="O212" s="23"/>
      <c r="P212" s="23"/>
      <c r="R212" s="116"/>
      <c r="S212" s="23"/>
      <c r="T212" s="23"/>
      <c r="V212" s="116"/>
      <c r="W212" s="23"/>
      <c r="Y212" s="177"/>
      <c r="Z212" s="28"/>
      <c r="AA212" s="116"/>
      <c r="AB212" s="23"/>
      <c r="AC212" s="23"/>
      <c r="AE212" s="116"/>
      <c r="AF212" s="23"/>
      <c r="AG212" s="23"/>
      <c r="AI212" s="116"/>
      <c r="AJ212" s="23"/>
      <c r="AK212" s="23"/>
      <c r="AM212" s="116"/>
      <c r="AN212" s="23"/>
      <c r="AO212" s="23"/>
      <c r="AQ212" s="116"/>
      <c r="AR212" s="23"/>
      <c r="AS212" s="23"/>
      <c r="AT212" s="23"/>
      <c r="AU212" s="23"/>
      <c r="AW212" s="116"/>
      <c r="AX212" s="23"/>
      <c r="AY212" s="23"/>
      <c r="AZ212" s="27"/>
      <c r="BB212" s="116"/>
      <c r="BC212" s="23"/>
      <c r="BD212" s="23"/>
      <c r="BE212" s="23"/>
      <c r="BG212" s="116"/>
      <c r="BH212" s="23"/>
      <c r="BI212" s="23"/>
      <c r="BJ212" s="23"/>
      <c r="BL212" s="116"/>
      <c r="BM212" s="23"/>
      <c r="BN212" s="23"/>
      <c r="BO212" s="23"/>
      <c r="BQ212" s="116"/>
      <c r="BR212" s="23"/>
      <c r="BS212" s="23"/>
      <c r="BT212" s="23"/>
      <c r="BV212" s="116"/>
      <c r="BW212" s="23"/>
      <c r="BX212" s="23"/>
      <c r="BY212" s="23"/>
      <c r="CA212" s="116"/>
      <c r="CB212" s="23"/>
      <c r="CC212" s="23"/>
      <c r="CD212" s="23"/>
      <c r="CF212" s="116"/>
      <c r="CG212" s="23"/>
      <c r="CH212" s="23"/>
      <c r="CI212" s="23"/>
      <c r="CK212" s="116"/>
      <c r="CL212" s="23"/>
    </row>
    <row r="213" spans="4:90">
      <c r="D213" s="116"/>
      <c r="E213" s="23"/>
      <c r="F213" s="116"/>
      <c r="G213" s="116"/>
      <c r="H213" s="23"/>
      <c r="I213" s="116"/>
      <c r="J213" s="23"/>
      <c r="K213" s="23"/>
      <c r="L213" s="116"/>
      <c r="M213" s="116"/>
      <c r="N213" s="116"/>
      <c r="O213" s="23"/>
      <c r="P213" s="23"/>
      <c r="R213" s="116"/>
      <c r="S213" s="23"/>
      <c r="T213" s="23"/>
      <c r="V213" s="116"/>
      <c r="W213" s="23"/>
      <c r="Y213" s="177"/>
      <c r="Z213" s="28"/>
      <c r="AA213" s="116"/>
      <c r="AB213" s="23"/>
      <c r="AC213" s="23"/>
      <c r="AE213" s="116"/>
      <c r="AF213" s="23"/>
      <c r="AG213" s="23"/>
      <c r="AI213" s="116"/>
      <c r="AJ213" s="23"/>
      <c r="AK213" s="23"/>
      <c r="AM213" s="116"/>
      <c r="AN213" s="23"/>
      <c r="AO213" s="23"/>
      <c r="AQ213" s="116"/>
      <c r="AR213" s="23"/>
      <c r="AS213" s="23"/>
      <c r="AT213" s="23"/>
      <c r="AU213" s="23"/>
      <c r="AW213" s="116"/>
      <c r="AX213" s="23"/>
      <c r="AY213" s="23"/>
      <c r="AZ213" s="27"/>
      <c r="BB213" s="116"/>
      <c r="BC213" s="23"/>
      <c r="BD213" s="23"/>
      <c r="BE213" s="23"/>
      <c r="BG213" s="116"/>
      <c r="BH213" s="23"/>
      <c r="BI213" s="23"/>
      <c r="BJ213" s="23"/>
      <c r="BL213" s="116"/>
      <c r="BM213" s="23"/>
      <c r="BN213" s="23"/>
      <c r="BO213" s="23"/>
      <c r="BQ213" s="116"/>
      <c r="BR213" s="23"/>
      <c r="BS213" s="23"/>
      <c r="BT213" s="23"/>
      <c r="BV213" s="116"/>
      <c r="BW213" s="23"/>
      <c r="BX213" s="23"/>
      <c r="BY213" s="23"/>
      <c r="CA213" s="116"/>
      <c r="CB213" s="23"/>
      <c r="CC213" s="23"/>
      <c r="CD213" s="23"/>
      <c r="CF213" s="116"/>
      <c r="CG213" s="23"/>
      <c r="CH213" s="23"/>
      <c r="CI213" s="23"/>
      <c r="CK213" s="116"/>
      <c r="CL213" s="23"/>
    </row>
    <row r="214" spans="4:90">
      <c r="D214" s="116"/>
      <c r="E214" s="23"/>
      <c r="F214" s="116"/>
      <c r="G214" s="116"/>
      <c r="H214" s="23"/>
      <c r="I214" s="116"/>
      <c r="J214" s="23"/>
      <c r="K214" s="23"/>
      <c r="L214" s="116"/>
      <c r="M214" s="116"/>
      <c r="N214" s="116"/>
      <c r="O214" s="23"/>
      <c r="P214" s="23"/>
      <c r="R214" s="116"/>
      <c r="S214" s="23"/>
      <c r="T214" s="23"/>
      <c r="V214" s="116"/>
      <c r="W214" s="23"/>
      <c r="Y214" s="177"/>
      <c r="Z214" s="28"/>
      <c r="AA214" s="116"/>
      <c r="AB214" s="23"/>
      <c r="AC214" s="23"/>
      <c r="AE214" s="116"/>
      <c r="AF214" s="23"/>
      <c r="AG214" s="23"/>
      <c r="AI214" s="116"/>
      <c r="AJ214" s="23"/>
      <c r="AK214" s="23"/>
      <c r="AM214" s="116"/>
      <c r="AN214" s="23"/>
      <c r="AO214" s="23"/>
      <c r="AQ214" s="116"/>
      <c r="AR214" s="23"/>
      <c r="AS214" s="23"/>
      <c r="AT214" s="23"/>
      <c r="AU214" s="23"/>
      <c r="AW214" s="116"/>
      <c r="AX214" s="23"/>
      <c r="AY214" s="23"/>
      <c r="AZ214" s="27"/>
      <c r="BB214" s="116"/>
      <c r="BC214" s="23"/>
      <c r="BD214" s="23"/>
      <c r="BE214" s="23"/>
      <c r="BG214" s="116"/>
      <c r="BH214" s="23"/>
      <c r="BI214" s="23"/>
      <c r="BJ214" s="23"/>
      <c r="BL214" s="116"/>
      <c r="BM214" s="23"/>
      <c r="BN214" s="23"/>
      <c r="BO214" s="23"/>
      <c r="BQ214" s="116"/>
      <c r="BR214" s="23"/>
      <c r="BS214" s="23"/>
      <c r="BT214" s="23"/>
      <c r="BV214" s="116"/>
      <c r="BW214" s="23"/>
      <c r="BX214" s="23"/>
      <c r="BY214" s="23"/>
      <c r="CA214" s="116"/>
      <c r="CB214" s="23"/>
      <c r="CC214" s="23"/>
      <c r="CD214" s="23"/>
      <c r="CF214" s="116"/>
      <c r="CG214" s="23"/>
      <c r="CH214" s="23"/>
      <c r="CI214" s="23"/>
      <c r="CK214" s="116"/>
      <c r="CL214" s="23"/>
    </row>
    <row r="215" spans="4:90">
      <c r="D215" s="116"/>
      <c r="E215" s="23"/>
      <c r="F215" s="116"/>
      <c r="G215" s="116"/>
      <c r="H215" s="23"/>
      <c r="I215" s="116"/>
      <c r="J215" s="23"/>
      <c r="K215" s="23"/>
      <c r="L215" s="116"/>
      <c r="M215" s="116"/>
      <c r="N215" s="116"/>
      <c r="O215" s="23"/>
      <c r="P215" s="23"/>
      <c r="R215" s="116"/>
      <c r="S215" s="23"/>
      <c r="T215" s="23"/>
      <c r="V215" s="116"/>
      <c r="W215" s="23"/>
      <c r="Y215" s="177"/>
      <c r="Z215" s="28"/>
      <c r="AA215" s="116"/>
      <c r="AB215" s="23"/>
      <c r="AC215" s="23"/>
      <c r="AE215" s="116"/>
      <c r="AF215" s="23"/>
      <c r="AG215" s="23"/>
      <c r="AI215" s="116"/>
      <c r="AJ215" s="23"/>
      <c r="AK215" s="23"/>
      <c r="AM215" s="116"/>
      <c r="AN215" s="23"/>
      <c r="AO215" s="23"/>
      <c r="AQ215" s="116"/>
      <c r="AR215" s="23"/>
      <c r="AS215" s="23"/>
      <c r="AT215" s="23"/>
      <c r="AU215" s="23"/>
      <c r="AW215" s="116"/>
      <c r="AX215" s="23"/>
      <c r="AY215" s="23"/>
      <c r="AZ215" s="27"/>
      <c r="BB215" s="116"/>
      <c r="BC215" s="23"/>
      <c r="BD215" s="23"/>
      <c r="BE215" s="23"/>
      <c r="BG215" s="116"/>
      <c r="BH215" s="23"/>
      <c r="BI215" s="23"/>
      <c r="BJ215" s="23"/>
      <c r="BL215" s="116"/>
      <c r="BM215" s="23"/>
      <c r="BN215" s="23"/>
      <c r="BO215" s="23"/>
      <c r="BQ215" s="116"/>
      <c r="BR215" s="23"/>
      <c r="BS215" s="23"/>
      <c r="BT215" s="23"/>
      <c r="BV215" s="116"/>
      <c r="BW215" s="23"/>
      <c r="BX215" s="23"/>
      <c r="BY215" s="23"/>
      <c r="CA215" s="116"/>
      <c r="CB215" s="23"/>
      <c r="CC215" s="23"/>
      <c r="CD215" s="23"/>
      <c r="CF215" s="116"/>
      <c r="CG215" s="23"/>
      <c r="CH215" s="23"/>
      <c r="CI215" s="23"/>
      <c r="CK215" s="116"/>
      <c r="CL215" s="23"/>
    </row>
    <row r="216" spans="4:90">
      <c r="D216" s="116"/>
      <c r="E216" s="23"/>
      <c r="F216" s="116"/>
      <c r="G216" s="116"/>
      <c r="H216" s="23"/>
      <c r="I216" s="116"/>
      <c r="J216" s="23"/>
      <c r="K216" s="23"/>
      <c r="L216" s="116"/>
      <c r="M216" s="116"/>
      <c r="N216" s="116"/>
      <c r="O216" s="23"/>
      <c r="P216" s="23"/>
      <c r="R216" s="116"/>
      <c r="S216" s="23"/>
      <c r="T216" s="23"/>
      <c r="V216" s="116"/>
      <c r="W216" s="23"/>
      <c r="Y216" s="177"/>
      <c r="Z216" s="28"/>
      <c r="AA216" s="116"/>
      <c r="AB216" s="23"/>
      <c r="AC216" s="23"/>
      <c r="AE216" s="116"/>
      <c r="AF216" s="23"/>
      <c r="AG216" s="23"/>
      <c r="AI216" s="116"/>
      <c r="AJ216" s="23"/>
      <c r="AK216" s="23"/>
      <c r="AM216" s="116"/>
      <c r="AN216" s="23"/>
      <c r="AO216" s="23"/>
      <c r="AQ216" s="116"/>
      <c r="AR216" s="23"/>
      <c r="AS216" s="23"/>
      <c r="AT216" s="23"/>
      <c r="AU216" s="23"/>
      <c r="AW216" s="116"/>
      <c r="AX216" s="23"/>
      <c r="AY216" s="23"/>
      <c r="AZ216" s="27"/>
      <c r="BB216" s="116"/>
      <c r="BC216" s="23"/>
      <c r="BD216" s="23"/>
      <c r="BE216" s="23"/>
      <c r="BG216" s="116"/>
      <c r="BH216" s="23"/>
      <c r="BI216" s="23"/>
      <c r="BJ216" s="23"/>
      <c r="BL216" s="116"/>
      <c r="BM216" s="23"/>
      <c r="BN216" s="23"/>
      <c r="BO216" s="23"/>
      <c r="BQ216" s="116"/>
      <c r="BR216" s="23"/>
      <c r="BS216" s="23"/>
      <c r="BT216" s="23"/>
      <c r="BV216" s="116"/>
      <c r="BW216" s="23"/>
      <c r="BX216" s="23"/>
      <c r="BY216" s="23"/>
      <c r="CA216" s="116"/>
      <c r="CB216" s="23"/>
      <c r="CC216" s="23"/>
      <c r="CD216" s="23"/>
      <c r="CF216" s="116"/>
      <c r="CG216" s="23"/>
      <c r="CH216" s="23"/>
      <c r="CI216" s="23"/>
      <c r="CK216" s="116"/>
      <c r="CL216" s="23"/>
    </row>
    <row r="217" spans="4:90">
      <c r="D217" s="116"/>
      <c r="E217" s="23"/>
      <c r="F217" s="116"/>
      <c r="G217" s="116"/>
      <c r="H217" s="23"/>
      <c r="I217" s="116"/>
      <c r="J217" s="23"/>
      <c r="K217" s="23"/>
      <c r="L217" s="116"/>
      <c r="M217" s="116"/>
      <c r="N217" s="116"/>
      <c r="O217" s="23"/>
      <c r="P217" s="23"/>
      <c r="R217" s="116"/>
      <c r="S217" s="23"/>
      <c r="T217" s="23"/>
      <c r="V217" s="116"/>
      <c r="W217" s="23"/>
      <c r="Y217" s="177"/>
      <c r="Z217" s="28"/>
      <c r="AA217" s="116"/>
      <c r="AB217" s="23"/>
      <c r="AC217" s="23"/>
      <c r="AE217" s="116"/>
      <c r="AF217" s="23"/>
      <c r="AG217" s="23"/>
      <c r="AI217" s="116"/>
      <c r="AJ217" s="23"/>
      <c r="AK217" s="23"/>
      <c r="AM217" s="116"/>
      <c r="AN217" s="23"/>
      <c r="AO217" s="23"/>
      <c r="AQ217" s="116"/>
      <c r="AR217" s="23"/>
      <c r="AS217" s="23"/>
      <c r="AT217" s="23"/>
      <c r="AU217" s="23"/>
      <c r="AW217" s="116"/>
      <c r="AX217" s="23"/>
      <c r="AY217" s="23"/>
      <c r="AZ217" s="27"/>
      <c r="BB217" s="116"/>
      <c r="BC217" s="23"/>
      <c r="BD217" s="23"/>
      <c r="BE217" s="23"/>
      <c r="BG217" s="116"/>
      <c r="BH217" s="23"/>
      <c r="BI217" s="23"/>
      <c r="BJ217" s="23"/>
      <c r="BL217" s="116"/>
      <c r="BM217" s="23"/>
      <c r="BN217" s="23"/>
      <c r="BO217" s="23"/>
      <c r="BQ217" s="116"/>
      <c r="BR217" s="23"/>
      <c r="BS217" s="23"/>
      <c r="BT217" s="23"/>
      <c r="BV217" s="116"/>
      <c r="BW217" s="23"/>
      <c r="BX217" s="23"/>
      <c r="BY217" s="23"/>
      <c r="CA217" s="116"/>
      <c r="CB217" s="23"/>
      <c r="CC217" s="23"/>
      <c r="CD217" s="23"/>
      <c r="CF217" s="116"/>
      <c r="CG217" s="23"/>
      <c r="CH217" s="23"/>
      <c r="CI217" s="23"/>
      <c r="CK217" s="116"/>
      <c r="CL217" s="23"/>
    </row>
  </sheetData>
  <mergeCells count="15">
    <mergeCell ref="CA6:CD6"/>
    <mergeCell ref="CF6:CI6"/>
    <mergeCell ref="BG3:BJ4"/>
    <mergeCell ref="BL3:BO4"/>
    <mergeCell ref="BQ3:BT4"/>
    <mergeCell ref="BV3:BY4"/>
    <mergeCell ref="CA3:CD4"/>
    <mergeCell ref="CF3:CI4"/>
    <mergeCell ref="BB3:BE4"/>
    <mergeCell ref="M2:P3"/>
    <mergeCell ref="AE3:AG4"/>
    <mergeCell ref="AI3:AK4"/>
    <mergeCell ref="AM3:AO4"/>
    <mergeCell ref="AQ3:AU4"/>
    <mergeCell ref="AW3:AZ4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4">
    <tabColor rgb="FF005EB8"/>
  </sheetPr>
  <dimension ref="A1:CM21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3" width="4.28515625" style="23" customWidth="1"/>
    <col min="4" max="4" width="11.7109375" style="130" customWidth="1"/>
    <col min="5" max="5" width="13.28515625" style="45" bestFit="1" customWidth="1"/>
    <col min="6" max="6" width="11.28515625" style="117" customWidth="1"/>
    <col min="7" max="7" width="12.28515625" style="130" customWidth="1"/>
    <col min="8" max="8" width="12.85546875" style="45" customWidth="1"/>
    <col min="9" max="9" width="11.85546875" style="117" customWidth="1"/>
    <col min="10" max="10" width="9.140625" style="47"/>
    <col min="11" max="11" width="11.85546875" style="47" customWidth="1"/>
    <col min="12" max="12" width="4.28515625" style="143" customWidth="1"/>
    <col min="13" max="13" width="15.140625" style="130" customWidth="1"/>
    <col min="14" max="14" width="8.5703125" style="117" customWidth="1"/>
    <col min="15" max="15" width="11.140625" style="47" customWidth="1"/>
    <col min="16" max="16" width="9.28515625" style="47" customWidth="1"/>
    <col min="17" max="17" width="4.28515625" style="116" customWidth="1"/>
    <col min="18" max="18" width="11.42578125" style="130" customWidth="1"/>
    <col min="19" max="19" width="11.42578125" style="45" customWidth="1"/>
    <col min="20" max="20" width="10.5703125" style="45" customWidth="1"/>
    <col min="21" max="21" width="4.28515625" style="116" customWidth="1"/>
    <col min="22" max="22" width="11" style="117" customWidth="1"/>
    <col min="23" max="23" width="11" style="47" customWidth="1"/>
    <col min="24" max="24" width="4.28515625" style="116" customWidth="1"/>
    <col min="25" max="25" width="9.7109375" style="176" customWidth="1"/>
    <col min="26" max="26" width="9.7109375" style="61" customWidth="1"/>
    <col min="27" max="27" width="9.85546875" style="117" customWidth="1"/>
    <col min="28" max="29" width="9.85546875" style="47" customWidth="1"/>
    <col min="30" max="30" width="4.28515625" style="116" customWidth="1"/>
    <col min="31" max="31" width="8.5703125" style="117" customWidth="1"/>
    <col min="32" max="32" width="8.5703125" style="47" customWidth="1"/>
    <col min="33" max="33" width="10.85546875" style="47" customWidth="1"/>
    <col min="34" max="34" width="4.28515625" style="116" customWidth="1"/>
    <col min="35" max="35" width="8.5703125" style="117" customWidth="1"/>
    <col min="36" max="36" width="8.5703125" style="47" customWidth="1"/>
    <col min="37" max="37" width="10.85546875" style="47" customWidth="1"/>
    <col min="38" max="38" width="4.28515625" style="116" customWidth="1"/>
    <col min="39" max="39" width="8.5703125" style="117" customWidth="1"/>
    <col min="40" max="40" width="8.5703125" style="47" customWidth="1"/>
    <col min="41" max="41" width="11" style="47" customWidth="1"/>
    <col min="42" max="42" width="4.28515625" style="116" customWidth="1"/>
    <col min="43" max="43" width="12.140625" style="117" customWidth="1"/>
    <col min="44" max="45" width="12.140625" style="47" customWidth="1"/>
    <col min="46" max="46" width="3.5703125" style="47" customWidth="1"/>
    <col min="47" max="47" width="12.140625" style="47" customWidth="1"/>
    <col min="48" max="48" width="4.28515625" style="116" customWidth="1"/>
    <col min="49" max="49" width="8.140625" style="117" customWidth="1"/>
    <col min="50" max="51" width="8.140625" style="47" customWidth="1"/>
    <col min="52" max="52" width="8.140625" style="65" customWidth="1"/>
    <col min="53" max="53" width="4.28515625" style="116" customWidth="1"/>
    <col min="54" max="54" width="11.42578125" style="130" customWidth="1"/>
    <col min="55" max="57" width="11.42578125" style="45" customWidth="1"/>
    <col min="58" max="58" width="4.28515625" style="116" customWidth="1"/>
    <col min="59" max="59" width="8.5703125" style="117" customWidth="1"/>
    <col min="60" max="60" width="8.5703125" style="47" customWidth="1"/>
    <col min="61" max="61" width="11.42578125" style="47" customWidth="1"/>
    <col min="62" max="62" width="8.5703125" style="47" customWidth="1"/>
    <col min="63" max="63" width="4.28515625" style="116" customWidth="1"/>
    <col min="64" max="64" width="11.7109375" style="130" customWidth="1"/>
    <col min="65" max="67" width="11.7109375" style="45" customWidth="1"/>
    <col min="68" max="68" width="4.28515625" style="116" customWidth="1"/>
    <col min="69" max="69" width="7.7109375" style="117" customWidth="1"/>
    <col min="70" max="70" width="7.7109375" style="47" customWidth="1"/>
    <col min="71" max="71" width="11.7109375" style="47" customWidth="1"/>
    <col min="72" max="72" width="7.7109375" style="47" customWidth="1"/>
    <col min="73" max="73" width="4.28515625" style="116" customWidth="1"/>
    <col min="74" max="74" width="7.7109375" style="117" customWidth="1"/>
    <col min="75" max="75" width="7.7109375" style="47" customWidth="1"/>
    <col min="76" max="76" width="11.28515625" style="47" customWidth="1"/>
    <col min="77" max="77" width="7.7109375" style="47" customWidth="1"/>
    <col min="78" max="78" width="4.28515625" style="116" customWidth="1"/>
    <col min="79" max="79" width="11.42578125" style="179" customWidth="1"/>
    <col min="80" max="82" width="11.42578125" style="62" customWidth="1"/>
    <col min="83" max="83" width="4.28515625" style="116" customWidth="1"/>
    <col min="84" max="84" width="11.85546875" style="179" customWidth="1"/>
    <col min="85" max="87" width="11.85546875" style="62" customWidth="1"/>
    <col min="88" max="88" width="4.28515625" style="116" customWidth="1"/>
    <col min="89" max="89" width="13.28515625" style="130" customWidth="1"/>
    <col min="90" max="90" width="13.28515625" style="45" customWidth="1"/>
    <col min="91" max="91" width="9.140625" style="116"/>
    <col min="92" max="16384" width="9.140625" style="23"/>
  </cols>
  <sheetData>
    <row r="1" spans="1:91">
      <c r="C1" s="14"/>
      <c r="D1" s="135" t="s">
        <v>472</v>
      </c>
      <c r="E1" s="169"/>
      <c r="F1" s="139"/>
      <c r="G1" s="135" t="s">
        <v>471</v>
      </c>
      <c r="O1" s="156"/>
      <c r="P1" s="156"/>
      <c r="Q1" s="129"/>
      <c r="AF1" s="156"/>
      <c r="AG1" s="156"/>
      <c r="AJ1" s="156"/>
      <c r="AK1" s="156"/>
      <c r="AN1" s="156"/>
      <c r="AO1" s="156"/>
      <c r="AP1" s="129"/>
      <c r="AR1" s="156"/>
      <c r="AS1" s="156"/>
      <c r="AT1" s="156"/>
      <c r="AU1" s="156"/>
      <c r="BM1" s="155"/>
      <c r="BN1" s="155"/>
      <c r="BO1" s="155"/>
      <c r="BR1" s="156"/>
      <c r="BS1" s="156"/>
      <c r="BT1" s="156"/>
      <c r="BW1" s="156"/>
      <c r="BX1" s="156"/>
      <c r="BY1" s="192"/>
      <c r="CB1" s="194"/>
      <c r="CC1" s="194"/>
      <c r="CD1" s="194"/>
      <c r="CG1" s="194"/>
      <c r="CH1" s="194"/>
      <c r="CI1" s="194"/>
    </row>
    <row r="2" spans="1:91">
      <c r="M2" s="297" t="s">
        <v>431</v>
      </c>
      <c r="N2" s="298"/>
      <c r="O2" s="298"/>
      <c r="P2" s="299"/>
      <c r="Q2" s="129"/>
      <c r="AF2" s="156"/>
      <c r="AG2" s="156"/>
      <c r="AJ2" s="156"/>
      <c r="AK2" s="156"/>
      <c r="AN2" s="156"/>
      <c r="AO2" s="156"/>
      <c r="AP2" s="129"/>
      <c r="AR2" s="156"/>
      <c r="AS2" s="156"/>
      <c r="AT2" s="156"/>
      <c r="AU2" s="156"/>
      <c r="BH2" s="156"/>
      <c r="BI2" s="156"/>
      <c r="BJ2" s="156"/>
      <c r="BM2" s="155"/>
      <c r="BN2" s="155"/>
      <c r="BO2" s="155"/>
      <c r="BR2" s="156"/>
      <c r="BS2" s="156"/>
      <c r="BT2" s="156"/>
      <c r="BW2" s="156"/>
      <c r="BX2" s="156"/>
      <c r="BY2" s="192"/>
      <c r="CB2" s="194"/>
      <c r="CC2" s="194"/>
      <c r="CD2" s="194"/>
      <c r="CG2" s="194"/>
      <c r="CH2" s="194"/>
      <c r="CI2" s="194"/>
    </row>
    <row r="3" spans="1:91" s="6" customFormat="1">
      <c r="A3" s="2"/>
      <c r="B3" s="2"/>
      <c r="D3" s="172"/>
      <c r="E3" s="182"/>
      <c r="F3" s="170"/>
      <c r="G3" s="173"/>
      <c r="H3" s="184"/>
      <c r="I3" s="170"/>
      <c r="J3" s="183"/>
      <c r="K3" s="183"/>
      <c r="L3" s="171"/>
      <c r="M3" s="297"/>
      <c r="N3" s="298"/>
      <c r="O3" s="298"/>
      <c r="P3" s="299"/>
      <c r="Q3" s="187"/>
      <c r="R3" s="172"/>
      <c r="S3" s="182"/>
      <c r="T3" s="182"/>
      <c r="U3" s="174"/>
      <c r="V3" s="186"/>
      <c r="W3" s="7"/>
      <c r="X3" s="174"/>
      <c r="Y3" s="173"/>
      <c r="Z3" s="184"/>
      <c r="AA3" s="186"/>
      <c r="AB3" s="7"/>
      <c r="AC3" s="7"/>
      <c r="AD3" s="174"/>
      <c r="AE3" s="290" t="s">
        <v>426</v>
      </c>
      <c r="AF3" s="291"/>
      <c r="AG3" s="291"/>
      <c r="AH3" s="174"/>
      <c r="AI3" s="290" t="s">
        <v>427</v>
      </c>
      <c r="AJ3" s="291"/>
      <c r="AK3" s="291"/>
      <c r="AL3" s="174"/>
      <c r="AM3" s="290" t="s">
        <v>428</v>
      </c>
      <c r="AN3" s="291"/>
      <c r="AO3" s="291"/>
      <c r="AP3" s="189"/>
      <c r="AQ3" s="290" t="s">
        <v>429</v>
      </c>
      <c r="AR3" s="291"/>
      <c r="AS3" s="291"/>
      <c r="AT3" s="291"/>
      <c r="AU3" s="291"/>
      <c r="AW3" s="290" t="s">
        <v>430</v>
      </c>
      <c r="AX3" s="291"/>
      <c r="AY3" s="291"/>
      <c r="AZ3" s="291"/>
      <c r="BB3" s="285" t="s">
        <v>431</v>
      </c>
      <c r="BC3" s="286"/>
      <c r="BD3" s="286"/>
      <c r="BE3" s="286"/>
      <c r="BF3" s="174"/>
      <c r="BG3" s="290" t="s">
        <v>15</v>
      </c>
      <c r="BH3" s="291"/>
      <c r="BI3" s="291"/>
      <c r="BJ3" s="291"/>
      <c r="BK3" s="174"/>
      <c r="BL3" s="285" t="s">
        <v>4</v>
      </c>
      <c r="BM3" s="286"/>
      <c r="BN3" s="286"/>
      <c r="BO3" s="286"/>
      <c r="BP3" s="174"/>
      <c r="BQ3" s="290" t="s">
        <v>432</v>
      </c>
      <c r="BR3" s="291"/>
      <c r="BS3" s="291"/>
      <c r="BT3" s="291"/>
      <c r="BU3" s="174"/>
      <c r="BV3" s="290" t="s">
        <v>433</v>
      </c>
      <c r="BW3" s="291"/>
      <c r="BX3" s="291"/>
      <c r="BY3" s="294"/>
      <c r="BZ3" s="174"/>
      <c r="CA3" s="295" t="s">
        <v>434</v>
      </c>
      <c r="CB3" s="296"/>
      <c r="CC3" s="296"/>
      <c r="CD3" s="296"/>
      <c r="CE3" s="174"/>
      <c r="CF3" s="295" t="s">
        <v>434</v>
      </c>
      <c r="CG3" s="296"/>
      <c r="CH3" s="296"/>
      <c r="CI3" s="296"/>
      <c r="CJ3" s="174"/>
      <c r="CK3" s="144"/>
      <c r="CL3" s="8"/>
      <c r="CM3" s="174"/>
    </row>
    <row r="4" spans="1:91" s="6" customFormat="1">
      <c r="A4" s="2"/>
      <c r="B4" s="2"/>
      <c r="D4" s="172"/>
      <c r="E4" s="182"/>
      <c r="F4" s="170"/>
      <c r="G4" s="173"/>
      <c r="H4" s="184"/>
      <c r="I4" s="170"/>
      <c r="J4" s="183"/>
      <c r="K4" s="183"/>
      <c r="L4" s="171"/>
      <c r="M4" s="173"/>
      <c r="N4" s="186"/>
      <c r="O4" s="7"/>
      <c r="P4" s="7"/>
      <c r="Q4" s="187"/>
      <c r="R4" s="172"/>
      <c r="S4" s="182"/>
      <c r="T4" s="182"/>
      <c r="U4" s="174"/>
      <c r="V4" s="186"/>
      <c r="W4" s="7"/>
      <c r="X4" s="174"/>
      <c r="Y4" s="173"/>
      <c r="Z4" s="184"/>
      <c r="AA4" s="186"/>
      <c r="AB4" s="7"/>
      <c r="AC4" s="7"/>
      <c r="AD4" s="174"/>
      <c r="AE4" s="290"/>
      <c r="AF4" s="291"/>
      <c r="AG4" s="291"/>
      <c r="AH4" s="174"/>
      <c r="AI4" s="290"/>
      <c r="AJ4" s="291"/>
      <c r="AK4" s="291"/>
      <c r="AL4" s="174"/>
      <c r="AM4" s="290"/>
      <c r="AN4" s="291"/>
      <c r="AO4" s="291"/>
      <c r="AP4" s="189"/>
      <c r="AQ4" s="290"/>
      <c r="AR4" s="291"/>
      <c r="AS4" s="291"/>
      <c r="AT4" s="291"/>
      <c r="AU4" s="291"/>
      <c r="AW4" s="290"/>
      <c r="AX4" s="291"/>
      <c r="AY4" s="291"/>
      <c r="AZ4" s="291"/>
      <c r="BB4" s="285"/>
      <c r="BC4" s="286"/>
      <c r="BD4" s="286"/>
      <c r="BE4" s="286"/>
      <c r="BF4" s="174"/>
      <c r="BG4" s="290"/>
      <c r="BH4" s="291"/>
      <c r="BI4" s="291"/>
      <c r="BJ4" s="291"/>
      <c r="BK4" s="174"/>
      <c r="BL4" s="285"/>
      <c r="BM4" s="286"/>
      <c r="BN4" s="286"/>
      <c r="BO4" s="286"/>
      <c r="BP4" s="174"/>
      <c r="BQ4" s="290"/>
      <c r="BR4" s="291"/>
      <c r="BS4" s="291"/>
      <c r="BT4" s="291"/>
      <c r="BU4" s="174"/>
      <c r="BV4" s="290"/>
      <c r="BW4" s="291"/>
      <c r="BX4" s="291"/>
      <c r="BY4" s="294"/>
      <c r="BZ4" s="174"/>
      <c r="CA4" s="295"/>
      <c r="CB4" s="296"/>
      <c r="CC4" s="296"/>
      <c r="CD4" s="296"/>
      <c r="CE4" s="174"/>
      <c r="CF4" s="295"/>
      <c r="CG4" s="296"/>
      <c r="CH4" s="296"/>
      <c r="CI4" s="296"/>
      <c r="CJ4" s="174"/>
      <c r="CK4" s="144"/>
      <c r="CL4" s="8"/>
      <c r="CM4" s="174"/>
    </row>
    <row r="5" spans="1:91">
      <c r="D5" s="131">
        <v>124285022.13030447</v>
      </c>
      <c r="E5" s="54">
        <v>60764816.9453125</v>
      </c>
      <c r="F5" s="124">
        <v>2045.3451253240717</v>
      </c>
      <c r="G5" s="131">
        <v>119129814</v>
      </c>
      <c r="H5" s="54">
        <v>60459122.5</v>
      </c>
      <c r="I5" s="124">
        <v>1970.4191704072448</v>
      </c>
      <c r="J5" s="49">
        <v>4.3273870387344537E-2</v>
      </c>
      <c r="K5" s="49">
        <v>3.8025388730531517E-2</v>
      </c>
      <c r="M5" s="131">
        <v>124285022.18491174</v>
      </c>
      <c r="N5" s="124">
        <v>2045.3451262227377</v>
      </c>
      <c r="O5" s="185">
        <v>-4.3937131710691801E-10</v>
      </c>
      <c r="P5" s="185">
        <v>-4.3937131710691801E-10</v>
      </c>
      <c r="Q5" s="129"/>
      <c r="R5" s="131">
        <v>91190217</v>
      </c>
      <c r="S5" s="54">
        <v>9840447</v>
      </c>
      <c r="T5" s="54">
        <v>23151908</v>
      </c>
      <c r="V5" s="124"/>
      <c r="W5" s="51"/>
      <c r="AB5" s="63"/>
      <c r="AC5" s="63"/>
      <c r="AE5" s="124"/>
      <c r="AF5" s="188"/>
      <c r="AG5" s="188"/>
      <c r="AI5" s="124"/>
      <c r="AJ5" s="188"/>
      <c r="AK5" s="188"/>
      <c r="AM5" s="124"/>
      <c r="AN5" s="188"/>
      <c r="AO5" s="188"/>
      <c r="AP5" s="129"/>
      <c r="AQ5" s="124">
        <v>91280922</v>
      </c>
      <c r="AR5" s="188">
        <v>9852194</v>
      </c>
      <c r="AS5" s="188">
        <v>23151908</v>
      </c>
      <c r="AT5" s="156"/>
      <c r="AU5" s="178">
        <v>124285024</v>
      </c>
      <c r="AW5" s="124"/>
      <c r="AX5" s="188"/>
      <c r="AY5" s="188"/>
      <c r="AZ5" s="190"/>
      <c r="BB5" s="131">
        <v>91282374.866775349</v>
      </c>
      <c r="BC5" s="191">
        <v>9850739.7648502663</v>
      </c>
      <c r="BD5" s="191">
        <v>23151907.553286102</v>
      </c>
      <c r="BE5" s="191">
        <v>124285022.18491174</v>
      </c>
      <c r="BG5" s="122"/>
      <c r="BH5" s="185"/>
      <c r="BI5" s="185"/>
      <c r="BJ5" s="185"/>
      <c r="BL5" s="131">
        <v>88160862</v>
      </c>
      <c r="BM5" s="191">
        <v>9468472</v>
      </c>
      <c r="BN5" s="191">
        <v>21500480</v>
      </c>
      <c r="BO5" s="191">
        <v>119129814</v>
      </c>
      <c r="BQ5" s="122"/>
      <c r="BR5" s="185"/>
      <c r="BS5" s="185"/>
      <c r="BT5" s="185"/>
      <c r="BV5" s="122"/>
      <c r="BW5" s="185"/>
      <c r="BX5" s="185"/>
      <c r="BY5" s="193"/>
      <c r="CA5" s="180">
        <v>60764816.9453125</v>
      </c>
      <c r="CB5" s="195">
        <v>60764816.945312537</v>
      </c>
      <c r="CC5" s="195">
        <v>60764816.945312515</v>
      </c>
      <c r="CD5" s="195">
        <v>60764816.945312463</v>
      </c>
      <c r="CF5" s="180">
        <v>60459122.5</v>
      </c>
      <c r="CG5" s="195">
        <v>60459122.499999993</v>
      </c>
      <c r="CH5" s="195">
        <v>60459122.5</v>
      </c>
      <c r="CI5" s="195">
        <v>60459122.500000007</v>
      </c>
      <c r="CK5" s="163">
        <v>60764816.9453125</v>
      </c>
      <c r="CL5" s="60">
        <v>60459122.5</v>
      </c>
    </row>
    <row r="6" spans="1:91" s="98" customFormat="1">
      <c r="A6" s="9"/>
      <c r="D6" s="196"/>
      <c r="E6" s="197" t="s">
        <v>435</v>
      </c>
      <c r="F6" s="198"/>
      <c r="G6" s="199"/>
      <c r="H6" s="200" t="s">
        <v>436</v>
      </c>
      <c r="I6" s="198"/>
      <c r="J6" s="201"/>
      <c r="K6" s="201"/>
      <c r="L6" s="202"/>
      <c r="M6" s="228"/>
      <c r="N6" s="229"/>
      <c r="O6" s="230"/>
      <c r="P6" s="231"/>
      <c r="Q6" s="203"/>
      <c r="R6" s="196"/>
      <c r="S6" s="204"/>
      <c r="T6" s="204"/>
      <c r="U6" s="205"/>
      <c r="V6" s="206"/>
      <c r="W6" s="207"/>
      <c r="X6" s="205"/>
      <c r="Y6" s="213"/>
      <c r="Z6" s="208"/>
      <c r="AA6" s="206"/>
      <c r="AB6" s="207"/>
      <c r="AC6" s="207"/>
      <c r="AD6" s="205"/>
      <c r="AE6" s="206"/>
      <c r="AF6" s="207"/>
      <c r="AG6" s="207"/>
      <c r="AH6" s="205"/>
      <c r="AI6" s="206"/>
      <c r="AJ6" s="207"/>
      <c r="AK6" s="207"/>
      <c r="AL6" s="205"/>
      <c r="AM6" s="206"/>
      <c r="AN6" s="207"/>
      <c r="AO6" s="207"/>
      <c r="AP6" s="209"/>
      <c r="AQ6" s="206">
        <f>AQ219</f>
        <v>0</v>
      </c>
      <c r="AR6" s="207">
        <f>AR219</f>
        <v>0</v>
      </c>
      <c r="AS6" s="207">
        <f>AS219</f>
        <v>0</v>
      </c>
      <c r="AT6" s="207"/>
      <c r="AU6" s="207">
        <f>AU219</f>
        <v>0</v>
      </c>
      <c r="AV6" s="205"/>
      <c r="AW6" s="206"/>
      <c r="AX6" s="207"/>
      <c r="AY6" s="207"/>
      <c r="AZ6" s="207"/>
      <c r="BA6" s="205"/>
      <c r="BB6" s="196"/>
      <c r="BC6" s="204"/>
      <c r="BD6" s="204"/>
      <c r="BE6" s="204"/>
      <c r="BF6" s="205"/>
      <c r="BG6" s="206"/>
      <c r="BH6" s="207"/>
      <c r="BI6" s="207"/>
      <c r="BJ6" s="207"/>
      <c r="BK6" s="205"/>
      <c r="BL6" s="196"/>
      <c r="BM6" s="204"/>
      <c r="BN6" s="204"/>
      <c r="BO6" s="204"/>
      <c r="BP6" s="205"/>
      <c r="BQ6" s="206"/>
      <c r="BR6" s="207"/>
      <c r="BS6" s="207"/>
      <c r="BT6" s="207"/>
      <c r="BU6" s="205"/>
      <c r="BV6" s="206"/>
      <c r="BW6" s="207"/>
      <c r="BX6" s="207"/>
      <c r="BY6" s="210"/>
      <c r="BZ6" s="205"/>
      <c r="CA6" s="292" t="s">
        <v>435</v>
      </c>
      <c r="CB6" s="293"/>
      <c r="CC6" s="293"/>
      <c r="CD6" s="293"/>
      <c r="CE6" s="205"/>
      <c r="CF6" s="292" t="s">
        <v>436</v>
      </c>
      <c r="CG6" s="293"/>
      <c r="CH6" s="293"/>
      <c r="CI6" s="293"/>
      <c r="CJ6" s="205"/>
      <c r="CK6" s="211" t="s">
        <v>435</v>
      </c>
      <c r="CL6" s="212" t="s">
        <v>436</v>
      </c>
      <c r="CM6" s="175"/>
    </row>
    <row r="7" spans="1:91" s="97" customFormat="1" ht="77.25" customHeight="1">
      <c r="A7" s="4" t="s">
        <v>11</v>
      </c>
      <c r="B7" s="14" t="s">
        <v>634</v>
      </c>
      <c r="C7" s="9"/>
      <c r="D7" s="214" t="s">
        <v>32</v>
      </c>
      <c r="E7" s="215" t="s">
        <v>13</v>
      </c>
      <c r="F7" s="216" t="s">
        <v>437</v>
      </c>
      <c r="G7" s="214" t="s">
        <v>438</v>
      </c>
      <c r="H7" s="215" t="s">
        <v>13</v>
      </c>
      <c r="I7" s="216" t="s">
        <v>439</v>
      </c>
      <c r="J7" s="217" t="s">
        <v>34</v>
      </c>
      <c r="K7" s="217" t="s">
        <v>35</v>
      </c>
      <c r="L7" s="218"/>
      <c r="M7" s="214" t="s">
        <v>36</v>
      </c>
      <c r="N7" s="216" t="s">
        <v>440</v>
      </c>
      <c r="O7" s="217" t="s">
        <v>20</v>
      </c>
      <c r="P7" s="217" t="s">
        <v>21</v>
      </c>
      <c r="Q7" s="219"/>
      <c r="R7" s="214" t="s">
        <v>441</v>
      </c>
      <c r="S7" s="215" t="s">
        <v>442</v>
      </c>
      <c r="T7" s="215" t="s">
        <v>443</v>
      </c>
      <c r="U7" s="220"/>
      <c r="V7" s="216" t="s">
        <v>444</v>
      </c>
      <c r="W7" s="217" t="s">
        <v>445</v>
      </c>
      <c r="X7" s="220"/>
      <c r="Y7" s="221" t="s">
        <v>446</v>
      </c>
      <c r="Z7" s="222" t="s">
        <v>447</v>
      </c>
      <c r="AA7" s="216" t="s">
        <v>448</v>
      </c>
      <c r="AB7" s="217" t="s">
        <v>449</v>
      </c>
      <c r="AC7" s="217" t="s">
        <v>450</v>
      </c>
      <c r="AD7" s="220"/>
      <c r="AE7" s="216" t="s">
        <v>451</v>
      </c>
      <c r="AF7" s="217" t="s">
        <v>452</v>
      </c>
      <c r="AG7" s="217" t="s">
        <v>453</v>
      </c>
      <c r="AH7" s="220"/>
      <c r="AI7" s="216" t="s">
        <v>451</v>
      </c>
      <c r="AJ7" s="217" t="s">
        <v>452</v>
      </c>
      <c r="AK7" s="217" t="s">
        <v>453</v>
      </c>
      <c r="AL7" s="220"/>
      <c r="AM7" s="216" t="s">
        <v>451</v>
      </c>
      <c r="AN7" s="217" t="s">
        <v>452</v>
      </c>
      <c r="AO7" s="217" t="s">
        <v>453</v>
      </c>
      <c r="AP7" s="223"/>
      <c r="AQ7" s="216" t="s">
        <v>454</v>
      </c>
      <c r="AR7" s="217" t="s">
        <v>455</v>
      </c>
      <c r="AS7" s="217" t="s">
        <v>456</v>
      </c>
      <c r="AT7" s="217"/>
      <c r="AU7" s="217" t="s">
        <v>457</v>
      </c>
      <c r="AV7" s="220"/>
      <c r="AW7" s="216" t="s">
        <v>458</v>
      </c>
      <c r="AX7" s="217" t="s">
        <v>459</v>
      </c>
      <c r="AY7" s="217" t="s">
        <v>460</v>
      </c>
      <c r="AZ7" s="224" t="s">
        <v>457</v>
      </c>
      <c r="BA7" s="220"/>
      <c r="BB7" s="214" t="s">
        <v>454</v>
      </c>
      <c r="BC7" s="215" t="s">
        <v>455</v>
      </c>
      <c r="BD7" s="215" t="s">
        <v>456</v>
      </c>
      <c r="BE7" s="215" t="s">
        <v>457</v>
      </c>
      <c r="BF7" s="220"/>
      <c r="BG7" s="216" t="s">
        <v>461</v>
      </c>
      <c r="BH7" s="217" t="s">
        <v>462</v>
      </c>
      <c r="BI7" s="217" t="s">
        <v>463</v>
      </c>
      <c r="BJ7" s="217" t="s">
        <v>464</v>
      </c>
      <c r="BK7" s="220"/>
      <c r="BL7" s="214" t="s">
        <v>454</v>
      </c>
      <c r="BM7" s="215" t="s">
        <v>455</v>
      </c>
      <c r="BN7" s="215" t="s">
        <v>456</v>
      </c>
      <c r="BO7" s="215" t="s">
        <v>457</v>
      </c>
      <c r="BP7" s="220"/>
      <c r="BQ7" s="216" t="s">
        <v>461</v>
      </c>
      <c r="BR7" s="217" t="s">
        <v>462</v>
      </c>
      <c r="BS7" s="217" t="s">
        <v>463</v>
      </c>
      <c r="BT7" s="217" t="s">
        <v>464</v>
      </c>
      <c r="BU7" s="220"/>
      <c r="BV7" s="216" t="s">
        <v>461</v>
      </c>
      <c r="BW7" s="217" t="s">
        <v>462</v>
      </c>
      <c r="BX7" s="217" t="s">
        <v>463</v>
      </c>
      <c r="BY7" s="225" t="s">
        <v>464</v>
      </c>
      <c r="BZ7" s="220"/>
      <c r="CA7" s="226" t="s">
        <v>11</v>
      </c>
      <c r="CB7" s="227" t="s">
        <v>465</v>
      </c>
      <c r="CC7" s="227" t="s">
        <v>466</v>
      </c>
      <c r="CD7" s="227" t="s">
        <v>467</v>
      </c>
      <c r="CE7" s="220"/>
      <c r="CF7" s="226" t="s">
        <v>11</v>
      </c>
      <c r="CG7" s="227" t="s">
        <v>465</v>
      </c>
      <c r="CH7" s="227" t="s">
        <v>466</v>
      </c>
      <c r="CI7" s="227" t="s">
        <v>467</v>
      </c>
      <c r="CJ7" s="220"/>
      <c r="CK7" s="214" t="s">
        <v>468</v>
      </c>
      <c r="CL7" s="215" t="s">
        <v>468</v>
      </c>
      <c r="CM7" s="181"/>
    </row>
    <row r="9" spans="1:91">
      <c r="A9" s="9" t="s">
        <v>42</v>
      </c>
      <c r="B9" s="23" t="s">
        <v>43</v>
      </c>
      <c r="D9" s="131">
        <v>236715.90357305642</v>
      </c>
      <c r="E9" s="54">
        <v>108475.96875</v>
      </c>
      <c r="F9" s="124">
        <f>D9/E9 * 1000</f>
        <v>2182.1967233923083</v>
      </c>
      <c r="G9" s="131">
        <f>BO9</f>
        <v>227933</v>
      </c>
      <c r="H9" s="54">
        <v>108490.84375</v>
      </c>
      <c r="I9" s="124">
        <f>G9/H9 * 1000</f>
        <v>2100.9422742184174</v>
      </c>
      <c r="J9" s="49">
        <f>D9/G9-1</f>
        <v>3.8532830143315877E-2</v>
      </c>
      <c r="K9" s="49">
        <f>F9/I9-1</f>
        <v>3.8675241186300058E-2</v>
      </c>
      <c r="M9" s="131">
        <f>BE9</f>
        <v>240539.76468140649</v>
      </c>
      <c r="N9" s="124">
        <f>M9/E9 * 1000</f>
        <v>2217.4474904738427</v>
      </c>
      <c r="O9" s="49">
        <f>D9/M9-1</f>
        <v>-1.5897001950653578E-2</v>
      </c>
      <c r="P9" s="49">
        <f>F9/N9-1</f>
        <v>-1.5897001950653467E-2</v>
      </c>
      <c r="R9" s="131">
        <v>180317</v>
      </c>
      <c r="S9" s="54">
        <v>17771</v>
      </c>
      <c r="T9" s="54">
        <v>37993</v>
      </c>
      <c r="V9" s="124">
        <f>ROUND(T9,0)</f>
        <v>37993</v>
      </c>
      <c r="W9" s="51">
        <f>D9-SUM(R9:T9)</f>
        <v>634.90357305642101</v>
      </c>
      <c r="Y9" s="176">
        <v>-1.2124826565846125E-2</v>
      </c>
      <c r="Z9" s="61">
        <v>-3.097327173339548E-3</v>
      </c>
      <c r="AA9" s="117">
        <f>IF(AND(Y9&lt;0,Z9&gt;0),1,IF(AND(Y9&gt;0,Z9&gt;0),2,IF(AND(Y9&gt;0,Z9&lt;0),3,IF(AND(Y9&lt;0,Z9&lt;0),4,5))))</f>
        <v>4</v>
      </c>
      <c r="AB9" s="63">
        <f>R9/(1+Y9)/1000</f>
        <v>182.53014636774745</v>
      </c>
      <c r="AC9" s="63">
        <f>S9/(1+Z9)/1000</f>
        <v>17.826213615830067</v>
      </c>
      <c r="AE9" s="124">
        <f>IF(AA9=1,MIN(W9,-1*Y9*R9),0)</f>
        <v>0</v>
      </c>
      <c r="AF9" s="51">
        <v>0</v>
      </c>
      <c r="AG9" s="51">
        <f>W9-AE9-AF9</f>
        <v>634.90357305642101</v>
      </c>
      <c r="AI9" s="124">
        <v>0</v>
      </c>
      <c r="AJ9" s="51">
        <f>IF(AA9=3,MIN(W9,-1*Z9*S9),0)</f>
        <v>0</v>
      </c>
      <c r="AK9" s="51">
        <f>AG9-AI9-AJ9</f>
        <v>634.90357305642101</v>
      </c>
      <c r="AM9" s="124">
        <f>AK9*AB9/(AB9+AC9)</f>
        <v>578.41459152528705</v>
      </c>
      <c r="AN9" s="51">
        <f>AK9*AC9/(AB9+AC9)</f>
        <v>56.488981531133931</v>
      </c>
      <c r="AO9" s="51">
        <f>W9-SUM(AE9:AF9)-SUM(AI9:AJ9)-SUM(AM9:AN9)</f>
        <v>0</v>
      </c>
      <c r="AQ9" s="124">
        <f>ROUND(R9+AE9+AI9+AM9,0)</f>
        <v>180895</v>
      </c>
      <c r="AR9" s="51">
        <f>ROUND(S9+AF9+AJ9+AN9,0)</f>
        <v>17827</v>
      </c>
      <c r="AS9" s="51">
        <f>V9</f>
        <v>37993</v>
      </c>
      <c r="AU9" s="178">
        <f>SUM(AQ9:AT9)</f>
        <v>236715</v>
      </c>
      <c r="AW9" s="124">
        <f>AQ9/$E9 * 1000</f>
        <v>1667.604374355956</v>
      </c>
      <c r="AX9" s="51">
        <f>AR9/$E9 * 1000</f>
        <v>164.34054662452598</v>
      </c>
      <c r="AY9" s="51">
        <f>AS9/$E9 * 1000</f>
        <v>350.24347270463994</v>
      </c>
      <c r="AZ9" s="65">
        <f>AU9/$E9 * 1000</f>
        <v>2182.1883936851223</v>
      </c>
      <c r="BB9" s="131">
        <v>182530.14636774745</v>
      </c>
      <c r="BC9" s="54">
        <v>17826.213615830064</v>
      </c>
      <c r="BD9" s="54">
        <v>40183.404697828999</v>
      </c>
      <c r="BE9" s="54">
        <f>SUM(BB9:BD9)</f>
        <v>240539.76468140649</v>
      </c>
      <c r="BG9" s="122">
        <f>AQ9/BB9-1</f>
        <v>-8.9582263548569907E-3</v>
      </c>
      <c r="BH9" s="49">
        <f>AR9/BC9-1</f>
        <v>4.4113920481647639E-5</v>
      </c>
      <c r="BI9" s="49">
        <f>AS9/BD9-1</f>
        <v>-5.4510181859909412E-2</v>
      </c>
      <c r="BJ9" s="49">
        <f>AU9/BE9-1</f>
        <v>-1.5900758390083092E-2</v>
      </c>
      <c r="BL9" s="131">
        <v>175256</v>
      </c>
      <c r="BM9" s="54">
        <v>17209</v>
      </c>
      <c r="BN9" s="54">
        <v>35468</v>
      </c>
      <c r="BO9" s="54">
        <f>SUM(BL9:BN9)</f>
        <v>227933</v>
      </c>
      <c r="BQ9" s="122">
        <f>AQ9/BL9-1</f>
        <v>3.2175788560734109E-2</v>
      </c>
      <c r="BR9" s="49">
        <f>AR9/BM9-1</f>
        <v>3.5911441687489054E-2</v>
      </c>
      <c r="BS9" s="49">
        <f>AS9/BN9-1</f>
        <v>7.1190932671704177E-2</v>
      </c>
      <c r="BT9" s="49">
        <f>AU9/BO9-1</f>
        <v>3.8528865938674883E-2</v>
      </c>
      <c r="BV9" s="122">
        <f>AW9/(BL9*1000/$H9) - 1</f>
        <v>3.2317327880748925E-2</v>
      </c>
      <c r="BW9" s="49">
        <f>AX9/(BM9*1000/$H9) - 1</f>
        <v>3.6053493266955616E-2</v>
      </c>
      <c r="BX9" s="49">
        <f>AY9/(BN9*1000/$H9) - 1</f>
        <v>7.1337822027080389E-2</v>
      </c>
      <c r="BY9" s="49">
        <f>AZ9/(BO9*1000/$H9) - 1</f>
        <v>3.867127643805901E-2</v>
      </c>
      <c r="CA9" s="180">
        <v>121506.59913510083</v>
      </c>
      <c r="CB9" s="64">
        <v>109961.95545222754</v>
      </c>
      <c r="CC9" s="64">
        <v>105465.92003631327</v>
      </c>
      <c r="CD9" s="64">
        <v>117603.5093527838</v>
      </c>
      <c r="CF9" s="180">
        <v>120786.58164866945</v>
      </c>
      <c r="CG9" s="64">
        <v>109771.49237766664</v>
      </c>
      <c r="CH9" s="64">
        <v>104928.15322532998</v>
      </c>
      <c r="CI9" s="64">
        <v>117049.350504293</v>
      </c>
      <c r="CK9" s="163">
        <v>108475.96875</v>
      </c>
      <c r="CL9" s="60">
        <v>108490.84375</v>
      </c>
    </row>
    <row r="10" spans="1:91">
      <c r="A10" s="9" t="s">
        <v>44</v>
      </c>
      <c r="B10" s="23" t="s">
        <v>45</v>
      </c>
      <c r="D10" s="131">
        <v>710409.82772871642</v>
      </c>
      <c r="E10" s="54">
        <v>296842.9375</v>
      </c>
      <c r="F10" s="124">
        <f t="shared" ref="F10:F73" si="0">D10/E10 * 1000</f>
        <v>2393.2178872496042</v>
      </c>
      <c r="G10" s="131">
        <f t="shared" ref="G10:G73" si="1">BO10</f>
        <v>683662</v>
      </c>
      <c r="H10" s="54">
        <v>296002.53125</v>
      </c>
      <c r="I10" s="124">
        <f t="shared" ref="I10:I73" si="2">G10/H10 * 1000</f>
        <v>2309.6491679072424</v>
      </c>
      <c r="J10" s="49">
        <f t="shared" ref="J10:J73" si="3">D10/G10-1</f>
        <v>3.9124344674292821E-2</v>
      </c>
      <c r="K10" s="49">
        <f t="shared" ref="K10:K73" si="4">F10/I10-1</f>
        <v>3.6182429999999988E-2</v>
      </c>
      <c r="M10" s="131">
        <f t="shared" ref="M10:M73" si="5">BE10</f>
        <v>705018.81596558366</v>
      </c>
      <c r="N10" s="124">
        <f t="shared" ref="N10:N73" si="6">M10/E10 * 1000</f>
        <v>2375.05672832652</v>
      </c>
      <c r="O10" s="49">
        <f t="shared" ref="O10:O73" si="7">D10/M10-1</f>
        <v>7.6466211128696226E-3</v>
      </c>
      <c r="P10" s="49">
        <f t="shared" ref="P10:P73" si="8">F10/N10-1</f>
        <v>7.6466211128694006E-3</v>
      </c>
      <c r="R10" s="131">
        <v>557000</v>
      </c>
      <c r="S10" s="54">
        <v>54061</v>
      </c>
      <c r="T10" s="54">
        <v>97686</v>
      </c>
      <c r="V10" s="124">
        <f t="shared" ref="V10:V73" si="9">ROUND(T10,0)</f>
        <v>97686</v>
      </c>
      <c r="W10" s="51">
        <f t="shared" ref="W10:W73" si="10">D10-SUM(R10:T10)</f>
        <v>1662.8277287164237</v>
      </c>
      <c r="Y10" s="176">
        <v>1.9571828883650388E-2</v>
      </c>
      <c r="Z10" s="61">
        <v>4.8981467209253005E-2</v>
      </c>
      <c r="AA10" s="117">
        <f t="shared" ref="AA10:AA73" si="11">IF(AND(Y10&lt;0,Z10&gt;0),1,IF(AND(Y10&gt;0,Z10&gt;0),2,IF(AND(Y10&gt;0,Z10&lt;0),3,IF(AND(Y10&lt;0,Z10&lt;0),4,5))))</f>
        <v>2</v>
      </c>
      <c r="AB10" s="63">
        <f t="shared" ref="AB10:AC73" si="12">R10/(1+Y10)/1000</f>
        <v>546.3077580417953</v>
      </c>
      <c r="AC10" s="63">
        <f t="shared" si="12"/>
        <v>51.536658835189691</v>
      </c>
      <c r="AE10" s="124">
        <f t="shared" ref="AE10:AE73" si="13">IF(AA10=1,MIN(W10,-1*Y10*R10),0)</f>
        <v>0</v>
      </c>
      <c r="AF10" s="51">
        <v>0</v>
      </c>
      <c r="AG10" s="51">
        <f t="shared" ref="AG10:AG73" si="14">W10-AE10-AF10</f>
        <v>1662.8277287164237</v>
      </c>
      <c r="AI10" s="124">
        <v>0</v>
      </c>
      <c r="AJ10" s="51">
        <f t="shared" ref="AJ10:AJ73" si="15">IF(AA10=3,MIN(W10,-1*Z10*S10),0)</f>
        <v>0</v>
      </c>
      <c r="AK10" s="51">
        <f t="shared" ref="AK10:AK73" si="16">AG10-AI10-AJ10</f>
        <v>1662.8277287164237</v>
      </c>
      <c r="AM10" s="124">
        <f t="shared" ref="AM10:AM73" si="17">AK10*AB10/(AB10+AC10)</f>
        <v>1519.4851082329662</v>
      </c>
      <c r="AN10" s="51">
        <f t="shared" ref="AN10:AN73" si="18">AK10*AC10/(AB10+AC10)</f>
        <v>143.34262048345764</v>
      </c>
      <c r="AO10" s="51">
        <f t="shared" ref="AO10:AO73" si="19">W10-SUM(AE10:AF10)-SUM(AI10:AJ10)-SUM(AM10:AN10)</f>
        <v>0</v>
      </c>
      <c r="AQ10" s="124">
        <f t="shared" ref="AQ10:AR73" si="20">ROUND(R10+AE10+AI10+AM10,0)</f>
        <v>558519</v>
      </c>
      <c r="AR10" s="51">
        <f t="shared" si="20"/>
        <v>54204</v>
      </c>
      <c r="AS10" s="51">
        <f t="shared" ref="AS10:AS73" si="21">V10</f>
        <v>97686</v>
      </c>
      <c r="AU10" s="178">
        <f t="shared" ref="AU10:AU73" si="22">SUM(AQ10:AT10)</f>
        <v>710409</v>
      </c>
      <c r="AW10" s="124">
        <f t="shared" ref="AW10:AY73" si="23">AQ10/$E10 * 1000</f>
        <v>1881.5303631739598</v>
      </c>
      <c r="AX10" s="51">
        <f t="shared" si="23"/>
        <v>182.60161571133892</v>
      </c>
      <c r="AY10" s="51">
        <f t="shared" si="23"/>
        <v>329.08311992432027</v>
      </c>
      <c r="AZ10" s="65">
        <f t="shared" ref="AZ10:AZ73" si="24">AU10/$E10 * 1000</f>
        <v>2393.2150988096187</v>
      </c>
      <c r="BB10" s="131">
        <v>546307.75804179534</v>
      </c>
      <c r="BC10" s="54">
        <v>51536.658835189701</v>
      </c>
      <c r="BD10" s="54">
        <v>107174.39908859869</v>
      </c>
      <c r="BE10" s="54">
        <f t="shared" ref="BE10:BE73" si="25">SUM(BB10:BD10)</f>
        <v>705018.81596558366</v>
      </c>
      <c r="BG10" s="122">
        <f t="shared" ref="BG10:BI73" si="26">AQ10/BB10-1</f>
        <v>2.2352312919690309E-2</v>
      </c>
      <c r="BH10" s="49">
        <f t="shared" si="26"/>
        <v>5.1756191128731421E-2</v>
      </c>
      <c r="BI10" s="49">
        <f t="shared" si="26"/>
        <v>-8.8532328329220089E-2</v>
      </c>
      <c r="BJ10" s="49">
        <f t="shared" ref="BJ10:BJ73" si="27">AU10/BE10-1</f>
        <v>7.6454470609186309E-3</v>
      </c>
      <c r="BL10" s="131">
        <v>540453</v>
      </c>
      <c r="BM10" s="54">
        <v>52284</v>
      </c>
      <c r="BN10" s="54">
        <v>90925</v>
      </c>
      <c r="BO10" s="54">
        <f t="shared" ref="BO10:BO73" si="28">SUM(BL10:BN10)</f>
        <v>683662</v>
      </c>
      <c r="BQ10" s="122">
        <f t="shared" ref="BQ10:BS73" si="29">AQ10/BL10-1</f>
        <v>3.3427513585825297E-2</v>
      </c>
      <c r="BR10" s="49">
        <f t="shared" si="29"/>
        <v>3.6722515492311203E-2</v>
      </c>
      <c r="BS10" s="49">
        <f t="shared" si="29"/>
        <v>7.4357987352213328E-2</v>
      </c>
      <c r="BT10" s="49">
        <f t="shared" ref="BT10:BT73" si="30">AU10/BO10-1</f>
        <v>3.9123133946306732E-2</v>
      </c>
      <c r="BV10" s="122">
        <f t="shared" ref="BV10:BY73" si="31">AW10/(BL10*1000/$H10) - 1</f>
        <v>3.0501727482730168E-2</v>
      </c>
      <c r="BW10" s="49">
        <f t="shared" si="31"/>
        <v>3.3787400751589258E-2</v>
      </c>
      <c r="BX10" s="49">
        <f t="shared" si="31"/>
        <v>7.1316321025527651E-2</v>
      </c>
      <c r="BY10" s="49">
        <f t="shared" si="31"/>
        <v>3.6181222699763982E-2</v>
      </c>
      <c r="CA10" s="180">
        <v>363665.94275908184</v>
      </c>
      <c r="CB10" s="64">
        <v>317906.64608435391</v>
      </c>
      <c r="CC10" s="64">
        <v>281291.4109497735</v>
      </c>
      <c r="CD10" s="64">
        <v>344694.30460745003</v>
      </c>
      <c r="CF10" s="180">
        <v>361181.16370367719</v>
      </c>
      <c r="CG10" s="64">
        <v>316892.23050399823</v>
      </c>
      <c r="CH10" s="64">
        <v>279803.36978930951</v>
      </c>
      <c r="CI10" s="64">
        <v>342975.54236787796</v>
      </c>
      <c r="CK10" s="163">
        <v>296842.9375</v>
      </c>
      <c r="CL10" s="60">
        <v>296002.53125</v>
      </c>
    </row>
    <row r="11" spans="1:91">
      <c r="A11" s="9" t="s">
        <v>46</v>
      </c>
      <c r="B11" s="23" t="s">
        <v>47</v>
      </c>
      <c r="D11" s="131">
        <v>555198.9957615349</v>
      </c>
      <c r="E11" s="54">
        <v>262460.8125</v>
      </c>
      <c r="F11" s="124">
        <f t="shared" si="0"/>
        <v>2115.3595863440942</v>
      </c>
      <c r="G11" s="131">
        <f t="shared" si="1"/>
        <v>534386</v>
      </c>
      <c r="H11" s="54">
        <v>261762.296875</v>
      </c>
      <c r="I11" s="124">
        <f t="shared" si="2"/>
        <v>2041.4933945020612</v>
      </c>
      <c r="J11" s="49">
        <f t="shared" si="3"/>
        <v>3.8947494435735308E-2</v>
      </c>
      <c r="K11" s="49">
        <f t="shared" si="4"/>
        <v>3.6182429999999988E-2</v>
      </c>
      <c r="M11" s="131">
        <f t="shared" si="5"/>
        <v>554097.34166910907</v>
      </c>
      <c r="N11" s="124">
        <f t="shared" si="6"/>
        <v>2111.1621822366687</v>
      </c>
      <c r="O11" s="49">
        <f t="shared" si="7"/>
        <v>1.988195953273042E-3</v>
      </c>
      <c r="P11" s="49">
        <f t="shared" si="8"/>
        <v>1.9881959532728199E-3</v>
      </c>
      <c r="R11" s="131">
        <v>427292</v>
      </c>
      <c r="S11" s="54">
        <v>42698</v>
      </c>
      <c r="T11" s="54">
        <v>84308</v>
      </c>
      <c r="V11" s="124">
        <f t="shared" si="9"/>
        <v>84308</v>
      </c>
      <c r="W11" s="51">
        <f t="shared" si="10"/>
        <v>900.99576153489761</v>
      </c>
      <c r="Y11" s="176">
        <v>1.5772379468142361E-2</v>
      </c>
      <c r="Z11" s="61">
        <v>2.995779981002511E-2</v>
      </c>
      <c r="AA11" s="117">
        <f t="shared" si="11"/>
        <v>2</v>
      </c>
      <c r="AB11" s="63">
        <f t="shared" si="12"/>
        <v>420.65723447189004</v>
      </c>
      <c r="AC11" s="63">
        <f t="shared" si="12"/>
        <v>41.456067430991453</v>
      </c>
      <c r="AE11" s="124">
        <f t="shared" si="13"/>
        <v>0</v>
      </c>
      <c r="AF11" s="51">
        <v>0</v>
      </c>
      <c r="AG11" s="51">
        <f t="shared" si="14"/>
        <v>900.99576153489761</v>
      </c>
      <c r="AI11" s="124">
        <v>0</v>
      </c>
      <c r="AJ11" s="51">
        <f t="shared" si="15"/>
        <v>0</v>
      </c>
      <c r="AK11" s="51">
        <f t="shared" si="16"/>
        <v>900.99576153489761</v>
      </c>
      <c r="AM11" s="124">
        <f t="shared" si="17"/>
        <v>820.16765965723698</v>
      </c>
      <c r="AN11" s="51">
        <f t="shared" si="18"/>
        <v>80.828101877660544</v>
      </c>
      <c r="AO11" s="51">
        <f t="shared" si="19"/>
        <v>0</v>
      </c>
      <c r="AQ11" s="124">
        <f t="shared" si="20"/>
        <v>428112</v>
      </c>
      <c r="AR11" s="51">
        <f t="shared" si="20"/>
        <v>42779</v>
      </c>
      <c r="AS11" s="51">
        <f t="shared" si="21"/>
        <v>84308</v>
      </c>
      <c r="AU11" s="178">
        <f t="shared" si="22"/>
        <v>555199</v>
      </c>
      <c r="AW11" s="124">
        <f t="shared" si="23"/>
        <v>1631.1463639929104</v>
      </c>
      <c r="AX11" s="51">
        <f t="shared" si="23"/>
        <v>162.99195141750926</v>
      </c>
      <c r="AY11" s="51">
        <f t="shared" si="23"/>
        <v>321.2212870826192</v>
      </c>
      <c r="AZ11" s="65">
        <f t="shared" si="24"/>
        <v>2115.3596024930389</v>
      </c>
      <c r="BB11" s="131">
        <v>420657.23447188997</v>
      </c>
      <c r="BC11" s="54">
        <v>41456.067430991454</v>
      </c>
      <c r="BD11" s="54">
        <v>91984.039766227666</v>
      </c>
      <c r="BE11" s="54">
        <f t="shared" si="25"/>
        <v>554097.34166910907</v>
      </c>
      <c r="BG11" s="122">
        <f t="shared" si="26"/>
        <v>1.7721710022339243E-2</v>
      </c>
      <c r="BH11" s="49">
        <f t="shared" si="26"/>
        <v>3.1911675443183851E-2</v>
      </c>
      <c r="BI11" s="49">
        <f t="shared" si="26"/>
        <v>-8.3449691769745038E-2</v>
      </c>
      <c r="BJ11" s="49">
        <f t="shared" si="27"/>
        <v>1.9882036025880012E-3</v>
      </c>
      <c r="BL11" s="131">
        <v>414668</v>
      </c>
      <c r="BM11" s="54">
        <v>41232</v>
      </c>
      <c r="BN11" s="54">
        <v>78486</v>
      </c>
      <c r="BO11" s="54">
        <f t="shared" si="28"/>
        <v>534386</v>
      </c>
      <c r="BQ11" s="122">
        <f t="shared" si="29"/>
        <v>3.2421117616985073E-2</v>
      </c>
      <c r="BR11" s="49">
        <f t="shared" si="29"/>
        <v>3.7519402405898239E-2</v>
      </c>
      <c r="BS11" s="49">
        <f t="shared" si="29"/>
        <v>7.4178834441811281E-2</v>
      </c>
      <c r="BT11" s="49">
        <f t="shared" si="30"/>
        <v>3.8947502367202791E-2</v>
      </c>
      <c r="BV11" s="122">
        <f t="shared" si="31"/>
        <v>2.9673422540656524E-2</v>
      </c>
      <c r="BW11" s="49">
        <f t="shared" si="31"/>
        <v>3.4758138707451369E-2</v>
      </c>
      <c r="BX11" s="49">
        <f t="shared" si="31"/>
        <v>7.1320004993121966E-2</v>
      </c>
      <c r="BY11" s="49">
        <f t="shared" si="31"/>
        <v>3.6182437910358356E-2</v>
      </c>
      <c r="CA11" s="180">
        <v>280022.94952023058</v>
      </c>
      <c r="CB11" s="64">
        <v>255723.9769651978</v>
      </c>
      <c r="CC11" s="64">
        <v>241422.58366489678</v>
      </c>
      <c r="CD11" s="64">
        <v>270906.5255370345</v>
      </c>
      <c r="CF11" s="180">
        <v>277915.99271266034</v>
      </c>
      <c r="CG11" s="64">
        <v>254928.62053794781</v>
      </c>
      <c r="CH11" s="64">
        <v>240066.75713596735</v>
      </c>
      <c r="CI11" s="64">
        <v>269258.71651244129</v>
      </c>
      <c r="CK11" s="163">
        <v>262460.8125</v>
      </c>
      <c r="CL11" s="60">
        <v>261762.296875</v>
      </c>
    </row>
    <row r="12" spans="1:91">
      <c r="A12" s="9" t="s">
        <v>48</v>
      </c>
      <c r="B12" s="23" t="s">
        <v>49</v>
      </c>
      <c r="D12" s="131">
        <v>662774.23278313491</v>
      </c>
      <c r="E12" s="54">
        <v>300764.21875</v>
      </c>
      <c r="F12" s="124">
        <f t="shared" si="0"/>
        <v>2203.6339147578037</v>
      </c>
      <c r="G12" s="131">
        <f t="shared" si="1"/>
        <v>635238</v>
      </c>
      <c r="H12" s="54">
        <v>300221.375</v>
      </c>
      <c r="I12" s="124">
        <f t="shared" si="2"/>
        <v>2115.8986431262597</v>
      </c>
      <c r="J12" s="49">
        <f t="shared" si="3"/>
        <v>4.3347899186029437E-2</v>
      </c>
      <c r="K12" s="49">
        <f t="shared" si="4"/>
        <v>4.1464779948965136E-2</v>
      </c>
      <c r="M12" s="131">
        <f t="shared" si="5"/>
        <v>681119.33954275807</v>
      </c>
      <c r="N12" s="124">
        <f t="shared" si="6"/>
        <v>2264.6288922716412</v>
      </c>
      <c r="O12" s="49">
        <f t="shared" si="7"/>
        <v>-2.6933762843877607E-2</v>
      </c>
      <c r="P12" s="49">
        <f t="shared" si="8"/>
        <v>-2.6933762843877607E-2</v>
      </c>
      <c r="R12" s="131">
        <v>506645</v>
      </c>
      <c r="S12" s="54">
        <v>51102</v>
      </c>
      <c r="T12" s="54">
        <v>102529</v>
      </c>
      <c r="V12" s="124">
        <f t="shared" si="9"/>
        <v>102529</v>
      </c>
      <c r="W12" s="51">
        <f t="shared" si="10"/>
        <v>2498.2327831349103</v>
      </c>
      <c r="Y12" s="176">
        <v>-2.0093789684749952E-2</v>
      </c>
      <c r="Z12" s="61">
        <v>-1.4228348997581741E-2</v>
      </c>
      <c r="AA12" s="117">
        <f t="shared" si="11"/>
        <v>4</v>
      </c>
      <c r="AB12" s="63">
        <f t="shared" si="12"/>
        <v>517.03417599221552</v>
      </c>
      <c r="AC12" s="63">
        <f t="shared" si="12"/>
        <v>51.839591804080634</v>
      </c>
      <c r="AE12" s="124">
        <f t="shared" si="13"/>
        <v>0</v>
      </c>
      <c r="AF12" s="51">
        <v>0</v>
      </c>
      <c r="AG12" s="51">
        <f t="shared" si="14"/>
        <v>2498.2327831349103</v>
      </c>
      <c r="AI12" s="124">
        <v>0</v>
      </c>
      <c r="AJ12" s="51">
        <f t="shared" si="15"/>
        <v>0</v>
      </c>
      <c r="AK12" s="51">
        <f t="shared" si="16"/>
        <v>2498.2327831349103</v>
      </c>
      <c r="AM12" s="124">
        <f t="shared" si="17"/>
        <v>2270.5770622339942</v>
      </c>
      <c r="AN12" s="51">
        <f t="shared" si="18"/>
        <v>227.6557209009159</v>
      </c>
      <c r="AO12" s="51">
        <f t="shared" si="19"/>
        <v>0</v>
      </c>
      <c r="AQ12" s="124">
        <f t="shared" si="20"/>
        <v>508916</v>
      </c>
      <c r="AR12" s="51">
        <f t="shared" si="20"/>
        <v>51330</v>
      </c>
      <c r="AS12" s="51">
        <f t="shared" si="21"/>
        <v>102529</v>
      </c>
      <c r="AU12" s="178">
        <f t="shared" si="22"/>
        <v>662775</v>
      </c>
      <c r="AW12" s="124">
        <f t="shared" si="23"/>
        <v>1692.0762786048665</v>
      </c>
      <c r="AX12" s="51">
        <f t="shared" si="23"/>
        <v>170.66524805820174</v>
      </c>
      <c r="AY12" s="51">
        <f t="shared" si="23"/>
        <v>340.89493898615558</v>
      </c>
      <c r="AZ12" s="65">
        <f t="shared" si="24"/>
        <v>2203.6364656492237</v>
      </c>
      <c r="BB12" s="131">
        <v>517034.17599221563</v>
      </c>
      <c r="BC12" s="54">
        <v>51839.591804080628</v>
      </c>
      <c r="BD12" s="54">
        <v>112245.57174646176</v>
      </c>
      <c r="BE12" s="54">
        <f t="shared" si="25"/>
        <v>681119.33954275807</v>
      </c>
      <c r="BG12" s="122">
        <f t="shared" si="26"/>
        <v>-1.5701430135902417E-2</v>
      </c>
      <c r="BH12" s="49">
        <f t="shared" si="26"/>
        <v>-9.8301662174838933E-3</v>
      </c>
      <c r="BI12" s="49">
        <f t="shared" si="26"/>
        <v>-8.6565301376961057E-2</v>
      </c>
      <c r="BJ12" s="49">
        <f t="shared" si="27"/>
        <v>-2.6932636437944635E-2</v>
      </c>
      <c r="BL12" s="131">
        <v>490410</v>
      </c>
      <c r="BM12" s="54">
        <v>49297</v>
      </c>
      <c r="BN12" s="54">
        <v>95531</v>
      </c>
      <c r="BO12" s="54">
        <f t="shared" si="28"/>
        <v>635238</v>
      </c>
      <c r="BQ12" s="122">
        <f t="shared" si="29"/>
        <v>3.7735772109051657E-2</v>
      </c>
      <c r="BR12" s="49">
        <f t="shared" si="29"/>
        <v>4.1239832038460822E-2</v>
      </c>
      <c r="BS12" s="49">
        <f t="shared" si="29"/>
        <v>7.3253708220368363E-2</v>
      </c>
      <c r="BT12" s="49">
        <f t="shared" si="30"/>
        <v>4.3349106948891603E-2</v>
      </c>
      <c r="BV12" s="122">
        <f t="shared" si="31"/>
        <v>3.5862782095871015E-2</v>
      </c>
      <c r="BW12" s="49">
        <f t="shared" si="31"/>
        <v>3.9360517612621715E-2</v>
      </c>
      <c r="BX12" s="49">
        <f t="shared" si="31"/>
        <v>7.1316612544249702E-2</v>
      </c>
      <c r="BY12" s="49">
        <f t="shared" si="31"/>
        <v>4.1465985531958571E-2</v>
      </c>
      <c r="CA12" s="180">
        <v>344179.11567803338</v>
      </c>
      <c r="CB12" s="64">
        <v>319775.30436188146</v>
      </c>
      <c r="CC12" s="64">
        <v>294601.28088355291</v>
      </c>
      <c r="CD12" s="64">
        <v>333009.49106844491</v>
      </c>
      <c r="CF12" s="180">
        <v>342665.57078804995</v>
      </c>
      <c r="CG12" s="64">
        <v>319017.33022297517</v>
      </c>
      <c r="CH12" s="64">
        <v>293012.1647938462</v>
      </c>
      <c r="CI12" s="64">
        <v>331825.3810376313</v>
      </c>
      <c r="CK12" s="163">
        <v>300764.21875</v>
      </c>
      <c r="CL12" s="60">
        <v>300221.375</v>
      </c>
    </row>
    <row r="13" spans="1:91">
      <c r="A13" s="9" t="s">
        <v>50</v>
      </c>
      <c r="B13" s="23" t="s">
        <v>51</v>
      </c>
      <c r="D13" s="131">
        <v>738109.80240855285</v>
      </c>
      <c r="E13" s="54">
        <v>325781.3125</v>
      </c>
      <c r="F13" s="124">
        <f t="shared" si="0"/>
        <v>2265.660349712517</v>
      </c>
      <c r="G13" s="131">
        <f t="shared" si="1"/>
        <v>709266</v>
      </c>
      <c r="H13" s="54">
        <v>325740.3125</v>
      </c>
      <c r="I13" s="124">
        <f t="shared" si="2"/>
        <v>2177.3970638037008</v>
      </c>
      <c r="J13" s="49">
        <f t="shared" si="3"/>
        <v>4.0667115593518988E-2</v>
      </c>
      <c r="K13" s="49">
        <f t="shared" si="4"/>
        <v>4.0536146289565034E-2</v>
      </c>
      <c r="M13" s="131">
        <f t="shared" si="5"/>
        <v>755708.76601624885</v>
      </c>
      <c r="N13" s="124">
        <f t="shared" si="6"/>
        <v>2319.681138912008</v>
      </c>
      <c r="O13" s="49">
        <f t="shared" si="7"/>
        <v>-2.3288023639674971E-2</v>
      </c>
      <c r="P13" s="49">
        <f t="shared" si="8"/>
        <v>-2.3288023639674971E-2</v>
      </c>
      <c r="R13" s="131">
        <v>564020</v>
      </c>
      <c r="S13" s="54">
        <v>54581</v>
      </c>
      <c r="T13" s="54">
        <v>117122</v>
      </c>
      <c r="V13" s="124">
        <f t="shared" si="9"/>
        <v>117122</v>
      </c>
      <c r="W13" s="51">
        <f t="shared" si="10"/>
        <v>2386.802408552845</v>
      </c>
      <c r="Y13" s="176">
        <v>-1.8372602268731275E-2</v>
      </c>
      <c r="Z13" s="61">
        <v>-8.0027455650957258E-3</v>
      </c>
      <c r="AA13" s="117">
        <f t="shared" si="11"/>
        <v>4</v>
      </c>
      <c r="AB13" s="63">
        <f t="shared" si="12"/>
        <v>574.57646486188094</v>
      </c>
      <c r="AC13" s="63">
        <f t="shared" si="12"/>
        <v>55.021321637721989</v>
      </c>
      <c r="AE13" s="124">
        <f t="shared" si="13"/>
        <v>0</v>
      </c>
      <c r="AF13" s="51">
        <v>0</v>
      </c>
      <c r="AG13" s="51">
        <f t="shared" si="14"/>
        <v>2386.802408552845</v>
      </c>
      <c r="AI13" s="124">
        <v>0</v>
      </c>
      <c r="AJ13" s="51">
        <f t="shared" si="15"/>
        <v>0</v>
      </c>
      <c r="AK13" s="51">
        <f t="shared" si="16"/>
        <v>2386.802408552845</v>
      </c>
      <c r="AM13" s="124">
        <f t="shared" si="17"/>
        <v>2178.2168229255385</v>
      </c>
      <c r="AN13" s="51">
        <f t="shared" si="18"/>
        <v>208.58558562730661</v>
      </c>
      <c r="AO13" s="51">
        <f t="shared" si="19"/>
        <v>0</v>
      </c>
      <c r="AQ13" s="124">
        <f t="shared" si="20"/>
        <v>566198</v>
      </c>
      <c r="AR13" s="51">
        <f t="shared" si="20"/>
        <v>54790</v>
      </c>
      <c r="AS13" s="51">
        <f t="shared" si="21"/>
        <v>117122</v>
      </c>
      <c r="AU13" s="178">
        <f t="shared" si="22"/>
        <v>738110</v>
      </c>
      <c r="AW13" s="124">
        <f t="shared" si="23"/>
        <v>1737.9695466725091</v>
      </c>
      <c r="AX13" s="51">
        <f t="shared" si="23"/>
        <v>168.18030346660845</v>
      </c>
      <c r="AY13" s="51">
        <f t="shared" si="23"/>
        <v>359.51110608899643</v>
      </c>
      <c r="AZ13" s="65">
        <f t="shared" si="24"/>
        <v>2265.6609562281142</v>
      </c>
      <c r="BB13" s="131">
        <v>574576.46486188099</v>
      </c>
      <c r="BC13" s="54">
        <v>55021.321637721987</v>
      </c>
      <c r="BD13" s="54">
        <v>126110.97951664595</v>
      </c>
      <c r="BE13" s="54">
        <f t="shared" si="25"/>
        <v>755708.76601624885</v>
      </c>
      <c r="BG13" s="122">
        <f t="shared" si="26"/>
        <v>-1.4581984077428278E-2</v>
      </c>
      <c r="BH13" s="49">
        <f t="shared" si="26"/>
        <v>-4.2042181255674826E-3</v>
      </c>
      <c r="BI13" s="49">
        <f t="shared" si="26"/>
        <v>-7.1278326051376517E-2</v>
      </c>
      <c r="BJ13" s="49">
        <f t="shared" si="27"/>
        <v>-2.32877621746026E-2</v>
      </c>
      <c r="BL13" s="131">
        <v>547118</v>
      </c>
      <c r="BM13" s="54">
        <v>52836</v>
      </c>
      <c r="BN13" s="54">
        <v>109312</v>
      </c>
      <c r="BO13" s="54">
        <f t="shared" si="28"/>
        <v>709266</v>
      </c>
      <c r="BQ13" s="122">
        <f t="shared" si="29"/>
        <v>3.487364700119544E-2</v>
      </c>
      <c r="BR13" s="49">
        <f t="shared" si="29"/>
        <v>3.6982360511772283E-2</v>
      </c>
      <c r="BS13" s="49">
        <f t="shared" si="29"/>
        <v>7.1446867681498771E-2</v>
      </c>
      <c r="BT13" s="49">
        <f t="shared" si="30"/>
        <v>4.0667394179334737E-2</v>
      </c>
      <c r="BV13" s="122">
        <f t="shared" si="31"/>
        <v>3.4743406812765221E-2</v>
      </c>
      <c r="BW13" s="49">
        <f t="shared" si="31"/>
        <v>3.6851854939016437E-2</v>
      </c>
      <c r="BX13" s="49">
        <f t="shared" si="31"/>
        <v>7.1312024705890931E-2</v>
      </c>
      <c r="BY13" s="49">
        <f t="shared" si="31"/>
        <v>4.0536424840320606E-2</v>
      </c>
      <c r="CA13" s="180">
        <v>382483.84487556625</v>
      </c>
      <c r="CB13" s="64">
        <v>339401.97560950986</v>
      </c>
      <c r="CC13" s="64">
        <v>330992.62198960228</v>
      </c>
      <c r="CD13" s="64">
        <v>369477.38370778621</v>
      </c>
      <c r="CF13" s="180">
        <v>380003.55966308597</v>
      </c>
      <c r="CG13" s="64">
        <v>338201.7630142406</v>
      </c>
      <c r="CH13" s="64">
        <v>329069.99072483933</v>
      </c>
      <c r="CI13" s="64">
        <v>367490.08885290811</v>
      </c>
      <c r="CK13" s="163">
        <v>325781.3125</v>
      </c>
      <c r="CL13" s="60">
        <v>325740.3125</v>
      </c>
    </row>
    <row r="14" spans="1:91">
      <c r="A14" s="9" t="s">
        <v>52</v>
      </c>
      <c r="B14" s="23" t="s">
        <v>53</v>
      </c>
      <c r="D14" s="131">
        <v>702725.81229397678</v>
      </c>
      <c r="E14" s="54">
        <v>297502.90625</v>
      </c>
      <c r="F14" s="124">
        <f t="shared" si="0"/>
        <v>2362.0804957900368</v>
      </c>
      <c r="G14" s="131">
        <f t="shared" si="1"/>
        <v>675508</v>
      </c>
      <c r="H14" s="54">
        <v>297528.96875</v>
      </c>
      <c r="I14" s="124">
        <f t="shared" si="2"/>
        <v>2270.3940488147846</v>
      </c>
      <c r="J14" s="49">
        <f t="shared" si="3"/>
        <v>4.0292361147427957E-2</v>
      </c>
      <c r="K14" s="49">
        <f t="shared" si="4"/>
        <v>4.0383495113156753E-2</v>
      </c>
      <c r="M14" s="131">
        <f t="shared" si="5"/>
        <v>719633.98888610327</v>
      </c>
      <c r="N14" s="124">
        <f t="shared" si="6"/>
        <v>2418.9141476197033</v>
      </c>
      <c r="O14" s="49">
        <f t="shared" si="7"/>
        <v>-2.3495522520132872E-2</v>
      </c>
      <c r="P14" s="49">
        <f t="shared" si="8"/>
        <v>-2.3495522520132761E-2</v>
      </c>
      <c r="R14" s="131">
        <v>519045</v>
      </c>
      <c r="S14" s="54">
        <v>54520</v>
      </c>
      <c r="T14" s="54">
        <v>127786</v>
      </c>
      <c r="V14" s="124">
        <f t="shared" si="9"/>
        <v>127786</v>
      </c>
      <c r="W14" s="51">
        <f t="shared" si="10"/>
        <v>1374.8122939767782</v>
      </c>
      <c r="Y14" s="176">
        <v>-1.9570299903899468E-2</v>
      </c>
      <c r="Z14" s="61">
        <v>-8.4419983645482866E-3</v>
      </c>
      <c r="AA14" s="117">
        <f t="shared" si="11"/>
        <v>4</v>
      </c>
      <c r="AB14" s="63">
        <f t="shared" si="12"/>
        <v>529.40562688903026</v>
      </c>
      <c r="AC14" s="63">
        <f t="shared" si="12"/>
        <v>54.984176326625409</v>
      </c>
      <c r="AE14" s="124">
        <f t="shared" si="13"/>
        <v>0</v>
      </c>
      <c r="AF14" s="51">
        <v>0</v>
      </c>
      <c r="AG14" s="51">
        <f t="shared" si="14"/>
        <v>1374.8122939767782</v>
      </c>
      <c r="AI14" s="124">
        <v>0</v>
      </c>
      <c r="AJ14" s="51">
        <f t="shared" si="15"/>
        <v>0</v>
      </c>
      <c r="AK14" s="51">
        <f t="shared" si="16"/>
        <v>1374.8122939767782</v>
      </c>
      <c r="AM14" s="124">
        <f t="shared" si="17"/>
        <v>1245.4586995573086</v>
      </c>
      <c r="AN14" s="51">
        <f t="shared" si="18"/>
        <v>129.35359441946952</v>
      </c>
      <c r="AO14" s="51">
        <f t="shared" si="19"/>
        <v>0</v>
      </c>
      <c r="AQ14" s="124">
        <f t="shared" si="20"/>
        <v>520290</v>
      </c>
      <c r="AR14" s="51">
        <f t="shared" si="20"/>
        <v>54649</v>
      </c>
      <c r="AS14" s="51">
        <f t="shared" si="21"/>
        <v>127786</v>
      </c>
      <c r="AU14" s="178">
        <f t="shared" si="22"/>
        <v>702725</v>
      </c>
      <c r="AW14" s="124">
        <f t="shared" si="23"/>
        <v>1748.8568651587752</v>
      </c>
      <c r="AX14" s="51">
        <f t="shared" si="23"/>
        <v>183.69232317373371</v>
      </c>
      <c r="AY14" s="51">
        <f t="shared" si="23"/>
        <v>429.52857708427848</v>
      </c>
      <c r="AZ14" s="65">
        <f t="shared" si="24"/>
        <v>2362.0777654167873</v>
      </c>
      <c r="BB14" s="131">
        <v>529405.62688903022</v>
      </c>
      <c r="BC14" s="54">
        <v>54984.176326625406</v>
      </c>
      <c r="BD14" s="54">
        <v>135244.18567044759</v>
      </c>
      <c r="BE14" s="54">
        <f t="shared" si="25"/>
        <v>719633.98888610327</v>
      </c>
      <c r="BG14" s="122">
        <f t="shared" si="26"/>
        <v>-1.7218605972506906E-2</v>
      </c>
      <c r="BH14" s="49">
        <f t="shared" si="26"/>
        <v>-6.0958688302310549E-3</v>
      </c>
      <c r="BI14" s="49">
        <f t="shared" si="26"/>
        <v>-5.5146072516722544E-2</v>
      </c>
      <c r="BJ14" s="49">
        <f t="shared" si="27"/>
        <v>-2.3496651280015435E-2</v>
      </c>
      <c r="BL14" s="131">
        <v>503436</v>
      </c>
      <c r="BM14" s="54">
        <v>52782</v>
      </c>
      <c r="BN14" s="54">
        <v>119290</v>
      </c>
      <c r="BO14" s="54">
        <f t="shared" si="28"/>
        <v>675508</v>
      </c>
      <c r="BQ14" s="122">
        <f t="shared" si="29"/>
        <v>3.347793959907519E-2</v>
      </c>
      <c r="BR14" s="49">
        <f t="shared" si="29"/>
        <v>3.537190708953819E-2</v>
      </c>
      <c r="BS14" s="49">
        <f t="shared" si="29"/>
        <v>7.1221393243356523E-2</v>
      </c>
      <c r="BT14" s="49">
        <f t="shared" si="30"/>
        <v>4.0291158653931625E-2</v>
      </c>
      <c r="BV14" s="122">
        <f t="shared" si="31"/>
        <v>3.3568476592949592E-2</v>
      </c>
      <c r="BW14" s="49">
        <f t="shared" si="31"/>
        <v>3.5462610002893413E-2</v>
      </c>
      <c r="BX14" s="49">
        <f t="shared" si="31"/>
        <v>7.1315236721772646E-2</v>
      </c>
      <c r="BY14" s="49">
        <f t="shared" si="31"/>
        <v>4.0382292514316909E-2</v>
      </c>
      <c r="CA14" s="180">
        <v>352414.53845477448</v>
      </c>
      <c r="CB14" s="64">
        <v>339172.84276435903</v>
      </c>
      <c r="CC14" s="64">
        <v>354963.7612480945</v>
      </c>
      <c r="CD14" s="64">
        <v>351839.88250193</v>
      </c>
      <c r="CF14" s="180">
        <v>351592.93010866345</v>
      </c>
      <c r="CG14" s="64">
        <v>339156.9435474659</v>
      </c>
      <c r="CH14" s="64">
        <v>353560.95815184712</v>
      </c>
      <c r="CI14" s="64">
        <v>350960.12203029805</v>
      </c>
      <c r="CK14" s="163">
        <v>297502.90625</v>
      </c>
      <c r="CL14" s="60">
        <v>297528.96875</v>
      </c>
    </row>
    <row r="15" spans="1:91">
      <c r="A15" s="9" t="s">
        <v>54</v>
      </c>
      <c r="B15" s="23" t="s">
        <v>55</v>
      </c>
      <c r="D15" s="131">
        <v>388056.10694886808</v>
      </c>
      <c r="E15" s="54">
        <v>158029.90625</v>
      </c>
      <c r="F15" s="124">
        <f t="shared" si="0"/>
        <v>2455.5865162317532</v>
      </c>
      <c r="G15" s="131">
        <f t="shared" si="1"/>
        <v>374140</v>
      </c>
      <c r="H15" s="54">
        <v>157875.640625</v>
      </c>
      <c r="I15" s="124">
        <f t="shared" si="2"/>
        <v>2369.8399481949846</v>
      </c>
      <c r="J15" s="49">
        <f t="shared" si="3"/>
        <v>3.7194918877607508E-2</v>
      </c>
      <c r="K15" s="49">
        <f t="shared" si="4"/>
        <v>3.6182429999999988E-2</v>
      </c>
      <c r="M15" s="131">
        <f t="shared" si="5"/>
        <v>385870.39835911884</v>
      </c>
      <c r="N15" s="124">
        <f t="shared" si="6"/>
        <v>2441.7555354913643</v>
      </c>
      <c r="O15" s="49">
        <f t="shared" si="7"/>
        <v>5.6643593264571468E-3</v>
      </c>
      <c r="P15" s="49">
        <f t="shared" si="8"/>
        <v>5.6643593264571468E-3</v>
      </c>
      <c r="R15" s="131">
        <v>300530</v>
      </c>
      <c r="S15" s="54">
        <v>26981</v>
      </c>
      <c r="T15" s="54">
        <v>59942</v>
      </c>
      <c r="V15" s="124">
        <f t="shared" si="9"/>
        <v>59942</v>
      </c>
      <c r="W15" s="51">
        <f t="shared" si="10"/>
        <v>603.10694886808051</v>
      </c>
      <c r="Y15" s="176">
        <v>2.2839295561466022E-2</v>
      </c>
      <c r="Z15" s="61">
        <v>2.6971759866651901E-3</v>
      </c>
      <c r="AA15" s="117">
        <f t="shared" si="11"/>
        <v>2</v>
      </c>
      <c r="AB15" s="63">
        <f t="shared" si="12"/>
        <v>293.81937250956946</v>
      </c>
      <c r="AC15" s="63">
        <f t="shared" si="12"/>
        <v>26.908423246979225</v>
      </c>
      <c r="AE15" s="124">
        <f t="shared" si="13"/>
        <v>0</v>
      </c>
      <c r="AF15" s="51">
        <v>0</v>
      </c>
      <c r="AG15" s="51">
        <f t="shared" si="14"/>
        <v>603.10694886808051</v>
      </c>
      <c r="AI15" s="124">
        <v>0</v>
      </c>
      <c r="AJ15" s="51">
        <f t="shared" si="15"/>
        <v>0</v>
      </c>
      <c r="AK15" s="51">
        <f t="shared" si="16"/>
        <v>603.10694886808051</v>
      </c>
      <c r="AM15" s="124">
        <f t="shared" si="17"/>
        <v>552.50747711024417</v>
      </c>
      <c r="AN15" s="51">
        <f t="shared" si="18"/>
        <v>50.599471757836284</v>
      </c>
      <c r="AO15" s="51">
        <f t="shared" si="19"/>
        <v>0</v>
      </c>
      <c r="AQ15" s="124">
        <f t="shared" si="20"/>
        <v>301083</v>
      </c>
      <c r="AR15" s="51">
        <f t="shared" si="20"/>
        <v>27032</v>
      </c>
      <c r="AS15" s="51">
        <f t="shared" si="21"/>
        <v>59942</v>
      </c>
      <c r="AU15" s="178">
        <f t="shared" si="22"/>
        <v>388057</v>
      </c>
      <c r="AW15" s="124">
        <f t="shared" si="23"/>
        <v>1905.2279859211776</v>
      </c>
      <c r="AX15" s="51">
        <f t="shared" si="23"/>
        <v>171.05623006088445</v>
      </c>
      <c r="AY15" s="51">
        <f t="shared" si="23"/>
        <v>379.30795140239474</v>
      </c>
      <c r="AZ15" s="65">
        <f t="shared" si="24"/>
        <v>2455.5921673844568</v>
      </c>
      <c r="BB15" s="131">
        <v>293819.37250956951</v>
      </c>
      <c r="BC15" s="54">
        <v>26908.423246979222</v>
      </c>
      <c r="BD15" s="54">
        <v>65142.602602570063</v>
      </c>
      <c r="BE15" s="54">
        <f t="shared" si="25"/>
        <v>385870.39835911884</v>
      </c>
      <c r="BG15" s="122">
        <f t="shared" si="26"/>
        <v>2.4721404270897418E-2</v>
      </c>
      <c r="BH15" s="49">
        <f t="shared" si="26"/>
        <v>4.5924932831078458E-3</v>
      </c>
      <c r="BI15" s="49">
        <f t="shared" si="26"/>
        <v>-7.9834123826745707E-2</v>
      </c>
      <c r="BJ15" s="49">
        <f t="shared" si="27"/>
        <v>5.6666737074921869E-3</v>
      </c>
      <c r="BL15" s="131">
        <v>292144</v>
      </c>
      <c r="BM15" s="54">
        <v>26099</v>
      </c>
      <c r="BN15" s="54">
        <v>55897</v>
      </c>
      <c r="BO15" s="54">
        <f t="shared" si="28"/>
        <v>374140</v>
      </c>
      <c r="BQ15" s="122">
        <f t="shared" si="29"/>
        <v>3.0597924311298597E-2</v>
      </c>
      <c r="BR15" s="49">
        <f t="shared" si="29"/>
        <v>3.5748496110962202E-2</v>
      </c>
      <c r="BS15" s="49">
        <f t="shared" si="29"/>
        <v>7.2365243215199326E-2</v>
      </c>
      <c r="BT15" s="49">
        <f t="shared" si="30"/>
        <v>3.719730582135039E-2</v>
      </c>
      <c r="BV15" s="122">
        <f t="shared" si="31"/>
        <v>2.9591875287475977E-2</v>
      </c>
      <c r="BW15" s="49">
        <f t="shared" si="31"/>
        <v>3.4737419202249598E-2</v>
      </c>
      <c r="BX15" s="49">
        <f t="shared" si="31"/>
        <v>7.131842177235681E-2</v>
      </c>
      <c r="BY15" s="49">
        <f t="shared" si="31"/>
        <v>3.6184814613656302E-2</v>
      </c>
      <c r="CA15" s="180">
        <v>195589.56930719578</v>
      </c>
      <c r="CB15" s="64">
        <v>165986.05301949501</v>
      </c>
      <c r="CC15" s="64">
        <v>170974.17624771781</v>
      </c>
      <c r="CD15" s="64">
        <v>188657.84234259234</v>
      </c>
      <c r="CF15" s="180">
        <v>194718.32492752527</v>
      </c>
      <c r="CG15" s="64">
        <v>165714.30222172776</v>
      </c>
      <c r="CH15" s="64">
        <v>170033.89532389131</v>
      </c>
      <c r="CI15" s="64">
        <v>187959.02293197718</v>
      </c>
      <c r="CK15" s="163">
        <v>158029.90625</v>
      </c>
      <c r="CL15" s="60">
        <v>157875.640625</v>
      </c>
    </row>
    <row r="16" spans="1:91">
      <c r="A16" s="9" t="s">
        <v>56</v>
      </c>
      <c r="B16" s="23" t="s">
        <v>57</v>
      </c>
      <c r="D16" s="131">
        <v>689810.62436437921</v>
      </c>
      <c r="E16" s="54">
        <v>285102.71875</v>
      </c>
      <c r="F16" s="124">
        <f t="shared" si="0"/>
        <v>2419.5161217289483</v>
      </c>
      <c r="G16" s="131">
        <f t="shared" si="1"/>
        <v>665368</v>
      </c>
      <c r="H16" s="54">
        <v>284950.625</v>
      </c>
      <c r="I16" s="124">
        <f t="shared" si="2"/>
        <v>2335.0290949528535</v>
      </c>
      <c r="J16" s="49">
        <f t="shared" si="3"/>
        <v>3.6735497295300013E-2</v>
      </c>
      <c r="K16" s="49">
        <f t="shared" si="4"/>
        <v>3.6182429999999988E-2</v>
      </c>
      <c r="M16" s="131">
        <f t="shared" si="5"/>
        <v>669204.59892203612</v>
      </c>
      <c r="N16" s="124">
        <f t="shared" si="6"/>
        <v>2347.2403274724511</v>
      </c>
      <c r="O16" s="49">
        <f t="shared" si="7"/>
        <v>3.0791816845753273E-2</v>
      </c>
      <c r="P16" s="49">
        <f t="shared" si="8"/>
        <v>3.0791816845753051E-2</v>
      </c>
      <c r="R16" s="131">
        <v>533679</v>
      </c>
      <c r="S16" s="54">
        <v>50826</v>
      </c>
      <c r="T16" s="54">
        <v>103506</v>
      </c>
      <c r="V16" s="124">
        <f t="shared" si="9"/>
        <v>103506</v>
      </c>
      <c r="W16" s="51">
        <f t="shared" si="10"/>
        <v>1799.6243643792113</v>
      </c>
      <c r="Y16" s="176">
        <v>4.571747235114576E-2</v>
      </c>
      <c r="Z16" s="61">
        <v>3.8218529530072765E-2</v>
      </c>
      <c r="AA16" s="117">
        <f t="shared" si="11"/>
        <v>2</v>
      </c>
      <c r="AB16" s="63">
        <f t="shared" si="12"/>
        <v>510.34721529525495</v>
      </c>
      <c r="AC16" s="63">
        <f t="shared" si="12"/>
        <v>48.955011449280619</v>
      </c>
      <c r="AE16" s="124">
        <f t="shared" si="13"/>
        <v>0</v>
      </c>
      <c r="AF16" s="51">
        <v>0</v>
      </c>
      <c r="AG16" s="51">
        <f t="shared" si="14"/>
        <v>1799.6243643792113</v>
      </c>
      <c r="AI16" s="124">
        <v>0</v>
      </c>
      <c r="AJ16" s="51">
        <f t="shared" si="15"/>
        <v>0</v>
      </c>
      <c r="AK16" s="51">
        <f t="shared" si="16"/>
        <v>1799.6243643792113</v>
      </c>
      <c r="AM16" s="124">
        <f t="shared" si="17"/>
        <v>1642.1055361861149</v>
      </c>
      <c r="AN16" s="51">
        <f t="shared" si="18"/>
        <v>157.5188281930962</v>
      </c>
      <c r="AO16" s="51">
        <f t="shared" si="19"/>
        <v>0</v>
      </c>
      <c r="AQ16" s="124">
        <f t="shared" si="20"/>
        <v>535321</v>
      </c>
      <c r="AR16" s="51">
        <f t="shared" si="20"/>
        <v>50984</v>
      </c>
      <c r="AS16" s="51">
        <f t="shared" si="21"/>
        <v>103506</v>
      </c>
      <c r="AU16" s="178">
        <f t="shared" si="22"/>
        <v>689811</v>
      </c>
      <c r="AW16" s="124">
        <f t="shared" si="23"/>
        <v>1877.6425645712998</v>
      </c>
      <c r="AX16" s="51">
        <f t="shared" si="23"/>
        <v>178.82677591968772</v>
      </c>
      <c r="AY16" s="51">
        <f t="shared" si="23"/>
        <v>363.0480987828181</v>
      </c>
      <c r="AZ16" s="65">
        <f t="shared" si="24"/>
        <v>2419.5174392738058</v>
      </c>
      <c r="BB16" s="131">
        <v>510347.21529525495</v>
      </c>
      <c r="BC16" s="54">
        <v>48955.011449280624</v>
      </c>
      <c r="BD16" s="54">
        <v>109902.37217750057</v>
      </c>
      <c r="BE16" s="54">
        <f t="shared" si="25"/>
        <v>669204.59892203612</v>
      </c>
      <c r="BG16" s="122">
        <f t="shared" si="26"/>
        <v>4.8934889730507747E-2</v>
      </c>
      <c r="BH16" s="49">
        <f t="shared" si="26"/>
        <v>4.1445982559344063E-2</v>
      </c>
      <c r="BI16" s="49">
        <f t="shared" si="26"/>
        <v>-5.820049240766112E-2</v>
      </c>
      <c r="BJ16" s="49">
        <f t="shared" si="27"/>
        <v>3.0792378162309397E-2</v>
      </c>
      <c r="BL16" s="131">
        <v>519618</v>
      </c>
      <c r="BM16" s="54">
        <v>49186</v>
      </c>
      <c r="BN16" s="54">
        <v>96564</v>
      </c>
      <c r="BO16" s="54">
        <f t="shared" si="28"/>
        <v>665368</v>
      </c>
      <c r="BQ16" s="122">
        <f t="shared" si="29"/>
        <v>3.0220277203637957E-2</v>
      </c>
      <c r="BR16" s="49">
        <f t="shared" si="29"/>
        <v>3.6555117309803542E-2</v>
      </c>
      <c r="BS16" s="49">
        <f t="shared" si="29"/>
        <v>7.1890145395799632E-2</v>
      </c>
      <c r="BT16" s="49">
        <f t="shared" si="30"/>
        <v>3.6736061848480883E-2</v>
      </c>
      <c r="BV16" s="122">
        <f t="shared" si="31"/>
        <v>2.9670685582860346E-2</v>
      </c>
      <c r="BW16" s="49">
        <f t="shared" si="31"/>
        <v>3.600214624181608E-2</v>
      </c>
      <c r="BX16" s="49">
        <f t="shared" si="31"/>
        <v>7.1318324150053458E-2</v>
      </c>
      <c r="BY16" s="49">
        <f t="shared" si="31"/>
        <v>3.6182994252008882E-2</v>
      </c>
      <c r="CA16" s="180">
        <v>339727.74219805602</v>
      </c>
      <c r="CB16" s="64">
        <v>301981.61562300008</v>
      </c>
      <c r="CC16" s="64">
        <v>288451.28686916974</v>
      </c>
      <c r="CD16" s="64">
        <v>327184.19514749409</v>
      </c>
      <c r="CF16" s="180">
        <v>338258.53028974112</v>
      </c>
      <c r="CG16" s="64">
        <v>301628.38404165761</v>
      </c>
      <c r="CH16" s="64">
        <v>287225.86178059125</v>
      </c>
      <c r="CI16" s="64">
        <v>326138.04399818735</v>
      </c>
      <c r="CK16" s="163">
        <v>285102.71875</v>
      </c>
      <c r="CL16" s="60">
        <v>284950.625</v>
      </c>
    </row>
    <row r="17" spans="1:90">
      <c r="A17" s="9" t="s">
        <v>58</v>
      </c>
      <c r="B17" s="23" t="s">
        <v>59</v>
      </c>
      <c r="D17" s="131">
        <v>379052.70451331098</v>
      </c>
      <c r="E17" s="54">
        <v>174947.40625</v>
      </c>
      <c r="F17" s="124">
        <f t="shared" si="0"/>
        <v>2166.6666150605533</v>
      </c>
      <c r="G17" s="131">
        <f t="shared" si="1"/>
        <v>363284</v>
      </c>
      <c r="H17" s="54">
        <v>175059.828125</v>
      </c>
      <c r="I17" s="124">
        <f t="shared" si="2"/>
        <v>2075.1991127319061</v>
      </c>
      <c r="J17" s="49">
        <f t="shared" si="3"/>
        <v>4.340599782349619E-2</v>
      </c>
      <c r="K17" s="49">
        <f t="shared" si="4"/>
        <v>4.4076494524052823E-2</v>
      </c>
      <c r="M17" s="131">
        <f t="shared" si="5"/>
        <v>392800.73006560729</v>
      </c>
      <c r="N17" s="124">
        <f t="shared" si="6"/>
        <v>2245.2503783010916</v>
      </c>
      <c r="O17" s="49">
        <f t="shared" si="7"/>
        <v>-3.5000000000000142E-2</v>
      </c>
      <c r="P17" s="49">
        <f t="shared" si="8"/>
        <v>-3.5000000000000031E-2</v>
      </c>
      <c r="R17" s="131">
        <v>281542</v>
      </c>
      <c r="S17" s="54">
        <v>29346</v>
      </c>
      <c r="T17" s="54">
        <v>66357</v>
      </c>
      <c r="V17" s="124">
        <f t="shared" si="9"/>
        <v>66357</v>
      </c>
      <c r="W17" s="51">
        <f t="shared" si="10"/>
        <v>1807.7045133109787</v>
      </c>
      <c r="Y17" s="176">
        <v>-2.4392935359622392E-2</v>
      </c>
      <c r="Z17" s="61">
        <v>6.7481876687889297E-3</v>
      </c>
      <c r="AA17" s="117">
        <f t="shared" si="11"/>
        <v>1</v>
      </c>
      <c r="AB17" s="63">
        <f t="shared" si="12"/>
        <v>288.58134612194544</v>
      </c>
      <c r="AC17" s="63">
        <f t="shared" si="12"/>
        <v>29.149295086344441</v>
      </c>
      <c r="AE17" s="124">
        <f t="shared" si="13"/>
        <v>1807.7045133109787</v>
      </c>
      <c r="AF17" s="51">
        <v>0</v>
      </c>
      <c r="AG17" s="51">
        <f t="shared" si="14"/>
        <v>0</v>
      </c>
      <c r="AI17" s="124">
        <v>0</v>
      </c>
      <c r="AJ17" s="51">
        <f t="shared" si="15"/>
        <v>0</v>
      </c>
      <c r="AK17" s="51">
        <f t="shared" si="16"/>
        <v>0</v>
      </c>
      <c r="AM17" s="124">
        <f t="shared" si="17"/>
        <v>0</v>
      </c>
      <c r="AN17" s="51">
        <f t="shared" si="18"/>
        <v>0</v>
      </c>
      <c r="AO17" s="51">
        <f t="shared" si="19"/>
        <v>0</v>
      </c>
      <c r="AQ17" s="124">
        <f t="shared" si="20"/>
        <v>283350</v>
      </c>
      <c r="AR17" s="51">
        <f t="shared" si="20"/>
        <v>29346</v>
      </c>
      <c r="AS17" s="51">
        <f t="shared" si="21"/>
        <v>66357</v>
      </c>
      <c r="AU17" s="178">
        <f t="shared" si="22"/>
        <v>379053</v>
      </c>
      <c r="AW17" s="124">
        <f t="shared" si="23"/>
        <v>1619.6296136856845</v>
      </c>
      <c r="AX17" s="51">
        <f t="shared" si="23"/>
        <v>167.74184098542472</v>
      </c>
      <c r="AY17" s="51">
        <f t="shared" si="23"/>
        <v>379.2968493924156</v>
      </c>
      <c r="AZ17" s="65">
        <f t="shared" si="24"/>
        <v>2166.6683040635248</v>
      </c>
      <c r="BB17" s="131">
        <v>288581.34612194548</v>
      </c>
      <c r="BC17" s="54">
        <v>29149.295086344438</v>
      </c>
      <c r="BD17" s="54">
        <v>75070.088857317416</v>
      </c>
      <c r="BE17" s="54">
        <f t="shared" si="25"/>
        <v>392800.73006560729</v>
      </c>
      <c r="BG17" s="122">
        <f t="shared" si="26"/>
        <v>-1.8127804143428183E-2</v>
      </c>
      <c r="BH17" s="49">
        <f t="shared" si="26"/>
        <v>6.7481876687889297E-3</v>
      </c>
      <c r="BI17" s="49">
        <f t="shared" si="26"/>
        <v>-0.11606605227120514</v>
      </c>
      <c r="BJ17" s="49">
        <f t="shared" si="27"/>
        <v>-3.4999247744043394E-2</v>
      </c>
      <c r="BL17" s="131">
        <v>272873</v>
      </c>
      <c r="BM17" s="54">
        <v>28432</v>
      </c>
      <c r="BN17" s="54">
        <v>61979</v>
      </c>
      <c r="BO17" s="54">
        <f t="shared" si="28"/>
        <v>363284</v>
      </c>
      <c r="BQ17" s="122">
        <f t="shared" si="29"/>
        <v>3.8395150857724936E-2</v>
      </c>
      <c r="BR17" s="49">
        <f t="shared" si="29"/>
        <v>3.2146876758581966E-2</v>
      </c>
      <c r="BS17" s="49">
        <f t="shared" si="29"/>
        <v>7.0636828603236612E-2</v>
      </c>
      <c r="BT17" s="49">
        <f t="shared" si="30"/>
        <v>4.3406811200052742E-2</v>
      </c>
      <c r="BV17" s="122">
        <f t="shared" si="31"/>
        <v>3.9062427568781422E-2</v>
      </c>
      <c r="BW17" s="49">
        <f t="shared" si="31"/>
        <v>3.2810138304710579E-2</v>
      </c>
      <c r="BX17" s="49">
        <f t="shared" si="31"/>
        <v>7.1324823940210225E-2</v>
      </c>
      <c r="BY17" s="49">
        <f t="shared" si="31"/>
        <v>4.4077308423288386E-2</v>
      </c>
      <c r="CA17" s="180">
        <v>192102.72187292133</v>
      </c>
      <c r="CB17" s="64">
        <v>179808.99123199412</v>
      </c>
      <c r="CC17" s="64">
        <v>197029.99405056692</v>
      </c>
      <c r="CD17" s="64">
        <v>192046.18576573243</v>
      </c>
      <c r="CF17" s="180">
        <v>191791.82243376056</v>
      </c>
      <c r="CG17" s="64">
        <v>179872.77548930648</v>
      </c>
      <c r="CH17" s="64">
        <v>196257.60782838773</v>
      </c>
      <c r="CI17" s="64">
        <v>191650.87723622678</v>
      </c>
      <c r="CK17" s="163">
        <v>174947.40625</v>
      </c>
      <c r="CL17" s="60">
        <v>175059.828125</v>
      </c>
    </row>
    <row r="18" spans="1:90">
      <c r="A18" s="9" t="s">
        <v>60</v>
      </c>
      <c r="B18" s="23" t="s">
        <v>61</v>
      </c>
      <c r="D18" s="131">
        <v>461581.73334743473</v>
      </c>
      <c r="E18" s="54">
        <v>171872.28125</v>
      </c>
      <c r="F18" s="124">
        <f t="shared" si="0"/>
        <v>2685.6089300172403</v>
      </c>
      <c r="G18" s="131">
        <f t="shared" si="1"/>
        <v>443533</v>
      </c>
      <c r="H18" s="54">
        <v>172164.8125</v>
      </c>
      <c r="I18" s="124">
        <f t="shared" si="2"/>
        <v>2576.2116750773334</v>
      </c>
      <c r="J18" s="49">
        <f t="shared" si="3"/>
        <v>4.0693101409443599E-2</v>
      </c>
      <c r="K18" s="49">
        <f t="shared" si="4"/>
        <v>4.246438908659278E-2</v>
      </c>
      <c r="M18" s="131">
        <f t="shared" si="5"/>
        <v>476672.85658861452</v>
      </c>
      <c r="N18" s="124">
        <f t="shared" si="6"/>
        <v>2773.4132177792021</v>
      </c>
      <c r="O18" s="49">
        <f t="shared" si="7"/>
        <v>-3.1659287984597717E-2</v>
      </c>
      <c r="P18" s="49">
        <f t="shared" si="8"/>
        <v>-3.1659287984597828E-2</v>
      </c>
      <c r="R18" s="131">
        <v>341899</v>
      </c>
      <c r="S18" s="54">
        <v>35391</v>
      </c>
      <c r="T18" s="54">
        <v>83627</v>
      </c>
      <c r="V18" s="124">
        <f t="shared" si="9"/>
        <v>83627</v>
      </c>
      <c r="W18" s="51">
        <f t="shared" si="10"/>
        <v>664.73334743472515</v>
      </c>
      <c r="Y18" s="176">
        <v>-3.0017511461306379E-2</v>
      </c>
      <c r="Z18" s="61">
        <v>-2.9188607147208168E-2</v>
      </c>
      <c r="AA18" s="117">
        <f t="shared" si="11"/>
        <v>4</v>
      </c>
      <c r="AB18" s="63">
        <f t="shared" si="12"/>
        <v>352.4795592084148</v>
      </c>
      <c r="AC18" s="63">
        <f t="shared" si="12"/>
        <v>36.455072798436433</v>
      </c>
      <c r="AE18" s="124">
        <f t="shared" si="13"/>
        <v>0</v>
      </c>
      <c r="AF18" s="51">
        <v>0</v>
      </c>
      <c r="AG18" s="51">
        <f t="shared" si="14"/>
        <v>664.73334743472515</v>
      </c>
      <c r="AI18" s="124">
        <v>0</v>
      </c>
      <c r="AJ18" s="51">
        <f t="shared" si="15"/>
        <v>0</v>
      </c>
      <c r="AK18" s="51">
        <f t="shared" si="16"/>
        <v>664.73334743472515</v>
      </c>
      <c r="AM18" s="124">
        <f t="shared" si="17"/>
        <v>602.42749812723957</v>
      </c>
      <c r="AN18" s="51">
        <f t="shared" si="18"/>
        <v>62.305849307485609</v>
      </c>
      <c r="AO18" s="51">
        <f t="shared" si="19"/>
        <v>0</v>
      </c>
      <c r="AQ18" s="124">
        <f t="shared" si="20"/>
        <v>342501</v>
      </c>
      <c r="AR18" s="51">
        <f t="shared" si="20"/>
        <v>35453</v>
      </c>
      <c r="AS18" s="51">
        <f t="shared" si="21"/>
        <v>83627</v>
      </c>
      <c r="AU18" s="178">
        <f t="shared" si="22"/>
        <v>461581</v>
      </c>
      <c r="AW18" s="124">
        <f t="shared" si="23"/>
        <v>1992.7646128220572</v>
      </c>
      <c r="AX18" s="51">
        <f t="shared" si="23"/>
        <v>206.27526289961315</v>
      </c>
      <c r="AY18" s="51">
        <f t="shared" si="23"/>
        <v>486.56478747936558</v>
      </c>
      <c r="AZ18" s="65">
        <f t="shared" si="24"/>
        <v>2685.6046632010361</v>
      </c>
      <c r="BB18" s="131">
        <v>352479.55920841487</v>
      </c>
      <c r="BC18" s="54">
        <v>36455.072798436435</v>
      </c>
      <c r="BD18" s="54">
        <v>87738.224581763177</v>
      </c>
      <c r="BE18" s="54">
        <f t="shared" si="25"/>
        <v>476672.85658861452</v>
      </c>
      <c r="BG18" s="122">
        <f t="shared" si="26"/>
        <v>-2.8309611005030599E-2</v>
      </c>
      <c r="BH18" s="49">
        <f t="shared" si="26"/>
        <v>-2.7487883619845999E-2</v>
      </c>
      <c r="BI18" s="49">
        <f t="shared" si="26"/>
        <v>-4.6857850171471482E-2</v>
      </c>
      <c r="BJ18" s="49">
        <f t="shared" si="27"/>
        <v>-3.1660826455741198E-2</v>
      </c>
      <c r="BL18" s="131">
        <v>331223</v>
      </c>
      <c r="BM18" s="54">
        <v>34117</v>
      </c>
      <c r="BN18" s="54">
        <v>78193</v>
      </c>
      <c r="BO18" s="54">
        <f t="shared" si="28"/>
        <v>443533</v>
      </c>
      <c r="BQ18" s="122">
        <f t="shared" si="29"/>
        <v>3.4049567813829285E-2</v>
      </c>
      <c r="BR18" s="49">
        <f t="shared" si="29"/>
        <v>3.9159363367236244E-2</v>
      </c>
      <c r="BS18" s="49">
        <f t="shared" si="29"/>
        <v>6.9494711802846831E-2</v>
      </c>
      <c r="BT18" s="49">
        <f t="shared" si="30"/>
        <v>4.0691447986959339E-2</v>
      </c>
      <c r="BV18" s="122">
        <f t="shared" si="31"/>
        <v>3.5809548017935233E-2</v>
      </c>
      <c r="BW18" s="49">
        <f t="shared" si="31"/>
        <v>4.0928040580945124E-2</v>
      </c>
      <c r="BX18" s="49">
        <f t="shared" si="31"/>
        <v>7.1315020596310674E-2</v>
      </c>
      <c r="BY18" s="49">
        <f t="shared" si="31"/>
        <v>4.2462732849938956E-2</v>
      </c>
      <c r="CA18" s="180">
        <v>234638.46031091327</v>
      </c>
      <c r="CB18" s="64">
        <v>224875.07316245735</v>
      </c>
      <c r="CC18" s="64">
        <v>230278.95837726927</v>
      </c>
      <c r="CD18" s="64">
        <v>233052.53009740956</v>
      </c>
      <c r="CF18" s="180">
        <v>234972.28946778399</v>
      </c>
      <c r="CG18" s="64">
        <v>225374.85262606575</v>
      </c>
      <c r="CH18" s="64">
        <v>229786.9195476663</v>
      </c>
      <c r="CI18" s="64">
        <v>233273.95335863624</v>
      </c>
      <c r="CK18" s="163">
        <v>171872.28125</v>
      </c>
      <c r="CL18" s="60">
        <v>172164.8125</v>
      </c>
    </row>
    <row r="19" spans="1:90">
      <c r="A19" s="9" t="s">
        <v>62</v>
      </c>
      <c r="B19" s="23" t="s">
        <v>63</v>
      </c>
      <c r="D19" s="131">
        <v>679351</v>
      </c>
      <c r="E19" s="54">
        <v>314693.71875</v>
      </c>
      <c r="F19" s="124">
        <f t="shared" si="0"/>
        <v>2158.7688584902839</v>
      </c>
      <c r="G19" s="131">
        <f t="shared" si="1"/>
        <v>652815</v>
      </c>
      <c r="H19" s="54">
        <v>313833.6875</v>
      </c>
      <c r="I19" s="124">
        <f t="shared" si="2"/>
        <v>2080.1304193961014</v>
      </c>
      <c r="J19" s="49">
        <f t="shared" si="3"/>
        <v>4.0648575783338359E-2</v>
      </c>
      <c r="K19" s="49">
        <f t="shared" si="4"/>
        <v>3.7804571463847303E-2</v>
      </c>
      <c r="M19" s="131">
        <f t="shared" si="5"/>
        <v>685314.56339295697</v>
      </c>
      <c r="N19" s="124">
        <f t="shared" si="6"/>
        <v>2177.7192316233891</v>
      </c>
      <c r="O19" s="49">
        <f t="shared" si="7"/>
        <v>-8.7019358868308805E-3</v>
      </c>
      <c r="P19" s="49">
        <f t="shared" si="8"/>
        <v>-8.7019358868307695E-3</v>
      </c>
      <c r="R19" s="131">
        <v>500313</v>
      </c>
      <c r="S19" s="54">
        <v>51096</v>
      </c>
      <c r="T19" s="54">
        <v>127942</v>
      </c>
      <c r="V19" s="124">
        <f t="shared" si="9"/>
        <v>127942</v>
      </c>
      <c r="W19" s="51">
        <f t="shared" si="10"/>
        <v>0</v>
      </c>
      <c r="Y19" s="176">
        <v>-1.5128061033175655E-2</v>
      </c>
      <c r="Z19" s="61">
        <v>-1.4876815099339913E-2</v>
      </c>
      <c r="AA19" s="117">
        <f t="shared" si="11"/>
        <v>4</v>
      </c>
      <c r="AB19" s="63">
        <f t="shared" si="12"/>
        <v>507.99802512888243</v>
      </c>
      <c r="AC19" s="63">
        <f t="shared" si="12"/>
        <v>51.86762506777518</v>
      </c>
      <c r="AE19" s="124">
        <f t="shared" si="13"/>
        <v>0</v>
      </c>
      <c r="AF19" s="51">
        <v>0</v>
      </c>
      <c r="AG19" s="51">
        <f t="shared" si="14"/>
        <v>0</v>
      </c>
      <c r="AI19" s="124">
        <v>0</v>
      </c>
      <c r="AJ19" s="51">
        <f t="shared" si="15"/>
        <v>0</v>
      </c>
      <c r="AK19" s="51">
        <f t="shared" si="16"/>
        <v>0</v>
      </c>
      <c r="AM19" s="124">
        <f t="shared" si="17"/>
        <v>0</v>
      </c>
      <c r="AN19" s="51">
        <f t="shared" si="18"/>
        <v>0</v>
      </c>
      <c r="AO19" s="51">
        <f t="shared" si="19"/>
        <v>0</v>
      </c>
      <c r="AQ19" s="124">
        <f t="shared" si="20"/>
        <v>500313</v>
      </c>
      <c r="AR19" s="51">
        <f t="shared" si="20"/>
        <v>51096</v>
      </c>
      <c r="AS19" s="51">
        <f t="shared" si="21"/>
        <v>127942</v>
      </c>
      <c r="AU19" s="178">
        <f t="shared" si="22"/>
        <v>679351</v>
      </c>
      <c r="AW19" s="124">
        <f t="shared" si="23"/>
        <v>1589.8410746401337</v>
      </c>
      <c r="AX19" s="51">
        <f t="shared" si="23"/>
        <v>162.36739710903427</v>
      </c>
      <c r="AY19" s="51">
        <f t="shared" si="23"/>
        <v>406.56038674111608</v>
      </c>
      <c r="AZ19" s="65">
        <f t="shared" si="24"/>
        <v>2158.7688584902839</v>
      </c>
      <c r="BB19" s="131">
        <v>507998.02512888244</v>
      </c>
      <c r="BC19" s="54">
        <v>51867.625067775174</v>
      </c>
      <c r="BD19" s="54">
        <v>125448.91319629936</v>
      </c>
      <c r="BE19" s="54">
        <f t="shared" si="25"/>
        <v>685314.56339295697</v>
      </c>
      <c r="BG19" s="122">
        <f t="shared" si="26"/>
        <v>-1.5128061033175655E-2</v>
      </c>
      <c r="BH19" s="49">
        <f t="shared" si="26"/>
        <v>-1.4876815099339802E-2</v>
      </c>
      <c r="BI19" s="49">
        <f t="shared" si="26"/>
        <v>1.9873323253104092E-2</v>
      </c>
      <c r="BJ19" s="49">
        <f t="shared" si="27"/>
        <v>-8.7019358868308805E-3</v>
      </c>
      <c r="BL19" s="131">
        <v>484479</v>
      </c>
      <c r="BM19" s="54">
        <v>49237</v>
      </c>
      <c r="BN19" s="54">
        <v>119099</v>
      </c>
      <c r="BO19" s="54">
        <f t="shared" si="28"/>
        <v>652815</v>
      </c>
      <c r="BQ19" s="122">
        <f t="shared" si="29"/>
        <v>3.268253113138031E-2</v>
      </c>
      <c r="BR19" s="49">
        <f t="shared" si="29"/>
        <v>3.7756158986128385E-2</v>
      </c>
      <c r="BS19" s="49">
        <f t="shared" si="29"/>
        <v>7.4249154065105571E-2</v>
      </c>
      <c r="BT19" s="49">
        <f t="shared" si="30"/>
        <v>4.0648575783338359E-2</v>
      </c>
      <c r="BV19" s="122">
        <f t="shared" si="31"/>
        <v>2.9860297336470554E-2</v>
      </c>
      <c r="BW19" s="49">
        <f t="shared" si="31"/>
        <v>3.4920059396491787E-2</v>
      </c>
      <c r="BX19" s="49">
        <f t="shared" si="31"/>
        <v>7.1313322214213049E-2</v>
      </c>
      <c r="BY19" s="49">
        <f t="shared" si="31"/>
        <v>3.7804571463847303E-2</v>
      </c>
      <c r="CA19" s="180">
        <v>338163.93417227129</v>
      </c>
      <c r="CB19" s="64">
        <v>319948.22905357386</v>
      </c>
      <c r="CC19" s="64">
        <v>329254.95356340788</v>
      </c>
      <c r="CD19" s="64">
        <v>335060.59911686822</v>
      </c>
      <c r="CF19" s="180">
        <v>336945.17906645965</v>
      </c>
      <c r="CG19" s="64">
        <v>319151.86521998589</v>
      </c>
      <c r="CH19" s="64">
        <v>328020.54638257396</v>
      </c>
      <c r="CI19" s="64">
        <v>333920.84856666951</v>
      </c>
      <c r="CK19" s="163">
        <v>314693.71875</v>
      </c>
      <c r="CL19" s="60">
        <v>313833.6875</v>
      </c>
    </row>
    <row r="20" spans="1:90">
      <c r="A20" s="9" t="s">
        <v>64</v>
      </c>
      <c r="B20" s="23" t="s">
        <v>65</v>
      </c>
      <c r="D20" s="131">
        <v>442215</v>
      </c>
      <c r="E20" s="54">
        <v>207373.1875</v>
      </c>
      <c r="F20" s="124">
        <f t="shared" si="0"/>
        <v>2132.4598677926961</v>
      </c>
      <c r="G20" s="131">
        <f t="shared" si="1"/>
        <v>424091</v>
      </c>
      <c r="H20" s="54">
        <v>206811.75</v>
      </c>
      <c r="I20" s="124">
        <f t="shared" si="2"/>
        <v>2050.6136619413551</v>
      </c>
      <c r="J20" s="49">
        <f t="shared" si="3"/>
        <v>4.2736110881862688E-2</v>
      </c>
      <c r="K20" s="49">
        <f t="shared" si="4"/>
        <v>3.9913030606582245E-2</v>
      </c>
      <c r="M20" s="131">
        <f t="shared" si="5"/>
        <v>444625.47015430592</v>
      </c>
      <c r="N20" s="124">
        <f t="shared" si="6"/>
        <v>2144.0836952670456</v>
      </c>
      <c r="O20" s="49">
        <f t="shared" si="7"/>
        <v>-5.4213496889177204E-3</v>
      </c>
      <c r="P20" s="49">
        <f t="shared" si="8"/>
        <v>-5.4213496889177204E-3</v>
      </c>
      <c r="R20" s="131">
        <v>321481</v>
      </c>
      <c r="S20" s="54">
        <v>32733</v>
      </c>
      <c r="T20" s="54">
        <v>88001</v>
      </c>
      <c r="V20" s="124">
        <f t="shared" si="9"/>
        <v>88001</v>
      </c>
      <c r="W20" s="51">
        <f t="shared" si="10"/>
        <v>0</v>
      </c>
      <c r="Y20" s="176">
        <v>-2.3701479426438854E-2</v>
      </c>
      <c r="Z20" s="61">
        <v>-1.1379553765036854E-2</v>
      </c>
      <c r="AA20" s="117">
        <f t="shared" si="11"/>
        <v>4</v>
      </c>
      <c r="AB20" s="63">
        <f t="shared" si="12"/>
        <v>329.28555480257677</v>
      </c>
      <c r="AC20" s="63">
        <f t="shared" si="12"/>
        <v>33.10977445859988</v>
      </c>
      <c r="AE20" s="124">
        <f t="shared" si="13"/>
        <v>0</v>
      </c>
      <c r="AF20" s="51">
        <v>0</v>
      </c>
      <c r="AG20" s="51">
        <f t="shared" si="14"/>
        <v>0</v>
      </c>
      <c r="AI20" s="124">
        <v>0</v>
      </c>
      <c r="AJ20" s="51">
        <f t="shared" si="15"/>
        <v>0</v>
      </c>
      <c r="AK20" s="51">
        <f t="shared" si="16"/>
        <v>0</v>
      </c>
      <c r="AM20" s="124">
        <f t="shared" si="17"/>
        <v>0</v>
      </c>
      <c r="AN20" s="51">
        <f t="shared" si="18"/>
        <v>0</v>
      </c>
      <c r="AO20" s="51">
        <f t="shared" si="19"/>
        <v>0</v>
      </c>
      <c r="AQ20" s="124">
        <f t="shared" si="20"/>
        <v>321481</v>
      </c>
      <c r="AR20" s="51">
        <f t="shared" si="20"/>
        <v>32733</v>
      </c>
      <c r="AS20" s="51">
        <f t="shared" si="21"/>
        <v>88001</v>
      </c>
      <c r="AU20" s="178">
        <f t="shared" si="22"/>
        <v>442215</v>
      </c>
      <c r="AW20" s="124">
        <f t="shared" si="23"/>
        <v>1550.2534530892524</v>
      </c>
      <c r="AX20" s="51">
        <f t="shared" si="23"/>
        <v>157.84586423449753</v>
      </c>
      <c r="AY20" s="51">
        <f t="shared" si="23"/>
        <v>424.3605504689462</v>
      </c>
      <c r="AZ20" s="65">
        <f t="shared" si="24"/>
        <v>2132.4598677926961</v>
      </c>
      <c r="BB20" s="131">
        <v>329285.55480257678</v>
      </c>
      <c r="BC20" s="54">
        <v>33109.774458599881</v>
      </c>
      <c r="BD20" s="54">
        <v>82230.140893129268</v>
      </c>
      <c r="BE20" s="54">
        <f t="shared" si="25"/>
        <v>444625.47015430592</v>
      </c>
      <c r="BG20" s="122">
        <f t="shared" si="26"/>
        <v>-2.3701479426438854E-2</v>
      </c>
      <c r="BH20" s="49">
        <f t="shared" si="26"/>
        <v>-1.1379553765036854E-2</v>
      </c>
      <c r="BI20" s="49">
        <f t="shared" si="26"/>
        <v>7.0179365427220253E-2</v>
      </c>
      <c r="BJ20" s="49">
        <f t="shared" si="27"/>
        <v>-5.4213496889177204E-3</v>
      </c>
      <c r="BL20" s="131">
        <v>310596</v>
      </c>
      <c r="BM20" s="54">
        <v>31574</v>
      </c>
      <c r="BN20" s="54">
        <v>81921</v>
      </c>
      <c r="BO20" s="54">
        <f t="shared" si="28"/>
        <v>424091</v>
      </c>
      <c r="BQ20" s="122">
        <f t="shared" si="29"/>
        <v>3.5045525377016995E-2</v>
      </c>
      <c r="BR20" s="49">
        <f t="shared" si="29"/>
        <v>3.6707417495407624E-2</v>
      </c>
      <c r="BS20" s="49">
        <f t="shared" si="29"/>
        <v>7.4217844020458834E-2</v>
      </c>
      <c r="BT20" s="49">
        <f t="shared" si="30"/>
        <v>4.2736110881862688E-2</v>
      </c>
      <c r="BV20" s="122">
        <f t="shared" si="31"/>
        <v>3.2243266419822447E-2</v>
      </c>
      <c r="BW20" s="49">
        <f t="shared" si="31"/>
        <v>3.3900659168899949E-2</v>
      </c>
      <c r="BX20" s="49">
        <f t="shared" si="31"/>
        <v>7.1309530809512633E-2</v>
      </c>
      <c r="BY20" s="49">
        <f t="shared" si="31"/>
        <v>3.9913030606582245E-2</v>
      </c>
      <c r="CA20" s="180">
        <v>219198.68418757641</v>
      </c>
      <c r="CB20" s="64">
        <v>204239.42080536598</v>
      </c>
      <c r="CC20" s="64">
        <v>215822.36570606215</v>
      </c>
      <c r="CD20" s="64">
        <v>217384.08078612268</v>
      </c>
      <c r="CF20" s="180">
        <v>218319.09631672406</v>
      </c>
      <c r="CG20" s="64">
        <v>203640.34652507555</v>
      </c>
      <c r="CH20" s="64">
        <v>214975.94238291899</v>
      </c>
      <c r="CI20" s="64">
        <v>216549.54932805756</v>
      </c>
      <c r="CK20" s="163">
        <v>207373.1875</v>
      </c>
      <c r="CL20" s="60">
        <v>206811.75</v>
      </c>
    </row>
    <row r="21" spans="1:90">
      <c r="A21" s="9" t="s">
        <v>66</v>
      </c>
      <c r="B21" s="23" t="s">
        <v>67</v>
      </c>
      <c r="D21" s="131">
        <v>396435.50484697445</v>
      </c>
      <c r="E21" s="54">
        <v>189732.125</v>
      </c>
      <c r="F21" s="124">
        <f t="shared" si="0"/>
        <v>2089.4485045533243</v>
      </c>
      <c r="G21" s="131">
        <f t="shared" si="1"/>
        <v>380188</v>
      </c>
      <c r="H21" s="54">
        <v>188646.0625</v>
      </c>
      <c r="I21" s="124">
        <f t="shared" si="2"/>
        <v>2015.3508372325555</v>
      </c>
      <c r="J21" s="49">
        <f t="shared" si="3"/>
        <v>4.2735448901528805E-2</v>
      </c>
      <c r="K21" s="49">
        <f t="shared" si="4"/>
        <v>3.6766634350631655E-2</v>
      </c>
      <c r="M21" s="131">
        <f t="shared" si="5"/>
        <v>399981.0010624826</v>
      </c>
      <c r="N21" s="124">
        <f t="shared" si="6"/>
        <v>2108.1353569538242</v>
      </c>
      <c r="O21" s="49">
        <f t="shared" si="7"/>
        <v>-8.8641615628995973E-3</v>
      </c>
      <c r="P21" s="49">
        <f t="shared" si="8"/>
        <v>-8.8641615628997084E-3</v>
      </c>
      <c r="R21" s="131">
        <v>297273</v>
      </c>
      <c r="S21" s="54">
        <v>28625</v>
      </c>
      <c r="T21" s="54">
        <v>70064</v>
      </c>
      <c r="V21" s="124">
        <f t="shared" si="9"/>
        <v>70064</v>
      </c>
      <c r="W21" s="51">
        <f t="shared" si="10"/>
        <v>473.50484697445063</v>
      </c>
      <c r="Y21" s="176">
        <v>-4.899980757949951E-3</v>
      </c>
      <c r="Z21" s="61">
        <v>-6.976165255947353E-3</v>
      </c>
      <c r="AA21" s="117">
        <f t="shared" si="11"/>
        <v>4</v>
      </c>
      <c r="AB21" s="63">
        <f t="shared" si="12"/>
        <v>298.73680459420308</v>
      </c>
      <c r="AC21" s="63">
        <f t="shared" si="12"/>
        <v>28.826095606635626</v>
      </c>
      <c r="AE21" s="124">
        <f t="shared" si="13"/>
        <v>0</v>
      </c>
      <c r="AF21" s="51">
        <v>0</v>
      </c>
      <c r="AG21" s="51">
        <f t="shared" si="14"/>
        <v>473.50484697445063</v>
      </c>
      <c r="AI21" s="124">
        <v>0</v>
      </c>
      <c r="AJ21" s="51">
        <f t="shared" si="15"/>
        <v>0</v>
      </c>
      <c r="AK21" s="51">
        <f t="shared" si="16"/>
        <v>473.50484697445063</v>
      </c>
      <c r="AM21" s="124">
        <f t="shared" si="17"/>
        <v>431.83561037677094</v>
      </c>
      <c r="AN21" s="51">
        <f t="shared" si="18"/>
        <v>41.669236597679678</v>
      </c>
      <c r="AO21" s="51">
        <f t="shared" si="19"/>
        <v>0</v>
      </c>
      <c r="AQ21" s="124">
        <f t="shared" si="20"/>
        <v>297705</v>
      </c>
      <c r="AR21" s="51">
        <f t="shared" si="20"/>
        <v>28667</v>
      </c>
      <c r="AS21" s="51">
        <f t="shared" si="21"/>
        <v>70064</v>
      </c>
      <c r="AU21" s="178">
        <f t="shared" si="22"/>
        <v>396436</v>
      </c>
      <c r="AW21" s="124">
        <f t="shared" si="23"/>
        <v>1569.0806182664112</v>
      </c>
      <c r="AX21" s="51">
        <f t="shared" si="23"/>
        <v>151.0919671615969</v>
      </c>
      <c r="AY21" s="51">
        <f t="shared" si="23"/>
        <v>369.27852887327327</v>
      </c>
      <c r="AZ21" s="65">
        <f t="shared" si="24"/>
        <v>2089.4511143012815</v>
      </c>
      <c r="BB21" s="131">
        <v>298736.80459420301</v>
      </c>
      <c r="BC21" s="54">
        <v>28826.09560663563</v>
      </c>
      <c r="BD21" s="54">
        <v>72418.10086164395</v>
      </c>
      <c r="BE21" s="54">
        <f t="shared" si="25"/>
        <v>399981.0010624826</v>
      </c>
      <c r="BG21" s="122">
        <f t="shared" si="26"/>
        <v>-3.45389178144484E-3</v>
      </c>
      <c r="BH21" s="49">
        <f t="shared" si="26"/>
        <v>-5.5191521185063985E-3</v>
      </c>
      <c r="BI21" s="49">
        <f t="shared" si="26"/>
        <v>-3.2507078114924592E-2</v>
      </c>
      <c r="BJ21" s="49">
        <f t="shared" si="27"/>
        <v>-8.8629236215367335E-3</v>
      </c>
      <c r="BL21" s="131">
        <v>287605</v>
      </c>
      <c r="BM21" s="54">
        <v>27557</v>
      </c>
      <c r="BN21" s="54">
        <v>65026</v>
      </c>
      <c r="BO21" s="54">
        <f t="shared" si="28"/>
        <v>380188</v>
      </c>
      <c r="BQ21" s="122">
        <f t="shared" si="29"/>
        <v>3.5117609220980173E-2</v>
      </c>
      <c r="BR21" s="49">
        <f t="shared" si="29"/>
        <v>4.0280146605218281E-2</v>
      </c>
      <c r="BS21" s="49">
        <f t="shared" si="29"/>
        <v>7.7476701627041455E-2</v>
      </c>
      <c r="BT21" s="49">
        <f t="shared" si="30"/>
        <v>4.2736751291466257E-2</v>
      </c>
      <c r="BV21" s="122">
        <f t="shared" si="31"/>
        <v>2.9192400622464865E-2</v>
      </c>
      <c r="BW21" s="49">
        <f t="shared" si="31"/>
        <v>3.4325386668162539E-2</v>
      </c>
      <c r="BX21" s="49">
        <f t="shared" si="31"/>
        <v>7.1309021587296906E-2</v>
      </c>
      <c r="BY21" s="49">
        <f t="shared" si="31"/>
        <v>3.6767929285443479E-2</v>
      </c>
      <c r="CA21" s="180">
        <v>198863.00364651773</v>
      </c>
      <c r="CB21" s="64">
        <v>177815.31789474862</v>
      </c>
      <c r="CC21" s="64">
        <v>190069.54965835565</v>
      </c>
      <c r="CD21" s="64">
        <v>195556.72826773819</v>
      </c>
      <c r="CF21" s="180">
        <v>197031.18234795361</v>
      </c>
      <c r="CG21" s="64">
        <v>176528.12602625307</v>
      </c>
      <c r="CH21" s="64">
        <v>188772.50791446966</v>
      </c>
      <c r="CI21" s="64">
        <v>193911.76382624247</v>
      </c>
      <c r="CK21" s="163">
        <v>189732.125</v>
      </c>
      <c r="CL21" s="60">
        <v>188646.0625</v>
      </c>
    </row>
    <row r="22" spans="1:90">
      <c r="A22" s="9" t="s">
        <v>68</v>
      </c>
      <c r="B22" s="23" t="s">
        <v>69</v>
      </c>
      <c r="D22" s="131">
        <v>568044.78890266106</v>
      </c>
      <c r="E22" s="54">
        <v>261632.890625</v>
      </c>
      <c r="F22" s="124">
        <f t="shared" si="0"/>
        <v>2171.1520579300677</v>
      </c>
      <c r="G22" s="131">
        <f t="shared" si="1"/>
        <v>545971</v>
      </c>
      <c r="H22" s="54">
        <v>260564.6875</v>
      </c>
      <c r="I22" s="124">
        <f t="shared" si="2"/>
        <v>2095.3376500796949</v>
      </c>
      <c r="J22" s="49">
        <f t="shared" si="3"/>
        <v>4.0430332202005426E-2</v>
      </c>
      <c r="K22" s="49">
        <f t="shared" si="4"/>
        <v>3.6182429999999988E-2</v>
      </c>
      <c r="M22" s="131">
        <f t="shared" si="5"/>
        <v>558080.55902455654</v>
      </c>
      <c r="N22" s="124">
        <f t="shared" si="6"/>
        <v>2133.067282524722</v>
      </c>
      <c r="O22" s="49">
        <f t="shared" si="7"/>
        <v>1.7854465125107577E-2</v>
      </c>
      <c r="P22" s="49">
        <f t="shared" si="8"/>
        <v>1.7854465125107577E-2</v>
      </c>
      <c r="R22" s="131">
        <v>416626</v>
      </c>
      <c r="S22" s="54">
        <v>46168</v>
      </c>
      <c r="T22" s="54">
        <v>105032</v>
      </c>
      <c r="V22" s="124">
        <f t="shared" si="9"/>
        <v>105032</v>
      </c>
      <c r="W22" s="51">
        <f t="shared" si="10"/>
        <v>218.78890266106464</v>
      </c>
      <c r="Y22" s="176">
        <v>5.2833149192423878E-3</v>
      </c>
      <c r="Z22" s="61">
        <v>4.8565582392182893E-2</v>
      </c>
      <c r="AA22" s="117">
        <f t="shared" si="11"/>
        <v>2</v>
      </c>
      <c r="AB22" s="63">
        <f t="shared" si="12"/>
        <v>414.43640197437168</v>
      </c>
      <c r="AC22" s="63">
        <f t="shared" si="12"/>
        <v>44.029673274868479</v>
      </c>
      <c r="AE22" s="124">
        <f t="shared" si="13"/>
        <v>0</v>
      </c>
      <c r="AF22" s="51">
        <v>0</v>
      </c>
      <c r="AG22" s="51">
        <f t="shared" si="14"/>
        <v>218.78890266106464</v>
      </c>
      <c r="AI22" s="124">
        <v>0</v>
      </c>
      <c r="AJ22" s="51">
        <f t="shared" si="15"/>
        <v>0</v>
      </c>
      <c r="AK22" s="51">
        <f t="shared" si="16"/>
        <v>218.78890266106464</v>
      </c>
      <c r="AM22" s="124">
        <f t="shared" si="17"/>
        <v>197.77708865694953</v>
      </c>
      <c r="AN22" s="51">
        <f t="shared" si="18"/>
        <v>21.01181400411512</v>
      </c>
      <c r="AO22" s="51">
        <f t="shared" si="19"/>
        <v>0</v>
      </c>
      <c r="AQ22" s="124">
        <f t="shared" si="20"/>
        <v>416824</v>
      </c>
      <c r="AR22" s="51">
        <f t="shared" si="20"/>
        <v>46189</v>
      </c>
      <c r="AS22" s="51">
        <f t="shared" si="21"/>
        <v>105032</v>
      </c>
      <c r="AU22" s="178">
        <f t="shared" si="22"/>
        <v>568045</v>
      </c>
      <c r="AW22" s="124">
        <f t="shared" si="23"/>
        <v>1593.1636080015503</v>
      </c>
      <c r="AX22" s="51">
        <f t="shared" si="23"/>
        <v>176.54125935642767</v>
      </c>
      <c r="AY22" s="51">
        <f t="shared" si="23"/>
        <v>401.4479974176603</v>
      </c>
      <c r="AZ22" s="65">
        <f t="shared" si="24"/>
        <v>2171.1528647756386</v>
      </c>
      <c r="BB22" s="131">
        <v>414436.40197437169</v>
      </c>
      <c r="BC22" s="54">
        <v>44029.673274868488</v>
      </c>
      <c r="BD22" s="54">
        <v>99614.48377531633</v>
      </c>
      <c r="BE22" s="54">
        <f t="shared" si="25"/>
        <v>558080.55902455654</v>
      </c>
      <c r="BG22" s="122">
        <f t="shared" si="26"/>
        <v>5.7610721796006459E-3</v>
      </c>
      <c r="BH22" s="49">
        <f t="shared" si="26"/>
        <v>4.9042533467174909E-2</v>
      </c>
      <c r="BI22" s="49">
        <f t="shared" si="26"/>
        <v>5.4384824569317258E-2</v>
      </c>
      <c r="BJ22" s="49">
        <f t="shared" si="27"/>
        <v>1.7854843381141627E-2</v>
      </c>
      <c r="BL22" s="131">
        <v>403741</v>
      </c>
      <c r="BM22" s="54">
        <v>44590</v>
      </c>
      <c r="BN22" s="54">
        <v>97640</v>
      </c>
      <c r="BO22" s="54">
        <f t="shared" si="28"/>
        <v>545971</v>
      </c>
      <c r="BQ22" s="122">
        <f t="shared" si="29"/>
        <v>3.2404437498297245E-2</v>
      </c>
      <c r="BR22" s="49">
        <f t="shared" si="29"/>
        <v>3.5860058309037823E-2</v>
      </c>
      <c r="BS22" s="49">
        <f t="shared" si="29"/>
        <v>7.5706677591151239E-2</v>
      </c>
      <c r="BT22" s="49">
        <f t="shared" si="30"/>
        <v>4.0430718847704439E-2</v>
      </c>
      <c r="BV22" s="122">
        <f t="shared" si="31"/>
        <v>2.8189303675614896E-2</v>
      </c>
      <c r="BW22" s="49">
        <f t="shared" si="31"/>
        <v>3.1630815767302645E-2</v>
      </c>
      <c r="BX22" s="49">
        <f t="shared" si="31"/>
        <v>7.1314747999113637E-2</v>
      </c>
      <c r="BY22" s="49">
        <f t="shared" si="31"/>
        <v>3.6182815067089535E-2</v>
      </c>
      <c r="CA22" s="180">
        <v>275881.86808462109</v>
      </c>
      <c r="CB22" s="64">
        <v>271599.40274292382</v>
      </c>
      <c r="CC22" s="64">
        <v>261449.55260283721</v>
      </c>
      <c r="CD22" s="64">
        <v>272853.9804209951</v>
      </c>
      <c r="CF22" s="180">
        <v>274593.46519960376</v>
      </c>
      <c r="CG22" s="64">
        <v>270695.60995905212</v>
      </c>
      <c r="CH22" s="64">
        <v>260360.49950814323</v>
      </c>
      <c r="CI22" s="64">
        <v>271715.03654658532</v>
      </c>
      <c r="CK22" s="163">
        <v>261632.890625</v>
      </c>
      <c r="CL22" s="60">
        <v>260564.6875</v>
      </c>
    </row>
    <row r="23" spans="1:90">
      <c r="A23" s="9" t="s">
        <v>70</v>
      </c>
      <c r="B23" s="23" t="s">
        <v>71</v>
      </c>
      <c r="D23" s="131">
        <v>868678.86886342091</v>
      </c>
      <c r="E23" s="54">
        <v>383509.125</v>
      </c>
      <c r="F23" s="124">
        <f t="shared" si="0"/>
        <v>2265.0800521719552</v>
      </c>
      <c r="G23" s="131">
        <f t="shared" si="1"/>
        <v>837687</v>
      </c>
      <c r="H23" s="54">
        <v>383372.625</v>
      </c>
      <c r="I23" s="124">
        <f t="shared" si="2"/>
        <v>2185.0464675196881</v>
      </c>
      <c r="J23" s="49">
        <f t="shared" si="3"/>
        <v>3.6996955740534299E-2</v>
      </c>
      <c r="K23" s="49">
        <f t="shared" si="4"/>
        <v>3.6627863911340874E-2</v>
      </c>
      <c r="M23" s="131">
        <f t="shared" si="5"/>
        <v>876027.84084146819</v>
      </c>
      <c r="N23" s="124">
        <f t="shared" si="6"/>
        <v>2284.2424957723447</v>
      </c>
      <c r="O23" s="49">
        <f t="shared" si="7"/>
        <v>-8.3889708014167619E-3</v>
      </c>
      <c r="P23" s="49">
        <f t="shared" si="8"/>
        <v>-8.3889708014167619E-3</v>
      </c>
      <c r="R23" s="131">
        <v>656591</v>
      </c>
      <c r="S23" s="54">
        <v>64728</v>
      </c>
      <c r="T23" s="54">
        <v>146148</v>
      </c>
      <c r="V23" s="124">
        <f t="shared" si="9"/>
        <v>146148</v>
      </c>
      <c r="W23" s="51">
        <f t="shared" si="10"/>
        <v>1211.8688634209102</v>
      </c>
      <c r="Y23" s="176">
        <v>8.4444757928152647E-3</v>
      </c>
      <c r="Z23" s="61">
        <v>-2.7827763095974456E-3</v>
      </c>
      <c r="AA23" s="117">
        <f t="shared" si="11"/>
        <v>3</v>
      </c>
      <c r="AB23" s="63">
        <f t="shared" si="12"/>
        <v>651.09286208722961</v>
      </c>
      <c r="AC23" s="63">
        <f t="shared" si="12"/>
        <v>64.908626187242376</v>
      </c>
      <c r="AE23" s="124">
        <f t="shared" si="13"/>
        <v>0</v>
      </c>
      <c r="AF23" s="51">
        <v>0</v>
      </c>
      <c r="AG23" s="51">
        <f t="shared" si="14"/>
        <v>1211.8688634209102</v>
      </c>
      <c r="AI23" s="124">
        <v>0</v>
      </c>
      <c r="AJ23" s="51">
        <f t="shared" si="15"/>
        <v>180.12354496762345</v>
      </c>
      <c r="AK23" s="51">
        <f t="shared" si="16"/>
        <v>1031.7453184532867</v>
      </c>
      <c r="AM23" s="124">
        <f t="shared" si="17"/>
        <v>938.21315086336449</v>
      </c>
      <c r="AN23" s="51">
        <f t="shared" si="18"/>
        <v>93.532167589922352</v>
      </c>
      <c r="AO23" s="51">
        <f t="shared" si="19"/>
        <v>0</v>
      </c>
      <c r="AQ23" s="124">
        <f t="shared" si="20"/>
        <v>657529</v>
      </c>
      <c r="AR23" s="51">
        <f t="shared" si="20"/>
        <v>65002</v>
      </c>
      <c r="AS23" s="51">
        <f t="shared" si="21"/>
        <v>146148</v>
      </c>
      <c r="AU23" s="178">
        <f t="shared" si="22"/>
        <v>868679</v>
      </c>
      <c r="AW23" s="124">
        <f t="shared" si="23"/>
        <v>1714.5067930261112</v>
      </c>
      <c r="AX23" s="51">
        <f t="shared" si="23"/>
        <v>169.49270763766049</v>
      </c>
      <c r="AY23" s="51">
        <f t="shared" si="23"/>
        <v>381.08089344679871</v>
      </c>
      <c r="AZ23" s="65">
        <f t="shared" si="24"/>
        <v>2265.0803941105701</v>
      </c>
      <c r="BB23" s="131">
        <v>651092.8620872295</v>
      </c>
      <c r="BC23" s="54">
        <v>64908.626187242378</v>
      </c>
      <c r="BD23" s="54">
        <v>160026.3525669963</v>
      </c>
      <c r="BE23" s="54">
        <f t="shared" si="25"/>
        <v>876027.84084146819</v>
      </c>
      <c r="BG23" s="122">
        <f t="shared" si="26"/>
        <v>9.8851305052523042E-3</v>
      </c>
      <c r="BH23" s="49">
        <f t="shared" si="26"/>
        <v>1.4385424286791348E-3</v>
      </c>
      <c r="BI23" s="49">
        <f t="shared" si="26"/>
        <v>-8.6725419559794181E-2</v>
      </c>
      <c r="BJ23" s="49">
        <f t="shared" si="27"/>
        <v>-8.3888211068832153E-3</v>
      </c>
      <c r="BL23" s="131">
        <v>638666</v>
      </c>
      <c r="BM23" s="54">
        <v>62650</v>
      </c>
      <c r="BN23" s="54">
        <v>136371</v>
      </c>
      <c r="BO23" s="54">
        <f t="shared" si="28"/>
        <v>837687</v>
      </c>
      <c r="BQ23" s="122">
        <f t="shared" si="29"/>
        <v>2.9534999514613247E-2</v>
      </c>
      <c r="BR23" s="49">
        <f t="shared" si="29"/>
        <v>3.7541899441340787E-2</v>
      </c>
      <c r="BS23" s="49">
        <f t="shared" si="29"/>
        <v>7.169412851706003E-2</v>
      </c>
      <c r="BT23" s="49">
        <f t="shared" si="30"/>
        <v>3.6997112286569989E-2</v>
      </c>
      <c r="BV23" s="122">
        <f t="shared" si="31"/>
        <v>2.9168563572746997E-2</v>
      </c>
      <c r="BW23" s="49">
        <f t="shared" si="31"/>
        <v>3.7172613653750242E-2</v>
      </c>
      <c r="BX23" s="49">
        <f t="shared" si="31"/>
        <v>7.1312687140554054E-2</v>
      </c>
      <c r="BY23" s="49">
        <f t="shared" si="31"/>
        <v>3.6628020401658024E-2</v>
      </c>
      <c r="CA23" s="180">
        <v>433419.25138201367</v>
      </c>
      <c r="CB23" s="64">
        <v>400392.34439155378</v>
      </c>
      <c r="CC23" s="64">
        <v>420007.37942560506</v>
      </c>
      <c r="CD23" s="64">
        <v>428303.18932985247</v>
      </c>
      <c r="CF23" s="180">
        <v>431962.29958021973</v>
      </c>
      <c r="CG23" s="64">
        <v>399800.36777896673</v>
      </c>
      <c r="CH23" s="64">
        <v>418176.46012125077</v>
      </c>
      <c r="CI23" s="64">
        <v>426919.08371209091</v>
      </c>
      <c r="CK23" s="163">
        <v>383509.125</v>
      </c>
      <c r="CL23" s="60">
        <v>383372.625</v>
      </c>
    </row>
    <row r="24" spans="1:90">
      <c r="A24" s="9" t="s">
        <v>72</v>
      </c>
      <c r="B24" s="23" t="s">
        <v>73</v>
      </c>
      <c r="D24" s="131">
        <v>423409</v>
      </c>
      <c r="E24" s="54">
        <v>211983.75</v>
      </c>
      <c r="F24" s="124">
        <f t="shared" si="0"/>
        <v>1997.3653640904079</v>
      </c>
      <c r="G24" s="131">
        <f t="shared" si="1"/>
        <v>406493</v>
      </c>
      <c r="H24" s="54">
        <v>211367.828125</v>
      </c>
      <c r="I24" s="124">
        <f t="shared" si="2"/>
        <v>1923.1545481917224</v>
      </c>
      <c r="J24" s="49">
        <f t="shared" si="3"/>
        <v>4.1614492746492537E-2</v>
      </c>
      <c r="K24" s="49">
        <f t="shared" si="4"/>
        <v>3.8588066657702313E-2</v>
      </c>
      <c r="M24" s="131">
        <f t="shared" si="5"/>
        <v>426411.2824737702</v>
      </c>
      <c r="N24" s="124">
        <f t="shared" si="6"/>
        <v>2011.5281594639694</v>
      </c>
      <c r="O24" s="49">
        <f t="shared" si="7"/>
        <v>-7.0408138742316106E-3</v>
      </c>
      <c r="P24" s="49">
        <f t="shared" si="8"/>
        <v>-7.0408138742316106E-3</v>
      </c>
      <c r="R24" s="131">
        <v>311595</v>
      </c>
      <c r="S24" s="54">
        <v>32901</v>
      </c>
      <c r="T24" s="54">
        <v>78913</v>
      </c>
      <c r="V24" s="124">
        <f t="shared" si="9"/>
        <v>78913</v>
      </c>
      <c r="W24" s="51">
        <f t="shared" si="10"/>
        <v>0</v>
      </c>
      <c r="Y24" s="176">
        <v>-2.0024865936230318E-2</v>
      </c>
      <c r="Z24" s="61">
        <v>-7.0756646569870574E-3</v>
      </c>
      <c r="AA24" s="117">
        <f t="shared" si="11"/>
        <v>4</v>
      </c>
      <c r="AB24" s="63">
        <f t="shared" si="12"/>
        <v>317.96214941482759</v>
      </c>
      <c r="AC24" s="63">
        <f t="shared" si="12"/>
        <v>33.135455370457926</v>
      </c>
      <c r="AE24" s="124">
        <f t="shared" si="13"/>
        <v>0</v>
      </c>
      <c r="AF24" s="51">
        <v>0</v>
      </c>
      <c r="AG24" s="51">
        <f t="shared" si="14"/>
        <v>0</v>
      </c>
      <c r="AI24" s="124">
        <v>0</v>
      </c>
      <c r="AJ24" s="51">
        <f t="shared" si="15"/>
        <v>0</v>
      </c>
      <c r="AK24" s="51">
        <f t="shared" si="16"/>
        <v>0</v>
      </c>
      <c r="AM24" s="124">
        <f t="shared" si="17"/>
        <v>0</v>
      </c>
      <c r="AN24" s="51">
        <f t="shared" si="18"/>
        <v>0</v>
      </c>
      <c r="AO24" s="51">
        <f t="shared" si="19"/>
        <v>0</v>
      </c>
      <c r="AQ24" s="124">
        <f t="shared" si="20"/>
        <v>311595</v>
      </c>
      <c r="AR24" s="51">
        <f t="shared" si="20"/>
        <v>32901</v>
      </c>
      <c r="AS24" s="51">
        <f t="shared" si="21"/>
        <v>78913</v>
      </c>
      <c r="AU24" s="178">
        <f t="shared" si="22"/>
        <v>423409</v>
      </c>
      <c r="AW24" s="124">
        <f t="shared" si="23"/>
        <v>1469.900405101806</v>
      </c>
      <c r="AX24" s="51">
        <f t="shared" si="23"/>
        <v>155.2052928585328</v>
      </c>
      <c r="AY24" s="51">
        <f t="shared" si="23"/>
        <v>372.25966613006892</v>
      </c>
      <c r="AZ24" s="65">
        <f t="shared" si="24"/>
        <v>1997.3653640904079</v>
      </c>
      <c r="BB24" s="131">
        <v>317962.14941482752</v>
      </c>
      <c r="BC24" s="54">
        <v>33135.455370457923</v>
      </c>
      <c r="BD24" s="54">
        <v>75313.677688484779</v>
      </c>
      <c r="BE24" s="54">
        <f t="shared" si="25"/>
        <v>426411.2824737702</v>
      </c>
      <c r="BG24" s="122">
        <f t="shared" si="26"/>
        <v>-2.0024865936230207E-2</v>
      </c>
      <c r="BH24" s="49">
        <f t="shared" si="26"/>
        <v>-7.0756646569871684E-3</v>
      </c>
      <c r="BI24" s="49">
        <f t="shared" si="26"/>
        <v>4.7791084195926148E-2</v>
      </c>
      <c r="BJ24" s="49">
        <f t="shared" si="27"/>
        <v>-7.0408138742316106E-3</v>
      </c>
      <c r="BL24" s="131">
        <v>301283</v>
      </c>
      <c r="BM24" s="54">
        <v>31764</v>
      </c>
      <c r="BN24" s="54">
        <v>73446</v>
      </c>
      <c r="BO24" s="54">
        <f t="shared" si="28"/>
        <v>406493</v>
      </c>
      <c r="BQ24" s="122">
        <f t="shared" si="29"/>
        <v>3.4226956051287338E-2</v>
      </c>
      <c r="BR24" s="49">
        <f t="shared" si="29"/>
        <v>3.5795239894219844E-2</v>
      </c>
      <c r="BS24" s="49">
        <f t="shared" si="29"/>
        <v>7.443563978977763E-2</v>
      </c>
      <c r="BT24" s="49">
        <f t="shared" si="30"/>
        <v>4.1614492746492537E-2</v>
      </c>
      <c r="BV24" s="122">
        <f t="shared" si="31"/>
        <v>3.1221994558028099E-2</v>
      </c>
      <c r="BW24" s="49">
        <f t="shared" si="31"/>
        <v>3.2785721729399642E-2</v>
      </c>
      <c r="BX24" s="49">
        <f t="shared" si="31"/>
        <v>7.1313851379929405E-2</v>
      </c>
      <c r="BY24" s="49">
        <f t="shared" si="31"/>
        <v>3.8588066657702313E-2</v>
      </c>
      <c r="CA24" s="180">
        <v>211660.92395085641</v>
      </c>
      <c r="CB24" s="64">
        <v>204397.83488850019</v>
      </c>
      <c r="CC24" s="64">
        <v>197669.32066768219</v>
      </c>
      <c r="CD24" s="64">
        <v>208478.89043608482</v>
      </c>
      <c r="CF24" s="180">
        <v>210183.73517689871</v>
      </c>
      <c r="CG24" s="64">
        <v>203330.96959189756</v>
      </c>
      <c r="CH24" s="64">
        <v>196708.94004829007</v>
      </c>
      <c r="CI24" s="64">
        <v>207207.38317709282</v>
      </c>
      <c r="CK24" s="163">
        <v>211983.75</v>
      </c>
      <c r="CL24" s="60">
        <v>211367.828125</v>
      </c>
    </row>
    <row r="25" spans="1:90">
      <c r="A25" s="9" t="s">
        <v>74</v>
      </c>
      <c r="B25" s="23" t="s">
        <v>75</v>
      </c>
      <c r="D25" s="131">
        <v>543799</v>
      </c>
      <c r="E25" s="54">
        <v>237655.25</v>
      </c>
      <c r="F25" s="124">
        <f t="shared" si="0"/>
        <v>2288.1842500849443</v>
      </c>
      <c r="G25" s="131">
        <f t="shared" si="1"/>
        <v>521537</v>
      </c>
      <c r="H25" s="54">
        <v>236985.09375</v>
      </c>
      <c r="I25" s="124">
        <f t="shared" si="2"/>
        <v>2200.7164743879594</v>
      </c>
      <c r="J25" s="49">
        <f t="shared" si="3"/>
        <v>4.2685370357232522E-2</v>
      </c>
      <c r="K25" s="49">
        <f t="shared" si="4"/>
        <v>3.9745136056797525E-2</v>
      </c>
      <c r="M25" s="131">
        <f t="shared" si="5"/>
        <v>549327.03875988931</v>
      </c>
      <c r="N25" s="124">
        <f t="shared" si="6"/>
        <v>2311.4449975748034</v>
      </c>
      <c r="O25" s="49">
        <f t="shared" si="7"/>
        <v>-1.0063292665092427E-2</v>
      </c>
      <c r="P25" s="49">
        <f t="shared" si="8"/>
        <v>-1.0063292665092427E-2</v>
      </c>
      <c r="R25" s="131">
        <v>396151</v>
      </c>
      <c r="S25" s="54">
        <v>39195</v>
      </c>
      <c r="T25" s="54">
        <v>108453</v>
      </c>
      <c r="V25" s="124">
        <f t="shared" si="9"/>
        <v>108453</v>
      </c>
      <c r="W25" s="51">
        <f t="shared" si="10"/>
        <v>0</v>
      </c>
      <c r="Y25" s="176">
        <v>-2.1321452775559857E-2</v>
      </c>
      <c r="Z25" s="61">
        <v>-2.5753842986416253E-2</v>
      </c>
      <c r="AA25" s="117">
        <f t="shared" si="11"/>
        <v>4</v>
      </c>
      <c r="AB25" s="63">
        <f t="shared" si="12"/>
        <v>404.78153028233362</v>
      </c>
      <c r="AC25" s="63">
        <f t="shared" si="12"/>
        <v>40.231105576178848</v>
      </c>
      <c r="AE25" s="124">
        <f t="shared" si="13"/>
        <v>0</v>
      </c>
      <c r="AF25" s="51">
        <v>0</v>
      </c>
      <c r="AG25" s="51">
        <f t="shared" si="14"/>
        <v>0</v>
      </c>
      <c r="AI25" s="124">
        <v>0</v>
      </c>
      <c r="AJ25" s="51">
        <f t="shared" si="15"/>
        <v>0</v>
      </c>
      <c r="AK25" s="51">
        <f t="shared" si="16"/>
        <v>0</v>
      </c>
      <c r="AM25" s="124">
        <f t="shared" si="17"/>
        <v>0</v>
      </c>
      <c r="AN25" s="51">
        <f t="shared" si="18"/>
        <v>0</v>
      </c>
      <c r="AO25" s="51">
        <f t="shared" si="19"/>
        <v>0</v>
      </c>
      <c r="AQ25" s="124">
        <f t="shared" si="20"/>
        <v>396151</v>
      </c>
      <c r="AR25" s="51">
        <f t="shared" si="20"/>
        <v>39195</v>
      </c>
      <c r="AS25" s="51">
        <f t="shared" si="21"/>
        <v>108453</v>
      </c>
      <c r="AU25" s="178">
        <f t="shared" si="22"/>
        <v>543799</v>
      </c>
      <c r="AW25" s="124">
        <f t="shared" si="23"/>
        <v>1666.9145747884804</v>
      </c>
      <c r="AX25" s="51">
        <f t="shared" si="23"/>
        <v>164.92377088240215</v>
      </c>
      <c r="AY25" s="51">
        <f t="shared" si="23"/>
        <v>456.34590441406198</v>
      </c>
      <c r="AZ25" s="65">
        <f t="shared" si="24"/>
        <v>2288.1842500849443</v>
      </c>
      <c r="BB25" s="131">
        <v>404781.53028233361</v>
      </c>
      <c r="BC25" s="54">
        <v>40231.105576178845</v>
      </c>
      <c r="BD25" s="54">
        <v>104314.40290137679</v>
      </c>
      <c r="BE25" s="54">
        <f t="shared" si="25"/>
        <v>549327.03875988931</v>
      </c>
      <c r="BG25" s="122">
        <f t="shared" si="26"/>
        <v>-2.1321452775559857E-2</v>
      </c>
      <c r="BH25" s="49">
        <f t="shared" si="26"/>
        <v>-2.5753842986416253E-2</v>
      </c>
      <c r="BI25" s="49">
        <f t="shared" si="26"/>
        <v>3.9674263414382072E-2</v>
      </c>
      <c r="BJ25" s="49">
        <f t="shared" si="27"/>
        <v>-1.0063292665092427E-2</v>
      </c>
      <c r="BL25" s="131">
        <v>382940</v>
      </c>
      <c r="BM25" s="54">
        <v>37649</v>
      </c>
      <c r="BN25" s="54">
        <v>100948</v>
      </c>
      <c r="BO25" s="54">
        <f t="shared" si="28"/>
        <v>521537</v>
      </c>
      <c r="BQ25" s="122">
        <f t="shared" si="29"/>
        <v>3.4498877108685377E-2</v>
      </c>
      <c r="BR25" s="49">
        <f t="shared" si="29"/>
        <v>4.1063507662886023E-2</v>
      </c>
      <c r="BS25" s="49">
        <f t="shared" si="29"/>
        <v>7.4345207433530236E-2</v>
      </c>
      <c r="BT25" s="49">
        <f t="shared" si="30"/>
        <v>4.2685370357232522E-2</v>
      </c>
      <c r="BV25" s="122">
        <f t="shared" si="31"/>
        <v>3.1581727632238543E-2</v>
      </c>
      <c r="BW25" s="49">
        <f t="shared" si="31"/>
        <v>3.8127846799904219E-2</v>
      </c>
      <c r="BX25" s="49">
        <f t="shared" si="31"/>
        <v>7.1315696596218059E-2</v>
      </c>
      <c r="BY25" s="49">
        <f t="shared" si="31"/>
        <v>3.9745136056797525E-2</v>
      </c>
      <c r="CA25" s="180">
        <v>269454.81673047511</v>
      </c>
      <c r="CB25" s="64">
        <v>248167.73401801544</v>
      </c>
      <c r="CC25" s="64">
        <v>273785.02537956316</v>
      </c>
      <c r="CD25" s="64">
        <v>268574.25268583634</v>
      </c>
      <c r="CF25" s="180">
        <v>268337.20359556144</v>
      </c>
      <c r="CG25" s="64">
        <v>247550.96078001027</v>
      </c>
      <c r="CH25" s="64">
        <v>272512.37292934256</v>
      </c>
      <c r="CI25" s="64">
        <v>267439.33976968174</v>
      </c>
      <c r="CK25" s="163">
        <v>237655.25</v>
      </c>
      <c r="CL25" s="60">
        <v>236985.09375</v>
      </c>
    </row>
    <row r="26" spans="1:90">
      <c r="A26" s="9" t="s">
        <v>76</v>
      </c>
      <c r="B26" s="23" t="s">
        <v>77</v>
      </c>
      <c r="D26" s="131">
        <v>434223</v>
      </c>
      <c r="E26" s="54">
        <v>208953.40625</v>
      </c>
      <c r="F26" s="124">
        <f t="shared" si="0"/>
        <v>2078.085290844595</v>
      </c>
      <c r="G26" s="131">
        <f t="shared" si="1"/>
        <v>418137</v>
      </c>
      <c r="H26" s="54">
        <v>209021.90625</v>
      </c>
      <c r="I26" s="124">
        <f t="shared" si="2"/>
        <v>2000.4458264766211</v>
      </c>
      <c r="J26" s="49">
        <f t="shared" si="3"/>
        <v>3.8470644788669794E-2</v>
      </c>
      <c r="K26" s="49">
        <f t="shared" si="4"/>
        <v>3.8811080680310139E-2</v>
      </c>
      <c r="M26" s="131">
        <f t="shared" si="5"/>
        <v>441774.39937212807</v>
      </c>
      <c r="N26" s="124">
        <f t="shared" si="6"/>
        <v>2114.2244450591629</v>
      </c>
      <c r="O26" s="49">
        <f t="shared" si="7"/>
        <v>-1.7093338552121806E-2</v>
      </c>
      <c r="P26" s="49">
        <f t="shared" si="8"/>
        <v>-1.7093338552121695E-2</v>
      </c>
      <c r="R26" s="131">
        <v>317314</v>
      </c>
      <c r="S26" s="54">
        <v>33180</v>
      </c>
      <c r="T26" s="54">
        <v>83729</v>
      </c>
      <c r="V26" s="124">
        <f t="shared" si="9"/>
        <v>83729</v>
      </c>
      <c r="W26" s="51">
        <f t="shared" si="10"/>
        <v>0</v>
      </c>
      <c r="Y26" s="176">
        <v>-1.7513617173091856E-2</v>
      </c>
      <c r="Z26" s="61">
        <v>-2.9272500221984243E-2</v>
      </c>
      <c r="AA26" s="117">
        <f t="shared" si="11"/>
        <v>4</v>
      </c>
      <c r="AB26" s="63">
        <f t="shared" si="12"/>
        <v>322.97037958632302</v>
      </c>
      <c r="AC26" s="63">
        <f t="shared" si="12"/>
        <v>34.180550162210864</v>
      </c>
      <c r="AE26" s="124">
        <f t="shared" si="13"/>
        <v>0</v>
      </c>
      <c r="AF26" s="51">
        <v>0</v>
      </c>
      <c r="AG26" s="51">
        <f t="shared" si="14"/>
        <v>0</v>
      </c>
      <c r="AI26" s="124">
        <v>0</v>
      </c>
      <c r="AJ26" s="51">
        <f t="shared" si="15"/>
        <v>0</v>
      </c>
      <c r="AK26" s="51">
        <f t="shared" si="16"/>
        <v>0</v>
      </c>
      <c r="AM26" s="124">
        <f t="shared" si="17"/>
        <v>0</v>
      </c>
      <c r="AN26" s="51">
        <f t="shared" si="18"/>
        <v>0</v>
      </c>
      <c r="AO26" s="51">
        <f t="shared" si="19"/>
        <v>0</v>
      </c>
      <c r="AQ26" s="124">
        <f t="shared" si="20"/>
        <v>317314</v>
      </c>
      <c r="AR26" s="51">
        <f t="shared" si="20"/>
        <v>33180</v>
      </c>
      <c r="AS26" s="51">
        <f t="shared" si="21"/>
        <v>83729</v>
      </c>
      <c r="AU26" s="178">
        <f t="shared" si="22"/>
        <v>434223</v>
      </c>
      <c r="AW26" s="124">
        <f t="shared" si="23"/>
        <v>1518.5873525332877</v>
      </c>
      <c r="AX26" s="51">
        <f t="shared" si="23"/>
        <v>158.79138127235004</v>
      </c>
      <c r="AY26" s="51">
        <f t="shared" si="23"/>
        <v>400.7065570389571</v>
      </c>
      <c r="AZ26" s="65">
        <f t="shared" si="24"/>
        <v>2078.085290844595</v>
      </c>
      <c r="BB26" s="131">
        <v>322970.37958632311</v>
      </c>
      <c r="BC26" s="54">
        <v>34180.550162210857</v>
      </c>
      <c r="BD26" s="54">
        <v>84623.469623594108</v>
      </c>
      <c r="BE26" s="54">
        <f t="shared" si="25"/>
        <v>441774.39937212807</v>
      </c>
      <c r="BG26" s="122">
        <f t="shared" si="26"/>
        <v>-1.7513617173092078E-2</v>
      </c>
      <c r="BH26" s="49">
        <f t="shared" si="26"/>
        <v>-2.9272500221984132E-2</v>
      </c>
      <c r="BI26" s="49">
        <f t="shared" si="26"/>
        <v>-1.0569994678458761E-2</v>
      </c>
      <c r="BJ26" s="49">
        <f t="shared" si="27"/>
        <v>-1.7093338552121806E-2</v>
      </c>
      <c r="BL26" s="131">
        <v>308016</v>
      </c>
      <c r="BM26" s="54">
        <v>31940</v>
      </c>
      <c r="BN26" s="54">
        <v>78181</v>
      </c>
      <c r="BO26" s="54">
        <f t="shared" si="28"/>
        <v>418137</v>
      </c>
      <c r="BQ26" s="122">
        <f t="shared" si="29"/>
        <v>3.0186743545789874E-2</v>
      </c>
      <c r="BR26" s="49">
        <f t="shared" si="29"/>
        <v>3.8822792736380674E-2</v>
      </c>
      <c r="BS26" s="49">
        <f t="shared" si="29"/>
        <v>7.0963533339302387E-2</v>
      </c>
      <c r="BT26" s="49">
        <f t="shared" si="30"/>
        <v>3.8470644788669794E-2</v>
      </c>
      <c r="BV26" s="122">
        <f t="shared" si="31"/>
        <v>3.0524463773468069E-2</v>
      </c>
      <c r="BW26" s="49">
        <f t="shared" si="31"/>
        <v>3.9163344070668682E-2</v>
      </c>
      <c r="BX26" s="49">
        <f t="shared" si="31"/>
        <v>7.1314621188743654E-2</v>
      </c>
      <c r="BY26" s="49">
        <f t="shared" si="31"/>
        <v>3.8811080680310361E-2</v>
      </c>
      <c r="CA26" s="180">
        <v>214994.80072646699</v>
      </c>
      <c r="CB26" s="64">
        <v>210844.55820343003</v>
      </c>
      <c r="CC26" s="64">
        <v>222103.92941142563</v>
      </c>
      <c r="CD26" s="64">
        <v>215990.14939252796</v>
      </c>
      <c r="CF26" s="180">
        <v>214634.80705605863</v>
      </c>
      <c r="CG26" s="64">
        <v>210901.50689796533</v>
      </c>
      <c r="CH26" s="64">
        <v>221294.80290226484</v>
      </c>
      <c r="CI26" s="64">
        <v>215540.20129480178</v>
      </c>
      <c r="CK26" s="163">
        <v>208953.40625</v>
      </c>
      <c r="CL26" s="60">
        <v>209021.90625</v>
      </c>
    </row>
    <row r="27" spans="1:90">
      <c r="A27" s="9" t="s">
        <v>78</v>
      </c>
      <c r="B27" s="23" t="s">
        <v>79</v>
      </c>
      <c r="D27" s="131">
        <v>317500.22759368829</v>
      </c>
      <c r="E27" s="54">
        <v>132445.78125</v>
      </c>
      <c r="F27" s="124">
        <f t="shared" si="0"/>
        <v>2397.2090662094101</v>
      </c>
      <c r="G27" s="131">
        <f t="shared" si="1"/>
        <v>305975</v>
      </c>
      <c r="H27" s="54">
        <v>132256.265625</v>
      </c>
      <c r="I27" s="124">
        <f t="shared" si="2"/>
        <v>2313.5009789824467</v>
      </c>
      <c r="J27" s="49">
        <f t="shared" si="3"/>
        <v>3.7667219850276323E-2</v>
      </c>
      <c r="K27" s="49">
        <f t="shared" si="4"/>
        <v>3.6182429999999766E-2</v>
      </c>
      <c r="M27" s="131">
        <f t="shared" si="5"/>
        <v>312273.84626556601</v>
      </c>
      <c r="N27" s="124">
        <f t="shared" si="6"/>
        <v>2357.7485316510674</v>
      </c>
      <c r="O27" s="49">
        <f t="shared" si="7"/>
        <v>1.6736532343722521E-2</v>
      </c>
      <c r="P27" s="49">
        <f t="shared" si="8"/>
        <v>1.6736532343722743E-2</v>
      </c>
      <c r="R27" s="131">
        <v>242302</v>
      </c>
      <c r="S27" s="54">
        <v>22772</v>
      </c>
      <c r="T27" s="54">
        <v>52059</v>
      </c>
      <c r="V27" s="124">
        <f t="shared" si="9"/>
        <v>52059</v>
      </c>
      <c r="W27" s="51">
        <f t="shared" si="10"/>
        <v>367.22759368829429</v>
      </c>
      <c r="Y27" s="176">
        <v>2.0819840484092245E-2</v>
      </c>
      <c r="Z27" s="61">
        <v>-2.6029669268827771E-3</v>
      </c>
      <c r="AA27" s="117">
        <f t="shared" si="11"/>
        <v>3</v>
      </c>
      <c r="AB27" s="63">
        <f t="shared" si="12"/>
        <v>237.36019852934652</v>
      </c>
      <c r="AC27" s="63">
        <f t="shared" si="12"/>
        <v>22.83142945576682</v>
      </c>
      <c r="AE27" s="124">
        <f t="shared" si="13"/>
        <v>0</v>
      </c>
      <c r="AF27" s="51">
        <v>0</v>
      </c>
      <c r="AG27" s="51">
        <f t="shared" si="14"/>
        <v>367.22759368829429</v>
      </c>
      <c r="AI27" s="124">
        <v>0</v>
      </c>
      <c r="AJ27" s="51">
        <f t="shared" si="15"/>
        <v>59.274762858974597</v>
      </c>
      <c r="AK27" s="51">
        <f t="shared" si="16"/>
        <v>307.95283082931968</v>
      </c>
      <c r="AM27" s="124">
        <f t="shared" si="17"/>
        <v>280.93042666039855</v>
      </c>
      <c r="AN27" s="51">
        <f t="shared" si="18"/>
        <v>27.022404168921145</v>
      </c>
      <c r="AO27" s="51">
        <f t="shared" si="19"/>
        <v>0</v>
      </c>
      <c r="AQ27" s="124">
        <f t="shared" si="20"/>
        <v>242583</v>
      </c>
      <c r="AR27" s="51">
        <f t="shared" si="20"/>
        <v>22858</v>
      </c>
      <c r="AS27" s="51">
        <f t="shared" si="21"/>
        <v>52059</v>
      </c>
      <c r="AU27" s="178">
        <f t="shared" si="22"/>
        <v>317500</v>
      </c>
      <c r="AW27" s="124">
        <f t="shared" si="23"/>
        <v>1831.5645671046996</v>
      </c>
      <c r="AX27" s="51">
        <f t="shared" si="23"/>
        <v>172.58382852417202</v>
      </c>
      <c r="AY27" s="51">
        <f t="shared" si="23"/>
        <v>393.05895218916231</v>
      </c>
      <c r="AZ27" s="65">
        <f t="shared" si="24"/>
        <v>2397.2073478180341</v>
      </c>
      <c r="BB27" s="131">
        <v>237360.19852934656</v>
      </c>
      <c r="BC27" s="54">
        <v>22831.429455766814</v>
      </c>
      <c r="BD27" s="54">
        <v>52082.218280452638</v>
      </c>
      <c r="BE27" s="54">
        <f t="shared" si="25"/>
        <v>312273.84626556601</v>
      </c>
      <c r="BG27" s="122">
        <f t="shared" si="26"/>
        <v>2.2003695240454091E-2</v>
      </c>
      <c r="BH27" s="49">
        <f t="shared" si="26"/>
        <v>1.1637705069962312E-3</v>
      </c>
      <c r="BI27" s="49">
        <f t="shared" si="26"/>
        <v>-4.4580052884102273E-4</v>
      </c>
      <c r="BJ27" s="49">
        <f t="shared" si="27"/>
        <v>1.6735803516473524E-2</v>
      </c>
      <c r="BL27" s="131">
        <v>235434</v>
      </c>
      <c r="BM27" s="54">
        <v>22017</v>
      </c>
      <c r="BN27" s="54">
        <v>48524</v>
      </c>
      <c r="BO27" s="54">
        <f t="shared" si="28"/>
        <v>305975</v>
      </c>
      <c r="BQ27" s="122">
        <f t="shared" si="29"/>
        <v>3.0365197889854478E-2</v>
      </c>
      <c r="BR27" s="49">
        <f t="shared" si="29"/>
        <v>3.8197756279238826E-2</v>
      </c>
      <c r="BS27" s="49">
        <f t="shared" si="29"/>
        <v>7.2850548182342711E-2</v>
      </c>
      <c r="BT27" s="49">
        <f t="shared" si="30"/>
        <v>3.7666476019282635E-2</v>
      </c>
      <c r="BV27" s="122">
        <f t="shared" si="31"/>
        <v>2.889085644527678E-2</v>
      </c>
      <c r="BW27" s="49">
        <f t="shared" si="31"/>
        <v>3.6712207288565502E-2</v>
      </c>
      <c r="BX27" s="49">
        <f t="shared" si="31"/>
        <v>7.1315414784725695E-2</v>
      </c>
      <c r="BY27" s="49">
        <f t="shared" si="31"/>
        <v>3.6181687233348026E-2</v>
      </c>
      <c r="CA27" s="180">
        <v>158005.84762161432</v>
      </c>
      <c r="CB27" s="64">
        <v>140836.89799926154</v>
      </c>
      <c r="CC27" s="64">
        <v>136695.71082354797</v>
      </c>
      <c r="CD27" s="64">
        <v>152675.38092324836</v>
      </c>
      <c r="CF27" s="180">
        <v>157419.58818924401</v>
      </c>
      <c r="CG27" s="64">
        <v>140456.1858583375</v>
      </c>
      <c r="CH27" s="64">
        <v>136058.93625297505</v>
      </c>
      <c r="CI27" s="64">
        <v>152216.74579801803</v>
      </c>
      <c r="CK27" s="163">
        <v>132445.78125</v>
      </c>
      <c r="CL27" s="60">
        <v>132256.265625</v>
      </c>
    </row>
    <row r="28" spans="1:90">
      <c r="A28" s="9" t="s">
        <v>80</v>
      </c>
      <c r="B28" s="23" t="s">
        <v>81</v>
      </c>
      <c r="D28" s="131">
        <v>666318.56902244361</v>
      </c>
      <c r="E28" s="54">
        <v>284661.875</v>
      </c>
      <c r="F28" s="124">
        <f t="shared" si="0"/>
        <v>2340.7369498372186</v>
      </c>
      <c r="G28" s="131">
        <f t="shared" si="1"/>
        <v>638471</v>
      </c>
      <c r="H28" s="54">
        <v>282634.25</v>
      </c>
      <c r="I28" s="124">
        <f t="shared" si="2"/>
        <v>2259.0008111189641</v>
      </c>
      <c r="J28" s="49">
        <f t="shared" si="3"/>
        <v>4.3616028014496599E-2</v>
      </c>
      <c r="K28" s="49">
        <f t="shared" si="4"/>
        <v>3.6182429999999766E-2</v>
      </c>
      <c r="M28" s="131">
        <f t="shared" si="5"/>
        <v>651545.00718421896</v>
      </c>
      <c r="N28" s="124">
        <f t="shared" si="6"/>
        <v>2288.8383180368601</v>
      </c>
      <c r="O28" s="49">
        <f t="shared" si="7"/>
        <v>2.2674660499773402E-2</v>
      </c>
      <c r="P28" s="49">
        <f t="shared" si="8"/>
        <v>2.2674660499773625E-2</v>
      </c>
      <c r="R28" s="131">
        <v>489409</v>
      </c>
      <c r="S28" s="54">
        <v>49779</v>
      </c>
      <c r="T28" s="54">
        <v>127095</v>
      </c>
      <c r="V28" s="124">
        <f t="shared" si="9"/>
        <v>127095</v>
      </c>
      <c r="W28" s="51">
        <f t="shared" si="10"/>
        <v>35.569022443611175</v>
      </c>
      <c r="Y28" s="176">
        <v>2.4486723449475223E-2</v>
      </c>
      <c r="Z28" s="61">
        <v>-2.3736452670242159E-4</v>
      </c>
      <c r="AA28" s="117">
        <f t="shared" si="11"/>
        <v>3</v>
      </c>
      <c r="AB28" s="63">
        <f t="shared" si="12"/>
        <v>477.71141274739637</v>
      </c>
      <c r="AC28" s="63">
        <f t="shared" si="12"/>
        <v>49.790818574084966</v>
      </c>
      <c r="AE28" s="124">
        <f t="shared" si="13"/>
        <v>0</v>
      </c>
      <c r="AF28" s="51">
        <v>0</v>
      </c>
      <c r="AG28" s="51">
        <f t="shared" si="14"/>
        <v>35.569022443611175</v>
      </c>
      <c r="AI28" s="124">
        <v>0</v>
      </c>
      <c r="AJ28" s="51">
        <f t="shared" si="15"/>
        <v>11.815768774719844</v>
      </c>
      <c r="AK28" s="51">
        <f t="shared" si="16"/>
        <v>23.753253668891332</v>
      </c>
      <c r="AM28" s="124">
        <f t="shared" si="17"/>
        <v>21.511189325373508</v>
      </c>
      <c r="AN28" s="51">
        <f t="shared" si="18"/>
        <v>2.242064343517828</v>
      </c>
      <c r="AO28" s="51">
        <f t="shared" si="19"/>
        <v>0</v>
      </c>
      <c r="AQ28" s="124">
        <f t="shared" si="20"/>
        <v>489431</v>
      </c>
      <c r="AR28" s="51">
        <f t="shared" si="20"/>
        <v>49793</v>
      </c>
      <c r="AS28" s="51">
        <f t="shared" si="21"/>
        <v>127095</v>
      </c>
      <c r="AU28" s="178">
        <f t="shared" si="22"/>
        <v>666319</v>
      </c>
      <c r="AW28" s="124">
        <f t="shared" si="23"/>
        <v>1719.3415872778889</v>
      </c>
      <c r="AX28" s="51">
        <f t="shared" si="23"/>
        <v>174.91980617355242</v>
      </c>
      <c r="AY28" s="51">
        <f t="shared" si="23"/>
        <v>446.47707038394236</v>
      </c>
      <c r="AZ28" s="65">
        <f t="shared" si="24"/>
        <v>2340.7384638353838</v>
      </c>
      <c r="BB28" s="131">
        <v>477711.41274739645</v>
      </c>
      <c r="BC28" s="54">
        <v>49790.818574084966</v>
      </c>
      <c r="BD28" s="54">
        <v>124042.77586273753</v>
      </c>
      <c r="BE28" s="54">
        <f t="shared" si="25"/>
        <v>651545.00718421896</v>
      </c>
      <c r="BG28" s="122">
        <f t="shared" si="26"/>
        <v>2.4532776358015651E-2</v>
      </c>
      <c r="BH28" s="49">
        <f t="shared" si="26"/>
        <v>4.3811810641170013E-5</v>
      </c>
      <c r="BI28" s="49">
        <f t="shared" si="26"/>
        <v>2.4606222458613658E-2</v>
      </c>
      <c r="BJ28" s="49">
        <f t="shared" si="27"/>
        <v>2.2675321969896967E-2</v>
      </c>
      <c r="BL28" s="131">
        <v>472826</v>
      </c>
      <c r="BM28" s="54">
        <v>47855</v>
      </c>
      <c r="BN28" s="54">
        <v>117790</v>
      </c>
      <c r="BO28" s="54">
        <f t="shared" si="28"/>
        <v>638471</v>
      </c>
      <c r="BQ28" s="122">
        <f t="shared" si="29"/>
        <v>3.5118627148253312E-2</v>
      </c>
      <c r="BR28" s="49">
        <f t="shared" si="29"/>
        <v>4.0497335701598525E-2</v>
      </c>
      <c r="BS28" s="49">
        <f t="shared" si="29"/>
        <v>7.8996519229136641E-2</v>
      </c>
      <c r="BT28" s="49">
        <f t="shared" si="30"/>
        <v>4.3616703029581538E-2</v>
      </c>
      <c r="BV28" s="122">
        <f t="shared" si="31"/>
        <v>2.774555547727009E-2</v>
      </c>
      <c r="BW28" s="49">
        <f t="shared" si="31"/>
        <v>3.3085951896507204E-2</v>
      </c>
      <c r="BX28" s="49">
        <f t="shared" si="31"/>
        <v>7.1310908652370886E-2</v>
      </c>
      <c r="BY28" s="49">
        <f t="shared" si="31"/>
        <v>3.618310020700366E-2</v>
      </c>
      <c r="CA28" s="180">
        <v>318002.75344115426</v>
      </c>
      <c r="CB28" s="64">
        <v>307137.33673153509</v>
      </c>
      <c r="CC28" s="64">
        <v>325564.38605931785</v>
      </c>
      <c r="CD28" s="64">
        <v>318550.15509654669</v>
      </c>
      <c r="CF28" s="180">
        <v>316293.62258366036</v>
      </c>
      <c r="CG28" s="64">
        <v>305556.85889204789</v>
      </c>
      <c r="CH28" s="64">
        <v>323804.67987673118</v>
      </c>
      <c r="CI28" s="64">
        <v>316796.21465236781</v>
      </c>
      <c r="CK28" s="163">
        <v>284661.875</v>
      </c>
      <c r="CL28" s="60">
        <v>282634.25</v>
      </c>
    </row>
    <row r="29" spans="1:90">
      <c r="A29" s="9" t="s">
        <v>82</v>
      </c>
      <c r="B29" s="23" t="s">
        <v>83</v>
      </c>
      <c r="D29" s="131">
        <v>720791.59500005434</v>
      </c>
      <c r="E29" s="54">
        <v>322059.09375</v>
      </c>
      <c r="F29" s="124">
        <f t="shared" si="0"/>
        <v>2238.072481069491</v>
      </c>
      <c r="G29" s="131">
        <f t="shared" si="1"/>
        <v>694817</v>
      </c>
      <c r="H29" s="54">
        <v>322521.5</v>
      </c>
      <c r="I29" s="124">
        <f t="shared" si="2"/>
        <v>2154.3276959830587</v>
      </c>
      <c r="J29" s="49">
        <f t="shared" si="3"/>
        <v>3.7383361374368151E-2</v>
      </c>
      <c r="K29" s="49">
        <f t="shared" si="4"/>
        <v>3.887281644411944E-2</v>
      </c>
      <c r="M29" s="131">
        <f t="shared" si="5"/>
        <v>733001.07268911228</v>
      </c>
      <c r="N29" s="124">
        <f t="shared" si="6"/>
        <v>2275.9831562406002</v>
      </c>
      <c r="O29" s="49">
        <f t="shared" si="7"/>
        <v>-1.6656834681381572E-2</v>
      </c>
      <c r="P29" s="49">
        <f t="shared" si="8"/>
        <v>-1.6656834681381794E-2</v>
      </c>
      <c r="R29" s="131">
        <v>544921</v>
      </c>
      <c r="S29" s="54">
        <v>56571</v>
      </c>
      <c r="T29" s="54">
        <v>118144</v>
      </c>
      <c r="V29" s="124">
        <f t="shared" si="9"/>
        <v>118144</v>
      </c>
      <c r="W29" s="51">
        <f t="shared" si="10"/>
        <v>1155.595000054338</v>
      </c>
      <c r="Y29" s="176">
        <v>-1.7600424796691549E-2</v>
      </c>
      <c r="Z29" s="61">
        <v>-1.5743287272987905E-3</v>
      </c>
      <c r="AA29" s="117">
        <f t="shared" si="11"/>
        <v>4</v>
      </c>
      <c r="AB29" s="63">
        <f t="shared" si="12"/>
        <v>554.683668187894</v>
      </c>
      <c r="AC29" s="63">
        <f t="shared" si="12"/>
        <v>56.660201783362091</v>
      </c>
      <c r="AE29" s="124">
        <f t="shared" si="13"/>
        <v>0</v>
      </c>
      <c r="AF29" s="51">
        <v>0</v>
      </c>
      <c r="AG29" s="51">
        <f t="shared" si="14"/>
        <v>1155.595000054338</v>
      </c>
      <c r="AI29" s="124">
        <v>0</v>
      </c>
      <c r="AJ29" s="51">
        <f t="shared" si="15"/>
        <v>0</v>
      </c>
      <c r="AK29" s="51">
        <f t="shared" si="16"/>
        <v>1155.595000054338</v>
      </c>
      <c r="AM29" s="124">
        <f t="shared" si="17"/>
        <v>1048.4928451149228</v>
      </c>
      <c r="AN29" s="51">
        <f t="shared" si="18"/>
        <v>107.1021549394151</v>
      </c>
      <c r="AO29" s="51">
        <f t="shared" si="19"/>
        <v>0</v>
      </c>
      <c r="AQ29" s="124">
        <f t="shared" si="20"/>
        <v>545969</v>
      </c>
      <c r="AR29" s="51">
        <f t="shared" si="20"/>
        <v>56678</v>
      </c>
      <c r="AS29" s="51">
        <f t="shared" si="21"/>
        <v>118144</v>
      </c>
      <c r="AU29" s="178">
        <f t="shared" si="22"/>
        <v>720791</v>
      </c>
      <c r="AW29" s="124">
        <f t="shared" si="23"/>
        <v>1695.2447876656177</v>
      </c>
      <c r="AX29" s="51">
        <f t="shared" si="23"/>
        <v>175.98633635849632</v>
      </c>
      <c r="AY29" s="51">
        <f t="shared" si="23"/>
        <v>366.83950955817409</v>
      </c>
      <c r="AZ29" s="65">
        <f t="shared" si="24"/>
        <v>2238.0706335822879</v>
      </c>
      <c r="BB29" s="131">
        <v>554683.66818789404</v>
      </c>
      <c r="BC29" s="54">
        <v>56660.201783362092</v>
      </c>
      <c r="BD29" s="54">
        <v>121657.20271785617</v>
      </c>
      <c r="BE29" s="54">
        <f t="shared" si="25"/>
        <v>733001.07268911228</v>
      </c>
      <c r="BG29" s="122">
        <f t="shared" si="26"/>
        <v>-1.5711059632175894E-2</v>
      </c>
      <c r="BH29" s="49">
        <f t="shared" si="26"/>
        <v>3.1412201294234166E-4</v>
      </c>
      <c r="BI29" s="49">
        <f t="shared" si="26"/>
        <v>-2.887788506862099E-2</v>
      </c>
      <c r="BJ29" s="49">
        <f t="shared" si="27"/>
        <v>-1.6657646412873595E-2</v>
      </c>
      <c r="BL29" s="131">
        <v>529527</v>
      </c>
      <c r="BM29" s="54">
        <v>54853</v>
      </c>
      <c r="BN29" s="54">
        <v>110437</v>
      </c>
      <c r="BO29" s="54">
        <f t="shared" si="28"/>
        <v>694817</v>
      </c>
      <c r="BQ29" s="122">
        <f t="shared" si="29"/>
        <v>3.1050352484387034E-2</v>
      </c>
      <c r="BR29" s="49">
        <f t="shared" si="29"/>
        <v>3.3270741800813131E-2</v>
      </c>
      <c r="BS29" s="49">
        <f t="shared" si="29"/>
        <v>6.9786394052717915E-2</v>
      </c>
      <c r="BT29" s="49">
        <f t="shared" si="30"/>
        <v>3.7382505033699553E-2</v>
      </c>
      <c r="BV29" s="122">
        <f t="shared" si="31"/>
        <v>3.2530714741829003E-2</v>
      </c>
      <c r="BW29" s="49">
        <f t="shared" si="31"/>
        <v>3.4754292050512614E-2</v>
      </c>
      <c r="BX29" s="49">
        <f t="shared" si="31"/>
        <v>7.1322372773315434E-2</v>
      </c>
      <c r="BY29" s="49">
        <f t="shared" si="31"/>
        <v>3.8871958873933465E-2</v>
      </c>
      <c r="CA29" s="180">
        <v>369241.61547269049</v>
      </c>
      <c r="CB29" s="64">
        <v>349511.49574935512</v>
      </c>
      <c r="CC29" s="64">
        <v>319303.17777120013</v>
      </c>
      <c r="CD29" s="64">
        <v>358375.25085206016</v>
      </c>
      <c r="CF29" s="180">
        <v>367308.3291987743</v>
      </c>
      <c r="CG29" s="64">
        <v>349171.06646676228</v>
      </c>
      <c r="CH29" s="64">
        <v>317940.4262193325</v>
      </c>
      <c r="CI29" s="64">
        <v>356957.49522299581</v>
      </c>
      <c r="CK29" s="163">
        <v>322059.09375</v>
      </c>
      <c r="CL29" s="60">
        <v>322521.5</v>
      </c>
    </row>
    <row r="30" spans="1:90">
      <c r="A30" s="9" t="s">
        <v>84</v>
      </c>
      <c r="B30" s="23" t="s">
        <v>85</v>
      </c>
      <c r="D30" s="131">
        <v>441670.26790492533</v>
      </c>
      <c r="E30" s="54">
        <v>167623.1875</v>
      </c>
      <c r="F30" s="124">
        <f t="shared" si="0"/>
        <v>2634.899589323973</v>
      </c>
      <c r="G30" s="131">
        <f t="shared" si="1"/>
        <v>425021</v>
      </c>
      <c r="H30" s="54">
        <v>167131.125</v>
      </c>
      <c r="I30" s="124">
        <f t="shared" si="2"/>
        <v>2543.0391855496696</v>
      </c>
      <c r="J30" s="49">
        <f t="shared" si="3"/>
        <v>3.9172812413799107E-2</v>
      </c>
      <c r="K30" s="49">
        <f t="shared" si="4"/>
        <v>3.6122291900291037E-2</v>
      </c>
      <c r="M30" s="131">
        <f t="shared" si="5"/>
        <v>423310.91657994513</v>
      </c>
      <c r="N30" s="124">
        <f t="shared" si="6"/>
        <v>2525.3720734784688</v>
      </c>
      <c r="O30" s="49">
        <f t="shared" si="7"/>
        <v>4.3370843051511399E-2</v>
      </c>
      <c r="P30" s="49">
        <f t="shared" si="8"/>
        <v>4.3370843051511176E-2</v>
      </c>
      <c r="R30" s="131">
        <v>330222</v>
      </c>
      <c r="S30" s="54">
        <v>36370</v>
      </c>
      <c r="T30" s="54">
        <v>74351</v>
      </c>
      <c r="V30" s="124">
        <f t="shared" si="9"/>
        <v>74351</v>
      </c>
      <c r="W30" s="51">
        <f t="shared" si="10"/>
        <v>727.26790492533473</v>
      </c>
      <c r="Y30" s="176">
        <v>4.1135848408493381E-2</v>
      </c>
      <c r="Z30" s="61">
        <v>0.19519960988266805</v>
      </c>
      <c r="AA30" s="117">
        <f t="shared" si="11"/>
        <v>2</v>
      </c>
      <c r="AB30" s="63">
        <f t="shared" si="12"/>
        <v>317.17474766120648</v>
      </c>
      <c r="AC30" s="63">
        <f t="shared" si="12"/>
        <v>30.430063479999308</v>
      </c>
      <c r="AE30" s="124">
        <f t="shared" si="13"/>
        <v>0</v>
      </c>
      <c r="AF30" s="51">
        <v>0</v>
      </c>
      <c r="AG30" s="51">
        <f t="shared" si="14"/>
        <v>727.26790492533473</v>
      </c>
      <c r="AI30" s="124">
        <v>0</v>
      </c>
      <c r="AJ30" s="51">
        <f t="shared" si="15"/>
        <v>0</v>
      </c>
      <c r="AK30" s="51">
        <f t="shared" si="16"/>
        <v>727.26790492533473</v>
      </c>
      <c r="AM30" s="124">
        <f t="shared" si="17"/>
        <v>663.60132781097491</v>
      </c>
      <c r="AN30" s="51">
        <f t="shared" si="18"/>
        <v>63.666577114359754</v>
      </c>
      <c r="AO30" s="51">
        <f t="shared" si="19"/>
        <v>0</v>
      </c>
      <c r="AQ30" s="124">
        <f t="shared" si="20"/>
        <v>330886</v>
      </c>
      <c r="AR30" s="51">
        <f t="shared" si="20"/>
        <v>36434</v>
      </c>
      <c r="AS30" s="51">
        <f t="shared" si="21"/>
        <v>74351</v>
      </c>
      <c r="AU30" s="178">
        <f t="shared" si="22"/>
        <v>441671</v>
      </c>
      <c r="AW30" s="124">
        <f t="shared" si="23"/>
        <v>1973.9870416197641</v>
      </c>
      <c r="AX30" s="51">
        <f t="shared" si="23"/>
        <v>217.35656351243171</v>
      </c>
      <c r="AY30" s="51">
        <f t="shared" si="23"/>
        <v>443.56035169656946</v>
      </c>
      <c r="AZ30" s="65">
        <f t="shared" si="24"/>
        <v>2634.9039568287653</v>
      </c>
      <c r="BB30" s="131">
        <v>317174.74766120646</v>
      </c>
      <c r="BC30" s="54">
        <v>30430.063479999309</v>
      </c>
      <c r="BD30" s="54">
        <v>75706.105438739323</v>
      </c>
      <c r="BE30" s="54">
        <f t="shared" si="25"/>
        <v>423310.91657994513</v>
      </c>
      <c r="BG30" s="122">
        <f t="shared" si="26"/>
        <v>4.3229331590544318E-2</v>
      </c>
      <c r="BH30" s="49">
        <f t="shared" si="26"/>
        <v>0.19730279313899168</v>
      </c>
      <c r="BI30" s="49">
        <f t="shared" si="26"/>
        <v>-1.7899552894526605E-2</v>
      </c>
      <c r="BJ30" s="49">
        <f t="shared" si="27"/>
        <v>4.3372572501534812E-2</v>
      </c>
      <c r="BL30" s="131">
        <v>320378</v>
      </c>
      <c r="BM30" s="54">
        <v>35445</v>
      </c>
      <c r="BN30" s="54">
        <v>69198</v>
      </c>
      <c r="BO30" s="54">
        <f t="shared" si="28"/>
        <v>425021</v>
      </c>
      <c r="BQ30" s="122">
        <f t="shared" si="29"/>
        <v>3.2798756468921164E-2</v>
      </c>
      <c r="BR30" s="49">
        <f t="shared" si="29"/>
        <v>2.7902383975172862E-2</v>
      </c>
      <c r="BS30" s="49">
        <f t="shared" si="29"/>
        <v>7.446747015809696E-2</v>
      </c>
      <c r="BT30" s="49">
        <f t="shared" si="30"/>
        <v>3.9174534905334069E-2</v>
      </c>
      <c r="BV30" s="122">
        <f t="shared" si="31"/>
        <v>2.9766947172817693E-2</v>
      </c>
      <c r="BW30" s="49">
        <f t="shared" si="31"/>
        <v>2.4884948115860173E-2</v>
      </c>
      <c r="BX30" s="49">
        <f t="shared" si="31"/>
        <v>7.1313341201238778E-2</v>
      </c>
      <c r="BY30" s="49">
        <f t="shared" si="31"/>
        <v>3.6124009335404494E-2</v>
      </c>
      <c r="CA30" s="180">
        <v>211136.76664786079</v>
      </c>
      <c r="CB30" s="64">
        <v>187709.47980925613</v>
      </c>
      <c r="CC30" s="64">
        <v>198699.29197149788</v>
      </c>
      <c r="CD30" s="64">
        <v>206963.07491230048</v>
      </c>
      <c r="CF30" s="180">
        <v>210601.8419392863</v>
      </c>
      <c r="CG30" s="64">
        <v>187395.86020362016</v>
      </c>
      <c r="CH30" s="64">
        <v>197773.14892578486</v>
      </c>
      <c r="CI30" s="64">
        <v>206442.89093330916</v>
      </c>
      <c r="CK30" s="163">
        <v>167623.1875</v>
      </c>
      <c r="CL30" s="60">
        <v>167131.125</v>
      </c>
    </row>
    <row r="31" spans="1:90">
      <c r="A31" s="9" t="s">
        <v>86</v>
      </c>
      <c r="B31" s="23" t="s">
        <v>87</v>
      </c>
      <c r="D31" s="131">
        <v>771563.76749192411</v>
      </c>
      <c r="E31" s="54">
        <v>349661.28125</v>
      </c>
      <c r="F31" s="124">
        <f t="shared" si="0"/>
        <v>2206.6033869511371</v>
      </c>
      <c r="G31" s="131">
        <f t="shared" si="1"/>
        <v>741476</v>
      </c>
      <c r="H31" s="54">
        <v>348893.9375</v>
      </c>
      <c r="I31" s="124">
        <f t="shared" si="2"/>
        <v>2125.2189284601714</v>
      </c>
      <c r="J31" s="49">
        <f t="shared" si="3"/>
        <v>4.0578208184653519E-2</v>
      </c>
      <c r="K31" s="49">
        <f t="shared" si="4"/>
        <v>3.8294623392015836E-2</v>
      </c>
      <c r="M31" s="131">
        <f t="shared" si="5"/>
        <v>782735.89849704155</v>
      </c>
      <c r="N31" s="124">
        <f t="shared" si="6"/>
        <v>2238.5546826884815</v>
      </c>
      <c r="O31" s="49">
        <f t="shared" si="7"/>
        <v>-1.4273180809222463E-2</v>
      </c>
      <c r="P31" s="49">
        <f t="shared" si="8"/>
        <v>-1.4273180809222574E-2</v>
      </c>
      <c r="R31" s="131">
        <v>590622</v>
      </c>
      <c r="S31" s="54">
        <v>56666</v>
      </c>
      <c r="T31" s="54">
        <v>122221</v>
      </c>
      <c r="V31" s="124">
        <f t="shared" si="9"/>
        <v>122221</v>
      </c>
      <c r="W31" s="51">
        <f t="shared" si="10"/>
        <v>2054.7674919241108</v>
      </c>
      <c r="Y31" s="176">
        <v>-1.0313678542673399E-2</v>
      </c>
      <c r="Z31" s="61">
        <v>-1.3579649202693833E-2</v>
      </c>
      <c r="AA31" s="117">
        <f t="shared" si="11"/>
        <v>4</v>
      </c>
      <c r="AB31" s="63">
        <f t="shared" si="12"/>
        <v>596.77696578679695</v>
      </c>
      <c r="AC31" s="63">
        <f t="shared" si="12"/>
        <v>57.446097856961153</v>
      </c>
      <c r="AE31" s="124">
        <f t="shared" si="13"/>
        <v>0</v>
      </c>
      <c r="AF31" s="51">
        <v>0</v>
      </c>
      <c r="AG31" s="51">
        <f t="shared" si="14"/>
        <v>2054.7674919241108</v>
      </c>
      <c r="AI31" s="124">
        <v>0</v>
      </c>
      <c r="AJ31" s="51">
        <f t="shared" si="15"/>
        <v>0</v>
      </c>
      <c r="AK31" s="51">
        <f t="shared" si="16"/>
        <v>2054.7674919241108</v>
      </c>
      <c r="AM31" s="124">
        <f t="shared" si="17"/>
        <v>1874.3422196065176</v>
      </c>
      <c r="AN31" s="51">
        <f t="shared" si="18"/>
        <v>180.42527231759311</v>
      </c>
      <c r="AO31" s="51">
        <f t="shared" si="19"/>
        <v>0</v>
      </c>
      <c r="AQ31" s="124">
        <f t="shared" si="20"/>
        <v>592496</v>
      </c>
      <c r="AR31" s="51">
        <f t="shared" si="20"/>
        <v>56846</v>
      </c>
      <c r="AS31" s="51">
        <f t="shared" si="21"/>
        <v>122221</v>
      </c>
      <c r="AU31" s="178">
        <f t="shared" si="22"/>
        <v>771563</v>
      </c>
      <c r="AW31" s="124">
        <f t="shared" si="23"/>
        <v>1694.485582967302</v>
      </c>
      <c r="AX31" s="51">
        <f t="shared" si="23"/>
        <v>162.57447721057906</v>
      </c>
      <c r="AY31" s="51">
        <f t="shared" si="23"/>
        <v>349.54113181497701</v>
      </c>
      <c r="AZ31" s="65">
        <f t="shared" si="24"/>
        <v>2206.6011919928583</v>
      </c>
      <c r="BB31" s="131">
        <v>596776.96578679699</v>
      </c>
      <c r="BC31" s="54">
        <v>57446.097856961162</v>
      </c>
      <c r="BD31" s="54">
        <v>128512.83485328336</v>
      </c>
      <c r="BE31" s="54">
        <f t="shared" si="25"/>
        <v>782735.89849704155</v>
      </c>
      <c r="BG31" s="122">
        <f t="shared" si="26"/>
        <v>-7.1734769138632748E-3</v>
      </c>
      <c r="BH31" s="49">
        <f t="shared" si="26"/>
        <v>-1.0446277107548418E-2</v>
      </c>
      <c r="BI31" s="49">
        <f t="shared" si="26"/>
        <v>-4.8958805246701154E-2</v>
      </c>
      <c r="BJ31" s="49">
        <f t="shared" si="27"/>
        <v>-1.4274161333976187E-2</v>
      </c>
      <c r="BL31" s="131">
        <v>572987</v>
      </c>
      <c r="BM31" s="54">
        <v>54654</v>
      </c>
      <c r="BN31" s="54">
        <v>113835</v>
      </c>
      <c r="BO31" s="54">
        <f t="shared" si="28"/>
        <v>741476</v>
      </c>
      <c r="BQ31" s="122">
        <f t="shared" si="29"/>
        <v>3.4047892884131681E-2</v>
      </c>
      <c r="BR31" s="49">
        <f t="shared" si="29"/>
        <v>4.0106854027152528E-2</v>
      </c>
      <c r="BS31" s="49">
        <f t="shared" si="29"/>
        <v>7.3668028286555165E-2</v>
      </c>
      <c r="BT31" s="49">
        <f t="shared" si="30"/>
        <v>4.0577173097982921E-2</v>
      </c>
      <c r="BV31" s="122">
        <f t="shared" si="31"/>
        <v>3.1778639093809957E-2</v>
      </c>
      <c r="BW31" s="49">
        <f t="shared" si="31"/>
        <v>3.7824303637482126E-2</v>
      </c>
      <c r="BX31" s="49">
        <f t="shared" si="31"/>
        <v>7.1311826741633499E-2</v>
      </c>
      <c r="BY31" s="49">
        <f t="shared" si="31"/>
        <v>3.8293590576878866E-2</v>
      </c>
      <c r="CA31" s="180">
        <v>397262.26597564842</v>
      </c>
      <c r="CB31" s="64">
        <v>354359.33785971999</v>
      </c>
      <c r="CC31" s="64">
        <v>337296.5647435193</v>
      </c>
      <c r="CD31" s="64">
        <v>382691.35534234613</v>
      </c>
      <c r="CF31" s="180">
        <v>395921.29194282705</v>
      </c>
      <c r="CG31" s="64">
        <v>353619.50244912424</v>
      </c>
      <c r="CH31" s="64">
        <v>336062.23421934911</v>
      </c>
      <c r="CI31" s="64">
        <v>381757.2313823431</v>
      </c>
      <c r="CK31" s="163">
        <v>349661.28125</v>
      </c>
      <c r="CL31" s="60">
        <v>348893.9375</v>
      </c>
    </row>
    <row r="32" spans="1:90">
      <c r="A32" s="9" t="s">
        <v>88</v>
      </c>
      <c r="B32" s="23" t="s">
        <v>89</v>
      </c>
      <c r="D32" s="131">
        <v>379743</v>
      </c>
      <c r="E32" s="54">
        <v>187958.15625</v>
      </c>
      <c r="F32" s="124">
        <f t="shared" si="0"/>
        <v>2020.3592521673293</v>
      </c>
      <c r="G32" s="131">
        <f t="shared" si="1"/>
        <v>363973</v>
      </c>
      <c r="H32" s="54">
        <v>187566.8125</v>
      </c>
      <c r="I32" s="124">
        <f t="shared" si="2"/>
        <v>1940.497869259254</v>
      </c>
      <c r="J32" s="49">
        <f t="shared" si="3"/>
        <v>4.3327389669013838E-2</v>
      </c>
      <c r="K32" s="49">
        <f t="shared" si="4"/>
        <v>4.1155099509880388E-2</v>
      </c>
      <c r="M32" s="131">
        <f t="shared" si="5"/>
        <v>387262.88823333976</v>
      </c>
      <c r="N32" s="124">
        <f t="shared" si="6"/>
        <v>2060.3675624389925</v>
      </c>
      <c r="O32" s="49">
        <f t="shared" si="7"/>
        <v>-1.9418045110505822E-2</v>
      </c>
      <c r="P32" s="49">
        <f t="shared" si="8"/>
        <v>-1.9418045110505822E-2</v>
      </c>
      <c r="R32" s="131">
        <v>284288</v>
      </c>
      <c r="S32" s="54">
        <v>29442</v>
      </c>
      <c r="T32" s="54">
        <v>66013</v>
      </c>
      <c r="V32" s="124">
        <f t="shared" si="9"/>
        <v>66013</v>
      </c>
      <c r="W32" s="51">
        <f t="shared" si="10"/>
        <v>0</v>
      </c>
      <c r="Y32" s="176">
        <v>-3.3389965738698901E-2</v>
      </c>
      <c r="Z32" s="61">
        <v>-1.8769933972529351E-2</v>
      </c>
      <c r="AA32" s="117">
        <f t="shared" si="11"/>
        <v>4</v>
      </c>
      <c r="AB32" s="63">
        <f t="shared" si="12"/>
        <v>294.10826488808124</v>
      </c>
      <c r="AC32" s="63">
        <f t="shared" si="12"/>
        <v>30.005195539101774</v>
      </c>
      <c r="AE32" s="124">
        <f t="shared" si="13"/>
        <v>0</v>
      </c>
      <c r="AF32" s="51">
        <v>0</v>
      </c>
      <c r="AG32" s="51">
        <f t="shared" si="14"/>
        <v>0</v>
      </c>
      <c r="AI32" s="124">
        <v>0</v>
      </c>
      <c r="AJ32" s="51">
        <f t="shared" si="15"/>
        <v>0</v>
      </c>
      <c r="AK32" s="51">
        <f t="shared" si="16"/>
        <v>0</v>
      </c>
      <c r="AM32" s="124">
        <f t="shared" si="17"/>
        <v>0</v>
      </c>
      <c r="AN32" s="51">
        <f t="shared" si="18"/>
        <v>0</v>
      </c>
      <c r="AO32" s="51">
        <f t="shared" si="19"/>
        <v>0</v>
      </c>
      <c r="AQ32" s="124">
        <f t="shared" si="20"/>
        <v>284288</v>
      </c>
      <c r="AR32" s="51">
        <f t="shared" si="20"/>
        <v>29442</v>
      </c>
      <c r="AS32" s="51">
        <f t="shared" si="21"/>
        <v>66013</v>
      </c>
      <c r="AU32" s="178">
        <f t="shared" si="22"/>
        <v>379743</v>
      </c>
      <c r="AW32" s="124">
        <f t="shared" si="23"/>
        <v>1512.5068561636308</v>
      </c>
      <c r="AX32" s="51">
        <f t="shared" si="23"/>
        <v>156.64124711268016</v>
      </c>
      <c r="AY32" s="51">
        <f t="shared" si="23"/>
        <v>351.21114889101813</v>
      </c>
      <c r="AZ32" s="65">
        <f t="shared" si="24"/>
        <v>2020.3592521673293</v>
      </c>
      <c r="BB32" s="131">
        <v>294108.26488808118</v>
      </c>
      <c r="BC32" s="54">
        <v>30005.195539101769</v>
      </c>
      <c r="BD32" s="54">
        <v>63149.427806156775</v>
      </c>
      <c r="BE32" s="54">
        <f t="shared" si="25"/>
        <v>387262.88823333976</v>
      </c>
      <c r="BG32" s="122">
        <f t="shared" si="26"/>
        <v>-3.338996573869879E-2</v>
      </c>
      <c r="BH32" s="49">
        <f t="shared" si="26"/>
        <v>-1.876993397252924E-2</v>
      </c>
      <c r="BI32" s="49">
        <f t="shared" si="26"/>
        <v>4.5345972138231216E-2</v>
      </c>
      <c r="BJ32" s="49">
        <f t="shared" si="27"/>
        <v>-1.9418045110505822E-2</v>
      </c>
      <c r="BL32" s="131">
        <v>274125</v>
      </c>
      <c r="BM32" s="54">
        <v>28358</v>
      </c>
      <c r="BN32" s="54">
        <v>61490</v>
      </c>
      <c r="BO32" s="54">
        <f t="shared" si="28"/>
        <v>363973</v>
      </c>
      <c r="BQ32" s="122">
        <f t="shared" si="29"/>
        <v>3.7074327405380858E-2</v>
      </c>
      <c r="BR32" s="49">
        <f t="shared" si="29"/>
        <v>3.8225544819803892E-2</v>
      </c>
      <c r="BS32" s="49">
        <f t="shared" si="29"/>
        <v>7.3556675882257228E-2</v>
      </c>
      <c r="BT32" s="49">
        <f t="shared" si="30"/>
        <v>4.3327389669013838E-2</v>
      </c>
      <c r="BV32" s="122">
        <f t="shared" si="31"/>
        <v>3.4915056616537044E-2</v>
      </c>
      <c r="BW32" s="49">
        <f t="shared" si="31"/>
        <v>3.6063877105234843E-2</v>
      </c>
      <c r="BX32" s="49">
        <f t="shared" si="31"/>
        <v>7.1321445957898577E-2</v>
      </c>
      <c r="BY32" s="49">
        <f t="shared" si="31"/>
        <v>4.1155099509880388E-2</v>
      </c>
      <c r="CA32" s="180">
        <v>195781.8790769928</v>
      </c>
      <c r="CB32" s="64">
        <v>185088.65911245</v>
      </c>
      <c r="CC32" s="64">
        <v>165742.86209508017</v>
      </c>
      <c r="CD32" s="64">
        <v>189338.65158909466</v>
      </c>
      <c r="CF32" s="180">
        <v>194768.16009792965</v>
      </c>
      <c r="CG32" s="64">
        <v>184380.01563434437</v>
      </c>
      <c r="CH32" s="64">
        <v>165013.19157757811</v>
      </c>
      <c r="CI32" s="64">
        <v>188572.6980977346</v>
      </c>
      <c r="CK32" s="163">
        <v>187958.15625</v>
      </c>
      <c r="CL32" s="60">
        <v>187566.8125</v>
      </c>
    </row>
    <row r="33" spans="1:90">
      <c r="A33" s="9" t="s">
        <v>90</v>
      </c>
      <c r="B33" s="23" t="s">
        <v>91</v>
      </c>
      <c r="D33" s="131">
        <v>389716.42726708599</v>
      </c>
      <c r="E33" s="54">
        <v>155685.9375</v>
      </c>
      <c r="F33" s="124">
        <f t="shared" si="0"/>
        <v>2503.2217650812936</v>
      </c>
      <c r="G33" s="131">
        <f t="shared" si="1"/>
        <v>375777</v>
      </c>
      <c r="H33" s="54">
        <v>155548.953125</v>
      </c>
      <c r="I33" s="124">
        <f t="shared" si="2"/>
        <v>2415.8118229058318</v>
      </c>
      <c r="J33" s="49">
        <f t="shared" si="3"/>
        <v>3.7094945318862038E-2</v>
      </c>
      <c r="K33" s="49">
        <f t="shared" si="4"/>
        <v>3.6182429999999544E-2</v>
      </c>
      <c r="M33" s="131">
        <f t="shared" si="5"/>
        <v>381103.11726549052</v>
      </c>
      <c r="N33" s="124">
        <f t="shared" si="6"/>
        <v>2447.8968581570862</v>
      </c>
      <c r="O33" s="49">
        <f t="shared" si="7"/>
        <v>2.2600995928341083E-2</v>
      </c>
      <c r="P33" s="49">
        <f t="shared" si="8"/>
        <v>2.2600995928341083E-2</v>
      </c>
      <c r="R33" s="131">
        <v>289988</v>
      </c>
      <c r="S33" s="54">
        <v>27320</v>
      </c>
      <c r="T33" s="54">
        <v>72296</v>
      </c>
      <c r="V33" s="124">
        <f t="shared" si="9"/>
        <v>72296</v>
      </c>
      <c r="W33" s="51">
        <f t="shared" si="10"/>
        <v>112.42726708599366</v>
      </c>
      <c r="Y33" s="176">
        <v>3.0555799937305395E-2</v>
      </c>
      <c r="Z33" s="61">
        <v>-1.724116160856326E-3</v>
      </c>
      <c r="AA33" s="117">
        <f t="shared" si="11"/>
        <v>3</v>
      </c>
      <c r="AB33" s="63">
        <f t="shared" si="12"/>
        <v>281.38990631816506</v>
      </c>
      <c r="AC33" s="63">
        <f t="shared" si="12"/>
        <v>27.367184204564222</v>
      </c>
      <c r="AE33" s="124">
        <f t="shared" si="13"/>
        <v>0</v>
      </c>
      <c r="AF33" s="51">
        <v>0</v>
      </c>
      <c r="AG33" s="51">
        <f t="shared" si="14"/>
        <v>112.42726708599366</v>
      </c>
      <c r="AI33" s="124">
        <v>0</v>
      </c>
      <c r="AJ33" s="51">
        <f t="shared" si="15"/>
        <v>47.102853514594827</v>
      </c>
      <c r="AK33" s="51">
        <f t="shared" si="16"/>
        <v>65.324413571398836</v>
      </c>
      <c r="AM33" s="124">
        <f t="shared" si="17"/>
        <v>59.534278497134032</v>
      </c>
      <c r="AN33" s="51">
        <f t="shared" si="18"/>
        <v>5.7901350742647999</v>
      </c>
      <c r="AO33" s="51">
        <f t="shared" si="19"/>
        <v>0</v>
      </c>
      <c r="AQ33" s="124">
        <f t="shared" si="20"/>
        <v>290048</v>
      </c>
      <c r="AR33" s="51">
        <f t="shared" si="20"/>
        <v>27373</v>
      </c>
      <c r="AS33" s="51">
        <f t="shared" si="21"/>
        <v>72296</v>
      </c>
      <c r="AU33" s="178">
        <f t="shared" si="22"/>
        <v>389717</v>
      </c>
      <c r="AW33" s="124">
        <f t="shared" si="23"/>
        <v>1863.032748221078</v>
      </c>
      <c r="AX33" s="51">
        <f t="shared" si="23"/>
        <v>175.82191712080612</v>
      </c>
      <c r="AY33" s="51">
        <f t="shared" si="23"/>
        <v>464.37077851042261</v>
      </c>
      <c r="AZ33" s="65">
        <f t="shared" si="24"/>
        <v>2503.2254438523069</v>
      </c>
      <c r="BB33" s="131">
        <v>281389.90631816501</v>
      </c>
      <c r="BC33" s="54">
        <v>27367.184204564219</v>
      </c>
      <c r="BD33" s="54">
        <v>72346.026742761314</v>
      </c>
      <c r="BE33" s="54">
        <f t="shared" si="25"/>
        <v>381103.11726549052</v>
      </c>
      <c r="BG33" s="122">
        <f t="shared" si="26"/>
        <v>3.0769027201869026E-2</v>
      </c>
      <c r="BH33" s="49">
        <f t="shared" si="26"/>
        <v>2.1250982170140098E-4</v>
      </c>
      <c r="BI33" s="49">
        <f t="shared" si="26"/>
        <v>-6.9149260869838525E-4</v>
      </c>
      <c r="BJ33" s="49">
        <f t="shared" si="27"/>
        <v>2.260249875759679E-2</v>
      </c>
      <c r="BL33" s="131">
        <v>281924</v>
      </c>
      <c r="BM33" s="54">
        <v>26429</v>
      </c>
      <c r="BN33" s="54">
        <v>67424</v>
      </c>
      <c r="BO33" s="54">
        <f t="shared" si="28"/>
        <v>375777</v>
      </c>
      <c r="BQ33" s="122">
        <f t="shared" si="29"/>
        <v>2.8816276727061219E-2</v>
      </c>
      <c r="BR33" s="49">
        <f t="shared" si="29"/>
        <v>3.5718339702599522E-2</v>
      </c>
      <c r="BS33" s="49">
        <f t="shared" si="29"/>
        <v>7.2259136212624586E-2</v>
      </c>
      <c r="BT33" s="49">
        <f t="shared" si="30"/>
        <v>3.709646944863576E-2</v>
      </c>
      <c r="BV33" s="122">
        <f t="shared" si="31"/>
        <v>2.7911045612932561E-2</v>
      </c>
      <c r="BW33" s="49">
        <f t="shared" si="31"/>
        <v>3.4807035626467364E-2</v>
      </c>
      <c r="BX33" s="49">
        <f t="shared" si="31"/>
        <v>7.1315680753700317E-2</v>
      </c>
      <c r="BY33" s="49">
        <f t="shared" si="31"/>
        <v>3.6183952788727991E-2</v>
      </c>
      <c r="CA33" s="180">
        <v>187315.52693098728</v>
      </c>
      <c r="CB33" s="64">
        <v>168815.94460883318</v>
      </c>
      <c r="CC33" s="64">
        <v>189880.38292855947</v>
      </c>
      <c r="CD33" s="64">
        <v>186327.04690249352</v>
      </c>
      <c r="CF33" s="180">
        <v>186975.833358003</v>
      </c>
      <c r="CG33" s="64">
        <v>168745.05194336805</v>
      </c>
      <c r="CH33" s="64">
        <v>189153.50758175191</v>
      </c>
      <c r="CI33" s="64">
        <v>185920.48545153101</v>
      </c>
      <c r="CK33" s="163">
        <v>155685.9375</v>
      </c>
      <c r="CL33" s="60">
        <v>155548.953125</v>
      </c>
    </row>
    <row r="34" spans="1:90">
      <c r="A34" s="9" t="s">
        <v>92</v>
      </c>
      <c r="B34" s="23" t="s">
        <v>93</v>
      </c>
      <c r="D34" s="131">
        <v>292948.43760527222</v>
      </c>
      <c r="E34" s="54">
        <v>126395.96875</v>
      </c>
      <c r="F34" s="124">
        <f t="shared" si="0"/>
        <v>2317.7039624159079</v>
      </c>
      <c r="G34" s="131">
        <f t="shared" si="1"/>
        <v>282065</v>
      </c>
      <c r="H34" s="54">
        <v>126104.796875</v>
      </c>
      <c r="I34" s="124">
        <f t="shared" si="2"/>
        <v>2236.7507580190932</v>
      </c>
      <c r="J34" s="49">
        <f t="shared" si="3"/>
        <v>3.8584856700661918E-2</v>
      </c>
      <c r="K34" s="49">
        <f t="shared" si="4"/>
        <v>3.6192322325849346E-2</v>
      </c>
      <c r="M34" s="131">
        <f t="shared" si="5"/>
        <v>294851.70416874683</v>
      </c>
      <c r="N34" s="124">
        <f t="shared" si="6"/>
        <v>2332.7619312917909</v>
      </c>
      <c r="O34" s="49">
        <f t="shared" si="7"/>
        <v>-6.4549959744690799E-3</v>
      </c>
      <c r="P34" s="49">
        <f t="shared" si="8"/>
        <v>-6.4549959744689689E-3</v>
      </c>
      <c r="R34" s="131">
        <v>220932</v>
      </c>
      <c r="S34" s="54">
        <v>20814</v>
      </c>
      <c r="T34" s="54">
        <v>50979</v>
      </c>
      <c r="V34" s="124">
        <f t="shared" si="9"/>
        <v>50979</v>
      </c>
      <c r="W34" s="51">
        <f t="shared" si="10"/>
        <v>223.43760527222184</v>
      </c>
      <c r="Y34" s="176">
        <v>-3.0123918612764422E-3</v>
      </c>
      <c r="Z34" s="61">
        <v>-4.6151359214390286E-3</v>
      </c>
      <c r="AA34" s="117">
        <f t="shared" si="11"/>
        <v>4</v>
      </c>
      <c r="AB34" s="63">
        <f t="shared" si="12"/>
        <v>221.59954466481085</v>
      </c>
      <c r="AC34" s="63">
        <f t="shared" si="12"/>
        <v>20.910504821939153</v>
      </c>
      <c r="AE34" s="124">
        <f t="shared" si="13"/>
        <v>0</v>
      </c>
      <c r="AF34" s="51">
        <v>0</v>
      </c>
      <c r="AG34" s="51">
        <f t="shared" si="14"/>
        <v>223.43760527222184</v>
      </c>
      <c r="AI34" s="124">
        <v>0</v>
      </c>
      <c r="AJ34" s="51">
        <f t="shared" si="15"/>
        <v>0</v>
      </c>
      <c r="AK34" s="51">
        <f t="shared" si="16"/>
        <v>223.43760527222184</v>
      </c>
      <c r="AM34" s="124">
        <f t="shared" si="17"/>
        <v>204.17162791443567</v>
      </c>
      <c r="AN34" s="51">
        <f t="shared" si="18"/>
        <v>19.265977357786181</v>
      </c>
      <c r="AO34" s="51">
        <f t="shared" si="19"/>
        <v>0</v>
      </c>
      <c r="AQ34" s="124">
        <f t="shared" si="20"/>
        <v>221136</v>
      </c>
      <c r="AR34" s="51">
        <f t="shared" si="20"/>
        <v>20833</v>
      </c>
      <c r="AS34" s="51">
        <f t="shared" si="21"/>
        <v>50979</v>
      </c>
      <c r="AU34" s="178">
        <f t="shared" si="22"/>
        <v>292948</v>
      </c>
      <c r="AW34" s="124">
        <f t="shared" si="23"/>
        <v>1749.5494689184857</v>
      </c>
      <c r="AX34" s="51">
        <f t="shared" si="23"/>
        <v>164.82329465115953</v>
      </c>
      <c r="AY34" s="51">
        <f t="shared" si="23"/>
        <v>403.32773666881684</v>
      </c>
      <c r="AZ34" s="65">
        <f t="shared" si="24"/>
        <v>2317.7005002384622</v>
      </c>
      <c r="BB34" s="131">
        <v>221599.54466481085</v>
      </c>
      <c r="BC34" s="54">
        <v>20910.504821939157</v>
      </c>
      <c r="BD34" s="54">
        <v>52341.654681996843</v>
      </c>
      <c r="BE34" s="54">
        <f t="shared" si="25"/>
        <v>294851.70416874683</v>
      </c>
      <c r="BG34" s="122">
        <f t="shared" si="26"/>
        <v>-2.091812352376432E-3</v>
      </c>
      <c r="BH34" s="49">
        <f t="shared" si="26"/>
        <v>-3.7065017128539157E-3</v>
      </c>
      <c r="BI34" s="49">
        <f t="shared" si="26"/>
        <v>-2.6033847998801152E-2</v>
      </c>
      <c r="BJ34" s="49">
        <f t="shared" si="27"/>
        <v>-6.4564801282522843E-3</v>
      </c>
      <c r="BL34" s="131">
        <v>214482</v>
      </c>
      <c r="BM34" s="54">
        <v>20107</v>
      </c>
      <c r="BN34" s="54">
        <v>47476</v>
      </c>
      <c r="BO34" s="54">
        <f t="shared" si="28"/>
        <v>282065</v>
      </c>
      <c r="BQ34" s="122">
        <f t="shared" si="29"/>
        <v>3.1023582398522986E-2</v>
      </c>
      <c r="BR34" s="49">
        <f t="shared" si="29"/>
        <v>3.6106828467697749E-2</v>
      </c>
      <c r="BS34" s="49">
        <f t="shared" si="29"/>
        <v>7.3784649085853804E-2</v>
      </c>
      <c r="BT34" s="49">
        <f t="shared" si="30"/>
        <v>3.8583305266516543E-2</v>
      </c>
      <c r="BV34" s="122">
        <f t="shared" si="31"/>
        <v>2.8648466541387085E-2</v>
      </c>
      <c r="BW34" s="49">
        <f t="shared" si="31"/>
        <v>3.3720002598734089E-2</v>
      </c>
      <c r="BX34" s="49">
        <f t="shared" si="31"/>
        <v>7.1311026764568242E-2</v>
      </c>
      <c r="BY34" s="49">
        <f t="shared" si="31"/>
        <v>3.6190774465662656E-2</v>
      </c>
      <c r="CA34" s="180">
        <v>147514.30148891697</v>
      </c>
      <c r="CB34" s="64">
        <v>128987.57129622756</v>
      </c>
      <c r="CC34" s="64">
        <v>137376.63119317626</v>
      </c>
      <c r="CD34" s="64">
        <v>144157.43357370072</v>
      </c>
      <c r="CF34" s="180">
        <v>146927.19363739935</v>
      </c>
      <c r="CG34" s="64">
        <v>128637.69386894387</v>
      </c>
      <c r="CH34" s="64">
        <v>136750.80311058048</v>
      </c>
      <c r="CI34" s="64">
        <v>143637.52633387555</v>
      </c>
      <c r="CK34" s="163">
        <v>126395.96875</v>
      </c>
      <c r="CL34" s="60">
        <v>126104.796875</v>
      </c>
    </row>
    <row r="35" spans="1:90">
      <c r="A35" s="9" t="s">
        <v>94</v>
      </c>
      <c r="B35" s="23" t="s">
        <v>95</v>
      </c>
      <c r="D35" s="131">
        <v>684094</v>
      </c>
      <c r="E35" s="54">
        <v>319476.125</v>
      </c>
      <c r="F35" s="124">
        <f t="shared" si="0"/>
        <v>2141.2992911442134</v>
      </c>
      <c r="G35" s="131">
        <f t="shared" si="1"/>
        <v>655991</v>
      </c>
      <c r="H35" s="54">
        <v>318037.1875</v>
      </c>
      <c r="I35" s="124">
        <f t="shared" si="2"/>
        <v>2062.6235729115797</v>
      </c>
      <c r="J35" s="49">
        <f t="shared" si="3"/>
        <v>4.284052677551986E-2</v>
      </c>
      <c r="K35" s="49">
        <f t="shared" si="4"/>
        <v>3.8143517443454789E-2</v>
      </c>
      <c r="M35" s="131">
        <f t="shared" si="5"/>
        <v>680588.66267948248</v>
      </c>
      <c r="N35" s="124">
        <f t="shared" si="6"/>
        <v>2130.3271494215178</v>
      </c>
      <c r="O35" s="49">
        <f t="shared" si="7"/>
        <v>5.1504491813263442E-3</v>
      </c>
      <c r="P35" s="49">
        <f t="shared" si="8"/>
        <v>5.1504491813265663E-3</v>
      </c>
      <c r="R35" s="131">
        <v>505736</v>
      </c>
      <c r="S35" s="54">
        <v>49624</v>
      </c>
      <c r="T35" s="54">
        <v>128734</v>
      </c>
      <c r="V35" s="124">
        <f t="shared" si="9"/>
        <v>128734</v>
      </c>
      <c r="W35" s="51">
        <f t="shared" si="10"/>
        <v>0</v>
      </c>
      <c r="Y35" s="176">
        <v>-1.6082743819098022E-2</v>
      </c>
      <c r="Z35" s="61">
        <v>-2.2279594983487638E-2</v>
      </c>
      <c r="AA35" s="117">
        <f t="shared" si="11"/>
        <v>4</v>
      </c>
      <c r="AB35" s="63">
        <f t="shared" si="12"/>
        <v>514.00257168273095</v>
      </c>
      <c r="AC35" s="63">
        <f t="shared" si="12"/>
        <v>50.754796305148112</v>
      </c>
      <c r="AE35" s="124">
        <f t="shared" si="13"/>
        <v>0</v>
      </c>
      <c r="AF35" s="51">
        <v>0</v>
      </c>
      <c r="AG35" s="51">
        <f t="shared" si="14"/>
        <v>0</v>
      </c>
      <c r="AI35" s="124">
        <v>0</v>
      </c>
      <c r="AJ35" s="51">
        <f t="shared" si="15"/>
        <v>0</v>
      </c>
      <c r="AK35" s="51">
        <f t="shared" si="16"/>
        <v>0</v>
      </c>
      <c r="AM35" s="124">
        <f t="shared" si="17"/>
        <v>0</v>
      </c>
      <c r="AN35" s="51">
        <f t="shared" si="18"/>
        <v>0</v>
      </c>
      <c r="AO35" s="51">
        <f t="shared" si="19"/>
        <v>0</v>
      </c>
      <c r="AQ35" s="124">
        <f t="shared" si="20"/>
        <v>505736</v>
      </c>
      <c r="AR35" s="51">
        <f t="shared" si="20"/>
        <v>49624</v>
      </c>
      <c r="AS35" s="51">
        <f t="shared" si="21"/>
        <v>128734</v>
      </c>
      <c r="AU35" s="178">
        <f t="shared" si="22"/>
        <v>684094</v>
      </c>
      <c r="AW35" s="124">
        <f t="shared" si="23"/>
        <v>1583.0165712696057</v>
      </c>
      <c r="AX35" s="51">
        <f t="shared" si="23"/>
        <v>155.32929103857134</v>
      </c>
      <c r="AY35" s="51">
        <f t="shared" si="23"/>
        <v>402.95342883603587</v>
      </c>
      <c r="AZ35" s="65">
        <f t="shared" si="24"/>
        <v>2141.2992911442134</v>
      </c>
      <c r="BB35" s="131">
        <v>514002.57168273086</v>
      </c>
      <c r="BC35" s="54">
        <v>50754.796305148113</v>
      </c>
      <c r="BD35" s="54">
        <v>115831.29469160346</v>
      </c>
      <c r="BE35" s="54">
        <f t="shared" si="25"/>
        <v>680588.66267948248</v>
      </c>
      <c r="BG35" s="122">
        <f t="shared" si="26"/>
        <v>-1.6082743819097911E-2</v>
      </c>
      <c r="BH35" s="49">
        <f t="shared" si="26"/>
        <v>-2.2279594983487638E-2</v>
      </c>
      <c r="BI35" s="49">
        <f t="shared" si="26"/>
        <v>0.11139222213435085</v>
      </c>
      <c r="BJ35" s="49">
        <f t="shared" si="27"/>
        <v>5.1504491813263442E-3</v>
      </c>
      <c r="BL35" s="131">
        <v>488735</v>
      </c>
      <c r="BM35" s="54">
        <v>47633</v>
      </c>
      <c r="BN35" s="54">
        <v>119623</v>
      </c>
      <c r="BO35" s="54">
        <f t="shared" si="28"/>
        <v>655991</v>
      </c>
      <c r="BQ35" s="122">
        <f t="shared" si="29"/>
        <v>3.4785722323958712E-2</v>
      </c>
      <c r="BR35" s="49">
        <f t="shared" si="29"/>
        <v>4.1798752965381158E-2</v>
      </c>
      <c r="BS35" s="49">
        <f t="shared" si="29"/>
        <v>7.6164282788427018E-2</v>
      </c>
      <c r="BT35" s="49">
        <f t="shared" si="30"/>
        <v>4.284052677551986E-2</v>
      </c>
      <c r="BV35" s="122">
        <f t="shared" si="31"/>
        <v>3.0124992260588623E-2</v>
      </c>
      <c r="BW35" s="49">
        <f t="shared" si="31"/>
        <v>3.710643583809925E-2</v>
      </c>
      <c r="BX35" s="49">
        <f t="shared" si="31"/>
        <v>7.1317181482609904E-2</v>
      </c>
      <c r="BY35" s="49">
        <f t="shared" si="31"/>
        <v>3.8143517443454789E-2</v>
      </c>
      <c r="CA35" s="180">
        <v>342161.0384623023</v>
      </c>
      <c r="CB35" s="64">
        <v>313083.68510391039</v>
      </c>
      <c r="CC35" s="64">
        <v>304012.41894535878</v>
      </c>
      <c r="CD35" s="64">
        <v>332750.03516710486</v>
      </c>
      <c r="CF35" s="180">
        <v>340969.65111709229</v>
      </c>
      <c r="CG35" s="64">
        <v>311879.13756161707</v>
      </c>
      <c r="CH35" s="64">
        <v>302778.68165300234</v>
      </c>
      <c r="CI35" s="64">
        <v>331765.82525672793</v>
      </c>
      <c r="CK35" s="163">
        <v>319476.125</v>
      </c>
      <c r="CL35" s="60">
        <v>318037.1875</v>
      </c>
    </row>
    <row r="36" spans="1:90">
      <c r="A36" s="9" t="s">
        <v>96</v>
      </c>
      <c r="B36" s="23" t="s">
        <v>97</v>
      </c>
      <c r="D36" s="131">
        <v>476978.78837966762</v>
      </c>
      <c r="E36" s="54">
        <v>200353.046875</v>
      </c>
      <c r="F36" s="124">
        <f t="shared" si="0"/>
        <v>2380.6914634907153</v>
      </c>
      <c r="G36" s="131">
        <f t="shared" si="1"/>
        <v>459132</v>
      </c>
      <c r="H36" s="54">
        <v>199834.59375</v>
      </c>
      <c r="I36" s="124">
        <f t="shared" si="2"/>
        <v>2297.5601540461507</v>
      </c>
      <c r="J36" s="49">
        <f t="shared" si="3"/>
        <v>3.8870713388889477E-2</v>
      </c>
      <c r="K36" s="49">
        <f t="shared" si="4"/>
        <v>3.618243000000021E-2</v>
      </c>
      <c r="M36" s="131">
        <f t="shared" si="5"/>
        <v>475566.58180168626</v>
      </c>
      <c r="N36" s="124">
        <f t="shared" si="6"/>
        <v>2373.6428730150114</v>
      </c>
      <c r="O36" s="49">
        <f t="shared" si="7"/>
        <v>2.9695244199692272E-3</v>
      </c>
      <c r="P36" s="49">
        <f t="shared" si="8"/>
        <v>2.9695244199692272E-3</v>
      </c>
      <c r="R36" s="131">
        <v>364350</v>
      </c>
      <c r="S36" s="54">
        <v>35420</v>
      </c>
      <c r="T36" s="54">
        <v>76598</v>
      </c>
      <c r="V36" s="124">
        <f t="shared" si="9"/>
        <v>76598</v>
      </c>
      <c r="W36" s="51">
        <f t="shared" si="10"/>
        <v>610.78837966761785</v>
      </c>
      <c r="Y36" s="176">
        <v>-1.9217593393366927E-3</v>
      </c>
      <c r="Z36" s="61">
        <v>3.0071931118178075E-2</v>
      </c>
      <c r="AA36" s="117">
        <f t="shared" si="11"/>
        <v>1</v>
      </c>
      <c r="AB36" s="63">
        <f t="shared" si="12"/>
        <v>365.05154120865694</v>
      </c>
      <c r="AC36" s="63">
        <f t="shared" si="12"/>
        <v>34.385948136214516</v>
      </c>
      <c r="AE36" s="124">
        <f t="shared" si="13"/>
        <v>610.78837966761785</v>
      </c>
      <c r="AF36" s="51">
        <v>0</v>
      </c>
      <c r="AG36" s="51">
        <f t="shared" si="14"/>
        <v>0</v>
      </c>
      <c r="AI36" s="124">
        <v>0</v>
      </c>
      <c r="AJ36" s="51">
        <f t="shared" si="15"/>
        <v>0</v>
      </c>
      <c r="AK36" s="51">
        <f t="shared" si="16"/>
        <v>0</v>
      </c>
      <c r="AM36" s="124">
        <f t="shared" si="17"/>
        <v>0</v>
      </c>
      <c r="AN36" s="51">
        <f t="shared" si="18"/>
        <v>0</v>
      </c>
      <c r="AO36" s="51">
        <f t="shared" si="19"/>
        <v>0</v>
      </c>
      <c r="AQ36" s="124">
        <f t="shared" si="20"/>
        <v>364961</v>
      </c>
      <c r="AR36" s="51">
        <f t="shared" si="20"/>
        <v>35420</v>
      </c>
      <c r="AS36" s="51">
        <f t="shared" si="21"/>
        <v>76598</v>
      </c>
      <c r="AU36" s="178">
        <f t="shared" si="22"/>
        <v>476979</v>
      </c>
      <c r="AW36" s="124">
        <f t="shared" si="23"/>
        <v>1821.5894676545583</v>
      </c>
      <c r="AX36" s="51">
        <f t="shared" si="23"/>
        <v>176.78792787263419</v>
      </c>
      <c r="AY36" s="51">
        <f t="shared" si="23"/>
        <v>382.31512420067861</v>
      </c>
      <c r="AZ36" s="65">
        <f t="shared" si="24"/>
        <v>2380.6925197278711</v>
      </c>
      <c r="BB36" s="131">
        <v>365051.54120865697</v>
      </c>
      <c r="BC36" s="54">
        <v>34385.948136214509</v>
      </c>
      <c r="BD36" s="54">
        <v>76129.092456814789</v>
      </c>
      <c r="BE36" s="54">
        <f t="shared" si="25"/>
        <v>475566.58180168626</v>
      </c>
      <c r="BG36" s="122">
        <f t="shared" si="26"/>
        <v>-2.4802308286986374E-4</v>
      </c>
      <c r="BH36" s="49">
        <f t="shared" si="26"/>
        <v>3.0071931118178297E-2</v>
      </c>
      <c r="BI36" s="49">
        <f t="shared" si="26"/>
        <v>6.1593738747274251E-3</v>
      </c>
      <c r="BJ36" s="49">
        <f t="shared" si="27"/>
        <v>2.9699694056777304E-3</v>
      </c>
      <c r="BL36" s="131">
        <v>353612</v>
      </c>
      <c r="BM36" s="54">
        <v>34206</v>
      </c>
      <c r="BN36" s="54">
        <v>71314</v>
      </c>
      <c r="BO36" s="54">
        <f t="shared" si="28"/>
        <v>459132</v>
      </c>
      <c r="BQ36" s="122">
        <f t="shared" si="29"/>
        <v>3.2094499055461911E-2</v>
      </c>
      <c r="BR36" s="49">
        <f t="shared" si="29"/>
        <v>3.549084955855708E-2</v>
      </c>
      <c r="BS36" s="49">
        <f t="shared" si="29"/>
        <v>7.4094848136410763E-2</v>
      </c>
      <c r="BT36" s="49">
        <f t="shared" si="30"/>
        <v>3.8871174302814948E-2</v>
      </c>
      <c r="BV36" s="122">
        <f t="shared" si="31"/>
        <v>2.9423750461034848E-2</v>
      </c>
      <c r="BW36" s="49">
        <f t="shared" si="31"/>
        <v>3.2811312235635715E-2</v>
      </c>
      <c r="BX36" s="49">
        <f t="shared" si="31"/>
        <v>7.1315415333923271E-2</v>
      </c>
      <c r="BY36" s="49">
        <f t="shared" si="31"/>
        <v>3.6182889721219524E-2</v>
      </c>
      <c r="CA36" s="180">
        <v>243007.37255710998</v>
      </c>
      <c r="CB36" s="64">
        <v>212111.56663012761</v>
      </c>
      <c r="CC36" s="64">
        <v>199809.46955252188</v>
      </c>
      <c r="CD36" s="64">
        <v>232511.655712571</v>
      </c>
      <c r="CF36" s="180">
        <v>242067.96755961122</v>
      </c>
      <c r="CG36" s="64">
        <v>211546.50171061154</v>
      </c>
      <c r="CH36" s="64">
        <v>199040.88517452608</v>
      </c>
      <c r="CI36" s="64">
        <v>231877.63858078982</v>
      </c>
      <c r="CK36" s="163">
        <v>200353.046875</v>
      </c>
      <c r="CL36" s="60">
        <v>199834.59375</v>
      </c>
    </row>
    <row r="37" spans="1:90">
      <c r="A37" s="9" t="s">
        <v>98</v>
      </c>
      <c r="B37" s="23" t="s">
        <v>99</v>
      </c>
      <c r="D37" s="131">
        <v>572165.82466314023</v>
      </c>
      <c r="E37" s="54">
        <v>251105.359375</v>
      </c>
      <c r="F37" s="124">
        <f t="shared" si="0"/>
        <v>2278.5886612984214</v>
      </c>
      <c r="G37" s="131">
        <f t="shared" si="1"/>
        <v>550896</v>
      </c>
      <c r="H37" s="54">
        <v>250518.5625</v>
      </c>
      <c r="I37" s="124">
        <f t="shared" si="2"/>
        <v>2199.0226772117935</v>
      </c>
      <c r="J37" s="49">
        <f t="shared" si="3"/>
        <v>3.8609510076566655E-2</v>
      </c>
      <c r="K37" s="49">
        <f t="shared" si="4"/>
        <v>3.6182429999999766E-2</v>
      </c>
      <c r="M37" s="131">
        <f t="shared" si="5"/>
        <v>572066.39824630704</v>
      </c>
      <c r="N37" s="124">
        <f t="shared" si="6"/>
        <v>2278.1927063212729</v>
      </c>
      <c r="O37" s="49">
        <f t="shared" si="7"/>
        <v>1.7380223194018996E-4</v>
      </c>
      <c r="P37" s="49">
        <f t="shared" si="8"/>
        <v>1.7380223194018996E-4</v>
      </c>
      <c r="R37" s="131">
        <v>426988</v>
      </c>
      <c r="S37" s="54">
        <v>42024</v>
      </c>
      <c r="T37" s="54">
        <v>103032</v>
      </c>
      <c r="V37" s="124">
        <f t="shared" si="9"/>
        <v>103032</v>
      </c>
      <c r="W37" s="51">
        <f t="shared" si="10"/>
        <v>121.82466314022895</v>
      </c>
      <c r="Y37" s="176">
        <v>-8.2736743832494408E-3</v>
      </c>
      <c r="Z37" s="61">
        <v>-1.2550919873375865E-2</v>
      </c>
      <c r="AA37" s="117">
        <f t="shared" si="11"/>
        <v>4</v>
      </c>
      <c r="AB37" s="63">
        <f t="shared" si="12"/>
        <v>430.55023242874779</v>
      </c>
      <c r="AC37" s="63">
        <f t="shared" si="12"/>
        <v>42.558143853464436</v>
      </c>
      <c r="AE37" s="124">
        <f t="shared" si="13"/>
        <v>0</v>
      </c>
      <c r="AF37" s="51">
        <v>0</v>
      </c>
      <c r="AG37" s="51">
        <f t="shared" si="14"/>
        <v>121.82466314022895</v>
      </c>
      <c r="AI37" s="124">
        <v>0</v>
      </c>
      <c r="AJ37" s="51">
        <f t="shared" si="15"/>
        <v>0</v>
      </c>
      <c r="AK37" s="51">
        <f t="shared" si="16"/>
        <v>121.82466314022895</v>
      </c>
      <c r="AM37" s="124">
        <f t="shared" si="17"/>
        <v>110.86600800170939</v>
      </c>
      <c r="AN37" s="51">
        <f t="shared" si="18"/>
        <v>10.958655138519559</v>
      </c>
      <c r="AO37" s="51">
        <f t="shared" si="19"/>
        <v>0</v>
      </c>
      <c r="AQ37" s="124">
        <f t="shared" si="20"/>
        <v>427099</v>
      </c>
      <c r="AR37" s="51">
        <f t="shared" si="20"/>
        <v>42035</v>
      </c>
      <c r="AS37" s="51">
        <f t="shared" si="21"/>
        <v>103032</v>
      </c>
      <c r="AU37" s="178">
        <f t="shared" si="22"/>
        <v>572166</v>
      </c>
      <c r="AW37" s="124">
        <f t="shared" si="23"/>
        <v>1700.8756844658647</v>
      </c>
      <c r="AX37" s="51">
        <f t="shared" si="23"/>
        <v>167.39985201679846</v>
      </c>
      <c r="AY37" s="51">
        <f t="shared" si="23"/>
        <v>410.31382307588393</v>
      </c>
      <c r="AZ37" s="65">
        <f t="shared" si="24"/>
        <v>2278.5893595585467</v>
      </c>
      <c r="BB37" s="131">
        <v>430550.23242874787</v>
      </c>
      <c r="BC37" s="54">
        <v>42558.14385346444</v>
      </c>
      <c r="BD37" s="54">
        <v>98958.021964094689</v>
      </c>
      <c r="BE37" s="54">
        <f t="shared" si="25"/>
        <v>572066.39824630704</v>
      </c>
      <c r="BG37" s="122">
        <f t="shared" si="26"/>
        <v>-8.0158647442352127E-3</v>
      </c>
      <c r="BH37" s="49">
        <f t="shared" si="26"/>
        <v>-1.2292449954248941E-2</v>
      </c>
      <c r="BI37" s="49">
        <f t="shared" si="26"/>
        <v>4.1168749688463846E-2</v>
      </c>
      <c r="BJ37" s="49">
        <f t="shared" si="27"/>
        <v>1.7410872933343313E-4</v>
      </c>
      <c r="BL37" s="131">
        <v>414409</v>
      </c>
      <c r="BM37" s="54">
        <v>40538</v>
      </c>
      <c r="BN37" s="54">
        <v>95949</v>
      </c>
      <c r="BO37" s="54">
        <f t="shared" si="28"/>
        <v>550896</v>
      </c>
      <c r="BQ37" s="122">
        <f t="shared" si="29"/>
        <v>3.0621921821196052E-2</v>
      </c>
      <c r="BR37" s="49">
        <f t="shared" si="29"/>
        <v>3.6928314174354826E-2</v>
      </c>
      <c r="BS37" s="49">
        <f t="shared" si="29"/>
        <v>7.3820467123159261E-2</v>
      </c>
      <c r="BT37" s="49">
        <f t="shared" si="30"/>
        <v>3.8609828352356823E-2</v>
      </c>
      <c r="BV37" s="122">
        <f t="shared" si="31"/>
        <v>2.8213507582103503E-2</v>
      </c>
      <c r="BW37" s="49">
        <f t="shared" si="31"/>
        <v>3.450516280924254E-2</v>
      </c>
      <c r="BX37" s="49">
        <f t="shared" si="31"/>
        <v>7.1311104137091297E-2</v>
      </c>
      <c r="BY37" s="49">
        <f t="shared" si="31"/>
        <v>3.618274753202555E-2</v>
      </c>
      <c r="CA37" s="180">
        <v>286608.51667671819</v>
      </c>
      <c r="CB37" s="64">
        <v>262522.19452752458</v>
      </c>
      <c r="CC37" s="64">
        <v>259726.59384884848</v>
      </c>
      <c r="CD37" s="64">
        <v>279691.86760318372</v>
      </c>
      <c r="CF37" s="180">
        <v>285454.92164604214</v>
      </c>
      <c r="CG37" s="64">
        <v>261757.62541046014</v>
      </c>
      <c r="CH37" s="64">
        <v>258662.42830754831</v>
      </c>
      <c r="CI37" s="64">
        <v>278736.75881679263</v>
      </c>
      <c r="CK37" s="163">
        <v>251105.359375</v>
      </c>
      <c r="CL37" s="60">
        <v>250518.5625</v>
      </c>
    </row>
    <row r="38" spans="1:90">
      <c r="A38" s="9" t="s">
        <v>100</v>
      </c>
      <c r="B38" s="23" t="s">
        <v>101</v>
      </c>
      <c r="D38" s="131">
        <v>520379</v>
      </c>
      <c r="E38" s="54">
        <v>249686.25</v>
      </c>
      <c r="F38" s="124">
        <f t="shared" si="0"/>
        <v>2084.1315851393501</v>
      </c>
      <c r="G38" s="131">
        <f t="shared" si="1"/>
        <v>499037</v>
      </c>
      <c r="H38" s="54">
        <v>248209.3125</v>
      </c>
      <c r="I38" s="124">
        <f t="shared" si="2"/>
        <v>2010.5490602815314</v>
      </c>
      <c r="J38" s="49">
        <f t="shared" si="3"/>
        <v>4.2766368024815815E-2</v>
      </c>
      <c r="K38" s="49">
        <f t="shared" si="4"/>
        <v>3.6598223993357992E-2</v>
      </c>
      <c r="M38" s="131">
        <f t="shared" si="5"/>
        <v>496500.2905807987</v>
      </c>
      <c r="N38" s="124">
        <f t="shared" si="6"/>
        <v>1988.4967257139658</v>
      </c>
      <c r="O38" s="49">
        <f t="shared" si="7"/>
        <v>4.8094049232616509E-2</v>
      </c>
      <c r="P38" s="49">
        <f t="shared" si="8"/>
        <v>4.8094049232616509E-2</v>
      </c>
      <c r="R38" s="131">
        <v>376812</v>
      </c>
      <c r="S38" s="54">
        <v>38499</v>
      </c>
      <c r="T38" s="54">
        <v>105068</v>
      </c>
      <c r="V38" s="124">
        <f t="shared" si="9"/>
        <v>105068</v>
      </c>
      <c r="W38" s="51">
        <f t="shared" si="10"/>
        <v>0</v>
      </c>
      <c r="Y38" s="176">
        <v>2.5800782676777656E-2</v>
      </c>
      <c r="Z38" s="61">
        <v>3.5365656486049168E-2</v>
      </c>
      <c r="AA38" s="117">
        <f t="shared" si="11"/>
        <v>2</v>
      </c>
      <c r="AB38" s="63">
        <f t="shared" si="12"/>
        <v>367.33448283859485</v>
      </c>
      <c r="AC38" s="63">
        <f t="shared" si="12"/>
        <v>37.183964678394517</v>
      </c>
      <c r="AE38" s="124">
        <f t="shared" si="13"/>
        <v>0</v>
      </c>
      <c r="AF38" s="51">
        <v>0</v>
      </c>
      <c r="AG38" s="51">
        <f t="shared" si="14"/>
        <v>0</v>
      </c>
      <c r="AI38" s="124">
        <v>0</v>
      </c>
      <c r="AJ38" s="51">
        <f t="shared" si="15"/>
        <v>0</v>
      </c>
      <c r="AK38" s="51">
        <f t="shared" si="16"/>
        <v>0</v>
      </c>
      <c r="AM38" s="124">
        <f t="shared" si="17"/>
        <v>0</v>
      </c>
      <c r="AN38" s="51">
        <f t="shared" si="18"/>
        <v>0</v>
      </c>
      <c r="AO38" s="51">
        <f t="shared" si="19"/>
        <v>0</v>
      </c>
      <c r="AQ38" s="124">
        <f t="shared" si="20"/>
        <v>376812</v>
      </c>
      <c r="AR38" s="51">
        <f t="shared" si="20"/>
        <v>38499</v>
      </c>
      <c r="AS38" s="51">
        <f t="shared" si="21"/>
        <v>105068</v>
      </c>
      <c r="AU38" s="178">
        <f t="shared" si="22"/>
        <v>520379</v>
      </c>
      <c r="AW38" s="124">
        <f t="shared" si="23"/>
        <v>1509.1419731763363</v>
      </c>
      <c r="AX38" s="51">
        <f t="shared" si="23"/>
        <v>154.18950783232958</v>
      </c>
      <c r="AY38" s="51">
        <f t="shared" si="23"/>
        <v>420.80010413068402</v>
      </c>
      <c r="AZ38" s="65">
        <f t="shared" si="24"/>
        <v>2084.1315851393501</v>
      </c>
      <c r="BB38" s="131">
        <v>367334.48283859488</v>
      </c>
      <c r="BC38" s="54">
        <v>37183.964678394514</v>
      </c>
      <c r="BD38" s="54">
        <v>91981.843063809341</v>
      </c>
      <c r="BE38" s="54">
        <f t="shared" si="25"/>
        <v>496500.2905807987</v>
      </c>
      <c r="BG38" s="122">
        <f t="shared" si="26"/>
        <v>2.5800782676777656E-2</v>
      </c>
      <c r="BH38" s="49">
        <f t="shared" si="26"/>
        <v>3.5365656486049168E-2</v>
      </c>
      <c r="BI38" s="49">
        <f t="shared" si="26"/>
        <v>0.14226891417159981</v>
      </c>
      <c r="BJ38" s="49">
        <f t="shared" si="27"/>
        <v>4.8094049232616509E-2</v>
      </c>
      <c r="BL38" s="131">
        <v>364487</v>
      </c>
      <c r="BM38" s="54">
        <v>37056</v>
      </c>
      <c r="BN38" s="54">
        <v>97494</v>
      </c>
      <c r="BO38" s="54">
        <f t="shared" si="28"/>
        <v>499037</v>
      </c>
      <c r="BQ38" s="122">
        <f t="shared" si="29"/>
        <v>3.3814649082134718E-2</v>
      </c>
      <c r="BR38" s="49">
        <f t="shared" si="29"/>
        <v>3.8941062176165886E-2</v>
      </c>
      <c r="BS38" s="49">
        <f t="shared" si="29"/>
        <v>7.76868320101749E-2</v>
      </c>
      <c r="BT38" s="49">
        <f t="shared" si="30"/>
        <v>4.2766368024815815E-2</v>
      </c>
      <c r="BV38" s="122">
        <f t="shared" si="31"/>
        <v>2.7699456021728741E-2</v>
      </c>
      <c r="BW38" s="49">
        <f t="shared" si="31"/>
        <v>3.279554549265673E-2</v>
      </c>
      <c r="BX38" s="49">
        <f t="shared" si="31"/>
        <v>7.1312127374048684E-2</v>
      </c>
      <c r="BY38" s="49">
        <f t="shared" si="31"/>
        <v>3.659822399335777E-2</v>
      </c>
      <c r="CA38" s="180">
        <v>244527.08028209492</v>
      </c>
      <c r="CB38" s="64">
        <v>229371.28184483651</v>
      </c>
      <c r="CC38" s="64">
        <v>241416.81816933118</v>
      </c>
      <c r="CD38" s="64">
        <v>242746.46083701082</v>
      </c>
      <c r="CF38" s="180">
        <v>243230.19337672874</v>
      </c>
      <c r="CG38" s="64">
        <v>228057.95392190944</v>
      </c>
      <c r="CH38" s="64">
        <v>240085.09223133314</v>
      </c>
      <c r="CI38" s="64">
        <v>241457.18477281544</v>
      </c>
      <c r="CK38" s="163">
        <v>249686.25</v>
      </c>
      <c r="CL38" s="60">
        <v>248209.3125</v>
      </c>
    </row>
    <row r="39" spans="1:90">
      <c r="A39" s="9" t="s">
        <v>102</v>
      </c>
      <c r="B39" s="23" t="s">
        <v>103</v>
      </c>
      <c r="D39" s="131">
        <v>214182.93747814588</v>
      </c>
      <c r="E39" s="54">
        <v>108345.4375</v>
      </c>
      <c r="F39" s="124">
        <f t="shared" si="0"/>
        <v>1976.8523937904249</v>
      </c>
      <c r="G39" s="131">
        <f t="shared" si="1"/>
        <v>205565</v>
      </c>
      <c r="H39" s="54">
        <v>108122.484375</v>
      </c>
      <c r="I39" s="124">
        <f t="shared" si="2"/>
        <v>1901.2234244178223</v>
      </c>
      <c r="J39" s="49">
        <f t="shared" si="3"/>
        <v>4.1923175045099459E-2</v>
      </c>
      <c r="K39" s="49">
        <f t="shared" si="4"/>
        <v>3.9779106653791141E-2</v>
      </c>
      <c r="M39" s="131">
        <f t="shared" si="5"/>
        <v>218483.79463674742</v>
      </c>
      <c r="N39" s="124">
        <f t="shared" si="6"/>
        <v>2016.5481784754195</v>
      </c>
      <c r="O39" s="49">
        <f t="shared" si="7"/>
        <v>-1.9685016757202467E-2</v>
      </c>
      <c r="P39" s="49">
        <f t="shared" si="8"/>
        <v>-1.9685016757202356E-2</v>
      </c>
      <c r="R39" s="131">
        <v>164639</v>
      </c>
      <c r="S39" s="54">
        <v>16600</v>
      </c>
      <c r="T39" s="54">
        <v>32644</v>
      </c>
      <c r="V39" s="124">
        <f t="shared" si="9"/>
        <v>32644</v>
      </c>
      <c r="W39" s="51">
        <f t="shared" si="10"/>
        <v>299.9374781458755</v>
      </c>
      <c r="Y39" s="176">
        <v>-2.3208058939394594E-2</v>
      </c>
      <c r="Z39" s="61">
        <v>-2.3405282700088792E-2</v>
      </c>
      <c r="AA39" s="117">
        <f t="shared" si="11"/>
        <v>4</v>
      </c>
      <c r="AB39" s="63">
        <f t="shared" si="12"/>
        <v>168.55073540147575</v>
      </c>
      <c r="AC39" s="63">
        <f t="shared" si="12"/>
        <v>16.99783923252798</v>
      </c>
      <c r="AE39" s="124">
        <f t="shared" si="13"/>
        <v>0</v>
      </c>
      <c r="AF39" s="51">
        <v>0</v>
      </c>
      <c r="AG39" s="51">
        <f t="shared" si="14"/>
        <v>299.9374781458755</v>
      </c>
      <c r="AI39" s="124">
        <v>0</v>
      </c>
      <c r="AJ39" s="51">
        <f t="shared" si="15"/>
        <v>0</v>
      </c>
      <c r="AK39" s="51">
        <f t="shared" si="16"/>
        <v>299.9374781458755</v>
      </c>
      <c r="AM39" s="124">
        <f t="shared" si="17"/>
        <v>272.46063525775367</v>
      </c>
      <c r="AN39" s="51">
        <f t="shared" si="18"/>
        <v>27.476842888121823</v>
      </c>
      <c r="AO39" s="51">
        <f t="shared" si="19"/>
        <v>0</v>
      </c>
      <c r="AQ39" s="124">
        <f t="shared" si="20"/>
        <v>164911</v>
      </c>
      <c r="AR39" s="51">
        <f t="shared" si="20"/>
        <v>16627</v>
      </c>
      <c r="AS39" s="51">
        <f t="shared" si="21"/>
        <v>32644</v>
      </c>
      <c r="AU39" s="178">
        <f t="shared" si="22"/>
        <v>214182</v>
      </c>
      <c r="AW39" s="124">
        <f t="shared" si="23"/>
        <v>1522.085320851651</v>
      </c>
      <c r="AX39" s="51">
        <f t="shared" si="23"/>
        <v>153.46285347733263</v>
      </c>
      <c r="AY39" s="51">
        <f t="shared" si="23"/>
        <v>301.29556678378822</v>
      </c>
      <c r="AZ39" s="65">
        <f t="shared" si="24"/>
        <v>1976.8437411127718</v>
      </c>
      <c r="BB39" s="131">
        <v>168550.73540147574</v>
      </c>
      <c r="BC39" s="54">
        <v>16997.839232527978</v>
      </c>
      <c r="BD39" s="54">
        <v>32935.220002743699</v>
      </c>
      <c r="BE39" s="54">
        <f t="shared" si="25"/>
        <v>218483.79463674742</v>
      </c>
      <c r="BG39" s="122">
        <f t="shared" si="26"/>
        <v>-2.1594301518804704E-2</v>
      </c>
      <c r="BH39" s="49">
        <f t="shared" si="26"/>
        <v>-2.1816845509299854E-2</v>
      </c>
      <c r="BI39" s="49">
        <f t="shared" si="26"/>
        <v>-8.8422060857477058E-3</v>
      </c>
      <c r="BJ39" s="49">
        <f t="shared" si="27"/>
        <v>-1.9689307593268479E-2</v>
      </c>
      <c r="BL39" s="131">
        <v>159189</v>
      </c>
      <c r="BM39" s="54">
        <v>15968</v>
      </c>
      <c r="BN39" s="54">
        <v>30408</v>
      </c>
      <c r="BO39" s="54">
        <f t="shared" si="28"/>
        <v>205565</v>
      </c>
      <c r="BQ39" s="122">
        <f t="shared" si="29"/>
        <v>3.5944694671114163E-2</v>
      </c>
      <c r="BR39" s="49">
        <f t="shared" si="29"/>
        <v>4.127004008016022E-2</v>
      </c>
      <c r="BS39" s="49">
        <f t="shared" si="29"/>
        <v>7.3533280715601057E-2</v>
      </c>
      <c r="BT39" s="49">
        <f t="shared" si="30"/>
        <v>4.191861455014223E-2</v>
      </c>
      <c r="BV39" s="122">
        <f t="shared" si="31"/>
        <v>3.3812928790302621E-2</v>
      </c>
      <c r="BW39" s="49">
        <f t="shared" si="31"/>
        <v>3.912731570928174E-2</v>
      </c>
      <c r="BX39" s="49">
        <f t="shared" si="31"/>
        <v>7.1324165082771396E-2</v>
      </c>
      <c r="BY39" s="49">
        <f t="shared" si="31"/>
        <v>3.9774555543415691E-2</v>
      </c>
      <c r="CA39" s="180">
        <v>112200.7901045124</v>
      </c>
      <c r="CB39" s="64">
        <v>104852.08360857697</v>
      </c>
      <c r="CC39" s="64">
        <v>86442.234183690729</v>
      </c>
      <c r="CD39" s="64">
        <v>106820.01381362697</v>
      </c>
      <c r="CF39" s="180">
        <v>111828.20847585068</v>
      </c>
      <c r="CG39" s="64">
        <v>104579.48055031479</v>
      </c>
      <c r="CH39" s="64">
        <v>86129.567433893913</v>
      </c>
      <c r="CI39" s="64">
        <v>106614.24601673437</v>
      </c>
      <c r="CK39" s="163">
        <v>108345.4375</v>
      </c>
      <c r="CL39" s="60">
        <v>108122.484375</v>
      </c>
    </row>
    <row r="40" spans="1:90">
      <c r="A40" s="9" t="s">
        <v>104</v>
      </c>
      <c r="B40" s="23" t="s">
        <v>105</v>
      </c>
      <c r="D40" s="131">
        <v>460440</v>
      </c>
      <c r="E40" s="54">
        <v>223407.53125</v>
      </c>
      <c r="F40" s="124">
        <f t="shared" si="0"/>
        <v>2060.986921182855</v>
      </c>
      <c r="G40" s="131">
        <f t="shared" si="1"/>
        <v>441430</v>
      </c>
      <c r="H40" s="54">
        <v>222454</v>
      </c>
      <c r="I40" s="124">
        <f t="shared" si="2"/>
        <v>1984.3653069848149</v>
      </c>
      <c r="J40" s="49">
        <f t="shared" si="3"/>
        <v>4.3064585551503054E-2</v>
      </c>
      <c r="K40" s="49">
        <f t="shared" si="4"/>
        <v>3.8612655607482171E-2</v>
      </c>
      <c r="M40" s="131">
        <f t="shared" si="5"/>
        <v>466177.78880367801</v>
      </c>
      <c r="N40" s="124">
        <f t="shared" si="6"/>
        <v>2086.6699801718432</v>
      </c>
      <c r="O40" s="49">
        <f t="shared" si="7"/>
        <v>-1.2308155689704781E-2</v>
      </c>
      <c r="P40" s="49">
        <f t="shared" si="8"/>
        <v>-1.2308155689704781E-2</v>
      </c>
      <c r="R40" s="131">
        <v>347046</v>
      </c>
      <c r="S40" s="54">
        <v>34388</v>
      </c>
      <c r="T40" s="54">
        <v>79006</v>
      </c>
      <c r="V40" s="124">
        <f t="shared" si="9"/>
        <v>79006</v>
      </c>
      <c r="W40" s="51">
        <f t="shared" si="10"/>
        <v>0</v>
      </c>
      <c r="Y40" s="176">
        <v>-2.1161636285269458E-2</v>
      </c>
      <c r="Z40" s="61">
        <v>-2.4220981687591348E-2</v>
      </c>
      <c r="AA40" s="117">
        <f t="shared" si="11"/>
        <v>4</v>
      </c>
      <c r="AB40" s="63">
        <f t="shared" si="12"/>
        <v>354.54883345902647</v>
      </c>
      <c r="AC40" s="63">
        <f t="shared" si="12"/>
        <v>35.241585804410299</v>
      </c>
      <c r="AE40" s="124">
        <f t="shared" si="13"/>
        <v>0</v>
      </c>
      <c r="AF40" s="51">
        <v>0</v>
      </c>
      <c r="AG40" s="51">
        <f t="shared" si="14"/>
        <v>0</v>
      </c>
      <c r="AI40" s="124">
        <v>0</v>
      </c>
      <c r="AJ40" s="51">
        <f t="shared" si="15"/>
        <v>0</v>
      </c>
      <c r="AK40" s="51">
        <f t="shared" si="16"/>
        <v>0</v>
      </c>
      <c r="AM40" s="124">
        <f t="shared" si="17"/>
        <v>0</v>
      </c>
      <c r="AN40" s="51">
        <f t="shared" si="18"/>
        <v>0</v>
      </c>
      <c r="AO40" s="51">
        <f t="shared" si="19"/>
        <v>0</v>
      </c>
      <c r="AQ40" s="124">
        <f t="shared" si="20"/>
        <v>347046</v>
      </c>
      <c r="AR40" s="51">
        <f t="shared" si="20"/>
        <v>34388</v>
      </c>
      <c r="AS40" s="51">
        <f t="shared" si="21"/>
        <v>79006</v>
      </c>
      <c r="AU40" s="178">
        <f t="shared" si="22"/>
        <v>460440</v>
      </c>
      <c r="AW40" s="124">
        <f t="shared" si="23"/>
        <v>1553.4212211120343</v>
      </c>
      <c r="AX40" s="51">
        <f t="shared" si="23"/>
        <v>153.92498098696035</v>
      </c>
      <c r="AY40" s="51">
        <f t="shared" si="23"/>
        <v>353.64071908386035</v>
      </c>
      <c r="AZ40" s="65">
        <f t="shared" si="24"/>
        <v>2060.986921182855</v>
      </c>
      <c r="BB40" s="131">
        <v>354548.83345902647</v>
      </c>
      <c r="BC40" s="54">
        <v>35241.585804410301</v>
      </c>
      <c r="BD40" s="54">
        <v>76387.369540241285</v>
      </c>
      <c r="BE40" s="54">
        <f t="shared" si="25"/>
        <v>466177.78880367801</v>
      </c>
      <c r="BG40" s="122">
        <f t="shared" si="26"/>
        <v>-2.1161636285269347E-2</v>
      </c>
      <c r="BH40" s="49">
        <f t="shared" si="26"/>
        <v>-2.4220981687591348E-2</v>
      </c>
      <c r="BI40" s="49">
        <f t="shared" si="26"/>
        <v>3.4280935127360301E-2</v>
      </c>
      <c r="BJ40" s="49">
        <f t="shared" si="27"/>
        <v>-1.2308155689704781E-2</v>
      </c>
      <c r="BL40" s="131">
        <v>335000</v>
      </c>
      <c r="BM40" s="54">
        <v>32998</v>
      </c>
      <c r="BN40" s="54">
        <v>73432</v>
      </c>
      <c r="BO40" s="54">
        <f t="shared" si="28"/>
        <v>441430</v>
      </c>
      <c r="BQ40" s="122">
        <f t="shared" si="29"/>
        <v>3.5958208955223947E-2</v>
      </c>
      <c r="BR40" s="49">
        <f t="shared" si="29"/>
        <v>4.212376507667126E-2</v>
      </c>
      <c r="BS40" s="49">
        <f t="shared" si="29"/>
        <v>7.5906961542651752E-2</v>
      </c>
      <c r="BT40" s="49">
        <f t="shared" si="30"/>
        <v>4.3064585551503054E-2</v>
      </c>
      <c r="BV40" s="122">
        <f t="shared" si="31"/>
        <v>3.1536609914198488E-2</v>
      </c>
      <c r="BW40" s="49">
        <f t="shared" si="31"/>
        <v>3.7675850671958333E-2</v>
      </c>
      <c r="BX40" s="49">
        <f t="shared" si="31"/>
        <v>7.1314856235443314E-2</v>
      </c>
      <c r="BY40" s="49">
        <f t="shared" si="31"/>
        <v>3.8612655607482171E-2</v>
      </c>
      <c r="CA40" s="180">
        <v>236015.93401524643</v>
      </c>
      <c r="CB40" s="64">
        <v>217389.61350991149</v>
      </c>
      <c r="CC40" s="64">
        <v>200487.34715977556</v>
      </c>
      <c r="CD40" s="64">
        <v>227921.33358177877</v>
      </c>
      <c r="CF40" s="180">
        <v>234484.24680348151</v>
      </c>
      <c r="CG40" s="64">
        <v>216291.54109771262</v>
      </c>
      <c r="CH40" s="64">
        <v>199206.08336104706</v>
      </c>
      <c r="CI40" s="64">
        <v>226671.91607386665</v>
      </c>
      <c r="CK40" s="163">
        <v>223407.53125</v>
      </c>
      <c r="CL40" s="60">
        <v>222454</v>
      </c>
    </row>
    <row r="41" spans="1:90">
      <c r="A41" s="9" t="s">
        <v>106</v>
      </c>
      <c r="B41" s="23" t="s">
        <v>107</v>
      </c>
      <c r="D41" s="131">
        <v>559744.27425044763</v>
      </c>
      <c r="E41" s="54">
        <v>267887.4375</v>
      </c>
      <c r="F41" s="124">
        <f t="shared" si="0"/>
        <v>2089.4756375070692</v>
      </c>
      <c r="G41" s="131">
        <f t="shared" si="1"/>
        <v>538678</v>
      </c>
      <c r="H41" s="54">
        <v>267133.375</v>
      </c>
      <c r="I41" s="124">
        <f t="shared" si="2"/>
        <v>2016.5132866681299</v>
      </c>
      <c r="J41" s="49">
        <f t="shared" si="3"/>
        <v>3.9107359592275293E-2</v>
      </c>
      <c r="K41" s="49">
        <f t="shared" si="4"/>
        <v>3.6182429999999988E-2</v>
      </c>
      <c r="M41" s="131">
        <f t="shared" si="5"/>
        <v>561635.16322216659</v>
      </c>
      <c r="N41" s="124">
        <f t="shared" si="6"/>
        <v>2096.5341580161503</v>
      </c>
      <c r="O41" s="49">
        <f t="shared" si="7"/>
        <v>-3.3667567409253474E-3</v>
      </c>
      <c r="P41" s="49">
        <f t="shared" si="8"/>
        <v>-3.3667567409253474E-3</v>
      </c>
      <c r="R41" s="131">
        <v>418921</v>
      </c>
      <c r="S41" s="54">
        <v>43812</v>
      </c>
      <c r="T41" s="54">
        <v>96858</v>
      </c>
      <c r="V41" s="124">
        <f t="shared" si="9"/>
        <v>96858</v>
      </c>
      <c r="W41" s="51">
        <f t="shared" si="10"/>
        <v>153.27425044763368</v>
      </c>
      <c r="Y41" s="176">
        <v>-9.7575742501392337E-3</v>
      </c>
      <c r="Z41" s="61">
        <v>1.0761659085702924E-3</v>
      </c>
      <c r="AA41" s="117">
        <f t="shared" si="11"/>
        <v>1</v>
      </c>
      <c r="AB41" s="63">
        <f t="shared" si="12"/>
        <v>423.04893135917928</v>
      </c>
      <c r="AC41" s="63">
        <f t="shared" si="12"/>
        <v>43.764901704793374</v>
      </c>
      <c r="AE41" s="124">
        <f t="shared" si="13"/>
        <v>153.27425044763368</v>
      </c>
      <c r="AF41" s="51">
        <v>0</v>
      </c>
      <c r="AG41" s="51">
        <f t="shared" si="14"/>
        <v>0</v>
      </c>
      <c r="AI41" s="124">
        <v>0</v>
      </c>
      <c r="AJ41" s="51">
        <f t="shared" si="15"/>
        <v>0</v>
      </c>
      <c r="AK41" s="51">
        <f t="shared" si="16"/>
        <v>0</v>
      </c>
      <c r="AM41" s="124">
        <f t="shared" si="17"/>
        <v>0</v>
      </c>
      <c r="AN41" s="51">
        <f t="shared" si="18"/>
        <v>0</v>
      </c>
      <c r="AO41" s="51">
        <f t="shared" si="19"/>
        <v>0</v>
      </c>
      <c r="AQ41" s="124">
        <f t="shared" si="20"/>
        <v>419074</v>
      </c>
      <c r="AR41" s="51">
        <f t="shared" si="20"/>
        <v>43812</v>
      </c>
      <c r="AS41" s="51">
        <f t="shared" si="21"/>
        <v>96858</v>
      </c>
      <c r="AU41" s="178">
        <f t="shared" si="22"/>
        <v>559744</v>
      </c>
      <c r="AW41" s="124">
        <f t="shared" si="23"/>
        <v>1564.3660035383332</v>
      </c>
      <c r="AX41" s="51">
        <f t="shared" si="23"/>
        <v>163.54630291314052</v>
      </c>
      <c r="AY41" s="51">
        <f t="shared" si="23"/>
        <v>361.56230730304401</v>
      </c>
      <c r="AZ41" s="65">
        <f t="shared" si="24"/>
        <v>2089.4746137545176</v>
      </c>
      <c r="BB41" s="131">
        <v>423048.93135917926</v>
      </c>
      <c r="BC41" s="54">
        <v>43764.901704793374</v>
      </c>
      <c r="BD41" s="54">
        <v>94821.330158193916</v>
      </c>
      <c r="BE41" s="54">
        <f t="shared" si="25"/>
        <v>561635.16322216659</v>
      </c>
      <c r="BG41" s="122">
        <f t="shared" si="26"/>
        <v>-9.3959139582471263E-3</v>
      </c>
      <c r="BH41" s="49">
        <f t="shared" si="26"/>
        <v>1.0761659085702924E-3</v>
      </c>
      <c r="BI41" s="49">
        <f t="shared" si="26"/>
        <v>2.1479026274027424E-2</v>
      </c>
      <c r="BJ41" s="49">
        <f t="shared" si="27"/>
        <v>-3.3672450480428662E-3</v>
      </c>
      <c r="BL41" s="131">
        <v>406221</v>
      </c>
      <c r="BM41" s="54">
        <v>42301</v>
      </c>
      <c r="BN41" s="54">
        <v>90156</v>
      </c>
      <c r="BO41" s="54">
        <f t="shared" si="28"/>
        <v>538678</v>
      </c>
      <c r="BQ41" s="122">
        <f t="shared" si="29"/>
        <v>3.1640412484829739E-2</v>
      </c>
      <c r="BR41" s="49">
        <f t="shared" si="29"/>
        <v>3.5720195740053473E-2</v>
      </c>
      <c r="BS41" s="49">
        <f t="shared" si="29"/>
        <v>7.4337814454944695E-2</v>
      </c>
      <c r="BT41" s="49">
        <f t="shared" si="30"/>
        <v>3.9106850474680543E-2</v>
      </c>
      <c r="BV41" s="122">
        <f t="shared" si="31"/>
        <v>2.8736501215980592E-2</v>
      </c>
      <c r="BW41" s="49">
        <f t="shared" si="31"/>
        <v>3.2804800500214171E-2</v>
      </c>
      <c r="BX41" s="49">
        <f t="shared" si="31"/>
        <v>7.1313716476433031E-2</v>
      </c>
      <c r="BY41" s="49">
        <f t="shared" si="31"/>
        <v>3.6181922315493997E-2</v>
      </c>
      <c r="CA41" s="180">
        <v>281615.05340399692</v>
      </c>
      <c r="CB41" s="64">
        <v>269966.14510217833</v>
      </c>
      <c r="CC41" s="64">
        <v>248869.37529067157</v>
      </c>
      <c r="CD41" s="64">
        <v>274591.87988453184</v>
      </c>
      <c r="CF41" s="180">
        <v>279793.8848779102</v>
      </c>
      <c r="CG41" s="64">
        <v>268861.8791084204</v>
      </c>
      <c r="CH41" s="64">
        <v>247545.83157151414</v>
      </c>
      <c r="CI41" s="64">
        <v>273105.26446256461</v>
      </c>
      <c r="CK41" s="163">
        <v>267887.4375</v>
      </c>
      <c r="CL41" s="60">
        <v>267133.375</v>
      </c>
    </row>
    <row r="42" spans="1:90">
      <c r="A42" s="9" t="s">
        <v>108</v>
      </c>
      <c r="B42" s="23" t="s">
        <v>109</v>
      </c>
      <c r="D42" s="131">
        <v>249664</v>
      </c>
      <c r="E42" s="54">
        <v>114388.2109375</v>
      </c>
      <c r="F42" s="124">
        <f t="shared" si="0"/>
        <v>2182.602542288319</v>
      </c>
      <c r="G42" s="131">
        <f t="shared" si="1"/>
        <v>239797</v>
      </c>
      <c r="H42" s="54">
        <v>114212.703125</v>
      </c>
      <c r="I42" s="124">
        <f t="shared" si="2"/>
        <v>2099.5650522127507</v>
      </c>
      <c r="J42" s="49">
        <f t="shared" si="3"/>
        <v>4.1147303761097875E-2</v>
      </c>
      <c r="K42" s="49">
        <f t="shared" si="4"/>
        <v>3.9549853427048864E-2</v>
      </c>
      <c r="M42" s="131">
        <f t="shared" si="5"/>
        <v>253739.3232438445</v>
      </c>
      <c r="N42" s="124">
        <f t="shared" si="6"/>
        <v>2218.2296686367781</v>
      </c>
      <c r="O42" s="49">
        <f t="shared" si="7"/>
        <v>-1.6061062951319149E-2</v>
      </c>
      <c r="P42" s="49">
        <f t="shared" si="8"/>
        <v>-1.6061062951319149E-2</v>
      </c>
      <c r="R42" s="131">
        <v>183669</v>
      </c>
      <c r="S42" s="54">
        <v>17659</v>
      </c>
      <c r="T42" s="54">
        <v>48336</v>
      </c>
      <c r="V42" s="124">
        <f t="shared" si="9"/>
        <v>48336</v>
      </c>
      <c r="W42" s="51">
        <f t="shared" si="10"/>
        <v>0</v>
      </c>
      <c r="Y42" s="176">
        <v>-2.1265434116487403E-2</v>
      </c>
      <c r="Z42" s="61">
        <v>-2.842503338086444E-2</v>
      </c>
      <c r="AA42" s="117">
        <f t="shared" si="11"/>
        <v>4</v>
      </c>
      <c r="AB42" s="63">
        <f t="shared" si="12"/>
        <v>187.65966422591842</v>
      </c>
      <c r="AC42" s="63">
        <f t="shared" si="12"/>
        <v>18.175643266570965</v>
      </c>
      <c r="AE42" s="124">
        <f t="shared" si="13"/>
        <v>0</v>
      </c>
      <c r="AF42" s="51">
        <v>0</v>
      </c>
      <c r="AG42" s="51">
        <f t="shared" si="14"/>
        <v>0</v>
      </c>
      <c r="AI42" s="124">
        <v>0</v>
      </c>
      <c r="AJ42" s="51">
        <f t="shared" si="15"/>
        <v>0</v>
      </c>
      <c r="AK42" s="51">
        <f t="shared" si="16"/>
        <v>0</v>
      </c>
      <c r="AM42" s="124">
        <f t="shared" si="17"/>
        <v>0</v>
      </c>
      <c r="AN42" s="51">
        <f t="shared" si="18"/>
        <v>0</v>
      </c>
      <c r="AO42" s="51">
        <f t="shared" si="19"/>
        <v>0</v>
      </c>
      <c r="AQ42" s="124">
        <f t="shared" si="20"/>
        <v>183669</v>
      </c>
      <c r="AR42" s="51">
        <f t="shared" si="20"/>
        <v>17659</v>
      </c>
      <c r="AS42" s="51">
        <f t="shared" si="21"/>
        <v>48336</v>
      </c>
      <c r="AU42" s="178">
        <f t="shared" si="22"/>
        <v>249664</v>
      </c>
      <c r="AW42" s="124">
        <f t="shared" si="23"/>
        <v>1605.6637173943911</v>
      </c>
      <c r="AX42" s="51">
        <f t="shared" si="23"/>
        <v>154.37779693615991</v>
      </c>
      <c r="AY42" s="51">
        <f t="shared" si="23"/>
        <v>422.56102795776803</v>
      </c>
      <c r="AZ42" s="65">
        <f t="shared" si="24"/>
        <v>2182.602542288319</v>
      </c>
      <c r="BB42" s="131">
        <v>187659.66422591842</v>
      </c>
      <c r="BC42" s="54">
        <v>18175.643266570962</v>
      </c>
      <c r="BD42" s="54">
        <v>47904.015751355138</v>
      </c>
      <c r="BE42" s="54">
        <f t="shared" si="25"/>
        <v>253739.3232438445</v>
      </c>
      <c r="BG42" s="122">
        <f t="shared" si="26"/>
        <v>-2.1265434116487403E-2</v>
      </c>
      <c r="BH42" s="49">
        <f t="shared" si="26"/>
        <v>-2.8425033380864329E-2</v>
      </c>
      <c r="BI42" s="49">
        <f t="shared" si="26"/>
        <v>9.017704296171436E-3</v>
      </c>
      <c r="BJ42" s="49">
        <f t="shared" si="27"/>
        <v>-1.6061062951319149E-2</v>
      </c>
      <c r="BL42" s="131">
        <v>177776</v>
      </c>
      <c r="BM42" s="54">
        <v>16972</v>
      </c>
      <c r="BN42" s="54">
        <v>45049</v>
      </c>
      <c r="BO42" s="54">
        <f t="shared" si="28"/>
        <v>239797</v>
      </c>
      <c r="BQ42" s="122">
        <f t="shared" si="29"/>
        <v>3.314845648456477E-2</v>
      </c>
      <c r="BR42" s="49">
        <f t="shared" si="29"/>
        <v>4.0478435069526197E-2</v>
      </c>
      <c r="BS42" s="49">
        <f t="shared" si="29"/>
        <v>7.2964993673555467E-2</v>
      </c>
      <c r="BT42" s="49">
        <f t="shared" si="30"/>
        <v>4.1147303761097875E-2</v>
      </c>
      <c r="BV42" s="122">
        <f t="shared" si="31"/>
        <v>3.1563278920380133E-2</v>
      </c>
      <c r="BW42" s="49">
        <f t="shared" si="31"/>
        <v>3.8882010992291161E-2</v>
      </c>
      <c r="BX42" s="49">
        <f t="shared" si="31"/>
        <v>7.1318724906998865E-2</v>
      </c>
      <c r="BY42" s="49">
        <f t="shared" si="31"/>
        <v>3.9549853427048864E-2</v>
      </c>
      <c r="CA42" s="180">
        <v>124921.21465232833</v>
      </c>
      <c r="CB42" s="64">
        <v>112117.43100730205</v>
      </c>
      <c r="CC42" s="64">
        <v>125729.5426468348</v>
      </c>
      <c r="CD42" s="64">
        <v>124056.97209274418</v>
      </c>
      <c r="CF42" s="180">
        <v>124318.94023103383</v>
      </c>
      <c r="CG42" s="64">
        <v>111836.64564219979</v>
      </c>
      <c r="CH42" s="64">
        <v>125266.63582028063</v>
      </c>
      <c r="CI42" s="64">
        <v>123498.3041299734</v>
      </c>
      <c r="CK42" s="163">
        <v>114388.2109375</v>
      </c>
      <c r="CL42" s="60">
        <v>114212.703125</v>
      </c>
    </row>
    <row r="43" spans="1:90">
      <c r="A43" s="9" t="s">
        <v>110</v>
      </c>
      <c r="B43" s="23" t="s">
        <v>111</v>
      </c>
      <c r="D43" s="131">
        <v>752741</v>
      </c>
      <c r="E43" s="54">
        <v>331514.75</v>
      </c>
      <c r="F43" s="124">
        <f t="shared" si="0"/>
        <v>2270.6108853376809</v>
      </c>
      <c r="G43" s="131">
        <f t="shared" si="1"/>
        <v>723611</v>
      </c>
      <c r="H43" s="54">
        <v>330954.25</v>
      </c>
      <c r="I43" s="124">
        <f t="shared" si="2"/>
        <v>2186.4381557269621</v>
      </c>
      <c r="J43" s="49">
        <f t="shared" si="3"/>
        <v>4.0256436123828898E-2</v>
      </c>
      <c r="K43" s="49">
        <f t="shared" si="4"/>
        <v>3.8497649425959901E-2</v>
      </c>
      <c r="M43" s="131">
        <f t="shared" si="5"/>
        <v>760437.13181520416</v>
      </c>
      <c r="N43" s="124">
        <f t="shared" si="6"/>
        <v>2293.8259362975678</v>
      </c>
      <c r="O43" s="49">
        <f t="shared" si="7"/>
        <v>-1.0120668091040064E-2</v>
      </c>
      <c r="P43" s="49">
        <f t="shared" si="8"/>
        <v>-1.0120668091040064E-2</v>
      </c>
      <c r="R43" s="131">
        <v>563693</v>
      </c>
      <c r="S43" s="54">
        <v>56955</v>
      </c>
      <c r="T43" s="54">
        <v>132093</v>
      </c>
      <c r="V43" s="124">
        <f t="shared" si="9"/>
        <v>132093</v>
      </c>
      <c r="W43" s="51">
        <f t="shared" si="10"/>
        <v>0</v>
      </c>
      <c r="Y43" s="176">
        <v>-2.1636085338576305E-2</v>
      </c>
      <c r="Z43" s="61">
        <v>4.0411438655558296E-2</v>
      </c>
      <c r="AA43" s="117">
        <f t="shared" si="11"/>
        <v>1</v>
      </c>
      <c r="AB43" s="63">
        <f t="shared" si="12"/>
        <v>576.1588214290116</v>
      </c>
      <c r="AC43" s="63">
        <f t="shared" si="12"/>
        <v>54.742766067238229</v>
      </c>
      <c r="AE43" s="124">
        <f t="shared" si="13"/>
        <v>0</v>
      </c>
      <c r="AF43" s="51">
        <v>0</v>
      </c>
      <c r="AG43" s="51">
        <f t="shared" si="14"/>
        <v>0</v>
      </c>
      <c r="AI43" s="124">
        <v>0</v>
      </c>
      <c r="AJ43" s="51">
        <f t="shared" si="15"/>
        <v>0</v>
      </c>
      <c r="AK43" s="51">
        <f t="shared" si="16"/>
        <v>0</v>
      </c>
      <c r="AM43" s="124">
        <f t="shared" si="17"/>
        <v>0</v>
      </c>
      <c r="AN43" s="51">
        <f t="shared" si="18"/>
        <v>0</v>
      </c>
      <c r="AO43" s="51">
        <f t="shared" si="19"/>
        <v>0</v>
      </c>
      <c r="AQ43" s="124">
        <f t="shared" si="20"/>
        <v>563693</v>
      </c>
      <c r="AR43" s="51">
        <f t="shared" si="20"/>
        <v>56955</v>
      </c>
      <c r="AS43" s="51">
        <f t="shared" si="21"/>
        <v>132093</v>
      </c>
      <c r="AU43" s="178">
        <f t="shared" si="22"/>
        <v>752741</v>
      </c>
      <c r="AW43" s="124">
        <f t="shared" si="23"/>
        <v>1700.355715695908</v>
      </c>
      <c r="AX43" s="51">
        <f t="shared" si="23"/>
        <v>171.80231045526631</v>
      </c>
      <c r="AY43" s="51">
        <f t="shared" si="23"/>
        <v>398.45285918650683</v>
      </c>
      <c r="AZ43" s="65">
        <f t="shared" si="24"/>
        <v>2270.6108853376809</v>
      </c>
      <c r="BB43" s="131">
        <v>576158.82142901164</v>
      </c>
      <c r="BC43" s="54">
        <v>54742.766067238226</v>
      </c>
      <c r="BD43" s="54">
        <v>129535.5443189543</v>
      </c>
      <c r="BE43" s="54">
        <f t="shared" si="25"/>
        <v>760437.13181520416</v>
      </c>
      <c r="BG43" s="122">
        <f t="shared" si="26"/>
        <v>-2.1636085338576305E-2</v>
      </c>
      <c r="BH43" s="49">
        <f t="shared" si="26"/>
        <v>4.0411438655558296E-2</v>
      </c>
      <c r="BI43" s="49">
        <f t="shared" si="26"/>
        <v>1.9743273512237591E-2</v>
      </c>
      <c r="BJ43" s="49">
        <f t="shared" si="27"/>
        <v>-1.0120668091040064E-2</v>
      </c>
      <c r="BL43" s="131">
        <v>545466</v>
      </c>
      <c r="BM43" s="54">
        <v>55053</v>
      </c>
      <c r="BN43" s="54">
        <v>123092</v>
      </c>
      <c r="BO43" s="54">
        <f t="shared" si="28"/>
        <v>723611</v>
      </c>
      <c r="BQ43" s="122">
        <f t="shared" si="29"/>
        <v>3.341546494190295E-2</v>
      </c>
      <c r="BR43" s="49">
        <f t="shared" si="29"/>
        <v>3.4548525965887311E-2</v>
      </c>
      <c r="BS43" s="49">
        <f t="shared" si="29"/>
        <v>7.3124167289507103E-2</v>
      </c>
      <c r="BT43" s="49">
        <f t="shared" si="30"/>
        <v>4.0256436123828898E-2</v>
      </c>
      <c r="BV43" s="122">
        <f t="shared" si="31"/>
        <v>3.1668244439346349E-2</v>
      </c>
      <c r="BW43" s="49">
        <f t="shared" si="31"/>
        <v>3.2799389769673226E-2</v>
      </c>
      <c r="BX43" s="49">
        <f t="shared" si="31"/>
        <v>7.1309810324196476E-2</v>
      </c>
      <c r="BY43" s="49">
        <f t="shared" si="31"/>
        <v>3.8497649425959901E-2</v>
      </c>
      <c r="CA43" s="180">
        <v>383537.1873996213</v>
      </c>
      <c r="CB43" s="64">
        <v>337683.69062243303</v>
      </c>
      <c r="CC43" s="64">
        <v>339980.78215958754</v>
      </c>
      <c r="CD43" s="64">
        <v>371789.15287492302</v>
      </c>
      <c r="CF43" s="180">
        <v>381525.08370557631</v>
      </c>
      <c r="CG43" s="64">
        <v>336691.44952932134</v>
      </c>
      <c r="CH43" s="64">
        <v>338643.09400072182</v>
      </c>
      <c r="CI43" s="64">
        <v>370223.88810384518</v>
      </c>
      <c r="CK43" s="163">
        <v>331514.75</v>
      </c>
      <c r="CL43" s="60">
        <v>330954.25</v>
      </c>
    </row>
    <row r="44" spans="1:90">
      <c r="A44" s="9" t="s">
        <v>112</v>
      </c>
      <c r="B44" s="23" t="s">
        <v>113</v>
      </c>
      <c r="D44" s="131">
        <v>416455.78266120085</v>
      </c>
      <c r="E44" s="54">
        <v>181031.734375</v>
      </c>
      <c r="F44" s="124">
        <f t="shared" si="0"/>
        <v>2300.4573430121891</v>
      </c>
      <c r="G44" s="131">
        <f t="shared" si="1"/>
        <v>400423</v>
      </c>
      <c r="H44" s="54">
        <v>180360.34375</v>
      </c>
      <c r="I44" s="124">
        <f t="shared" si="2"/>
        <v>2220.1277269410839</v>
      </c>
      <c r="J44" s="49">
        <f t="shared" si="3"/>
        <v>4.0039614760392972E-2</v>
      </c>
      <c r="K44" s="49">
        <f t="shared" si="4"/>
        <v>3.618243000000021E-2</v>
      </c>
      <c r="M44" s="131">
        <f t="shared" si="5"/>
        <v>416078.33355576452</v>
      </c>
      <c r="N44" s="124">
        <f t="shared" si="6"/>
        <v>2298.372354395472</v>
      </c>
      <c r="O44" s="49">
        <f t="shared" si="7"/>
        <v>9.0715876073299562E-4</v>
      </c>
      <c r="P44" s="49">
        <f t="shared" si="8"/>
        <v>9.0715876073321766E-4</v>
      </c>
      <c r="R44" s="131">
        <v>319902</v>
      </c>
      <c r="S44" s="54">
        <v>32056</v>
      </c>
      <c r="T44" s="54">
        <v>63741</v>
      </c>
      <c r="V44" s="124">
        <f t="shared" si="9"/>
        <v>63741</v>
      </c>
      <c r="W44" s="51">
        <f t="shared" si="10"/>
        <v>756.78266120085027</v>
      </c>
      <c r="Y44" s="176">
        <v>5.4390861910558197E-3</v>
      </c>
      <c r="Z44" s="61">
        <v>5.530413596879824E-2</v>
      </c>
      <c r="AA44" s="117">
        <f t="shared" si="11"/>
        <v>2</v>
      </c>
      <c r="AB44" s="63">
        <f t="shared" si="12"/>
        <v>318.1714381245086</v>
      </c>
      <c r="AC44" s="63">
        <f t="shared" si="12"/>
        <v>30.376077291284098</v>
      </c>
      <c r="AE44" s="124">
        <f t="shared" si="13"/>
        <v>0</v>
      </c>
      <c r="AF44" s="51">
        <v>0</v>
      </c>
      <c r="AG44" s="51">
        <f t="shared" si="14"/>
        <v>756.78266120085027</v>
      </c>
      <c r="AI44" s="124">
        <v>0</v>
      </c>
      <c r="AJ44" s="51">
        <f t="shared" si="15"/>
        <v>0</v>
      </c>
      <c r="AK44" s="51">
        <f t="shared" si="16"/>
        <v>756.78266120085027</v>
      </c>
      <c r="AM44" s="124">
        <f t="shared" si="17"/>
        <v>690.82870200559523</v>
      </c>
      <c r="AN44" s="51">
        <f t="shared" si="18"/>
        <v>65.953959195254967</v>
      </c>
      <c r="AO44" s="51">
        <f t="shared" si="19"/>
        <v>0</v>
      </c>
      <c r="AQ44" s="124">
        <f t="shared" si="20"/>
        <v>320593</v>
      </c>
      <c r="AR44" s="51">
        <f t="shared" si="20"/>
        <v>32122</v>
      </c>
      <c r="AS44" s="51">
        <f t="shared" si="21"/>
        <v>63741</v>
      </c>
      <c r="AU44" s="178">
        <f t="shared" si="22"/>
        <v>416456</v>
      </c>
      <c r="AW44" s="124">
        <f t="shared" si="23"/>
        <v>1770.921551996538</v>
      </c>
      <c r="AX44" s="51">
        <f t="shared" si="23"/>
        <v>177.43850331489705</v>
      </c>
      <c r="AY44" s="51">
        <f t="shared" si="23"/>
        <v>352.09848825710895</v>
      </c>
      <c r="AZ44" s="65">
        <f t="shared" si="24"/>
        <v>2300.458543568544</v>
      </c>
      <c r="BB44" s="131">
        <v>318171.43812450854</v>
      </c>
      <c r="BC44" s="54">
        <v>30376.077291284102</v>
      </c>
      <c r="BD44" s="54">
        <v>67530.81813997186</v>
      </c>
      <c r="BE44" s="54">
        <f t="shared" si="25"/>
        <v>416078.33355576452</v>
      </c>
      <c r="BG44" s="122">
        <f t="shared" si="26"/>
        <v>7.6108713269977812E-3</v>
      </c>
      <c r="BH44" s="49">
        <f t="shared" si="26"/>
        <v>5.7476898414952959E-2</v>
      </c>
      <c r="BI44" s="49">
        <f t="shared" si="26"/>
        <v>-5.6119831572551959E-2</v>
      </c>
      <c r="BJ44" s="49">
        <f t="shared" si="27"/>
        <v>9.0768111140993035E-4</v>
      </c>
      <c r="BL44" s="131">
        <v>310125</v>
      </c>
      <c r="BM44" s="54">
        <v>31021</v>
      </c>
      <c r="BN44" s="54">
        <v>59277</v>
      </c>
      <c r="BO44" s="54">
        <f t="shared" si="28"/>
        <v>400423</v>
      </c>
      <c r="BQ44" s="122">
        <f t="shared" si="29"/>
        <v>3.3754131398629594E-2</v>
      </c>
      <c r="BR44" s="49">
        <f t="shared" si="29"/>
        <v>3.5492086006253754E-2</v>
      </c>
      <c r="BS44" s="49">
        <f t="shared" si="29"/>
        <v>7.5307454830709997E-2</v>
      </c>
      <c r="BT44" s="49">
        <f t="shared" si="30"/>
        <v>4.0040157533408394E-2</v>
      </c>
      <c r="BV44" s="122">
        <f t="shared" si="31"/>
        <v>2.9920257548985418E-2</v>
      </c>
      <c r="BW44" s="49">
        <f t="shared" si="31"/>
        <v>3.1651766621332067E-2</v>
      </c>
      <c r="BX44" s="49">
        <f t="shared" si="31"/>
        <v>7.131947257633664E-2</v>
      </c>
      <c r="BY44" s="49">
        <f t="shared" si="31"/>
        <v>3.6182970760038513E-2</v>
      </c>
      <c r="CA44" s="180">
        <v>211800.24318034673</v>
      </c>
      <c r="CB44" s="64">
        <v>187376.46310663648</v>
      </c>
      <c r="CC44" s="64">
        <v>177242.31979581059</v>
      </c>
      <c r="CD44" s="64">
        <v>203426.95627322391</v>
      </c>
      <c r="CF44" s="180">
        <v>210438.56218881314</v>
      </c>
      <c r="CG44" s="64">
        <v>186442.08547813757</v>
      </c>
      <c r="CH44" s="64">
        <v>176178.45221493737</v>
      </c>
      <c r="CI44" s="64">
        <v>202348.87938392343</v>
      </c>
      <c r="CK44" s="163">
        <v>181031.734375</v>
      </c>
      <c r="CL44" s="60">
        <v>180360.34375</v>
      </c>
    </row>
    <row r="45" spans="1:90">
      <c r="A45" s="9" t="s">
        <v>114</v>
      </c>
      <c r="B45" s="23" t="s">
        <v>115</v>
      </c>
      <c r="D45" s="131">
        <v>333312.63866653421</v>
      </c>
      <c r="E45" s="54">
        <v>161620.40625</v>
      </c>
      <c r="F45" s="124">
        <f t="shared" si="0"/>
        <v>2062.3177877115022</v>
      </c>
      <c r="G45" s="131">
        <f t="shared" si="1"/>
        <v>320429</v>
      </c>
      <c r="H45" s="54">
        <v>161179.25</v>
      </c>
      <c r="I45" s="124">
        <f t="shared" si="2"/>
        <v>1988.0288560717338</v>
      </c>
      <c r="J45" s="49">
        <f t="shared" si="3"/>
        <v>4.0207467696538712E-2</v>
      </c>
      <c r="K45" s="49">
        <f t="shared" si="4"/>
        <v>3.7368135483989207E-2</v>
      </c>
      <c r="M45" s="131">
        <f t="shared" si="5"/>
        <v>336791.07937548676</v>
      </c>
      <c r="N45" s="124">
        <f t="shared" si="6"/>
        <v>2083.8400743438719</v>
      </c>
      <c r="O45" s="49">
        <f t="shared" si="7"/>
        <v>-1.0328185400286238E-2</v>
      </c>
      <c r="P45" s="49">
        <f t="shared" si="8"/>
        <v>-1.0328185400286238E-2</v>
      </c>
      <c r="R45" s="131">
        <v>255542</v>
      </c>
      <c r="S45" s="54">
        <v>26645</v>
      </c>
      <c r="T45" s="54">
        <v>50368</v>
      </c>
      <c r="V45" s="124">
        <f t="shared" si="9"/>
        <v>50368</v>
      </c>
      <c r="W45" s="51">
        <f t="shared" si="10"/>
        <v>757.63866653421428</v>
      </c>
      <c r="Y45" s="176">
        <v>-9.7872085512019646E-3</v>
      </c>
      <c r="Z45" s="61">
        <v>2.4522457114943164E-2</v>
      </c>
      <c r="AA45" s="117">
        <f t="shared" si="11"/>
        <v>1</v>
      </c>
      <c r="AB45" s="63">
        <f t="shared" si="12"/>
        <v>258.06776301698943</v>
      </c>
      <c r="AC45" s="63">
        <f t="shared" si="12"/>
        <v>26.007238606591759</v>
      </c>
      <c r="AE45" s="124">
        <f t="shared" si="13"/>
        <v>757.63866653421428</v>
      </c>
      <c r="AF45" s="51">
        <v>0</v>
      </c>
      <c r="AG45" s="51">
        <f t="shared" si="14"/>
        <v>0</v>
      </c>
      <c r="AI45" s="124">
        <v>0</v>
      </c>
      <c r="AJ45" s="51">
        <f t="shared" si="15"/>
        <v>0</v>
      </c>
      <c r="AK45" s="51">
        <f t="shared" si="16"/>
        <v>0</v>
      </c>
      <c r="AM45" s="124">
        <f t="shared" si="17"/>
        <v>0</v>
      </c>
      <c r="AN45" s="51">
        <f t="shared" si="18"/>
        <v>0</v>
      </c>
      <c r="AO45" s="51">
        <f t="shared" si="19"/>
        <v>0</v>
      </c>
      <c r="AQ45" s="124">
        <f t="shared" si="20"/>
        <v>256300</v>
      </c>
      <c r="AR45" s="51">
        <f t="shared" si="20"/>
        <v>26645</v>
      </c>
      <c r="AS45" s="51">
        <f t="shared" si="21"/>
        <v>50368</v>
      </c>
      <c r="AU45" s="178">
        <f t="shared" si="22"/>
        <v>333313</v>
      </c>
      <c r="AW45" s="124">
        <f t="shared" si="23"/>
        <v>1585.814600685673</v>
      </c>
      <c r="AX45" s="51">
        <f t="shared" si="23"/>
        <v>164.86160762883245</v>
      </c>
      <c r="AY45" s="51">
        <f t="shared" si="23"/>
        <v>311.64381508909861</v>
      </c>
      <c r="AZ45" s="65">
        <f t="shared" si="24"/>
        <v>2062.320023403604</v>
      </c>
      <c r="BB45" s="131">
        <v>258067.76301698943</v>
      </c>
      <c r="BC45" s="54">
        <v>26007.23860659176</v>
      </c>
      <c r="BD45" s="54">
        <v>52716.077751905606</v>
      </c>
      <c r="BE45" s="54">
        <f t="shared" si="25"/>
        <v>336791.07937548676</v>
      </c>
      <c r="BG45" s="122">
        <f t="shared" si="26"/>
        <v>-6.8499955063083817E-3</v>
      </c>
      <c r="BH45" s="49">
        <f t="shared" si="26"/>
        <v>2.4522457114943164E-2</v>
      </c>
      <c r="BI45" s="49">
        <f t="shared" si="26"/>
        <v>-4.4541966171235625E-2</v>
      </c>
      <c r="BJ45" s="49">
        <f t="shared" si="27"/>
        <v>-1.0327112529037841E-2</v>
      </c>
      <c r="BL45" s="131">
        <v>247814</v>
      </c>
      <c r="BM45" s="54">
        <v>25728</v>
      </c>
      <c r="BN45" s="54">
        <v>46887</v>
      </c>
      <c r="BO45" s="54">
        <f t="shared" si="28"/>
        <v>320429</v>
      </c>
      <c r="BQ45" s="122">
        <f t="shared" si="29"/>
        <v>3.4243424503861863E-2</v>
      </c>
      <c r="BR45" s="49">
        <f t="shared" si="29"/>
        <v>3.564210199004969E-2</v>
      </c>
      <c r="BS45" s="49">
        <f t="shared" si="29"/>
        <v>7.4242327297545208E-2</v>
      </c>
      <c r="BT45" s="49">
        <f t="shared" si="30"/>
        <v>4.0208595351856502E-2</v>
      </c>
      <c r="BV45" s="122">
        <f t="shared" si="31"/>
        <v>3.1420371639884204E-2</v>
      </c>
      <c r="BW45" s="49">
        <f t="shared" si="31"/>
        <v>3.2815231320331595E-2</v>
      </c>
      <c r="BX45" s="49">
        <f t="shared" si="31"/>
        <v>7.1310094124162227E-2</v>
      </c>
      <c r="BY45" s="49">
        <f t="shared" si="31"/>
        <v>3.7369260061278275E-2</v>
      </c>
      <c r="CA45" s="180">
        <v>171790.45135602989</v>
      </c>
      <c r="CB45" s="64">
        <v>160427.04719716389</v>
      </c>
      <c r="CC45" s="64">
        <v>138359.34716380388</v>
      </c>
      <c r="CD45" s="64">
        <v>164662.22499938638</v>
      </c>
      <c r="CF45" s="180">
        <v>171059.77000743599</v>
      </c>
      <c r="CG45" s="64">
        <v>159737.09960792062</v>
      </c>
      <c r="CH45" s="64">
        <v>137546.92531915545</v>
      </c>
      <c r="CI45" s="64">
        <v>164111.84380887781</v>
      </c>
      <c r="CK45" s="163">
        <v>161620.40625</v>
      </c>
      <c r="CL45" s="60">
        <v>161179.25</v>
      </c>
    </row>
    <row r="46" spans="1:90">
      <c r="A46" s="9" t="s">
        <v>116</v>
      </c>
      <c r="B46" s="23" t="s">
        <v>117</v>
      </c>
      <c r="D46" s="131">
        <v>610432.45740785799</v>
      </c>
      <c r="E46" s="54">
        <v>269068.4375</v>
      </c>
      <c r="F46" s="124">
        <f t="shared" si="0"/>
        <v>2268.6884536870211</v>
      </c>
      <c r="G46" s="131">
        <f t="shared" si="1"/>
        <v>585641</v>
      </c>
      <c r="H46" s="54">
        <v>267480.9375</v>
      </c>
      <c r="I46" s="124">
        <f t="shared" si="2"/>
        <v>2189.468174718058</v>
      </c>
      <c r="J46" s="49">
        <f t="shared" si="3"/>
        <v>4.2332175185579635E-2</v>
      </c>
      <c r="K46" s="49">
        <f t="shared" si="4"/>
        <v>3.6182429999999766E-2</v>
      </c>
      <c r="M46" s="131">
        <f t="shared" si="5"/>
        <v>599845.45108359819</v>
      </c>
      <c r="N46" s="124">
        <f t="shared" si="6"/>
        <v>2229.3415632727201</v>
      </c>
      <c r="O46" s="49">
        <f t="shared" si="7"/>
        <v>1.7649556740214845E-2</v>
      </c>
      <c r="P46" s="49">
        <f t="shared" si="8"/>
        <v>1.7649556740214845E-2</v>
      </c>
      <c r="R46" s="131">
        <v>464614</v>
      </c>
      <c r="S46" s="54">
        <v>45287</v>
      </c>
      <c r="T46" s="54">
        <v>99822</v>
      </c>
      <c r="V46" s="124">
        <f t="shared" si="9"/>
        <v>99822</v>
      </c>
      <c r="W46" s="51">
        <f t="shared" si="10"/>
        <v>709.45740785798989</v>
      </c>
      <c r="Y46" s="176">
        <v>3.2367305755044429E-2</v>
      </c>
      <c r="Z46" s="61">
        <v>2.5759808284739893E-2</v>
      </c>
      <c r="AA46" s="117">
        <f t="shared" si="11"/>
        <v>2</v>
      </c>
      <c r="AB46" s="63">
        <f t="shared" si="12"/>
        <v>450.0471851539258</v>
      </c>
      <c r="AC46" s="63">
        <f t="shared" si="12"/>
        <v>44.149711885990385</v>
      </c>
      <c r="AE46" s="124">
        <f t="shared" si="13"/>
        <v>0</v>
      </c>
      <c r="AF46" s="51">
        <v>0</v>
      </c>
      <c r="AG46" s="51">
        <f t="shared" si="14"/>
        <v>709.45740785798989</v>
      </c>
      <c r="AI46" s="124">
        <v>0</v>
      </c>
      <c r="AJ46" s="51">
        <f t="shared" si="15"/>
        <v>0</v>
      </c>
      <c r="AK46" s="51">
        <f t="shared" si="16"/>
        <v>709.45740785798989</v>
      </c>
      <c r="AM46" s="124">
        <f t="shared" si="17"/>
        <v>646.07712291503947</v>
      </c>
      <c r="AN46" s="51">
        <f t="shared" si="18"/>
        <v>63.380284942950439</v>
      </c>
      <c r="AO46" s="51">
        <f t="shared" si="19"/>
        <v>0</v>
      </c>
      <c r="AQ46" s="124">
        <f t="shared" si="20"/>
        <v>465260</v>
      </c>
      <c r="AR46" s="51">
        <f t="shared" si="20"/>
        <v>45350</v>
      </c>
      <c r="AS46" s="51">
        <f t="shared" si="21"/>
        <v>99822</v>
      </c>
      <c r="AU46" s="178">
        <f t="shared" si="22"/>
        <v>610432</v>
      </c>
      <c r="AW46" s="124">
        <f t="shared" si="23"/>
        <v>1729.1511569431104</v>
      </c>
      <c r="AX46" s="51">
        <f t="shared" si="23"/>
        <v>168.54448043539108</v>
      </c>
      <c r="AY46" s="51">
        <f t="shared" si="23"/>
        <v>370.99111634005754</v>
      </c>
      <c r="AZ46" s="65">
        <f t="shared" si="24"/>
        <v>2268.686753718559</v>
      </c>
      <c r="BB46" s="131">
        <v>450047.18515392579</v>
      </c>
      <c r="BC46" s="54">
        <v>44149.711885990379</v>
      </c>
      <c r="BD46" s="54">
        <v>105648.55404368206</v>
      </c>
      <c r="BE46" s="54">
        <f t="shared" si="25"/>
        <v>599845.45108359819</v>
      </c>
      <c r="BG46" s="122">
        <f t="shared" si="26"/>
        <v>3.3802710799915481E-2</v>
      </c>
      <c r="BH46" s="49">
        <f t="shared" si="26"/>
        <v>2.7186771164196433E-2</v>
      </c>
      <c r="BI46" s="49">
        <f t="shared" si="26"/>
        <v>-5.5150343480072417E-2</v>
      </c>
      <c r="BJ46" s="49">
        <f t="shared" si="27"/>
        <v>1.7648794197367978E-2</v>
      </c>
      <c r="BL46" s="131">
        <v>449424</v>
      </c>
      <c r="BM46" s="54">
        <v>43590</v>
      </c>
      <c r="BN46" s="54">
        <v>92627</v>
      </c>
      <c r="BO46" s="54">
        <f t="shared" si="28"/>
        <v>585641</v>
      </c>
      <c r="BQ46" s="122">
        <f t="shared" si="29"/>
        <v>3.5236213464345578E-2</v>
      </c>
      <c r="BR46" s="49">
        <f t="shared" si="29"/>
        <v>4.0376233080981816E-2</v>
      </c>
      <c r="BS46" s="49">
        <f t="shared" si="29"/>
        <v>7.7677135176568379E-2</v>
      </c>
      <c r="BT46" s="49">
        <f t="shared" si="30"/>
        <v>4.2331394147609114E-2</v>
      </c>
      <c r="BV46" s="122">
        <f t="shared" si="31"/>
        <v>2.9128334353200502E-2</v>
      </c>
      <c r="BW46" s="49">
        <f t="shared" si="31"/>
        <v>3.4238027926332126E-2</v>
      </c>
      <c r="BX46" s="49">
        <f t="shared" si="31"/>
        <v>7.1318855223748479E-2</v>
      </c>
      <c r="BY46" s="49">
        <f t="shared" si="31"/>
        <v>3.6181653570142469E-2</v>
      </c>
      <c r="CA46" s="180">
        <v>299587.24082873476</v>
      </c>
      <c r="CB46" s="64">
        <v>272339.86735830415</v>
      </c>
      <c r="CC46" s="64">
        <v>277286.65692992118</v>
      </c>
      <c r="CD46" s="64">
        <v>293273.46441104979</v>
      </c>
      <c r="CF46" s="180">
        <v>297438.88988359296</v>
      </c>
      <c r="CG46" s="64">
        <v>270866.19454148482</v>
      </c>
      <c r="CH46" s="64">
        <v>275446.96216349921</v>
      </c>
      <c r="CI46" s="64">
        <v>291358.68971339316</v>
      </c>
      <c r="CK46" s="163">
        <v>269068.4375</v>
      </c>
      <c r="CL46" s="60">
        <v>267480.9375</v>
      </c>
    </row>
    <row r="47" spans="1:90">
      <c r="A47" s="9" t="s">
        <v>118</v>
      </c>
      <c r="B47" s="23" t="s">
        <v>119</v>
      </c>
      <c r="D47" s="131">
        <v>255804.73464794824</v>
      </c>
      <c r="E47" s="54">
        <v>119119.7421875</v>
      </c>
      <c r="F47" s="124">
        <f t="shared" si="0"/>
        <v>2147.4587667030014</v>
      </c>
      <c r="G47" s="131">
        <f t="shared" si="1"/>
        <v>245449</v>
      </c>
      <c r="H47" s="54">
        <v>118797.6484375</v>
      </c>
      <c r="I47" s="124">
        <f t="shared" si="2"/>
        <v>2066.1099207627149</v>
      </c>
      <c r="J47" s="49">
        <f t="shared" si="3"/>
        <v>4.2190983250892211E-2</v>
      </c>
      <c r="K47" s="49">
        <f t="shared" si="4"/>
        <v>3.9372951614431217E-2</v>
      </c>
      <c r="M47" s="131">
        <f t="shared" si="5"/>
        <v>260667.80098356301</v>
      </c>
      <c r="N47" s="124">
        <f t="shared" si="6"/>
        <v>2188.2837907192561</v>
      </c>
      <c r="O47" s="49">
        <f t="shared" si="7"/>
        <v>-1.8656183530398662E-2</v>
      </c>
      <c r="P47" s="49">
        <f t="shared" si="8"/>
        <v>-1.8656183530398551E-2</v>
      </c>
      <c r="R47" s="131">
        <v>195104</v>
      </c>
      <c r="S47" s="54">
        <v>20373</v>
      </c>
      <c r="T47" s="54">
        <v>39453</v>
      </c>
      <c r="V47" s="124">
        <f t="shared" si="9"/>
        <v>39453</v>
      </c>
      <c r="W47" s="51">
        <f t="shared" si="10"/>
        <v>874.73464794823667</v>
      </c>
      <c r="Y47" s="176">
        <v>-1.2896076671551682E-2</v>
      </c>
      <c r="Z47" s="61">
        <v>3.9601544535832645E-2</v>
      </c>
      <c r="AA47" s="117">
        <f t="shared" si="11"/>
        <v>1</v>
      </c>
      <c r="AB47" s="63">
        <f t="shared" si="12"/>
        <v>197.65294756617152</v>
      </c>
      <c r="AC47" s="63">
        <f t="shared" si="12"/>
        <v>19.596931254172247</v>
      </c>
      <c r="AE47" s="124">
        <f t="shared" si="13"/>
        <v>874.73464794823667</v>
      </c>
      <c r="AF47" s="51">
        <v>0</v>
      </c>
      <c r="AG47" s="51">
        <f t="shared" si="14"/>
        <v>0</v>
      </c>
      <c r="AI47" s="124">
        <v>0</v>
      </c>
      <c r="AJ47" s="51">
        <f t="shared" si="15"/>
        <v>0</v>
      </c>
      <c r="AK47" s="51">
        <f t="shared" si="16"/>
        <v>0</v>
      </c>
      <c r="AM47" s="124">
        <f t="shared" si="17"/>
        <v>0</v>
      </c>
      <c r="AN47" s="51">
        <f t="shared" si="18"/>
        <v>0</v>
      </c>
      <c r="AO47" s="51">
        <f t="shared" si="19"/>
        <v>0</v>
      </c>
      <c r="AQ47" s="124">
        <f t="shared" si="20"/>
        <v>195979</v>
      </c>
      <c r="AR47" s="51">
        <f t="shared" si="20"/>
        <v>20373</v>
      </c>
      <c r="AS47" s="51">
        <f t="shared" si="21"/>
        <v>39453</v>
      </c>
      <c r="AU47" s="178">
        <f t="shared" si="22"/>
        <v>255805</v>
      </c>
      <c r="AW47" s="124">
        <f t="shared" si="23"/>
        <v>1645.2268650105032</v>
      </c>
      <c r="AX47" s="51">
        <f t="shared" si="23"/>
        <v>171.02958439862934</v>
      </c>
      <c r="AY47" s="51">
        <f t="shared" si="23"/>
        <v>331.20454490154242</v>
      </c>
      <c r="AZ47" s="65">
        <f t="shared" si="24"/>
        <v>2147.4609943106748</v>
      </c>
      <c r="BB47" s="131">
        <v>197652.94756617153</v>
      </c>
      <c r="BC47" s="54">
        <v>19596.931254172247</v>
      </c>
      <c r="BD47" s="54">
        <v>43417.922163219257</v>
      </c>
      <c r="BE47" s="54">
        <f t="shared" si="25"/>
        <v>260667.80098356301</v>
      </c>
      <c r="BG47" s="122">
        <f t="shared" si="26"/>
        <v>-8.4691252358435332E-3</v>
      </c>
      <c r="BH47" s="49">
        <f t="shared" si="26"/>
        <v>3.9601544535832645E-2</v>
      </c>
      <c r="BI47" s="49">
        <f t="shared" si="26"/>
        <v>-9.1319942679755184E-2</v>
      </c>
      <c r="BJ47" s="49">
        <f t="shared" si="27"/>
        <v>-1.86551655602053E-2</v>
      </c>
      <c r="BL47" s="131">
        <v>189049</v>
      </c>
      <c r="BM47" s="54">
        <v>19673</v>
      </c>
      <c r="BN47" s="54">
        <v>36727</v>
      </c>
      <c r="BO47" s="54">
        <f t="shared" si="28"/>
        <v>245449</v>
      </c>
      <c r="BQ47" s="122">
        <f t="shared" si="29"/>
        <v>3.6657162957751677E-2</v>
      </c>
      <c r="BR47" s="49">
        <f t="shared" si="29"/>
        <v>3.5581761805520307E-2</v>
      </c>
      <c r="BS47" s="49">
        <f t="shared" si="29"/>
        <v>7.4223323440520517E-2</v>
      </c>
      <c r="BT47" s="49">
        <f t="shared" si="30"/>
        <v>4.2192064339231283E-2</v>
      </c>
      <c r="BV47" s="122">
        <f t="shared" si="31"/>
        <v>3.3854094491100328E-2</v>
      </c>
      <c r="BW47" s="49">
        <f t="shared" si="31"/>
        <v>3.2781601169120211E-2</v>
      </c>
      <c r="BX47" s="49">
        <f t="shared" si="31"/>
        <v>7.1318677978479572E-2</v>
      </c>
      <c r="BY47" s="49">
        <f t="shared" si="31"/>
        <v>3.937402977956217E-2</v>
      </c>
      <c r="CA47" s="180">
        <v>131573.53974508995</v>
      </c>
      <c r="CB47" s="64">
        <v>120884.72224174633</v>
      </c>
      <c r="CC47" s="64">
        <v>113955.27933590836</v>
      </c>
      <c r="CD47" s="64">
        <v>127444.40908364153</v>
      </c>
      <c r="CF47" s="180">
        <v>130605.35753199324</v>
      </c>
      <c r="CG47" s="64">
        <v>120345.40619343448</v>
      </c>
      <c r="CH47" s="64">
        <v>113287.94573360996</v>
      </c>
      <c r="CI47" s="64">
        <v>126664.80304447314</v>
      </c>
      <c r="CK47" s="163">
        <v>119119.7421875</v>
      </c>
      <c r="CL47" s="60">
        <v>118797.6484375</v>
      </c>
    </row>
    <row r="48" spans="1:90">
      <c r="A48" s="9" t="s">
        <v>120</v>
      </c>
      <c r="B48" s="23" t="s">
        <v>121</v>
      </c>
      <c r="D48" s="131">
        <v>694158.78638616158</v>
      </c>
      <c r="E48" s="54">
        <v>336869.125</v>
      </c>
      <c r="F48" s="124">
        <f t="shared" si="0"/>
        <v>2060.6186048844979</v>
      </c>
      <c r="G48" s="131">
        <f t="shared" si="1"/>
        <v>668393</v>
      </c>
      <c r="H48" s="54">
        <v>336312.5</v>
      </c>
      <c r="I48" s="124">
        <f t="shared" si="2"/>
        <v>1987.4164653410146</v>
      </c>
      <c r="J48" s="49">
        <f t="shared" si="3"/>
        <v>3.8548857313229767E-2</v>
      </c>
      <c r="K48" s="49">
        <f t="shared" si="4"/>
        <v>3.6832813262882347E-2</v>
      </c>
      <c r="M48" s="131">
        <f t="shared" si="5"/>
        <v>699979.45189215313</v>
      </c>
      <c r="N48" s="124">
        <f t="shared" si="6"/>
        <v>2077.8973195960098</v>
      </c>
      <c r="O48" s="49">
        <f t="shared" si="7"/>
        <v>-8.3154805334033632E-3</v>
      </c>
      <c r="P48" s="49">
        <f t="shared" si="8"/>
        <v>-8.3154805334034743E-3</v>
      </c>
      <c r="R48" s="131">
        <v>533173</v>
      </c>
      <c r="S48" s="54">
        <v>59018</v>
      </c>
      <c r="T48" s="54">
        <v>99949</v>
      </c>
      <c r="V48" s="124">
        <f t="shared" si="9"/>
        <v>99949</v>
      </c>
      <c r="W48" s="51">
        <f t="shared" si="10"/>
        <v>2018.786386161577</v>
      </c>
      <c r="Y48" s="176">
        <v>1.9153497537582886E-4</v>
      </c>
      <c r="Z48" s="61">
        <v>6.0718326828593128E-2</v>
      </c>
      <c r="AA48" s="117">
        <f t="shared" si="11"/>
        <v>2</v>
      </c>
      <c r="AB48" s="63">
        <f t="shared" si="12"/>
        <v>533.07089827862467</v>
      </c>
      <c r="AC48" s="63">
        <f t="shared" si="12"/>
        <v>55.6396533436506</v>
      </c>
      <c r="AE48" s="124">
        <f t="shared" si="13"/>
        <v>0</v>
      </c>
      <c r="AF48" s="51">
        <v>0</v>
      </c>
      <c r="AG48" s="51">
        <f t="shared" si="14"/>
        <v>2018.786386161577</v>
      </c>
      <c r="AI48" s="124">
        <v>0</v>
      </c>
      <c r="AJ48" s="51">
        <f t="shared" si="15"/>
        <v>0</v>
      </c>
      <c r="AK48" s="51">
        <f t="shared" si="16"/>
        <v>2018.786386161577</v>
      </c>
      <c r="AM48" s="124">
        <f t="shared" si="17"/>
        <v>1827.9887617748814</v>
      </c>
      <c r="AN48" s="51">
        <f t="shared" si="18"/>
        <v>190.79762438669567</v>
      </c>
      <c r="AO48" s="51">
        <f t="shared" si="19"/>
        <v>0</v>
      </c>
      <c r="AQ48" s="124">
        <f t="shared" si="20"/>
        <v>535001</v>
      </c>
      <c r="AR48" s="51">
        <f t="shared" si="20"/>
        <v>59209</v>
      </c>
      <c r="AS48" s="51">
        <f t="shared" si="21"/>
        <v>99949</v>
      </c>
      <c r="AU48" s="178">
        <f t="shared" si="22"/>
        <v>694159</v>
      </c>
      <c r="AW48" s="124">
        <f t="shared" si="23"/>
        <v>1588.1568249984323</v>
      </c>
      <c r="AX48" s="51">
        <f t="shared" si="23"/>
        <v>175.76261997890131</v>
      </c>
      <c r="AY48" s="51">
        <f t="shared" si="23"/>
        <v>296.69979402238181</v>
      </c>
      <c r="AZ48" s="65">
        <f t="shared" si="24"/>
        <v>2060.6192389997154</v>
      </c>
      <c r="BB48" s="131">
        <v>533070.89827862463</v>
      </c>
      <c r="BC48" s="54">
        <v>55639.6533436506</v>
      </c>
      <c r="BD48" s="54">
        <v>111268.90026987791</v>
      </c>
      <c r="BE48" s="54">
        <f t="shared" si="25"/>
        <v>699979.45189215313</v>
      </c>
      <c r="BG48" s="122">
        <f t="shared" si="26"/>
        <v>3.6207223609616701E-3</v>
      </c>
      <c r="BH48" s="49">
        <f t="shared" si="26"/>
        <v>6.4151130387240629E-2</v>
      </c>
      <c r="BI48" s="49">
        <f t="shared" si="26"/>
        <v>-0.10173462883538864</v>
      </c>
      <c r="BJ48" s="49">
        <f t="shared" si="27"/>
        <v>-8.3151753618189161E-3</v>
      </c>
      <c r="BL48" s="131">
        <v>517945</v>
      </c>
      <c r="BM48" s="54">
        <v>57306</v>
      </c>
      <c r="BN48" s="54">
        <v>93142</v>
      </c>
      <c r="BO48" s="54">
        <f t="shared" si="28"/>
        <v>668393</v>
      </c>
      <c r="BQ48" s="122">
        <f t="shared" si="29"/>
        <v>3.2930137369797885E-2</v>
      </c>
      <c r="BR48" s="49">
        <f t="shared" si="29"/>
        <v>3.320769203922791E-2</v>
      </c>
      <c r="BS48" s="49">
        <f t="shared" si="29"/>
        <v>7.3081960876940633E-2</v>
      </c>
      <c r="BT48" s="49">
        <f t="shared" si="30"/>
        <v>3.8549176906400806E-2</v>
      </c>
      <c r="BV48" s="122">
        <f t="shared" si="31"/>
        <v>3.1223377399695496E-2</v>
      </c>
      <c r="BW48" s="49">
        <f t="shared" si="31"/>
        <v>3.150047345224305E-2</v>
      </c>
      <c r="BX48" s="49">
        <f t="shared" si="31"/>
        <v>7.1308856124544073E-2</v>
      </c>
      <c r="BY48" s="49">
        <f t="shared" si="31"/>
        <v>3.6833132327974472E-2</v>
      </c>
      <c r="CA48" s="180">
        <v>354854.43493389926</v>
      </c>
      <c r="CB48" s="64">
        <v>343216.18792443711</v>
      </c>
      <c r="CC48" s="64">
        <v>292037.89541072596</v>
      </c>
      <c r="CD48" s="64">
        <v>342230.48370562645</v>
      </c>
      <c r="CF48" s="180">
        <v>354003.15372159594</v>
      </c>
      <c r="CG48" s="64">
        <v>342410.71403395932</v>
      </c>
      <c r="CH48" s="64">
        <v>290431.0652502834</v>
      </c>
      <c r="CI48" s="64">
        <v>341608.72043109423</v>
      </c>
      <c r="CK48" s="163">
        <v>336869.125</v>
      </c>
      <c r="CL48" s="60">
        <v>336312.5</v>
      </c>
    </row>
    <row r="49" spans="1:90">
      <c r="A49" s="9" t="s">
        <v>122</v>
      </c>
      <c r="B49" s="23" t="s">
        <v>123</v>
      </c>
      <c r="D49" s="131">
        <v>458963.81300571351</v>
      </c>
      <c r="E49" s="54">
        <v>224282.46875</v>
      </c>
      <c r="F49" s="124">
        <f t="shared" si="0"/>
        <v>2046.3650840106666</v>
      </c>
      <c r="G49" s="131">
        <f t="shared" si="1"/>
        <v>441694</v>
      </c>
      <c r="H49" s="54">
        <v>223652.9375</v>
      </c>
      <c r="I49" s="124">
        <f t="shared" si="2"/>
        <v>1974.908109579379</v>
      </c>
      <c r="J49" s="49">
        <f t="shared" si="3"/>
        <v>3.9099043694760471E-2</v>
      </c>
      <c r="K49" s="49">
        <f t="shared" si="4"/>
        <v>3.6182429999999766E-2</v>
      </c>
      <c r="M49" s="131">
        <f t="shared" si="5"/>
        <v>455548.40519645717</v>
      </c>
      <c r="N49" s="124">
        <f t="shared" si="6"/>
        <v>2031.136930743532</v>
      </c>
      <c r="O49" s="49">
        <f t="shared" si="7"/>
        <v>7.4973543322656155E-3</v>
      </c>
      <c r="P49" s="49">
        <f t="shared" si="8"/>
        <v>7.4973543322656155E-3</v>
      </c>
      <c r="R49" s="131">
        <v>345539</v>
      </c>
      <c r="S49" s="54">
        <v>36597</v>
      </c>
      <c r="T49" s="54">
        <v>76360</v>
      </c>
      <c r="V49" s="124">
        <f t="shared" si="9"/>
        <v>76360</v>
      </c>
      <c r="W49" s="51">
        <f t="shared" si="10"/>
        <v>467.81300571351312</v>
      </c>
      <c r="Y49" s="176">
        <v>2.4853338247599499E-2</v>
      </c>
      <c r="Z49" s="61">
        <v>1.1460356136325345E-2</v>
      </c>
      <c r="AA49" s="117">
        <f t="shared" si="11"/>
        <v>2</v>
      </c>
      <c r="AB49" s="63">
        <f t="shared" si="12"/>
        <v>337.15946185123266</v>
      </c>
      <c r="AC49" s="63">
        <f t="shared" si="12"/>
        <v>36.182337526106096</v>
      </c>
      <c r="AE49" s="124">
        <f t="shared" si="13"/>
        <v>0</v>
      </c>
      <c r="AF49" s="51">
        <v>0</v>
      </c>
      <c r="AG49" s="51">
        <f t="shared" si="14"/>
        <v>467.81300571351312</v>
      </c>
      <c r="AI49" s="124">
        <v>0</v>
      </c>
      <c r="AJ49" s="51">
        <f t="shared" si="15"/>
        <v>0</v>
      </c>
      <c r="AK49" s="51">
        <f t="shared" si="16"/>
        <v>467.81300571351312</v>
      </c>
      <c r="AM49" s="124">
        <f t="shared" si="17"/>
        <v>422.47501221785109</v>
      </c>
      <c r="AN49" s="51">
        <f t="shared" si="18"/>
        <v>45.337993495662005</v>
      </c>
      <c r="AO49" s="51">
        <f t="shared" si="19"/>
        <v>0</v>
      </c>
      <c r="AQ49" s="124">
        <f t="shared" si="20"/>
        <v>345961</v>
      </c>
      <c r="AR49" s="51">
        <f t="shared" si="20"/>
        <v>36642</v>
      </c>
      <c r="AS49" s="51">
        <f t="shared" si="21"/>
        <v>76360</v>
      </c>
      <c r="AU49" s="178">
        <f t="shared" si="22"/>
        <v>458963</v>
      </c>
      <c r="AW49" s="124">
        <f t="shared" si="23"/>
        <v>1542.5235950368947</v>
      </c>
      <c r="AX49" s="51">
        <f t="shared" si="23"/>
        <v>163.37433863742416</v>
      </c>
      <c r="AY49" s="51">
        <f t="shared" si="23"/>
        <v>340.46352541765486</v>
      </c>
      <c r="AZ49" s="65">
        <f t="shared" si="24"/>
        <v>2046.3614590919738</v>
      </c>
      <c r="BB49" s="131">
        <v>337159.46185123263</v>
      </c>
      <c r="BC49" s="54">
        <v>36182.337526106101</v>
      </c>
      <c r="BD49" s="54">
        <v>82206.605819118442</v>
      </c>
      <c r="BE49" s="54">
        <f t="shared" si="25"/>
        <v>455548.40519645717</v>
      </c>
      <c r="BG49" s="122">
        <f t="shared" si="26"/>
        <v>2.6104971518346343E-2</v>
      </c>
      <c r="BH49" s="49">
        <f t="shared" si="26"/>
        <v>1.2704056877537173E-2</v>
      </c>
      <c r="BI49" s="49">
        <f t="shared" si="26"/>
        <v>-7.1120876003357925E-2</v>
      </c>
      <c r="BJ49" s="49">
        <f t="shared" si="27"/>
        <v>7.4955696575653707E-3</v>
      </c>
      <c r="BL49" s="131">
        <v>335282</v>
      </c>
      <c r="BM49" s="54">
        <v>35335</v>
      </c>
      <c r="BN49" s="54">
        <v>71077</v>
      </c>
      <c r="BO49" s="54">
        <f t="shared" si="28"/>
        <v>441694</v>
      </c>
      <c r="BQ49" s="122">
        <f t="shared" si="29"/>
        <v>3.1850800221902675E-2</v>
      </c>
      <c r="BR49" s="49">
        <f t="shared" si="29"/>
        <v>3.6988821282015083E-2</v>
      </c>
      <c r="BS49" s="49">
        <f t="shared" si="29"/>
        <v>7.4327841636534941E-2</v>
      </c>
      <c r="BT49" s="49">
        <f t="shared" si="30"/>
        <v>3.9097203041019268E-2</v>
      </c>
      <c r="BV49" s="122">
        <f t="shared" si="31"/>
        <v>2.8954531388687421E-2</v>
      </c>
      <c r="BW49" s="49">
        <f t="shared" si="31"/>
        <v>3.4078130702693166E-2</v>
      </c>
      <c r="BX49" s="49">
        <f t="shared" si="31"/>
        <v>7.1312345361571605E-2</v>
      </c>
      <c r="BY49" s="49">
        <f t="shared" si="31"/>
        <v>3.618059451273048E-2</v>
      </c>
      <c r="CA49" s="180">
        <v>224440.18366821847</v>
      </c>
      <c r="CB49" s="64">
        <v>223192.69099692517</v>
      </c>
      <c r="CC49" s="64">
        <v>215760.59522513003</v>
      </c>
      <c r="CD49" s="64">
        <v>222724.46804014241</v>
      </c>
      <c r="CF49" s="180">
        <v>223437.51827115362</v>
      </c>
      <c r="CG49" s="64">
        <v>222343.43499132353</v>
      </c>
      <c r="CH49" s="64">
        <v>214608.1999471451</v>
      </c>
      <c r="CI49" s="64">
        <v>221757.08685487369</v>
      </c>
      <c r="CK49" s="163">
        <v>224282.46875</v>
      </c>
      <c r="CL49" s="60">
        <v>223652.9375</v>
      </c>
    </row>
    <row r="50" spans="1:90">
      <c r="A50" s="9" t="s">
        <v>124</v>
      </c>
      <c r="B50" s="23" t="s">
        <v>125</v>
      </c>
      <c r="D50" s="131">
        <v>266920.51419900113</v>
      </c>
      <c r="E50" s="54">
        <v>139737.625</v>
      </c>
      <c r="F50" s="124">
        <f t="shared" si="0"/>
        <v>1910.1549364317673</v>
      </c>
      <c r="G50" s="131">
        <f t="shared" si="1"/>
        <v>256260</v>
      </c>
      <c r="H50" s="54">
        <v>139954.5</v>
      </c>
      <c r="I50" s="124">
        <f t="shared" si="2"/>
        <v>1831.0236541161592</v>
      </c>
      <c r="J50" s="49">
        <f t="shared" si="3"/>
        <v>4.1600383200659952E-2</v>
      </c>
      <c r="K50" s="49">
        <f t="shared" si="4"/>
        <v>4.3216963438850398E-2</v>
      </c>
      <c r="M50" s="131">
        <f t="shared" si="5"/>
        <v>276583.60056129261</v>
      </c>
      <c r="N50" s="124">
        <f t="shared" si="6"/>
        <v>1979.3065794648551</v>
      </c>
      <c r="O50" s="49">
        <f t="shared" si="7"/>
        <v>-3.493730771702086E-2</v>
      </c>
      <c r="P50" s="49">
        <f t="shared" si="8"/>
        <v>-3.4937307717020971E-2</v>
      </c>
      <c r="R50" s="131">
        <v>196281</v>
      </c>
      <c r="S50" s="54">
        <v>24439</v>
      </c>
      <c r="T50" s="54">
        <v>44713</v>
      </c>
      <c r="V50" s="124">
        <f t="shared" si="9"/>
        <v>44713</v>
      </c>
      <c r="W50" s="51">
        <f t="shared" si="10"/>
        <v>1487.5141990011325</v>
      </c>
      <c r="Y50" s="176">
        <v>-1.7577704667287475E-2</v>
      </c>
      <c r="Z50" s="61">
        <v>2.3505579323168657E-3</v>
      </c>
      <c r="AA50" s="117">
        <f t="shared" si="11"/>
        <v>1</v>
      </c>
      <c r="AB50" s="63">
        <f t="shared" si="12"/>
        <v>199.79290060139201</v>
      </c>
      <c r="AC50" s="63">
        <f t="shared" si="12"/>
        <v>24.381689426515219</v>
      </c>
      <c r="AE50" s="124">
        <f t="shared" si="13"/>
        <v>1487.5141990011325</v>
      </c>
      <c r="AF50" s="51">
        <v>0</v>
      </c>
      <c r="AG50" s="51">
        <f t="shared" si="14"/>
        <v>0</v>
      </c>
      <c r="AI50" s="124">
        <v>0</v>
      </c>
      <c r="AJ50" s="51">
        <f t="shared" si="15"/>
        <v>0</v>
      </c>
      <c r="AK50" s="51">
        <f t="shared" si="16"/>
        <v>0</v>
      </c>
      <c r="AM50" s="124">
        <f t="shared" si="17"/>
        <v>0</v>
      </c>
      <c r="AN50" s="51">
        <f t="shared" si="18"/>
        <v>0</v>
      </c>
      <c r="AO50" s="51">
        <f t="shared" si="19"/>
        <v>0</v>
      </c>
      <c r="AQ50" s="124">
        <f t="shared" si="20"/>
        <v>197769</v>
      </c>
      <c r="AR50" s="51">
        <f t="shared" si="20"/>
        <v>24439</v>
      </c>
      <c r="AS50" s="51">
        <f t="shared" si="21"/>
        <v>44713</v>
      </c>
      <c r="AU50" s="178">
        <f t="shared" si="22"/>
        <v>266921</v>
      </c>
      <c r="AW50" s="124">
        <f t="shared" si="23"/>
        <v>1415.2881158528351</v>
      </c>
      <c r="AX50" s="51">
        <f t="shared" si="23"/>
        <v>174.89205215846485</v>
      </c>
      <c r="AY50" s="51">
        <f t="shared" si="23"/>
        <v>319.97824494297794</v>
      </c>
      <c r="AZ50" s="65">
        <f t="shared" si="24"/>
        <v>1910.1584129542778</v>
      </c>
      <c r="BB50" s="131">
        <v>199792.900601392</v>
      </c>
      <c r="BC50" s="54">
        <v>24381.689426515219</v>
      </c>
      <c r="BD50" s="54">
        <v>52409.010533385408</v>
      </c>
      <c r="BE50" s="54">
        <f t="shared" si="25"/>
        <v>276583.60056129261</v>
      </c>
      <c r="BG50" s="122">
        <f t="shared" si="26"/>
        <v>-1.012999258382008E-2</v>
      </c>
      <c r="BH50" s="49">
        <f t="shared" si="26"/>
        <v>2.3505579323168657E-3</v>
      </c>
      <c r="BI50" s="49">
        <f t="shared" si="26"/>
        <v>-0.14684517900758542</v>
      </c>
      <c r="BJ50" s="49">
        <f t="shared" si="27"/>
        <v>-3.4935551282446076E-2</v>
      </c>
      <c r="BL50" s="131">
        <v>190759</v>
      </c>
      <c r="BM50" s="54">
        <v>23700</v>
      </c>
      <c r="BN50" s="54">
        <v>41801</v>
      </c>
      <c r="BO50" s="54">
        <f t="shared" si="28"/>
        <v>256260</v>
      </c>
      <c r="BQ50" s="122">
        <f t="shared" si="29"/>
        <v>3.6747938498314703E-2</v>
      </c>
      <c r="BR50" s="49">
        <f t="shared" si="29"/>
        <v>3.1181434599156121E-2</v>
      </c>
      <c r="BS50" s="49">
        <f t="shared" si="29"/>
        <v>6.9663405181694227E-2</v>
      </c>
      <c r="BT50" s="49">
        <f t="shared" si="30"/>
        <v>4.1602278935456205E-2</v>
      </c>
      <c r="BV50" s="122">
        <f t="shared" si="31"/>
        <v>3.8356987665722819E-2</v>
      </c>
      <c r="BW50" s="49">
        <f t="shared" si="31"/>
        <v>3.2781844464635723E-2</v>
      </c>
      <c r="BX50" s="49">
        <f t="shared" si="31"/>
        <v>7.1323539673022518E-2</v>
      </c>
      <c r="BY50" s="49">
        <f t="shared" si="31"/>
        <v>4.3218862115856904E-2</v>
      </c>
      <c r="CA50" s="180">
        <v>132998.06287616011</v>
      </c>
      <c r="CB50" s="64">
        <v>150399.75983389292</v>
      </c>
      <c r="CC50" s="64">
        <v>137553.41429281511</v>
      </c>
      <c r="CD50" s="64">
        <v>135225.88291594401</v>
      </c>
      <c r="CF50" s="180">
        <v>133181.60390845413</v>
      </c>
      <c r="CG50" s="64">
        <v>150708.73245939898</v>
      </c>
      <c r="CH50" s="64">
        <v>137022.34950642992</v>
      </c>
      <c r="CI50" s="64">
        <v>135267.24991024251</v>
      </c>
      <c r="CK50" s="163">
        <v>139737.625</v>
      </c>
      <c r="CL50" s="60">
        <v>139954.5</v>
      </c>
    </row>
    <row r="51" spans="1:90">
      <c r="A51" s="9" t="s">
        <v>126</v>
      </c>
      <c r="B51" s="23" t="s">
        <v>127</v>
      </c>
      <c r="D51" s="131">
        <v>711546.51888922288</v>
      </c>
      <c r="E51" s="54">
        <v>323822.3125</v>
      </c>
      <c r="F51" s="124">
        <f t="shared" si="0"/>
        <v>2197.336290374441</v>
      </c>
      <c r="G51" s="131">
        <f t="shared" si="1"/>
        <v>685511</v>
      </c>
      <c r="H51" s="54">
        <v>323321.6875</v>
      </c>
      <c r="I51" s="124">
        <f t="shared" si="2"/>
        <v>2120.2134793385922</v>
      </c>
      <c r="J51" s="49">
        <f t="shared" si="3"/>
        <v>3.797972445259501E-2</v>
      </c>
      <c r="K51" s="49">
        <f t="shared" si="4"/>
        <v>3.6375021566180887E-2</v>
      </c>
      <c r="M51" s="131">
        <f t="shared" si="5"/>
        <v>716637.07311441493</v>
      </c>
      <c r="N51" s="124">
        <f t="shared" si="6"/>
        <v>2213.0564987377602</v>
      </c>
      <c r="O51" s="49">
        <f t="shared" si="7"/>
        <v>-7.1033922415835171E-3</v>
      </c>
      <c r="P51" s="49">
        <f t="shared" si="8"/>
        <v>-7.1033922415832951E-3</v>
      </c>
      <c r="R51" s="131">
        <v>543243</v>
      </c>
      <c r="S51" s="54">
        <v>53656</v>
      </c>
      <c r="T51" s="54">
        <v>113579</v>
      </c>
      <c r="V51" s="124">
        <f t="shared" si="9"/>
        <v>113579</v>
      </c>
      <c r="W51" s="51">
        <f t="shared" si="10"/>
        <v>1068.5188892228762</v>
      </c>
      <c r="Y51" s="176">
        <v>1.0833700181839045E-2</v>
      </c>
      <c r="Z51" s="61">
        <v>-1.7200318544966509E-3</v>
      </c>
      <c r="AA51" s="117">
        <f t="shared" si="11"/>
        <v>3</v>
      </c>
      <c r="AB51" s="63">
        <f t="shared" si="12"/>
        <v>537.42074477955771</v>
      </c>
      <c r="AC51" s="63">
        <f t="shared" si="12"/>
        <v>53.748449044486307</v>
      </c>
      <c r="AE51" s="124">
        <f t="shared" si="13"/>
        <v>0</v>
      </c>
      <c r="AF51" s="51">
        <v>0</v>
      </c>
      <c r="AG51" s="51">
        <f t="shared" si="14"/>
        <v>1068.5188892228762</v>
      </c>
      <c r="AI51" s="124">
        <v>0</v>
      </c>
      <c r="AJ51" s="51">
        <f t="shared" si="15"/>
        <v>92.290029184872296</v>
      </c>
      <c r="AK51" s="51">
        <f t="shared" si="16"/>
        <v>976.22886003800386</v>
      </c>
      <c r="AM51" s="124">
        <f t="shared" si="17"/>
        <v>887.4712121638031</v>
      </c>
      <c r="AN51" s="51">
        <f t="shared" si="18"/>
        <v>88.757647874200714</v>
      </c>
      <c r="AO51" s="51">
        <f t="shared" si="19"/>
        <v>0</v>
      </c>
      <c r="AQ51" s="124">
        <f t="shared" si="20"/>
        <v>544130</v>
      </c>
      <c r="AR51" s="51">
        <f t="shared" si="20"/>
        <v>53837</v>
      </c>
      <c r="AS51" s="51">
        <f t="shared" si="21"/>
        <v>113579</v>
      </c>
      <c r="AU51" s="178">
        <f t="shared" si="22"/>
        <v>711546</v>
      </c>
      <c r="AW51" s="124">
        <f t="shared" si="23"/>
        <v>1680.3351066180778</v>
      </c>
      <c r="AX51" s="51">
        <f t="shared" si="23"/>
        <v>166.25475738334123</v>
      </c>
      <c r="AY51" s="51">
        <f t="shared" si="23"/>
        <v>350.74482398429541</v>
      </c>
      <c r="AZ51" s="65">
        <f t="shared" si="24"/>
        <v>2197.3346879857145</v>
      </c>
      <c r="BB51" s="131">
        <v>537420.74477955757</v>
      </c>
      <c r="BC51" s="54">
        <v>53748.449044486304</v>
      </c>
      <c r="BD51" s="54">
        <v>125467.87929037103</v>
      </c>
      <c r="BE51" s="54">
        <f t="shared" si="25"/>
        <v>716637.07311441493</v>
      </c>
      <c r="BG51" s="122">
        <f t="shared" si="26"/>
        <v>1.2484176105249656E-2</v>
      </c>
      <c r="BH51" s="49">
        <f t="shared" si="26"/>
        <v>1.6475071762611648E-3</v>
      </c>
      <c r="BI51" s="49">
        <f t="shared" si="26"/>
        <v>-9.4756358022570319E-2</v>
      </c>
      <c r="BJ51" s="49">
        <f t="shared" si="27"/>
        <v>-7.1041163029561538E-3</v>
      </c>
      <c r="BL51" s="131">
        <v>527784</v>
      </c>
      <c r="BM51" s="54">
        <v>51872</v>
      </c>
      <c r="BN51" s="54">
        <v>105855</v>
      </c>
      <c r="BO51" s="54">
        <f t="shared" si="28"/>
        <v>685511</v>
      </c>
      <c r="BQ51" s="122">
        <f t="shared" si="29"/>
        <v>3.0971003289224308E-2</v>
      </c>
      <c r="BR51" s="49">
        <f t="shared" si="29"/>
        <v>3.7881708821714932E-2</v>
      </c>
      <c r="BS51" s="49">
        <f t="shared" si="29"/>
        <v>7.2967738888101596E-2</v>
      </c>
      <c r="BT51" s="49">
        <f t="shared" si="30"/>
        <v>3.7978967514744388E-2</v>
      </c>
      <c r="BV51" s="122">
        <f t="shared" si="31"/>
        <v>2.9377135792766351E-2</v>
      </c>
      <c r="BW51" s="49">
        <f t="shared" si="31"/>
        <v>3.6277157466165999E-2</v>
      </c>
      <c r="BX51" s="49">
        <f t="shared" si="31"/>
        <v>7.1308944995445378E-2</v>
      </c>
      <c r="BY51" s="49">
        <f t="shared" si="31"/>
        <v>3.637426579854619E-2</v>
      </c>
      <c r="CA51" s="180">
        <v>357750.03911548597</v>
      </c>
      <c r="CB51" s="64">
        <v>331550.19270091457</v>
      </c>
      <c r="CC51" s="64">
        <v>329304.73223636521</v>
      </c>
      <c r="CD51" s="64">
        <v>350374.64529904153</v>
      </c>
      <c r="CF51" s="180">
        <v>356187.62103148788</v>
      </c>
      <c r="CG51" s="64">
        <v>330833.17979421373</v>
      </c>
      <c r="CH51" s="64">
        <v>327515.10181689274</v>
      </c>
      <c r="CI51" s="64">
        <v>348998.49771749676</v>
      </c>
      <c r="CK51" s="163">
        <v>323822.3125</v>
      </c>
      <c r="CL51" s="60">
        <v>323321.6875</v>
      </c>
    </row>
    <row r="52" spans="1:90">
      <c r="A52" s="9" t="s">
        <v>128</v>
      </c>
      <c r="B52" s="23" t="s">
        <v>129</v>
      </c>
      <c r="D52" s="131">
        <v>645198.30419346585</v>
      </c>
      <c r="E52" s="54">
        <v>307151.28125</v>
      </c>
      <c r="F52" s="124">
        <f t="shared" si="0"/>
        <v>2100.5880280483639</v>
      </c>
      <c r="G52" s="131">
        <f t="shared" si="1"/>
        <v>617786</v>
      </c>
      <c r="H52" s="54">
        <v>306600.3125</v>
      </c>
      <c r="I52" s="124">
        <f t="shared" si="2"/>
        <v>2014.9555457481799</v>
      </c>
      <c r="J52" s="49">
        <f t="shared" si="3"/>
        <v>4.4371844285020723E-2</v>
      </c>
      <c r="K52" s="49">
        <f t="shared" si="4"/>
        <v>4.249844741283737E-2</v>
      </c>
      <c r="M52" s="131">
        <f t="shared" si="5"/>
        <v>666159.85657938791</v>
      </c>
      <c r="N52" s="124">
        <f t="shared" si="6"/>
        <v>2168.8330710142136</v>
      </c>
      <c r="O52" s="49">
        <f t="shared" si="7"/>
        <v>-3.1466249698016813E-2</v>
      </c>
      <c r="P52" s="49">
        <f t="shared" si="8"/>
        <v>-3.1466249698016702E-2</v>
      </c>
      <c r="R52" s="131">
        <v>481555</v>
      </c>
      <c r="S52" s="54">
        <v>52190</v>
      </c>
      <c r="T52" s="54">
        <v>110133</v>
      </c>
      <c r="V52" s="124">
        <f t="shared" si="9"/>
        <v>110133</v>
      </c>
      <c r="W52" s="51">
        <f t="shared" si="10"/>
        <v>1320.304193465854</v>
      </c>
      <c r="Y52" s="176">
        <v>-3.0324427663009135E-2</v>
      </c>
      <c r="Z52" s="61">
        <v>-1.6412006342378826E-2</v>
      </c>
      <c r="AA52" s="117">
        <f t="shared" si="11"/>
        <v>4</v>
      </c>
      <c r="AB52" s="63">
        <f t="shared" si="12"/>
        <v>496.6145520603518</v>
      </c>
      <c r="AC52" s="63">
        <f t="shared" si="12"/>
        <v>53.060834756556517</v>
      </c>
      <c r="AE52" s="124">
        <f t="shared" si="13"/>
        <v>0</v>
      </c>
      <c r="AF52" s="51">
        <v>0</v>
      </c>
      <c r="AG52" s="51">
        <f t="shared" si="14"/>
        <v>1320.304193465854</v>
      </c>
      <c r="AI52" s="124">
        <v>0</v>
      </c>
      <c r="AJ52" s="51">
        <f t="shared" si="15"/>
        <v>0</v>
      </c>
      <c r="AK52" s="51">
        <f t="shared" si="16"/>
        <v>1320.304193465854</v>
      </c>
      <c r="AM52" s="124">
        <f t="shared" si="17"/>
        <v>1192.8536211497692</v>
      </c>
      <c r="AN52" s="51">
        <f t="shared" si="18"/>
        <v>127.4505723160849</v>
      </c>
      <c r="AO52" s="51">
        <f t="shared" si="19"/>
        <v>0</v>
      </c>
      <c r="AQ52" s="124">
        <f t="shared" si="20"/>
        <v>482748</v>
      </c>
      <c r="AR52" s="51">
        <f t="shared" si="20"/>
        <v>52317</v>
      </c>
      <c r="AS52" s="51">
        <f t="shared" si="21"/>
        <v>110133</v>
      </c>
      <c r="AU52" s="178">
        <f t="shared" si="22"/>
        <v>645198</v>
      </c>
      <c r="AW52" s="124">
        <f t="shared" si="23"/>
        <v>1571.69456704</v>
      </c>
      <c r="AX52" s="51">
        <f t="shared" si="23"/>
        <v>170.32974691522631</v>
      </c>
      <c r="AY52" s="51">
        <f t="shared" si="23"/>
        <v>358.56272372296996</v>
      </c>
      <c r="AZ52" s="65">
        <f t="shared" si="24"/>
        <v>2100.5870376781959</v>
      </c>
      <c r="BB52" s="131">
        <v>496614.55206035182</v>
      </c>
      <c r="BC52" s="54">
        <v>53060.83475655652</v>
      </c>
      <c r="BD52" s="54">
        <v>116484.46976247954</v>
      </c>
      <c r="BE52" s="54">
        <f t="shared" si="25"/>
        <v>666159.85657938791</v>
      </c>
      <c r="BG52" s="122">
        <f t="shared" si="26"/>
        <v>-2.7922162173505294E-2</v>
      </c>
      <c r="BH52" s="49">
        <f t="shared" si="26"/>
        <v>-1.4018527223878752E-2</v>
      </c>
      <c r="BI52" s="49">
        <f t="shared" si="26"/>
        <v>-5.4526322482564837E-2</v>
      </c>
      <c r="BJ52" s="49">
        <f t="shared" si="27"/>
        <v>-3.1466706335358197E-2</v>
      </c>
      <c r="BL52" s="131">
        <v>464852</v>
      </c>
      <c r="BM52" s="54">
        <v>50317</v>
      </c>
      <c r="BN52" s="54">
        <v>102617</v>
      </c>
      <c r="BO52" s="54">
        <f t="shared" si="28"/>
        <v>617786</v>
      </c>
      <c r="BQ52" s="122">
        <f t="shared" si="29"/>
        <v>3.8498274719695802E-2</v>
      </c>
      <c r="BR52" s="49">
        <f t="shared" si="29"/>
        <v>3.9747997694616233E-2</v>
      </c>
      <c r="BS52" s="49">
        <f t="shared" si="29"/>
        <v>7.3243224806805785E-2</v>
      </c>
      <c r="BT52" s="49">
        <f t="shared" si="30"/>
        <v>4.4371351892079192E-2</v>
      </c>
      <c r="BV52" s="122">
        <f t="shared" si="31"/>
        <v>3.6635413871546785E-2</v>
      </c>
      <c r="BW52" s="49">
        <f t="shared" si="31"/>
        <v>3.7882895090213919E-2</v>
      </c>
      <c r="BX52" s="49">
        <f t="shared" si="31"/>
        <v>7.1318038378765269E-2</v>
      </c>
      <c r="BY52" s="49">
        <f t="shared" si="31"/>
        <v>4.2497955903151086E-2</v>
      </c>
      <c r="CA52" s="180">
        <v>330586.18810441648</v>
      </c>
      <c r="CB52" s="64">
        <v>327308.60706040001</v>
      </c>
      <c r="CC52" s="64">
        <v>305726.75127515395</v>
      </c>
      <c r="CD52" s="64">
        <v>325695.574814616</v>
      </c>
      <c r="CF52" s="180">
        <v>328249.57273229078</v>
      </c>
      <c r="CG52" s="64">
        <v>325782.8660159476</v>
      </c>
      <c r="CH52" s="64">
        <v>303947.45464395545</v>
      </c>
      <c r="CI52" s="64">
        <v>323667.56916777289</v>
      </c>
      <c r="CK52" s="163">
        <v>307151.28125</v>
      </c>
      <c r="CL52" s="60">
        <v>306600.3125</v>
      </c>
    </row>
    <row r="53" spans="1:90">
      <c r="A53" s="9" t="s">
        <v>130</v>
      </c>
      <c r="B53" s="23" t="s">
        <v>131</v>
      </c>
      <c r="D53" s="131">
        <v>479442.63251890097</v>
      </c>
      <c r="E53" s="54">
        <v>253765.15625</v>
      </c>
      <c r="F53" s="124">
        <f t="shared" si="0"/>
        <v>1889.316246579463</v>
      </c>
      <c r="G53" s="131">
        <f t="shared" si="1"/>
        <v>461092</v>
      </c>
      <c r="H53" s="54">
        <v>252882.71875</v>
      </c>
      <c r="I53" s="124">
        <f t="shared" si="2"/>
        <v>1823.3432568234755</v>
      </c>
      <c r="J53" s="49">
        <f t="shared" si="3"/>
        <v>3.9798201918274323E-2</v>
      </c>
      <c r="K53" s="49">
        <f t="shared" si="4"/>
        <v>3.6182429999999988E-2</v>
      </c>
      <c r="M53" s="131">
        <f t="shared" si="5"/>
        <v>478131.77485568321</v>
      </c>
      <c r="N53" s="124">
        <f t="shared" si="6"/>
        <v>1884.1506135879647</v>
      </c>
      <c r="O53" s="49">
        <f t="shared" si="7"/>
        <v>2.7416242386597567E-3</v>
      </c>
      <c r="P53" s="49">
        <f t="shared" si="8"/>
        <v>2.7416242386597567E-3</v>
      </c>
      <c r="R53" s="131">
        <v>368656</v>
      </c>
      <c r="S53" s="54">
        <v>40865</v>
      </c>
      <c r="T53" s="54">
        <v>69007</v>
      </c>
      <c r="V53" s="124">
        <f t="shared" si="9"/>
        <v>69007</v>
      </c>
      <c r="W53" s="51">
        <f t="shared" si="10"/>
        <v>914.63251890096581</v>
      </c>
      <c r="Y53" s="176">
        <v>1.4706643525721041E-2</v>
      </c>
      <c r="Z53" s="61">
        <v>4.2093981811281989E-2</v>
      </c>
      <c r="AA53" s="117">
        <f t="shared" si="11"/>
        <v>2</v>
      </c>
      <c r="AB53" s="63">
        <f t="shared" si="12"/>
        <v>363.31288688429214</v>
      </c>
      <c r="AC53" s="63">
        <f t="shared" si="12"/>
        <v>39.214313404796577</v>
      </c>
      <c r="AE53" s="124">
        <f t="shared" si="13"/>
        <v>0</v>
      </c>
      <c r="AF53" s="51">
        <v>0</v>
      </c>
      <c r="AG53" s="51">
        <f t="shared" si="14"/>
        <v>914.63251890096581</v>
      </c>
      <c r="AI53" s="124">
        <v>0</v>
      </c>
      <c r="AJ53" s="51">
        <f t="shared" si="15"/>
        <v>0</v>
      </c>
      <c r="AK53" s="51">
        <f t="shared" si="16"/>
        <v>914.63251890096581</v>
      </c>
      <c r="AM53" s="124">
        <f t="shared" si="17"/>
        <v>825.52876089245831</v>
      </c>
      <c r="AN53" s="51">
        <f t="shared" si="18"/>
        <v>89.103758008507526</v>
      </c>
      <c r="AO53" s="51">
        <f t="shared" si="19"/>
        <v>0</v>
      </c>
      <c r="AQ53" s="124">
        <f t="shared" si="20"/>
        <v>369482</v>
      </c>
      <c r="AR53" s="51">
        <f t="shared" si="20"/>
        <v>40954</v>
      </c>
      <c r="AS53" s="51">
        <f t="shared" si="21"/>
        <v>69007</v>
      </c>
      <c r="AU53" s="178">
        <f t="shared" si="22"/>
        <v>479443</v>
      </c>
      <c r="AW53" s="124">
        <f t="shared" si="23"/>
        <v>1455.9997340060354</v>
      </c>
      <c r="AX53" s="51">
        <f t="shared" si="23"/>
        <v>161.38543449067387</v>
      </c>
      <c r="AY53" s="51">
        <f t="shared" si="23"/>
        <v>271.93252619763473</v>
      </c>
      <c r="AZ53" s="65">
        <f t="shared" si="24"/>
        <v>1889.317694694344</v>
      </c>
      <c r="BB53" s="131">
        <v>363312.88688429206</v>
      </c>
      <c r="BC53" s="54">
        <v>39214.313404796587</v>
      </c>
      <c r="BD53" s="54">
        <v>75604.574566594572</v>
      </c>
      <c r="BE53" s="54">
        <f t="shared" si="25"/>
        <v>478131.77485568321</v>
      </c>
      <c r="BG53" s="122">
        <f t="shared" si="26"/>
        <v>1.6980165962768856E-2</v>
      </c>
      <c r="BH53" s="49">
        <f t="shared" si="26"/>
        <v>4.4363561265122531E-2</v>
      </c>
      <c r="BI53" s="49">
        <f t="shared" si="26"/>
        <v>-8.7264224478682206E-2</v>
      </c>
      <c r="BJ53" s="49">
        <f t="shared" si="27"/>
        <v>2.7423928156888877E-3</v>
      </c>
      <c r="BL53" s="131">
        <v>357472</v>
      </c>
      <c r="BM53" s="54">
        <v>39431</v>
      </c>
      <c r="BN53" s="54">
        <v>64189</v>
      </c>
      <c r="BO53" s="54">
        <f t="shared" si="28"/>
        <v>461092</v>
      </c>
      <c r="BQ53" s="122">
        <f t="shared" si="29"/>
        <v>3.3597036970727689E-2</v>
      </c>
      <c r="BR53" s="49">
        <f t="shared" si="29"/>
        <v>3.8624432553067356E-2</v>
      </c>
      <c r="BS53" s="49">
        <f t="shared" si="29"/>
        <v>7.5059589649316916E-2</v>
      </c>
      <c r="BT53" s="49">
        <f t="shared" si="30"/>
        <v>3.9798998898267657E-2</v>
      </c>
      <c r="BV53" s="122">
        <f t="shared" si="31"/>
        <v>3.0002828850156371E-2</v>
      </c>
      <c r="BW53" s="49">
        <f t="shared" si="31"/>
        <v>3.5012742275154718E-2</v>
      </c>
      <c r="BX53" s="49">
        <f t="shared" si="31"/>
        <v>7.1321200539242957E-2</v>
      </c>
      <c r="BY53" s="49">
        <f t="shared" si="31"/>
        <v>3.6183224208591991E-2</v>
      </c>
      <c r="CA53" s="180">
        <v>241849.98580084514</v>
      </c>
      <c r="CB53" s="64">
        <v>241895.59693589155</v>
      </c>
      <c r="CC53" s="64">
        <v>198432.81263946122</v>
      </c>
      <c r="CD53" s="64">
        <v>233765.81718444653</v>
      </c>
      <c r="CF53" s="180">
        <v>240713.90200264828</v>
      </c>
      <c r="CG53" s="64">
        <v>240858.03817271051</v>
      </c>
      <c r="CH53" s="64">
        <v>197451.3281835299</v>
      </c>
      <c r="CI53" s="64">
        <v>232917.34895541382</v>
      </c>
      <c r="CK53" s="163">
        <v>253765.15625</v>
      </c>
      <c r="CL53" s="60">
        <v>252882.71875</v>
      </c>
    </row>
    <row r="54" spans="1:90">
      <c r="A54" s="9" t="s">
        <v>132</v>
      </c>
      <c r="B54" s="23" t="s">
        <v>133</v>
      </c>
      <c r="D54" s="131">
        <v>305923.43307484325</v>
      </c>
      <c r="E54" s="54">
        <v>144181.875</v>
      </c>
      <c r="F54" s="124">
        <f t="shared" si="0"/>
        <v>2121.7884222607263</v>
      </c>
      <c r="G54" s="131">
        <f t="shared" si="1"/>
        <v>295213</v>
      </c>
      <c r="H54" s="54">
        <v>144168.25</v>
      </c>
      <c r="I54" s="124">
        <f t="shared" si="2"/>
        <v>2047.69774204792</v>
      </c>
      <c r="J54" s="49">
        <f t="shared" si="3"/>
        <v>3.6280357148375186E-2</v>
      </c>
      <c r="K54" s="49">
        <f t="shared" si="4"/>
        <v>3.6182429999999766E-2</v>
      </c>
      <c r="M54" s="131">
        <f t="shared" si="5"/>
        <v>303415.50724423735</v>
      </c>
      <c r="N54" s="124">
        <f t="shared" si="6"/>
        <v>2104.3942398740296</v>
      </c>
      <c r="O54" s="49">
        <f t="shared" si="7"/>
        <v>8.2656481647365165E-3</v>
      </c>
      <c r="P54" s="49">
        <f t="shared" si="8"/>
        <v>8.2656481647365165E-3</v>
      </c>
      <c r="R54" s="131">
        <v>224307</v>
      </c>
      <c r="S54" s="54">
        <v>26384</v>
      </c>
      <c r="T54" s="54">
        <v>55101</v>
      </c>
      <c r="V54" s="124">
        <f t="shared" si="9"/>
        <v>55101</v>
      </c>
      <c r="W54" s="51">
        <f t="shared" si="10"/>
        <v>131.43307484325487</v>
      </c>
      <c r="Y54" s="176">
        <v>1.937974443505297E-3</v>
      </c>
      <c r="Z54" s="61">
        <v>1.3222977773077904E-2</v>
      </c>
      <c r="AA54" s="117">
        <f t="shared" si="11"/>
        <v>2</v>
      </c>
      <c r="AB54" s="63">
        <f t="shared" si="12"/>
        <v>223.87313957691265</v>
      </c>
      <c r="AC54" s="63">
        <f t="shared" si="12"/>
        <v>26.039677917676457</v>
      </c>
      <c r="AE54" s="124">
        <f t="shared" si="13"/>
        <v>0</v>
      </c>
      <c r="AF54" s="51">
        <v>0</v>
      </c>
      <c r="AG54" s="51">
        <f t="shared" si="14"/>
        <v>131.43307484325487</v>
      </c>
      <c r="AI54" s="124">
        <v>0</v>
      </c>
      <c r="AJ54" s="51">
        <f t="shared" si="15"/>
        <v>0</v>
      </c>
      <c r="AK54" s="51">
        <f t="shared" si="16"/>
        <v>131.43307484325487</v>
      </c>
      <c r="AM54" s="124">
        <f t="shared" si="17"/>
        <v>117.7383993521816</v>
      </c>
      <c r="AN54" s="51">
        <f t="shared" si="18"/>
        <v>13.694675491073289</v>
      </c>
      <c r="AO54" s="51">
        <f t="shared" si="19"/>
        <v>0</v>
      </c>
      <c r="AQ54" s="124">
        <f t="shared" si="20"/>
        <v>224425</v>
      </c>
      <c r="AR54" s="51">
        <f t="shared" si="20"/>
        <v>26398</v>
      </c>
      <c r="AS54" s="51">
        <f t="shared" si="21"/>
        <v>55101</v>
      </c>
      <c r="AU54" s="178">
        <f t="shared" si="22"/>
        <v>305924</v>
      </c>
      <c r="AW54" s="124">
        <f t="shared" si="23"/>
        <v>1556.5410007325818</v>
      </c>
      <c r="AX54" s="51">
        <f t="shared" si="23"/>
        <v>183.0882002332124</v>
      </c>
      <c r="AY54" s="51">
        <f t="shared" si="23"/>
        <v>382.16315330897169</v>
      </c>
      <c r="AZ54" s="65">
        <f t="shared" si="24"/>
        <v>2121.7923542747658</v>
      </c>
      <c r="BB54" s="131">
        <v>223873.13957691262</v>
      </c>
      <c r="BC54" s="54">
        <v>26039.677917676458</v>
      </c>
      <c r="BD54" s="54">
        <v>53502.689749648263</v>
      </c>
      <c r="BE54" s="54">
        <f t="shared" si="25"/>
        <v>303415.50724423735</v>
      </c>
      <c r="BG54" s="122">
        <f t="shared" si="26"/>
        <v>2.4650586672894104E-3</v>
      </c>
      <c r="BH54" s="49">
        <f t="shared" si="26"/>
        <v>1.376061883162949E-2</v>
      </c>
      <c r="BI54" s="49">
        <f t="shared" si="26"/>
        <v>2.9873456041754398E-2</v>
      </c>
      <c r="BJ54" s="49">
        <f t="shared" si="27"/>
        <v>8.2675166425933977E-3</v>
      </c>
      <c r="BL54" s="131">
        <v>218241</v>
      </c>
      <c r="BM54" s="54">
        <v>25544</v>
      </c>
      <c r="BN54" s="54">
        <v>51428</v>
      </c>
      <c r="BO54" s="54">
        <f t="shared" si="28"/>
        <v>295213</v>
      </c>
      <c r="BQ54" s="122">
        <f t="shared" si="29"/>
        <v>2.8335647289006172E-2</v>
      </c>
      <c r="BR54" s="49">
        <f t="shared" si="29"/>
        <v>3.3432508612589951E-2</v>
      </c>
      <c r="BS54" s="49">
        <f t="shared" si="29"/>
        <v>7.142023800264452E-2</v>
      </c>
      <c r="BT54" s="49">
        <f t="shared" si="30"/>
        <v>3.6282277541978214E-2</v>
      </c>
      <c r="BV54" s="122">
        <f t="shared" si="31"/>
        <v>2.8238470905398216E-2</v>
      </c>
      <c r="BW54" s="49">
        <f t="shared" si="31"/>
        <v>3.3334850582204201E-2</v>
      </c>
      <c r="BX54" s="49">
        <f t="shared" si="31"/>
        <v>7.1318990181149511E-2</v>
      </c>
      <c r="BY54" s="49">
        <f t="shared" si="31"/>
        <v>3.618435021212818E-2</v>
      </c>
      <c r="CA54" s="180">
        <v>149027.78729429058</v>
      </c>
      <c r="CB54" s="64">
        <v>160627.15082866244</v>
      </c>
      <c r="CC54" s="64">
        <v>140423.89989838123</v>
      </c>
      <c r="CD54" s="64">
        <v>148344.40572118657</v>
      </c>
      <c r="CF54" s="180">
        <v>148007.40090235797</v>
      </c>
      <c r="CG54" s="64">
        <v>160034.50374143044</v>
      </c>
      <c r="CH54" s="64">
        <v>139653.8317146241</v>
      </c>
      <c r="CI54" s="64">
        <v>147455.26581253967</v>
      </c>
      <c r="CK54" s="163">
        <v>144181.875</v>
      </c>
      <c r="CL54" s="60">
        <v>144168.25</v>
      </c>
    </row>
    <row r="55" spans="1:90">
      <c r="A55" s="9" t="s">
        <v>134</v>
      </c>
      <c r="B55" s="23" t="s">
        <v>135</v>
      </c>
      <c r="D55" s="131">
        <v>314267.72987054352</v>
      </c>
      <c r="E55" s="54">
        <v>163536.34375</v>
      </c>
      <c r="F55" s="124">
        <f t="shared" si="0"/>
        <v>1921.6996214062879</v>
      </c>
      <c r="G55" s="131">
        <f t="shared" si="1"/>
        <v>302748</v>
      </c>
      <c r="H55" s="54">
        <v>163457.59375</v>
      </c>
      <c r="I55" s="124">
        <f t="shared" si="2"/>
        <v>1852.1501085048244</v>
      </c>
      <c r="J55" s="49">
        <f t="shared" si="3"/>
        <v>3.8050556471202146E-2</v>
      </c>
      <c r="K55" s="49">
        <f t="shared" si="4"/>
        <v>3.7550689105651625E-2</v>
      </c>
      <c r="M55" s="131">
        <f t="shared" si="5"/>
        <v>317960.1196144615</v>
      </c>
      <c r="N55" s="124">
        <f t="shared" si="6"/>
        <v>1944.2780260547527</v>
      </c>
      <c r="O55" s="49">
        <f t="shared" si="7"/>
        <v>-1.1612744857421475E-2</v>
      </c>
      <c r="P55" s="49">
        <f t="shared" si="8"/>
        <v>-1.1612744857421475E-2</v>
      </c>
      <c r="R55" s="131">
        <v>235534</v>
      </c>
      <c r="S55" s="54">
        <v>26181</v>
      </c>
      <c r="T55" s="54">
        <v>51852</v>
      </c>
      <c r="V55" s="124">
        <f t="shared" si="9"/>
        <v>51852</v>
      </c>
      <c r="W55" s="51">
        <f t="shared" si="10"/>
        <v>700.72987054352416</v>
      </c>
      <c r="Y55" s="176">
        <v>-8.0536646835782655E-3</v>
      </c>
      <c r="Z55" s="61">
        <v>-5.4991140409084149E-3</v>
      </c>
      <c r="AA55" s="117">
        <f t="shared" si="11"/>
        <v>4</v>
      </c>
      <c r="AB55" s="63">
        <f t="shared" si="12"/>
        <v>237.44631298513426</v>
      </c>
      <c r="AC55" s="63">
        <f t="shared" si="12"/>
        <v>26.325768402660774</v>
      </c>
      <c r="AE55" s="124">
        <f t="shared" si="13"/>
        <v>0</v>
      </c>
      <c r="AF55" s="51">
        <v>0</v>
      </c>
      <c r="AG55" s="51">
        <f t="shared" si="14"/>
        <v>700.72987054352416</v>
      </c>
      <c r="AI55" s="124">
        <v>0</v>
      </c>
      <c r="AJ55" s="51">
        <f t="shared" si="15"/>
        <v>0</v>
      </c>
      <c r="AK55" s="51">
        <f t="shared" si="16"/>
        <v>700.72987054352416</v>
      </c>
      <c r="AM55" s="124">
        <f t="shared" si="17"/>
        <v>630.79353691906329</v>
      </c>
      <c r="AN55" s="51">
        <f t="shared" si="18"/>
        <v>69.936333624460886</v>
      </c>
      <c r="AO55" s="51">
        <f t="shared" si="19"/>
        <v>0</v>
      </c>
      <c r="AQ55" s="124">
        <f t="shared" si="20"/>
        <v>236165</v>
      </c>
      <c r="AR55" s="51">
        <f t="shared" si="20"/>
        <v>26251</v>
      </c>
      <c r="AS55" s="51">
        <f t="shared" si="21"/>
        <v>51852</v>
      </c>
      <c r="AU55" s="178">
        <f t="shared" si="22"/>
        <v>314268</v>
      </c>
      <c r="AW55" s="124">
        <f t="shared" si="23"/>
        <v>1444.1132447049708</v>
      </c>
      <c r="AX55" s="51">
        <f t="shared" si="23"/>
        <v>160.52089338703954</v>
      </c>
      <c r="AY55" s="51">
        <f t="shared" si="23"/>
        <v>317.06713511503466</v>
      </c>
      <c r="AZ55" s="65">
        <f t="shared" si="24"/>
        <v>1921.701273207045</v>
      </c>
      <c r="BB55" s="131">
        <v>237446.31298513422</v>
      </c>
      <c r="BC55" s="54">
        <v>26325.768402660771</v>
      </c>
      <c r="BD55" s="54">
        <v>54188.038226666518</v>
      </c>
      <c r="BE55" s="54">
        <f t="shared" si="25"/>
        <v>317960.1196144615</v>
      </c>
      <c r="BG55" s="122">
        <f t="shared" si="26"/>
        <v>-5.3962218618001101E-3</v>
      </c>
      <c r="BH55" s="49">
        <f t="shared" si="26"/>
        <v>-2.8401223287072286E-3</v>
      </c>
      <c r="BI55" s="49">
        <f t="shared" si="26"/>
        <v>-4.3109850496800717E-2</v>
      </c>
      <c r="BJ55" s="49">
        <f t="shared" si="27"/>
        <v>-1.1611895287177321E-2</v>
      </c>
      <c r="BL55" s="131">
        <v>229034</v>
      </c>
      <c r="BM55" s="54">
        <v>25337</v>
      </c>
      <c r="BN55" s="54">
        <v>48377</v>
      </c>
      <c r="BO55" s="54">
        <f t="shared" si="28"/>
        <v>302748</v>
      </c>
      <c r="BQ55" s="122">
        <f t="shared" si="29"/>
        <v>3.1135115310390704E-2</v>
      </c>
      <c r="BR55" s="49">
        <f t="shared" si="29"/>
        <v>3.6073726171212073E-2</v>
      </c>
      <c r="BS55" s="49">
        <f t="shared" si="29"/>
        <v>7.1831655538789008E-2</v>
      </c>
      <c r="BT55" s="49">
        <f t="shared" si="30"/>
        <v>3.8051448729636617E-2</v>
      </c>
      <c r="BV55" s="122">
        <f t="shared" si="31"/>
        <v>3.0638578036359165E-2</v>
      </c>
      <c r="BW55" s="49">
        <f t="shared" si="31"/>
        <v>3.5574810737094786E-2</v>
      </c>
      <c r="BX55" s="49">
        <f t="shared" si="31"/>
        <v>7.1315521076331656E-2</v>
      </c>
      <c r="BY55" s="49">
        <f t="shared" si="31"/>
        <v>3.7551580934423789E-2</v>
      </c>
      <c r="CA55" s="180">
        <v>158063.17226013209</v>
      </c>
      <c r="CB55" s="64">
        <v>162391.91534024751</v>
      </c>
      <c r="CC55" s="64">
        <v>142222.67499515947</v>
      </c>
      <c r="CD55" s="64">
        <v>155455.48550119638</v>
      </c>
      <c r="CF55" s="180">
        <v>157071.60290574291</v>
      </c>
      <c r="CG55" s="64">
        <v>161689.11743776791</v>
      </c>
      <c r="CH55" s="64">
        <v>141392.89611102629</v>
      </c>
      <c r="CI55" s="64">
        <v>154608.76476822206</v>
      </c>
      <c r="CK55" s="163">
        <v>163536.34375</v>
      </c>
      <c r="CL55" s="60">
        <v>163457.59375</v>
      </c>
    </row>
    <row r="56" spans="1:90">
      <c r="A56" s="9" t="s">
        <v>136</v>
      </c>
      <c r="B56" s="23" t="s">
        <v>137</v>
      </c>
      <c r="D56" s="131">
        <v>666027.44625050551</v>
      </c>
      <c r="E56" s="54">
        <v>301602.59375</v>
      </c>
      <c r="F56" s="124">
        <f t="shared" si="0"/>
        <v>2208.2948225656814</v>
      </c>
      <c r="G56" s="131">
        <f t="shared" si="1"/>
        <v>640187</v>
      </c>
      <c r="H56" s="54">
        <v>301211.5</v>
      </c>
      <c r="I56" s="124">
        <f t="shared" si="2"/>
        <v>2125.3736992113518</v>
      </c>
      <c r="J56" s="49">
        <f t="shared" si="3"/>
        <v>4.0363903438378923E-2</v>
      </c>
      <c r="K56" s="49">
        <f t="shared" si="4"/>
        <v>3.9014844017830175E-2</v>
      </c>
      <c r="M56" s="131">
        <f t="shared" si="5"/>
        <v>678549.33704559831</v>
      </c>
      <c r="N56" s="124">
        <f t="shared" si="6"/>
        <v>2249.812671067582</v>
      </c>
      <c r="O56" s="49">
        <f t="shared" si="7"/>
        <v>-1.8453913535032007E-2</v>
      </c>
      <c r="P56" s="49">
        <f t="shared" si="8"/>
        <v>-1.8453913535032007E-2</v>
      </c>
      <c r="R56" s="131">
        <v>484569</v>
      </c>
      <c r="S56" s="54">
        <v>54757</v>
      </c>
      <c r="T56" s="54">
        <v>125697</v>
      </c>
      <c r="V56" s="124">
        <f t="shared" si="9"/>
        <v>125697</v>
      </c>
      <c r="W56" s="51">
        <f t="shared" si="10"/>
        <v>1004.4462505055126</v>
      </c>
      <c r="Y56" s="176">
        <v>-1.3997701484778968E-2</v>
      </c>
      <c r="Z56" s="61">
        <v>4.2416924290332725E-2</v>
      </c>
      <c r="AA56" s="117">
        <f t="shared" si="11"/>
        <v>1</v>
      </c>
      <c r="AB56" s="63">
        <f t="shared" si="12"/>
        <v>491.44814442085158</v>
      </c>
      <c r="AC56" s="63">
        <f t="shared" si="12"/>
        <v>52.528886210551534</v>
      </c>
      <c r="AE56" s="124">
        <f t="shared" si="13"/>
        <v>1004.4462505055126</v>
      </c>
      <c r="AF56" s="51">
        <v>0</v>
      </c>
      <c r="AG56" s="51">
        <f t="shared" si="14"/>
        <v>0</v>
      </c>
      <c r="AI56" s="124">
        <v>0</v>
      </c>
      <c r="AJ56" s="51">
        <f t="shared" si="15"/>
        <v>0</v>
      </c>
      <c r="AK56" s="51">
        <f t="shared" si="16"/>
        <v>0</v>
      </c>
      <c r="AM56" s="124">
        <f t="shared" si="17"/>
        <v>0</v>
      </c>
      <c r="AN56" s="51">
        <f t="shared" si="18"/>
        <v>0</v>
      </c>
      <c r="AO56" s="51">
        <f t="shared" si="19"/>
        <v>0</v>
      </c>
      <c r="AQ56" s="124">
        <f t="shared" si="20"/>
        <v>485573</v>
      </c>
      <c r="AR56" s="51">
        <f t="shared" si="20"/>
        <v>54757</v>
      </c>
      <c r="AS56" s="51">
        <f t="shared" si="21"/>
        <v>125697</v>
      </c>
      <c r="AU56" s="178">
        <f t="shared" si="22"/>
        <v>666027</v>
      </c>
      <c r="AW56" s="124">
        <f t="shared" si="23"/>
        <v>1609.9762073083964</v>
      </c>
      <c r="AX56" s="51">
        <f t="shared" si="23"/>
        <v>181.55347843390354</v>
      </c>
      <c r="AY56" s="51">
        <f t="shared" si="23"/>
        <v>416.76365722567664</v>
      </c>
      <c r="AZ56" s="65">
        <f t="shared" si="24"/>
        <v>2208.2933429679765</v>
      </c>
      <c r="BB56" s="131">
        <v>491448.1444208516</v>
      </c>
      <c r="BC56" s="54">
        <v>52528.886210551522</v>
      </c>
      <c r="BD56" s="54">
        <v>134572.30641419522</v>
      </c>
      <c r="BE56" s="54">
        <f t="shared" si="25"/>
        <v>678549.33704559831</v>
      </c>
      <c r="BG56" s="122">
        <f t="shared" si="26"/>
        <v>-1.1954759596814024E-2</v>
      </c>
      <c r="BH56" s="49">
        <f t="shared" si="26"/>
        <v>4.2416924290332947E-2</v>
      </c>
      <c r="BI56" s="49">
        <f t="shared" si="26"/>
        <v>-6.5951952899419242E-2</v>
      </c>
      <c r="BJ56" s="49">
        <f t="shared" si="27"/>
        <v>-1.8454571188766478E-2</v>
      </c>
      <c r="BL56" s="131">
        <v>470053</v>
      </c>
      <c r="BM56" s="54">
        <v>52956</v>
      </c>
      <c r="BN56" s="54">
        <v>117178</v>
      </c>
      <c r="BO56" s="54">
        <f t="shared" si="28"/>
        <v>640187</v>
      </c>
      <c r="BQ56" s="122">
        <f t="shared" si="29"/>
        <v>3.3017553339729666E-2</v>
      </c>
      <c r="BR56" s="49">
        <f t="shared" si="29"/>
        <v>3.4009366266334329E-2</v>
      </c>
      <c r="BS56" s="49">
        <f t="shared" si="29"/>
        <v>7.2701360323610187E-2</v>
      </c>
      <c r="BT56" s="49">
        <f t="shared" si="30"/>
        <v>4.0363206375637173E-2</v>
      </c>
      <c r="BV56" s="122">
        <f t="shared" si="31"/>
        <v>3.1678020069381585E-2</v>
      </c>
      <c r="BW56" s="49">
        <f t="shared" si="31"/>
        <v>3.2668546893529271E-2</v>
      </c>
      <c r="BX56" s="49">
        <f t="shared" si="31"/>
        <v>7.131036831514348E-2</v>
      </c>
      <c r="BY56" s="49">
        <f t="shared" si="31"/>
        <v>3.9014147858982939E-2</v>
      </c>
      <c r="CA56" s="180">
        <v>327147.01581143792</v>
      </c>
      <c r="CB56" s="64">
        <v>324027.25390379166</v>
      </c>
      <c r="CC56" s="64">
        <v>353200.33765452832</v>
      </c>
      <c r="CD56" s="64">
        <v>331752.9781874594</v>
      </c>
      <c r="CF56" s="180">
        <v>326129.77402464568</v>
      </c>
      <c r="CG56" s="64">
        <v>323855.0751409512</v>
      </c>
      <c r="CH56" s="64">
        <v>351413.63668534264</v>
      </c>
      <c r="CI56" s="64">
        <v>330512.27380646951</v>
      </c>
      <c r="CK56" s="163">
        <v>301602.59375</v>
      </c>
      <c r="CL56" s="60">
        <v>301211.5</v>
      </c>
    </row>
    <row r="57" spans="1:90">
      <c r="A57" s="9" t="s">
        <v>138</v>
      </c>
      <c r="B57" s="23" t="s">
        <v>139</v>
      </c>
      <c r="D57" s="131">
        <v>371325.67494321725</v>
      </c>
      <c r="E57" s="54">
        <v>169122.828125</v>
      </c>
      <c r="F57" s="124">
        <f t="shared" si="0"/>
        <v>2195.5975964922227</v>
      </c>
      <c r="G57" s="131">
        <f t="shared" si="1"/>
        <v>357970</v>
      </c>
      <c r="H57" s="54">
        <v>169266.1875</v>
      </c>
      <c r="I57" s="124">
        <f t="shared" si="2"/>
        <v>2114.834659462038</v>
      </c>
      <c r="J57" s="49">
        <f t="shared" si="3"/>
        <v>3.7309481082820506E-2</v>
      </c>
      <c r="K57" s="49">
        <f t="shared" si="4"/>
        <v>3.8188771244523023E-2</v>
      </c>
      <c r="M57" s="131">
        <f t="shared" si="5"/>
        <v>376821.40160018369</v>
      </c>
      <c r="N57" s="124">
        <f t="shared" si="6"/>
        <v>2228.0930716323642</v>
      </c>
      <c r="O57" s="49">
        <f t="shared" si="7"/>
        <v>-1.4584433457411561E-2</v>
      </c>
      <c r="P57" s="49">
        <f t="shared" si="8"/>
        <v>-1.4584433457411339E-2</v>
      </c>
      <c r="R57" s="131">
        <v>275049</v>
      </c>
      <c r="S57" s="54">
        <v>32800</v>
      </c>
      <c r="T57" s="54">
        <v>62474</v>
      </c>
      <c r="V57" s="124">
        <f t="shared" si="9"/>
        <v>62474</v>
      </c>
      <c r="W57" s="51">
        <f t="shared" si="10"/>
        <v>1002.674943217251</v>
      </c>
      <c r="Y57" s="176">
        <v>-1.2119346857386692E-2</v>
      </c>
      <c r="Z57" s="61">
        <v>0.10873227283088993</v>
      </c>
      <c r="AA57" s="117">
        <f t="shared" si="11"/>
        <v>1</v>
      </c>
      <c r="AB57" s="63">
        <f t="shared" si="12"/>
        <v>278.42330865071932</v>
      </c>
      <c r="AC57" s="63">
        <f t="shared" si="12"/>
        <v>29.58333657615362</v>
      </c>
      <c r="AE57" s="124">
        <f t="shared" si="13"/>
        <v>1002.674943217251</v>
      </c>
      <c r="AF57" s="51">
        <v>0</v>
      </c>
      <c r="AG57" s="51">
        <f t="shared" si="14"/>
        <v>0</v>
      </c>
      <c r="AI57" s="124">
        <v>0</v>
      </c>
      <c r="AJ57" s="51">
        <f t="shared" si="15"/>
        <v>0</v>
      </c>
      <c r="AK57" s="51">
        <f t="shared" si="16"/>
        <v>0</v>
      </c>
      <c r="AM57" s="124">
        <f t="shared" si="17"/>
        <v>0</v>
      </c>
      <c r="AN57" s="51">
        <f t="shared" si="18"/>
        <v>0</v>
      </c>
      <c r="AO57" s="51">
        <f t="shared" si="19"/>
        <v>0</v>
      </c>
      <c r="AQ57" s="124">
        <f t="shared" si="20"/>
        <v>276052</v>
      </c>
      <c r="AR57" s="51">
        <f t="shared" si="20"/>
        <v>32800</v>
      </c>
      <c r="AS57" s="51">
        <f t="shared" si="21"/>
        <v>62474</v>
      </c>
      <c r="AU57" s="178">
        <f t="shared" si="22"/>
        <v>371326</v>
      </c>
      <c r="AW57" s="124">
        <f t="shared" si="23"/>
        <v>1632.257472633841</v>
      </c>
      <c r="AX57" s="51">
        <f t="shared" si="23"/>
        <v>193.94188450867946</v>
      </c>
      <c r="AY57" s="51">
        <f t="shared" si="23"/>
        <v>369.40016136570858</v>
      </c>
      <c r="AZ57" s="65">
        <f t="shared" si="24"/>
        <v>2195.5995185082293</v>
      </c>
      <c r="BB57" s="131">
        <v>278423.30865071929</v>
      </c>
      <c r="BC57" s="54">
        <v>29583.336576153615</v>
      </c>
      <c r="BD57" s="54">
        <v>68814.756373310782</v>
      </c>
      <c r="BE57" s="54">
        <f t="shared" si="25"/>
        <v>376821.40160018369</v>
      </c>
      <c r="BG57" s="122">
        <f t="shared" si="26"/>
        <v>-8.5169185805994418E-3</v>
      </c>
      <c r="BH57" s="49">
        <f t="shared" si="26"/>
        <v>0.10873227283089015</v>
      </c>
      <c r="BI57" s="49">
        <f t="shared" si="26"/>
        <v>-9.21423936882525E-2</v>
      </c>
      <c r="BJ57" s="49">
        <f t="shared" si="27"/>
        <v>-1.4583570829170833E-2</v>
      </c>
      <c r="BL57" s="131">
        <v>267519</v>
      </c>
      <c r="BM57" s="54">
        <v>32087</v>
      </c>
      <c r="BN57" s="54">
        <v>58364</v>
      </c>
      <c r="BO57" s="54">
        <f t="shared" si="28"/>
        <v>357970</v>
      </c>
      <c r="BQ57" s="122">
        <f t="shared" si="29"/>
        <v>3.1896799853468272E-2</v>
      </c>
      <c r="BR57" s="49">
        <f t="shared" si="29"/>
        <v>2.2220837099136803E-2</v>
      </c>
      <c r="BS57" s="49">
        <f t="shared" si="29"/>
        <v>7.0420121993009399E-2</v>
      </c>
      <c r="BT57" s="49">
        <f t="shared" si="30"/>
        <v>3.7310389138754729E-2</v>
      </c>
      <c r="BV57" s="122">
        <f t="shared" si="31"/>
        <v>3.2771501878804399E-2</v>
      </c>
      <c r="BW57" s="49">
        <f t="shared" si="31"/>
        <v>2.3087337156776355E-2</v>
      </c>
      <c r="BX57" s="49">
        <f t="shared" si="31"/>
        <v>7.1327478861255011E-2</v>
      </c>
      <c r="BY57" s="49">
        <f t="shared" si="31"/>
        <v>3.8189680070183751E-2</v>
      </c>
      <c r="CA57" s="180">
        <v>185340.72331226218</v>
      </c>
      <c r="CB57" s="64">
        <v>182486.39945762156</v>
      </c>
      <c r="CC57" s="64">
        <v>180612.1618504388</v>
      </c>
      <c r="CD57" s="64">
        <v>184233.65170458175</v>
      </c>
      <c r="CF57" s="180">
        <v>184875.46570742401</v>
      </c>
      <c r="CG57" s="64">
        <v>182543.0881999734</v>
      </c>
      <c r="CH57" s="64">
        <v>179866.07359974057</v>
      </c>
      <c r="CI57" s="64">
        <v>183786.07410922382</v>
      </c>
      <c r="CK57" s="163">
        <v>169122.828125</v>
      </c>
      <c r="CL57" s="60">
        <v>169266.1875</v>
      </c>
    </row>
    <row r="58" spans="1:90">
      <c r="A58" s="9" t="s">
        <v>140</v>
      </c>
      <c r="B58" s="23" t="s">
        <v>141</v>
      </c>
      <c r="D58" s="131">
        <v>395132.51986668352</v>
      </c>
      <c r="E58" s="54">
        <v>197670.6875</v>
      </c>
      <c r="F58" s="124">
        <f t="shared" si="0"/>
        <v>1998.94341879437</v>
      </c>
      <c r="G58" s="131">
        <f t="shared" si="1"/>
        <v>380021</v>
      </c>
      <c r="H58" s="54">
        <v>196989.609375</v>
      </c>
      <c r="I58" s="124">
        <f t="shared" si="2"/>
        <v>1929.1423603798901</v>
      </c>
      <c r="J58" s="49">
        <f t="shared" si="3"/>
        <v>3.9764960006640537E-2</v>
      </c>
      <c r="K58" s="49">
        <f t="shared" si="4"/>
        <v>3.6182429999999988E-2</v>
      </c>
      <c r="M58" s="131">
        <f t="shared" si="5"/>
        <v>393437.82273118506</v>
      </c>
      <c r="N58" s="124">
        <f t="shared" si="6"/>
        <v>1990.3700832283748</v>
      </c>
      <c r="O58" s="49">
        <f t="shared" si="7"/>
        <v>4.3074077721712012E-3</v>
      </c>
      <c r="P58" s="49">
        <f t="shared" si="8"/>
        <v>4.3074077721714232E-3</v>
      </c>
      <c r="R58" s="131">
        <v>301153</v>
      </c>
      <c r="S58" s="54">
        <v>31567</v>
      </c>
      <c r="T58" s="54">
        <v>61852</v>
      </c>
      <c r="V58" s="124">
        <f t="shared" si="9"/>
        <v>61852</v>
      </c>
      <c r="W58" s="51">
        <f t="shared" si="10"/>
        <v>560.51986668352038</v>
      </c>
      <c r="Y58" s="176">
        <v>1.7065893213968009E-2</v>
      </c>
      <c r="Z58" s="61">
        <v>2.3323569118516518E-2</v>
      </c>
      <c r="AA58" s="117">
        <f t="shared" si="11"/>
        <v>2</v>
      </c>
      <c r="AB58" s="63">
        <f t="shared" si="12"/>
        <v>296.09979255950151</v>
      </c>
      <c r="AC58" s="63">
        <f t="shared" si="12"/>
        <v>30.847525604429872</v>
      </c>
      <c r="AE58" s="124">
        <f t="shared" si="13"/>
        <v>0</v>
      </c>
      <c r="AF58" s="51">
        <v>0</v>
      </c>
      <c r="AG58" s="51">
        <f t="shared" si="14"/>
        <v>560.51986668352038</v>
      </c>
      <c r="AI58" s="124">
        <v>0</v>
      </c>
      <c r="AJ58" s="51">
        <f t="shared" si="15"/>
        <v>0</v>
      </c>
      <c r="AK58" s="51">
        <f t="shared" si="16"/>
        <v>560.51986668352038</v>
      </c>
      <c r="AM58" s="124">
        <f t="shared" si="17"/>
        <v>507.63473816675435</v>
      </c>
      <c r="AN58" s="51">
        <f t="shared" si="18"/>
        <v>52.885128516766059</v>
      </c>
      <c r="AO58" s="51">
        <f t="shared" si="19"/>
        <v>0</v>
      </c>
      <c r="AQ58" s="124">
        <f t="shared" si="20"/>
        <v>301661</v>
      </c>
      <c r="AR58" s="51">
        <f t="shared" si="20"/>
        <v>31620</v>
      </c>
      <c r="AS58" s="51">
        <f t="shared" si="21"/>
        <v>61852</v>
      </c>
      <c r="AU58" s="178">
        <f t="shared" si="22"/>
        <v>395133</v>
      </c>
      <c r="AW58" s="124">
        <f t="shared" si="23"/>
        <v>1526.0785694388805</v>
      </c>
      <c r="AX58" s="51">
        <f t="shared" si="23"/>
        <v>159.96301930198933</v>
      </c>
      <c r="AY58" s="51">
        <f t="shared" si="23"/>
        <v>312.90425900906524</v>
      </c>
      <c r="AZ58" s="65">
        <f t="shared" si="24"/>
        <v>1998.9458477499352</v>
      </c>
      <c r="BB58" s="131">
        <v>296099.79255950148</v>
      </c>
      <c r="BC58" s="54">
        <v>30847.525604429873</v>
      </c>
      <c r="BD58" s="54">
        <v>66490.50456725368</v>
      </c>
      <c r="BE58" s="54">
        <f t="shared" si="25"/>
        <v>393437.82273118506</v>
      </c>
      <c r="BG58" s="122">
        <f t="shared" si="26"/>
        <v>1.8781531025156006E-2</v>
      </c>
      <c r="BH58" s="49">
        <f t="shared" si="26"/>
        <v>2.5041697200478108E-2</v>
      </c>
      <c r="BI58" s="49">
        <f t="shared" si="26"/>
        <v>-6.9761909575553505E-2</v>
      </c>
      <c r="BJ58" s="49">
        <f t="shared" si="27"/>
        <v>4.3086281259063774E-3</v>
      </c>
      <c r="BL58" s="131">
        <v>292026</v>
      </c>
      <c r="BM58" s="54">
        <v>30459</v>
      </c>
      <c r="BN58" s="54">
        <v>57536</v>
      </c>
      <c r="BO58" s="54">
        <f t="shared" si="28"/>
        <v>380021</v>
      </c>
      <c r="BQ58" s="122">
        <f t="shared" si="29"/>
        <v>3.2993637552820587E-2</v>
      </c>
      <c r="BR58" s="49">
        <f t="shared" si="29"/>
        <v>3.8116812764700025E-2</v>
      </c>
      <c r="BS58" s="49">
        <f t="shared" si="29"/>
        <v>7.501390433815347E-2</v>
      </c>
      <c r="BT58" s="49">
        <f t="shared" si="30"/>
        <v>3.9766223445546478E-2</v>
      </c>
      <c r="BV58" s="122">
        <f t="shared" si="31"/>
        <v>2.9434438266879859E-2</v>
      </c>
      <c r="BW58" s="49">
        <f t="shared" si="31"/>
        <v>3.4539961480825498E-2</v>
      </c>
      <c r="BX58" s="49">
        <f t="shared" si="31"/>
        <v>7.1309923421329025E-2</v>
      </c>
      <c r="BY58" s="49">
        <f t="shared" si="31"/>
        <v>3.6183689085703019E-2</v>
      </c>
      <c r="CA58" s="180">
        <v>197107.59846775138</v>
      </c>
      <c r="CB58" s="64">
        <v>190284.61732970306</v>
      </c>
      <c r="CC58" s="64">
        <v>174511.89839677684</v>
      </c>
      <c r="CD58" s="64">
        <v>192357.66995361337</v>
      </c>
      <c r="CF58" s="180">
        <v>196068.06761397995</v>
      </c>
      <c r="CG58" s="64">
        <v>189515.60439008145</v>
      </c>
      <c r="CH58" s="64">
        <v>173570.17304129479</v>
      </c>
      <c r="CI58" s="64">
        <v>191487.0898682159</v>
      </c>
      <c r="CK58" s="163">
        <v>197670.6875</v>
      </c>
      <c r="CL58" s="60">
        <v>196989.609375</v>
      </c>
    </row>
    <row r="59" spans="1:90">
      <c r="A59" s="9" t="s">
        <v>142</v>
      </c>
      <c r="B59" s="23" t="s">
        <v>143</v>
      </c>
      <c r="D59" s="131">
        <v>373963.21776050661</v>
      </c>
      <c r="E59" s="54">
        <v>179307.4375</v>
      </c>
      <c r="F59" s="124">
        <f t="shared" si="0"/>
        <v>2085.5979148132469</v>
      </c>
      <c r="G59" s="131">
        <f t="shared" si="1"/>
        <v>358283</v>
      </c>
      <c r="H59" s="54">
        <v>178958.21875</v>
      </c>
      <c r="I59" s="124">
        <f t="shared" si="2"/>
        <v>2002.0483133021796</v>
      </c>
      <c r="J59" s="49">
        <f t="shared" si="3"/>
        <v>4.3764894679643174E-2</v>
      </c>
      <c r="K59" s="49">
        <f t="shared" si="4"/>
        <v>4.1732060588118625E-2</v>
      </c>
      <c r="M59" s="131">
        <f t="shared" si="5"/>
        <v>384944.66628760338</v>
      </c>
      <c r="N59" s="124">
        <f t="shared" si="6"/>
        <v>2146.8416015236589</v>
      </c>
      <c r="O59" s="49">
        <f t="shared" si="7"/>
        <v>-2.8527342989322579E-2</v>
      </c>
      <c r="P59" s="49">
        <f t="shared" si="8"/>
        <v>-2.8527342989322579E-2</v>
      </c>
      <c r="R59" s="131">
        <v>281427</v>
      </c>
      <c r="S59" s="54">
        <v>31180</v>
      </c>
      <c r="T59" s="54">
        <v>59308</v>
      </c>
      <c r="V59" s="124">
        <f t="shared" si="9"/>
        <v>59308</v>
      </c>
      <c r="W59" s="51">
        <f t="shared" si="10"/>
        <v>2048.2177605066099</v>
      </c>
      <c r="Y59" s="176">
        <v>-1.08735740796575E-2</v>
      </c>
      <c r="Z59" s="61">
        <v>-2.5266669377996043E-2</v>
      </c>
      <c r="AA59" s="117">
        <f t="shared" si="11"/>
        <v>4</v>
      </c>
      <c r="AB59" s="63">
        <f t="shared" si="12"/>
        <v>284.5207575342489</v>
      </c>
      <c r="AC59" s="63">
        <f t="shared" si="12"/>
        <v>31.988236187740899</v>
      </c>
      <c r="AE59" s="124">
        <f t="shared" si="13"/>
        <v>0</v>
      </c>
      <c r="AF59" s="51">
        <v>0</v>
      </c>
      <c r="AG59" s="51">
        <f t="shared" si="14"/>
        <v>2048.2177605066099</v>
      </c>
      <c r="AI59" s="124">
        <v>0</v>
      </c>
      <c r="AJ59" s="51">
        <f t="shared" si="15"/>
        <v>0</v>
      </c>
      <c r="AK59" s="51">
        <f t="shared" si="16"/>
        <v>2048.2177605066099</v>
      </c>
      <c r="AM59" s="124">
        <f t="shared" si="17"/>
        <v>1841.2129840655316</v>
      </c>
      <c r="AN59" s="51">
        <f t="shared" si="18"/>
        <v>207.00477644107832</v>
      </c>
      <c r="AO59" s="51">
        <f t="shared" si="19"/>
        <v>0</v>
      </c>
      <c r="AQ59" s="124">
        <f t="shared" si="20"/>
        <v>283268</v>
      </c>
      <c r="AR59" s="51">
        <f t="shared" si="20"/>
        <v>31387</v>
      </c>
      <c r="AS59" s="51">
        <f t="shared" si="21"/>
        <v>59308</v>
      </c>
      <c r="AU59" s="178">
        <f t="shared" si="22"/>
        <v>373963</v>
      </c>
      <c r="AW59" s="124">
        <f t="shared" si="23"/>
        <v>1579.7894607690212</v>
      </c>
      <c r="AX59" s="51">
        <f t="shared" si="23"/>
        <v>175.04572279663523</v>
      </c>
      <c r="AY59" s="51">
        <f t="shared" si="23"/>
        <v>330.76151679430478</v>
      </c>
      <c r="AZ59" s="65">
        <f t="shared" si="24"/>
        <v>2085.5967003599612</v>
      </c>
      <c r="BB59" s="131">
        <v>284520.75753424893</v>
      </c>
      <c r="BC59" s="54">
        <v>31988.236187740898</v>
      </c>
      <c r="BD59" s="54">
        <v>68435.672565613597</v>
      </c>
      <c r="BE59" s="54">
        <f t="shared" si="25"/>
        <v>384944.66628760338</v>
      </c>
      <c r="BG59" s="122">
        <f t="shared" si="26"/>
        <v>-4.4030444214535613E-3</v>
      </c>
      <c r="BH59" s="49">
        <f t="shared" si="26"/>
        <v>-1.8795540467195671E-2</v>
      </c>
      <c r="BI59" s="49">
        <f t="shared" si="26"/>
        <v>-0.13337594595658164</v>
      </c>
      <c r="BJ59" s="49">
        <f t="shared" si="27"/>
        <v>-2.8527908682331682E-2</v>
      </c>
      <c r="BL59" s="131">
        <v>273050</v>
      </c>
      <c r="BM59" s="54">
        <v>29981</v>
      </c>
      <c r="BN59" s="54">
        <v>55252</v>
      </c>
      <c r="BO59" s="54">
        <f t="shared" si="28"/>
        <v>358283</v>
      </c>
      <c r="BQ59" s="122">
        <f t="shared" si="29"/>
        <v>3.7421717634132934E-2</v>
      </c>
      <c r="BR59" s="49">
        <f t="shared" si="29"/>
        <v>4.6896367699543084E-2</v>
      </c>
      <c r="BS59" s="49">
        <f t="shared" si="29"/>
        <v>7.3409107362629511E-2</v>
      </c>
      <c r="BT59" s="49">
        <f t="shared" si="30"/>
        <v>4.3764286890530579E-2</v>
      </c>
      <c r="BV59" s="122">
        <f t="shared" si="31"/>
        <v>3.5401237499531391E-2</v>
      </c>
      <c r="BW59" s="49">
        <f t="shared" si="31"/>
        <v>4.4857434758417414E-2</v>
      </c>
      <c r="BX59" s="49">
        <f t="shared" si="31"/>
        <v>7.1318538271139431E-2</v>
      </c>
      <c r="BY59" s="49">
        <f t="shared" si="31"/>
        <v>4.1731453982734701E-2</v>
      </c>
      <c r="CA59" s="180">
        <v>189399.67079014966</v>
      </c>
      <c r="CB59" s="64">
        <v>197321.15178671994</v>
      </c>
      <c r="CC59" s="64">
        <v>179617.21324291543</v>
      </c>
      <c r="CD59" s="64">
        <v>188205.2380071934</v>
      </c>
      <c r="CF59" s="180">
        <v>188180.26525604111</v>
      </c>
      <c r="CG59" s="64">
        <v>196655.23464079789</v>
      </c>
      <c r="CH59" s="64">
        <v>178505.06388253934</v>
      </c>
      <c r="CI59" s="64">
        <v>187107.39789317467</v>
      </c>
      <c r="CK59" s="163">
        <v>179307.4375</v>
      </c>
      <c r="CL59" s="60">
        <v>178958.21875</v>
      </c>
    </row>
    <row r="60" spans="1:90">
      <c r="A60" s="9" t="s">
        <v>144</v>
      </c>
      <c r="B60" s="23" t="s">
        <v>145</v>
      </c>
      <c r="D60" s="131">
        <v>582508.32740042545</v>
      </c>
      <c r="E60" s="54">
        <v>267122.5625</v>
      </c>
      <c r="F60" s="124">
        <f t="shared" si="0"/>
        <v>2180.6781199937964</v>
      </c>
      <c r="G60" s="131">
        <f t="shared" si="1"/>
        <v>560643</v>
      </c>
      <c r="H60" s="54">
        <v>266398.0625</v>
      </c>
      <c r="I60" s="124">
        <f t="shared" si="2"/>
        <v>2104.5310718053738</v>
      </c>
      <c r="J60" s="49">
        <f t="shared" si="3"/>
        <v>3.9000446630788943E-2</v>
      </c>
      <c r="K60" s="49">
        <f t="shared" si="4"/>
        <v>3.6182429999999766E-2</v>
      </c>
      <c r="M60" s="131">
        <f t="shared" si="5"/>
        <v>581268.07404784486</v>
      </c>
      <c r="N60" s="124">
        <f t="shared" si="6"/>
        <v>2176.035107659035</v>
      </c>
      <c r="O60" s="49">
        <f t="shared" si="7"/>
        <v>2.1337028609600406E-3</v>
      </c>
      <c r="P60" s="49">
        <f t="shared" si="8"/>
        <v>2.1337028609600406E-3</v>
      </c>
      <c r="R60" s="131">
        <v>439789</v>
      </c>
      <c r="S60" s="54">
        <v>45948</v>
      </c>
      <c r="T60" s="54">
        <v>96143</v>
      </c>
      <c r="V60" s="124">
        <f t="shared" si="9"/>
        <v>96143</v>
      </c>
      <c r="W60" s="51">
        <f t="shared" si="10"/>
        <v>628.32740042544901</v>
      </c>
      <c r="Y60" s="176">
        <v>1.6583817717291671E-2</v>
      </c>
      <c r="Z60" s="61">
        <v>3.8821865470563433E-2</v>
      </c>
      <c r="AA60" s="117">
        <f t="shared" si="11"/>
        <v>2</v>
      </c>
      <c r="AB60" s="63">
        <f t="shared" si="12"/>
        <v>432.61459835897546</v>
      </c>
      <c r="AC60" s="63">
        <f t="shared" si="12"/>
        <v>44.230874924053097</v>
      </c>
      <c r="AE60" s="124">
        <f t="shared" si="13"/>
        <v>0</v>
      </c>
      <c r="AF60" s="51">
        <v>0</v>
      </c>
      <c r="AG60" s="51">
        <f t="shared" si="14"/>
        <v>628.32740042544901</v>
      </c>
      <c r="AI60" s="124">
        <v>0</v>
      </c>
      <c r="AJ60" s="51">
        <f t="shared" si="15"/>
        <v>0</v>
      </c>
      <c r="AK60" s="51">
        <f t="shared" si="16"/>
        <v>628.32740042544901</v>
      </c>
      <c r="AM60" s="124">
        <f t="shared" si="17"/>
        <v>570.04547846814853</v>
      </c>
      <c r="AN60" s="51">
        <f t="shared" si="18"/>
        <v>58.281921957300433</v>
      </c>
      <c r="AO60" s="51">
        <f t="shared" si="19"/>
        <v>0</v>
      </c>
      <c r="AQ60" s="124">
        <f t="shared" si="20"/>
        <v>440359</v>
      </c>
      <c r="AR60" s="51">
        <f t="shared" si="20"/>
        <v>46006</v>
      </c>
      <c r="AS60" s="51">
        <f t="shared" si="21"/>
        <v>96143</v>
      </c>
      <c r="AU60" s="178">
        <f t="shared" si="22"/>
        <v>582508</v>
      </c>
      <c r="AW60" s="124">
        <f t="shared" si="23"/>
        <v>1648.5279112280155</v>
      </c>
      <c r="AX60" s="51">
        <f t="shared" si="23"/>
        <v>172.22805729860428</v>
      </c>
      <c r="AY60" s="51">
        <f t="shared" si="23"/>
        <v>359.92092581097489</v>
      </c>
      <c r="AZ60" s="65">
        <f t="shared" si="24"/>
        <v>2180.6768943375946</v>
      </c>
      <c r="BB60" s="131">
        <v>432614.59835897549</v>
      </c>
      <c r="BC60" s="54">
        <v>44230.874924053089</v>
      </c>
      <c r="BD60" s="54">
        <v>104422.60076481632</v>
      </c>
      <c r="BE60" s="54">
        <f t="shared" si="25"/>
        <v>581268.07404784486</v>
      </c>
      <c r="BG60" s="122">
        <f t="shared" si="26"/>
        <v>1.7901387679475356E-2</v>
      </c>
      <c r="BH60" s="49">
        <f t="shared" si="26"/>
        <v>4.0133166684920951E-2</v>
      </c>
      <c r="BI60" s="49">
        <f t="shared" si="26"/>
        <v>-7.9289355983997001E-2</v>
      </c>
      <c r="BJ60" s="49">
        <f t="shared" si="27"/>
        <v>2.1331396089252497E-3</v>
      </c>
      <c r="BL60" s="131">
        <v>426775</v>
      </c>
      <c r="BM60" s="54">
        <v>44368</v>
      </c>
      <c r="BN60" s="54">
        <v>89500</v>
      </c>
      <c r="BO60" s="54">
        <f t="shared" si="28"/>
        <v>560643</v>
      </c>
      <c r="BQ60" s="122">
        <f t="shared" si="29"/>
        <v>3.1829418311756674E-2</v>
      </c>
      <c r="BR60" s="49">
        <f t="shared" si="29"/>
        <v>3.6918499819689865E-2</v>
      </c>
      <c r="BS60" s="49">
        <f t="shared" si="29"/>
        <v>7.4223463687150826E-2</v>
      </c>
      <c r="BT60" s="49">
        <f t="shared" si="30"/>
        <v>3.8999862657698392E-2</v>
      </c>
      <c r="BV60" s="122">
        <f t="shared" si="31"/>
        <v>2.9030851217421993E-2</v>
      </c>
      <c r="BW60" s="49">
        <f t="shared" si="31"/>
        <v>3.4106129924431183E-2</v>
      </c>
      <c r="BX60" s="49">
        <f t="shared" si="31"/>
        <v>7.13099138463682E-2</v>
      </c>
      <c r="BY60" s="49">
        <f t="shared" si="31"/>
        <v>3.6181847610783358E-2</v>
      </c>
      <c r="CA60" s="180">
        <v>287982.72301218542</v>
      </c>
      <c r="CB60" s="64">
        <v>272840.52591475123</v>
      </c>
      <c r="CC60" s="64">
        <v>274069.00298921129</v>
      </c>
      <c r="CD60" s="64">
        <v>284190.70532184839</v>
      </c>
      <c r="CF60" s="180">
        <v>286558.95367842505</v>
      </c>
      <c r="CG60" s="64">
        <v>272074.88152053137</v>
      </c>
      <c r="CH60" s="64">
        <v>272745.804785794</v>
      </c>
      <c r="CI60" s="64">
        <v>282915.25455876748</v>
      </c>
      <c r="CK60" s="163">
        <v>267122.5625</v>
      </c>
      <c r="CL60" s="60">
        <v>266398.0625</v>
      </c>
    </row>
    <row r="61" spans="1:90">
      <c r="A61" s="9" t="s">
        <v>146</v>
      </c>
      <c r="B61" s="23" t="s">
        <v>147</v>
      </c>
      <c r="D61" s="131">
        <v>261690.21827463977</v>
      </c>
      <c r="E61" s="54">
        <v>121247.1875</v>
      </c>
      <c r="F61" s="124">
        <f t="shared" si="0"/>
        <v>2158.3199055618488</v>
      </c>
      <c r="G61" s="131">
        <f t="shared" si="1"/>
        <v>251616</v>
      </c>
      <c r="H61" s="54">
        <v>121109.2734375</v>
      </c>
      <c r="I61" s="124">
        <f t="shared" si="2"/>
        <v>2077.5948270373342</v>
      </c>
      <c r="J61" s="49">
        <f t="shared" si="3"/>
        <v>4.0038067033256075E-2</v>
      </c>
      <c r="K61" s="49">
        <f t="shared" si="4"/>
        <v>3.8855063303959714E-2</v>
      </c>
      <c r="M61" s="131">
        <f t="shared" si="5"/>
        <v>266013.29428877571</v>
      </c>
      <c r="N61" s="124">
        <f t="shared" si="6"/>
        <v>2193.9749677803925</v>
      </c>
      <c r="O61" s="49">
        <f t="shared" si="7"/>
        <v>-1.6251353247943134E-2</v>
      </c>
      <c r="P61" s="49">
        <f t="shared" si="8"/>
        <v>-1.6251353247943023E-2</v>
      </c>
      <c r="R61" s="131">
        <v>198663</v>
      </c>
      <c r="S61" s="54">
        <v>21368</v>
      </c>
      <c r="T61" s="54">
        <v>41345</v>
      </c>
      <c r="V61" s="124">
        <f t="shared" si="9"/>
        <v>41345</v>
      </c>
      <c r="W61" s="51">
        <f t="shared" si="10"/>
        <v>314.21827463977388</v>
      </c>
      <c r="Y61" s="176">
        <v>-1.9753541066746538E-2</v>
      </c>
      <c r="Z61" s="61">
        <v>-1.4726653170745729E-2</v>
      </c>
      <c r="AA61" s="117">
        <f t="shared" si="11"/>
        <v>4</v>
      </c>
      <c r="AB61" s="63">
        <f t="shared" si="12"/>
        <v>202.66637863317933</v>
      </c>
      <c r="AC61" s="63">
        <f t="shared" si="12"/>
        <v>21.687382561159477</v>
      </c>
      <c r="AE61" s="124">
        <f t="shared" si="13"/>
        <v>0</v>
      </c>
      <c r="AF61" s="51">
        <v>0</v>
      </c>
      <c r="AG61" s="51">
        <f t="shared" si="14"/>
        <v>314.21827463977388</v>
      </c>
      <c r="AI61" s="124">
        <v>0</v>
      </c>
      <c r="AJ61" s="51">
        <f t="shared" si="15"/>
        <v>0</v>
      </c>
      <c r="AK61" s="51">
        <f t="shared" si="16"/>
        <v>314.21827463977388</v>
      </c>
      <c r="AM61" s="124">
        <f t="shared" si="17"/>
        <v>283.84404826824738</v>
      </c>
      <c r="AN61" s="51">
        <f t="shared" si="18"/>
        <v>30.374226371526529</v>
      </c>
      <c r="AO61" s="51">
        <f t="shared" si="19"/>
        <v>0</v>
      </c>
      <c r="AQ61" s="124">
        <f t="shared" si="20"/>
        <v>198947</v>
      </c>
      <c r="AR61" s="51">
        <f t="shared" si="20"/>
        <v>21398</v>
      </c>
      <c r="AS61" s="51">
        <f t="shared" si="21"/>
        <v>41345</v>
      </c>
      <c r="AU61" s="178">
        <f t="shared" si="22"/>
        <v>261690</v>
      </c>
      <c r="AW61" s="124">
        <f t="shared" si="23"/>
        <v>1640.8380606766652</v>
      </c>
      <c r="AX61" s="51">
        <f t="shared" si="23"/>
        <v>176.48244418040625</v>
      </c>
      <c r="AY61" s="51">
        <f t="shared" si="23"/>
        <v>340.99760045980446</v>
      </c>
      <c r="AZ61" s="65">
        <f t="shared" si="24"/>
        <v>2158.318105316876</v>
      </c>
      <c r="BB61" s="131">
        <v>202666.37863317932</v>
      </c>
      <c r="BC61" s="54">
        <v>21687.382561159473</v>
      </c>
      <c r="BD61" s="54">
        <v>41659.533094436927</v>
      </c>
      <c r="BE61" s="54">
        <f t="shared" si="25"/>
        <v>266013.29428877571</v>
      </c>
      <c r="BG61" s="122">
        <f t="shared" si="26"/>
        <v>-1.835222328569508E-2</v>
      </c>
      <c r="BH61" s="49">
        <f t="shared" si="26"/>
        <v>-1.3343360377555902E-2</v>
      </c>
      <c r="BI61" s="49">
        <f t="shared" si="26"/>
        <v>-7.5500868846494207E-3</v>
      </c>
      <c r="BJ61" s="49">
        <f t="shared" si="27"/>
        <v>-1.625217378828625E-2</v>
      </c>
      <c r="BL61" s="131">
        <v>192443</v>
      </c>
      <c r="BM61" s="54">
        <v>20624</v>
      </c>
      <c r="BN61" s="54">
        <v>38549</v>
      </c>
      <c r="BO61" s="54">
        <f t="shared" si="28"/>
        <v>251616</v>
      </c>
      <c r="BQ61" s="122">
        <f t="shared" si="29"/>
        <v>3.3797020416435064E-2</v>
      </c>
      <c r="BR61" s="49">
        <f t="shared" si="29"/>
        <v>3.7529092319627644E-2</v>
      </c>
      <c r="BS61" s="49">
        <f t="shared" si="29"/>
        <v>7.253106435964618E-2</v>
      </c>
      <c r="BT61" s="49">
        <f t="shared" si="30"/>
        <v>4.0037199542159563E-2</v>
      </c>
      <c r="BV61" s="122">
        <f t="shared" si="31"/>
        <v>3.2621115640202314E-2</v>
      </c>
      <c r="BW61" s="49">
        <f t="shared" si="31"/>
        <v>3.6348942453605204E-2</v>
      </c>
      <c r="BX61" s="49">
        <f t="shared" si="31"/>
        <v>7.1311101082202732E-2</v>
      </c>
      <c r="BY61" s="49">
        <f t="shared" si="31"/>
        <v>3.8854196799601004E-2</v>
      </c>
      <c r="CA61" s="180">
        <v>134910.87865086761</v>
      </c>
      <c r="CB61" s="64">
        <v>133779.78332694789</v>
      </c>
      <c r="CC61" s="64">
        <v>109340.18705302512</v>
      </c>
      <c r="CD61" s="64">
        <v>130057.90117193498</v>
      </c>
      <c r="CF61" s="180">
        <v>134542.80151629794</v>
      </c>
      <c r="CG61" s="64">
        <v>133466.20853383889</v>
      </c>
      <c r="CH61" s="64">
        <v>108917.25462770267</v>
      </c>
      <c r="CI61" s="64">
        <v>129832.38607705261</v>
      </c>
      <c r="CK61" s="163">
        <v>121247.1875</v>
      </c>
      <c r="CL61" s="60">
        <v>121109.2734375</v>
      </c>
    </row>
    <row r="62" spans="1:90">
      <c r="A62" s="9" t="s">
        <v>148</v>
      </c>
      <c r="B62" s="23" t="s">
        <v>149</v>
      </c>
      <c r="D62" s="131">
        <v>1304455</v>
      </c>
      <c r="E62" s="54">
        <v>616304.875</v>
      </c>
      <c r="F62" s="124">
        <f t="shared" si="0"/>
        <v>2116.5742036358224</v>
      </c>
      <c r="G62" s="131">
        <f t="shared" si="1"/>
        <v>1251866</v>
      </c>
      <c r="H62" s="54">
        <v>613445.25</v>
      </c>
      <c r="I62" s="124">
        <f t="shared" si="2"/>
        <v>2040.7134948065861</v>
      </c>
      <c r="J62" s="49">
        <f t="shared" si="3"/>
        <v>4.2008489726536258E-2</v>
      </c>
      <c r="K62" s="49">
        <f t="shared" si="4"/>
        <v>3.7173620413788688E-2</v>
      </c>
      <c r="M62" s="131">
        <f t="shared" si="5"/>
        <v>1259247.1938845452</v>
      </c>
      <c r="N62" s="124">
        <f t="shared" si="6"/>
        <v>2043.2212123659501</v>
      </c>
      <c r="O62" s="49">
        <f t="shared" si="7"/>
        <v>3.5900660597064427E-2</v>
      </c>
      <c r="P62" s="49">
        <f t="shared" si="8"/>
        <v>3.5900660597064427E-2</v>
      </c>
      <c r="R62" s="131">
        <v>926616</v>
      </c>
      <c r="S62" s="54">
        <v>96926</v>
      </c>
      <c r="T62" s="54">
        <v>280913</v>
      </c>
      <c r="V62" s="124">
        <f t="shared" si="9"/>
        <v>280913</v>
      </c>
      <c r="W62" s="51">
        <f t="shared" si="10"/>
        <v>0</v>
      </c>
      <c r="Y62" s="176">
        <v>3.597938879438134E-2</v>
      </c>
      <c r="Z62" s="61">
        <v>-1.9568777503328194E-3</v>
      </c>
      <c r="AA62" s="117">
        <f t="shared" si="11"/>
        <v>3</v>
      </c>
      <c r="AB62" s="63">
        <f t="shared" si="12"/>
        <v>894.43478318458369</v>
      </c>
      <c r="AC62" s="63">
        <f t="shared" si="12"/>
        <v>97.116044226146471</v>
      </c>
      <c r="AE62" s="124">
        <f t="shared" si="13"/>
        <v>0</v>
      </c>
      <c r="AF62" s="51">
        <v>0</v>
      </c>
      <c r="AG62" s="51">
        <f t="shared" si="14"/>
        <v>0</v>
      </c>
      <c r="AI62" s="124">
        <v>0</v>
      </c>
      <c r="AJ62" s="51">
        <f t="shared" si="15"/>
        <v>0</v>
      </c>
      <c r="AK62" s="51">
        <f t="shared" si="16"/>
        <v>0</v>
      </c>
      <c r="AM62" s="124">
        <f t="shared" si="17"/>
        <v>0</v>
      </c>
      <c r="AN62" s="51">
        <f t="shared" si="18"/>
        <v>0</v>
      </c>
      <c r="AO62" s="51">
        <f t="shared" si="19"/>
        <v>0</v>
      </c>
      <c r="AQ62" s="124">
        <f t="shared" si="20"/>
        <v>926616</v>
      </c>
      <c r="AR62" s="51">
        <f t="shared" si="20"/>
        <v>96926</v>
      </c>
      <c r="AS62" s="51">
        <f t="shared" si="21"/>
        <v>280913</v>
      </c>
      <c r="AU62" s="178">
        <f t="shared" si="22"/>
        <v>1304455</v>
      </c>
      <c r="AW62" s="124">
        <f t="shared" si="23"/>
        <v>1503.502629279056</v>
      </c>
      <c r="AX62" s="51">
        <f t="shared" si="23"/>
        <v>157.26956565125334</v>
      </c>
      <c r="AY62" s="51">
        <f t="shared" si="23"/>
        <v>455.80200870551283</v>
      </c>
      <c r="AZ62" s="65">
        <f t="shared" si="24"/>
        <v>2116.5742036358224</v>
      </c>
      <c r="BB62" s="131">
        <v>894434.78318458365</v>
      </c>
      <c r="BC62" s="54">
        <v>97116.044226146478</v>
      </c>
      <c r="BD62" s="54">
        <v>267696.36647381517</v>
      </c>
      <c r="BE62" s="54">
        <f t="shared" si="25"/>
        <v>1259247.1938845452</v>
      </c>
      <c r="BG62" s="122">
        <f t="shared" si="26"/>
        <v>3.597938879438134E-2</v>
      </c>
      <c r="BH62" s="49">
        <f t="shared" si="26"/>
        <v>-1.9568777503327084E-3</v>
      </c>
      <c r="BI62" s="49">
        <f t="shared" si="26"/>
        <v>4.9371732983449546E-2</v>
      </c>
      <c r="BJ62" s="49">
        <f t="shared" si="27"/>
        <v>3.5900660597064427E-2</v>
      </c>
      <c r="BL62" s="131">
        <v>897457</v>
      </c>
      <c r="BM62" s="54">
        <v>93412</v>
      </c>
      <c r="BN62" s="54">
        <v>260997</v>
      </c>
      <c r="BO62" s="54">
        <f t="shared" si="28"/>
        <v>1251866</v>
      </c>
      <c r="BQ62" s="122">
        <f t="shared" si="29"/>
        <v>3.2490693147415373E-2</v>
      </c>
      <c r="BR62" s="49">
        <f t="shared" si="29"/>
        <v>3.7618293152913873E-2</v>
      </c>
      <c r="BS62" s="49">
        <f t="shared" si="29"/>
        <v>7.6307390506404227E-2</v>
      </c>
      <c r="BT62" s="49">
        <f t="shared" si="30"/>
        <v>4.2008489726536258E-2</v>
      </c>
      <c r="BV62" s="122">
        <f t="shared" si="31"/>
        <v>2.7699985953363537E-2</v>
      </c>
      <c r="BW62" s="49">
        <f t="shared" si="31"/>
        <v>3.2803794141272213E-2</v>
      </c>
      <c r="BX62" s="49">
        <f t="shared" si="31"/>
        <v>7.1313375942464896E-2</v>
      </c>
      <c r="BY62" s="49">
        <f t="shared" si="31"/>
        <v>3.7173620413788688E-2</v>
      </c>
      <c r="CA62" s="180">
        <v>595407.00983135472</v>
      </c>
      <c r="CB62" s="64">
        <v>599065.53119103389</v>
      </c>
      <c r="CC62" s="64">
        <v>702599.5878857011</v>
      </c>
      <c r="CD62" s="64">
        <v>615664.89573819411</v>
      </c>
      <c r="CF62" s="180">
        <v>592278.04737909173</v>
      </c>
      <c r="CG62" s="64">
        <v>597126.18767591927</v>
      </c>
      <c r="CH62" s="64">
        <v>698936.2674191586</v>
      </c>
      <c r="CI62" s="64">
        <v>611912.82910850202</v>
      </c>
      <c r="CK62" s="163">
        <v>616304.875</v>
      </c>
      <c r="CL62" s="60">
        <v>613445.25</v>
      </c>
    </row>
    <row r="63" spans="1:90">
      <c r="A63" s="9" t="s">
        <v>150</v>
      </c>
      <c r="B63" s="23" t="s">
        <v>151</v>
      </c>
      <c r="D63" s="131">
        <v>669054.18368181074</v>
      </c>
      <c r="E63" s="54">
        <v>364988.4375</v>
      </c>
      <c r="F63" s="124">
        <f t="shared" si="0"/>
        <v>1833.0832293332876</v>
      </c>
      <c r="G63" s="131">
        <f t="shared" si="1"/>
        <v>642913</v>
      </c>
      <c r="H63" s="54">
        <v>363417.84375</v>
      </c>
      <c r="I63" s="124">
        <f t="shared" si="2"/>
        <v>1769.0738389892283</v>
      </c>
      <c r="J63" s="49">
        <f t="shared" si="3"/>
        <v>4.0660530556717145E-2</v>
      </c>
      <c r="K63" s="49">
        <f t="shared" si="4"/>
        <v>3.618243000000021E-2</v>
      </c>
      <c r="M63" s="131">
        <f t="shared" si="5"/>
        <v>668575.34171982866</v>
      </c>
      <c r="N63" s="124">
        <f t="shared" si="6"/>
        <v>1831.7712919873761</v>
      </c>
      <c r="O63" s="49">
        <f t="shared" si="7"/>
        <v>7.1621241781105738E-4</v>
      </c>
      <c r="P63" s="49">
        <f t="shared" si="8"/>
        <v>7.1621241781127942E-4</v>
      </c>
      <c r="R63" s="131">
        <v>499895</v>
      </c>
      <c r="S63" s="54">
        <v>56615</v>
      </c>
      <c r="T63" s="54">
        <v>111902</v>
      </c>
      <c r="V63" s="124">
        <f t="shared" si="9"/>
        <v>111902</v>
      </c>
      <c r="W63" s="51">
        <f t="shared" si="10"/>
        <v>642.18368181074038</v>
      </c>
      <c r="Y63" s="176">
        <v>8.5647796830052858E-3</v>
      </c>
      <c r="Z63" s="61">
        <v>-2.2101813849053631E-3</v>
      </c>
      <c r="AA63" s="117">
        <f t="shared" si="11"/>
        <v>3</v>
      </c>
      <c r="AB63" s="63">
        <f t="shared" si="12"/>
        <v>495.64986807998434</v>
      </c>
      <c r="AC63" s="63">
        <f t="shared" si="12"/>
        <v>56.740406590418104</v>
      </c>
      <c r="AE63" s="124">
        <f t="shared" si="13"/>
        <v>0</v>
      </c>
      <c r="AF63" s="51">
        <v>0</v>
      </c>
      <c r="AG63" s="51">
        <f t="shared" si="14"/>
        <v>642.18368181074038</v>
      </c>
      <c r="AI63" s="124">
        <v>0</v>
      </c>
      <c r="AJ63" s="51">
        <f t="shared" si="15"/>
        <v>125.12941910641713</v>
      </c>
      <c r="AK63" s="51">
        <f t="shared" si="16"/>
        <v>517.05426270432326</v>
      </c>
      <c r="AM63" s="124">
        <f t="shared" si="17"/>
        <v>463.94349946241545</v>
      </c>
      <c r="AN63" s="51">
        <f t="shared" si="18"/>
        <v>53.110763241907783</v>
      </c>
      <c r="AO63" s="51">
        <f t="shared" si="19"/>
        <v>0</v>
      </c>
      <c r="AQ63" s="124">
        <f t="shared" si="20"/>
        <v>500359</v>
      </c>
      <c r="AR63" s="51">
        <f t="shared" si="20"/>
        <v>56793</v>
      </c>
      <c r="AS63" s="51">
        <f t="shared" si="21"/>
        <v>111902</v>
      </c>
      <c r="AU63" s="178">
        <f t="shared" si="22"/>
        <v>669054</v>
      </c>
      <c r="AW63" s="124">
        <f t="shared" si="23"/>
        <v>1370.8900025086409</v>
      </c>
      <c r="AX63" s="51">
        <f t="shared" si="23"/>
        <v>155.6021894529193</v>
      </c>
      <c r="AY63" s="51">
        <f t="shared" si="23"/>
        <v>306.59053411794724</v>
      </c>
      <c r="AZ63" s="65">
        <f t="shared" si="24"/>
        <v>1833.0827260795077</v>
      </c>
      <c r="BB63" s="131">
        <v>495649.86807998439</v>
      </c>
      <c r="BC63" s="54">
        <v>56740.406590418104</v>
      </c>
      <c r="BD63" s="54">
        <v>116185.06704942613</v>
      </c>
      <c r="BE63" s="54">
        <f t="shared" si="25"/>
        <v>668575.34171982866</v>
      </c>
      <c r="BG63" s="122">
        <f t="shared" si="26"/>
        <v>9.5009243889392359E-3</v>
      </c>
      <c r="BH63" s="49">
        <f t="shared" si="26"/>
        <v>9.2691280768475437E-4</v>
      </c>
      <c r="BI63" s="49">
        <f t="shared" si="26"/>
        <v>-3.6864178488652755E-2</v>
      </c>
      <c r="BJ63" s="49">
        <f t="shared" si="27"/>
        <v>7.1593768166811067E-4</v>
      </c>
      <c r="BL63" s="131">
        <v>484328</v>
      </c>
      <c r="BM63" s="54">
        <v>54581</v>
      </c>
      <c r="BN63" s="54">
        <v>104004</v>
      </c>
      <c r="BO63" s="54">
        <f t="shared" si="28"/>
        <v>642913</v>
      </c>
      <c r="BQ63" s="122">
        <f t="shared" si="29"/>
        <v>3.3099469780809798E-2</v>
      </c>
      <c r="BR63" s="49">
        <f t="shared" si="29"/>
        <v>4.0526923288323857E-2</v>
      </c>
      <c r="BS63" s="49">
        <f t="shared" si="29"/>
        <v>7.5939386946655807E-2</v>
      </c>
      <c r="BT63" s="49">
        <f t="shared" si="30"/>
        <v>4.0660244854280547E-2</v>
      </c>
      <c r="BV63" s="122">
        <f t="shared" si="31"/>
        <v>2.8653905473403185E-2</v>
      </c>
      <c r="BW63" s="49">
        <f t="shared" si="31"/>
        <v>3.6049397661437554E-2</v>
      </c>
      <c r="BX63" s="49">
        <f t="shared" si="31"/>
        <v>7.1309476782673631E-2</v>
      </c>
      <c r="BY63" s="49">
        <f t="shared" si="31"/>
        <v>3.6182145526978848E-2</v>
      </c>
      <c r="CA63" s="180">
        <v>329944.01763544418</v>
      </c>
      <c r="CB63" s="64">
        <v>350006.24340640754</v>
      </c>
      <c r="CC63" s="64">
        <v>304940.93477127637</v>
      </c>
      <c r="CD63" s="64">
        <v>326876.54183552245</v>
      </c>
      <c r="CF63" s="180">
        <v>328124.26367161958</v>
      </c>
      <c r="CG63" s="64">
        <v>348286.06993383908</v>
      </c>
      <c r="CH63" s="64">
        <v>303214.30412333924</v>
      </c>
      <c r="CI63" s="64">
        <v>325230.31526285846</v>
      </c>
      <c r="CK63" s="163">
        <v>364988.4375</v>
      </c>
      <c r="CL63" s="60">
        <v>363417.84375</v>
      </c>
    </row>
    <row r="64" spans="1:90">
      <c r="A64" s="9" t="s">
        <v>152</v>
      </c>
      <c r="B64" s="23" t="s">
        <v>153</v>
      </c>
      <c r="D64" s="131">
        <v>825972.31411017501</v>
      </c>
      <c r="E64" s="54">
        <v>383065.875</v>
      </c>
      <c r="F64" s="124">
        <f t="shared" si="0"/>
        <v>2156.2148132098037</v>
      </c>
      <c r="G64" s="131">
        <f t="shared" si="1"/>
        <v>793663</v>
      </c>
      <c r="H64" s="54">
        <v>381399.6875</v>
      </c>
      <c r="I64" s="124">
        <f t="shared" si="2"/>
        <v>2080.9219986579042</v>
      </c>
      <c r="J64" s="49">
        <f t="shared" si="3"/>
        <v>4.0709109672713684E-2</v>
      </c>
      <c r="K64" s="49">
        <f t="shared" si="4"/>
        <v>3.6182429999999988E-2</v>
      </c>
      <c r="M64" s="131">
        <f t="shared" si="5"/>
        <v>827329.75675364572</v>
      </c>
      <c r="N64" s="124">
        <f t="shared" si="6"/>
        <v>2159.7584403822075</v>
      </c>
      <c r="O64" s="49">
        <f t="shared" si="7"/>
        <v>-1.6407516258053478E-3</v>
      </c>
      <c r="P64" s="49">
        <f t="shared" si="8"/>
        <v>-1.6407516258053478E-3</v>
      </c>
      <c r="R64" s="131">
        <v>627353</v>
      </c>
      <c r="S64" s="54">
        <v>67973</v>
      </c>
      <c r="T64" s="54">
        <v>128971</v>
      </c>
      <c r="V64" s="124">
        <f t="shared" si="9"/>
        <v>128971</v>
      </c>
      <c r="W64" s="51">
        <f t="shared" si="10"/>
        <v>1675.314110175008</v>
      </c>
      <c r="Y64" s="176">
        <v>-3.5466872272642558E-3</v>
      </c>
      <c r="Z64" s="61">
        <v>7.2652354812771325E-2</v>
      </c>
      <c r="AA64" s="117">
        <f t="shared" si="11"/>
        <v>1</v>
      </c>
      <c r="AB64" s="63">
        <f t="shared" si="12"/>
        <v>629.58594442756635</v>
      </c>
      <c r="AC64" s="63">
        <f t="shared" si="12"/>
        <v>63.369086633725338</v>
      </c>
      <c r="AE64" s="124">
        <f t="shared" si="13"/>
        <v>1675.314110175008</v>
      </c>
      <c r="AF64" s="51">
        <v>0</v>
      </c>
      <c r="AG64" s="51">
        <f t="shared" si="14"/>
        <v>0</v>
      </c>
      <c r="AI64" s="124">
        <v>0</v>
      </c>
      <c r="AJ64" s="51">
        <f t="shared" si="15"/>
        <v>0</v>
      </c>
      <c r="AK64" s="51">
        <f t="shared" si="16"/>
        <v>0</v>
      </c>
      <c r="AM64" s="124">
        <f t="shared" si="17"/>
        <v>0</v>
      </c>
      <c r="AN64" s="51">
        <f t="shared" si="18"/>
        <v>0</v>
      </c>
      <c r="AO64" s="51">
        <f t="shared" si="19"/>
        <v>0</v>
      </c>
      <c r="AQ64" s="124">
        <f t="shared" si="20"/>
        <v>629028</v>
      </c>
      <c r="AR64" s="51">
        <f t="shared" si="20"/>
        <v>67973</v>
      </c>
      <c r="AS64" s="51">
        <f t="shared" si="21"/>
        <v>128971</v>
      </c>
      <c r="AU64" s="178">
        <f t="shared" si="22"/>
        <v>825972</v>
      </c>
      <c r="AW64" s="124">
        <f t="shared" si="23"/>
        <v>1642.088322276162</v>
      </c>
      <c r="AX64" s="51">
        <f t="shared" si="23"/>
        <v>177.44467580151846</v>
      </c>
      <c r="AY64" s="51">
        <f t="shared" si="23"/>
        <v>336.68099514215407</v>
      </c>
      <c r="AZ64" s="65">
        <f t="shared" si="24"/>
        <v>2156.2139932198347</v>
      </c>
      <c r="BB64" s="131">
        <v>629585.94442756625</v>
      </c>
      <c r="BC64" s="54">
        <v>63369.086633725332</v>
      </c>
      <c r="BD64" s="54">
        <v>134374.72569235411</v>
      </c>
      <c r="BE64" s="54">
        <f t="shared" si="25"/>
        <v>827329.75675364572</v>
      </c>
      <c r="BG64" s="122">
        <f t="shared" si="26"/>
        <v>-8.8620851927301292E-4</v>
      </c>
      <c r="BH64" s="49">
        <f t="shared" si="26"/>
        <v>7.2652354812771547E-2</v>
      </c>
      <c r="BI64" s="49">
        <f t="shared" si="26"/>
        <v>-4.0213854685186456E-2</v>
      </c>
      <c r="BJ64" s="49">
        <f t="shared" si="27"/>
        <v>-1.6411312932504973E-3</v>
      </c>
      <c r="BL64" s="131">
        <v>607789</v>
      </c>
      <c r="BM64" s="54">
        <v>66012</v>
      </c>
      <c r="BN64" s="54">
        <v>119862</v>
      </c>
      <c r="BO64" s="54">
        <f t="shared" si="28"/>
        <v>793663</v>
      </c>
      <c r="BQ64" s="122">
        <f t="shared" si="29"/>
        <v>3.4944692977332492E-2</v>
      </c>
      <c r="BR64" s="49">
        <f t="shared" si="29"/>
        <v>2.970671999030472E-2</v>
      </c>
      <c r="BS64" s="49">
        <f t="shared" si="29"/>
        <v>7.5995728421017539E-2</v>
      </c>
      <c r="BT64" s="49">
        <f t="shared" si="30"/>
        <v>4.0708713899980209E-2</v>
      </c>
      <c r="BV64" s="122">
        <f t="shared" si="31"/>
        <v>3.0443086274229092E-2</v>
      </c>
      <c r="BW64" s="49">
        <f t="shared" si="31"/>
        <v>2.5227896431526897E-2</v>
      </c>
      <c r="BX64" s="49">
        <f t="shared" si="31"/>
        <v>7.1315565687261717E-2</v>
      </c>
      <c r="BY64" s="49">
        <f t="shared" si="31"/>
        <v>3.6182035948723934E-2</v>
      </c>
      <c r="CA64" s="180">
        <v>419102.53452890064</v>
      </c>
      <c r="CB64" s="64">
        <v>390895.6120259969</v>
      </c>
      <c r="CC64" s="64">
        <v>352681.76455782063</v>
      </c>
      <c r="CD64" s="64">
        <v>404493.96346206154</v>
      </c>
      <c r="CF64" s="180">
        <v>416841.28502837726</v>
      </c>
      <c r="CG64" s="64">
        <v>389304.4589427514</v>
      </c>
      <c r="CH64" s="64">
        <v>350746.29138202843</v>
      </c>
      <c r="CI64" s="64">
        <v>402724.79226497305</v>
      </c>
      <c r="CK64" s="163">
        <v>383065.875</v>
      </c>
      <c r="CL64" s="60">
        <v>381399.6875</v>
      </c>
    </row>
    <row r="65" spans="1:90">
      <c r="A65" s="9" t="s">
        <v>154</v>
      </c>
      <c r="B65" s="23" t="s">
        <v>155</v>
      </c>
      <c r="D65" s="131">
        <v>571475.32570462709</v>
      </c>
      <c r="E65" s="54">
        <v>255466.890625</v>
      </c>
      <c r="F65" s="124">
        <f t="shared" si="0"/>
        <v>2236.9839171976928</v>
      </c>
      <c r="G65" s="131">
        <f t="shared" si="1"/>
        <v>546175</v>
      </c>
      <c r="H65" s="54">
        <v>254547.03125</v>
      </c>
      <c r="I65" s="124">
        <f t="shared" si="2"/>
        <v>2145.6742092724758</v>
      </c>
      <c r="J65" s="49">
        <f t="shared" si="3"/>
        <v>4.6322745831697043E-2</v>
      </c>
      <c r="K65" s="49">
        <f t="shared" si="4"/>
        <v>4.2555252577779257E-2</v>
      </c>
      <c r="M65" s="131">
        <f t="shared" si="5"/>
        <v>589857.29634223355</v>
      </c>
      <c r="N65" s="124">
        <f t="shared" si="6"/>
        <v>2308.9383320834536</v>
      </c>
      <c r="O65" s="49">
        <f t="shared" si="7"/>
        <v>-3.1163419951901861E-2</v>
      </c>
      <c r="P65" s="49">
        <f t="shared" si="8"/>
        <v>-3.1163419951901972E-2</v>
      </c>
      <c r="R65" s="131">
        <v>436163</v>
      </c>
      <c r="S65" s="54">
        <v>48557</v>
      </c>
      <c r="T65" s="54">
        <v>84139</v>
      </c>
      <c r="V65" s="124">
        <f t="shared" si="9"/>
        <v>84139</v>
      </c>
      <c r="W65" s="51">
        <f t="shared" si="10"/>
        <v>2616.3257046270883</v>
      </c>
      <c r="Y65" s="176">
        <v>-2.1629911076570973E-2</v>
      </c>
      <c r="Z65" s="61">
        <v>-2.0997574978462996E-2</v>
      </c>
      <c r="AA65" s="117">
        <f t="shared" si="11"/>
        <v>4</v>
      </c>
      <c r="AB65" s="63">
        <f t="shared" si="12"/>
        <v>445.80573848076398</v>
      </c>
      <c r="AC65" s="63">
        <f t="shared" si="12"/>
        <v>49.598447112050614</v>
      </c>
      <c r="AE65" s="124">
        <f t="shared" si="13"/>
        <v>0</v>
      </c>
      <c r="AF65" s="51">
        <v>0</v>
      </c>
      <c r="AG65" s="51">
        <f t="shared" si="14"/>
        <v>2616.3257046270883</v>
      </c>
      <c r="AI65" s="124">
        <v>0</v>
      </c>
      <c r="AJ65" s="51">
        <f t="shared" si="15"/>
        <v>0</v>
      </c>
      <c r="AK65" s="51">
        <f t="shared" si="16"/>
        <v>2616.3257046270883</v>
      </c>
      <c r="AM65" s="124">
        <f t="shared" si="17"/>
        <v>2354.3866741088782</v>
      </c>
      <c r="AN65" s="51">
        <f t="shared" si="18"/>
        <v>261.9390305182099</v>
      </c>
      <c r="AO65" s="51">
        <f t="shared" si="19"/>
        <v>0</v>
      </c>
      <c r="AQ65" s="124">
        <f t="shared" si="20"/>
        <v>438517</v>
      </c>
      <c r="AR65" s="51">
        <f t="shared" si="20"/>
        <v>48819</v>
      </c>
      <c r="AS65" s="51">
        <f t="shared" si="21"/>
        <v>84139</v>
      </c>
      <c r="AU65" s="178">
        <f t="shared" si="22"/>
        <v>571475</v>
      </c>
      <c r="AW65" s="124">
        <f t="shared" si="23"/>
        <v>1716.5316371415793</v>
      </c>
      <c r="AX65" s="51">
        <f t="shared" si="23"/>
        <v>191.09717067665508</v>
      </c>
      <c r="AY65" s="51">
        <f t="shared" si="23"/>
        <v>329.35383444075222</v>
      </c>
      <c r="AZ65" s="65">
        <f t="shared" si="24"/>
        <v>2236.9826422589867</v>
      </c>
      <c r="BB65" s="131">
        <v>445805.73848076398</v>
      </c>
      <c r="BC65" s="54">
        <v>49598.447112050613</v>
      </c>
      <c r="BD65" s="54">
        <v>94453.11074941892</v>
      </c>
      <c r="BE65" s="54">
        <f t="shared" si="25"/>
        <v>589857.29634223355</v>
      </c>
      <c r="BG65" s="122">
        <f t="shared" si="26"/>
        <v>-1.6349584250761051E-2</v>
      </c>
      <c r="BH65" s="49">
        <f t="shared" si="26"/>
        <v>-1.5715151530646176E-2</v>
      </c>
      <c r="BI65" s="49">
        <f t="shared" si="26"/>
        <v>-0.10919821134088348</v>
      </c>
      <c r="BJ65" s="49">
        <f t="shared" si="27"/>
        <v>-3.1163972127197681E-2</v>
      </c>
      <c r="BL65" s="131">
        <v>421252</v>
      </c>
      <c r="BM65" s="54">
        <v>46668</v>
      </c>
      <c r="BN65" s="54">
        <v>78255</v>
      </c>
      <c r="BO65" s="54">
        <f t="shared" si="28"/>
        <v>546175</v>
      </c>
      <c r="BQ65" s="122">
        <f t="shared" si="29"/>
        <v>4.0984968617359785E-2</v>
      </c>
      <c r="BR65" s="49">
        <f t="shared" si="29"/>
        <v>4.6091540241707474E-2</v>
      </c>
      <c r="BS65" s="49">
        <f t="shared" si="29"/>
        <v>7.5190083700721999E-2</v>
      </c>
      <c r="BT65" s="49">
        <f t="shared" si="30"/>
        <v>4.6322149494209652E-2</v>
      </c>
      <c r="BV65" s="122">
        <f t="shared" si="31"/>
        <v>3.7236695092465411E-2</v>
      </c>
      <c r="BW65" s="49">
        <f t="shared" si="31"/>
        <v>4.2324879489524125E-2</v>
      </c>
      <c r="BX65" s="49">
        <f t="shared" si="31"/>
        <v>7.1318647852501194E-2</v>
      </c>
      <c r="BY65" s="49">
        <f t="shared" si="31"/>
        <v>4.2554658387523814E-2</v>
      </c>
      <c r="CA65" s="180">
        <v>296763.79620370024</v>
      </c>
      <c r="CB65" s="64">
        <v>305950.68304307509</v>
      </c>
      <c r="CC65" s="64">
        <v>247902.94153490322</v>
      </c>
      <c r="CD65" s="64">
        <v>288390.10530783067</v>
      </c>
      <c r="CF65" s="180">
        <v>294678.41763490794</v>
      </c>
      <c r="CG65" s="64">
        <v>304653.99396101834</v>
      </c>
      <c r="CH65" s="64">
        <v>246546.86344386131</v>
      </c>
      <c r="CI65" s="64">
        <v>286784.18816460366</v>
      </c>
      <c r="CK65" s="163">
        <v>255466.890625</v>
      </c>
      <c r="CL65" s="60">
        <v>254547.03125</v>
      </c>
    </row>
    <row r="66" spans="1:90">
      <c r="A66" s="9" t="s">
        <v>156</v>
      </c>
      <c r="B66" s="23" t="s">
        <v>157</v>
      </c>
      <c r="D66" s="131">
        <v>167525.5354743877</v>
      </c>
      <c r="E66" s="54">
        <v>84600.1171875</v>
      </c>
      <c r="F66" s="124">
        <f t="shared" si="0"/>
        <v>1980.2045321414785</v>
      </c>
      <c r="G66" s="131">
        <f t="shared" si="1"/>
        <v>159463</v>
      </c>
      <c r="H66" s="54">
        <v>83501.453125</v>
      </c>
      <c r="I66" s="124">
        <f t="shared" si="2"/>
        <v>1909.7032929629031</v>
      </c>
      <c r="J66" s="49">
        <f t="shared" si="3"/>
        <v>5.0560540529073883E-2</v>
      </c>
      <c r="K66" s="49">
        <f t="shared" si="4"/>
        <v>3.6917378442173021E-2</v>
      </c>
      <c r="M66" s="131">
        <f t="shared" si="5"/>
        <v>168975.45666747802</v>
      </c>
      <c r="N66" s="124">
        <f t="shared" si="6"/>
        <v>1997.3430567829616</v>
      </c>
      <c r="O66" s="49">
        <f t="shared" si="7"/>
        <v>-8.5806614859078589E-3</v>
      </c>
      <c r="P66" s="49">
        <f t="shared" si="8"/>
        <v>-8.58066148590797E-3</v>
      </c>
      <c r="R66" s="131">
        <v>127907</v>
      </c>
      <c r="S66" s="54">
        <v>13991</v>
      </c>
      <c r="T66" s="54">
        <v>25242</v>
      </c>
      <c r="V66" s="124">
        <f t="shared" si="9"/>
        <v>25242</v>
      </c>
      <c r="W66" s="51">
        <f t="shared" si="10"/>
        <v>385.53547438769601</v>
      </c>
      <c r="Y66" s="176">
        <v>-3.7643905307470638E-3</v>
      </c>
      <c r="Z66" s="61">
        <v>-9.3769590217545051E-3</v>
      </c>
      <c r="AA66" s="117">
        <f t="shared" si="11"/>
        <v>4</v>
      </c>
      <c r="AB66" s="63">
        <f t="shared" si="12"/>
        <v>128.39031127199195</v>
      </c>
      <c r="AC66" s="63">
        <f t="shared" si="12"/>
        <v>14.123434870022621</v>
      </c>
      <c r="AE66" s="124">
        <f t="shared" si="13"/>
        <v>0</v>
      </c>
      <c r="AF66" s="51">
        <v>0</v>
      </c>
      <c r="AG66" s="51">
        <f t="shared" si="14"/>
        <v>385.53547438769601</v>
      </c>
      <c r="AI66" s="124">
        <v>0</v>
      </c>
      <c r="AJ66" s="51">
        <f t="shared" si="15"/>
        <v>0</v>
      </c>
      <c r="AK66" s="51">
        <f t="shared" si="16"/>
        <v>385.53547438769601</v>
      </c>
      <c r="AM66" s="124">
        <f t="shared" si="17"/>
        <v>347.32803608787134</v>
      </c>
      <c r="AN66" s="51">
        <f t="shared" si="18"/>
        <v>38.20743829982468</v>
      </c>
      <c r="AO66" s="51">
        <f t="shared" si="19"/>
        <v>0</v>
      </c>
      <c r="AQ66" s="124">
        <f t="shared" si="20"/>
        <v>128254</v>
      </c>
      <c r="AR66" s="51">
        <f t="shared" si="20"/>
        <v>14029</v>
      </c>
      <c r="AS66" s="51">
        <f t="shared" si="21"/>
        <v>25242</v>
      </c>
      <c r="AU66" s="178">
        <f t="shared" si="22"/>
        <v>167525</v>
      </c>
      <c r="AW66" s="124">
        <f t="shared" si="23"/>
        <v>1516.0026281730734</v>
      </c>
      <c r="AX66" s="51">
        <f t="shared" si="23"/>
        <v>165.82719346484356</v>
      </c>
      <c r="AY66" s="51">
        <f t="shared" si="23"/>
        <v>298.368381027841</v>
      </c>
      <c r="AZ66" s="65">
        <f t="shared" si="24"/>
        <v>1980.1982026657581</v>
      </c>
      <c r="BB66" s="131">
        <v>128390.31127199194</v>
      </c>
      <c r="BC66" s="54">
        <v>14123.434870022618</v>
      </c>
      <c r="BD66" s="54">
        <v>26461.710525463463</v>
      </c>
      <c r="BE66" s="54">
        <f t="shared" si="25"/>
        <v>168975.45666747802</v>
      </c>
      <c r="BG66" s="122">
        <f t="shared" si="26"/>
        <v>-1.0616943805298318E-3</v>
      </c>
      <c r="BH66" s="49">
        <f t="shared" si="26"/>
        <v>-6.6863954053456576E-3</v>
      </c>
      <c r="BI66" s="49">
        <f t="shared" si="26"/>
        <v>-4.6093411999566847E-2</v>
      </c>
      <c r="BJ66" s="49">
        <f t="shared" si="27"/>
        <v>-8.5838304336252058E-3</v>
      </c>
      <c r="BL66" s="131">
        <v>122843</v>
      </c>
      <c r="BM66" s="54">
        <v>13364</v>
      </c>
      <c r="BN66" s="54">
        <v>23256</v>
      </c>
      <c r="BO66" s="54">
        <f t="shared" si="28"/>
        <v>159463</v>
      </c>
      <c r="BQ66" s="122">
        <f t="shared" si="29"/>
        <v>4.4048093908484853E-2</v>
      </c>
      <c r="BR66" s="49">
        <f t="shared" si="29"/>
        <v>4.9760550733313424E-2</v>
      </c>
      <c r="BS66" s="49">
        <f t="shared" si="29"/>
        <v>8.5397316821465452E-2</v>
      </c>
      <c r="BT66" s="49">
        <f t="shared" si="30"/>
        <v>5.055718254391306E-2</v>
      </c>
      <c r="BV66" s="122">
        <f t="shared" si="31"/>
        <v>3.0489506066855077E-2</v>
      </c>
      <c r="BW66" s="49">
        <f t="shared" si="31"/>
        <v>3.6127777757777757E-2</v>
      </c>
      <c r="BX66" s="49">
        <f t="shared" si="31"/>
        <v>7.1301745028311103E-2</v>
      </c>
      <c r="BY66" s="49">
        <f t="shared" si="31"/>
        <v>3.691406406567066E-2</v>
      </c>
      <c r="CA66" s="180">
        <v>85466.814085200691</v>
      </c>
      <c r="CB66" s="64">
        <v>87121.166024327817</v>
      </c>
      <c r="CC66" s="64">
        <v>69451.771627837676</v>
      </c>
      <c r="CD66" s="64">
        <v>82614.642634681019</v>
      </c>
      <c r="CF66" s="180">
        <v>84234.388207291966</v>
      </c>
      <c r="CG66" s="64">
        <v>86100.688733508374</v>
      </c>
      <c r="CH66" s="64">
        <v>68672.345403094281</v>
      </c>
      <c r="CI66" s="64">
        <v>81574.03096775664</v>
      </c>
      <c r="CK66" s="163">
        <v>84600.1171875</v>
      </c>
      <c r="CL66" s="60">
        <v>83501.453125</v>
      </c>
    </row>
    <row r="67" spans="1:90">
      <c r="A67" s="9" t="s">
        <v>158</v>
      </c>
      <c r="B67" s="23" t="s">
        <v>159</v>
      </c>
      <c r="D67" s="131">
        <v>631113.40510020859</v>
      </c>
      <c r="E67" s="54">
        <v>340758.125</v>
      </c>
      <c r="F67" s="124">
        <f t="shared" si="0"/>
        <v>1852.0861537790436</v>
      </c>
      <c r="G67" s="131">
        <f t="shared" si="1"/>
        <v>603590</v>
      </c>
      <c r="H67" s="54">
        <v>338844.3125</v>
      </c>
      <c r="I67" s="124">
        <f t="shared" si="2"/>
        <v>1781.3195551275485</v>
      </c>
      <c r="J67" s="49">
        <f t="shared" si="3"/>
        <v>4.5599504796647761E-2</v>
      </c>
      <c r="K67" s="49">
        <f t="shared" si="4"/>
        <v>3.9727065504778558E-2</v>
      </c>
      <c r="M67" s="131">
        <f t="shared" si="5"/>
        <v>644507.33212334919</v>
      </c>
      <c r="N67" s="124">
        <f t="shared" si="6"/>
        <v>1891.392412501827</v>
      </c>
      <c r="O67" s="49">
        <f t="shared" si="7"/>
        <v>-2.0781651899930864E-2</v>
      </c>
      <c r="P67" s="49">
        <f t="shared" si="8"/>
        <v>-2.0781651899930864E-2</v>
      </c>
      <c r="R67" s="131">
        <v>462219</v>
      </c>
      <c r="S67" s="54">
        <v>52663</v>
      </c>
      <c r="T67" s="54">
        <v>115866</v>
      </c>
      <c r="V67" s="124">
        <f t="shared" si="9"/>
        <v>115866</v>
      </c>
      <c r="W67" s="51">
        <f t="shared" si="10"/>
        <v>365.40510020859074</v>
      </c>
      <c r="Y67" s="176">
        <v>-2.3087835853868532E-2</v>
      </c>
      <c r="Z67" s="61">
        <v>5.2776106945906509E-3</v>
      </c>
      <c r="AA67" s="117">
        <f t="shared" si="11"/>
        <v>1</v>
      </c>
      <c r="AB67" s="63">
        <f t="shared" si="12"/>
        <v>473.14284432521299</v>
      </c>
      <c r="AC67" s="63">
        <f t="shared" si="12"/>
        <v>52.386524319001602</v>
      </c>
      <c r="AE67" s="124">
        <f t="shared" si="13"/>
        <v>365.40510020859074</v>
      </c>
      <c r="AF67" s="51">
        <v>0</v>
      </c>
      <c r="AG67" s="51">
        <f t="shared" si="14"/>
        <v>0</v>
      </c>
      <c r="AI67" s="124">
        <v>0</v>
      </c>
      <c r="AJ67" s="51">
        <f t="shared" si="15"/>
        <v>0</v>
      </c>
      <c r="AK67" s="51">
        <f t="shared" si="16"/>
        <v>0</v>
      </c>
      <c r="AM67" s="124">
        <f t="shared" si="17"/>
        <v>0</v>
      </c>
      <c r="AN67" s="51">
        <f t="shared" si="18"/>
        <v>0</v>
      </c>
      <c r="AO67" s="51">
        <f t="shared" si="19"/>
        <v>0</v>
      </c>
      <c r="AQ67" s="124">
        <f t="shared" si="20"/>
        <v>462584</v>
      </c>
      <c r="AR67" s="51">
        <f t="shared" si="20"/>
        <v>52663</v>
      </c>
      <c r="AS67" s="51">
        <f t="shared" si="21"/>
        <v>115866</v>
      </c>
      <c r="AU67" s="178">
        <f t="shared" si="22"/>
        <v>631113</v>
      </c>
      <c r="AW67" s="124">
        <f t="shared" si="23"/>
        <v>1357.5142192134085</v>
      </c>
      <c r="AX67" s="51">
        <f t="shared" si="23"/>
        <v>154.54657170683751</v>
      </c>
      <c r="AY67" s="51">
        <f t="shared" si="23"/>
        <v>340.02417403840337</v>
      </c>
      <c r="AZ67" s="65">
        <f t="shared" si="24"/>
        <v>1852.0849649586494</v>
      </c>
      <c r="BB67" s="131">
        <v>473142.84432521294</v>
      </c>
      <c r="BC67" s="54">
        <v>52386.524319001597</v>
      </c>
      <c r="BD67" s="54">
        <v>118977.96347913462</v>
      </c>
      <c r="BE67" s="54">
        <f t="shared" si="25"/>
        <v>644507.33212334919</v>
      </c>
      <c r="BG67" s="122">
        <f t="shared" si="26"/>
        <v>-2.2316398634902201E-2</v>
      </c>
      <c r="BH67" s="49">
        <f t="shared" si="26"/>
        <v>5.277610694590873E-3</v>
      </c>
      <c r="BI67" s="49">
        <f t="shared" si="26"/>
        <v>-2.6155797158860961E-2</v>
      </c>
      <c r="BJ67" s="49">
        <f t="shared" si="27"/>
        <v>-2.0782280442366963E-2</v>
      </c>
      <c r="BL67" s="131">
        <v>445340</v>
      </c>
      <c r="BM67" s="54">
        <v>50704</v>
      </c>
      <c r="BN67" s="54">
        <v>107546</v>
      </c>
      <c r="BO67" s="54">
        <f t="shared" si="28"/>
        <v>603590</v>
      </c>
      <c r="BQ67" s="122">
        <f t="shared" si="29"/>
        <v>3.8720977230879861E-2</v>
      </c>
      <c r="BR67" s="49">
        <f t="shared" si="29"/>
        <v>3.8636005048911404E-2</v>
      </c>
      <c r="BS67" s="49">
        <f t="shared" si="29"/>
        <v>7.7362244992840168E-2</v>
      </c>
      <c r="BT67" s="49">
        <f t="shared" si="30"/>
        <v>4.5598833645355219E-2</v>
      </c>
      <c r="BV67" s="122">
        <f t="shared" si="31"/>
        <v>3.2887170068580662E-2</v>
      </c>
      <c r="BW67" s="49">
        <f t="shared" si="31"/>
        <v>3.2802675119030233E-2</v>
      </c>
      <c r="BX67" s="49">
        <f t="shared" si="31"/>
        <v>7.1311415444769155E-2</v>
      </c>
      <c r="BY67" s="49">
        <f t="shared" si="31"/>
        <v>3.9726398122898132E-2</v>
      </c>
      <c r="CA67" s="180">
        <v>314961.55053335003</v>
      </c>
      <c r="CB67" s="64">
        <v>323149.08693496289</v>
      </c>
      <c r="CC67" s="64">
        <v>312271.20938937645</v>
      </c>
      <c r="CD67" s="64">
        <v>315109.32989270118</v>
      </c>
      <c r="CF67" s="180">
        <v>312112.83159695688</v>
      </c>
      <c r="CG67" s="64">
        <v>320869.28388318466</v>
      </c>
      <c r="CH67" s="64">
        <v>310271.4799504783</v>
      </c>
      <c r="CI67" s="64">
        <v>312476.17573346343</v>
      </c>
      <c r="CK67" s="163">
        <v>340758.125</v>
      </c>
      <c r="CL67" s="60">
        <v>338844.3125</v>
      </c>
    </row>
    <row r="68" spans="1:90">
      <c r="A68" s="9" t="s">
        <v>160</v>
      </c>
      <c r="B68" s="23" t="s">
        <v>161</v>
      </c>
      <c r="D68" s="131">
        <v>772861.99556478835</v>
      </c>
      <c r="E68" s="54">
        <v>420660.6875</v>
      </c>
      <c r="F68" s="124">
        <f t="shared" si="0"/>
        <v>1837.2574821715145</v>
      </c>
      <c r="G68" s="131">
        <f t="shared" si="1"/>
        <v>739590</v>
      </c>
      <c r="H68" s="54">
        <v>418147.4375</v>
      </c>
      <c r="I68" s="124">
        <f t="shared" si="2"/>
        <v>1768.7301981851795</v>
      </c>
      <c r="J68" s="49">
        <f t="shared" si="3"/>
        <v>4.4987081443486732E-2</v>
      </c>
      <c r="K68" s="49">
        <f t="shared" si="4"/>
        <v>3.8743774520640928E-2</v>
      </c>
      <c r="M68" s="131">
        <f t="shared" si="5"/>
        <v>786719.56724062003</v>
      </c>
      <c r="N68" s="124">
        <f t="shared" si="6"/>
        <v>1870.1998798987368</v>
      </c>
      <c r="O68" s="49">
        <f t="shared" si="7"/>
        <v>-1.7614372710261228E-2</v>
      </c>
      <c r="P68" s="49">
        <f t="shared" si="8"/>
        <v>-1.7614372710261228E-2</v>
      </c>
      <c r="R68" s="131">
        <v>555832</v>
      </c>
      <c r="S68" s="54">
        <v>67093</v>
      </c>
      <c r="T68" s="54">
        <v>148080</v>
      </c>
      <c r="V68" s="124">
        <f t="shared" si="9"/>
        <v>148080</v>
      </c>
      <c r="W68" s="51">
        <f t="shared" si="10"/>
        <v>1856.9955647883471</v>
      </c>
      <c r="Y68" s="176">
        <v>-6.8543375739757995E-3</v>
      </c>
      <c r="Z68" s="61">
        <v>1.5531536228114984E-3</v>
      </c>
      <c r="AA68" s="117">
        <f t="shared" si="11"/>
        <v>1</v>
      </c>
      <c r="AB68" s="63">
        <f t="shared" si="12"/>
        <v>559.66815446007331</v>
      </c>
      <c r="AC68" s="63">
        <f t="shared" si="12"/>
        <v>66.988955860516882</v>
      </c>
      <c r="AE68" s="124">
        <f t="shared" si="13"/>
        <v>1856.9955647883471</v>
      </c>
      <c r="AF68" s="51">
        <v>0</v>
      </c>
      <c r="AG68" s="51">
        <f t="shared" si="14"/>
        <v>0</v>
      </c>
      <c r="AI68" s="124">
        <v>0</v>
      </c>
      <c r="AJ68" s="51">
        <f t="shared" si="15"/>
        <v>0</v>
      </c>
      <c r="AK68" s="51">
        <f t="shared" si="16"/>
        <v>0</v>
      </c>
      <c r="AM68" s="124">
        <f t="shared" si="17"/>
        <v>0</v>
      </c>
      <c r="AN68" s="51">
        <f t="shared" si="18"/>
        <v>0</v>
      </c>
      <c r="AO68" s="51">
        <f t="shared" si="19"/>
        <v>0</v>
      </c>
      <c r="AQ68" s="124">
        <f t="shared" si="20"/>
        <v>557689</v>
      </c>
      <c r="AR68" s="51">
        <f t="shared" si="20"/>
        <v>67093</v>
      </c>
      <c r="AS68" s="51">
        <f t="shared" si="21"/>
        <v>148080</v>
      </c>
      <c r="AU68" s="178">
        <f t="shared" si="22"/>
        <v>772862</v>
      </c>
      <c r="AW68" s="124">
        <f t="shared" si="23"/>
        <v>1325.7454679550963</v>
      </c>
      <c r="AX68" s="51">
        <f t="shared" si="23"/>
        <v>159.49434305053762</v>
      </c>
      <c r="AY68" s="51">
        <f t="shared" si="23"/>
        <v>352.01768170932303</v>
      </c>
      <c r="AZ68" s="65">
        <f t="shared" si="24"/>
        <v>1837.2574927149569</v>
      </c>
      <c r="BB68" s="131">
        <v>559668.15446007345</v>
      </c>
      <c r="BC68" s="54">
        <v>66988.955860516871</v>
      </c>
      <c r="BD68" s="54">
        <v>160062.45692002971</v>
      </c>
      <c r="BE68" s="54">
        <f t="shared" si="25"/>
        <v>786719.56724062003</v>
      </c>
      <c r="BG68" s="122">
        <f t="shared" si="26"/>
        <v>-3.5362999382781979E-3</v>
      </c>
      <c r="BH68" s="49">
        <f t="shared" si="26"/>
        <v>1.5531536228114984E-3</v>
      </c>
      <c r="BI68" s="49">
        <f t="shared" si="26"/>
        <v>-7.4861133276345915E-2</v>
      </c>
      <c r="BJ68" s="49">
        <f t="shared" si="27"/>
        <v>-1.7614367072659398E-2</v>
      </c>
      <c r="BL68" s="131">
        <v>537619</v>
      </c>
      <c r="BM68" s="54">
        <v>64574</v>
      </c>
      <c r="BN68" s="54">
        <v>137397</v>
      </c>
      <c r="BO68" s="54">
        <f t="shared" si="28"/>
        <v>739590</v>
      </c>
      <c r="BQ68" s="122">
        <f t="shared" si="29"/>
        <v>3.7331269914195664E-2</v>
      </c>
      <c r="BR68" s="49">
        <f t="shared" si="29"/>
        <v>3.9009508470901677E-2</v>
      </c>
      <c r="BS68" s="49">
        <f t="shared" si="29"/>
        <v>7.7752789362213193E-2</v>
      </c>
      <c r="BT68" s="49">
        <f t="shared" si="30"/>
        <v>4.4987087440338636E-2</v>
      </c>
      <c r="BV68" s="122">
        <f t="shared" si="31"/>
        <v>3.1133702868875179E-2</v>
      </c>
      <c r="BW68" s="49">
        <f t="shared" si="31"/>
        <v>3.2801914738567195E-2</v>
      </c>
      <c r="BX68" s="49">
        <f t="shared" si="31"/>
        <v>7.1313722726435325E-2</v>
      </c>
      <c r="BY68" s="49">
        <f t="shared" si="31"/>
        <v>3.874378048166438E-2</v>
      </c>
      <c r="CA68" s="180">
        <v>372559.68641834077</v>
      </c>
      <c r="CB68" s="64">
        <v>413224.9696359532</v>
      </c>
      <c r="CC68" s="64">
        <v>420102.13941019616</v>
      </c>
      <c r="CD68" s="64">
        <v>384639.03091675416</v>
      </c>
      <c r="CF68" s="180">
        <v>370334.11376120232</v>
      </c>
      <c r="CG68" s="64">
        <v>411451.97759584931</v>
      </c>
      <c r="CH68" s="64">
        <v>417534.20695149491</v>
      </c>
      <c r="CI68" s="64">
        <v>382119.43291381403</v>
      </c>
      <c r="CK68" s="163">
        <v>420660.6875</v>
      </c>
      <c r="CL68" s="60">
        <v>418147.4375</v>
      </c>
    </row>
    <row r="69" spans="1:90">
      <c r="A69" s="9" t="s">
        <v>162</v>
      </c>
      <c r="B69" s="23" t="s">
        <v>163</v>
      </c>
      <c r="D69" s="131">
        <v>481726.39685885957</v>
      </c>
      <c r="E69" s="54">
        <v>243125.265625</v>
      </c>
      <c r="F69" s="124">
        <f t="shared" si="0"/>
        <v>1981.3917554824659</v>
      </c>
      <c r="G69" s="131">
        <f t="shared" si="1"/>
        <v>460595</v>
      </c>
      <c r="H69" s="54">
        <v>241950.1875</v>
      </c>
      <c r="I69" s="124">
        <f t="shared" si="2"/>
        <v>1903.6769706987725</v>
      </c>
      <c r="J69" s="49">
        <f t="shared" si="3"/>
        <v>4.5878476446465033E-2</v>
      </c>
      <c r="K69" s="49">
        <f t="shared" si="4"/>
        <v>4.08235146928142E-2</v>
      </c>
      <c r="M69" s="131">
        <f t="shared" si="5"/>
        <v>494329.58022233646</v>
      </c>
      <c r="N69" s="124">
        <f t="shared" si="6"/>
        <v>2033.2299851747932</v>
      </c>
      <c r="O69" s="49">
        <f t="shared" si="7"/>
        <v>-2.5495507183301291E-2</v>
      </c>
      <c r="P69" s="49">
        <f t="shared" si="8"/>
        <v>-2.549550718330118E-2</v>
      </c>
      <c r="R69" s="131">
        <v>350255</v>
      </c>
      <c r="S69" s="54">
        <v>39862</v>
      </c>
      <c r="T69" s="54">
        <v>90918</v>
      </c>
      <c r="V69" s="124">
        <f t="shared" si="9"/>
        <v>90918</v>
      </c>
      <c r="W69" s="51">
        <f t="shared" si="10"/>
        <v>691.39685885957442</v>
      </c>
      <c r="Y69" s="176">
        <v>-2.050375724320086E-2</v>
      </c>
      <c r="Z69" s="61">
        <v>-2.9362115543178469E-2</v>
      </c>
      <c r="AA69" s="117">
        <f t="shared" si="11"/>
        <v>4</v>
      </c>
      <c r="AB69" s="63">
        <f t="shared" si="12"/>
        <v>357.58687446743522</v>
      </c>
      <c r="AC69" s="63">
        <f t="shared" si="12"/>
        <v>41.067838622749782</v>
      </c>
      <c r="AE69" s="124">
        <f t="shared" si="13"/>
        <v>0</v>
      </c>
      <c r="AF69" s="51">
        <v>0</v>
      </c>
      <c r="AG69" s="51">
        <f t="shared" si="14"/>
        <v>691.39685885957442</v>
      </c>
      <c r="AI69" s="124">
        <v>0</v>
      </c>
      <c r="AJ69" s="51">
        <f t="shared" si="15"/>
        <v>0</v>
      </c>
      <c r="AK69" s="51">
        <f t="shared" si="16"/>
        <v>691.39685885957442</v>
      </c>
      <c r="AM69" s="124">
        <f t="shared" si="17"/>
        <v>620.17187721111293</v>
      </c>
      <c r="AN69" s="51">
        <f t="shared" si="18"/>
        <v>71.224981648461494</v>
      </c>
      <c r="AO69" s="51">
        <f t="shared" si="19"/>
        <v>0</v>
      </c>
      <c r="AQ69" s="124">
        <f t="shared" si="20"/>
        <v>350875</v>
      </c>
      <c r="AR69" s="51">
        <f t="shared" si="20"/>
        <v>39933</v>
      </c>
      <c r="AS69" s="51">
        <f t="shared" si="21"/>
        <v>90918</v>
      </c>
      <c r="AU69" s="178">
        <f t="shared" si="22"/>
        <v>481726</v>
      </c>
      <c r="AW69" s="124">
        <f t="shared" si="23"/>
        <v>1443.186083922659</v>
      </c>
      <c r="AX69" s="51">
        <f t="shared" si="23"/>
        <v>164.24866373860644</v>
      </c>
      <c r="AY69" s="51">
        <f t="shared" si="23"/>
        <v>373.95537549862576</v>
      </c>
      <c r="AZ69" s="65">
        <f t="shared" si="24"/>
        <v>1981.3901231598911</v>
      </c>
      <c r="BB69" s="131">
        <v>357586.87446743523</v>
      </c>
      <c r="BC69" s="54">
        <v>41067.83862274979</v>
      </c>
      <c r="BD69" s="54">
        <v>95674.867132151427</v>
      </c>
      <c r="BE69" s="54">
        <f t="shared" si="25"/>
        <v>494329.58022233646</v>
      </c>
      <c r="BG69" s="122">
        <f t="shared" si="26"/>
        <v>-1.8769912842666381E-2</v>
      </c>
      <c r="BH69" s="49">
        <f t="shared" si="26"/>
        <v>-2.7633268776924069E-2</v>
      </c>
      <c r="BI69" s="49">
        <f t="shared" si="26"/>
        <v>-4.9719087935402917E-2</v>
      </c>
      <c r="BJ69" s="49">
        <f t="shared" si="27"/>
        <v>-2.5496310005700407E-2</v>
      </c>
      <c r="BL69" s="131">
        <v>337965</v>
      </c>
      <c r="BM69" s="54">
        <v>38174</v>
      </c>
      <c r="BN69" s="54">
        <v>84456</v>
      </c>
      <c r="BO69" s="54">
        <f t="shared" si="28"/>
        <v>460595</v>
      </c>
      <c r="BQ69" s="122">
        <f t="shared" si="29"/>
        <v>3.8199221812909689E-2</v>
      </c>
      <c r="BR69" s="49">
        <f t="shared" si="29"/>
        <v>4.6078482736941373E-2</v>
      </c>
      <c r="BS69" s="49">
        <f t="shared" si="29"/>
        <v>7.6513213981244776E-2</v>
      </c>
      <c r="BT69" s="49">
        <f t="shared" si="30"/>
        <v>4.5877614824303414E-2</v>
      </c>
      <c r="BV69" s="122">
        <f t="shared" si="31"/>
        <v>3.3181375593561713E-2</v>
      </c>
      <c r="BW69" s="49">
        <f t="shared" si="31"/>
        <v>4.1022554308699055E-2</v>
      </c>
      <c r="BX69" s="49">
        <f t="shared" si="31"/>
        <v>7.1310187772632094E-2</v>
      </c>
      <c r="BY69" s="49">
        <f t="shared" si="31"/>
        <v>4.0822657235062731E-2</v>
      </c>
      <c r="CA69" s="180">
        <v>238038.29601029464</v>
      </c>
      <c r="CB69" s="64">
        <v>253329.16672466358</v>
      </c>
      <c r="CC69" s="64">
        <v>251109.58024394431</v>
      </c>
      <c r="CD69" s="64">
        <v>241685.16788912038</v>
      </c>
      <c r="CF69" s="180">
        <v>235965.00539266047</v>
      </c>
      <c r="CG69" s="64">
        <v>252062.83551635241</v>
      </c>
      <c r="CH69" s="64">
        <v>249628.41881564297</v>
      </c>
      <c r="CI69" s="64">
        <v>239709.8878975852</v>
      </c>
      <c r="CK69" s="163">
        <v>243125.265625</v>
      </c>
      <c r="CL69" s="60">
        <v>241950.1875</v>
      </c>
    </row>
    <row r="70" spans="1:90">
      <c r="A70" s="9" t="s">
        <v>164</v>
      </c>
      <c r="B70" s="23" t="s">
        <v>165</v>
      </c>
      <c r="D70" s="131">
        <v>435374.88162987662</v>
      </c>
      <c r="E70" s="54">
        <v>199596.0625</v>
      </c>
      <c r="F70" s="124">
        <f t="shared" si="0"/>
        <v>2181.2799119214919</v>
      </c>
      <c r="G70" s="131">
        <f t="shared" si="1"/>
        <v>417002</v>
      </c>
      <c r="H70" s="54">
        <v>198553.5625</v>
      </c>
      <c r="I70" s="124">
        <f t="shared" si="2"/>
        <v>2100.1990331953875</v>
      </c>
      <c r="J70" s="49">
        <f t="shared" si="3"/>
        <v>4.4059456860822355E-2</v>
      </c>
      <c r="K70" s="49">
        <f t="shared" si="4"/>
        <v>3.8606283235328664E-2</v>
      </c>
      <c r="M70" s="131">
        <f t="shared" si="5"/>
        <v>442375.83795499307</v>
      </c>
      <c r="N70" s="124">
        <f t="shared" si="6"/>
        <v>2216.355535345258</v>
      </c>
      <c r="O70" s="49">
        <f t="shared" si="7"/>
        <v>-1.5825810825203179E-2</v>
      </c>
      <c r="P70" s="49">
        <f t="shared" si="8"/>
        <v>-1.5825810825203179E-2</v>
      </c>
      <c r="R70" s="131">
        <v>329660</v>
      </c>
      <c r="S70" s="54">
        <v>33416</v>
      </c>
      <c r="T70" s="54">
        <v>71183</v>
      </c>
      <c r="V70" s="124">
        <f t="shared" si="9"/>
        <v>71183</v>
      </c>
      <c r="W70" s="51">
        <f t="shared" si="10"/>
        <v>1115.8816298766178</v>
      </c>
      <c r="Y70" s="176">
        <v>-1.1790834492425017E-2</v>
      </c>
      <c r="Z70" s="61">
        <v>2.8407364296619164E-2</v>
      </c>
      <c r="AA70" s="117">
        <f t="shared" si="11"/>
        <v>1</v>
      </c>
      <c r="AB70" s="63">
        <f t="shared" si="12"/>
        <v>333.59334390576754</v>
      </c>
      <c r="AC70" s="63">
        <f t="shared" si="12"/>
        <v>32.492960630299379</v>
      </c>
      <c r="AE70" s="124">
        <f t="shared" si="13"/>
        <v>1115.8816298766178</v>
      </c>
      <c r="AF70" s="51">
        <v>0</v>
      </c>
      <c r="AG70" s="51">
        <f t="shared" si="14"/>
        <v>0</v>
      </c>
      <c r="AI70" s="124">
        <v>0</v>
      </c>
      <c r="AJ70" s="51">
        <f t="shared" si="15"/>
        <v>0</v>
      </c>
      <c r="AK70" s="51">
        <f t="shared" si="16"/>
        <v>0</v>
      </c>
      <c r="AM70" s="124">
        <f t="shared" si="17"/>
        <v>0</v>
      </c>
      <c r="AN70" s="51">
        <f t="shared" si="18"/>
        <v>0</v>
      </c>
      <c r="AO70" s="51">
        <f t="shared" si="19"/>
        <v>0</v>
      </c>
      <c r="AQ70" s="124">
        <f t="shared" si="20"/>
        <v>330776</v>
      </c>
      <c r="AR70" s="51">
        <f t="shared" si="20"/>
        <v>33416</v>
      </c>
      <c r="AS70" s="51">
        <f t="shared" si="21"/>
        <v>71183</v>
      </c>
      <c r="AU70" s="178">
        <f t="shared" si="22"/>
        <v>435375</v>
      </c>
      <c r="AW70" s="124">
        <f t="shared" si="23"/>
        <v>1657.2270808197934</v>
      </c>
      <c r="AX70" s="51">
        <f t="shared" si="23"/>
        <v>167.41813230909801</v>
      </c>
      <c r="AY70" s="51">
        <f t="shared" si="23"/>
        <v>356.63529184099008</v>
      </c>
      <c r="AZ70" s="65">
        <f t="shared" si="24"/>
        <v>2181.2805049698813</v>
      </c>
      <c r="BB70" s="131">
        <v>333593.34390576754</v>
      </c>
      <c r="BC70" s="54">
        <v>32492.960630299378</v>
      </c>
      <c r="BD70" s="54">
        <v>76289.533418926105</v>
      </c>
      <c r="BE70" s="54">
        <f t="shared" si="25"/>
        <v>442375.83795499307</v>
      </c>
      <c r="BG70" s="122">
        <f t="shared" si="26"/>
        <v>-8.4454440031135336E-3</v>
      </c>
      <c r="BH70" s="49">
        <f t="shared" si="26"/>
        <v>2.8407364296619164E-2</v>
      </c>
      <c r="BI70" s="49">
        <f t="shared" si="26"/>
        <v>-6.6936225587916121E-2</v>
      </c>
      <c r="BJ70" s="49">
        <f t="shared" si="27"/>
        <v>-1.5825543247019125E-2</v>
      </c>
      <c r="BL70" s="131">
        <v>318718</v>
      </c>
      <c r="BM70" s="54">
        <v>32186</v>
      </c>
      <c r="BN70" s="54">
        <v>66098</v>
      </c>
      <c r="BO70" s="54">
        <f t="shared" si="28"/>
        <v>417002</v>
      </c>
      <c r="BQ70" s="122">
        <f t="shared" si="29"/>
        <v>3.7832817726014767E-2</v>
      </c>
      <c r="BR70" s="49">
        <f t="shared" si="29"/>
        <v>3.8215373143602793E-2</v>
      </c>
      <c r="BS70" s="49">
        <f t="shared" si="29"/>
        <v>7.6931223335047871E-2</v>
      </c>
      <c r="BT70" s="49">
        <f t="shared" si="30"/>
        <v>4.4059740720667984E-2</v>
      </c>
      <c r="BV70" s="122">
        <f t="shared" si="31"/>
        <v>3.2412166141370768E-2</v>
      </c>
      <c r="BW70" s="49">
        <f t="shared" si="31"/>
        <v>3.2792723453295203E-2</v>
      </c>
      <c r="BX70" s="49">
        <f t="shared" si="31"/>
        <v>7.1306358864954511E-2</v>
      </c>
      <c r="BY70" s="49">
        <f t="shared" si="31"/>
        <v>3.8606565612560262E-2</v>
      </c>
      <c r="CA70" s="180">
        <v>222066.29161646325</v>
      </c>
      <c r="CB70" s="64">
        <v>200434.57160005483</v>
      </c>
      <c r="CC70" s="64">
        <v>200230.56512189496</v>
      </c>
      <c r="CD70" s="64">
        <v>216284.20176303215</v>
      </c>
      <c r="CF70" s="180">
        <v>220361.0999468182</v>
      </c>
      <c r="CG70" s="64">
        <v>199408.79528649288</v>
      </c>
      <c r="CH70" s="64">
        <v>198948.4460119805</v>
      </c>
      <c r="CI70" s="64">
        <v>214831.96760608302</v>
      </c>
      <c r="CK70" s="163">
        <v>199596.0625</v>
      </c>
      <c r="CL70" s="60">
        <v>198553.5625</v>
      </c>
    </row>
    <row r="71" spans="1:90">
      <c r="A71" s="9" t="s">
        <v>166</v>
      </c>
      <c r="B71" s="23" t="s">
        <v>167</v>
      </c>
      <c r="D71" s="131">
        <v>551454.07784008409</v>
      </c>
      <c r="E71" s="54">
        <v>308021.09375</v>
      </c>
      <c r="F71" s="124">
        <f t="shared" si="0"/>
        <v>1790.3127059462436</v>
      </c>
      <c r="G71" s="131">
        <f t="shared" si="1"/>
        <v>525406</v>
      </c>
      <c r="H71" s="54">
        <v>305531.875</v>
      </c>
      <c r="I71" s="124">
        <f t="shared" si="2"/>
        <v>1719.6438178504291</v>
      </c>
      <c r="J71" s="49">
        <f t="shared" si="3"/>
        <v>4.9577046779222256E-2</v>
      </c>
      <c r="K71" s="49">
        <f t="shared" si="4"/>
        <v>4.1095072922805231E-2</v>
      </c>
      <c r="M71" s="131">
        <f t="shared" si="5"/>
        <v>566341.73768752883</v>
      </c>
      <c r="N71" s="124">
        <f t="shared" si="6"/>
        <v>1838.6459537319554</v>
      </c>
      <c r="O71" s="49">
        <f t="shared" si="7"/>
        <v>-2.628741421784242E-2</v>
      </c>
      <c r="P71" s="49">
        <f t="shared" si="8"/>
        <v>-2.628741421784242E-2</v>
      </c>
      <c r="R71" s="131">
        <v>404167</v>
      </c>
      <c r="S71" s="54">
        <v>44418</v>
      </c>
      <c r="T71" s="54">
        <v>102509</v>
      </c>
      <c r="V71" s="124">
        <f t="shared" si="9"/>
        <v>102509</v>
      </c>
      <c r="W71" s="51">
        <f t="shared" si="10"/>
        <v>360.07784008409362</v>
      </c>
      <c r="Y71" s="176">
        <v>-2.670746265443158E-2</v>
      </c>
      <c r="Z71" s="61">
        <v>-2.6834162850536192E-2</v>
      </c>
      <c r="AA71" s="117">
        <f t="shared" si="11"/>
        <v>4</v>
      </c>
      <c r="AB71" s="63">
        <f t="shared" si="12"/>
        <v>415.25747346452744</v>
      </c>
      <c r="AC71" s="63">
        <f t="shared" si="12"/>
        <v>45.642785951165742</v>
      </c>
      <c r="AE71" s="124">
        <f t="shared" si="13"/>
        <v>0</v>
      </c>
      <c r="AF71" s="51">
        <v>0</v>
      </c>
      <c r="AG71" s="51">
        <f t="shared" si="14"/>
        <v>360.07784008409362</v>
      </c>
      <c r="AI71" s="124">
        <v>0</v>
      </c>
      <c r="AJ71" s="51">
        <f t="shared" si="15"/>
        <v>0</v>
      </c>
      <c r="AK71" s="51">
        <f t="shared" si="16"/>
        <v>360.07784008409362</v>
      </c>
      <c r="AM71" s="124">
        <f t="shared" si="17"/>
        <v>324.41946184505377</v>
      </c>
      <c r="AN71" s="51">
        <f t="shared" si="18"/>
        <v>35.658378239039841</v>
      </c>
      <c r="AO71" s="51">
        <f t="shared" si="19"/>
        <v>0</v>
      </c>
      <c r="AQ71" s="124">
        <f t="shared" si="20"/>
        <v>404491</v>
      </c>
      <c r="AR71" s="51">
        <f t="shared" si="20"/>
        <v>44454</v>
      </c>
      <c r="AS71" s="51">
        <f t="shared" si="21"/>
        <v>102509</v>
      </c>
      <c r="AU71" s="178">
        <f t="shared" si="22"/>
        <v>551454</v>
      </c>
      <c r="AW71" s="124">
        <f t="shared" si="23"/>
        <v>1313.1925319643797</v>
      </c>
      <c r="AX71" s="51">
        <f t="shared" si="23"/>
        <v>144.32128481460532</v>
      </c>
      <c r="AY71" s="51">
        <f t="shared" si="23"/>
        <v>332.79863645702022</v>
      </c>
      <c r="AZ71" s="65">
        <f t="shared" si="24"/>
        <v>1790.312453236005</v>
      </c>
      <c r="BB71" s="131">
        <v>415257.4734645274</v>
      </c>
      <c r="BC71" s="54">
        <v>45642.785951165744</v>
      </c>
      <c r="BD71" s="54">
        <v>105441.4782718357</v>
      </c>
      <c r="BE71" s="54">
        <f t="shared" si="25"/>
        <v>566341.73768752883</v>
      </c>
      <c r="BG71" s="122">
        <f t="shared" si="26"/>
        <v>-2.5927223837061475E-2</v>
      </c>
      <c r="BH71" s="49">
        <f t="shared" si="26"/>
        <v>-2.6045429225938443E-2</v>
      </c>
      <c r="BI71" s="49">
        <f t="shared" si="26"/>
        <v>-2.7811429808254018E-2</v>
      </c>
      <c r="BJ71" s="49">
        <f t="shared" si="27"/>
        <v>-2.6287551661507425E-2</v>
      </c>
      <c r="BL71" s="131">
        <v>388066</v>
      </c>
      <c r="BM71" s="54">
        <v>42428</v>
      </c>
      <c r="BN71" s="54">
        <v>94912</v>
      </c>
      <c r="BO71" s="54">
        <f t="shared" si="28"/>
        <v>525406</v>
      </c>
      <c r="BQ71" s="122">
        <f t="shared" si="29"/>
        <v>4.2325274566697324E-2</v>
      </c>
      <c r="BR71" s="49">
        <f t="shared" si="29"/>
        <v>4.7751484868483018E-2</v>
      </c>
      <c r="BS71" s="49">
        <f t="shared" si="29"/>
        <v>8.0042565745111371E-2</v>
      </c>
      <c r="BT71" s="49">
        <f t="shared" si="30"/>
        <v>4.9576898626966681E-2</v>
      </c>
      <c r="BV71" s="122">
        <f t="shared" si="31"/>
        <v>3.3901904642700931E-2</v>
      </c>
      <c r="BW71" s="49">
        <f t="shared" si="31"/>
        <v>3.9284263972268141E-2</v>
      </c>
      <c r="BX71" s="49">
        <f t="shared" si="31"/>
        <v>7.1314390110383652E-2</v>
      </c>
      <c r="BY71" s="49">
        <f t="shared" si="31"/>
        <v>4.1094925967816165E-2</v>
      </c>
      <c r="CA71" s="180">
        <v>276428.43864516082</v>
      </c>
      <c r="CB71" s="64">
        <v>281549.97486514412</v>
      </c>
      <c r="CC71" s="64">
        <v>276743.16299357527</v>
      </c>
      <c r="CD71" s="64">
        <v>276892.99494087155</v>
      </c>
      <c r="CF71" s="180">
        <v>273845.80251399783</v>
      </c>
      <c r="CG71" s="64">
        <v>278931.24223698425</v>
      </c>
      <c r="CH71" s="64">
        <v>274511.1198939975</v>
      </c>
      <c r="CI71" s="64">
        <v>274369.8994158018</v>
      </c>
      <c r="CK71" s="163">
        <v>308021.09375</v>
      </c>
      <c r="CL71" s="60">
        <v>305531.875</v>
      </c>
    </row>
    <row r="72" spans="1:90">
      <c r="A72" s="9" t="s">
        <v>168</v>
      </c>
      <c r="B72" s="23" t="s">
        <v>169</v>
      </c>
      <c r="D72" s="131">
        <v>1352735.3961742935</v>
      </c>
      <c r="E72" s="54">
        <v>709528.375</v>
      </c>
      <c r="F72" s="124">
        <f t="shared" si="0"/>
        <v>1906.5275524383269</v>
      </c>
      <c r="G72" s="131">
        <f t="shared" si="1"/>
        <v>1293238</v>
      </c>
      <c r="H72" s="54">
        <v>705242.9375</v>
      </c>
      <c r="I72" s="124">
        <f t="shared" si="2"/>
        <v>1833.7482465040637</v>
      </c>
      <c r="J72" s="49">
        <f t="shared" si="3"/>
        <v>4.6006532575050718E-2</v>
      </c>
      <c r="K72" s="49">
        <f t="shared" si="4"/>
        <v>3.9688821010742892E-2</v>
      </c>
      <c r="M72" s="131">
        <f t="shared" si="5"/>
        <v>1381276.6221134875</v>
      </c>
      <c r="N72" s="124">
        <f t="shared" si="6"/>
        <v>1946.7531825115345</v>
      </c>
      <c r="O72" s="49">
        <f t="shared" si="7"/>
        <v>-2.0662932740817097E-2</v>
      </c>
      <c r="P72" s="49">
        <f t="shared" si="8"/>
        <v>-2.0662932740817208E-2</v>
      </c>
      <c r="R72" s="131">
        <v>993047</v>
      </c>
      <c r="S72" s="54">
        <v>110758</v>
      </c>
      <c r="T72" s="54">
        <v>247465</v>
      </c>
      <c r="V72" s="124">
        <f t="shared" si="9"/>
        <v>247465</v>
      </c>
      <c r="W72" s="51">
        <f t="shared" si="10"/>
        <v>1465.3961742934771</v>
      </c>
      <c r="Y72" s="176">
        <v>-1.8109341229821774E-2</v>
      </c>
      <c r="Z72" s="61">
        <v>-2.7926196232175626E-2</v>
      </c>
      <c r="AA72" s="117">
        <f t="shared" si="11"/>
        <v>4</v>
      </c>
      <c r="AB72" s="63">
        <f t="shared" si="12"/>
        <v>1011.3621014011836</v>
      </c>
      <c r="AC72" s="63">
        <f t="shared" si="12"/>
        <v>113.93990823607676</v>
      </c>
      <c r="AE72" s="124">
        <f t="shared" si="13"/>
        <v>0</v>
      </c>
      <c r="AF72" s="51">
        <v>0</v>
      </c>
      <c r="AG72" s="51">
        <f t="shared" si="14"/>
        <v>1465.3961742934771</v>
      </c>
      <c r="AI72" s="124">
        <v>0</v>
      </c>
      <c r="AJ72" s="51">
        <f t="shared" si="15"/>
        <v>0</v>
      </c>
      <c r="AK72" s="51">
        <f t="shared" si="16"/>
        <v>1465.3961742934771</v>
      </c>
      <c r="AM72" s="124">
        <f t="shared" si="17"/>
        <v>1317.020801106044</v>
      </c>
      <c r="AN72" s="51">
        <f t="shared" si="18"/>
        <v>148.3753731874329</v>
      </c>
      <c r="AO72" s="51">
        <f t="shared" si="19"/>
        <v>0</v>
      </c>
      <c r="AQ72" s="124">
        <f t="shared" si="20"/>
        <v>994364</v>
      </c>
      <c r="AR72" s="51">
        <f t="shared" si="20"/>
        <v>110906</v>
      </c>
      <c r="AS72" s="51">
        <f t="shared" si="21"/>
        <v>247465</v>
      </c>
      <c r="AU72" s="178">
        <f t="shared" si="22"/>
        <v>1352735</v>
      </c>
      <c r="AW72" s="124">
        <f t="shared" si="23"/>
        <v>1401.4435997714679</v>
      </c>
      <c r="AX72" s="51">
        <f t="shared" si="23"/>
        <v>156.30946401544546</v>
      </c>
      <c r="AY72" s="51">
        <f t="shared" si="23"/>
        <v>348.77393028855261</v>
      </c>
      <c r="AZ72" s="65">
        <f t="shared" si="24"/>
        <v>1906.5269940754658</v>
      </c>
      <c r="BB72" s="131">
        <v>1011362.1014011836</v>
      </c>
      <c r="BC72" s="54">
        <v>113939.90823607678</v>
      </c>
      <c r="BD72" s="54">
        <v>255974.61247622716</v>
      </c>
      <c r="BE72" s="54">
        <f t="shared" si="25"/>
        <v>1381276.6221134875</v>
      </c>
      <c r="BG72" s="122">
        <f t="shared" si="26"/>
        <v>-1.6807137006255024E-2</v>
      </c>
      <c r="BH72" s="49">
        <f t="shared" si="26"/>
        <v>-2.6627265925040944E-2</v>
      </c>
      <c r="BI72" s="49">
        <f t="shared" si="26"/>
        <v>-3.3243970540310808E-2</v>
      </c>
      <c r="BJ72" s="49">
        <f t="shared" si="27"/>
        <v>-2.0663219558306856E-2</v>
      </c>
      <c r="BL72" s="131">
        <v>957659</v>
      </c>
      <c r="BM72" s="54">
        <v>105982</v>
      </c>
      <c r="BN72" s="54">
        <v>229597</v>
      </c>
      <c r="BO72" s="54">
        <f t="shared" si="28"/>
        <v>1293238</v>
      </c>
      <c r="BQ72" s="122">
        <f t="shared" si="29"/>
        <v>3.8327839032473943E-2</v>
      </c>
      <c r="BR72" s="49">
        <f t="shared" si="29"/>
        <v>4.6460719744862322E-2</v>
      </c>
      <c r="BS72" s="49">
        <f t="shared" si="29"/>
        <v>7.7823316506748785E-2</v>
      </c>
      <c r="BT72" s="49">
        <f t="shared" si="30"/>
        <v>4.6006226232139902E-2</v>
      </c>
      <c r="BV72" s="122">
        <f t="shared" si="31"/>
        <v>3.2056505544671321E-2</v>
      </c>
      <c r="BW72" s="49">
        <f t="shared" si="31"/>
        <v>4.0140264962949201E-2</v>
      </c>
      <c r="BX72" s="49">
        <f t="shared" si="31"/>
        <v>7.1313436674342645E-2</v>
      </c>
      <c r="BY72" s="49">
        <f t="shared" si="31"/>
        <v>3.9688516518093797E-2</v>
      </c>
      <c r="CA72" s="180">
        <v>673243.1430137757</v>
      </c>
      <c r="CB72" s="64">
        <v>702844.4393014732</v>
      </c>
      <c r="CC72" s="64">
        <v>671834.51013553876</v>
      </c>
      <c r="CD72" s="64">
        <v>675326.91886790481</v>
      </c>
      <c r="CF72" s="180">
        <v>667066.73582013184</v>
      </c>
      <c r="CG72" s="64">
        <v>697709.51417891565</v>
      </c>
      <c r="CH72" s="64">
        <v>667245.36793765484</v>
      </c>
      <c r="CI72" s="64">
        <v>669533.4392677492</v>
      </c>
      <c r="CK72" s="163">
        <v>709528.375</v>
      </c>
      <c r="CL72" s="60">
        <v>705242.9375</v>
      </c>
    </row>
    <row r="73" spans="1:90">
      <c r="A73" s="9" t="s">
        <v>170</v>
      </c>
      <c r="B73" s="23" t="s">
        <v>171</v>
      </c>
      <c r="D73" s="131">
        <v>283250.94218028162</v>
      </c>
      <c r="E73" s="54">
        <v>139660.3125</v>
      </c>
      <c r="F73" s="124">
        <f t="shared" si="0"/>
        <v>2028.1419761271238</v>
      </c>
      <c r="G73" s="131">
        <f t="shared" si="1"/>
        <v>271027</v>
      </c>
      <c r="H73" s="54">
        <v>138786.6875</v>
      </c>
      <c r="I73" s="124">
        <f t="shared" si="2"/>
        <v>1952.831390979052</v>
      </c>
      <c r="J73" s="49">
        <f t="shared" si="3"/>
        <v>4.5102304125720361E-2</v>
      </c>
      <c r="K73" s="49">
        <f t="shared" si="4"/>
        <v>3.856481696062608E-2</v>
      </c>
      <c r="M73" s="131">
        <f t="shared" si="5"/>
        <v>287612.59838396346</v>
      </c>
      <c r="N73" s="124">
        <f t="shared" si="6"/>
        <v>2059.3724389952476</v>
      </c>
      <c r="O73" s="49">
        <f t="shared" si="7"/>
        <v>-1.5165038764605954E-2</v>
      </c>
      <c r="P73" s="49">
        <f t="shared" si="8"/>
        <v>-1.5165038764605843E-2</v>
      </c>
      <c r="R73" s="131">
        <v>216410</v>
      </c>
      <c r="S73" s="54">
        <v>22602</v>
      </c>
      <c r="T73" s="54">
        <v>43643</v>
      </c>
      <c r="V73" s="124">
        <f t="shared" si="9"/>
        <v>43643</v>
      </c>
      <c r="W73" s="51">
        <f t="shared" si="10"/>
        <v>595.9421802816214</v>
      </c>
      <c r="Y73" s="176">
        <v>-1.5549023639827797E-2</v>
      </c>
      <c r="Z73" s="61">
        <v>2.5002332737395161E-2</v>
      </c>
      <c r="AA73" s="117">
        <f t="shared" si="11"/>
        <v>1</v>
      </c>
      <c r="AB73" s="63">
        <f t="shared" si="12"/>
        <v>219.82811251824492</v>
      </c>
      <c r="AC73" s="63">
        <f t="shared" si="12"/>
        <v>22.050681523464021</v>
      </c>
      <c r="AE73" s="124">
        <f t="shared" si="13"/>
        <v>595.9421802816214</v>
      </c>
      <c r="AF73" s="51">
        <v>0</v>
      </c>
      <c r="AG73" s="51">
        <f t="shared" si="14"/>
        <v>0</v>
      </c>
      <c r="AI73" s="124">
        <v>0</v>
      </c>
      <c r="AJ73" s="51">
        <f t="shared" si="15"/>
        <v>0</v>
      </c>
      <c r="AK73" s="51">
        <f t="shared" si="16"/>
        <v>0</v>
      </c>
      <c r="AM73" s="124">
        <f t="shared" si="17"/>
        <v>0</v>
      </c>
      <c r="AN73" s="51">
        <f t="shared" si="18"/>
        <v>0</v>
      </c>
      <c r="AO73" s="51">
        <f t="shared" si="19"/>
        <v>0</v>
      </c>
      <c r="AQ73" s="124">
        <f t="shared" si="20"/>
        <v>217006</v>
      </c>
      <c r="AR73" s="51">
        <f t="shared" si="20"/>
        <v>22602</v>
      </c>
      <c r="AS73" s="51">
        <f t="shared" si="21"/>
        <v>43643</v>
      </c>
      <c r="AU73" s="178">
        <f t="shared" si="22"/>
        <v>283251</v>
      </c>
      <c r="AW73" s="124">
        <f t="shared" si="23"/>
        <v>1553.812934508506</v>
      </c>
      <c r="AX73" s="51">
        <f t="shared" si="23"/>
        <v>161.83552503507394</v>
      </c>
      <c r="AY73" s="51">
        <f t="shared" si="23"/>
        <v>312.4939305860425</v>
      </c>
      <c r="AZ73" s="65">
        <f t="shared" si="24"/>
        <v>2028.1423901296228</v>
      </c>
      <c r="BB73" s="131">
        <v>219828.11251824489</v>
      </c>
      <c r="BC73" s="54">
        <v>22050.681523464016</v>
      </c>
      <c r="BD73" s="54">
        <v>45733.804342254574</v>
      </c>
      <c r="BE73" s="54">
        <f t="shared" si="25"/>
        <v>287612.59838396346</v>
      </c>
      <c r="BG73" s="122">
        <f t="shared" si="26"/>
        <v>-1.2837814444731976E-2</v>
      </c>
      <c r="BH73" s="49">
        <f t="shared" si="26"/>
        <v>2.5002332737395383E-2</v>
      </c>
      <c r="BI73" s="49">
        <f t="shared" si="26"/>
        <v>-4.5716825274533912E-2</v>
      </c>
      <c r="BJ73" s="49">
        <f t="shared" si="27"/>
        <v>-1.5164837731275971E-2</v>
      </c>
      <c r="BL73" s="131">
        <v>208797</v>
      </c>
      <c r="BM73" s="54">
        <v>21747</v>
      </c>
      <c r="BN73" s="54">
        <v>40483</v>
      </c>
      <c r="BO73" s="54">
        <f t="shared" si="28"/>
        <v>271027</v>
      </c>
      <c r="BQ73" s="122">
        <f t="shared" si="29"/>
        <v>3.9315698980349367E-2</v>
      </c>
      <c r="BR73" s="49">
        <f t="shared" si="29"/>
        <v>3.9315767692095438E-2</v>
      </c>
      <c r="BS73" s="49">
        <f t="shared" si="29"/>
        <v>7.8057456216189536E-2</v>
      </c>
      <c r="BT73" s="49">
        <f t="shared" si="30"/>
        <v>4.5102517461359959E-2</v>
      </c>
      <c r="BV73" s="122">
        <f t="shared" si="31"/>
        <v>3.2814409091557861E-2</v>
      </c>
      <c r="BW73" s="49">
        <f t="shared" si="31"/>
        <v>3.2814477373487527E-2</v>
      </c>
      <c r="BX73" s="49">
        <f t="shared" si="31"/>
        <v>7.1313822836543084E-2</v>
      </c>
      <c r="BY73" s="49">
        <f t="shared" ref="BY73:BY136" si="32">AZ73/(BO73*1000/$H73) - 1</f>
        <v>3.8565028961775161E-2</v>
      </c>
      <c r="CA73" s="180">
        <v>146335.09520430592</v>
      </c>
      <c r="CB73" s="64">
        <v>136020.8124747921</v>
      </c>
      <c r="CC73" s="64">
        <v>120033.57575066831</v>
      </c>
      <c r="CD73" s="64">
        <v>140618.12585884467</v>
      </c>
      <c r="CF73" s="180">
        <v>144968.0984807366</v>
      </c>
      <c r="CG73" s="64">
        <v>135064.07114991863</v>
      </c>
      <c r="CH73" s="64">
        <v>119132.77986876601</v>
      </c>
      <c r="CI73" s="64">
        <v>139518.51406928245</v>
      </c>
      <c r="CK73" s="163">
        <v>139660.3125</v>
      </c>
      <c r="CL73" s="60">
        <v>138786.6875</v>
      </c>
    </row>
    <row r="74" spans="1:90">
      <c r="A74" s="9" t="s">
        <v>172</v>
      </c>
      <c r="B74" s="23" t="s">
        <v>173</v>
      </c>
      <c r="D74" s="131">
        <v>778964</v>
      </c>
      <c r="E74" s="54">
        <v>387657.1875</v>
      </c>
      <c r="F74" s="124">
        <f t="shared" ref="F74:F137" si="33">D74/E74 * 1000</f>
        <v>2009.4145681227697</v>
      </c>
      <c r="G74" s="131">
        <f t="shared" ref="G74:G137" si="34">BO74</f>
        <v>744750</v>
      </c>
      <c r="H74" s="54">
        <v>386002.6875</v>
      </c>
      <c r="I74" s="124">
        <f t="shared" ref="I74:I137" si="35">G74/H74 * 1000</f>
        <v>1929.3907118198497</v>
      </c>
      <c r="J74" s="49">
        <f t="shared" ref="J74:J137" si="36">D74/G74-1</f>
        <v>4.5940248405505146E-2</v>
      </c>
      <c r="K74" s="49">
        <f t="shared" ref="K74:K137" si="37">F74/I74-1</f>
        <v>4.1476231751649495E-2</v>
      </c>
      <c r="M74" s="131">
        <f t="shared" ref="M74:M137" si="38">BE74</f>
        <v>795067.4066596292</v>
      </c>
      <c r="N74" s="124">
        <f t="shared" ref="N74:N137" si="39">M74/E74 * 1000</f>
        <v>2050.9548959662438</v>
      </c>
      <c r="O74" s="49">
        <f t="shared" ref="O74:O137" si="40">D74/M74-1</f>
        <v>-2.0254140120377406E-2</v>
      </c>
      <c r="P74" s="49">
        <f t="shared" ref="P74:P137" si="41">F74/N74-1</f>
        <v>-2.0254140120377295E-2</v>
      </c>
      <c r="R74" s="131">
        <v>543631</v>
      </c>
      <c r="S74" s="54">
        <v>62872</v>
      </c>
      <c r="T74" s="54">
        <v>172461</v>
      </c>
      <c r="V74" s="124">
        <f t="shared" ref="V74:V137" si="42">ROUND(T74,0)</f>
        <v>172461</v>
      </c>
      <c r="W74" s="51">
        <f t="shared" ref="W74:W137" si="43">D74-SUM(R74:T74)</f>
        <v>0</v>
      </c>
      <c r="Y74" s="176">
        <v>-2.5279626647191855E-2</v>
      </c>
      <c r="Z74" s="61">
        <v>-2.7514773158560213E-2</v>
      </c>
      <c r="AA74" s="117">
        <f t="shared" ref="AA74:AA137" si="44">IF(AND(Y74&lt;0,Z74&gt;0),1,IF(AND(Y74&gt;0,Z74&gt;0),2,IF(AND(Y74&gt;0,Z74&lt;0),3,IF(AND(Y74&lt;0,Z74&lt;0),4,5))))</f>
        <v>4</v>
      </c>
      <c r="AB74" s="63">
        <f t="shared" ref="AB74:AC137" si="45">R74/(1+Y74)/1000</f>
        <v>557.73021151700925</v>
      </c>
      <c r="AC74" s="63">
        <f t="shared" si="45"/>
        <v>64.650853570499592</v>
      </c>
      <c r="AE74" s="124">
        <f t="shared" ref="AE74:AE137" si="46">IF(AA74=1,MIN(W74,-1*Y74*R74),0)</f>
        <v>0</v>
      </c>
      <c r="AF74" s="51">
        <v>0</v>
      </c>
      <c r="AG74" s="51">
        <f t="shared" ref="AG74:AG137" si="47">W74-AE74-AF74</f>
        <v>0</v>
      </c>
      <c r="AI74" s="124">
        <v>0</v>
      </c>
      <c r="AJ74" s="51">
        <f t="shared" ref="AJ74:AJ137" si="48">IF(AA74=3,MIN(W74,-1*Z74*S74),0)</f>
        <v>0</v>
      </c>
      <c r="AK74" s="51">
        <f t="shared" ref="AK74:AK137" si="49">AG74-AI74-AJ74</f>
        <v>0</v>
      </c>
      <c r="AM74" s="124">
        <f t="shared" ref="AM74:AM137" si="50">AK74*AB74/(AB74+AC74)</f>
        <v>0</v>
      </c>
      <c r="AN74" s="51">
        <f t="shared" ref="AN74:AN137" si="51">AK74*AC74/(AB74+AC74)</f>
        <v>0</v>
      </c>
      <c r="AO74" s="51">
        <f t="shared" ref="AO74:AO137" si="52">W74-SUM(AE74:AF74)-SUM(AI74:AJ74)-SUM(AM74:AN74)</f>
        <v>0</v>
      </c>
      <c r="AQ74" s="124">
        <f t="shared" ref="AQ74:AR137" si="53">ROUND(R74+AE74+AI74+AM74,0)</f>
        <v>543631</v>
      </c>
      <c r="AR74" s="51">
        <f t="shared" si="53"/>
        <v>62872</v>
      </c>
      <c r="AS74" s="51">
        <f t="shared" ref="AS74:AS137" si="54">V74</f>
        <v>172461</v>
      </c>
      <c r="AU74" s="178">
        <f t="shared" ref="AU74:AU137" si="55">SUM(AQ74:AT74)</f>
        <v>778964</v>
      </c>
      <c r="AW74" s="124">
        <f t="shared" ref="AW74:AY137" si="56">AQ74/$E74 * 1000</f>
        <v>1402.3498532450142</v>
      </c>
      <c r="AX74" s="51">
        <f t="shared" si="56"/>
        <v>162.18453320951258</v>
      </c>
      <c r="AY74" s="51">
        <f t="shared" si="56"/>
        <v>444.88018166824259</v>
      </c>
      <c r="AZ74" s="65">
        <f t="shared" ref="AZ74:AZ137" si="57">AU74/$E74 * 1000</f>
        <v>2009.4145681227697</v>
      </c>
      <c r="BB74" s="131">
        <v>557730.21151700919</v>
      </c>
      <c r="BC74" s="54">
        <v>64650.853570499588</v>
      </c>
      <c r="BD74" s="54">
        <v>172686.34157212038</v>
      </c>
      <c r="BE74" s="54">
        <f t="shared" ref="BE74:BE137" si="58">SUM(BB74:BD74)</f>
        <v>795067.4066596292</v>
      </c>
      <c r="BG74" s="122">
        <f t="shared" ref="BG74:BI137" si="59">AQ74/BB74-1</f>
        <v>-2.5279626647191633E-2</v>
      </c>
      <c r="BH74" s="49">
        <f t="shared" si="59"/>
        <v>-2.7514773158560213E-2</v>
      </c>
      <c r="BI74" s="49">
        <f t="shared" si="59"/>
        <v>-1.3049183280442467E-3</v>
      </c>
      <c r="BJ74" s="49">
        <f t="shared" ref="BJ74:BJ137" si="60">AU74/BE74-1</f>
        <v>-2.0254140120377406E-2</v>
      </c>
      <c r="BL74" s="131">
        <v>524181</v>
      </c>
      <c r="BM74" s="54">
        <v>60275</v>
      </c>
      <c r="BN74" s="54">
        <v>160294</v>
      </c>
      <c r="BO74" s="54">
        <f t="shared" ref="BO74:BO137" si="61">SUM(BL74:BN74)</f>
        <v>744750</v>
      </c>
      <c r="BQ74" s="122">
        <f t="shared" ref="BQ74:BS137" si="62">AQ74/BL74-1</f>
        <v>3.7105503633287018E-2</v>
      </c>
      <c r="BR74" s="49">
        <f t="shared" si="62"/>
        <v>4.3085856491082541E-2</v>
      </c>
      <c r="BS74" s="49">
        <f t="shared" si="62"/>
        <v>7.5904275893046602E-2</v>
      </c>
      <c r="BT74" s="49">
        <f t="shared" ref="BT74:BT137" si="63">AU74/BO74-1</f>
        <v>4.5940248405505146E-2</v>
      </c>
      <c r="BV74" s="122">
        <f t="shared" ref="BV74:BY137" si="64">AW74/(BL74*1000/$H74) - 1</f>
        <v>3.2679193194347089E-2</v>
      </c>
      <c r="BW74" s="49">
        <f t="shared" si="64"/>
        <v>3.8634022228201559E-2</v>
      </c>
      <c r="BX74" s="49">
        <f t="shared" si="64"/>
        <v>7.1312374383507127E-2</v>
      </c>
      <c r="BY74" s="49">
        <f t="shared" si="32"/>
        <v>4.1476231751649495E-2</v>
      </c>
      <c r="CA74" s="180">
        <v>371269.63728938653</v>
      </c>
      <c r="CB74" s="64">
        <v>398802.26017008437</v>
      </c>
      <c r="CC74" s="64">
        <v>453234.96176003979</v>
      </c>
      <c r="CD74" s="64">
        <v>388720.4151838806</v>
      </c>
      <c r="CF74" s="180">
        <v>369479.25642797619</v>
      </c>
      <c r="CG74" s="64">
        <v>397892.94158953236</v>
      </c>
      <c r="CH74" s="64">
        <v>450539.95140577597</v>
      </c>
      <c r="CI74" s="64">
        <v>386366.41372493713</v>
      </c>
      <c r="CK74" s="163">
        <v>387657.1875</v>
      </c>
      <c r="CL74" s="60">
        <v>386002.6875</v>
      </c>
    </row>
    <row r="75" spans="1:90">
      <c r="A75" s="9" t="s">
        <v>174</v>
      </c>
      <c r="B75" s="23" t="s">
        <v>175</v>
      </c>
      <c r="D75" s="131">
        <v>321072</v>
      </c>
      <c r="E75" s="54">
        <v>157520.875</v>
      </c>
      <c r="F75" s="124">
        <f t="shared" si="33"/>
        <v>2038.2822276729987</v>
      </c>
      <c r="G75" s="131">
        <f t="shared" si="34"/>
        <v>306779</v>
      </c>
      <c r="H75" s="54">
        <v>156546.078125</v>
      </c>
      <c r="I75" s="124">
        <f t="shared" si="35"/>
        <v>1959.6722171157871</v>
      </c>
      <c r="J75" s="49">
        <f t="shared" si="36"/>
        <v>4.6590542377411781E-2</v>
      </c>
      <c r="K75" s="49">
        <f t="shared" si="37"/>
        <v>4.0113856731055053E-2</v>
      </c>
      <c r="M75" s="131">
        <f t="shared" si="38"/>
        <v>324366.51454553881</v>
      </c>
      <c r="N75" s="124">
        <f t="shared" si="39"/>
        <v>2059.1970083047013</v>
      </c>
      <c r="O75" s="49">
        <f t="shared" si="40"/>
        <v>-1.0156765257211209E-2</v>
      </c>
      <c r="P75" s="49">
        <f t="shared" si="41"/>
        <v>-1.015676525721132E-2</v>
      </c>
      <c r="R75" s="131">
        <v>235830</v>
      </c>
      <c r="S75" s="54">
        <v>24542</v>
      </c>
      <c r="T75" s="54">
        <v>60700</v>
      </c>
      <c r="V75" s="124">
        <f t="shared" si="42"/>
        <v>60700</v>
      </c>
      <c r="W75" s="51">
        <f t="shared" si="43"/>
        <v>0</v>
      </c>
      <c r="Y75" s="176">
        <v>-2.6918388662828585E-2</v>
      </c>
      <c r="Z75" s="61">
        <v>2.2944512387960136E-2</v>
      </c>
      <c r="AA75" s="117">
        <f t="shared" si="44"/>
        <v>1</v>
      </c>
      <c r="AB75" s="63">
        <f t="shared" si="45"/>
        <v>242.35377305705268</v>
      </c>
      <c r="AC75" s="63">
        <f t="shared" si="45"/>
        <v>23.991526131470408</v>
      </c>
      <c r="AE75" s="124">
        <f t="shared" si="46"/>
        <v>0</v>
      </c>
      <c r="AF75" s="51">
        <v>0</v>
      </c>
      <c r="AG75" s="51">
        <f t="shared" si="47"/>
        <v>0</v>
      </c>
      <c r="AI75" s="124">
        <v>0</v>
      </c>
      <c r="AJ75" s="51">
        <f t="shared" si="48"/>
        <v>0</v>
      </c>
      <c r="AK75" s="51">
        <f t="shared" si="49"/>
        <v>0</v>
      </c>
      <c r="AM75" s="124">
        <f t="shared" si="50"/>
        <v>0</v>
      </c>
      <c r="AN75" s="51">
        <f t="shared" si="51"/>
        <v>0</v>
      </c>
      <c r="AO75" s="51">
        <f t="shared" si="52"/>
        <v>0</v>
      </c>
      <c r="AQ75" s="124">
        <f t="shared" si="53"/>
        <v>235830</v>
      </c>
      <c r="AR75" s="51">
        <f t="shared" si="53"/>
        <v>24542</v>
      </c>
      <c r="AS75" s="51">
        <f t="shared" si="54"/>
        <v>60700</v>
      </c>
      <c r="AU75" s="178">
        <f t="shared" si="55"/>
        <v>321072</v>
      </c>
      <c r="AW75" s="124">
        <f t="shared" si="56"/>
        <v>1497.134903548498</v>
      </c>
      <c r="AX75" s="51">
        <f t="shared" si="56"/>
        <v>155.80157233128625</v>
      </c>
      <c r="AY75" s="51">
        <f t="shared" si="56"/>
        <v>385.34575179321473</v>
      </c>
      <c r="AZ75" s="65">
        <f t="shared" si="57"/>
        <v>2038.2822276729987</v>
      </c>
      <c r="BB75" s="131">
        <v>242353.77305705269</v>
      </c>
      <c r="BC75" s="54">
        <v>23991.526131470408</v>
      </c>
      <c r="BD75" s="54">
        <v>58021.215357015732</v>
      </c>
      <c r="BE75" s="54">
        <f t="shared" si="58"/>
        <v>324366.51454553881</v>
      </c>
      <c r="BG75" s="122">
        <f t="shared" si="59"/>
        <v>-2.6918388662828585E-2</v>
      </c>
      <c r="BH75" s="49">
        <f t="shared" si="59"/>
        <v>2.2944512387960136E-2</v>
      </c>
      <c r="BI75" s="49">
        <f t="shared" si="59"/>
        <v>4.6169054310586155E-2</v>
      </c>
      <c r="BJ75" s="49">
        <f t="shared" si="60"/>
        <v>-1.0156765257211209E-2</v>
      </c>
      <c r="BL75" s="131">
        <v>226854</v>
      </c>
      <c r="BM75" s="54">
        <v>23616</v>
      </c>
      <c r="BN75" s="54">
        <v>56309</v>
      </c>
      <c r="BO75" s="54">
        <f t="shared" si="61"/>
        <v>306779</v>
      </c>
      <c r="BQ75" s="122">
        <f t="shared" si="62"/>
        <v>3.9567298791293171E-2</v>
      </c>
      <c r="BR75" s="49">
        <f t="shared" si="62"/>
        <v>3.921070460704601E-2</v>
      </c>
      <c r="BS75" s="49">
        <f t="shared" si="62"/>
        <v>7.7980429416256714E-2</v>
      </c>
      <c r="BT75" s="49">
        <f t="shared" si="63"/>
        <v>4.6590542377411781E-2</v>
      </c>
      <c r="BV75" s="122">
        <f t="shared" si="64"/>
        <v>3.3134075548888253E-2</v>
      </c>
      <c r="BW75" s="49">
        <f t="shared" si="64"/>
        <v>3.2779688100075033E-2</v>
      </c>
      <c r="BX75" s="49">
        <f t="shared" si="64"/>
        <v>7.13094916506678E-2</v>
      </c>
      <c r="BY75" s="49">
        <f t="shared" si="32"/>
        <v>4.0113856731054831E-2</v>
      </c>
      <c r="CA75" s="180">
        <v>161329.96843378307</v>
      </c>
      <c r="CB75" s="64">
        <v>147993.01660768627</v>
      </c>
      <c r="CC75" s="64">
        <v>152283.28473578396</v>
      </c>
      <c r="CD75" s="64">
        <v>158587.66835334338</v>
      </c>
      <c r="CF75" s="180">
        <v>159992.79038315796</v>
      </c>
      <c r="CG75" s="64">
        <v>147095.78096856092</v>
      </c>
      <c r="CH75" s="64">
        <v>151293.91966918713</v>
      </c>
      <c r="CI75" s="64">
        <v>157398.19992772496</v>
      </c>
      <c r="CK75" s="163">
        <v>157520.875</v>
      </c>
      <c r="CL75" s="60">
        <v>156546.078125</v>
      </c>
    </row>
    <row r="76" spans="1:90">
      <c r="A76" s="9" t="s">
        <v>176</v>
      </c>
      <c r="B76" s="23" t="s">
        <v>177</v>
      </c>
      <c r="D76" s="131">
        <v>199285.99462560195</v>
      </c>
      <c r="E76" s="54">
        <v>96553.703125</v>
      </c>
      <c r="F76" s="124">
        <f t="shared" si="33"/>
        <v>2063.9912108560252</v>
      </c>
      <c r="G76" s="131">
        <f t="shared" si="34"/>
        <v>191416</v>
      </c>
      <c r="H76" s="54">
        <v>96096.2890625</v>
      </c>
      <c r="I76" s="124">
        <f t="shared" si="35"/>
        <v>1991.9187501143263</v>
      </c>
      <c r="J76" s="49">
        <f t="shared" si="36"/>
        <v>4.1114612287384222E-2</v>
      </c>
      <c r="K76" s="49">
        <f t="shared" si="37"/>
        <v>3.6182429999999988E-2</v>
      </c>
      <c r="M76" s="131">
        <f t="shared" si="38"/>
        <v>197382.42296399377</v>
      </c>
      <c r="N76" s="124">
        <f t="shared" si="39"/>
        <v>2044.2760513127007</v>
      </c>
      <c r="O76" s="49">
        <f t="shared" si="40"/>
        <v>9.644078905422182E-3</v>
      </c>
      <c r="P76" s="49">
        <f t="shared" si="41"/>
        <v>9.644078905422182E-3</v>
      </c>
      <c r="R76" s="131">
        <v>145919</v>
      </c>
      <c r="S76" s="54">
        <v>15671</v>
      </c>
      <c r="T76" s="54">
        <v>37668</v>
      </c>
      <c r="V76" s="124">
        <f t="shared" si="42"/>
        <v>37668</v>
      </c>
      <c r="W76" s="51">
        <f t="shared" si="43"/>
        <v>27.994625601946609</v>
      </c>
      <c r="Y76" s="176">
        <v>5.8806245587625927E-3</v>
      </c>
      <c r="Z76" s="61">
        <v>4.3914828453258004E-2</v>
      </c>
      <c r="AA76" s="117">
        <f t="shared" si="44"/>
        <v>2</v>
      </c>
      <c r="AB76" s="63">
        <f t="shared" si="45"/>
        <v>145.0659217777542</v>
      </c>
      <c r="AC76" s="63">
        <f t="shared" si="45"/>
        <v>15.011761087079606</v>
      </c>
      <c r="AE76" s="124">
        <f t="shared" si="46"/>
        <v>0</v>
      </c>
      <c r="AF76" s="51">
        <v>0</v>
      </c>
      <c r="AG76" s="51">
        <f t="shared" si="47"/>
        <v>27.994625601946609</v>
      </c>
      <c r="AI76" s="124">
        <v>0</v>
      </c>
      <c r="AJ76" s="51">
        <f t="shared" si="48"/>
        <v>0</v>
      </c>
      <c r="AK76" s="51">
        <f t="shared" si="49"/>
        <v>27.994625601946609</v>
      </c>
      <c r="AM76" s="124">
        <f t="shared" si="50"/>
        <v>25.369346276698547</v>
      </c>
      <c r="AN76" s="51">
        <f t="shared" si="51"/>
        <v>2.6252793252480648</v>
      </c>
      <c r="AO76" s="51">
        <f t="shared" si="52"/>
        <v>0</v>
      </c>
      <c r="AQ76" s="124">
        <f t="shared" si="53"/>
        <v>145944</v>
      </c>
      <c r="AR76" s="51">
        <f t="shared" si="53"/>
        <v>15674</v>
      </c>
      <c r="AS76" s="51">
        <f t="shared" si="54"/>
        <v>37668</v>
      </c>
      <c r="AU76" s="178">
        <f t="shared" si="55"/>
        <v>199286</v>
      </c>
      <c r="AW76" s="124">
        <f t="shared" si="56"/>
        <v>1511.5318758003357</v>
      </c>
      <c r="AX76" s="51">
        <f t="shared" si="56"/>
        <v>162.33452982852646</v>
      </c>
      <c r="AY76" s="51">
        <f t="shared" si="56"/>
        <v>390.12486088943052</v>
      </c>
      <c r="AZ76" s="65">
        <f t="shared" si="57"/>
        <v>2063.9912665182928</v>
      </c>
      <c r="BB76" s="131">
        <v>145065.92177775421</v>
      </c>
      <c r="BC76" s="54">
        <v>15011.761087079605</v>
      </c>
      <c r="BD76" s="54">
        <v>37304.740099159964</v>
      </c>
      <c r="BE76" s="54">
        <f t="shared" si="58"/>
        <v>197382.42296399377</v>
      </c>
      <c r="BG76" s="122">
        <f t="shared" si="59"/>
        <v>6.0529600024947783E-3</v>
      </c>
      <c r="BH76" s="49">
        <f t="shared" si="59"/>
        <v>4.4114671761621205E-2</v>
      </c>
      <c r="BI76" s="49">
        <f t="shared" si="59"/>
        <v>9.7376338737236168E-3</v>
      </c>
      <c r="BJ76" s="49">
        <f t="shared" si="60"/>
        <v>9.6441061337739775E-3</v>
      </c>
      <c r="BL76" s="131">
        <v>141313</v>
      </c>
      <c r="BM76" s="54">
        <v>15109</v>
      </c>
      <c r="BN76" s="54">
        <v>34994</v>
      </c>
      <c r="BO76" s="54">
        <f t="shared" si="61"/>
        <v>191416</v>
      </c>
      <c r="BQ76" s="122">
        <f t="shared" si="62"/>
        <v>3.277122416196665E-2</v>
      </c>
      <c r="BR76" s="49">
        <f t="shared" si="62"/>
        <v>3.7394930174068364E-2</v>
      </c>
      <c r="BS76" s="49">
        <f t="shared" si="62"/>
        <v>7.6413099388466632E-2</v>
      </c>
      <c r="BT76" s="49">
        <f t="shared" si="63"/>
        <v>4.111464036444179E-2</v>
      </c>
      <c r="BV76" s="122">
        <f t="shared" si="64"/>
        <v>2.7878567888955041E-2</v>
      </c>
      <c r="BW76" s="49">
        <f t="shared" si="64"/>
        <v>3.2480369529889863E-2</v>
      </c>
      <c r="BX76" s="49">
        <f t="shared" si="64"/>
        <v>7.1313693847468773E-2</v>
      </c>
      <c r="BY76" s="49">
        <f t="shared" si="32"/>
        <v>3.6182457944045066E-2</v>
      </c>
      <c r="CA76" s="180">
        <v>96567.428210466926</v>
      </c>
      <c r="CB76" s="64">
        <v>92600.853972211626</v>
      </c>
      <c r="CC76" s="64">
        <v>97910.537095081396</v>
      </c>
      <c r="CD76" s="64">
        <v>96503.2357783607</v>
      </c>
      <c r="CF76" s="180">
        <v>95921.347984649212</v>
      </c>
      <c r="CG76" s="64">
        <v>92202.943032152194</v>
      </c>
      <c r="CH76" s="64">
        <v>97372.38857099801</v>
      </c>
      <c r="CI76" s="64">
        <v>95887.816379356635</v>
      </c>
      <c r="CK76" s="163">
        <v>96553.703125</v>
      </c>
      <c r="CL76" s="60">
        <v>96096.2890625</v>
      </c>
    </row>
    <row r="77" spans="1:90">
      <c r="A77" s="9" t="s">
        <v>178</v>
      </c>
      <c r="B77" s="23" t="s">
        <v>179</v>
      </c>
      <c r="D77" s="131">
        <v>246368.23980935125</v>
      </c>
      <c r="E77" s="54">
        <v>131573.6875</v>
      </c>
      <c r="F77" s="124">
        <f t="shared" si="33"/>
        <v>1872.4734746782196</v>
      </c>
      <c r="G77" s="131">
        <f t="shared" si="34"/>
        <v>236191</v>
      </c>
      <c r="H77" s="54">
        <v>130702.5</v>
      </c>
      <c r="I77" s="124">
        <f t="shared" si="35"/>
        <v>1807.0886172797</v>
      </c>
      <c r="J77" s="49">
        <f t="shared" si="36"/>
        <v>4.3089024600222903E-2</v>
      </c>
      <c r="K77" s="49">
        <f t="shared" si="37"/>
        <v>3.6182429999999988E-2</v>
      </c>
      <c r="M77" s="131">
        <f t="shared" si="38"/>
        <v>244562.63010240247</v>
      </c>
      <c r="N77" s="124">
        <f t="shared" si="39"/>
        <v>1858.7502923211944</v>
      </c>
      <c r="O77" s="49">
        <f t="shared" si="40"/>
        <v>7.3830155743448422E-3</v>
      </c>
      <c r="P77" s="49">
        <f t="shared" si="41"/>
        <v>7.3830155743448422E-3</v>
      </c>
      <c r="R77" s="131">
        <v>179435</v>
      </c>
      <c r="S77" s="54">
        <v>20149</v>
      </c>
      <c r="T77" s="54">
        <v>46770</v>
      </c>
      <c r="V77" s="124">
        <f t="shared" si="42"/>
        <v>46770</v>
      </c>
      <c r="W77" s="51">
        <f t="shared" si="43"/>
        <v>14.23980935124564</v>
      </c>
      <c r="Y77" s="176">
        <v>1.3287309943823544E-3</v>
      </c>
      <c r="Z77" s="61">
        <v>2.6683653153690035E-2</v>
      </c>
      <c r="AA77" s="117">
        <f t="shared" si="44"/>
        <v>2</v>
      </c>
      <c r="AB77" s="63">
        <f t="shared" si="45"/>
        <v>179.1968955308111</v>
      </c>
      <c r="AC77" s="63">
        <f t="shared" si="45"/>
        <v>19.625324644166497</v>
      </c>
      <c r="AE77" s="124">
        <f t="shared" si="46"/>
        <v>0</v>
      </c>
      <c r="AF77" s="51">
        <v>0</v>
      </c>
      <c r="AG77" s="51">
        <f t="shared" si="47"/>
        <v>14.23980935124564</v>
      </c>
      <c r="AI77" s="124">
        <v>0</v>
      </c>
      <c r="AJ77" s="51">
        <f t="shared" si="48"/>
        <v>0</v>
      </c>
      <c r="AK77" s="51">
        <f t="shared" si="49"/>
        <v>14.23980935124564</v>
      </c>
      <c r="AM77" s="124">
        <f t="shared" si="50"/>
        <v>12.83422761524406</v>
      </c>
      <c r="AN77" s="51">
        <f t="shared" si="51"/>
        <v>1.405581736001581</v>
      </c>
      <c r="AO77" s="51">
        <f t="shared" si="52"/>
        <v>0</v>
      </c>
      <c r="AQ77" s="124">
        <f t="shared" si="53"/>
        <v>179448</v>
      </c>
      <c r="AR77" s="51">
        <f t="shared" si="53"/>
        <v>20150</v>
      </c>
      <c r="AS77" s="51">
        <f t="shared" si="54"/>
        <v>46770</v>
      </c>
      <c r="AU77" s="178">
        <f t="shared" si="55"/>
        <v>246368</v>
      </c>
      <c r="AW77" s="124">
        <f t="shared" si="56"/>
        <v>1363.8593202763282</v>
      </c>
      <c r="AX77" s="51">
        <f t="shared" si="56"/>
        <v>153.14612201622759</v>
      </c>
      <c r="AY77" s="51">
        <f t="shared" si="56"/>
        <v>355.46620976173523</v>
      </c>
      <c r="AZ77" s="65">
        <f t="shared" si="57"/>
        <v>1872.4716520542909</v>
      </c>
      <c r="BB77" s="131">
        <v>179196.8955308111</v>
      </c>
      <c r="BC77" s="54">
        <v>19625.324644166492</v>
      </c>
      <c r="BD77" s="54">
        <v>45740.40992742488</v>
      </c>
      <c r="BE77" s="54">
        <f t="shared" si="58"/>
        <v>244562.63010240247</v>
      </c>
      <c r="BG77" s="122">
        <f t="shared" si="59"/>
        <v>1.4012768940281362E-3</v>
      </c>
      <c r="BH77" s="49">
        <f t="shared" si="59"/>
        <v>2.6734607724793191E-2</v>
      </c>
      <c r="BI77" s="49">
        <f t="shared" si="59"/>
        <v>2.2509419443523582E-2</v>
      </c>
      <c r="BJ77" s="49">
        <f t="shared" si="60"/>
        <v>7.3820350101796439E-3</v>
      </c>
      <c r="BL77" s="131">
        <v>173443</v>
      </c>
      <c r="BM77" s="54">
        <v>19380</v>
      </c>
      <c r="BN77" s="54">
        <v>43368</v>
      </c>
      <c r="BO77" s="54">
        <f t="shared" si="61"/>
        <v>236191</v>
      </c>
      <c r="BQ77" s="122">
        <f t="shared" si="62"/>
        <v>3.4622325490218708E-2</v>
      </c>
      <c r="BR77" s="49">
        <f t="shared" si="62"/>
        <v>3.9731682146542768E-2</v>
      </c>
      <c r="BS77" s="49">
        <f t="shared" si="62"/>
        <v>7.8444936358605499E-2</v>
      </c>
      <c r="BT77" s="49">
        <f t="shared" si="63"/>
        <v>4.3088009280624506E-2</v>
      </c>
      <c r="BV77" s="122">
        <f t="shared" si="64"/>
        <v>2.7771791357487974E-2</v>
      </c>
      <c r="BW77" s="49">
        <f t="shared" si="64"/>
        <v>3.2847317483281069E-2</v>
      </c>
      <c r="BX77" s="49">
        <f t="shared" si="64"/>
        <v>7.1304240024515853E-2</v>
      </c>
      <c r="BY77" s="49">
        <f t="shared" si="32"/>
        <v>3.6181421403127079E-2</v>
      </c>
      <c r="CA77" s="180">
        <v>119287.72197250667</v>
      </c>
      <c r="CB77" s="64">
        <v>121059.86839184702</v>
      </c>
      <c r="CC77" s="64">
        <v>120050.91286091576</v>
      </c>
      <c r="CD77" s="64">
        <v>119570.34877241038</v>
      </c>
      <c r="CF77" s="180">
        <v>118160.89500049756</v>
      </c>
      <c r="CG77" s="64">
        <v>120184.63712372012</v>
      </c>
      <c r="CH77" s="64">
        <v>119169.96640398553</v>
      </c>
      <c r="CI77" s="64">
        <v>118503.79101688215</v>
      </c>
      <c r="CK77" s="163">
        <v>131573.6875</v>
      </c>
      <c r="CL77" s="60">
        <v>130702.5</v>
      </c>
    </row>
    <row r="78" spans="1:90">
      <c r="A78" s="9" t="s">
        <v>180</v>
      </c>
      <c r="B78" s="23" t="s">
        <v>181</v>
      </c>
      <c r="D78" s="131">
        <v>271676.86868528166</v>
      </c>
      <c r="E78" s="54">
        <v>138313.15625</v>
      </c>
      <c r="F78" s="124">
        <f t="shared" si="33"/>
        <v>1964.2156686398491</v>
      </c>
      <c r="G78" s="131">
        <f t="shared" si="34"/>
        <v>259560</v>
      </c>
      <c r="H78" s="54">
        <v>137420.75</v>
      </c>
      <c r="I78" s="124">
        <f t="shared" si="35"/>
        <v>1888.7977252343624</v>
      </c>
      <c r="J78" s="49">
        <f t="shared" si="36"/>
        <v>4.668234198367105E-2</v>
      </c>
      <c r="K78" s="49">
        <f t="shared" si="37"/>
        <v>3.9929073610107668E-2</v>
      </c>
      <c r="M78" s="131">
        <f t="shared" si="38"/>
        <v>277508.51691799285</v>
      </c>
      <c r="N78" s="124">
        <f t="shared" si="39"/>
        <v>2006.3783116654376</v>
      </c>
      <c r="O78" s="49">
        <f t="shared" si="40"/>
        <v>-2.1014303623821839E-2</v>
      </c>
      <c r="P78" s="49">
        <f t="shared" si="41"/>
        <v>-2.1014303623821839E-2</v>
      </c>
      <c r="R78" s="131">
        <v>202434</v>
      </c>
      <c r="S78" s="54">
        <v>24473</v>
      </c>
      <c r="T78" s="54">
        <v>44066</v>
      </c>
      <c r="V78" s="124">
        <f t="shared" si="42"/>
        <v>44066</v>
      </c>
      <c r="W78" s="51">
        <f t="shared" si="43"/>
        <v>703.86868528166087</v>
      </c>
      <c r="Y78" s="176">
        <v>-1.6777053029047417E-2</v>
      </c>
      <c r="Z78" s="61">
        <v>-1.6509763154171075E-2</v>
      </c>
      <c r="AA78" s="117">
        <f t="shared" si="44"/>
        <v>4</v>
      </c>
      <c r="AB78" s="63">
        <f t="shared" si="45"/>
        <v>205.88819720252167</v>
      </c>
      <c r="AC78" s="63">
        <f t="shared" si="45"/>
        <v>24.883826074865617</v>
      </c>
      <c r="AE78" s="124">
        <f t="shared" si="46"/>
        <v>0</v>
      </c>
      <c r="AF78" s="51">
        <v>0</v>
      </c>
      <c r="AG78" s="51">
        <f t="shared" si="47"/>
        <v>703.86868528166087</v>
      </c>
      <c r="AI78" s="124">
        <v>0</v>
      </c>
      <c r="AJ78" s="51">
        <f t="shared" si="48"/>
        <v>0</v>
      </c>
      <c r="AK78" s="51">
        <f t="shared" si="49"/>
        <v>703.86868528166087</v>
      </c>
      <c r="AM78" s="124">
        <f t="shared" si="50"/>
        <v>627.97150461240676</v>
      </c>
      <c r="AN78" s="51">
        <f t="shared" si="51"/>
        <v>75.897180669254098</v>
      </c>
      <c r="AO78" s="51">
        <f t="shared" si="52"/>
        <v>0</v>
      </c>
      <c r="AQ78" s="124">
        <f t="shared" si="53"/>
        <v>203062</v>
      </c>
      <c r="AR78" s="51">
        <f t="shared" si="53"/>
        <v>24549</v>
      </c>
      <c r="AS78" s="51">
        <f t="shared" si="54"/>
        <v>44066</v>
      </c>
      <c r="AU78" s="178">
        <f t="shared" si="55"/>
        <v>271677</v>
      </c>
      <c r="AW78" s="124">
        <f t="shared" si="56"/>
        <v>1468.132211754079</v>
      </c>
      <c r="AX78" s="51">
        <f t="shared" si="56"/>
        <v>177.4885388026853</v>
      </c>
      <c r="AY78" s="51">
        <f t="shared" si="56"/>
        <v>318.59586748458719</v>
      </c>
      <c r="AZ78" s="65">
        <f t="shared" si="57"/>
        <v>1964.2166180413515</v>
      </c>
      <c r="BB78" s="131">
        <v>205888.19720252167</v>
      </c>
      <c r="BC78" s="54">
        <v>24883.826074865618</v>
      </c>
      <c r="BD78" s="54">
        <v>46736.493640605542</v>
      </c>
      <c r="BE78" s="54">
        <f t="shared" si="58"/>
        <v>277508.51691799285</v>
      </c>
      <c r="BG78" s="122">
        <f t="shared" si="59"/>
        <v>-1.3726853898971547E-2</v>
      </c>
      <c r="BH78" s="49">
        <f t="shared" si="59"/>
        <v>-1.3455570451997967E-2</v>
      </c>
      <c r="BI78" s="49">
        <f t="shared" si="59"/>
        <v>-5.7139366533165981E-2</v>
      </c>
      <c r="BJ78" s="49">
        <f t="shared" si="60"/>
        <v>-2.1013830432152547E-2</v>
      </c>
      <c r="BL78" s="131">
        <v>195209</v>
      </c>
      <c r="BM78" s="54">
        <v>23484</v>
      </c>
      <c r="BN78" s="54">
        <v>40867</v>
      </c>
      <c r="BO78" s="54">
        <f t="shared" si="61"/>
        <v>259560</v>
      </c>
      <c r="BQ78" s="122">
        <f t="shared" si="62"/>
        <v>4.0228677981035688E-2</v>
      </c>
      <c r="BR78" s="49">
        <f t="shared" si="62"/>
        <v>4.5350025549310224E-2</v>
      </c>
      <c r="BS78" s="49">
        <f t="shared" si="62"/>
        <v>7.827831746886238E-2</v>
      </c>
      <c r="BT78" s="49">
        <f t="shared" si="63"/>
        <v>4.6682847896440061E-2</v>
      </c>
      <c r="BV78" s="122">
        <f t="shared" si="64"/>
        <v>3.3517049103291008E-2</v>
      </c>
      <c r="BW78" s="49">
        <f t="shared" si="64"/>
        <v>3.8605353375452012E-2</v>
      </c>
      <c r="BX78" s="49">
        <f t="shared" si="64"/>
        <v>7.1321189630572102E-2</v>
      </c>
      <c r="BY78" s="49">
        <f t="shared" si="32"/>
        <v>3.9929576258691757E-2</v>
      </c>
      <c r="CA78" s="180">
        <v>137055.57762350963</v>
      </c>
      <c r="CB78" s="64">
        <v>153497.21669976402</v>
      </c>
      <c r="CC78" s="64">
        <v>122665.2479585453</v>
      </c>
      <c r="CD78" s="64">
        <v>135678.08843609909</v>
      </c>
      <c r="CF78" s="180">
        <v>135509.1510371358</v>
      </c>
      <c r="CG78" s="64">
        <v>152354.95717176941</v>
      </c>
      <c r="CH78" s="64">
        <v>121694.11815282494</v>
      </c>
      <c r="CI78" s="64">
        <v>134354.16366439575</v>
      </c>
      <c r="CK78" s="163">
        <v>138313.15625</v>
      </c>
      <c r="CL78" s="60">
        <v>137420.75</v>
      </c>
    </row>
    <row r="79" spans="1:90">
      <c r="A79" s="9" t="s">
        <v>182</v>
      </c>
      <c r="B79" s="23" t="s">
        <v>183</v>
      </c>
      <c r="D79" s="131">
        <v>737408.12335251051</v>
      </c>
      <c r="E79" s="54">
        <v>409296.0625</v>
      </c>
      <c r="F79" s="124">
        <f t="shared" si="33"/>
        <v>1801.6496881215674</v>
      </c>
      <c r="G79" s="131">
        <f t="shared" si="34"/>
        <v>703436</v>
      </c>
      <c r="H79" s="54">
        <v>406123.09375</v>
      </c>
      <c r="I79" s="124">
        <f t="shared" si="35"/>
        <v>1732.0758430768258</v>
      </c>
      <c r="J79" s="49">
        <f t="shared" si="36"/>
        <v>4.829454755302609E-2</v>
      </c>
      <c r="K79" s="49">
        <f t="shared" si="37"/>
        <v>4.0167897568013977E-2</v>
      </c>
      <c r="M79" s="131">
        <f t="shared" si="38"/>
        <v>754388.29734438099</v>
      </c>
      <c r="N79" s="124">
        <f t="shared" si="39"/>
        <v>1843.135975304871</v>
      </c>
      <c r="O79" s="49">
        <f t="shared" si="40"/>
        <v>-2.2508533140883191E-2</v>
      </c>
      <c r="P79" s="49">
        <f t="shared" si="41"/>
        <v>-2.250853314088308E-2</v>
      </c>
      <c r="R79" s="131">
        <v>542865</v>
      </c>
      <c r="S79" s="54">
        <v>60626</v>
      </c>
      <c r="T79" s="54">
        <v>132821</v>
      </c>
      <c r="V79" s="124">
        <f t="shared" si="42"/>
        <v>132821</v>
      </c>
      <c r="W79" s="51">
        <f t="shared" si="43"/>
        <v>1096.1233525105054</v>
      </c>
      <c r="Y79" s="176">
        <v>-2.0179606011477835E-2</v>
      </c>
      <c r="Z79" s="61">
        <v>-1.6973343709761002E-2</v>
      </c>
      <c r="AA79" s="117">
        <f t="shared" si="44"/>
        <v>4</v>
      </c>
      <c r="AB79" s="63">
        <f t="shared" si="45"/>
        <v>554.04541825280603</v>
      </c>
      <c r="AC79" s="63">
        <f t="shared" si="45"/>
        <v>61.67279352198986</v>
      </c>
      <c r="AE79" s="124">
        <f t="shared" si="46"/>
        <v>0</v>
      </c>
      <c r="AF79" s="51">
        <v>0</v>
      </c>
      <c r="AG79" s="51">
        <f t="shared" si="47"/>
        <v>1096.1233525105054</v>
      </c>
      <c r="AI79" s="124">
        <v>0</v>
      </c>
      <c r="AJ79" s="51">
        <f t="shared" si="48"/>
        <v>0</v>
      </c>
      <c r="AK79" s="51">
        <f t="shared" si="49"/>
        <v>1096.1233525105054</v>
      </c>
      <c r="AM79" s="124">
        <f t="shared" si="50"/>
        <v>986.33126271807714</v>
      </c>
      <c r="AN79" s="51">
        <f t="shared" si="51"/>
        <v>109.79208979242819</v>
      </c>
      <c r="AO79" s="51">
        <f t="shared" si="52"/>
        <v>0</v>
      </c>
      <c r="AQ79" s="124">
        <f t="shared" si="53"/>
        <v>543851</v>
      </c>
      <c r="AR79" s="51">
        <f t="shared" si="53"/>
        <v>60736</v>
      </c>
      <c r="AS79" s="51">
        <f t="shared" si="54"/>
        <v>132821</v>
      </c>
      <c r="AU79" s="178">
        <f t="shared" si="55"/>
        <v>737408</v>
      </c>
      <c r="AW79" s="124">
        <f t="shared" si="56"/>
        <v>1328.7472072859239</v>
      </c>
      <c r="AX79" s="51">
        <f t="shared" si="56"/>
        <v>148.39136157094106</v>
      </c>
      <c r="AY79" s="51">
        <f t="shared" si="56"/>
        <v>324.51081788747967</v>
      </c>
      <c r="AZ79" s="65">
        <f t="shared" si="57"/>
        <v>1801.6493867443448</v>
      </c>
      <c r="BB79" s="131">
        <v>554045.41825280606</v>
      </c>
      <c r="BC79" s="54">
        <v>61672.79352198985</v>
      </c>
      <c r="BD79" s="54">
        <v>138670.08556958506</v>
      </c>
      <c r="BE79" s="54">
        <f t="shared" si="58"/>
        <v>754388.29734438099</v>
      </c>
      <c r="BG79" s="122">
        <f t="shared" si="59"/>
        <v>-1.8399968516939258E-2</v>
      </c>
      <c r="BH79" s="49">
        <f t="shared" si="59"/>
        <v>-1.5189737135157144E-2</v>
      </c>
      <c r="BI79" s="49">
        <f t="shared" si="59"/>
        <v>-4.2179865582111953E-2</v>
      </c>
      <c r="BJ79" s="49">
        <f t="shared" si="60"/>
        <v>-2.2508696654170657E-2</v>
      </c>
      <c r="BL79" s="131">
        <v>522326</v>
      </c>
      <c r="BM79" s="54">
        <v>58092</v>
      </c>
      <c r="BN79" s="54">
        <v>123018</v>
      </c>
      <c r="BO79" s="54">
        <f t="shared" si="61"/>
        <v>703436</v>
      </c>
      <c r="BQ79" s="122">
        <f t="shared" si="62"/>
        <v>4.1209895735613289E-2</v>
      </c>
      <c r="BR79" s="49">
        <f t="shared" si="62"/>
        <v>4.5514012256420822E-2</v>
      </c>
      <c r="BS79" s="49">
        <f t="shared" si="62"/>
        <v>7.9687525402786674E-2</v>
      </c>
      <c r="BT79" s="49">
        <f t="shared" si="63"/>
        <v>4.8294372195907043E-2</v>
      </c>
      <c r="BV79" s="122">
        <f t="shared" si="64"/>
        <v>3.3138167800630169E-2</v>
      </c>
      <c r="BW79" s="49">
        <f t="shared" si="64"/>
        <v>3.74089176989163E-2</v>
      </c>
      <c r="BX79" s="49">
        <f t="shared" si="64"/>
        <v>7.131750894833333E-2</v>
      </c>
      <c r="BY79" s="49">
        <f t="shared" si="32"/>
        <v>4.0167723570308622E-2</v>
      </c>
      <c r="CA79" s="180">
        <v>368816.74549611966</v>
      </c>
      <c r="CB79" s="64">
        <v>380431.93692334153</v>
      </c>
      <c r="CC79" s="64">
        <v>363955.42553169286</v>
      </c>
      <c r="CD79" s="64">
        <v>368831.78671051736</v>
      </c>
      <c r="CF79" s="180">
        <v>365086.82366766222</v>
      </c>
      <c r="CG79" s="64">
        <v>377463.81434721075</v>
      </c>
      <c r="CH79" s="64">
        <v>361349.59046920738</v>
      </c>
      <c r="CI79" s="64">
        <v>365395.63960688747</v>
      </c>
      <c r="CK79" s="163">
        <v>409296.0625</v>
      </c>
      <c r="CL79" s="60">
        <v>406123.09375</v>
      </c>
    </row>
    <row r="80" spans="1:90">
      <c r="A80" s="9" t="s">
        <v>184</v>
      </c>
      <c r="B80" s="23" t="s">
        <v>185</v>
      </c>
      <c r="D80" s="131">
        <v>279439</v>
      </c>
      <c r="E80" s="54">
        <v>133985.1875</v>
      </c>
      <c r="F80" s="124">
        <f t="shared" si="33"/>
        <v>2085.5962156264477</v>
      </c>
      <c r="G80" s="131">
        <f t="shared" si="34"/>
        <v>268333</v>
      </c>
      <c r="H80" s="54">
        <v>133863.078125</v>
      </c>
      <c r="I80" s="124">
        <f t="shared" si="35"/>
        <v>2004.5333168675038</v>
      </c>
      <c r="J80" s="49">
        <f t="shared" si="36"/>
        <v>4.1388871290523266E-2</v>
      </c>
      <c r="K80" s="49">
        <f t="shared" si="37"/>
        <v>4.043978619702937E-2</v>
      </c>
      <c r="M80" s="131">
        <f t="shared" si="38"/>
        <v>285291.99268410943</v>
      </c>
      <c r="N80" s="124">
        <f t="shared" si="39"/>
        <v>2129.2800943694574</v>
      </c>
      <c r="O80" s="49">
        <f t="shared" si="40"/>
        <v>-2.051579726806485E-2</v>
      </c>
      <c r="P80" s="49">
        <f t="shared" si="41"/>
        <v>-2.051579726806485E-2</v>
      </c>
      <c r="R80" s="131">
        <v>208870</v>
      </c>
      <c r="S80" s="54">
        <v>21722</v>
      </c>
      <c r="T80" s="54">
        <v>48847</v>
      </c>
      <c r="V80" s="124">
        <f t="shared" si="42"/>
        <v>48847</v>
      </c>
      <c r="W80" s="51">
        <f t="shared" si="43"/>
        <v>0</v>
      </c>
      <c r="Y80" s="176">
        <v>-3.1039345034911681E-2</v>
      </c>
      <c r="Z80" s="61">
        <v>4.2032415916072763E-2</v>
      </c>
      <c r="AA80" s="117">
        <f t="shared" si="44"/>
        <v>1</v>
      </c>
      <c r="AB80" s="63">
        <f t="shared" si="45"/>
        <v>215.56086816293444</v>
      </c>
      <c r="AC80" s="63">
        <f t="shared" si="45"/>
        <v>20.845800637501021</v>
      </c>
      <c r="AE80" s="124">
        <f t="shared" si="46"/>
        <v>0</v>
      </c>
      <c r="AF80" s="51">
        <v>0</v>
      </c>
      <c r="AG80" s="51">
        <f t="shared" si="47"/>
        <v>0</v>
      </c>
      <c r="AI80" s="124">
        <v>0</v>
      </c>
      <c r="AJ80" s="51">
        <f t="shared" si="48"/>
        <v>0</v>
      </c>
      <c r="AK80" s="51">
        <f t="shared" si="49"/>
        <v>0</v>
      </c>
      <c r="AM80" s="124">
        <f t="shared" si="50"/>
        <v>0</v>
      </c>
      <c r="AN80" s="51">
        <f t="shared" si="51"/>
        <v>0</v>
      </c>
      <c r="AO80" s="51">
        <f t="shared" si="52"/>
        <v>0</v>
      </c>
      <c r="AQ80" s="124">
        <f t="shared" si="53"/>
        <v>208870</v>
      </c>
      <c r="AR80" s="51">
        <f t="shared" si="53"/>
        <v>21722</v>
      </c>
      <c r="AS80" s="51">
        <f t="shared" si="54"/>
        <v>48847</v>
      </c>
      <c r="AU80" s="178">
        <f t="shared" si="55"/>
        <v>279439</v>
      </c>
      <c r="AW80" s="124">
        <f t="shared" si="56"/>
        <v>1558.9036661235407</v>
      </c>
      <c r="AX80" s="51">
        <f t="shared" si="56"/>
        <v>162.1223987912843</v>
      </c>
      <c r="AY80" s="51">
        <f t="shared" si="56"/>
        <v>364.57015071162255</v>
      </c>
      <c r="AZ80" s="65">
        <f t="shared" si="57"/>
        <v>2085.5962156264477</v>
      </c>
      <c r="BB80" s="131">
        <v>215560.86816293441</v>
      </c>
      <c r="BC80" s="54">
        <v>20845.800637501023</v>
      </c>
      <c r="BD80" s="54">
        <v>48885.323883673984</v>
      </c>
      <c r="BE80" s="54">
        <f t="shared" si="58"/>
        <v>285291.99268410943</v>
      </c>
      <c r="BG80" s="122">
        <f t="shared" si="59"/>
        <v>-3.103934503491157E-2</v>
      </c>
      <c r="BH80" s="49">
        <f t="shared" si="59"/>
        <v>4.2032415916072763E-2</v>
      </c>
      <c r="BI80" s="49">
        <f t="shared" si="59"/>
        <v>-7.8395478702719679E-4</v>
      </c>
      <c r="BJ80" s="49">
        <f t="shared" si="60"/>
        <v>-2.051579726806485E-2</v>
      </c>
      <c r="BL80" s="131">
        <v>201765</v>
      </c>
      <c r="BM80" s="54">
        <v>21014</v>
      </c>
      <c r="BN80" s="54">
        <v>45554</v>
      </c>
      <c r="BO80" s="54">
        <f t="shared" si="61"/>
        <v>268333</v>
      </c>
      <c r="BQ80" s="122">
        <f t="shared" si="62"/>
        <v>3.5214234381582443E-2</v>
      </c>
      <c r="BR80" s="49">
        <f t="shared" si="62"/>
        <v>3.3691824497953826E-2</v>
      </c>
      <c r="BS80" s="49">
        <f t="shared" si="62"/>
        <v>7.2287834218729419E-2</v>
      </c>
      <c r="BT80" s="49">
        <f t="shared" si="63"/>
        <v>4.1388871290523266E-2</v>
      </c>
      <c r="BV80" s="122">
        <f t="shared" si="64"/>
        <v>3.4270776634423461E-2</v>
      </c>
      <c r="BW80" s="49">
        <f t="shared" si="64"/>
        <v>3.274975422147608E-2</v>
      </c>
      <c r="BX80" s="49">
        <f t="shared" si="64"/>
        <v>7.1310588900051597E-2</v>
      </c>
      <c r="BY80" s="49">
        <f t="shared" si="32"/>
        <v>4.043978619702937E-2</v>
      </c>
      <c r="CA80" s="180">
        <v>143494.47758792818</v>
      </c>
      <c r="CB80" s="64">
        <v>128588.44006173809</v>
      </c>
      <c r="CC80" s="64">
        <v>128305.09755046682</v>
      </c>
      <c r="CD80" s="64">
        <v>139483.54682369687</v>
      </c>
      <c r="CF80" s="180">
        <v>142738.88474006345</v>
      </c>
      <c r="CG80" s="64">
        <v>128317.79715599159</v>
      </c>
      <c r="CH80" s="64">
        <v>127701.42683719521</v>
      </c>
      <c r="CI80" s="64">
        <v>138879.22695111256</v>
      </c>
      <c r="CK80" s="163">
        <v>133985.1875</v>
      </c>
      <c r="CL80" s="60">
        <v>133863.078125</v>
      </c>
    </row>
    <row r="81" spans="1:90">
      <c r="A81" s="9" t="s">
        <v>186</v>
      </c>
      <c r="B81" s="23" t="s">
        <v>187</v>
      </c>
      <c r="D81" s="131">
        <v>1060925</v>
      </c>
      <c r="E81" s="54">
        <v>546703.125</v>
      </c>
      <c r="F81" s="124">
        <f t="shared" si="33"/>
        <v>1940.5870416416587</v>
      </c>
      <c r="G81" s="131">
        <f t="shared" si="34"/>
        <v>1012084</v>
      </c>
      <c r="H81" s="54">
        <v>540727.25</v>
      </c>
      <c r="I81" s="124">
        <f t="shared" si="35"/>
        <v>1871.7088883536014</v>
      </c>
      <c r="J81" s="49">
        <f t="shared" si="36"/>
        <v>4.8257852115041855E-2</v>
      </c>
      <c r="K81" s="49">
        <f t="shared" si="37"/>
        <v>3.6799607950061208E-2</v>
      </c>
      <c r="M81" s="131">
        <f t="shared" si="38"/>
        <v>1058182.3927147957</v>
      </c>
      <c r="N81" s="124">
        <f t="shared" si="39"/>
        <v>1935.5704116650068</v>
      </c>
      <c r="O81" s="49">
        <f t="shared" si="40"/>
        <v>2.5918096011483538E-3</v>
      </c>
      <c r="P81" s="49">
        <f t="shared" si="41"/>
        <v>2.5918096011483538E-3</v>
      </c>
      <c r="R81" s="131">
        <v>761648</v>
      </c>
      <c r="S81" s="54">
        <v>88479</v>
      </c>
      <c r="T81" s="54">
        <v>210798</v>
      </c>
      <c r="V81" s="124">
        <f t="shared" si="42"/>
        <v>210798</v>
      </c>
      <c r="W81" s="51">
        <f t="shared" si="43"/>
        <v>0</v>
      </c>
      <c r="Y81" s="176">
        <v>-8.8114222895382399E-3</v>
      </c>
      <c r="Z81" s="61">
        <v>-8.2190640708013074E-4</v>
      </c>
      <c r="AA81" s="117">
        <f t="shared" si="44"/>
        <v>4</v>
      </c>
      <c r="AB81" s="63">
        <f t="shared" si="45"/>
        <v>768.41886309800338</v>
      </c>
      <c r="AC81" s="63">
        <f t="shared" si="45"/>
        <v>88.55178127638942</v>
      </c>
      <c r="AE81" s="124">
        <f t="shared" si="46"/>
        <v>0</v>
      </c>
      <c r="AF81" s="51">
        <v>0</v>
      </c>
      <c r="AG81" s="51">
        <f t="shared" si="47"/>
        <v>0</v>
      </c>
      <c r="AI81" s="124">
        <v>0</v>
      </c>
      <c r="AJ81" s="51">
        <f t="shared" si="48"/>
        <v>0</v>
      </c>
      <c r="AK81" s="51">
        <f t="shared" si="49"/>
        <v>0</v>
      </c>
      <c r="AM81" s="124">
        <f t="shared" si="50"/>
        <v>0</v>
      </c>
      <c r="AN81" s="51">
        <f t="shared" si="51"/>
        <v>0</v>
      </c>
      <c r="AO81" s="51">
        <f t="shared" si="52"/>
        <v>0</v>
      </c>
      <c r="AQ81" s="124">
        <f t="shared" si="53"/>
        <v>761648</v>
      </c>
      <c r="AR81" s="51">
        <f t="shared" si="53"/>
        <v>88479</v>
      </c>
      <c r="AS81" s="51">
        <f t="shared" si="54"/>
        <v>210798</v>
      </c>
      <c r="AU81" s="178">
        <f t="shared" si="55"/>
        <v>1060925</v>
      </c>
      <c r="AW81" s="124">
        <f t="shared" si="56"/>
        <v>1393.1656234816655</v>
      </c>
      <c r="AX81" s="51">
        <f t="shared" si="56"/>
        <v>161.84103575409415</v>
      </c>
      <c r="AY81" s="51">
        <f t="shared" si="56"/>
        <v>385.580382405899</v>
      </c>
      <c r="AZ81" s="65">
        <f t="shared" si="57"/>
        <v>1940.5870416416587</v>
      </c>
      <c r="BB81" s="131">
        <v>768418.86309800332</v>
      </c>
      <c r="BC81" s="54">
        <v>88551.781276389433</v>
      </c>
      <c r="BD81" s="54">
        <v>201211.74834040296</v>
      </c>
      <c r="BE81" s="54">
        <f t="shared" si="58"/>
        <v>1058182.3927147957</v>
      </c>
      <c r="BG81" s="122">
        <f t="shared" si="59"/>
        <v>-8.8114222895381289E-3</v>
      </c>
      <c r="BH81" s="49">
        <f t="shared" si="59"/>
        <v>-8.2190640708024176E-4</v>
      </c>
      <c r="BI81" s="49">
        <f t="shared" si="59"/>
        <v>4.7642604065938343E-2</v>
      </c>
      <c r="BJ81" s="49">
        <f t="shared" si="60"/>
        <v>2.5918096011483538E-3</v>
      </c>
      <c r="BL81" s="131">
        <v>732736</v>
      </c>
      <c r="BM81" s="54">
        <v>84733</v>
      </c>
      <c r="BN81" s="54">
        <v>194615</v>
      </c>
      <c r="BO81" s="54">
        <f t="shared" si="61"/>
        <v>1012084</v>
      </c>
      <c r="BQ81" s="122">
        <f t="shared" si="62"/>
        <v>3.9457594549742403E-2</v>
      </c>
      <c r="BR81" s="49">
        <f t="shared" si="62"/>
        <v>4.420945794436637E-2</v>
      </c>
      <c r="BS81" s="49">
        <f t="shared" si="62"/>
        <v>8.3153919276520272E-2</v>
      </c>
      <c r="BT81" s="49">
        <f t="shared" si="63"/>
        <v>4.8257852115041855E-2</v>
      </c>
      <c r="BV81" s="122">
        <f t="shared" si="64"/>
        <v>2.8095543797188149E-2</v>
      </c>
      <c r="BW81" s="49">
        <f t="shared" si="64"/>
        <v>3.2795465762607279E-2</v>
      </c>
      <c r="BX81" s="49">
        <f t="shared" si="64"/>
        <v>7.1314234937132959E-2</v>
      </c>
      <c r="BY81" s="49">
        <f t="shared" si="32"/>
        <v>3.6799607950060986E-2</v>
      </c>
      <c r="CA81" s="180">
        <v>511520.77957680781</v>
      </c>
      <c r="CB81" s="64">
        <v>546236.41552700649</v>
      </c>
      <c r="CC81" s="64">
        <v>528103.13910464244</v>
      </c>
      <c r="CD81" s="64">
        <v>517361.28986163088</v>
      </c>
      <c r="CF81" s="180">
        <v>507297.57805254415</v>
      </c>
      <c r="CG81" s="64">
        <v>542013.18029600475</v>
      </c>
      <c r="CH81" s="64">
        <v>524807.57457206084</v>
      </c>
      <c r="CI81" s="64">
        <v>513215.80801215622</v>
      </c>
      <c r="CK81" s="163">
        <v>546703.125</v>
      </c>
      <c r="CL81" s="60">
        <v>540727.25</v>
      </c>
    </row>
    <row r="82" spans="1:90">
      <c r="A82" s="9" t="s">
        <v>188</v>
      </c>
      <c r="B82" s="23" t="s">
        <v>189</v>
      </c>
      <c r="D82" s="131">
        <v>685664.94959428359</v>
      </c>
      <c r="E82" s="54">
        <v>323657.90625</v>
      </c>
      <c r="F82" s="124">
        <f t="shared" si="33"/>
        <v>2118.486637754685</v>
      </c>
      <c r="G82" s="131">
        <f t="shared" si="34"/>
        <v>658709</v>
      </c>
      <c r="H82" s="54">
        <v>322859.25</v>
      </c>
      <c r="I82" s="124">
        <f t="shared" si="35"/>
        <v>2040.2357993459996</v>
      </c>
      <c r="J82" s="49">
        <f t="shared" si="36"/>
        <v>4.0922394554019359E-2</v>
      </c>
      <c r="K82" s="49">
        <f t="shared" si="37"/>
        <v>3.8353820883727741E-2</v>
      </c>
      <c r="M82" s="131">
        <f t="shared" si="38"/>
        <v>695950.82150182431</v>
      </c>
      <c r="N82" s="124">
        <f t="shared" si="39"/>
        <v>2150.2667108161345</v>
      </c>
      <c r="O82" s="49">
        <f t="shared" si="40"/>
        <v>-1.4779595899239495E-2</v>
      </c>
      <c r="P82" s="49">
        <f t="shared" si="41"/>
        <v>-1.4779595899239495E-2</v>
      </c>
      <c r="R82" s="131">
        <v>519612</v>
      </c>
      <c r="S82" s="54">
        <v>51505</v>
      </c>
      <c r="T82" s="54">
        <v>112864</v>
      </c>
      <c r="V82" s="124">
        <f t="shared" si="42"/>
        <v>112864</v>
      </c>
      <c r="W82" s="51">
        <f t="shared" si="43"/>
        <v>1683.9495942835929</v>
      </c>
      <c r="Y82" s="176">
        <v>-1.0944555258634914E-2</v>
      </c>
      <c r="Z82" s="61">
        <v>1.5896910141368625E-3</v>
      </c>
      <c r="AA82" s="117">
        <f t="shared" si="44"/>
        <v>1</v>
      </c>
      <c r="AB82" s="63">
        <f t="shared" si="45"/>
        <v>525.3618518180009</v>
      </c>
      <c r="AC82" s="63">
        <f t="shared" si="45"/>
        <v>51.423252916920283</v>
      </c>
      <c r="AE82" s="124">
        <f t="shared" si="46"/>
        <v>1683.9495942835929</v>
      </c>
      <c r="AF82" s="51">
        <v>0</v>
      </c>
      <c r="AG82" s="51">
        <f t="shared" si="47"/>
        <v>0</v>
      </c>
      <c r="AI82" s="124">
        <v>0</v>
      </c>
      <c r="AJ82" s="51">
        <f t="shared" si="48"/>
        <v>0</v>
      </c>
      <c r="AK82" s="51">
        <f t="shared" si="49"/>
        <v>0</v>
      </c>
      <c r="AM82" s="124">
        <f t="shared" si="50"/>
        <v>0</v>
      </c>
      <c r="AN82" s="51">
        <f t="shared" si="51"/>
        <v>0</v>
      </c>
      <c r="AO82" s="51">
        <f t="shared" si="52"/>
        <v>0</v>
      </c>
      <c r="AQ82" s="124">
        <f t="shared" si="53"/>
        <v>521296</v>
      </c>
      <c r="AR82" s="51">
        <f t="shared" si="53"/>
        <v>51505</v>
      </c>
      <c r="AS82" s="51">
        <f t="shared" si="54"/>
        <v>112864</v>
      </c>
      <c r="AU82" s="178">
        <f t="shared" si="55"/>
        <v>685665</v>
      </c>
      <c r="AW82" s="124">
        <f t="shared" si="56"/>
        <v>1610.6388564391821</v>
      </c>
      <c r="AX82" s="51">
        <f t="shared" si="56"/>
        <v>159.13407028041664</v>
      </c>
      <c r="AY82" s="51">
        <f t="shared" si="56"/>
        <v>348.71386677272</v>
      </c>
      <c r="AZ82" s="65">
        <f t="shared" si="57"/>
        <v>2118.4867934923186</v>
      </c>
      <c r="BB82" s="131">
        <v>525361.8518180009</v>
      </c>
      <c r="BC82" s="54">
        <v>51423.25291692029</v>
      </c>
      <c r="BD82" s="54">
        <v>119165.71676690318</v>
      </c>
      <c r="BE82" s="54">
        <f t="shared" si="58"/>
        <v>695950.82150182431</v>
      </c>
      <c r="BG82" s="122">
        <f t="shared" si="59"/>
        <v>-7.7391455126235575E-3</v>
      </c>
      <c r="BH82" s="49">
        <f t="shared" si="59"/>
        <v>1.5896910141368625E-3</v>
      </c>
      <c r="BI82" s="49">
        <f t="shared" si="59"/>
        <v>-5.2881960834673558E-2</v>
      </c>
      <c r="BJ82" s="49">
        <f t="shared" si="60"/>
        <v>-1.477952347211553E-2</v>
      </c>
      <c r="BL82" s="131">
        <v>503872</v>
      </c>
      <c r="BM82" s="54">
        <v>49746</v>
      </c>
      <c r="BN82" s="54">
        <v>105091</v>
      </c>
      <c r="BO82" s="54">
        <f t="shared" si="61"/>
        <v>658709</v>
      </c>
      <c r="BQ82" s="122">
        <f t="shared" si="62"/>
        <v>3.4580210847199311E-2</v>
      </c>
      <c r="BR82" s="49">
        <f t="shared" si="62"/>
        <v>3.5359626904675645E-2</v>
      </c>
      <c r="BS82" s="49">
        <f t="shared" si="62"/>
        <v>7.3964468888867652E-2</v>
      </c>
      <c r="BT82" s="49">
        <f t="shared" si="63"/>
        <v>4.0922471075998557E-2</v>
      </c>
      <c r="BV82" s="122">
        <f t="shared" si="64"/>
        <v>3.2027287110242275E-2</v>
      </c>
      <c r="BW82" s="49">
        <f t="shared" si="64"/>
        <v>3.2804779885470259E-2</v>
      </c>
      <c r="BX82" s="49">
        <f t="shared" si="64"/>
        <v>7.1314360800071253E-2</v>
      </c>
      <c r="BY82" s="49">
        <f t="shared" si="32"/>
        <v>3.8353897216881538E-2</v>
      </c>
      <c r="CA82" s="180">
        <v>349722.67978744971</v>
      </c>
      <c r="CB82" s="64">
        <v>317207.09559082193</v>
      </c>
      <c r="CC82" s="64">
        <v>312763.98926662322</v>
      </c>
      <c r="CD82" s="64">
        <v>340260.82570577157</v>
      </c>
      <c r="CF82" s="180">
        <v>348789.32922411145</v>
      </c>
      <c r="CG82" s="64">
        <v>316693.18756426487</v>
      </c>
      <c r="CH82" s="64">
        <v>311638.03214809363</v>
      </c>
      <c r="CI82" s="64">
        <v>339534.35595002124</v>
      </c>
      <c r="CK82" s="163">
        <v>323657.90625</v>
      </c>
      <c r="CL82" s="60">
        <v>322859.25</v>
      </c>
    </row>
    <row r="83" spans="1:90">
      <c r="A83" s="9" t="s">
        <v>190</v>
      </c>
      <c r="B83" s="23" t="s">
        <v>191</v>
      </c>
      <c r="D83" s="131">
        <v>272917.50679952156</v>
      </c>
      <c r="E83" s="54">
        <v>144588.703125</v>
      </c>
      <c r="F83" s="124">
        <f t="shared" si="33"/>
        <v>1887.5437769407101</v>
      </c>
      <c r="G83" s="131">
        <f t="shared" si="34"/>
        <v>260245</v>
      </c>
      <c r="H83" s="54">
        <v>144150.78125</v>
      </c>
      <c r="I83" s="124">
        <f t="shared" si="35"/>
        <v>1805.3665595378104</v>
      </c>
      <c r="J83" s="49">
        <f t="shared" si="36"/>
        <v>4.8694525541399747E-2</v>
      </c>
      <c r="K83" s="49">
        <f t="shared" si="37"/>
        <v>4.5518300407612511E-2</v>
      </c>
      <c r="M83" s="131">
        <f t="shared" si="38"/>
        <v>282816.06922230218</v>
      </c>
      <c r="N83" s="124">
        <f t="shared" si="39"/>
        <v>1956.0039139281973</v>
      </c>
      <c r="O83" s="49">
        <f t="shared" si="40"/>
        <v>-3.5000000000000142E-2</v>
      </c>
      <c r="P83" s="49">
        <f t="shared" si="41"/>
        <v>-3.5000000000000142E-2</v>
      </c>
      <c r="R83" s="131">
        <v>206236</v>
      </c>
      <c r="S83" s="54">
        <v>23299</v>
      </c>
      <c r="T83" s="54">
        <v>42027</v>
      </c>
      <c r="V83" s="124">
        <f t="shared" si="42"/>
        <v>42027</v>
      </c>
      <c r="W83" s="51">
        <f t="shared" si="43"/>
        <v>1355.506799521565</v>
      </c>
      <c r="Y83" s="176">
        <v>-3.3868393404083874E-2</v>
      </c>
      <c r="Z83" s="61">
        <v>-8.599011901972986E-3</v>
      </c>
      <c r="AA83" s="117">
        <f t="shared" si="44"/>
        <v>4</v>
      </c>
      <c r="AB83" s="63">
        <f t="shared" si="45"/>
        <v>213.46574171882784</v>
      </c>
      <c r="AC83" s="63">
        <f t="shared" si="45"/>
        <v>23.501086119248711</v>
      </c>
      <c r="AE83" s="124">
        <f t="shared" si="46"/>
        <v>0</v>
      </c>
      <c r="AF83" s="51">
        <v>0</v>
      </c>
      <c r="AG83" s="51">
        <f t="shared" si="47"/>
        <v>1355.506799521565</v>
      </c>
      <c r="AI83" s="124">
        <v>0</v>
      </c>
      <c r="AJ83" s="51">
        <f t="shared" si="48"/>
        <v>0</v>
      </c>
      <c r="AK83" s="51">
        <f t="shared" si="49"/>
        <v>1355.506799521565</v>
      </c>
      <c r="AM83" s="124">
        <f t="shared" si="50"/>
        <v>1221.0749791633536</v>
      </c>
      <c r="AN83" s="51">
        <f t="shared" si="51"/>
        <v>134.43182035821133</v>
      </c>
      <c r="AO83" s="51">
        <f t="shared" si="52"/>
        <v>0</v>
      </c>
      <c r="AQ83" s="124">
        <f t="shared" si="53"/>
        <v>207457</v>
      </c>
      <c r="AR83" s="51">
        <f t="shared" si="53"/>
        <v>23433</v>
      </c>
      <c r="AS83" s="51">
        <f t="shared" si="54"/>
        <v>42027</v>
      </c>
      <c r="AU83" s="178">
        <f t="shared" si="55"/>
        <v>272917</v>
      </c>
      <c r="AW83" s="124">
        <f t="shared" si="56"/>
        <v>1434.8078066697162</v>
      </c>
      <c r="AX83" s="51">
        <f t="shared" si="56"/>
        <v>162.06660336210135</v>
      </c>
      <c r="AY83" s="51">
        <f t="shared" si="56"/>
        <v>290.66586179742387</v>
      </c>
      <c r="AZ83" s="65">
        <f t="shared" si="57"/>
        <v>1887.5402718292416</v>
      </c>
      <c r="BB83" s="131">
        <v>213465.74171882783</v>
      </c>
      <c r="BC83" s="54">
        <v>23501.08611924871</v>
      </c>
      <c r="BD83" s="54">
        <v>45849.241384225643</v>
      </c>
      <c r="BE83" s="54">
        <f t="shared" si="58"/>
        <v>282816.06922230218</v>
      </c>
      <c r="BG83" s="122">
        <f t="shared" si="59"/>
        <v>-2.8148506034014642E-2</v>
      </c>
      <c r="BH83" s="49">
        <f t="shared" si="59"/>
        <v>-2.8971477702447457E-3</v>
      </c>
      <c r="BI83" s="49">
        <f t="shared" si="59"/>
        <v>-8.3365422607421302E-2</v>
      </c>
      <c r="BJ83" s="49">
        <f t="shared" si="60"/>
        <v>-3.5001791975692864E-2</v>
      </c>
      <c r="BL83" s="131">
        <v>198649</v>
      </c>
      <c r="BM83" s="54">
        <v>22485</v>
      </c>
      <c r="BN83" s="54">
        <v>39111</v>
      </c>
      <c r="BO83" s="54">
        <f t="shared" si="61"/>
        <v>260245</v>
      </c>
      <c r="BQ83" s="122">
        <f t="shared" si="62"/>
        <v>4.4339513413105491E-2</v>
      </c>
      <c r="BR83" s="49">
        <f t="shared" si="62"/>
        <v>4.216144096064034E-2</v>
      </c>
      <c r="BS83" s="49">
        <f t="shared" si="62"/>
        <v>7.4557029991562551E-2</v>
      </c>
      <c r="BT83" s="49">
        <f t="shared" si="63"/>
        <v>4.8692578147514931E-2</v>
      </c>
      <c r="BV83" s="122">
        <f t="shared" si="64"/>
        <v>4.1176478487374935E-2</v>
      </c>
      <c r="BW83" s="49">
        <f t="shared" si="64"/>
        <v>3.9005002854382465E-2</v>
      </c>
      <c r="BX83" s="49">
        <f t="shared" si="64"/>
        <v>7.1302474004836913E-2</v>
      </c>
      <c r="BY83" s="49">
        <f t="shared" si="32"/>
        <v>4.5516358911881216E-2</v>
      </c>
      <c r="CA83" s="180">
        <v>142099.79460515932</v>
      </c>
      <c r="CB83" s="64">
        <v>144967.7110695533</v>
      </c>
      <c r="CC83" s="64">
        <v>120336.5534084676</v>
      </c>
      <c r="CD83" s="64">
        <v>138273.03059831064</v>
      </c>
      <c r="CF83" s="180">
        <v>140996.17065023942</v>
      </c>
      <c r="CG83" s="64">
        <v>144410.33360574636</v>
      </c>
      <c r="CH83" s="64">
        <v>119550.38990293888</v>
      </c>
      <c r="CI83" s="64">
        <v>137396.89218766821</v>
      </c>
      <c r="CK83" s="163">
        <v>144588.703125</v>
      </c>
      <c r="CL83" s="60">
        <v>144150.78125</v>
      </c>
    </row>
    <row r="84" spans="1:90">
      <c r="A84" s="9" t="s">
        <v>192</v>
      </c>
      <c r="B84" s="23" t="s">
        <v>193</v>
      </c>
      <c r="D84" s="131">
        <v>391349.52073753136</v>
      </c>
      <c r="E84" s="54">
        <v>191742.015625</v>
      </c>
      <c r="F84" s="124">
        <f t="shared" si="33"/>
        <v>2041.0212099935068</v>
      </c>
      <c r="G84" s="131">
        <f t="shared" si="34"/>
        <v>375919</v>
      </c>
      <c r="H84" s="54">
        <v>190942.375</v>
      </c>
      <c r="I84" s="124">
        <f t="shared" si="35"/>
        <v>1968.7562805270438</v>
      </c>
      <c r="J84" s="49">
        <f t="shared" si="36"/>
        <v>4.1047461654056816E-2</v>
      </c>
      <c r="K84" s="49">
        <f t="shared" si="37"/>
        <v>3.6705878823719784E-2</v>
      </c>
      <c r="M84" s="131">
        <f t="shared" si="38"/>
        <v>394601.41639632737</v>
      </c>
      <c r="N84" s="124">
        <f t="shared" si="39"/>
        <v>2057.980954826668</v>
      </c>
      <c r="O84" s="49">
        <f t="shared" si="40"/>
        <v>-8.2409629658548589E-3</v>
      </c>
      <c r="P84" s="49">
        <f t="shared" si="41"/>
        <v>-8.2409629658548589E-3</v>
      </c>
      <c r="R84" s="131">
        <v>291941</v>
      </c>
      <c r="S84" s="54">
        <v>34510</v>
      </c>
      <c r="T84" s="54">
        <v>64319</v>
      </c>
      <c r="V84" s="124">
        <f t="shared" si="42"/>
        <v>64319</v>
      </c>
      <c r="W84" s="51">
        <f t="shared" si="43"/>
        <v>579.5207375313621</v>
      </c>
      <c r="Y84" s="176">
        <v>-7.7947395427658828E-3</v>
      </c>
      <c r="Z84" s="61">
        <v>2.8526560772501597E-2</v>
      </c>
      <c r="AA84" s="117">
        <f t="shared" si="44"/>
        <v>1</v>
      </c>
      <c r="AB84" s="63">
        <f t="shared" si="45"/>
        <v>294.23448114502634</v>
      </c>
      <c r="AC84" s="63">
        <f t="shared" si="45"/>
        <v>33.552852513677792</v>
      </c>
      <c r="AE84" s="124">
        <f t="shared" si="46"/>
        <v>579.5207375313621</v>
      </c>
      <c r="AF84" s="51">
        <v>0</v>
      </c>
      <c r="AG84" s="51">
        <f t="shared" si="47"/>
        <v>0</v>
      </c>
      <c r="AI84" s="124">
        <v>0</v>
      </c>
      <c r="AJ84" s="51">
        <f t="shared" si="48"/>
        <v>0</v>
      </c>
      <c r="AK84" s="51">
        <f t="shared" si="49"/>
        <v>0</v>
      </c>
      <c r="AM84" s="124">
        <f t="shared" si="50"/>
        <v>0</v>
      </c>
      <c r="AN84" s="51">
        <f t="shared" si="51"/>
        <v>0</v>
      </c>
      <c r="AO84" s="51">
        <f t="shared" si="52"/>
        <v>0</v>
      </c>
      <c r="AQ84" s="124">
        <f t="shared" si="53"/>
        <v>292521</v>
      </c>
      <c r="AR84" s="51">
        <f t="shared" si="53"/>
        <v>34510</v>
      </c>
      <c r="AS84" s="51">
        <f t="shared" si="54"/>
        <v>64319</v>
      </c>
      <c r="AU84" s="178">
        <f t="shared" si="55"/>
        <v>391350</v>
      </c>
      <c r="AW84" s="124">
        <f t="shared" si="56"/>
        <v>1525.5967715083311</v>
      </c>
      <c r="AX84" s="51">
        <f t="shared" si="56"/>
        <v>179.98141871781004</v>
      </c>
      <c r="AY84" s="51">
        <f t="shared" si="56"/>
        <v>335.44551928457906</v>
      </c>
      <c r="AZ84" s="65">
        <f t="shared" si="57"/>
        <v>2041.0237095107204</v>
      </c>
      <c r="BB84" s="131">
        <v>294234.48114502634</v>
      </c>
      <c r="BC84" s="54">
        <v>33552.852513677783</v>
      </c>
      <c r="BD84" s="54">
        <v>66814.082737623248</v>
      </c>
      <c r="BE84" s="54">
        <f t="shared" si="58"/>
        <v>394601.41639632737</v>
      </c>
      <c r="BG84" s="122">
        <f t="shared" si="59"/>
        <v>-5.8235225808962454E-3</v>
      </c>
      <c r="BH84" s="49">
        <f t="shared" si="59"/>
        <v>2.8526560772501819E-2</v>
      </c>
      <c r="BI84" s="49">
        <f t="shared" si="59"/>
        <v>-3.7343665218324662E-2</v>
      </c>
      <c r="BJ84" s="49">
        <f t="shared" si="60"/>
        <v>-8.2397484175823488E-3</v>
      </c>
      <c r="BL84" s="131">
        <v>282857</v>
      </c>
      <c r="BM84" s="54">
        <v>33275</v>
      </c>
      <c r="BN84" s="54">
        <v>59787</v>
      </c>
      <c r="BO84" s="54">
        <f t="shared" si="61"/>
        <v>375919</v>
      </c>
      <c r="BQ84" s="122">
        <f t="shared" si="62"/>
        <v>3.4165673821047404E-2</v>
      </c>
      <c r="BR84" s="49">
        <f t="shared" si="62"/>
        <v>3.711495116453789E-2</v>
      </c>
      <c r="BS84" s="49">
        <f t="shared" si="62"/>
        <v>7.5802431966815575E-2</v>
      </c>
      <c r="BT84" s="49">
        <f t="shared" si="63"/>
        <v>4.1048736562929733E-2</v>
      </c>
      <c r="BV84" s="122">
        <f t="shared" si="64"/>
        <v>2.9852790788748695E-2</v>
      </c>
      <c r="BW84" s="49">
        <f t="shared" si="64"/>
        <v>3.2789768470266045E-2</v>
      </c>
      <c r="BX84" s="49">
        <f t="shared" si="64"/>
        <v>7.1315907058488115E-2</v>
      </c>
      <c r="BY84" s="49">
        <f t="shared" si="32"/>
        <v>3.6707148415714652E-2</v>
      </c>
      <c r="CA84" s="180">
        <v>195865.89866741197</v>
      </c>
      <c r="CB84" s="64">
        <v>206972.57156886128</v>
      </c>
      <c r="CC84" s="64">
        <v>175361.16614047147</v>
      </c>
      <c r="CD84" s="64">
        <v>192926.56840024923</v>
      </c>
      <c r="CF84" s="180">
        <v>194658.41096768968</v>
      </c>
      <c r="CG84" s="64">
        <v>205902.13175176969</v>
      </c>
      <c r="CH84" s="64">
        <v>174184.94182368999</v>
      </c>
      <c r="CI84" s="64">
        <v>191856.64635206139</v>
      </c>
      <c r="CK84" s="163">
        <v>191742.015625</v>
      </c>
      <c r="CL84" s="60">
        <v>190942.375</v>
      </c>
    </row>
    <row r="85" spans="1:90">
      <c r="A85" s="9" t="s">
        <v>194</v>
      </c>
      <c r="B85" s="23" t="s">
        <v>195</v>
      </c>
      <c r="D85" s="131">
        <v>482133</v>
      </c>
      <c r="E85" s="54">
        <v>221690.71875</v>
      </c>
      <c r="F85" s="124">
        <f t="shared" si="33"/>
        <v>2174.8001121494849</v>
      </c>
      <c r="G85" s="131">
        <f t="shared" si="34"/>
        <v>463573</v>
      </c>
      <c r="H85" s="54">
        <v>220962.984375</v>
      </c>
      <c r="I85" s="124">
        <f t="shared" si="35"/>
        <v>2097.9667762509148</v>
      </c>
      <c r="J85" s="49">
        <f t="shared" si="36"/>
        <v>4.0036844251067238E-2</v>
      </c>
      <c r="K85" s="49">
        <f t="shared" si="37"/>
        <v>3.6622761031455342E-2</v>
      </c>
      <c r="M85" s="131">
        <f t="shared" si="38"/>
        <v>474560.3101132111</v>
      </c>
      <c r="N85" s="124">
        <f t="shared" si="39"/>
        <v>2140.6413078049127</v>
      </c>
      <c r="O85" s="49">
        <f t="shared" si="40"/>
        <v>1.5957276083586436E-2</v>
      </c>
      <c r="P85" s="49">
        <f t="shared" si="41"/>
        <v>1.5957276083586214E-2</v>
      </c>
      <c r="R85" s="131">
        <v>348759</v>
      </c>
      <c r="S85" s="54">
        <v>35760</v>
      </c>
      <c r="T85" s="54">
        <v>97614</v>
      </c>
      <c r="V85" s="124">
        <f t="shared" si="42"/>
        <v>97614</v>
      </c>
      <c r="W85" s="51">
        <f t="shared" si="43"/>
        <v>0</v>
      </c>
      <c r="Y85" s="176">
        <v>9.3392707481327886E-3</v>
      </c>
      <c r="Z85" s="61">
        <v>7.6490662227706174E-3</v>
      </c>
      <c r="AA85" s="117">
        <f t="shared" si="44"/>
        <v>2</v>
      </c>
      <c r="AB85" s="63">
        <f t="shared" si="45"/>
        <v>345.53198325623077</v>
      </c>
      <c r="AC85" s="63">
        <f t="shared" si="45"/>
        <v>35.488545763306639</v>
      </c>
      <c r="AE85" s="124">
        <f t="shared" si="46"/>
        <v>0</v>
      </c>
      <c r="AF85" s="51">
        <v>0</v>
      </c>
      <c r="AG85" s="51">
        <f t="shared" si="47"/>
        <v>0</v>
      </c>
      <c r="AI85" s="124">
        <v>0</v>
      </c>
      <c r="AJ85" s="51">
        <f t="shared" si="48"/>
        <v>0</v>
      </c>
      <c r="AK85" s="51">
        <f t="shared" si="49"/>
        <v>0</v>
      </c>
      <c r="AM85" s="124">
        <f t="shared" si="50"/>
        <v>0</v>
      </c>
      <c r="AN85" s="51">
        <f t="shared" si="51"/>
        <v>0</v>
      </c>
      <c r="AO85" s="51">
        <f t="shared" si="52"/>
        <v>0</v>
      </c>
      <c r="AQ85" s="124">
        <f t="shared" si="53"/>
        <v>348759</v>
      </c>
      <c r="AR85" s="51">
        <f t="shared" si="53"/>
        <v>35760</v>
      </c>
      <c r="AS85" s="51">
        <f t="shared" si="54"/>
        <v>97614</v>
      </c>
      <c r="AU85" s="178">
        <f t="shared" si="55"/>
        <v>482133</v>
      </c>
      <c r="AW85" s="124">
        <f t="shared" si="56"/>
        <v>1573.1781734773233</v>
      </c>
      <c r="AX85" s="51">
        <f t="shared" si="56"/>
        <v>161.30580568114109</v>
      </c>
      <c r="AY85" s="51">
        <f t="shared" si="56"/>
        <v>440.31613299102082</v>
      </c>
      <c r="AZ85" s="65">
        <f t="shared" si="57"/>
        <v>2174.8001121494849</v>
      </c>
      <c r="BB85" s="131">
        <v>345531.98325623077</v>
      </c>
      <c r="BC85" s="54">
        <v>35488.54576330664</v>
      </c>
      <c r="BD85" s="54">
        <v>93539.781093673737</v>
      </c>
      <c r="BE85" s="54">
        <f t="shared" si="58"/>
        <v>474560.3101132111</v>
      </c>
      <c r="BG85" s="122">
        <f t="shared" si="59"/>
        <v>9.3392707481327886E-3</v>
      </c>
      <c r="BH85" s="49">
        <f t="shared" si="59"/>
        <v>7.6490662227706174E-3</v>
      </c>
      <c r="BI85" s="49">
        <f t="shared" si="59"/>
        <v>4.3556002148927631E-2</v>
      </c>
      <c r="BJ85" s="49">
        <f t="shared" si="60"/>
        <v>1.5957276083586436E-2</v>
      </c>
      <c r="BL85" s="131">
        <v>338245</v>
      </c>
      <c r="BM85" s="54">
        <v>34511</v>
      </c>
      <c r="BN85" s="54">
        <v>90817</v>
      </c>
      <c r="BO85" s="54">
        <f t="shared" si="61"/>
        <v>463573</v>
      </c>
      <c r="BQ85" s="122">
        <f t="shared" si="62"/>
        <v>3.1083977590208312E-2</v>
      </c>
      <c r="BR85" s="49">
        <f t="shared" si="62"/>
        <v>3.6191359276752433E-2</v>
      </c>
      <c r="BS85" s="49">
        <f t="shared" si="62"/>
        <v>7.4842815772377502E-2</v>
      </c>
      <c r="BT85" s="49">
        <f t="shared" si="63"/>
        <v>4.0036844251067238E-2</v>
      </c>
      <c r="BV85" s="122">
        <f t="shared" si="64"/>
        <v>2.769928355233886E-2</v>
      </c>
      <c r="BW85" s="49">
        <f t="shared" si="64"/>
        <v>3.278989946158517E-2</v>
      </c>
      <c r="BX85" s="49">
        <f t="shared" si="64"/>
        <v>7.1314476520424108E-2</v>
      </c>
      <c r="BY85" s="49">
        <f t="shared" si="32"/>
        <v>3.6622761031455342E-2</v>
      </c>
      <c r="CA85" s="180">
        <v>230013.60056592672</v>
      </c>
      <c r="CB85" s="64">
        <v>218912.99927112152</v>
      </c>
      <c r="CC85" s="64">
        <v>245505.80388158688</v>
      </c>
      <c r="CD85" s="64">
        <v>232019.6743468963</v>
      </c>
      <c r="CF85" s="180">
        <v>228630.24261702175</v>
      </c>
      <c r="CG85" s="64">
        <v>217962.80509807618</v>
      </c>
      <c r="CH85" s="64">
        <v>244399.41648200541</v>
      </c>
      <c r="CI85" s="64">
        <v>230628.76249151927</v>
      </c>
      <c r="CK85" s="163">
        <v>221690.71875</v>
      </c>
      <c r="CL85" s="60">
        <v>220962.984375</v>
      </c>
    </row>
    <row r="86" spans="1:90">
      <c r="A86" s="9" t="s">
        <v>196</v>
      </c>
      <c r="B86" s="23" t="s">
        <v>197</v>
      </c>
      <c r="D86" s="131">
        <v>399559.42857029202</v>
      </c>
      <c r="E86" s="54">
        <v>195284.375</v>
      </c>
      <c r="F86" s="124">
        <f t="shared" si="33"/>
        <v>2046.0389038820542</v>
      </c>
      <c r="G86" s="131">
        <f t="shared" si="34"/>
        <v>382882</v>
      </c>
      <c r="H86" s="54">
        <v>194543.78125</v>
      </c>
      <c r="I86" s="124">
        <f t="shared" si="35"/>
        <v>1968.1019744752186</v>
      </c>
      <c r="J86" s="49">
        <f t="shared" si="36"/>
        <v>4.355761976350947E-2</v>
      </c>
      <c r="K86" s="49">
        <f t="shared" si="37"/>
        <v>3.9600046348013507E-2</v>
      </c>
      <c r="M86" s="131">
        <f t="shared" si="38"/>
        <v>407860.50609925622</v>
      </c>
      <c r="N86" s="124">
        <f t="shared" si="39"/>
        <v>2088.5465419302295</v>
      </c>
      <c r="O86" s="49">
        <f t="shared" si="40"/>
        <v>-2.0352736793162518E-2</v>
      </c>
      <c r="P86" s="49">
        <f t="shared" si="41"/>
        <v>-2.0352736793162296E-2</v>
      </c>
      <c r="R86" s="131">
        <v>292957</v>
      </c>
      <c r="S86" s="54">
        <v>31789</v>
      </c>
      <c r="T86" s="54">
        <v>74599</v>
      </c>
      <c r="V86" s="124">
        <f t="shared" si="42"/>
        <v>74599</v>
      </c>
      <c r="W86" s="51">
        <f t="shared" si="43"/>
        <v>214.42857029201696</v>
      </c>
      <c r="Y86" s="176">
        <v>-2.2129172750886772E-2</v>
      </c>
      <c r="Z86" s="61">
        <v>-6.8464179005588433E-3</v>
      </c>
      <c r="AA86" s="117">
        <f t="shared" si="44"/>
        <v>4</v>
      </c>
      <c r="AB86" s="63">
        <f t="shared" si="45"/>
        <v>299.58660370729007</v>
      </c>
      <c r="AC86" s="63">
        <f t="shared" si="45"/>
        <v>32.008141110260908</v>
      </c>
      <c r="AE86" s="124">
        <f t="shared" si="46"/>
        <v>0</v>
      </c>
      <c r="AF86" s="51">
        <v>0</v>
      </c>
      <c r="AG86" s="51">
        <f t="shared" si="47"/>
        <v>214.42857029201696</v>
      </c>
      <c r="AI86" s="124">
        <v>0</v>
      </c>
      <c r="AJ86" s="51">
        <f t="shared" si="48"/>
        <v>0</v>
      </c>
      <c r="AK86" s="51">
        <f t="shared" si="49"/>
        <v>214.42857029201696</v>
      </c>
      <c r="AM86" s="124">
        <f t="shared" si="50"/>
        <v>193.73023280854818</v>
      </c>
      <c r="AN86" s="51">
        <f t="shared" si="51"/>
        <v>20.698337483468777</v>
      </c>
      <c r="AO86" s="51">
        <f t="shared" si="52"/>
        <v>0</v>
      </c>
      <c r="AQ86" s="124">
        <f t="shared" si="53"/>
        <v>293151</v>
      </c>
      <c r="AR86" s="51">
        <f t="shared" si="53"/>
        <v>31810</v>
      </c>
      <c r="AS86" s="51">
        <f t="shared" si="54"/>
        <v>74599</v>
      </c>
      <c r="AU86" s="178">
        <f t="shared" si="55"/>
        <v>399560</v>
      </c>
      <c r="AW86" s="124">
        <f t="shared" si="56"/>
        <v>1501.1492854971116</v>
      </c>
      <c r="AX86" s="51">
        <f t="shared" si="56"/>
        <v>162.89065625450064</v>
      </c>
      <c r="AY86" s="51">
        <f t="shared" si="56"/>
        <v>382.00188827191118</v>
      </c>
      <c r="AZ86" s="65">
        <f t="shared" si="57"/>
        <v>2046.0418300235235</v>
      </c>
      <c r="BB86" s="131">
        <v>299586.60370729008</v>
      </c>
      <c r="BC86" s="54">
        <v>32008.141110260905</v>
      </c>
      <c r="BD86" s="54">
        <v>76265.761281705258</v>
      </c>
      <c r="BE86" s="54">
        <f t="shared" si="58"/>
        <v>407860.50609925622</v>
      </c>
      <c r="BG86" s="122">
        <f t="shared" si="59"/>
        <v>-2.1481613755927387E-2</v>
      </c>
      <c r="BH86" s="49">
        <f t="shared" si="59"/>
        <v>-6.1903348144571879E-3</v>
      </c>
      <c r="BI86" s="49">
        <f t="shared" si="59"/>
        <v>-2.1854646878153972E-2</v>
      </c>
      <c r="BJ86" s="49">
        <f t="shared" si="60"/>
        <v>-2.0351335751140898E-2</v>
      </c>
      <c r="BL86" s="131">
        <v>282850</v>
      </c>
      <c r="BM86" s="54">
        <v>30663</v>
      </c>
      <c r="BN86" s="54">
        <v>69369</v>
      </c>
      <c r="BO86" s="54">
        <f t="shared" si="61"/>
        <v>382882</v>
      </c>
      <c r="BQ86" s="122">
        <f t="shared" si="62"/>
        <v>3.6418596429202754E-2</v>
      </c>
      <c r="BR86" s="49">
        <f t="shared" si="62"/>
        <v>3.7406646446857872E-2</v>
      </c>
      <c r="BS86" s="49">
        <f t="shared" si="62"/>
        <v>7.5393907941587734E-2</v>
      </c>
      <c r="BT86" s="49">
        <f t="shared" si="63"/>
        <v>4.3559112206894124E-2</v>
      </c>
      <c r="BV86" s="122">
        <f t="shared" si="64"/>
        <v>3.2488096946593048E-2</v>
      </c>
      <c r="BW86" s="49">
        <f t="shared" si="64"/>
        <v>3.3472399897091387E-2</v>
      </c>
      <c r="BX86" s="49">
        <f t="shared" si="64"/>
        <v>7.1315599029215138E-2</v>
      </c>
      <c r="BY86" s="49">
        <f t="shared" si="32"/>
        <v>3.9601533131476518E-2</v>
      </c>
      <c r="CA86" s="180">
        <v>199428.69760027813</v>
      </c>
      <c r="CB86" s="64">
        <v>197443.93636961537</v>
      </c>
      <c r="CC86" s="64">
        <v>200168.17244158132</v>
      </c>
      <c r="CD86" s="64">
        <v>199409.13681031272</v>
      </c>
      <c r="CF86" s="180">
        <v>198211.98985965279</v>
      </c>
      <c r="CG86" s="64">
        <v>196603.99814847211</v>
      </c>
      <c r="CH86" s="64">
        <v>199273.62049788478</v>
      </c>
      <c r="CI86" s="64">
        <v>198275.8428935314</v>
      </c>
      <c r="CK86" s="163">
        <v>195284.375</v>
      </c>
      <c r="CL86" s="60">
        <v>194543.78125</v>
      </c>
    </row>
    <row r="87" spans="1:90">
      <c r="A87" s="9" t="s">
        <v>198</v>
      </c>
      <c r="B87" s="23" t="s">
        <v>199</v>
      </c>
      <c r="D87" s="131">
        <v>352106</v>
      </c>
      <c r="E87" s="54">
        <v>181022.609375</v>
      </c>
      <c r="F87" s="124">
        <f t="shared" si="33"/>
        <v>1945.0940477307436</v>
      </c>
      <c r="G87" s="131">
        <f t="shared" si="34"/>
        <v>336376</v>
      </c>
      <c r="H87" s="54">
        <v>180447.46875</v>
      </c>
      <c r="I87" s="124">
        <f t="shared" si="35"/>
        <v>1864.1214660984265</v>
      </c>
      <c r="J87" s="49">
        <f t="shared" si="36"/>
        <v>4.6763146003282019E-2</v>
      </c>
      <c r="K87" s="49">
        <f t="shared" si="37"/>
        <v>4.3437395633768139E-2</v>
      </c>
      <c r="M87" s="131">
        <f t="shared" si="38"/>
        <v>360866.61153997743</v>
      </c>
      <c r="N87" s="124">
        <f t="shared" si="39"/>
        <v>1993.489171247217</v>
      </c>
      <c r="O87" s="49">
        <f t="shared" si="40"/>
        <v>-2.4276592125251018E-2</v>
      </c>
      <c r="P87" s="49">
        <f t="shared" si="41"/>
        <v>-2.4276592125251018E-2</v>
      </c>
      <c r="R87" s="131">
        <v>257784</v>
      </c>
      <c r="S87" s="54">
        <v>28529</v>
      </c>
      <c r="T87" s="54">
        <v>65793</v>
      </c>
      <c r="V87" s="124">
        <f t="shared" si="42"/>
        <v>65793</v>
      </c>
      <c r="W87" s="51">
        <f t="shared" si="43"/>
        <v>0</v>
      </c>
      <c r="Y87" s="176">
        <v>-3.4998644902824227E-2</v>
      </c>
      <c r="Z87" s="61">
        <v>1.4063708287109344E-2</v>
      </c>
      <c r="AA87" s="117">
        <f t="shared" si="44"/>
        <v>1</v>
      </c>
      <c r="AB87" s="63">
        <f t="shared" si="45"/>
        <v>267.13330363566291</v>
      </c>
      <c r="AC87" s="63">
        <f t="shared" si="45"/>
        <v>28.133340900434487</v>
      </c>
      <c r="AE87" s="124">
        <f t="shared" si="46"/>
        <v>0</v>
      </c>
      <c r="AF87" s="51">
        <v>0</v>
      </c>
      <c r="AG87" s="51">
        <f t="shared" si="47"/>
        <v>0</v>
      </c>
      <c r="AI87" s="124">
        <v>0</v>
      </c>
      <c r="AJ87" s="51">
        <f t="shared" si="48"/>
        <v>0</v>
      </c>
      <c r="AK87" s="51">
        <f t="shared" si="49"/>
        <v>0</v>
      </c>
      <c r="AM87" s="124">
        <f t="shared" si="50"/>
        <v>0</v>
      </c>
      <c r="AN87" s="51">
        <f t="shared" si="51"/>
        <v>0</v>
      </c>
      <c r="AO87" s="51">
        <f t="shared" si="52"/>
        <v>0</v>
      </c>
      <c r="AQ87" s="124">
        <f t="shared" si="53"/>
        <v>257784</v>
      </c>
      <c r="AR87" s="51">
        <f t="shared" si="53"/>
        <v>28529</v>
      </c>
      <c r="AS87" s="51">
        <f t="shared" si="54"/>
        <v>65793</v>
      </c>
      <c r="AU87" s="178">
        <f t="shared" si="55"/>
        <v>352106</v>
      </c>
      <c r="AW87" s="124">
        <f t="shared" si="56"/>
        <v>1424.0431120180344</v>
      </c>
      <c r="AX87" s="51">
        <f t="shared" si="56"/>
        <v>157.59909824800027</v>
      </c>
      <c r="AY87" s="51">
        <f t="shared" si="56"/>
        <v>363.45183746470894</v>
      </c>
      <c r="AZ87" s="65">
        <f t="shared" si="57"/>
        <v>1945.0940477307436</v>
      </c>
      <c r="BB87" s="131">
        <v>267133.30363566289</v>
      </c>
      <c r="BC87" s="54">
        <v>28133.340900434483</v>
      </c>
      <c r="BD87" s="54">
        <v>65599.967003880083</v>
      </c>
      <c r="BE87" s="54">
        <f t="shared" si="58"/>
        <v>360866.61153997743</v>
      </c>
      <c r="BG87" s="122">
        <f t="shared" si="59"/>
        <v>-3.4998644902824227E-2</v>
      </c>
      <c r="BH87" s="49">
        <f t="shared" si="59"/>
        <v>1.4063708287109566E-2</v>
      </c>
      <c r="BI87" s="49">
        <f t="shared" si="59"/>
        <v>2.9425776404505832E-3</v>
      </c>
      <c r="BJ87" s="49">
        <f t="shared" si="60"/>
        <v>-2.4276592125251018E-2</v>
      </c>
      <c r="BL87" s="131">
        <v>247623</v>
      </c>
      <c r="BM87" s="54">
        <v>27535</v>
      </c>
      <c r="BN87" s="54">
        <v>61218</v>
      </c>
      <c r="BO87" s="54">
        <f t="shared" si="61"/>
        <v>336376</v>
      </c>
      <c r="BQ87" s="122">
        <f t="shared" si="62"/>
        <v>4.1034152724100714E-2</v>
      </c>
      <c r="BR87" s="49">
        <f t="shared" si="62"/>
        <v>3.6099509714908384E-2</v>
      </c>
      <c r="BS87" s="49">
        <f t="shared" si="62"/>
        <v>7.4732921689699028E-2</v>
      </c>
      <c r="BT87" s="49">
        <f t="shared" si="63"/>
        <v>4.6763146003282019E-2</v>
      </c>
      <c r="BV87" s="122">
        <f t="shared" si="64"/>
        <v>3.7726604372481765E-2</v>
      </c>
      <c r="BW87" s="49">
        <f t="shared" si="64"/>
        <v>3.2807639590855642E-2</v>
      </c>
      <c r="BX87" s="49">
        <f t="shared" si="64"/>
        <v>7.1318306430186329E-2</v>
      </c>
      <c r="BY87" s="49">
        <f t="shared" si="32"/>
        <v>4.3437395633768139E-2</v>
      </c>
      <c r="CA87" s="180">
        <v>177825.19702306544</v>
      </c>
      <c r="CB87" s="64">
        <v>173542.02330823222</v>
      </c>
      <c r="CC87" s="64">
        <v>172174.58118450071</v>
      </c>
      <c r="CD87" s="64">
        <v>176433.11483886908</v>
      </c>
      <c r="CF87" s="180">
        <v>176590.73037361182</v>
      </c>
      <c r="CG87" s="64">
        <v>172910.31998057658</v>
      </c>
      <c r="CH87" s="64">
        <v>171156.44576683562</v>
      </c>
      <c r="CI87" s="64">
        <v>175317.55781796624</v>
      </c>
      <c r="CK87" s="163">
        <v>181022.609375</v>
      </c>
      <c r="CL87" s="60">
        <v>180447.46875</v>
      </c>
    </row>
    <row r="88" spans="1:90">
      <c r="A88" s="9" t="s">
        <v>200</v>
      </c>
      <c r="B88" s="23" t="s">
        <v>201</v>
      </c>
      <c r="D88" s="131">
        <v>1209964.5911627454</v>
      </c>
      <c r="E88" s="54">
        <v>591023.0625</v>
      </c>
      <c r="F88" s="124">
        <f t="shared" si="33"/>
        <v>2047.2375241071838</v>
      </c>
      <c r="G88" s="131">
        <f t="shared" si="34"/>
        <v>1155148</v>
      </c>
      <c r="H88" s="54">
        <v>587474.25</v>
      </c>
      <c r="I88" s="124">
        <f t="shared" si="35"/>
        <v>1966.2955440174612</v>
      </c>
      <c r="J88" s="49">
        <f t="shared" si="36"/>
        <v>4.7454171381282162E-2</v>
      </c>
      <c r="K88" s="49">
        <f t="shared" si="37"/>
        <v>4.1164707073660489E-2</v>
      </c>
      <c r="M88" s="131">
        <f t="shared" si="38"/>
        <v>1243346.9866341511</v>
      </c>
      <c r="N88" s="124">
        <f t="shared" si="39"/>
        <v>2103.7199147100137</v>
      </c>
      <c r="O88" s="49">
        <f t="shared" si="40"/>
        <v>-2.6848816806782749E-2</v>
      </c>
      <c r="P88" s="49">
        <f t="shared" si="41"/>
        <v>-2.6848816806782749E-2</v>
      </c>
      <c r="R88" s="131">
        <v>876418</v>
      </c>
      <c r="S88" s="54">
        <v>99836</v>
      </c>
      <c r="T88" s="54">
        <v>233657</v>
      </c>
      <c r="V88" s="124">
        <f t="shared" si="42"/>
        <v>233657</v>
      </c>
      <c r="W88" s="51">
        <f t="shared" si="43"/>
        <v>53.591162745375186</v>
      </c>
      <c r="Y88" s="176">
        <v>-3.1133359456522181E-2</v>
      </c>
      <c r="Z88" s="61">
        <v>2.3052152106943113E-2</v>
      </c>
      <c r="AA88" s="117">
        <f t="shared" si="44"/>
        <v>1</v>
      </c>
      <c r="AB88" s="63">
        <f t="shared" si="45"/>
        <v>904.58063403687891</v>
      </c>
      <c r="AC88" s="63">
        <f t="shared" si="45"/>
        <v>97.586422934931491</v>
      </c>
      <c r="AE88" s="124">
        <f t="shared" si="46"/>
        <v>53.591162745375186</v>
      </c>
      <c r="AF88" s="51">
        <v>0</v>
      </c>
      <c r="AG88" s="51">
        <f t="shared" si="47"/>
        <v>0</v>
      </c>
      <c r="AI88" s="124">
        <v>0</v>
      </c>
      <c r="AJ88" s="51">
        <f t="shared" si="48"/>
        <v>0</v>
      </c>
      <c r="AK88" s="51">
        <f t="shared" si="49"/>
        <v>0</v>
      </c>
      <c r="AM88" s="124">
        <f t="shared" si="50"/>
        <v>0</v>
      </c>
      <c r="AN88" s="51">
        <f t="shared" si="51"/>
        <v>0</v>
      </c>
      <c r="AO88" s="51">
        <f t="shared" si="52"/>
        <v>0</v>
      </c>
      <c r="AQ88" s="124">
        <f t="shared" si="53"/>
        <v>876472</v>
      </c>
      <c r="AR88" s="51">
        <f t="shared" si="53"/>
        <v>99836</v>
      </c>
      <c r="AS88" s="51">
        <f t="shared" si="54"/>
        <v>233657</v>
      </c>
      <c r="AU88" s="178">
        <f t="shared" si="55"/>
        <v>1209965</v>
      </c>
      <c r="AW88" s="124">
        <f t="shared" si="56"/>
        <v>1482.9742790282401</v>
      </c>
      <c r="AX88" s="51">
        <f t="shared" si="56"/>
        <v>168.92065019882367</v>
      </c>
      <c r="AY88" s="51">
        <f t="shared" si="56"/>
        <v>395.34328662513065</v>
      </c>
      <c r="AZ88" s="65">
        <f t="shared" si="57"/>
        <v>2047.2382158521943</v>
      </c>
      <c r="BB88" s="131">
        <v>904580.63403687894</v>
      </c>
      <c r="BC88" s="54">
        <v>97586.422934931485</v>
      </c>
      <c r="BD88" s="54">
        <v>241179.92966234079</v>
      </c>
      <c r="BE88" s="54">
        <f t="shared" si="58"/>
        <v>1243346.9866341511</v>
      </c>
      <c r="BG88" s="122">
        <f t="shared" si="59"/>
        <v>-3.1073663285757447E-2</v>
      </c>
      <c r="BH88" s="49">
        <f t="shared" si="59"/>
        <v>2.3052152106943113E-2</v>
      </c>
      <c r="BI88" s="49">
        <f t="shared" si="59"/>
        <v>-3.1192187811287297E-2</v>
      </c>
      <c r="BJ88" s="49">
        <f t="shared" si="60"/>
        <v>-2.6848487986864455E-2</v>
      </c>
      <c r="BL88" s="131">
        <v>842269</v>
      </c>
      <c r="BM88" s="54">
        <v>96085</v>
      </c>
      <c r="BN88" s="54">
        <v>216794</v>
      </c>
      <c r="BO88" s="54">
        <f t="shared" si="61"/>
        <v>1155148</v>
      </c>
      <c r="BQ88" s="122">
        <f t="shared" si="62"/>
        <v>4.0608166749577679E-2</v>
      </c>
      <c r="BR88" s="49">
        <f t="shared" si="62"/>
        <v>3.9038351459645071E-2</v>
      </c>
      <c r="BS88" s="49">
        <f t="shared" si="62"/>
        <v>7.7783517994040485E-2</v>
      </c>
      <c r="BT88" s="49">
        <f t="shared" si="63"/>
        <v>4.7454525307579543E-2</v>
      </c>
      <c r="BV88" s="122">
        <f t="shared" si="64"/>
        <v>3.4359809444970857E-2</v>
      </c>
      <c r="BW88" s="49">
        <f t="shared" si="64"/>
        <v>3.2799420149516534E-2</v>
      </c>
      <c r="BX88" s="49">
        <f t="shared" si="64"/>
        <v>7.1311940379501504E-2</v>
      </c>
      <c r="BY88" s="49">
        <f t="shared" si="32"/>
        <v>4.116505887479871E-2</v>
      </c>
      <c r="CA88" s="180">
        <v>602160.89600811061</v>
      </c>
      <c r="CB88" s="64">
        <v>601967.08750219364</v>
      </c>
      <c r="CC88" s="64">
        <v>633004.18089028541</v>
      </c>
      <c r="CD88" s="64">
        <v>607891.04522927885</v>
      </c>
      <c r="CF88" s="180">
        <v>598342.4763477064</v>
      </c>
      <c r="CG88" s="64">
        <v>599717.36613353563</v>
      </c>
      <c r="CH88" s="64">
        <v>628955.9032524107</v>
      </c>
      <c r="CI88" s="64">
        <v>603976.8001343715</v>
      </c>
      <c r="CK88" s="163">
        <v>591023.0625</v>
      </c>
      <c r="CL88" s="60">
        <v>587474.25</v>
      </c>
    </row>
    <row r="89" spans="1:90">
      <c r="A89" s="9" t="s">
        <v>202</v>
      </c>
      <c r="B89" s="23" t="s">
        <v>203</v>
      </c>
      <c r="D89" s="131">
        <v>651845.25966056238</v>
      </c>
      <c r="E89" s="54">
        <v>316252.9375</v>
      </c>
      <c r="F89" s="124">
        <f t="shared" si="33"/>
        <v>2061.1516364510048</v>
      </c>
      <c r="G89" s="131">
        <f t="shared" si="34"/>
        <v>622798</v>
      </c>
      <c r="H89" s="54">
        <v>315019.0625</v>
      </c>
      <c r="I89" s="124">
        <f t="shared" si="35"/>
        <v>1977.0168670348323</v>
      </c>
      <c r="J89" s="49">
        <f t="shared" si="36"/>
        <v>4.663993728393856E-2</v>
      </c>
      <c r="K89" s="49">
        <f t="shared" si="37"/>
        <v>4.2556424691691852E-2</v>
      </c>
      <c r="M89" s="131">
        <f t="shared" si="38"/>
        <v>672904.11852901918</v>
      </c>
      <c r="N89" s="124">
        <f t="shared" si="39"/>
        <v>2127.7402949941588</v>
      </c>
      <c r="O89" s="49">
        <f t="shared" si="40"/>
        <v>-3.1295482207022052E-2</v>
      </c>
      <c r="P89" s="49">
        <f t="shared" si="41"/>
        <v>-3.1295482207022274E-2</v>
      </c>
      <c r="R89" s="131">
        <v>490876</v>
      </c>
      <c r="S89" s="54">
        <v>53732</v>
      </c>
      <c r="T89" s="54">
        <v>106599</v>
      </c>
      <c r="V89" s="124">
        <f t="shared" si="42"/>
        <v>106599</v>
      </c>
      <c r="W89" s="51">
        <f t="shared" si="43"/>
        <v>638.25966056238394</v>
      </c>
      <c r="Y89" s="176">
        <v>-3.5000770690264638E-2</v>
      </c>
      <c r="Z89" s="61">
        <v>-1.4999371395316707E-3</v>
      </c>
      <c r="AA89" s="117">
        <f t="shared" si="44"/>
        <v>4</v>
      </c>
      <c r="AB89" s="63">
        <f t="shared" si="45"/>
        <v>508.68019899987274</v>
      </c>
      <c r="AC89" s="63">
        <f t="shared" si="45"/>
        <v>53.812715690843753</v>
      </c>
      <c r="AE89" s="124">
        <f t="shared" si="46"/>
        <v>0</v>
      </c>
      <c r="AF89" s="51">
        <v>0</v>
      </c>
      <c r="AG89" s="51">
        <f t="shared" si="47"/>
        <v>638.25966056238394</v>
      </c>
      <c r="AI89" s="124">
        <v>0</v>
      </c>
      <c r="AJ89" s="51">
        <f t="shared" si="48"/>
        <v>0</v>
      </c>
      <c r="AK89" s="51">
        <f t="shared" si="49"/>
        <v>638.25966056238394</v>
      </c>
      <c r="AM89" s="124">
        <f t="shared" si="50"/>
        <v>577.1984724945072</v>
      </c>
      <c r="AN89" s="51">
        <f t="shared" si="51"/>
        <v>61.061188067876778</v>
      </c>
      <c r="AO89" s="51">
        <f t="shared" si="52"/>
        <v>0</v>
      </c>
      <c r="AQ89" s="124">
        <f t="shared" si="53"/>
        <v>491453</v>
      </c>
      <c r="AR89" s="51">
        <f t="shared" si="53"/>
        <v>53793</v>
      </c>
      <c r="AS89" s="51">
        <f t="shared" si="54"/>
        <v>106599</v>
      </c>
      <c r="AU89" s="178">
        <f t="shared" si="55"/>
        <v>651845</v>
      </c>
      <c r="AW89" s="124">
        <f t="shared" si="56"/>
        <v>1553.987146759704</v>
      </c>
      <c r="AX89" s="51">
        <f t="shared" si="56"/>
        <v>170.09486275522735</v>
      </c>
      <c r="AY89" s="51">
        <f t="shared" si="56"/>
        <v>337.06880588263311</v>
      </c>
      <c r="AZ89" s="65">
        <f t="shared" si="57"/>
        <v>2061.1508153975647</v>
      </c>
      <c r="BB89" s="131">
        <v>508680.19899987272</v>
      </c>
      <c r="BC89" s="54">
        <v>53812.715690843754</v>
      </c>
      <c r="BD89" s="54">
        <v>110411.2038383028</v>
      </c>
      <c r="BE89" s="54">
        <f t="shared" si="58"/>
        <v>672904.11852901918</v>
      </c>
      <c r="BG89" s="122">
        <f t="shared" si="59"/>
        <v>-3.3866462727944802E-2</v>
      </c>
      <c r="BH89" s="49">
        <f t="shared" si="59"/>
        <v>-3.6637606169187542E-4</v>
      </c>
      <c r="BI89" s="49">
        <f t="shared" si="59"/>
        <v>-3.4527327895869764E-2</v>
      </c>
      <c r="BJ89" s="49">
        <f t="shared" si="60"/>
        <v>-3.129586808749929E-2</v>
      </c>
      <c r="BL89" s="131">
        <v>471860</v>
      </c>
      <c r="BM89" s="54">
        <v>51823</v>
      </c>
      <c r="BN89" s="54">
        <v>99115</v>
      </c>
      <c r="BO89" s="54">
        <f t="shared" si="61"/>
        <v>622798</v>
      </c>
      <c r="BQ89" s="122">
        <f t="shared" si="62"/>
        <v>4.1522909337515346E-2</v>
      </c>
      <c r="BR89" s="49">
        <f t="shared" si="62"/>
        <v>3.8014009223703793E-2</v>
      </c>
      <c r="BS89" s="49">
        <f t="shared" si="62"/>
        <v>7.550824799475353E-2</v>
      </c>
      <c r="BT89" s="49">
        <f t="shared" si="63"/>
        <v>4.6639520358125797E-2</v>
      </c>
      <c r="BV89" s="122">
        <f t="shared" si="64"/>
        <v>3.7459361058983287E-2</v>
      </c>
      <c r="BW89" s="49">
        <f t="shared" si="64"/>
        <v>3.3964151076122384E-2</v>
      </c>
      <c r="BX89" s="49">
        <f t="shared" si="64"/>
        <v>7.1312104395314213E-2</v>
      </c>
      <c r="BY89" s="49">
        <f t="shared" si="32"/>
        <v>4.25560093925339E-2</v>
      </c>
      <c r="CA89" s="180">
        <v>338618.04341796192</v>
      </c>
      <c r="CB89" s="64">
        <v>331946.62495826988</v>
      </c>
      <c r="CC89" s="64">
        <v>289786.77348743065</v>
      </c>
      <c r="CD89" s="64">
        <v>328992.94593461195</v>
      </c>
      <c r="CF89" s="180">
        <v>335129.88921590126</v>
      </c>
      <c r="CG89" s="64">
        <v>329783.18354795844</v>
      </c>
      <c r="CH89" s="64">
        <v>287605.58311690582</v>
      </c>
      <c r="CI89" s="64">
        <v>326127.95258372498</v>
      </c>
      <c r="CK89" s="163">
        <v>316252.9375</v>
      </c>
      <c r="CL89" s="60">
        <v>315019.0625</v>
      </c>
    </row>
    <row r="90" spans="1:90">
      <c r="A90" s="9" t="s">
        <v>204</v>
      </c>
      <c r="B90" s="23" t="s">
        <v>205</v>
      </c>
      <c r="D90" s="131">
        <v>437216</v>
      </c>
      <c r="E90" s="54">
        <v>219228.71875</v>
      </c>
      <c r="F90" s="124">
        <f t="shared" si="33"/>
        <v>1994.3372496674776</v>
      </c>
      <c r="G90" s="131">
        <f t="shared" si="34"/>
        <v>417909</v>
      </c>
      <c r="H90" s="54">
        <v>219024.84375</v>
      </c>
      <c r="I90" s="124">
        <f t="shared" si="35"/>
        <v>1908.0438220835395</v>
      </c>
      <c r="J90" s="49">
        <f t="shared" si="36"/>
        <v>4.6199052903861837E-2</v>
      </c>
      <c r="K90" s="49">
        <f t="shared" si="37"/>
        <v>4.5226124570717507E-2</v>
      </c>
      <c r="M90" s="131">
        <f t="shared" si="38"/>
        <v>449206.49348016467</v>
      </c>
      <c r="N90" s="124">
        <f t="shared" si="39"/>
        <v>2049.0312402565396</v>
      </c>
      <c r="O90" s="49">
        <f t="shared" si="40"/>
        <v>-2.6692609421716029E-2</v>
      </c>
      <c r="P90" s="49">
        <f t="shared" si="41"/>
        <v>-2.6692609421715918E-2</v>
      </c>
      <c r="R90" s="131">
        <v>328180</v>
      </c>
      <c r="S90" s="54">
        <v>33689</v>
      </c>
      <c r="T90" s="54">
        <v>75347</v>
      </c>
      <c r="V90" s="124">
        <f t="shared" si="42"/>
        <v>75347</v>
      </c>
      <c r="W90" s="51">
        <f t="shared" si="43"/>
        <v>0</v>
      </c>
      <c r="Y90" s="176">
        <v>-3.5001362254184709E-2</v>
      </c>
      <c r="Z90" s="61">
        <v>1.3159314490231777E-2</v>
      </c>
      <c r="AA90" s="117">
        <f t="shared" si="44"/>
        <v>1</v>
      </c>
      <c r="AB90" s="63">
        <f t="shared" si="45"/>
        <v>340.08338163731582</v>
      </c>
      <c r="AC90" s="63">
        <f t="shared" si="45"/>
        <v>33.251433923746262</v>
      </c>
      <c r="AE90" s="124">
        <f t="shared" si="46"/>
        <v>0</v>
      </c>
      <c r="AF90" s="51">
        <v>0</v>
      </c>
      <c r="AG90" s="51">
        <f t="shared" si="47"/>
        <v>0</v>
      </c>
      <c r="AI90" s="124">
        <v>0</v>
      </c>
      <c r="AJ90" s="51">
        <f t="shared" si="48"/>
        <v>0</v>
      </c>
      <c r="AK90" s="51">
        <f t="shared" si="49"/>
        <v>0</v>
      </c>
      <c r="AM90" s="124">
        <f t="shared" si="50"/>
        <v>0</v>
      </c>
      <c r="AN90" s="51">
        <f t="shared" si="51"/>
        <v>0</v>
      </c>
      <c r="AO90" s="51">
        <f t="shared" si="52"/>
        <v>0</v>
      </c>
      <c r="AQ90" s="124">
        <f t="shared" si="53"/>
        <v>328180</v>
      </c>
      <c r="AR90" s="51">
        <f t="shared" si="53"/>
        <v>33689</v>
      </c>
      <c r="AS90" s="51">
        <f t="shared" si="54"/>
        <v>75347</v>
      </c>
      <c r="AU90" s="178">
        <f t="shared" si="55"/>
        <v>437216</v>
      </c>
      <c r="AW90" s="124">
        <f t="shared" si="56"/>
        <v>1496.9754048247842</v>
      </c>
      <c r="AX90" s="51">
        <f t="shared" si="56"/>
        <v>153.67056009855003</v>
      </c>
      <c r="AY90" s="51">
        <f t="shared" si="56"/>
        <v>343.6912847441435</v>
      </c>
      <c r="AZ90" s="65">
        <f t="shared" si="57"/>
        <v>1994.3372496674776</v>
      </c>
      <c r="BB90" s="131">
        <v>340083.38163731585</v>
      </c>
      <c r="BC90" s="54">
        <v>33251.433923746255</v>
      </c>
      <c r="BD90" s="54">
        <v>75871.677919102571</v>
      </c>
      <c r="BE90" s="54">
        <f t="shared" si="58"/>
        <v>449206.49348016467</v>
      </c>
      <c r="BG90" s="122">
        <f t="shared" si="59"/>
        <v>-3.5001362254184709E-2</v>
      </c>
      <c r="BH90" s="49">
        <f t="shared" si="59"/>
        <v>1.3159314490231999E-2</v>
      </c>
      <c r="BI90" s="49">
        <f t="shared" si="59"/>
        <v>-6.9153330134863467E-3</v>
      </c>
      <c r="BJ90" s="49">
        <f t="shared" si="60"/>
        <v>-2.6692609421716029E-2</v>
      </c>
      <c r="BL90" s="131">
        <v>315054</v>
      </c>
      <c r="BM90" s="54">
        <v>32589</v>
      </c>
      <c r="BN90" s="54">
        <v>70266</v>
      </c>
      <c r="BO90" s="54">
        <f t="shared" si="61"/>
        <v>417909</v>
      </c>
      <c r="BQ90" s="122">
        <f t="shared" si="62"/>
        <v>4.1662699092853916E-2</v>
      </c>
      <c r="BR90" s="49">
        <f t="shared" si="62"/>
        <v>3.3753720580564028E-2</v>
      </c>
      <c r="BS90" s="49">
        <f t="shared" si="62"/>
        <v>7.2310932741297407E-2</v>
      </c>
      <c r="BT90" s="49">
        <f t="shared" si="63"/>
        <v>4.6199052903861837E-2</v>
      </c>
      <c r="BV90" s="122">
        <f t="shared" si="64"/>
        <v>4.0693989409248399E-2</v>
      </c>
      <c r="BW90" s="49">
        <f t="shared" si="64"/>
        <v>3.2792365968882242E-2</v>
      </c>
      <c r="BX90" s="49">
        <f t="shared" si="64"/>
        <v>7.1313721278040587E-2</v>
      </c>
      <c r="BY90" s="49">
        <f t="shared" si="32"/>
        <v>4.522612457071773E-2</v>
      </c>
      <c r="CA90" s="180">
        <v>226386.57749094089</v>
      </c>
      <c r="CB90" s="64">
        <v>205113.25481922406</v>
      </c>
      <c r="CC90" s="64">
        <v>199133.85579468598</v>
      </c>
      <c r="CD90" s="64">
        <v>219623.81200171408</v>
      </c>
      <c r="CF90" s="180">
        <v>224751.93240110271</v>
      </c>
      <c r="CG90" s="64">
        <v>204471.2519393664</v>
      </c>
      <c r="CH90" s="64">
        <v>198177.97197151475</v>
      </c>
      <c r="CI90" s="64">
        <v>218344.648712052</v>
      </c>
      <c r="CK90" s="163">
        <v>219228.71875</v>
      </c>
      <c r="CL90" s="60">
        <v>219024.84375</v>
      </c>
    </row>
    <row r="91" spans="1:90">
      <c r="A91" s="9" t="s">
        <v>206</v>
      </c>
      <c r="B91" s="23" t="s">
        <v>207</v>
      </c>
      <c r="D91" s="131">
        <v>563507</v>
      </c>
      <c r="E91" s="54">
        <v>292492.1875</v>
      </c>
      <c r="F91" s="124">
        <f t="shared" si="33"/>
        <v>1926.5711156815087</v>
      </c>
      <c r="G91" s="131">
        <f t="shared" si="34"/>
        <v>539880</v>
      </c>
      <c r="H91" s="54">
        <v>291609.40625</v>
      </c>
      <c r="I91" s="124">
        <f t="shared" si="35"/>
        <v>1851.3806085430415</v>
      </c>
      <c r="J91" s="49">
        <f t="shared" si="36"/>
        <v>4.3763428910128077E-2</v>
      </c>
      <c r="K91" s="49">
        <f t="shared" si="37"/>
        <v>4.0613208754324726E-2</v>
      </c>
      <c r="M91" s="131">
        <f t="shared" si="38"/>
        <v>570441.58595990401</v>
      </c>
      <c r="N91" s="124">
        <f t="shared" si="39"/>
        <v>1950.2797351122549</v>
      </c>
      <c r="O91" s="49">
        <f t="shared" si="40"/>
        <v>-1.2156522474137121E-2</v>
      </c>
      <c r="P91" s="49">
        <f t="shared" si="41"/>
        <v>-1.2156522474137121E-2</v>
      </c>
      <c r="R91" s="131">
        <v>412367</v>
      </c>
      <c r="S91" s="54">
        <v>46840</v>
      </c>
      <c r="T91" s="54">
        <v>104300</v>
      </c>
      <c r="V91" s="124">
        <f t="shared" si="42"/>
        <v>104300</v>
      </c>
      <c r="W91" s="51">
        <f t="shared" si="43"/>
        <v>0</v>
      </c>
      <c r="Y91" s="176">
        <v>-2.8408065752478007E-2</v>
      </c>
      <c r="Z91" s="61">
        <v>-2.1594797118899889E-2</v>
      </c>
      <c r="AA91" s="117">
        <f t="shared" si="44"/>
        <v>4</v>
      </c>
      <c r="AB91" s="63">
        <f t="shared" si="45"/>
        <v>424.42406679648877</v>
      </c>
      <c r="AC91" s="63">
        <f t="shared" si="45"/>
        <v>47.873825550059131</v>
      </c>
      <c r="AE91" s="124">
        <f t="shared" si="46"/>
        <v>0</v>
      </c>
      <c r="AF91" s="51">
        <v>0</v>
      </c>
      <c r="AG91" s="51">
        <f t="shared" si="47"/>
        <v>0</v>
      </c>
      <c r="AI91" s="124">
        <v>0</v>
      </c>
      <c r="AJ91" s="51">
        <f t="shared" si="48"/>
        <v>0</v>
      </c>
      <c r="AK91" s="51">
        <f t="shared" si="49"/>
        <v>0</v>
      </c>
      <c r="AM91" s="124">
        <f t="shared" si="50"/>
        <v>0</v>
      </c>
      <c r="AN91" s="51">
        <f t="shared" si="51"/>
        <v>0</v>
      </c>
      <c r="AO91" s="51">
        <f t="shared" si="52"/>
        <v>0</v>
      </c>
      <c r="AQ91" s="124">
        <f t="shared" si="53"/>
        <v>412367</v>
      </c>
      <c r="AR91" s="51">
        <f t="shared" si="53"/>
        <v>46840</v>
      </c>
      <c r="AS91" s="51">
        <f t="shared" si="54"/>
        <v>104300</v>
      </c>
      <c r="AU91" s="178">
        <f t="shared" si="55"/>
        <v>563507</v>
      </c>
      <c r="AW91" s="124">
        <f t="shared" si="56"/>
        <v>1409.8393653676646</v>
      </c>
      <c r="AX91" s="51">
        <f t="shared" si="56"/>
        <v>160.14102940783675</v>
      </c>
      <c r="AY91" s="51">
        <f t="shared" si="56"/>
        <v>356.59072090600711</v>
      </c>
      <c r="AZ91" s="65">
        <f t="shared" si="57"/>
        <v>1926.5711156815087</v>
      </c>
      <c r="BB91" s="131">
        <v>424424.06679648877</v>
      </c>
      <c r="BC91" s="54">
        <v>47873.825550059133</v>
      </c>
      <c r="BD91" s="54">
        <v>98143.693613356081</v>
      </c>
      <c r="BE91" s="54">
        <f t="shared" si="58"/>
        <v>570441.58595990401</v>
      </c>
      <c r="BG91" s="122">
        <f t="shared" si="59"/>
        <v>-2.8408065752478007E-2</v>
      </c>
      <c r="BH91" s="49">
        <f t="shared" si="59"/>
        <v>-2.1594797118899889E-2</v>
      </c>
      <c r="BI91" s="49">
        <f t="shared" si="59"/>
        <v>6.2727478047617691E-2</v>
      </c>
      <c r="BJ91" s="49">
        <f t="shared" si="60"/>
        <v>-1.2156522474137121E-2</v>
      </c>
      <c r="BL91" s="131">
        <v>397780</v>
      </c>
      <c r="BM91" s="54">
        <v>45037</v>
      </c>
      <c r="BN91" s="54">
        <v>97063</v>
      </c>
      <c r="BO91" s="54">
        <f t="shared" si="61"/>
        <v>539880</v>
      </c>
      <c r="BQ91" s="122">
        <f t="shared" si="62"/>
        <v>3.6671024184222523E-2</v>
      </c>
      <c r="BR91" s="49">
        <f t="shared" si="62"/>
        <v>4.0033750027755E-2</v>
      </c>
      <c r="BS91" s="49">
        <f t="shared" si="62"/>
        <v>7.4559821971297069E-2</v>
      </c>
      <c r="BT91" s="49">
        <f t="shared" si="63"/>
        <v>4.3763428910128077E-2</v>
      </c>
      <c r="BV91" s="122">
        <f t="shared" si="64"/>
        <v>3.354220987164136E-2</v>
      </c>
      <c r="BW91" s="49">
        <f t="shared" si="64"/>
        <v>3.6894786550682124E-2</v>
      </c>
      <c r="BX91" s="49">
        <f t="shared" si="64"/>
        <v>7.1316654107746347E-2</v>
      </c>
      <c r="BY91" s="49">
        <f t="shared" si="32"/>
        <v>4.0613208754324726E-2</v>
      </c>
      <c r="CA91" s="180">
        <v>282530.45304434461</v>
      </c>
      <c r="CB91" s="64">
        <v>295312.26237457979</v>
      </c>
      <c r="CC91" s="64">
        <v>257589.29639065327</v>
      </c>
      <c r="CD91" s="64">
        <v>278897.47243457782</v>
      </c>
      <c r="CF91" s="180">
        <v>280522.69464200409</v>
      </c>
      <c r="CG91" s="64">
        <v>294199.76738134562</v>
      </c>
      <c r="CH91" s="64">
        <v>256513.14186071549</v>
      </c>
      <c r="CI91" s="64">
        <v>277276.06120461912</v>
      </c>
      <c r="CK91" s="163">
        <v>292492.1875</v>
      </c>
      <c r="CL91" s="60">
        <v>291609.40625</v>
      </c>
    </row>
    <row r="92" spans="1:90">
      <c r="A92" s="9" t="s">
        <v>208</v>
      </c>
      <c r="B92" s="23" t="s">
        <v>209</v>
      </c>
      <c r="D92" s="131">
        <v>631278</v>
      </c>
      <c r="E92" s="54">
        <v>320802.53125</v>
      </c>
      <c r="F92" s="124">
        <f t="shared" si="33"/>
        <v>1967.8086626693348</v>
      </c>
      <c r="G92" s="131">
        <f t="shared" si="34"/>
        <v>601631</v>
      </c>
      <c r="H92" s="54">
        <v>319072.6875</v>
      </c>
      <c r="I92" s="124">
        <f t="shared" si="35"/>
        <v>1885.5609507473121</v>
      </c>
      <c r="J92" s="49">
        <f t="shared" si="36"/>
        <v>4.927771341569831E-2</v>
      </c>
      <c r="K92" s="49">
        <f t="shared" si="37"/>
        <v>4.3619757764619127E-2</v>
      </c>
      <c r="M92" s="131">
        <f t="shared" si="38"/>
        <v>648434.90411946515</v>
      </c>
      <c r="N92" s="124">
        <f t="shared" si="39"/>
        <v>2021.2898619996943</v>
      </c>
      <c r="O92" s="49">
        <f t="shared" si="40"/>
        <v>-2.645894601056864E-2</v>
      </c>
      <c r="P92" s="49">
        <f t="shared" si="41"/>
        <v>-2.6458946010568529E-2</v>
      </c>
      <c r="R92" s="131">
        <v>461895</v>
      </c>
      <c r="S92" s="54">
        <v>57224</v>
      </c>
      <c r="T92" s="54">
        <v>112159</v>
      </c>
      <c r="V92" s="124">
        <f t="shared" si="42"/>
        <v>112159</v>
      </c>
      <c r="W92" s="51">
        <f t="shared" si="43"/>
        <v>0</v>
      </c>
      <c r="Y92" s="176">
        <v>-3.4999857825964154E-2</v>
      </c>
      <c r="Z92" s="61">
        <v>4.3755893612488439E-2</v>
      </c>
      <c r="AA92" s="117">
        <f t="shared" si="44"/>
        <v>1</v>
      </c>
      <c r="AB92" s="63">
        <f t="shared" si="45"/>
        <v>478.64759787434116</v>
      </c>
      <c r="AC92" s="63">
        <f t="shared" si="45"/>
        <v>54.825079647641594</v>
      </c>
      <c r="AE92" s="124">
        <f t="shared" si="46"/>
        <v>0</v>
      </c>
      <c r="AF92" s="51">
        <v>0</v>
      </c>
      <c r="AG92" s="51">
        <f t="shared" si="47"/>
        <v>0</v>
      </c>
      <c r="AI92" s="124">
        <v>0</v>
      </c>
      <c r="AJ92" s="51">
        <f t="shared" si="48"/>
        <v>0</v>
      </c>
      <c r="AK92" s="51">
        <f t="shared" si="49"/>
        <v>0</v>
      </c>
      <c r="AM92" s="124">
        <f t="shared" si="50"/>
        <v>0</v>
      </c>
      <c r="AN92" s="51">
        <f t="shared" si="51"/>
        <v>0</v>
      </c>
      <c r="AO92" s="51">
        <f t="shared" si="52"/>
        <v>0</v>
      </c>
      <c r="AQ92" s="124">
        <f t="shared" si="53"/>
        <v>461895</v>
      </c>
      <c r="AR92" s="51">
        <f t="shared" si="53"/>
        <v>57224</v>
      </c>
      <c r="AS92" s="51">
        <f t="shared" si="54"/>
        <v>112159</v>
      </c>
      <c r="AU92" s="178">
        <f t="shared" si="55"/>
        <v>631278</v>
      </c>
      <c r="AW92" s="124">
        <f t="shared" si="56"/>
        <v>1439.8109584741626</v>
      </c>
      <c r="AX92" s="51">
        <f t="shared" si="56"/>
        <v>178.37764489272558</v>
      </c>
      <c r="AY92" s="51">
        <f t="shared" si="56"/>
        <v>349.62005930244663</v>
      </c>
      <c r="AZ92" s="65">
        <f t="shared" si="57"/>
        <v>1967.8086626693348</v>
      </c>
      <c r="BB92" s="131">
        <v>478647.59787434124</v>
      </c>
      <c r="BC92" s="54">
        <v>54825.0796476416</v>
      </c>
      <c r="BD92" s="54">
        <v>114962.22659748231</v>
      </c>
      <c r="BE92" s="54">
        <f t="shared" si="58"/>
        <v>648434.90411946515</v>
      </c>
      <c r="BG92" s="122">
        <f t="shared" si="59"/>
        <v>-3.4999857825964265E-2</v>
      </c>
      <c r="BH92" s="49">
        <f t="shared" si="59"/>
        <v>4.3755893612488217E-2</v>
      </c>
      <c r="BI92" s="49">
        <f t="shared" si="59"/>
        <v>-2.4383892696313691E-2</v>
      </c>
      <c r="BJ92" s="49">
        <f t="shared" si="60"/>
        <v>-2.645894601056864E-2</v>
      </c>
      <c r="BL92" s="131">
        <v>442371</v>
      </c>
      <c r="BM92" s="54">
        <v>55132</v>
      </c>
      <c r="BN92" s="54">
        <v>104128</v>
      </c>
      <c r="BO92" s="54">
        <f t="shared" si="61"/>
        <v>601631</v>
      </c>
      <c r="BQ92" s="122">
        <f t="shared" si="62"/>
        <v>4.4134900343828942E-2</v>
      </c>
      <c r="BR92" s="49">
        <f t="shared" si="62"/>
        <v>3.7945294928535045E-2</v>
      </c>
      <c r="BS92" s="49">
        <f t="shared" si="62"/>
        <v>7.7126229256299972E-2</v>
      </c>
      <c r="BT92" s="49">
        <f t="shared" si="63"/>
        <v>4.927771341569831E-2</v>
      </c>
      <c r="BV92" s="122">
        <f t="shared" si="64"/>
        <v>3.8504675967235613E-2</v>
      </c>
      <c r="BW92" s="49">
        <f t="shared" si="64"/>
        <v>3.234844638037071E-2</v>
      </c>
      <c r="BX92" s="49">
        <f t="shared" si="64"/>
        <v>7.1318107766796812E-2</v>
      </c>
      <c r="BY92" s="49">
        <f t="shared" si="32"/>
        <v>4.3619757764619127E-2</v>
      </c>
      <c r="CA92" s="180">
        <v>318625.95280410635</v>
      </c>
      <c r="CB92" s="64">
        <v>338191.44636106008</v>
      </c>
      <c r="CC92" s="64">
        <v>301731.45079918165</v>
      </c>
      <c r="CD92" s="64">
        <v>317029.57892342063</v>
      </c>
      <c r="CF92" s="180">
        <v>315576.86407769332</v>
      </c>
      <c r="CG92" s="64">
        <v>336053.61831744184</v>
      </c>
      <c r="CH92" s="64">
        <v>299520.46752927423</v>
      </c>
      <c r="CI92" s="64">
        <v>314305.82311294018</v>
      </c>
      <c r="CK92" s="163">
        <v>320802.53125</v>
      </c>
      <c r="CL92" s="60">
        <v>319072.6875</v>
      </c>
    </row>
    <row r="93" spans="1:90">
      <c r="A93" s="9" t="s">
        <v>210</v>
      </c>
      <c r="B93" s="23" t="s">
        <v>211</v>
      </c>
      <c r="D93" s="131">
        <v>307239</v>
      </c>
      <c r="E93" s="54">
        <v>151357.890625</v>
      </c>
      <c r="F93" s="124">
        <f t="shared" si="33"/>
        <v>2029.8842612784993</v>
      </c>
      <c r="G93" s="131">
        <f t="shared" si="34"/>
        <v>293414</v>
      </c>
      <c r="H93" s="54">
        <v>150934</v>
      </c>
      <c r="I93" s="124">
        <f t="shared" si="35"/>
        <v>1943.9887633005155</v>
      </c>
      <c r="J93" s="49">
        <f t="shared" si="36"/>
        <v>4.7117724443959785E-2</v>
      </c>
      <c r="K93" s="49">
        <f t="shared" si="37"/>
        <v>4.4185182342386442E-2</v>
      </c>
      <c r="M93" s="131">
        <f t="shared" si="38"/>
        <v>310520.7809209018</v>
      </c>
      <c r="N93" s="124">
        <f t="shared" si="39"/>
        <v>2051.5665198469187</v>
      </c>
      <c r="O93" s="49">
        <f t="shared" si="40"/>
        <v>-1.0568635410387439E-2</v>
      </c>
      <c r="P93" s="49">
        <f t="shared" si="41"/>
        <v>-1.0568635410387439E-2</v>
      </c>
      <c r="R93" s="131">
        <v>220472</v>
      </c>
      <c r="S93" s="54">
        <v>24791</v>
      </c>
      <c r="T93" s="54">
        <v>61976</v>
      </c>
      <c r="V93" s="124">
        <f t="shared" si="42"/>
        <v>61976</v>
      </c>
      <c r="W93" s="51">
        <f t="shared" si="43"/>
        <v>0</v>
      </c>
      <c r="Y93" s="176">
        <v>-3.4998131941805455E-2</v>
      </c>
      <c r="Z93" s="61">
        <v>4.6673637579701444E-2</v>
      </c>
      <c r="AA93" s="117">
        <f t="shared" si="44"/>
        <v>1</v>
      </c>
      <c r="AB93" s="63">
        <f t="shared" si="45"/>
        <v>228.46795151147253</v>
      </c>
      <c r="AC93" s="63">
        <f t="shared" si="45"/>
        <v>23.685511041747461</v>
      </c>
      <c r="AE93" s="124">
        <f t="shared" si="46"/>
        <v>0</v>
      </c>
      <c r="AF93" s="51">
        <v>0</v>
      </c>
      <c r="AG93" s="51">
        <f t="shared" si="47"/>
        <v>0</v>
      </c>
      <c r="AI93" s="124">
        <v>0</v>
      </c>
      <c r="AJ93" s="51">
        <f t="shared" si="48"/>
        <v>0</v>
      </c>
      <c r="AK93" s="51">
        <f t="shared" si="49"/>
        <v>0</v>
      </c>
      <c r="AM93" s="124">
        <f t="shared" si="50"/>
        <v>0</v>
      </c>
      <c r="AN93" s="51">
        <f t="shared" si="51"/>
        <v>0</v>
      </c>
      <c r="AO93" s="51">
        <f t="shared" si="52"/>
        <v>0</v>
      </c>
      <c r="AQ93" s="124">
        <f t="shared" si="53"/>
        <v>220472</v>
      </c>
      <c r="AR93" s="51">
        <f t="shared" si="53"/>
        <v>24791</v>
      </c>
      <c r="AS93" s="51">
        <f t="shared" si="54"/>
        <v>61976</v>
      </c>
      <c r="AU93" s="178">
        <f t="shared" si="55"/>
        <v>307239</v>
      </c>
      <c r="AW93" s="124">
        <f t="shared" si="56"/>
        <v>1456.6270650945787</v>
      </c>
      <c r="AX93" s="51">
        <f t="shared" si="56"/>
        <v>163.79060184857804</v>
      </c>
      <c r="AY93" s="51">
        <f t="shared" si="56"/>
        <v>409.46659433534239</v>
      </c>
      <c r="AZ93" s="65">
        <f t="shared" si="57"/>
        <v>2029.8842612784993</v>
      </c>
      <c r="BB93" s="131">
        <v>228467.95151147255</v>
      </c>
      <c r="BC93" s="54">
        <v>23685.511041747461</v>
      </c>
      <c r="BD93" s="54">
        <v>58367.318367681801</v>
      </c>
      <c r="BE93" s="54">
        <f t="shared" si="58"/>
        <v>310520.7809209018</v>
      </c>
      <c r="BG93" s="122">
        <f t="shared" si="59"/>
        <v>-3.4998131941805566E-2</v>
      </c>
      <c r="BH93" s="49">
        <f t="shared" si="59"/>
        <v>4.6673637579701444E-2</v>
      </c>
      <c r="BI93" s="49">
        <f t="shared" si="59"/>
        <v>6.1827093195981675E-2</v>
      </c>
      <c r="BJ93" s="49">
        <f t="shared" si="60"/>
        <v>-1.0568635410387439E-2</v>
      </c>
      <c r="BL93" s="131">
        <v>211762</v>
      </c>
      <c r="BM93" s="54">
        <v>23964</v>
      </c>
      <c r="BN93" s="54">
        <v>57688</v>
      </c>
      <c r="BO93" s="54">
        <f t="shared" si="61"/>
        <v>293414</v>
      </c>
      <c r="BQ93" s="122">
        <f t="shared" si="62"/>
        <v>4.1131081119369917E-2</v>
      </c>
      <c r="BR93" s="49">
        <f t="shared" si="62"/>
        <v>3.4510098481054907E-2</v>
      </c>
      <c r="BS93" s="49">
        <f t="shared" si="62"/>
        <v>7.4330883372625056E-2</v>
      </c>
      <c r="BT93" s="49">
        <f t="shared" si="63"/>
        <v>4.7117724443959785E-2</v>
      </c>
      <c r="BV93" s="122">
        <f t="shared" si="64"/>
        <v>3.8215305120773202E-2</v>
      </c>
      <c r="BW93" s="49">
        <f t="shared" si="64"/>
        <v>3.1612865106546373E-2</v>
      </c>
      <c r="BX93" s="49">
        <f t="shared" si="64"/>
        <v>7.132212850871178E-2</v>
      </c>
      <c r="BY93" s="49">
        <f t="shared" si="32"/>
        <v>4.4185182342386442E-2</v>
      </c>
      <c r="CA93" s="180">
        <v>152086.45997353632</v>
      </c>
      <c r="CB93" s="64">
        <v>146105.34610238377</v>
      </c>
      <c r="CC93" s="64">
        <v>153191.67148702429</v>
      </c>
      <c r="CD93" s="64">
        <v>151818.28090516894</v>
      </c>
      <c r="CF93" s="180">
        <v>151056.50997620728</v>
      </c>
      <c r="CG93" s="64">
        <v>145469.55114515286</v>
      </c>
      <c r="CH93" s="64">
        <v>152437.13425189297</v>
      </c>
      <c r="CI93" s="64">
        <v>150861.81945574563</v>
      </c>
      <c r="CK93" s="163">
        <v>151357.890625</v>
      </c>
      <c r="CL93" s="60">
        <v>150934</v>
      </c>
    </row>
    <row r="94" spans="1:90">
      <c r="A94" s="9" t="s">
        <v>212</v>
      </c>
      <c r="B94" s="23" t="s">
        <v>213</v>
      </c>
      <c r="D94" s="131">
        <v>662042</v>
      </c>
      <c r="E94" s="54">
        <v>295589</v>
      </c>
      <c r="F94" s="124">
        <f t="shared" si="33"/>
        <v>2239.7382852541873</v>
      </c>
      <c r="G94" s="131">
        <f t="shared" si="34"/>
        <v>636156</v>
      </c>
      <c r="H94" s="54">
        <v>294842.5</v>
      </c>
      <c r="I94" s="124">
        <f t="shared" si="35"/>
        <v>2157.6129628530489</v>
      </c>
      <c r="J94" s="49">
        <f t="shared" si="36"/>
        <v>4.0691276982375291E-2</v>
      </c>
      <c r="K94" s="49">
        <f t="shared" si="37"/>
        <v>3.8063046438385539E-2</v>
      </c>
      <c r="M94" s="131">
        <f t="shared" si="38"/>
        <v>669593.79732732265</v>
      </c>
      <c r="N94" s="124">
        <f t="shared" si="39"/>
        <v>2265.2865882266346</v>
      </c>
      <c r="O94" s="49">
        <f t="shared" si="40"/>
        <v>-1.1278176944687357E-2</v>
      </c>
      <c r="P94" s="49">
        <f t="shared" si="41"/>
        <v>-1.1278176944687468E-2</v>
      </c>
      <c r="R94" s="131">
        <v>480298</v>
      </c>
      <c r="S94" s="54">
        <v>49248</v>
      </c>
      <c r="T94" s="54">
        <v>132496</v>
      </c>
      <c r="V94" s="124">
        <f t="shared" si="42"/>
        <v>132496</v>
      </c>
      <c r="W94" s="51">
        <f t="shared" si="43"/>
        <v>0</v>
      </c>
      <c r="Y94" s="176">
        <v>-1.4078270268183646E-2</v>
      </c>
      <c r="Z94" s="61">
        <v>-1.49900162375598E-2</v>
      </c>
      <c r="AA94" s="117">
        <f t="shared" si="44"/>
        <v>4</v>
      </c>
      <c r="AB94" s="63">
        <f t="shared" si="45"/>
        <v>487.15631831205036</v>
      </c>
      <c r="AC94" s="63">
        <f t="shared" si="45"/>
        <v>49.997462778892391</v>
      </c>
      <c r="AE94" s="124">
        <f t="shared" si="46"/>
        <v>0</v>
      </c>
      <c r="AF94" s="51">
        <v>0</v>
      </c>
      <c r="AG94" s="51">
        <f t="shared" si="47"/>
        <v>0</v>
      </c>
      <c r="AI94" s="124">
        <v>0</v>
      </c>
      <c r="AJ94" s="51">
        <f t="shared" si="48"/>
        <v>0</v>
      </c>
      <c r="AK94" s="51">
        <f t="shared" si="49"/>
        <v>0</v>
      </c>
      <c r="AM94" s="124">
        <f t="shared" si="50"/>
        <v>0</v>
      </c>
      <c r="AN94" s="51">
        <f t="shared" si="51"/>
        <v>0</v>
      </c>
      <c r="AO94" s="51">
        <f t="shared" si="52"/>
        <v>0</v>
      </c>
      <c r="AQ94" s="124">
        <f t="shared" si="53"/>
        <v>480298</v>
      </c>
      <c r="AR94" s="51">
        <f t="shared" si="53"/>
        <v>49248</v>
      </c>
      <c r="AS94" s="51">
        <f t="shared" si="54"/>
        <v>132496</v>
      </c>
      <c r="AU94" s="178">
        <f t="shared" si="55"/>
        <v>662042</v>
      </c>
      <c r="AW94" s="124">
        <f t="shared" si="56"/>
        <v>1624.8845525374759</v>
      </c>
      <c r="AX94" s="51">
        <f t="shared" si="56"/>
        <v>166.60971822361452</v>
      </c>
      <c r="AY94" s="51">
        <f t="shared" si="56"/>
        <v>448.24401449309681</v>
      </c>
      <c r="AZ94" s="65">
        <f t="shared" si="57"/>
        <v>2239.7382852541873</v>
      </c>
      <c r="BB94" s="131">
        <v>487156.31831205025</v>
      </c>
      <c r="BC94" s="54">
        <v>49997.462778892383</v>
      </c>
      <c r="BD94" s="54">
        <v>132440.01623638</v>
      </c>
      <c r="BE94" s="54">
        <f t="shared" si="58"/>
        <v>669593.79732732265</v>
      </c>
      <c r="BG94" s="122">
        <f t="shared" si="59"/>
        <v>-1.4078270268183424E-2</v>
      </c>
      <c r="BH94" s="49">
        <f t="shared" si="59"/>
        <v>-1.4990016237559689E-2</v>
      </c>
      <c r="BI94" s="49">
        <f t="shared" si="59"/>
        <v>4.2271033491925181E-4</v>
      </c>
      <c r="BJ94" s="49">
        <f t="shared" si="60"/>
        <v>-1.1278176944687357E-2</v>
      </c>
      <c r="BL94" s="131">
        <v>465327</v>
      </c>
      <c r="BM94" s="54">
        <v>47465</v>
      </c>
      <c r="BN94" s="54">
        <v>123364</v>
      </c>
      <c r="BO94" s="54">
        <f t="shared" si="61"/>
        <v>636156</v>
      </c>
      <c r="BQ94" s="122">
        <f t="shared" si="62"/>
        <v>3.2173073988829293E-2</v>
      </c>
      <c r="BR94" s="49">
        <f t="shared" si="62"/>
        <v>3.7564521226166603E-2</v>
      </c>
      <c r="BS94" s="49">
        <f t="shared" si="62"/>
        <v>7.4024837067540039E-2</v>
      </c>
      <c r="BT94" s="49">
        <f t="shared" si="63"/>
        <v>4.0691276982375291E-2</v>
      </c>
      <c r="BV94" s="122">
        <f t="shared" si="64"/>
        <v>2.9566355877760575E-2</v>
      </c>
      <c r="BW94" s="49">
        <f t="shared" si="64"/>
        <v>3.4944187197852417E-2</v>
      </c>
      <c r="BX94" s="49">
        <f t="shared" si="64"/>
        <v>7.1312423747453835E-2</v>
      </c>
      <c r="BY94" s="49">
        <f t="shared" si="32"/>
        <v>3.8063046438385539E-2</v>
      </c>
      <c r="CA94" s="180">
        <v>324290.03462264821</v>
      </c>
      <c r="CB94" s="64">
        <v>308412.03259983304</v>
      </c>
      <c r="CC94" s="64">
        <v>347603.89934675529</v>
      </c>
      <c r="CD94" s="64">
        <v>327374.48010248615</v>
      </c>
      <c r="CF94" s="180">
        <v>322991.94818302611</v>
      </c>
      <c r="CG94" s="64">
        <v>307786.05293213436</v>
      </c>
      <c r="CH94" s="64">
        <v>346074.11484373669</v>
      </c>
      <c r="CI94" s="64">
        <v>325949.74778828875</v>
      </c>
      <c r="CK94" s="163">
        <v>295589</v>
      </c>
      <c r="CL94" s="60">
        <v>294842.5</v>
      </c>
    </row>
    <row r="95" spans="1:90">
      <c r="A95" s="9" t="s">
        <v>214</v>
      </c>
      <c r="B95" s="23" t="s">
        <v>215</v>
      </c>
      <c r="D95" s="131">
        <v>375210</v>
      </c>
      <c r="E95" s="54">
        <v>191801.03125</v>
      </c>
      <c r="F95" s="124">
        <f t="shared" si="33"/>
        <v>1956.2459990683706</v>
      </c>
      <c r="G95" s="131">
        <f t="shared" si="34"/>
        <v>357349</v>
      </c>
      <c r="H95" s="54">
        <v>190842.6875</v>
      </c>
      <c r="I95" s="124">
        <f t="shared" si="35"/>
        <v>1872.4793948418903</v>
      </c>
      <c r="J95" s="49">
        <f t="shared" si="36"/>
        <v>4.9981950418218624E-2</v>
      </c>
      <c r="K95" s="49">
        <f t="shared" si="37"/>
        <v>4.4735661421552386E-2</v>
      </c>
      <c r="M95" s="131">
        <f t="shared" si="38"/>
        <v>385710.90796827653</v>
      </c>
      <c r="N95" s="124">
        <f t="shared" si="39"/>
        <v>2010.9949641799778</v>
      </c>
      <c r="O95" s="49">
        <f t="shared" si="40"/>
        <v>-2.7224814624999372E-2</v>
      </c>
      <c r="P95" s="49">
        <f t="shared" si="41"/>
        <v>-2.7224814624999483E-2</v>
      </c>
      <c r="R95" s="131">
        <v>275706</v>
      </c>
      <c r="S95" s="54">
        <v>29907</v>
      </c>
      <c r="T95" s="54">
        <v>69597</v>
      </c>
      <c r="V95" s="124">
        <f t="shared" si="42"/>
        <v>69597</v>
      </c>
      <c r="W95" s="51">
        <f t="shared" si="43"/>
        <v>0</v>
      </c>
      <c r="Y95" s="176">
        <v>-3.5001015522802215E-2</v>
      </c>
      <c r="Z95" s="61">
        <v>-2.5858887092488847E-2</v>
      </c>
      <c r="AA95" s="117">
        <f t="shared" si="44"/>
        <v>4</v>
      </c>
      <c r="AB95" s="63">
        <f t="shared" si="45"/>
        <v>285.70600014607032</v>
      </c>
      <c r="AC95" s="63">
        <f t="shared" si="45"/>
        <v>30.700890870663304</v>
      </c>
      <c r="AE95" s="124">
        <f t="shared" si="46"/>
        <v>0</v>
      </c>
      <c r="AF95" s="51">
        <v>0</v>
      </c>
      <c r="AG95" s="51">
        <f t="shared" si="47"/>
        <v>0</v>
      </c>
      <c r="AI95" s="124">
        <v>0</v>
      </c>
      <c r="AJ95" s="51">
        <f t="shared" si="48"/>
        <v>0</v>
      </c>
      <c r="AK95" s="51">
        <f t="shared" si="49"/>
        <v>0</v>
      </c>
      <c r="AM95" s="124">
        <f t="shared" si="50"/>
        <v>0</v>
      </c>
      <c r="AN95" s="51">
        <f t="shared" si="51"/>
        <v>0</v>
      </c>
      <c r="AO95" s="51">
        <f t="shared" si="52"/>
        <v>0</v>
      </c>
      <c r="AQ95" s="124">
        <f t="shared" si="53"/>
        <v>275706</v>
      </c>
      <c r="AR95" s="51">
        <f t="shared" si="53"/>
        <v>29907</v>
      </c>
      <c r="AS95" s="51">
        <f t="shared" si="54"/>
        <v>69597</v>
      </c>
      <c r="AU95" s="178">
        <f t="shared" si="55"/>
        <v>375210</v>
      </c>
      <c r="AW95" s="124">
        <f t="shared" si="56"/>
        <v>1437.458381757267</v>
      </c>
      <c r="AX95" s="51">
        <f t="shared" si="56"/>
        <v>155.92721167916034</v>
      </c>
      <c r="AY95" s="51">
        <f t="shared" si="56"/>
        <v>362.86040563194308</v>
      </c>
      <c r="AZ95" s="65">
        <f t="shared" si="57"/>
        <v>1956.2459990683706</v>
      </c>
      <c r="BB95" s="131">
        <v>285706.00014607032</v>
      </c>
      <c r="BC95" s="54">
        <v>30700.890870663297</v>
      </c>
      <c r="BD95" s="54">
        <v>69304.01695154293</v>
      </c>
      <c r="BE95" s="54">
        <f t="shared" si="58"/>
        <v>385710.90796827653</v>
      </c>
      <c r="BG95" s="122">
        <f t="shared" si="59"/>
        <v>-3.5001015522802104E-2</v>
      </c>
      <c r="BH95" s="49">
        <f t="shared" si="59"/>
        <v>-2.5858887092488625E-2</v>
      </c>
      <c r="BI95" s="49">
        <f t="shared" si="59"/>
        <v>4.2275045710831183E-3</v>
      </c>
      <c r="BJ95" s="49">
        <f t="shared" si="60"/>
        <v>-2.7224814624999372E-2</v>
      </c>
      <c r="BL95" s="131">
        <v>264045</v>
      </c>
      <c r="BM95" s="54">
        <v>28664</v>
      </c>
      <c r="BN95" s="54">
        <v>64640</v>
      </c>
      <c r="BO95" s="54">
        <f t="shared" si="61"/>
        <v>357349</v>
      </c>
      <c r="BQ95" s="122">
        <f t="shared" si="62"/>
        <v>4.4162926773845257E-2</v>
      </c>
      <c r="BR95" s="49">
        <f t="shared" si="62"/>
        <v>4.3364499023164971E-2</v>
      </c>
      <c r="BS95" s="49">
        <f t="shared" si="62"/>
        <v>7.6686262376237657E-2</v>
      </c>
      <c r="BT95" s="49">
        <f t="shared" si="63"/>
        <v>4.9981950418218624E-2</v>
      </c>
      <c r="BV95" s="122">
        <f t="shared" si="64"/>
        <v>3.8945712829092871E-2</v>
      </c>
      <c r="BW95" s="49">
        <f t="shared" si="64"/>
        <v>3.8151274463869234E-2</v>
      </c>
      <c r="BX95" s="49">
        <f t="shared" si="64"/>
        <v>7.1306543906871189E-2</v>
      </c>
      <c r="BY95" s="49">
        <f t="shared" si="32"/>
        <v>4.4735661421552386E-2</v>
      </c>
      <c r="CA95" s="180">
        <v>190188.66264589649</v>
      </c>
      <c r="CB95" s="64">
        <v>189380.09310433021</v>
      </c>
      <c r="CC95" s="64">
        <v>181896.28193455751</v>
      </c>
      <c r="CD95" s="64">
        <v>188579.86509132187</v>
      </c>
      <c r="CF95" s="180">
        <v>188363.6609971165</v>
      </c>
      <c r="CG95" s="64">
        <v>188405.59091081066</v>
      </c>
      <c r="CH95" s="64">
        <v>180571.88941676734</v>
      </c>
      <c r="CI95" s="64">
        <v>186960.73778018</v>
      </c>
      <c r="CK95" s="163">
        <v>191801.03125</v>
      </c>
      <c r="CL95" s="60">
        <v>190842.6875</v>
      </c>
    </row>
    <row r="96" spans="1:90">
      <c r="A96" s="9" t="s">
        <v>216</v>
      </c>
      <c r="B96" s="23" t="s">
        <v>217</v>
      </c>
      <c r="D96" s="131">
        <v>633513.48834625364</v>
      </c>
      <c r="E96" s="54">
        <v>294240.34375</v>
      </c>
      <c r="F96" s="124">
        <f t="shared" si="33"/>
        <v>2153.0476761695045</v>
      </c>
      <c r="G96" s="131">
        <f t="shared" si="34"/>
        <v>608112</v>
      </c>
      <c r="H96" s="54">
        <v>292661.875</v>
      </c>
      <c r="I96" s="124">
        <f t="shared" si="35"/>
        <v>2077.865454801723</v>
      </c>
      <c r="J96" s="49">
        <f t="shared" si="36"/>
        <v>4.177106905677519E-2</v>
      </c>
      <c r="K96" s="49">
        <f t="shared" si="37"/>
        <v>3.6182429999999988E-2</v>
      </c>
      <c r="M96" s="131">
        <f t="shared" si="38"/>
        <v>627572.34044097911</v>
      </c>
      <c r="N96" s="124">
        <f t="shared" si="39"/>
        <v>2132.8561965458862</v>
      </c>
      <c r="O96" s="49">
        <f t="shared" si="40"/>
        <v>9.4668734143059652E-3</v>
      </c>
      <c r="P96" s="49">
        <f t="shared" si="41"/>
        <v>9.4668734143061872E-3</v>
      </c>
      <c r="R96" s="131">
        <v>477119</v>
      </c>
      <c r="S96" s="54">
        <v>50493</v>
      </c>
      <c r="T96" s="54">
        <v>105250</v>
      </c>
      <c r="V96" s="124">
        <f t="shared" si="42"/>
        <v>105250</v>
      </c>
      <c r="W96" s="51">
        <f t="shared" si="43"/>
        <v>651.48834625363816</v>
      </c>
      <c r="Y96" s="176">
        <v>1.8754877408173387E-2</v>
      </c>
      <c r="Z96" s="61">
        <v>2.7650923444377362E-2</v>
      </c>
      <c r="AA96" s="117">
        <f t="shared" si="44"/>
        <v>2</v>
      </c>
      <c r="AB96" s="63">
        <f t="shared" si="45"/>
        <v>468.33542649027038</v>
      </c>
      <c r="AC96" s="63">
        <f t="shared" si="45"/>
        <v>49.134388777429031</v>
      </c>
      <c r="AE96" s="124">
        <f t="shared" si="46"/>
        <v>0</v>
      </c>
      <c r="AF96" s="51">
        <v>0</v>
      </c>
      <c r="AG96" s="51">
        <f t="shared" si="47"/>
        <v>651.48834625363816</v>
      </c>
      <c r="AI96" s="124">
        <v>0</v>
      </c>
      <c r="AJ96" s="51">
        <f t="shared" si="48"/>
        <v>0</v>
      </c>
      <c r="AK96" s="51">
        <f t="shared" si="49"/>
        <v>651.48834625363816</v>
      </c>
      <c r="AM96" s="124">
        <f t="shared" si="50"/>
        <v>589.62873484378076</v>
      </c>
      <c r="AN96" s="51">
        <f t="shared" si="51"/>
        <v>61.859611409857351</v>
      </c>
      <c r="AO96" s="51">
        <f t="shared" si="52"/>
        <v>0</v>
      </c>
      <c r="AQ96" s="124">
        <f t="shared" si="53"/>
        <v>477709</v>
      </c>
      <c r="AR96" s="51">
        <f t="shared" si="53"/>
        <v>50555</v>
      </c>
      <c r="AS96" s="51">
        <f t="shared" si="54"/>
        <v>105250</v>
      </c>
      <c r="AU96" s="178">
        <f t="shared" si="55"/>
        <v>633514</v>
      </c>
      <c r="AW96" s="124">
        <f t="shared" si="56"/>
        <v>1623.5333126373837</v>
      </c>
      <c r="AX96" s="51">
        <f t="shared" si="56"/>
        <v>171.81532401604937</v>
      </c>
      <c r="AY96" s="51">
        <f t="shared" si="56"/>
        <v>357.70077841339526</v>
      </c>
      <c r="AZ96" s="65">
        <f t="shared" si="57"/>
        <v>2153.0494150668283</v>
      </c>
      <c r="BB96" s="131">
        <v>468335.42649027042</v>
      </c>
      <c r="BC96" s="54">
        <v>49134.388777429034</v>
      </c>
      <c r="BD96" s="54">
        <v>110102.52517327968</v>
      </c>
      <c r="BE96" s="54">
        <f t="shared" si="58"/>
        <v>627572.34044097911</v>
      </c>
      <c r="BG96" s="122">
        <f t="shared" si="59"/>
        <v>2.0014658254609463E-2</v>
      </c>
      <c r="BH96" s="49">
        <f t="shared" si="59"/>
        <v>2.8912768794298271E-2</v>
      </c>
      <c r="BI96" s="49">
        <f t="shared" si="59"/>
        <v>-4.4072787301133731E-2</v>
      </c>
      <c r="BJ96" s="49">
        <f t="shared" si="60"/>
        <v>9.4676887047728808E-3</v>
      </c>
      <c r="BL96" s="131">
        <v>461768</v>
      </c>
      <c r="BM96" s="54">
        <v>48627</v>
      </c>
      <c r="BN96" s="54">
        <v>97717</v>
      </c>
      <c r="BO96" s="54">
        <f t="shared" si="61"/>
        <v>608112</v>
      </c>
      <c r="BQ96" s="122">
        <f t="shared" si="62"/>
        <v>3.4521664558825993E-2</v>
      </c>
      <c r="BR96" s="49">
        <f t="shared" si="62"/>
        <v>3.9648754807000142E-2</v>
      </c>
      <c r="BS96" s="49">
        <f t="shared" si="62"/>
        <v>7.7089963875272449E-2</v>
      </c>
      <c r="BT96" s="49">
        <f t="shared" si="63"/>
        <v>4.1771910437550908E-2</v>
      </c>
      <c r="BV96" s="122">
        <f t="shared" si="64"/>
        <v>2.8971915337177689E-2</v>
      </c>
      <c r="BW96" s="49">
        <f t="shared" si="64"/>
        <v>3.4071501023495987E-2</v>
      </c>
      <c r="BX96" s="49">
        <f t="shared" si="64"/>
        <v>7.1311854635567773E-2</v>
      </c>
      <c r="BY96" s="49">
        <f t="shared" si="32"/>
        <v>3.6183266867141572E-2</v>
      </c>
      <c r="CA96" s="180">
        <v>311761.35043835622</v>
      </c>
      <c r="CB96" s="64">
        <v>303088.11429916759</v>
      </c>
      <c r="CC96" s="64">
        <v>288976.61119165079</v>
      </c>
      <c r="CD96" s="64">
        <v>306829.55770890112</v>
      </c>
      <c r="CF96" s="180">
        <v>310175.62541988207</v>
      </c>
      <c r="CG96" s="64">
        <v>302100.17047734919</v>
      </c>
      <c r="CH96" s="64">
        <v>287471.78083416092</v>
      </c>
      <c r="CI96" s="64">
        <v>305436.48144787055</v>
      </c>
      <c r="CK96" s="163">
        <v>294240.34375</v>
      </c>
      <c r="CL96" s="60">
        <v>292661.875</v>
      </c>
    </row>
    <row r="97" spans="1:90">
      <c r="A97" s="9" t="s">
        <v>218</v>
      </c>
      <c r="B97" s="23" t="s">
        <v>219</v>
      </c>
      <c r="D97" s="131">
        <v>621695</v>
      </c>
      <c r="E97" s="54">
        <v>287812.9375</v>
      </c>
      <c r="F97" s="124">
        <f t="shared" si="33"/>
        <v>2160.0662061968637</v>
      </c>
      <c r="G97" s="131">
        <f t="shared" si="34"/>
        <v>594583</v>
      </c>
      <c r="H97" s="54">
        <v>286551.59375</v>
      </c>
      <c r="I97" s="124">
        <f t="shared" si="35"/>
        <v>2074.9596685849874</v>
      </c>
      <c r="J97" s="49">
        <f t="shared" si="36"/>
        <v>4.5598343713156853E-2</v>
      </c>
      <c r="K97" s="49">
        <f t="shared" si="37"/>
        <v>4.101599606989681E-2</v>
      </c>
      <c r="M97" s="131">
        <f t="shared" si="38"/>
        <v>631591.30963756831</v>
      </c>
      <c r="N97" s="124">
        <f t="shared" si="39"/>
        <v>2194.4507259600459</v>
      </c>
      <c r="O97" s="49">
        <f t="shared" si="40"/>
        <v>-1.56688502304555E-2</v>
      </c>
      <c r="P97" s="49">
        <f t="shared" si="41"/>
        <v>-1.56688502304555E-2</v>
      </c>
      <c r="R97" s="131">
        <v>450910</v>
      </c>
      <c r="S97" s="54">
        <v>47448</v>
      </c>
      <c r="T97" s="54">
        <v>123337</v>
      </c>
      <c r="V97" s="124">
        <f t="shared" si="42"/>
        <v>123337</v>
      </c>
      <c r="W97" s="51">
        <f t="shared" si="43"/>
        <v>0</v>
      </c>
      <c r="Y97" s="176">
        <v>-2.7436883278806112E-2</v>
      </c>
      <c r="Z97" s="61">
        <v>-2.746644155526623E-2</v>
      </c>
      <c r="AA97" s="117">
        <f t="shared" si="44"/>
        <v>4</v>
      </c>
      <c r="AB97" s="63">
        <f t="shared" si="45"/>
        <v>463.63057805456862</v>
      </c>
      <c r="AC97" s="63">
        <f t="shared" si="45"/>
        <v>48.788033675545741</v>
      </c>
      <c r="AE97" s="124">
        <f t="shared" si="46"/>
        <v>0</v>
      </c>
      <c r="AF97" s="51">
        <v>0</v>
      </c>
      <c r="AG97" s="51">
        <f t="shared" si="47"/>
        <v>0</v>
      </c>
      <c r="AI97" s="124">
        <v>0</v>
      </c>
      <c r="AJ97" s="51">
        <f t="shared" si="48"/>
        <v>0</v>
      </c>
      <c r="AK97" s="51">
        <f t="shared" si="49"/>
        <v>0</v>
      </c>
      <c r="AM97" s="124">
        <f t="shared" si="50"/>
        <v>0</v>
      </c>
      <c r="AN97" s="51">
        <f t="shared" si="51"/>
        <v>0</v>
      </c>
      <c r="AO97" s="51">
        <f t="shared" si="52"/>
        <v>0</v>
      </c>
      <c r="AQ97" s="124">
        <f t="shared" si="53"/>
        <v>450910</v>
      </c>
      <c r="AR97" s="51">
        <f t="shared" si="53"/>
        <v>47448</v>
      </c>
      <c r="AS97" s="51">
        <f t="shared" si="54"/>
        <v>123337</v>
      </c>
      <c r="AU97" s="178">
        <f t="shared" si="55"/>
        <v>621695</v>
      </c>
      <c r="AW97" s="124">
        <f t="shared" si="56"/>
        <v>1566.6773144970248</v>
      </c>
      <c r="AX97" s="51">
        <f t="shared" si="56"/>
        <v>164.85707839314904</v>
      </c>
      <c r="AY97" s="51">
        <f t="shared" si="56"/>
        <v>428.53181330668986</v>
      </c>
      <c r="AZ97" s="65">
        <f t="shared" si="57"/>
        <v>2160.0662061968637</v>
      </c>
      <c r="BB97" s="131">
        <v>463630.57805456867</v>
      </c>
      <c r="BC97" s="54">
        <v>48788.033675545739</v>
      </c>
      <c r="BD97" s="54">
        <v>119172.69790745384</v>
      </c>
      <c r="BE97" s="54">
        <f t="shared" si="58"/>
        <v>631591.30963756831</v>
      </c>
      <c r="BG97" s="122">
        <f t="shared" si="59"/>
        <v>-2.7436883278806223E-2</v>
      </c>
      <c r="BH97" s="49">
        <f t="shared" si="59"/>
        <v>-2.746644155526623E-2</v>
      </c>
      <c r="BI97" s="49">
        <f t="shared" si="59"/>
        <v>3.4943423835046783E-2</v>
      </c>
      <c r="BJ97" s="49">
        <f t="shared" si="60"/>
        <v>-1.56688502304555E-2</v>
      </c>
      <c r="BL97" s="131">
        <v>434477</v>
      </c>
      <c r="BM97" s="54">
        <v>45484</v>
      </c>
      <c r="BN97" s="54">
        <v>114622</v>
      </c>
      <c r="BO97" s="54">
        <f t="shared" si="61"/>
        <v>594583</v>
      </c>
      <c r="BQ97" s="122">
        <f t="shared" si="62"/>
        <v>3.7822485425005326E-2</v>
      </c>
      <c r="BR97" s="49">
        <f t="shared" si="62"/>
        <v>4.3180019347462739E-2</v>
      </c>
      <c r="BS97" s="49">
        <f t="shared" si="62"/>
        <v>7.6032524297255266E-2</v>
      </c>
      <c r="BT97" s="49">
        <f t="shared" si="63"/>
        <v>4.5598343713156853E-2</v>
      </c>
      <c r="BV97" s="122">
        <f t="shared" si="64"/>
        <v>3.3274215576641453E-2</v>
      </c>
      <c r="BW97" s="49">
        <f t="shared" si="64"/>
        <v>3.8608270040575654E-2</v>
      </c>
      <c r="BX97" s="49">
        <f t="shared" si="64"/>
        <v>7.1316798482049082E-2</v>
      </c>
      <c r="BY97" s="49">
        <f t="shared" si="32"/>
        <v>4.101599606989681E-2</v>
      </c>
      <c r="CA97" s="180">
        <v>308629.42870244494</v>
      </c>
      <c r="CB97" s="64">
        <v>300951.60426373745</v>
      </c>
      <c r="CC97" s="64">
        <v>312782.31206471898</v>
      </c>
      <c r="CD97" s="64">
        <v>308794.49220580497</v>
      </c>
      <c r="CF97" s="180">
        <v>307442.45218219759</v>
      </c>
      <c r="CG97" s="64">
        <v>300167.21223476209</v>
      </c>
      <c r="CH97" s="64">
        <v>311114.53172386647</v>
      </c>
      <c r="CI97" s="64">
        <v>307527.19401063223</v>
      </c>
      <c r="CK97" s="163">
        <v>287812.9375</v>
      </c>
      <c r="CL97" s="60">
        <v>286551.59375</v>
      </c>
    </row>
    <row r="98" spans="1:90">
      <c r="A98" s="9" t="s">
        <v>220</v>
      </c>
      <c r="B98" s="23" t="s">
        <v>221</v>
      </c>
      <c r="D98" s="131">
        <v>244377.17210693308</v>
      </c>
      <c r="E98" s="54">
        <v>118259.265625</v>
      </c>
      <c r="F98" s="124">
        <f t="shared" si="33"/>
        <v>2066.4526438194939</v>
      </c>
      <c r="G98" s="131">
        <f t="shared" si="34"/>
        <v>233307</v>
      </c>
      <c r="H98" s="54">
        <v>117911.875</v>
      </c>
      <c r="I98" s="124">
        <f t="shared" si="35"/>
        <v>1978.6556697533647</v>
      </c>
      <c r="J98" s="49">
        <f t="shared" si="36"/>
        <v>4.7448949696893283E-2</v>
      </c>
      <c r="K98" s="49">
        <f t="shared" si="37"/>
        <v>4.4372032692819641E-2</v>
      </c>
      <c r="M98" s="131">
        <f t="shared" si="38"/>
        <v>253240.59285692553</v>
      </c>
      <c r="N98" s="124">
        <f t="shared" si="39"/>
        <v>2141.4017034398908</v>
      </c>
      <c r="O98" s="49">
        <f t="shared" si="40"/>
        <v>-3.5000000000000253E-2</v>
      </c>
      <c r="P98" s="49">
        <f t="shared" si="41"/>
        <v>-3.5000000000000364E-2</v>
      </c>
      <c r="R98" s="131">
        <v>184561</v>
      </c>
      <c r="S98" s="54">
        <v>20747</v>
      </c>
      <c r="T98" s="54">
        <v>38766</v>
      </c>
      <c r="V98" s="124">
        <f t="shared" si="42"/>
        <v>38766</v>
      </c>
      <c r="W98" s="51">
        <f t="shared" si="43"/>
        <v>303.17210693308152</v>
      </c>
      <c r="Y98" s="176">
        <v>-3.4999838726987531E-2</v>
      </c>
      <c r="Z98" s="61">
        <v>4.0061309739598094E-2</v>
      </c>
      <c r="AA98" s="117">
        <f t="shared" si="44"/>
        <v>1</v>
      </c>
      <c r="AB98" s="63">
        <f t="shared" si="45"/>
        <v>191.25489031683696</v>
      </c>
      <c r="AC98" s="63">
        <f t="shared" si="45"/>
        <v>19.947862501677388</v>
      </c>
      <c r="AE98" s="124">
        <f t="shared" si="46"/>
        <v>303.17210693308152</v>
      </c>
      <c r="AF98" s="51">
        <v>0</v>
      </c>
      <c r="AG98" s="51">
        <f t="shared" si="47"/>
        <v>0</v>
      </c>
      <c r="AI98" s="124">
        <v>0</v>
      </c>
      <c r="AJ98" s="51">
        <f t="shared" si="48"/>
        <v>0</v>
      </c>
      <c r="AK98" s="51">
        <f t="shared" si="49"/>
        <v>0</v>
      </c>
      <c r="AM98" s="124">
        <f t="shared" si="50"/>
        <v>0</v>
      </c>
      <c r="AN98" s="51">
        <f t="shared" si="51"/>
        <v>0</v>
      </c>
      <c r="AO98" s="51">
        <f t="shared" si="52"/>
        <v>0</v>
      </c>
      <c r="AQ98" s="124">
        <f t="shared" si="53"/>
        <v>184864</v>
      </c>
      <c r="AR98" s="51">
        <f t="shared" si="53"/>
        <v>20747</v>
      </c>
      <c r="AS98" s="51">
        <f t="shared" si="54"/>
        <v>38766</v>
      </c>
      <c r="AU98" s="178">
        <f t="shared" si="55"/>
        <v>244377</v>
      </c>
      <c r="AW98" s="124">
        <f t="shared" si="56"/>
        <v>1563.209436681296</v>
      </c>
      <c r="AX98" s="51">
        <f t="shared" si="56"/>
        <v>175.43657057527074</v>
      </c>
      <c r="AY98" s="51">
        <f t="shared" si="56"/>
        <v>327.80518122721094</v>
      </c>
      <c r="AZ98" s="65">
        <f t="shared" si="57"/>
        <v>2066.4511884837775</v>
      </c>
      <c r="BB98" s="131">
        <v>191254.89031683697</v>
      </c>
      <c r="BC98" s="54">
        <v>19947.862501677391</v>
      </c>
      <c r="BD98" s="54">
        <v>42037.840038411174</v>
      </c>
      <c r="BE98" s="54">
        <f t="shared" si="58"/>
        <v>253240.59285692553</v>
      </c>
      <c r="BG98" s="122">
        <f t="shared" si="59"/>
        <v>-3.3415565511813461E-2</v>
      </c>
      <c r="BH98" s="49">
        <f t="shared" si="59"/>
        <v>4.0061309739597872E-2</v>
      </c>
      <c r="BI98" s="49">
        <f t="shared" si="59"/>
        <v>-7.7830831351506147E-2</v>
      </c>
      <c r="BJ98" s="49">
        <f t="shared" si="60"/>
        <v>-3.5000679618268138E-2</v>
      </c>
      <c r="BL98" s="131">
        <v>177199</v>
      </c>
      <c r="BM98" s="54">
        <v>20029</v>
      </c>
      <c r="BN98" s="54">
        <v>36079</v>
      </c>
      <c r="BO98" s="54">
        <f t="shared" si="61"/>
        <v>233307</v>
      </c>
      <c r="BQ98" s="122">
        <f t="shared" si="62"/>
        <v>4.3256451785845362E-2</v>
      </c>
      <c r="BR98" s="49">
        <f t="shared" si="62"/>
        <v>3.5848020370462752E-2</v>
      </c>
      <c r="BS98" s="49">
        <f t="shared" si="62"/>
        <v>7.4475456636824644E-2</v>
      </c>
      <c r="BT98" s="49">
        <f t="shared" si="63"/>
        <v>4.7448212012498603E-2</v>
      </c>
      <c r="BV98" s="122">
        <f t="shared" si="64"/>
        <v>4.0191850387335082E-2</v>
      </c>
      <c r="BW98" s="49">
        <f t="shared" si="64"/>
        <v>3.2805181491836866E-2</v>
      </c>
      <c r="BX98" s="49">
        <f t="shared" si="64"/>
        <v>7.1319148347106287E-2</v>
      </c>
      <c r="BY98" s="49">
        <f t="shared" si="32"/>
        <v>4.4371297175398228E-2</v>
      </c>
      <c r="CA98" s="180">
        <v>127314.48340339361</v>
      </c>
      <c r="CB98" s="64">
        <v>123049.46047705435</v>
      </c>
      <c r="CC98" s="64">
        <v>110333.09669327085</v>
      </c>
      <c r="CD98" s="64">
        <v>123813.13530426049</v>
      </c>
      <c r="CF98" s="180">
        <v>126409.75487104172</v>
      </c>
      <c r="CG98" s="64">
        <v>122570.3329876939</v>
      </c>
      <c r="CH98" s="64">
        <v>109803.24427752392</v>
      </c>
      <c r="CI98" s="64">
        <v>123107.59254444241</v>
      </c>
      <c r="CK98" s="163">
        <v>118259.265625</v>
      </c>
      <c r="CL98" s="60">
        <v>117911.875</v>
      </c>
    </row>
    <row r="99" spans="1:90">
      <c r="A99" s="9" t="s">
        <v>222</v>
      </c>
      <c r="B99" s="23" t="s">
        <v>223</v>
      </c>
      <c r="D99" s="131">
        <v>969790.51156654966</v>
      </c>
      <c r="E99" s="54">
        <v>508753.4375</v>
      </c>
      <c r="F99" s="124">
        <f t="shared" si="33"/>
        <v>1906.2092559650757</v>
      </c>
      <c r="G99" s="131">
        <f t="shared" si="34"/>
        <v>926156</v>
      </c>
      <c r="H99" s="54">
        <v>503442.40625</v>
      </c>
      <c r="I99" s="124">
        <f t="shared" si="35"/>
        <v>1839.6463796100809</v>
      </c>
      <c r="J99" s="49">
        <f t="shared" si="36"/>
        <v>4.7113565713065242E-2</v>
      </c>
      <c r="K99" s="49">
        <f t="shared" si="37"/>
        <v>3.6182429999999766E-2</v>
      </c>
      <c r="M99" s="131">
        <f t="shared" si="38"/>
        <v>965813.05488919327</v>
      </c>
      <c r="N99" s="124">
        <f t="shared" si="39"/>
        <v>1898.3912121265878</v>
      </c>
      <c r="O99" s="49">
        <f t="shared" si="40"/>
        <v>4.1182469601352967E-3</v>
      </c>
      <c r="P99" s="49">
        <f t="shared" si="41"/>
        <v>4.1182469601352967E-3</v>
      </c>
      <c r="R99" s="131">
        <v>715249</v>
      </c>
      <c r="S99" s="54">
        <v>79205</v>
      </c>
      <c r="T99" s="54">
        <v>174910</v>
      </c>
      <c r="V99" s="124">
        <f t="shared" si="42"/>
        <v>174910</v>
      </c>
      <c r="W99" s="51">
        <f t="shared" si="43"/>
        <v>426.51156654965598</v>
      </c>
      <c r="Y99" s="176">
        <v>9.855452105194118E-4</v>
      </c>
      <c r="Z99" s="61">
        <v>-1.9576851551252883E-3</v>
      </c>
      <c r="AA99" s="117">
        <f t="shared" si="44"/>
        <v>3</v>
      </c>
      <c r="AB99" s="63">
        <f t="shared" si="45"/>
        <v>714.54478381061381</v>
      </c>
      <c r="AC99" s="63">
        <f t="shared" si="45"/>
        <v>79.360362603774774</v>
      </c>
      <c r="AE99" s="124">
        <f t="shared" si="46"/>
        <v>0</v>
      </c>
      <c r="AF99" s="51">
        <v>0</v>
      </c>
      <c r="AG99" s="51">
        <f t="shared" si="47"/>
        <v>426.51156654965598</v>
      </c>
      <c r="AI99" s="124">
        <v>0</v>
      </c>
      <c r="AJ99" s="51">
        <f t="shared" si="48"/>
        <v>155.05845271169846</v>
      </c>
      <c r="AK99" s="51">
        <f t="shared" si="49"/>
        <v>271.45311383795752</v>
      </c>
      <c r="AM99" s="124">
        <f t="shared" si="50"/>
        <v>244.31811207937261</v>
      </c>
      <c r="AN99" s="51">
        <f t="shared" si="51"/>
        <v>27.135001758584931</v>
      </c>
      <c r="AO99" s="51">
        <f t="shared" si="52"/>
        <v>0</v>
      </c>
      <c r="AQ99" s="124">
        <f t="shared" si="53"/>
        <v>715493</v>
      </c>
      <c r="AR99" s="51">
        <f t="shared" si="53"/>
        <v>79387</v>
      </c>
      <c r="AS99" s="51">
        <f t="shared" si="54"/>
        <v>174910</v>
      </c>
      <c r="AU99" s="178">
        <f t="shared" si="55"/>
        <v>969790</v>
      </c>
      <c r="AW99" s="124">
        <f t="shared" si="56"/>
        <v>1406.3649447086045</v>
      </c>
      <c r="AX99" s="51">
        <f t="shared" si="56"/>
        <v>156.04218890412903</v>
      </c>
      <c r="AY99" s="51">
        <f t="shared" si="56"/>
        <v>343.80111682292073</v>
      </c>
      <c r="AZ99" s="65">
        <f t="shared" si="57"/>
        <v>1906.2082504356542</v>
      </c>
      <c r="BB99" s="131">
        <v>714544.78381061391</v>
      </c>
      <c r="BC99" s="54">
        <v>79360.362603774774</v>
      </c>
      <c r="BD99" s="54">
        <v>171907.9084748046</v>
      </c>
      <c r="BE99" s="54">
        <f t="shared" si="58"/>
        <v>965813.05488919327</v>
      </c>
      <c r="BG99" s="122">
        <f t="shared" si="59"/>
        <v>1.3270213580307555E-3</v>
      </c>
      <c r="BH99" s="49">
        <f t="shared" si="59"/>
        <v>3.3565114058542456E-4</v>
      </c>
      <c r="BI99" s="49">
        <f t="shared" si="59"/>
        <v>1.7463370660666167E-2</v>
      </c>
      <c r="BJ99" s="49">
        <f t="shared" si="60"/>
        <v>4.1177172856323718E-3</v>
      </c>
      <c r="BL99" s="131">
        <v>688705</v>
      </c>
      <c r="BM99" s="54">
        <v>75889</v>
      </c>
      <c r="BN99" s="54">
        <v>161562</v>
      </c>
      <c r="BO99" s="54">
        <f t="shared" si="61"/>
        <v>926156</v>
      </c>
      <c r="BQ99" s="122">
        <f t="shared" si="62"/>
        <v>3.8896189224704392E-2</v>
      </c>
      <c r="BR99" s="49">
        <f t="shared" si="62"/>
        <v>4.6093636758950618E-2</v>
      </c>
      <c r="BS99" s="49">
        <f t="shared" si="62"/>
        <v>8.2618437503868547E-2</v>
      </c>
      <c r="BT99" s="49">
        <f t="shared" si="63"/>
        <v>4.7113013358440758E-2</v>
      </c>
      <c r="BV99" s="122">
        <f t="shared" si="64"/>
        <v>2.8050837194078859E-2</v>
      </c>
      <c r="BW99" s="49">
        <f t="shared" si="64"/>
        <v>3.5173148393202958E-2</v>
      </c>
      <c r="BX99" s="49">
        <f t="shared" si="64"/>
        <v>7.1316655678739904E-2</v>
      </c>
      <c r="BY99" s="49">
        <f t="shared" si="32"/>
        <v>3.618188341157258E-2</v>
      </c>
      <c r="CA99" s="180">
        <v>475657.90275339817</v>
      </c>
      <c r="CB99" s="64">
        <v>489538.65612602542</v>
      </c>
      <c r="CC99" s="64">
        <v>451191.87548070413</v>
      </c>
      <c r="CD99" s="64">
        <v>472200.5311019654</v>
      </c>
      <c r="CF99" s="180">
        <v>471575.9935200754</v>
      </c>
      <c r="CG99" s="64">
        <v>484572.84481621091</v>
      </c>
      <c r="CH99" s="64">
        <v>448145.98132691253</v>
      </c>
      <c r="CI99" s="64">
        <v>468379.91396195267</v>
      </c>
      <c r="CK99" s="163">
        <v>508753.4375</v>
      </c>
      <c r="CL99" s="60">
        <v>503442.40625</v>
      </c>
    </row>
    <row r="100" spans="1:90">
      <c r="A100" s="9" t="s">
        <v>224</v>
      </c>
      <c r="B100" s="23" t="s">
        <v>225</v>
      </c>
      <c r="D100" s="131">
        <v>1774914.0997652537</v>
      </c>
      <c r="E100" s="54">
        <v>992432.125</v>
      </c>
      <c r="F100" s="124">
        <f t="shared" si="33"/>
        <v>1788.4488571601344</v>
      </c>
      <c r="G100" s="131">
        <f t="shared" si="34"/>
        <v>1697843</v>
      </c>
      <c r="H100" s="54">
        <v>988083.5</v>
      </c>
      <c r="I100" s="124">
        <f t="shared" si="35"/>
        <v>1718.3193525648387</v>
      </c>
      <c r="J100" s="49">
        <f t="shared" si="36"/>
        <v>4.5393537426754893E-2</v>
      </c>
      <c r="K100" s="49">
        <f t="shared" si="37"/>
        <v>4.0812846861450591E-2</v>
      </c>
      <c r="M100" s="131">
        <f t="shared" si="38"/>
        <v>1820698.75450376</v>
      </c>
      <c r="N100" s="124">
        <f t="shared" si="39"/>
        <v>1834.5826466507824</v>
      </c>
      <c r="O100" s="49">
        <f t="shared" si="40"/>
        <v>-2.5146749084795861E-2</v>
      </c>
      <c r="P100" s="49">
        <f t="shared" si="41"/>
        <v>-2.5146749084795972E-2</v>
      </c>
      <c r="R100" s="131">
        <v>1288612</v>
      </c>
      <c r="S100" s="54">
        <v>156307</v>
      </c>
      <c r="T100" s="54">
        <v>329553</v>
      </c>
      <c r="V100" s="124">
        <f t="shared" si="42"/>
        <v>329553</v>
      </c>
      <c r="W100" s="51">
        <f t="shared" si="43"/>
        <v>442.09976525371894</v>
      </c>
      <c r="Y100" s="176">
        <v>-2.9712260689131686E-2</v>
      </c>
      <c r="Z100" s="61">
        <v>4.7150384901972764E-3</v>
      </c>
      <c r="AA100" s="117">
        <f t="shared" si="44"/>
        <v>1</v>
      </c>
      <c r="AB100" s="63">
        <f t="shared" si="45"/>
        <v>1328.0720221356364</v>
      </c>
      <c r="AC100" s="63">
        <f t="shared" si="45"/>
        <v>155.5734651238875</v>
      </c>
      <c r="AE100" s="124">
        <f t="shared" si="46"/>
        <v>442.09976525371894</v>
      </c>
      <c r="AF100" s="51">
        <v>0</v>
      </c>
      <c r="AG100" s="51">
        <f t="shared" si="47"/>
        <v>0</v>
      </c>
      <c r="AI100" s="124">
        <v>0</v>
      </c>
      <c r="AJ100" s="51">
        <f t="shared" si="48"/>
        <v>0</v>
      </c>
      <c r="AK100" s="51">
        <f t="shared" si="49"/>
        <v>0</v>
      </c>
      <c r="AM100" s="124">
        <f t="shared" si="50"/>
        <v>0</v>
      </c>
      <c r="AN100" s="51">
        <f t="shared" si="51"/>
        <v>0</v>
      </c>
      <c r="AO100" s="51">
        <f t="shared" si="52"/>
        <v>0</v>
      </c>
      <c r="AQ100" s="124">
        <f t="shared" si="53"/>
        <v>1289054</v>
      </c>
      <c r="AR100" s="51">
        <f t="shared" si="53"/>
        <v>156307</v>
      </c>
      <c r="AS100" s="51">
        <f t="shared" si="54"/>
        <v>329553</v>
      </c>
      <c r="AU100" s="178">
        <f t="shared" si="55"/>
        <v>1774914</v>
      </c>
      <c r="AW100" s="124">
        <f t="shared" si="56"/>
        <v>1298.8837901634836</v>
      </c>
      <c r="AX100" s="51">
        <f t="shared" si="56"/>
        <v>157.49893223176346</v>
      </c>
      <c r="AY100" s="51">
        <f t="shared" si="56"/>
        <v>332.06603423886543</v>
      </c>
      <c r="AZ100" s="65">
        <f t="shared" si="57"/>
        <v>1788.4487566341122</v>
      </c>
      <c r="BB100" s="131">
        <v>1328072.0221356363</v>
      </c>
      <c r="BC100" s="54">
        <v>155573.46512388752</v>
      </c>
      <c r="BD100" s="54">
        <v>337053.26724423596</v>
      </c>
      <c r="BE100" s="54">
        <f t="shared" si="58"/>
        <v>1820698.75450376</v>
      </c>
      <c r="BG100" s="122">
        <f t="shared" si="59"/>
        <v>-2.9379447413471205E-2</v>
      </c>
      <c r="BH100" s="49">
        <f t="shared" si="59"/>
        <v>4.7150384901972764E-3</v>
      </c>
      <c r="BI100" s="49">
        <f t="shared" si="59"/>
        <v>-2.2252468595122976E-2</v>
      </c>
      <c r="BJ100" s="49">
        <f t="shared" si="60"/>
        <v>-2.5146803879831814E-2</v>
      </c>
      <c r="BL100" s="131">
        <v>1240895</v>
      </c>
      <c r="BM100" s="54">
        <v>150680</v>
      </c>
      <c r="BN100" s="54">
        <v>306268</v>
      </c>
      <c r="BO100" s="54">
        <f t="shared" si="61"/>
        <v>1697843</v>
      </c>
      <c r="BQ100" s="122">
        <f t="shared" si="62"/>
        <v>3.8809891247849393E-2</v>
      </c>
      <c r="BR100" s="49">
        <f t="shared" si="62"/>
        <v>3.73440403504115E-2</v>
      </c>
      <c r="BS100" s="49">
        <f t="shared" si="62"/>
        <v>7.6028184465892545E-2</v>
      </c>
      <c r="BT100" s="49">
        <f t="shared" si="63"/>
        <v>4.539347866675536E-2</v>
      </c>
      <c r="BV100" s="122">
        <f t="shared" si="64"/>
        <v>3.4258048809931774E-2</v>
      </c>
      <c r="BW100" s="49">
        <f t="shared" si="64"/>
        <v>3.2798620957151803E-2</v>
      </c>
      <c r="BX100" s="49">
        <f t="shared" si="64"/>
        <v>7.1313259438981591E-2</v>
      </c>
      <c r="BY100" s="49">
        <f t="shared" si="32"/>
        <v>4.0812788358924657E-2</v>
      </c>
      <c r="CA100" s="180">
        <v>884070.48384798225</v>
      </c>
      <c r="CB100" s="64">
        <v>959663.26950721967</v>
      </c>
      <c r="CC100" s="64">
        <v>884634.66942310298</v>
      </c>
      <c r="CD100" s="64">
        <v>890167.00954823918</v>
      </c>
      <c r="CF100" s="180">
        <v>878604.04574853077</v>
      </c>
      <c r="CG100" s="64">
        <v>954864.82732938358</v>
      </c>
      <c r="CH100" s="64">
        <v>878885.1382425687</v>
      </c>
      <c r="CI100" s="64">
        <v>884713.43565368524</v>
      </c>
      <c r="CK100" s="163">
        <v>992432.125</v>
      </c>
      <c r="CL100" s="60">
        <v>988083.5</v>
      </c>
    </row>
    <row r="101" spans="1:90">
      <c r="A101" s="9" t="s">
        <v>226</v>
      </c>
      <c r="B101" s="23" t="s">
        <v>227</v>
      </c>
      <c r="D101" s="131">
        <v>1218080.6543551346</v>
      </c>
      <c r="E101" s="54">
        <v>622377.375</v>
      </c>
      <c r="F101" s="124">
        <f t="shared" si="33"/>
        <v>1957.141604569309</v>
      </c>
      <c r="G101" s="131">
        <f t="shared" si="34"/>
        <v>1166897</v>
      </c>
      <c r="H101" s="54">
        <v>617798</v>
      </c>
      <c r="I101" s="124">
        <f t="shared" si="35"/>
        <v>1888.8002227265224</v>
      </c>
      <c r="J101" s="49">
        <f t="shared" si="36"/>
        <v>4.3863043914873945E-2</v>
      </c>
      <c r="K101" s="49">
        <f t="shared" si="37"/>
        <v>3.6182429999999988E-2</v>
      </c>
      <c r="M101" s="131">
        <f t="shared" si="38"/>
        <v>1175613.5714225809</v>
      </c>
      <c r="N101" s="124">
        <f t="shared" si="39"/>
        <v>1888.9079498151439</v>
      </c>
      <c r="O101" s="49">
        <f t="shared" si="40"/>
        <v>3.6123335052321126E-2</v>
      </c>
      <c r="P101" s="49">
        <f t="shared" si="41"/>
        <v>3.6123335052320904E-2</v>
      </c>
      <c r="R101" s="131">
        <v>906264</v>
      </c>
      <c r="S101" s="54">
        <v>92558</v>
      </c>
      <c r="T101" s="54">
        <v>218645</v>
      </c>
      <c r="V101" s="124">
        <f t="shared" si="42"/>
        <v>218645</v>
      </c>
      <c r="W101" s="51">
        <f t="shared" si="43"/>
        <v>613.65435513458215</v>
      </c>
      <c r="Y101" s="176">
        <v>3.991388818628816E-2</v>
      </c>
      <c r="Z101" s="61">
        <v>-1.6583700232613019E-3</v>
      </c>
      <c r="AA101" s="117">
        <f t="shared" si="44"/>
        <v>3</v>
      </c>
      <c r="AB101" s="63">
        <f t="shared" si="45"/>
        <v>871.47985068322657</v>
      </c>
      <c r="AC101" s="63">
        <f t="shared" si="45"/>
        <v>92.711750387646958</v>
      </c>
      <c r="AE101" s="124">
        <f t="shared" si="46"/>
        <v>0</v>
      </c>
      <c r="AF101" s="51">
        <v>0</v>
      </c>
      <c r="AG101" s="51">
        <f t="shared" si="47"/>
        <v>613.65435513458215</v>
      </c>
      <c r="AI101" s="124">
        <v>0</v>
      </c>
      <c r="AJ101" s="51">
        <f t="shared" si="48"/>
        <v>153.49541261301957</v>
      </c>
      <c r="AK101" s="51">
        <f t="shared" si="49"/>
        <v>460.15894252156261</v>
      </c>
      <c r="AM101" s="124">
        <f t="shared" si="50"/>
        <v>415.91240379386551</v>
      </c>
      <c r="AN101" s="51">
        <f t="shared" si="51"/>
        <v>44.246538727697121</v>
      </c>
      <c r="AO101" s="51">
        <f t="shared" si="52"/>
        <v>0</v>
      </c>
      <c r="AQ101" s="124">
        <f t="shared" si="53"/>
        <v>906680</v>
      </c>
      <c r="AR101" s="51">
        <f t="shared" si="53"/>
        <v>92756</v>
      </c>
      <c r="AS101" s="51">
        <f t="shared" si="54"/>
        <v>218645</v>
      </c>
      <c r="AU101" s="178">
        <f t="shared" si="55"/>
        <v>1218081</v>
      </c>
      <c r="AW101" s="124">
        <f t="shared" si="56"/>
        <v>1456.8010284756897</v>
      </c>
      <c r="AX101" s="51">
        <f t="shared" si="56"/>
        <v>149.03498058553302</v>
      </c>
      <c r="AY101" s="51">
        <f t="shared" si="56"/>
        <v>351.3061508702819</v>
      </c>
      <c r="AZ101" s="65">
        <f t="shared" si="57"/>
        <v>1957.1421599315047</v>
      </c>
      <c r="BB101" s="131">
        <v>871479.85068322672</v>
      </c>
      <c r="BC101" s="54">
        <v>92711.750387646971</v>
      </c>
      <c r="BD101" s="54">
        <v>211421.9703517071</v>
      </c>
      <c r="BE101" s="54">
        <f t="shared" si="58"/>
        <v>1175613.5714225809</v>
      </c>
      <c r="BG101" s="122">
        <f t="shared" si="59"/>
        <v>4.0391237145846803E-2</v>
      </c>
      <c r="BH101" s="49">
        <f t="shared" si="59"/>
        <v>4.7728159772630896E-4</v>
      </c>
      <c r="BI101" s="49">
        <f t="shared" si="59"/>
        <v>3.4164044712463815E-2</v>
      </c>
      <c r="BJ101" s="49">
        <f t="shared" si="60"/>
        <v>3.6123629064634288E-2</v>
      </c>
      <c r="BL101" s="131">
        <v>875349</v>
      </c>
      <c r="BM101" s="54">
        <v>88959</v>
      </c>
      <c r="BN101" s="54">
        <v>202589</v>
      </c>
      <c r="BO101" s="54">
        <f t="shared" si="61"/>
        <v>1166897</v>
      </c>
      <c r="BQ101" s="122">
        <f t="shared" si="62"/>
        <v>3.5792581016257596E-2</v>
      </c>
      <c r="BR101" s="49">
        <f t="shared" si="62"/>
        <v>4.268258411178194E-2</v>
      </c>
      <c r="BS101" s="49">
        <f t="shared" si="62"/>
        <v>7.9254056241947923E-2</v>
      </c>
      <c r="BT101" s="49">
        <f t="shared" si="63"/>
        <v>4.3863340123421413E-2</v>
      </c>
      <c r="BV101" s="122">
        <f t="shared" si="64"/>
        <v>2.8171348559516529E-2</v>
      </c>
      <c r="BW101" s="49">
        <f t="shared" si="64"/>
        <v>3.5010655872718122E-2</v>
      </c>
      <c r="BX101" s="49">
        <f t="shared" si="64"/>
        <v>7.1313039678158274E-2</v>
      </c>
      <c r="BY101" s="49">
        <f t="shared" si="32"/>
        <v>3.6182724029082181E-2</v>
      </c>
      <c r="CA101" s="180">
        <v>580126.37900341325</v>
      </c>
      <c r="CB101" s="64">
        <v>571897.40826236387</v>
      </c>
      <c r="CC101" s="64">
        <v>554901.02908670716</v>
      </c>
      <c r="CD101" s="64">
        <v>574775.15962973807</v>
      </c>
      <c r="CF101" s="180">
        <v>578719.25824018614</v>
      </c>
      <c r="CG101" s="64">
        <v>567846.93215870671</v>
      </c>
      <c r="CH101" s="64">
        <v>553176.6756385247</v>
      </c>
      <c r="CI101" s="64">
        <v>573245.57862686738</v>
      </c>
      <c r="CK101" s="163">
        <v>622377.375</v>
      </c>
      <c r="CL101" s="60">
        <v>617798</v>
      </c>
    </row>
    <row r="102" spans="1:90">
      <c r="A102" s="9" t="s">
        <v>228</v>
      </c>
      <c r="B102" s="23" t="s">
        <v>229</v>
      </c>
      <c r="D102" s="131">
        <v>810054.64593894524</v>
      </c>
      <c r="E102" s="54">
        <v>417783.125</v>
      </c>
      <c r="F102" s="124">
        <f t="shared" si="33"/>
        <v>1938.935771852789</v>
      </c>
      <c r="G102" s="131">
        <f t="shared" si="34"/>
        <v>774490</v>
      </c>
      <c r="H102" s="54">
        <v>415892.8125</v>
      </c>
      <c r="I102" s="124">
        <f t="shared" si="35"/>
        <v>1862.234635276367</v>
      </c>
      <c r="J102" s="49">
        <f t="shared" si="36"/>
        <v>4.5920084105598891E-2</v>
      </c>
      <c r="K102" s="49">
        <f t="shared" si="37"/>
        <v>4.1187686623087139E-2</v>
      </c>
      <c r="M102" s="131">
        <f t="shared" si="38"/>
        <v>831664.76978172059</v>
      </c>
      <c r="N102" s="124">
        <f t="shared" si="39"/>
        <v>1990.6614700670846</v>
      </c>
      <c r="O102" s="49">
        <f t="shared" si="40"/>
        <v>-2.5984176110342094E-2</v>
      </c>
      <c r="P102" s="49">
        <f t="shared" si="41"/>
        <v>-2.5984176110342094E-2</v>
      </c>
      <c r="R102" s="131">
        <v>602098</v>
      </c>
      <c r="S102" s="54">
        <v>69255</v>
      </c>
      <c r="T102" s="54">
        <v>138260</v>
      </c>
      <c r="V102" s="124">
        <f t="shared" si="42"/>
        <v>138260</v>
      </c>
      <c r="W102" s="51">
        <f t="shared" si="43"/>
        <v>441.64593894523568</v>
      </c>
      <c r="Y102" s="176">
        <v>-3.1317328295157876E-2</v>
      </c>
      <c r="Z102" s="61">
        <v>-1.856237980932296E-2</v>
      </c>
      <c r="AA102" s="117">
        <f t="shared" si="44"/>
        <v>4</v>
      </c>
      <c r="AB102" s="63">
        <f t="shared" si="45"/>
        <v>621.5637149163947</v>
      </c>
      <c r="AC102" s="63">
        <f t="shared" si="45"/>
        <v>70.564851576144903</v>
      </c>
      <c r="AE102" s="124">
        <f t="shared" si="46"/>
        <v>0</v>
      </c>
      <c r="AF102" s="51">
        <v>0</v>
      </c>
      <c r="AG102" s="51">
        <f t="shared" si="47"/>
        <v>441.64593894523568</v>
      </c>
      <c r="AI102" s="124">
        <v>0</v>
      </c>
      <c r="AJ102" s="51">
        <f t="shared" si="48"/>
        <v>0</v>
      </c>
      <c r="AK102" s="51">
        <f t="shared" si="49"/>
        <v>441.64593894523568</v>
      </c>
      <c r="AM102" s="124">
        <f t="shared" si="50"/>
        <v>396.61863962596448</v>
      </c>
      <c r="AN102" s="51">
        <f t="shared" si="51"/>
        <v>45.027299319271243</v>
      </c>
      <c r="AO102" s="51">
        <f t="shared" si="52"/>
        <v>0</v>
      </c>
      <c r="AQ102" s="124">
        <f t="shared" si="53"/>
        <v>602495</v>
      </c>
      <c r="AR102" s="51">
        <f t="shared" si="53"/>
        <v>69300</v>
      </c>
      <c r="AS102" s="51">
        <f t="shared" si="54"/>
        <v>138260</v>
      </c>
      <c r="AU102" s="178">
        <f t="shared" si="55"/>
        <v>810055</v>
      </c>
      <c r="AW102" s="124">
        <f t="shared" si="56"/>
        <v>1442.1238291996594</v>
      </c>
      <c r="AX102" s="51">
        <f t="shared" si="56"/>
        <v>165.87553649994837</v>
      </c>
      <c r="AY102" s="51">
        <f t="shared" si="56"/>
        <v>330.93725362890137</v>
      </c>
      <c r="AZ102" s="65">
        <f t="shared" si="57"/>
        <v>1938.9366193285093</v>
      </c>
      <c r="BB102" s="131">
        <v>621563.71491639467</v>
      </c>
      <c r="BC102" s="54">
        <v>70564.851576144894</v>
      </c>
      <c r="BD102" s="54">
        <v>139536.20328918102</v>
      </c>
      <c r="BE102" s="54">
        <f t="shared" si="58"/>
        <v>831664.76978172059</v>
      </c>
      <c r="BG102" s="122">
        <f t="shared" si="59"/>
        <v>-3.0678616622528465E-2</v>
      </c>
      <c r="BH102" s="49">
        <f t="shared" si="59"/>
        <v>-1.7924668555137857E-2</v>
      </c>
      <c r="BI102" s="49">
        <f t="shared" si="59"/>
        <v>-9.1460370792528778E-3</v>
      </c>
      <c r="BJ102" s="49">
        <f t="shared" si="60"/>
        <v>-2.5983750384655946E-2</v>
      </c>
      <c r="BL102" s="131">
        <v>579471</v>
      </c>
      <c r="BM102" s="54">
        <v>66546</v>
      </c>
      <c r="BN102" s="54">
        <v>128473</v>
      </c>
      <c r="BO102" s="54">
        <f t="shared" si="61"/>
        <v>774490</v>
      </c>
      <c r="BQ102" s="122">
        <f t="shared" si="62"/>
        <v>3.9732790769512194E-2</v>
      </c>
      <c r="BR102" s="49">
        <f t="shared" si="62"/>
        <v>4.1384906681092737E-2</v>
      </c>
      <c r="BS102" s="49">
        <f t="shared" si="62"/>
        <v>7.617943069750055E-2</v>
      </c>
      <c r="BT102" s="49">
        <f t="shared" si="63"/>
        <v>4.5920541259409475E-2</v>
      </c>
      <c r="BV102" s="122">
        <f t="shared" si="64"/>
        <v>3.5028388476931571E-2</v>
      </c>
      <c r="BW102" s="49">
        <f t="shared" si="64"/>
        <v>3.6673029181467642E-2</v>
      </c>
      <c r="BX102" s="49">
        <f t="shared" si="64"/>
        <v>7.1310120980670133E-2</v>
      </c>
      <c r="BY102" s="49">
        <f t="shared" si="32"/>
        <v>4.1188141708447645E-2</v>
      </c>
      <c r="CA102" s="180">
        <v>413762.29980723525</v>
      </c>
      <c r="CB102" s="64">
        <v>435283.07428216463</v>
      </c>
      <c r="CC102" s="64">
        <v>366228.65008406324</v>
      </c>
      <c r="CD102" s="64">
        <v>406613.41654237401</v>
      </c>
      <c r="CF102" s="180">
        <v>410458.97846880945</v>
      </c>
      <c r="CG102" s="64">
        <v>432516.67809510033</v>
      </c>
      <c r="CH102" s="64">
        <v>363860.71647987654</v>
      </c>
      <c r="CI102" s="64">
        <v>403801.36009249557</v>
      </c>
      <c r="CK102" s="163">
        <v>417783.125</v>
      </c>
      <c r="CL102" s="60">
        <v>415892.8125</v>
      </c>
    </row>
    <row r="103" spans="1:90">
      <c r="A103" s="9" t="s">
        <v>230</v>
      </c>
      <c r="B103" s="23" t="s">
        <v>231</v>
      </c>
      <c r="D103" s="131">
        <v>536043.01401181263</v>
      </c>
      <c r="E103" s="54">
        <v>243632.0625</v>
      </c>
      <c r="F103" s="124">
        <f t="shared" si="33"/>
        <v>2200.2153924704085</v>
      </c>
      <c r="G103" s="131">
        <f t="shared" si="34"/>
        <v>512958</v>
      </c>
      <c r="H103" s="54">
        <v>242885.5625</v>
      </c>
      <c r="I103" s="124">
        <f t="shared" si="35"/>
        <v>2111.9328572689456</v>
      </c>
      <c r="J103" s="49">
        <f t="shared" si="36"/>
        <v>4.5003711827893644E-2</v>
      </c>
      <c r="K103" s="49">
        <f t="shared" si="37"/>
        <v>4.1801771726600156E-2</v>
      </c>
      <c r="M103" s="131">
        <f t="shared" si="38"/>
        <v>551594.62053908547</v>
      </c>
      <c r="N103" s="124">
        <f t="shared" si="39"/>
        <v>2264.0477401823309</v>
      </c>
      <c r="O103" s="49">
        <f t="shared" si="40"/>
        <v>-2.8193905357659088E-2</v>
      </c>
      <c r="P103" s="49">
        <f t="shared" si="41"/>
        <v>-2.8193905357659088E-2</v>
      </c>
      <c r="R103" s="131">
        <v>408747</v>
      </c>
      <c r="S103" s="54">
        <v>42779</v>
      </c>
      <c r="T103" s="54">
        <v>82755</v>
      </c>
      <c r="V103" s="124">
        <f t="shared" si="42"/>
        <v>82755</v>
      </c>
      <c r="W103" s="51">
        <f t="shared" si="43"/>
        <v>1762.0140118126292</v>
      </c>
      <c r="Y103" s="176">
        <v>-2.3552189000785484E-2</v>
      </c>
      <c r="Z103" s="61">
        <v>-1.8496947897060356E-2</v>
      </c>
      <c r="AA103" s="117">
        <f t="shared" si="44"/>
        <v>4</v>
      </c>
      <c r="AB103" s="63">
        <f t="shared" si="45"/>
        <v>418.60608974249504</v>
      </c>
      <c r="AC103" s="63">
        <f t="shared" si="45"/>
        <v>43.585193044833609</v>
      </c>
      <c r="AE103" s="124">
        <f t="shared" si="46"/>
        <v>0</v>
      </c>
      <c r="AF103" s="51">
        <v>0</v>
      </c>
      <c r="AG103" s="51">
        <f t="shared" si="47"/>
        <v>1762.0140118126292</v>
      </c>
      <c r="AI103" s="124">
        <v>0</v>
      </c>
      <c r="AJ103" s="51">
        <f t="shared" si="48"/>
        <v>0</v>
      </c>
      <c r="AK103" s="51">
        <f t="shared" si="49"/>
        <v>1762.0140118126292</v>
      </c>
      <c r="AM103" s="124">
        <f t="shared" si="50"/>
        <v>1595.8539743722592</v>
      </c>
      <c r="AN103" s="51">
        <f t="shared" si="51"/>
        <v>166.16003744037002</v>
      </c>
      <c r="AO103" s="51">
        <f t="shared" si="52"/>
        <v>0</v>
      </c>
      <c r="AQ103" s="124">
        <f t="shared" si="53"/>
        <v>410343</v>
      </c>
      <c r="AR103" s="51">
        <f t="shared" si="53"/>
        <v>42945</v>
      </c>
      <c r="AS103" s="51">
        <f t="shared" si="54"/>
        <v>82755</v>
      </c>
      <c r="AU103" s="178">
        <f t="shared" si="55"/>
        <v>536043</v>
      </c>
      <c r="AW103" s="124">
        <f t="shared" si="56"/>
        <v>1684.2733907405968</v>
      </c>
      <c r="AX103" s="51">
        <f t="shared" si="56"/>
        <v>176.269902899172</v>
      </c>
      <c r="AY103" s="51">
        <f t="shared" si="56"/>
        <v>339.6720413184533</v>
      </c>
      <c r="AZ103" s="65">
        <f t="shared" si="57"/>
        <v>2200.2153349582222</v>
      </c>
      <c r="BB103" s="131">
        <v>418606.08974249498</v>
      </c>
      <c r="BC103" s="54">
        <v>43585.193044833599</v>
      </c>
      <c r="BD103" s="54">
        <v>89403.337751756946</v>
      </c>
      <c r="BE103" s="54">
        <f t="shared" si="58"/>
        <v>551594.62053908547</v>
      </c>
      <c r="BG103" s="122">
        <f t="shared" si="59"/>
        <v>-1.973953543671092E-2</v>
      </c>
      <c r="BH103" s="49">
        <f t="shared" si="59"/>
        <v>-1.4688315001268215E-2</v>
      </c>
      <c r="BI103" s="49">
        <f t="shared" si="59"/>
        <v>-7.4363417730746839E-2</v>
      </c>
      <c r="BJ103" s="49">
        <f t="shared" si="60"/>
        <v>-2.8193930760032626E-2</v>
      </c>
      <c r="BL103" s="131">
        <v>394782</v>
      </c>
      <c r="BM103" s="54">
        <v>41166</v>
      </c>
      <c r="BN103" s="54">
        <v>77010</v>
      </c>
      <c r="BO103" s="54">
        <f t="shared" si="61"/>
        <v>512958</v>
      </c>
      <c r="BQ103" s="122">
        <f t="shared" si="62"/>
        <v>3.9416690730580406E-2</v>
      </c>
      <c r="BR103" s="49">
        <f t="shared" si="62"/>
        <v>4.3215274741291276E-2</v>
      </c>
      <c r="BS103" s="49">
        <f t="shared" si="62"/>
        <v>7.4600701207635289E-2</v>
      </c>
      <c r="BT103" s="49">
        <f t="shared" si="63"/>
        <v>4.5003684512182174E-2</v>
      </c>
      <c r="BV103" s="122">
        <f t="shared" si="64"/>
        <v>3.6231869522450832E-2</v>
      </c>
      <c r="BW103" s="49">
        <f t="shared" si="64"/>
        <v>4.0018814494625854E-2</v>
      </c>
      <c r="BX103" s="49">
        <f t="shared" si="64"/>
        <v>7.1308074550782585E-2</v>
      </c>
      <c r="BY103" s="49">
        <f t="shared" si="32"/>
        <v>4.1801744494585735E-2</v>
      </c>
      <c r="CA103" s="180">
        <v>278657.54426875751</v>
      </c>
      <c r="CB103" s="64">
        <v>268857.60258794925</v>
      </c>
      <c r="CC103" s="64">
        <v>234649.23744542059</v>
      </c>
      <c r="CD103" s="64">
        <v>269682.90752854437</v>
      </c>
      <c r="CF103" s="180">
        <v>276539.87722334714</v>
      </c>
      <c r="CG103" s="64">
        <v>267860.25034902041</v>
      </c>
      <c r="CH103" s="64">
        <v>233428.2516923087</v>
      </c>
      <c r="CI103" s="64">
        <v>268069.54941443162</v>
      </c>
      <c r="CK103" s="163">
        <v>243632.0625</v>
      </c>
      <c r="CL103" s="60">
        <v>242885.5625</v>
      </c>
    </row>
    <row r="104" spans="1:90">
      <c r="A104" s="9" t="s">
        <v>232</v>
      </c>
      <c r="B104" s="23" t="s">
        <v>233</v>
      </c>
      <c r="D104" s="131">
        <v>1309799.3846221536</v>
      </c>
      <c r="E104" s="54">
        <v>670354.25</v>
      </c>
      <c r="F104" s="124">
        <f t="shared" si="33"/>
        <v>1953.8913710506849</v>
      </c>
      <c r="G104" s="131">
        <f t="shared" si="34"/>
        <v>1255786</v>
      </c>
      <c r="H104" s="54">
        <v>665965.0625</v>
      </c>
      <c r="I104" s="124">
        <f t="shared" si="35"/>
        <v>1885.6634840359964</v>
      </c>
      <c r="J104" s="49">
        <f t="shared" si="36"/>
        <v>4.3011615531749481E-2</v>
      </c>
      <c r="K104" s="49">
        <f t="shared" si="37"/>
        <v>3.6182429999999988E-2</v>
      </c>
      <c r="M104" s="131">
        <f t="shared" si="38"/>
        <v>1261282.5474137242</v>
      </c>
      <c r="N104" s="124">
        <f t="shared" si="39"/>
        <v>1881.5164480776011</v>
      </c>
      <c r="O104" s="49">
        <f t="shared" si="40"/>
        <v>3.846627173896433E-2</v>
      </c>
      <c r="P104" s="49">
        <f t="shared" si="41"/>
        <v>3.846627173896433E-2</v>
      </c>
      <c r="R104" s="131">
        <v>957326</v>
      </c>
      <c r="S104" s="54">
        <v>98026</v>
      </c>
      <c r="T104" s="54">
        <v>253736</v>
      </c>
      <c r="V104" s="124">
        <f t="shared" si="42"/>
        <v>253736</v>
      </c>
      <c r="W104" s="51">
        <f t="shared" si="43"/>
        <v>711.38462215359323</v>
      </c>
      <c r="Y104" s="176">
        <v>4.4763505394094016E-2</v>
      </c>
      <c r="Z104" s="61">
        <v>-2.5071970770902396E-3</v>
      </c>
      <c r="AA104" s="117">
        <f t="shared" si="44"/>
        <v>3</v>
      </c>
      <c r="AB104" s="63">
        <f t="shared" si="45"/>
        <v>916.30880582767691</v>
      </c>
      <c r="AC104" s="63">
        <f t="shared" si="45"/>
        <v>98.272388244565448</v>
      </c>
      <c r="AE104" s="124">
        <f t="shared" si="46"/>
        <v>0</v>
      </c>
      <c r="AF104" s="51">
        <v>0</v>
      </c>
      <c r="AG104" s="51">
        <f t="shared" si="47"/>
        <v>711.38462215359323</v>
      </c>
      <c r="AI104" s="124">
        <v>0</v>
      </c>
      <c r="AJ104" s="51">
        <f t="shared" si="48"/>
        <v>245.77050067884784</v>
      </c>
      <c r="AK104" s="51">
        <f t="shared" si="49"/>
        <v>465.61412147474539</v>
      </c>
      <c r="AM104" s="124">
        <f t="shared" si="50"/>
        <v>420.5147129847627</v>
      </c>
      <c r="AN104" s="51">
        <f t="shared" si="51"/>
        <v>45.099408489982665</v>
      </c>
      <c r="AO104" s="51">
        <f t="shared" si="52"/>
        <v>0</v>
      </c>
      <c r="AQ104" s="124">
        <f t="shared" si="53"/>
        <v>957747</v>
      </c>
      <c r="AR104" s="51">
        <f t="shared" si="53"/>
        <v>98317</v>
      </c>
      <c r="AS104" s="51">
        <f t="shared" si="54"/>
        <v>253736</v>
      </c>
      <c r="AU104" s="178">
        <f t="shared" si="55"/>
        <v>1309800</v>
      </c>
      <c r="AW104" s="124">
        <f t="shared" si="56"/>
        <v>1428.7177264856603</v>
      </c>
      <c r="AX104" s="51">
        <f t="shared" si="56"/>
        <v>146.66424506147311</v>
      </c>
      <c r="AY104" s="51">
        <f t="shared" si="56"/>
        <v>378.51031749257947</v>
      </c>
      <c r="AZ104" s="65">
        <f t="shared" si="57"/>
        <v>1953.892289039713</v>
      </c>
      <c r="BB104" s="131">
        <v>916308.80582767678</v>
      </c>
      <c r="BC104" s="54">
        <v>98272.388244565445</v>
      </c>
      <c r="BD104" s="54">
        <v>246701.35334148208</v>
      </c>
      <c r="BE104" s="54">
        <f t="shared" si="58"/>
        <v>1261282.5474137242</v>
      </c>
      <c r="BG104" s="122">
        <f t="shared" si="59"/>
        <v>4.5222957488543658E-2</v>
      </c>
      <c r="BH104" s="49">
        <f t="shared" si="59"/>
        <v>4.539602245499097E-4</v>
      </c>
      <c r="BI104" s="49">
        <f t="shared" si="59"/>
        <v>2.8514828002506487E-2</v>
      </c>
      <c r="BJ104" s="49">
        <f t="shared" si="60"/>
        <v>3.8466759637451053E-2</v>
      </c>
      <c r="BL104" s="131">
        <v>926200</v>
      </c>
      <c r="BM104" s="54">
        <v>94291</v>
      </c>
      <c r="BN104" s="54">
        <v>235295</v>
      </c>
      <c r="BO104" s="54">
        <f t="shared" si="61"/>
        <v>1255786</v>
      </c>
      <c r="BQ104" s="122">
        <f t="shared" si="62"/>
        <v>3.4060678039300463E-2</v>
      </c>
      <c r="BR104" s="49">
        <f t="shared" si="62"/>
        <v>4.2697606346310923E-2</v>
      </c>
      <c r="BS104" s="49">
        <f t="shared" si="62"/>
        <v>7.8373956097664621E-2</v>
      </c>
      <c r="BT104" s="49">
        <f t="shared" si="63"/>
        <v>4.3012105565757297E-2</v>
      </c>
      <c r="BV104" s="122">
        <f t="shared" si="64"/>
        <v>2.7290099345584906E-2</v>
      </c>
      <c r="BW104" s="49">
        <f t="shared" si="64"/>
        <v>3.5870476809867879E-2</v>
      </c>
      <c r="BX104" s="49">
        <f t="shared" si="64"/>
        <v>7.1313233370197127E-2</v>
      </c>
      <c r="BY104" s="49">
        <f t="shared" si="32"/>
        <v>3.6182916825478584E-2</v>
      </c>
      <c r="CA104" s="180">
        <v>609968.10099166993</v>
      </c>
      <c r="CB104" s="64">
        <v>606198.50133158697</v>
      </c>
      <c r="CC104" s="64">
        <v>647495.78588517988</v>
      </c>
      <c r="CD104" s="64">
        <v>616660.01069609751</v>
      </c>
      <c r="CF104" s="180">
        <v>609820.32922054699</v>
      </c>
      <c r="CG104" s="64">
        <v>602271.5610714833</v>
      </c>
      <c r="CH104" s="64">
        <v>646157.62721084349</v>
      </c>
      <c r="CI104" s="64">
        <v>615778.73980467895</v>
      </c>
      <c r="CK104" s="163">
        <v>670354.25</v>
      </c>
      <c r="CL104" s="60">
        <v>665965.0625</v>
      </c>
    </row>
    <row r="105" spans="1:90">
      <c r="A105" s="9" t="s">
        <v>234</v>
      </c>
      <c r="B105" s="23" t="s">
        <v>235</v>
      </c>
      <c r="D105" s="131">
        <v>474539.88112308626</v>
      </c>
      <c r="E105" s="54">
        <v>242997.84375</v>
      </c>
      <c r="F105" s="124">
        <f t="shared" si="33"/>
        <v>1952.8563455538329</v>
      </c>
      <c r="G105" s="131">
        <f t="shared" si="34"/>
        <v>454685</v>
      </c>
      <c r="H105" s="54">
        <v>241516.59375</v>
      </c>
      <c r="I105" s="124">
        <f t="shared" si="35"/>
        <v>1882.6242658533686</v>
      </c>
      <c r="J105" s="49">
        <f t="shared" si="36"/>
        <v>4.3667332599681696E-2</v>
      </c>
      <c r="K105" s="49">
        <f t="shared" si="37"/>
        <v>3.7305415092282912E-2</v>
      </c>
      <c r="M105" s="131">
        <f t="shared" si="38"/>
        <v>480051.46456571721</v>
      </c>
      <c r="N105" s="124">
        <f t="shared" si="39"/>
        <v>1975.5379601623201</v>
      </c>
      <c r="O105" s="49">
        <f t="shared" si="40"/>
        <v>-1.1481234512256022E-2</v>
      </c>
      <c r="P105" s="49">
        <f t="shared" si="41"/>
        <v>-1.1481234512255911E-2</v>
      </c>
      <c r="R105" s="131">
        <v>346343</v>
      </c>
      <c r="S105" s="54">
        <v>38188</v>
      </c>
      <c r="T105" s="54">
        <v>89536</v>
      </c>
      <c r="V105" s="124">
        <f t="shared" si="42"/>
        <v>89536</v>
      </c>
      <c r="W105" s="51">
        <f t="shared" si="43"/>
        <v>472.88112308626296</v>
      </c>
      <c r="Y105" s="176">
        <v>-8.3281495329621258E-3</v>
      </c>
      <c r="Z105" s="61">
        <v>-2.5090700156332746E-3</v>
      </c>
      <c r="AA105" s="117">
        <f t="shared" si="44"/>
        <v>4</v>
      </c>
      <c r="AB105" s="63">
        <f t="shared" si="45"/>
        <v>349.2516197136041</v>
      </c>
      <c r="AC105" s="63">
        <f t="shared" si="45"/>
        <v>38.284057380450072</v>
      </c>
      <c r="AE105" s="124">
        <f t="shared" si="46"/>
        <v>0</v>
      </c>
      <c r="AF105" s="51">
        <v>0</v>
      </c>
      <c r="AG105" s="51">
        <f t="shared" si="47"/>
        <v>472.88112308626296</v>
      </c>
      <c r="AI105" s="124">
        <v>0</v>
      </c>
      <c r="AJ105" s="51">
        <f t="shared" si="48"/>
        <v>0</v>
      </c>
      <c r="AK105" s="51">
        <f t="shared" si="49"/>
        <v>472.88112308626296</v>
      </c>
      <c r="AM105" s="124">
        <f t="shared" si="50"/>
        <v>426.16591950521973</v>
      </c>
      <c r="AN105" s="51">
        <f t="shared" si="51"/>
        <v>46.715203581043212</v>
      </c>
      <c r="AO105" s="51">
        <f t="shared" si="52"/>
        <v>0</v>
      </c>
      <c r="AQ105" s="124">
        <f t="shared" si="53"/>
        <v>346769</v>
      </c>
      <c r="AR105" s="51">
        <f t="shared" si="53"/>
        <v>38235</v>
      </c>
      <c r="AS105" s="51">
        <f t="shared" si="54"/>
        <v>89536</v>
      </c>
      <c r="AU105" s="178">
        <f t="shared" si="55"/>
        <v>474540</v>
      </c>
      <c r="AW105" s="124">
        <f t="shared" si="56"/>
        <v>1427.0455846380323</v>
      </c>
      <c r="AX105" s="51">
        <f t="shared" si="56"/>
        <v>157.34707522481875</v>
      </c>
      <c r="AY105" s="51">
        <f t="shared" si="56"/>
        <v>368.46417490072889</v>
      </c>
      <c r="AZ105" s="65">
        <f t="shared" si="57"/>
        <v>1952.8568347635801</v>
      </c>
      <c r="BB105" s="131">
        <v>349251.6197136041</v>
      </c>
      <c r="BC105" s="54">
        <v>38284.05738045006</v>
      </c>
      <c r="BD105" s="54">
        <v>92515.787471663018</v>
      </c>
      <c r="BE105" s="54">
        <f t="shared" si="58"/>
        <v>480051.46456571721</v>
      </c>
      <c r="BG105" s="122">
        <f t="shared" si="59"/>
        <v>-7.1083985684587958E-3</v>
      </c>
      <c r="BH105" s="49">
        <f t="shared" si="59"/>
        <v>-1.2814049452112286E-3</v>
      </c>
      <c r="BI105" s="49">
        <f t="shared" si="59"/>
        <v>-3.2208421428350342E-2</v>
      </c>
      <c r="BJ105" s="49">
        <f t="shared" si="60"/>
        <v>-1.1480986878569799E-2</v>
      </c>
      <c r="BL105" s="131">
        <v>334869</v>
      </c>
      <c r="BM105" s="54">
        <v>36750</v>
      </c>
      <c r="BN105" s="54">
        <v>83066</v>
      </c>
      <c r="BO105" s="54">
        <f t="shared" si="61"/>
        <v>454685</v>
      </c>
      <c r="BQ105" s="122">
        <f t="shared" si="62"/>
        <v>3.5536284338054669E-2</v>
      </c>
      <c r="BR105" s="49">
        <f t="shared" si="62"/>
        <v>4.0408163265306163E-2</v>
      </c>
      <c r="BS105" s="49">
        <f t="shared" si="62"/>
        <v>7.7889870705222464E-2</v>
      </c>
      <c r="BT105" s="49">
        <f t="shared" si="63"/>
        <v>4.3667594048627079E-2</v>
      </c>
      <c r="BV105" s="122">
        <f t="shared" si="64"/>
        <v>2.9223931530702796E-2</v>
      </c>
      <c r="BW105" s="49">
        <f t="shared" si="64"/>
        <v>3.4066112784306046E-2</v>
      </c>
      <c r="BX105" s="49">
        <f t="shared" si="64"/>
        <v>7.1319341739439546E-2</v>
      </c>
      <c r="BY105" s="49">
        <f t="shared" si="32"/>
        <v>3.7305674947505363E-2</v>
      </c>
      <c r="CA105" s="180">
        <v>232489.68676290917</v>
      </c>
      <c r="CB105" s="64">
        <v>236157.2627212987</v>
      </c>
      <c r="CC105" s="64">
        <v>242818.2160510188</v>
      </c>
      <c r="CD105" s="64">
        <v>234704.38236125815</v>
      </c>
      <c r="CF105" s="180">
        <v>232005.80625093254</v>
      </c>
      <c r="CG105" s="64">
        <v>235043.03705289337</v>
      </c>
      <c r="CH105" s="64">
        <v>242025.84643637779</v>
      </c>
      <c r="CI105" s="64">
        <v>234055.51488700439</v>
      </c>
      <c r="CK105" s="163">
        <v>242997.84375</v>
      </c>
      <c r="CL105" s="60">
        <v>241516.59375</v>
      </c>
    </row>
    <row r="106" spans="1:90">
      <c r="A106" s="9" t="s">
        <v>236</v>
      </c>
      <c r="B106" s="23" t="s">
        <v>237</v>
      </c>
      <c r="D106" s="131">
        <v>764293</v>
      </c>
      <c r="E106" s="54">
        <v>402065.0625</v>
      </c>
      <c r="F106" s="124">
        <f t="shared" si="33"/>
        <v>1900.918710140352</v>
      </c>
      <c r="G106" s="131">
        <f t="shared" si="34"/>
        <v>733756</v>
      </c>
      <c r="H106" s="54">
        <v>399975.65625</v>
      </c>
      <c r="I106" s="124">
        <f t="shared" si="35"/>
        <v>1834.50164662365</v>
      </c>
      <c r="J106" s="49">
        <f t="shared" si="36"/>
        <v>4.1617376893681168E-2</v>
      </c>
      <c r="K106" s="49">
        <f t="shared" si="37"/>
        <v>3.6204417498856278E-2</v>
      </c>
      <c r="M106" s="131">
        <f t="shared" si="38"/>
        <v>767511.65154676582</v>
      </c>
      <c r="N106" s="124">
        <f t="shared" si="39"/>
        <v>1908.9240103938796</v>
      </c>
      <c r="O106" s="49">
        <f t="shared" si="40"/>
        <v>-4.1936191330506079E-3</v>
      </c>
      <c r="P106" s="49">
        <f t="shared" si="41"/>
        <v>-4.1936191330507189E-3</v>
      </c>
      <c r="R106" s="131">
        <v>563901</v>
      </c>
      <c r="S106" s="54">
        <v>61894</v>
      </c>
      <c r="T106" s="54">
        <v>138498</v>
      </c>
      <c r="V106" s="124">
        <f t="shared" si="42"/>
        <v>138498</v>
      </c>
      <c r="W106" s="51">
        <f t="shared" si="43"/>
        <v>0</v>
      </c>
      <c r="Y106" s="176">
        <v>-2.2657537526322713E-3</v>
      </c>
      <c r="Z106" s="61">
        <v>-2.6550414615356788E-2</v>
      </c>
      <c r="AA106" s="117">
        <f t="shared" si="44"/>
        <v>4</v>
      </c>
      <c r="AB106" s="63">
        <f t="shared" si="45"/>
        <v>565.18156224557652</v>
      </c>
      <c r="AC106" s="63">
        <f t="shared" si="45"/>
        <v>63.582131965820871</v>
      </c>
      <c r="AE106" s="124">
        <f t="shared" si="46"/>
        <v>0</v>
      </c>
      <c r="AF106" s="51">
        <v>0</v>
      </c>
      <c r="AG106" s="51">
        <f t="shared" si="47"/>
        <v>0</v>
      </c>
      <c r="AI106" s="124">
        <v>0</v>
      </c>
      <c r="AJ106" s="51">
        <f t="shared" si="48"/>
        <v>0</v>
      </c>
      <c r="AK106" s="51">
        <f t="shared" si="49"/>
        <v>0</v>
      </c>
      <c r="AM106" s="124">
        <f t="shared" si="50"/>
        <v>0</v>
      </c>
      <c r="AN106" s="51">
        <f t="shared" si="51"/>
        <v>0</v>
      </c>
      <c r="AO106" s="51">
        <f t="shared" si="52"/>
        <v>0</v>
      </c>
      <c r="AQ106" s="124">
        <f t="shared" si="53"/>
        <v>563901</v>
      </c>
      <c r="AR106" s="51">
        <f t="shared" si="53"/>
        <v>61894</v>
      </c>
      <c r="AS106" s="51">
        <f t="shared" si="54"/>
        <v>138498</v>
      </c>
      <c r="AU106" s="178">
        <f t="shared" si="55"/>
        <v>764293</v>
      </c>
      <c r="AW106" s="124">
        <f t="shared" si="56"/>
        <v>1402.5118136197175</v>
      </c>
      <c r="AX106" s="51">
        <f t="shared" si="56"/>
        <v>153.94025935789932</v>
      </c>
      <c r="AY106" s="51">
        <f t="shared" si="56"/>
        <v>344.46663716273537</v>
      </c>
      <c r="AZ106" s="65">
        <f t="shared" si="57"/>
        <v>1900.918710140352</v>
      </c>
      <c r="BB106" s="131">
        <v>565181.56224557653</v>
      </c>
      <c r="BC106" s="54">
        <v>63582.131965820874</v>
      </c>
      <c r="BD106" s="54">
        <v>138747.95733536838</v>
      </c>
      <c r="BE106" s="54">
        <f t="shared" si="58"/>
        <v>767511.65154676582</v>
      </c>
      <c r="BG106" s="122">
        <f t="shared" si="59"/>
        <v>-2.2657537526323823E-3</v>
      </c>
      <c r="BH106" s="49">
        <f t="shared" si="59"/>
        <v>-2.6550414615356788E-2</v>
      </c>
      <c r="BI106" s="49">
        <f t="shared" si="59"/>
        <v>-1.801520830783887E-3</v>
      </c>
      <c r="BJ106" s="49">
        <f t="shared" si="60"/>
        <v>-4.1936191330506079E-3</v>
      </c>
      <c r="BL106" s="131">
        <v>545851</v>
      </c>
      <c r="BM106" s="54">
        <v>59298</v>
      </c>
      <c r="BN106" s="54">
        <v>128607</v>
      </c>
      <c r="BO106" s="54">
        <f t="shared" si="61"/>
        <v>733756</v>
      </c>
      <c r="BQ106" s="122">
        <f t="shared" si="62"/>
        <v>3.3067632009467829E-2</v>
      </c>
      <c r="BR106" s="49">
        <f t="shared" si="62"/>
        <v>4.3778879557489381E-2</v>
      </c>
      <c r="BS106" s="49">
        <f t="shared" si="62"/>
        <v>7.6908721920268652E-2</v>
      </c>
      <c r="BT106" s="49">
        <f t="shared" si="63"/>
        <v>4.1617376893681168E-2</v>
      </c>
      <c r="BV106" s="122">
        <f t="shared" si="64"/>
        <v>2.7699102962024824E-2</v>
      </c>
      <c r="BW106" s="49">
        <f t="shared" si="64"/>
        <v>3.8354687510050667E-2</v>
      </c>
      <c r="BX106" s="49">
        <f t="shared" si="64"/>
        <v>7.1312364454467536E-2</v>
      </c>
      <c r="BY106" s="49">
        <f t="shared" si="32"/>
        <v>3.6204417498856278E-2</v>
      </c>
      <c r="CA106" s="180">
        <v>376229.84963790991</v>
      </c>
      <c r="CB106" s="64">
        <v>392209.79359153094</v>
      </c>
      <c r="CC106" s="64">
        <v>364159.80884577357</v>
      </c>
      <c r="CD106" s="64">
        <v>375247.99199251813</v>
      </c>
      <c r="CF106" s="180">
        <v>374773.18314648711</v>
      </c>
      <c r="CG106" s="64">
        <v>389526.73269379593</v>
      </c>
      <c r="CH106" s="64">
        <v>363077.65768359083</v>
      </c>
      <c r="CI106" s="64">
        <v>373834.50060492713</v>
      </c>
      <c r="CK106" s="163">
        <v>402065.0625</v>
      </c>
      <c r="CL106" s="60">
        <v>399975.65625</v>
      </c>
    </row>
    <row r="107" spans="1:90">
      <c r="A107" s="9" t="s">
        <v>238</v>
      </c>
      <c r="B107" s="23" t="s">
        <v>239</v>
      </c>
      <c r="D107" s="131">
        <v>780327.09340700367</v>
      </c>
      <c r="E107" s="54">
        <v>369316.75</v>
      </c>
      <c r="F107" s="124">
        <f t="shared" si="33"/>
        <v>2112.8938598290051</v>
      </c>
      <c r="G107" s="131">
        <f t="shared" si="34"/>
        <v>745589</v>
      </c>
      <c r="H107" s="54">
        <v>365919.3125</v>
      </c>
      <c r="I107" s="124">
        <f t="shared" si="35"/>
        <v>2037.5776148737707</v>
      </c>
      <c r="J107" s="49">
        <f t="shared" si="36"/>
        <v>4.6591477887956589E-2</v>
      </c>
      <c r="K107" s="49">
        <f t="shared" si="37"/>
        <v>3.6963620136698516E-2</v>
      </c>
      <c r="M107" s="131">
        <f t="shared" si="38"/>
        <v>787545.94694156223</v>
      </c>
      <c r="N107" s="124">
        <f t="shared" si="39"/>
        <v>2132.4403697952025</v>
      </c>
      <c r="O107" s="49">
        <f t="shared" si="40"/>
        <v>-9.1662633305307217E-3</v>
      </c>
      <c r="P107" s="49">
        <f t="shared" si="41"/>
        <v>-9.1662633305308328E-3</v>
      </c>
      <c r="R107" s="131">
        <v>587017</v>
      </c>
      <c r="S107" s="54">
        <v>61595</v>
      </c>
      <c r="T107" s="54">
        <v>130922</v>
      </c>
      <c r="V107" s="124">
        <f t="shared" si="42"/>
        <v>130922</v>
      </c>
      <c r="W107" s="51">
        <f t="shared" si="43"/>
        <v>793.09340700367466</v>
      </c>
      <c r="Y107" s="176">
        <v>-1.0263358509734255E-2</v>
      </c>
      <c r="Z107" s="61">
        <v>-1.2653855592969165E-2</v>
      </c>
      <c r="AA107" s="117">
        <f t="shared" si="44"/>
        <v>4</v>
      </c>
      <c r="AB107" s="63">
        <f t="shared" si="45"/>
        <v>593.10424146378682</v>
      </c>
      <c r="AC107" s="63">
        <f t="shared" si="45"/>
        <v>62.384403229722473</v>
      </c>
      <c r="AE107" s="124">
        <f t="shared" si="46"/>
        <v>0</v>
      </c>
      <c r="AF107" s="51">
        <v>0</v>
      </c>
      <c r="AG107" s="51">
        <f t="shared" si="47"/>
        <v>793.09340700367466</v>
      </c>
      <c r="AI107" s="124">
        <v>0</v>
      </c>
      <c r="AJ107" s="51">
        <f t="shared" si="48"/>
        <v>0</v>
      </c>
      <c r="AK107" s="51">
        <f t="shared" si="49"/>
        <v>793.09340700367466</v>
      </c>
      <c r="AM107" s="124">
        <f t="shared" si="50"/>
        <v>717.61283338597957</v>
      </c>
      <c r="AN107" s="51">
        <f t="shared" si="51"/>
        <v>75.480573617695143</v>
      </c>
      <c r="AO107" s="51">
        <f t="shared" si="52"/>
        <v>0</v>
      </c>
      <c r="AQ107" s="124">
        <f t="shared" si="53"/>
        <v>587735</v>
      </c>
      <c r="AR107" s="51">
        <f t="shared" si="53"/>
        <v>61670</v>
      </c>
      <c r="AS107" s="51">
        <f t="shared" si="54"/>
        <v>130922</v>
      </c>
      <c r="AU107" s="178">
        <f t="shared" si="55"/>
        <v>780327</v>
      </c>
      <c r="AW107" s="124">
        <f t="shared" si="56"/>
        <v>1591.4117082423149</v>
      </c>
      <c r="AX107" s="51">
        <f t="shared" si="56"/>
        <v>166.98403199963175</v>
      </c>
      <c r="AY107" s="51">
        <f t="shared" si="56"/>
        <v>354.49786666865231</v>
      </c>
      <c r="AZ107" s="65">
        <f t="shared" si="57"/>
        <v>2112.8936069105994</v>
      </c>
      <c r="BB107" s="131">
        <v>593104.24146378681</v>
      </c>
      <c r="BC107" s="54">
        <v>62384.403229722469</v>
      </c>
      <c r="BD107" s="54">
        <v>132057.30224805296</v>
      </c>
      <c r="BE107" s="54">
        <f t="shared" si="58"/>
        <v>787545.94694156223</v>
      </c>
      <c r="BG107" s="122">
        <f t="shared" si="59"/>
        <v>-9.0527787333563037E-3</v>
      </c>
      <c r="BH107" s="49">
        <f t="shared" si="59"/>
        <v>-1.1451632022378644E-2</v>
      </c>
      <c r="BI107" s="49">
        <f t="shared" si="59"/>
        <v>-8.5970425620268687E-3</v>
      </c>
      <c r="BJ107" s="49">
        <f t="shared" si="60"/>
        <v>-9.1663819356788689E-3</v>
      </c>
      <c r="BL107" s="131">
        <v>565499</v>
      </c>
      <c r="BM107" s="54">
        <v>59007</v>
      </c>
      <c r="BN107" s="54">
        <v>121083</v>
      </c>
      <c r="BO107" s="54">
        <f t="shared" si="61"/>
        <v>745589</v>
      </c>
      <c r="BQ107" s="122">
        <f t="shared" si="62"/>
        <v>3.9321024440361452E-2</v>
      </c>
      <c r="BR107" s="49">
        <f t="shared" si="62"/>
        <v>4.5130238785228816E-2</v>
      </c>
      <c r="BS107" s="49">
        <f t="shared" si="62"/>
        <v>8.1258310415169843E-2</v>
      </c>
      <c r="BT107" s="49">
        <f t="shared" si="63"/>
        <v>4.659135260847469E-2</v>
      </c>
      <c r="BV107" s="122">
        <f t="shared" si="64"/>
        <v>2.9760049415610723E-2</v>
      </c>
      <c r="BW107" s="49">
        <f t="shared" si="64"/>
        <v>3.5515823339320018E-2</v>
      </c>
      <c r="BX107" s="49">
        <f t="shared" si="64"/>
        <v>7.1311543768405983E-2</v>
      </c>
      <c r="BY107" s="49">
        <f t="shared" si="32"/>
        <v>3.6963496009694063E-2</v>
      </c>
      <c r="CA107" s="180">
        <v>394817.40823061246</v>
      </c>
      <c r="CB107" s="64">
        <v>384821.53959878458</v>
      </c>
      <c r="CC107" s="64">
        <v>346599.42291691562</v>
      </c>
      <c r="CD107" s="64">
        <v>385043.06038363848</v>
      </c>
      <c r="CF107" s="180">
        <v>391072.50273974478</v>
      </c>
      <c r="CG107" s="64">
        <v>381465.28679139499</v>
      </c>
      <c r="CH107" s="64">
        <v>344651.41854740831</v>
      </c>
      <c r="CI107" s="64">
        <v>381931.19197336148</v>
      </c>
      <c r="CK107" s="163">
        <v>369316.75</v>
      </c>
      <c r="CL107" s="60">
        <v>365919.3125</v>
      </c>
    </row>
    <row r="108" spans="1:90">
      <c r="A108" s="9" t="s">
        <v>240</v>
      </c>
      <c r="B108" s="23" t="s">
        <v>241</v>
      </c>
      <c r="D108" s="131">
        <v>389821.62910143845</v>
      </c>
      <c r="E108" s="54">
        <v>177440.375</v>
      </c>
      <c r="F108" s="124">
        <f t="shared" si="33"/>
        <v>2196.9161702991128</v>
      </c>
      <c r="G108" s="131">
        <f t="shared" si="34"/>
        <v>373212</v>
      </c>
      <c r="H108" s="54">
        <v>176687.609375</v>
      </c>
      <c r="I108" s="124">
        <f t="shared" si="35"/>
        <v>2112.2703585167574</v>
      </c>
      <c r="J108" s="49">
        <f t="shared" si="36"/>
        <v>4.4504541926407626E-2</v>
      </c>
      <c r="K108" s="49">
        <f t="shared" si="37"/>
        <v>4.0073379546827548E-2</v>
      </c>
      <c r="M108" s="131">
        <f t="shared" si="38"/>
        <v>398461.33721685893</v>
      </c>
      <c r="N108" s="124">
        <f t="shared" si="39"/>
        <v>2245.6069382002765</v>
      </c>
      <c r="O108" s="49">
        <f t="shared" si="40"/>
        <v>-2.1682676105457155E-2</v>
      </c>
      <c r="P108" s="49">
        <f t="shared" si="41"/>
        <v>-2.1682676105457044E-2</v>
      </c>
      <c r="R108" s="131">
        <v>288299</v>
      </c>
      <c r="S108" s="54">
        <v>34918</v>
      </c>
      <c r="T108" s="54">
        <v>66191</v>
      </c>
      <c r="V108" s="124">
        <f t="shared" si="42"/>
        <v>66191</v>
      </c>
      <c r="W108" s="51">
        <f t="shared" si="43"/>
        <v>413.62910143844783</v>
      </c>
      <c r="Y108" s="176">
        <v>-2.4851174877619564E-2</v>
      </c>
      <c r="Z108" s="61">
        <v>1.0205216470221323E-2</v>
      </c>
      <c r="AA108" s="117">
        <f t="shared" si="44"/>
        <v>1</v>
      </c>
      <c r="AB108" s="63">
        <f t="shared" si="45"/>
        <v>295.64615428195663</v>
      </c>
      <c r="AC108" s="63">
        <f t="shared" si="45"/>
        <v>34.565254099565728</v>
      </c>
      <c r="AE108" s="124">
        <f t="shared" si="46"/>
        <v>413.62910143844783</v>
      </c>
      <c r="AF108" s="51">
        <v>0</v>
      </c>
      <c r="AG108" s="51">
        <f t="shared" si="47"/>
        <v>0</v>
      </c>
      <c r="AI108" s="124">
        <v>0</v>
      </c>
      <c r="AJ108" s="51">
        <f t="shared" si="48"/>
        <v>0</v>
      </c>
      <c r="AK108" s="51">
        <f t="shared" si="49"/>
        <v>0</v>
      </c>
      <c r="AM108" s="124">
        <f t="shared" si="50"/>
        <v>0</v>
      </c>
      <c r="AN108" s="51">
        <f t="shared" si="51"/>
        <v>0</v>
      </c>
      <c r="AO108" s="51">
        <f t="shared" si="52"/>
        <v>0</v>
      </c>
      <c r="AQ108" s="124">
        <f t="shared" si="53"/>
        <v>288713</v>
      </c>
      <c r="AR108" s="51">
        <f t="shared" si="53"/>
        <v>34918</v>
      </c>
      <c r="AS108" s="51">
        <f t="shared" si="54"/>
        <v>66191</v>
      </c>
      <c r="AU108" s="178">
        <f t="shared" si="55"/>
        <v>389822</v>
      </c>
      <c r="AW108" s="124">
        <f t="shared" si="56"/>
        <v>1627.0986803313508</v>
      </c>
      <c r="AX108" s="51">
        <f t="shared" si="56"/>
        <v>196.78723064015165</v>
      </c>
      <c r="AY108" s="51">
        <f t="shared" si="56"/>
        <v>373.03234959912589</v>
      </c>
      <c r="AZ108" s="65">
        <f t="shared" si="57"/>
        <v>2196.9182605706283</v>
      </c>
      <c r="BB108" s="131">
        <v>295646.15428195661</v>
      </c>
      <c r="BC108" s="54">
        <v>34565.254099565725</v>
      </c>
      <c r="BD108" s="54">
        <v>68249.92883533657</v>
      </c>
      <c r="BE108" s="54">
        <f t="shared" si="58"/>
        <v>398461.33721685893</v>
      </c>
      <c r="BG108" s="122">
        <f t="shared" si="59"/>
        <v>-2.3450852248679932E-2</v>
      </c>
      <c r="BH108" s="49">
        <f t="shared" si="59"/>
        <v>1.0205216470221323E-2</v>
      </c>
      <c r="BI108" s="49">
        <f t="shared" si="59"/>
        <v>-3.0167486918617148E-2</v>
      </c>
      <c r="BJ108" s="49">
        <f t="shared" si="60"/>
        <v>-2.1681745278481213E-2</v>
      </c>
      <c r="BL108" s="131">
        <v>278023</v>
      </c>
      <c r="BM108" s="54">
        <v>33666</v>
      </c>
      <c r="BN108" s="54">
        <v>61523</v>
      </c>
      <c r="BO108" s="54">
        <f t="shared" si="61"/>
        <v>373212</v>
      </c>
      <c r="BQ108" s="122">
        <f t="shared" si="62"/>
        <v>3.8450056290306955E-2</v>
      </c>
      <c r="BR108" s="49">
        <f t="shared" si="62"/>
        <v>3.7188855224856043E-2</v>
      </c>
      <c r="BS108" s="49">
        <f t="shared" si="62"/>
        <v>7.5874063358418731E-2</v>
      </c>
      <c r="BT108" s="49">
        <f t="shared" si="63"/>
        <v>4.4505535727682899E-2</v>
      </c>
      <c r="BV108" s="122">
        <f t="shared" si="64"/>
        <v>3.404457920734516E-2</v>
      </c>
      <c r="BW108" s="49">
        <f t="shared" si="64"/>
        <v>3.2788728608541096E-2</v>
      </c>
      <c r="BX108" s="49">
        <f t="shared" si="64"/>
        <v>7.1309820233226517E-2</v>
      </c>
      <c r="BY108" s="49">
        <f t="shared" si="32"/>
        <v>4.0074369132041765E-2</v>
      </c>
      <c r="CA108" s="180">
        <v>196805.62070989143</v>
      </c>
      <c r="CB108" s="64">
        <v>213217.62508871334</v>
      </c>
      <c r="CC108" s="64">
        <v>179129.70767806962</v>
      </c>
      <c r="CD108" s="64">
        <v>194813.74175355997</v>
      </c>
      <c r="CF108" s="180">
        <v>195003.31228083346</v>
      </c>
      <c r="CG108" s="64">
        <v>212064.52704862354</v>
      </c>
      <c r="CH108" s="64">
        <v>178114.18530856961</v>
      </c>
      <c r="CI108" s="64">
        <v>193310.62767393881</v>
      </c>
      <c r="CK108" s="163">
        <v>177440.375</v>
      </c>
      <c r="CL108" s="60">
        <v>176687.609375</v>
      </c>
    </row>
    <row r="109" spans="1:90">
      <c r="A109" s="9" t="s">
        <v>242</v>
      </c>
      <c r="B109" s="23" t="s">
        <v>243</v>
      </c>
      <c r="D109" s="131">
        <v>439755.11437670467</v>
      </c>
      <c r="E109" s="54">
        <v>241057.828125</v>
      </c>
      <c r="F109" s="124">
        <f t="shared" si="33"/>
        <v>1824.2722827016871</v>
      </c>
      <c r="G109" s="131">
        <f t="shared" si="34"/>
        <v>421565</v>
      </c>
      <c r="H109" s="54">
        <v>240052.09375</v>
      </c>
      <c r="I109" s="124">
        <f t="shared" si="35"/>
        <v>1756.1396504170255</v>
      </c>
      <c r="J109" s="49">
        <f t="shared" si="36"/>
        <v>4.3149014687425824E-2</v>
      </c>
      <c r="K109" s="49">
        <f t="shared" si="37"/>
        <v>3.87968190732908E-2</v>
      </c>
      <c r="M109" s="131">
        <f t="shared" si="38"/>
        <v>447302.17757954198</v>
      </c>
      <c r="N109" s="124">
        <f t="shared" si="39"/>
        <v>1855.5803852492788</v>
      </c>
      <c r="O109" s="49">
        <f t="shared" si="40"/>
        <v>-1.6872404341235825E-2</v>
      </c>
      <c r="P109" s="49">
        <f t="shared" si="41"/>
        <v>-1.6872404341235714E-2</v>
      </c>
      <c r="R109" s="131">
        <v>325220</v>
      </c>
      <c r="S109" s="54">
        <v>37929</v>
      </c>
      <c r="T109" s="54">
        <v>76029</v>
      </c>
      <c r="V109" s="124">
        <f t="shared" si="42"/>
        <v>76029</v>
      </c>
      <c r="W109" s="51">
        <f t="shared" si="43"/>
        <v>577.11437670467421</v>
      </c>
      <c r="Y109" s="176">
        <v>-1.7445935962819514E-2</v>
      </c>
      <c r="Z109" s="61">
        <v>4.7147509447659885E-2</v>
      </c>
      <c r="AA109" s="117">
        <f t="shared" si="44"/>
        <v>1</v>
      </c>
      <c r="AB109" s="63">
        <f t="shared" si="45"/>
        <v>330.99450900820199</v>
      </c>
      <c r="AC109" s="63">
        <f t="shared" si="45"/>
        <v>36.221257900910686</v>
      </c>
      <c r="AE109" s="124">
        <f t="shared" si="46"/>
        <v>577.11437670467421</v>
      </c>
      <c r="AF109" s="51">
        <v>0</v>
      </c>
      <c r="AG109" s="51">
        <f t="shared" si="47"/>
        <v>0</v>
      </c>
      <c r="AI109" s="124">
        <v>0</v>
      </c>
      <c r="AJ109" s="51">
        <f t="shared" si="48"/>
        <v>0</v>
      </c>
      <c r="AK109" s="51">
        <f t="shared" si="49"/>
        <v>0</v>
      </c>
      <c r="AM109" s="124">
        <f t="shared" si="50"/>
        <v>0</v>
      </c>
      <c r="AN109" s="51">
        <f t="shared" si="51"/>
        <v>0</v>
      </c>
      <c r="AO109" s="51">
        <f t="shared" si="52"/>
        <v>0</v>
      </c>
      <c r="AQ109" s="124">
        <f t="shared" si="53"/>
        <v>325797</v>
      </c>
      <c r="AR109" s="51">
        <f t="shared" si="53"/>
        <v>37929</v>
      </c>
      <c r="AS109" s="51">
        <f t="shared" si="54"/>
        <v>76029</v>
      </c>
      <c r="AU109" s="178">
        <f t="shared" si="55"/>
        <v>439755</v>
      </c>
      <c r="AW109" s="124">
        <f t="shared" si="56"/>
        <v>1351.5304710662983</v>
      </c>
      <c r="AX109" s="51">
        <f t="shared" si="56"/>
        <v>157.3439879344304</v>
      </c>
      <c r="AY109" s="51">
        <f t="shared" si="56"/>
        <v>315.39734922267422</v>
      </c>
      <c r="AZ109" s="65">
        <f t="shared" si="57"/>
        <v>1824.2718082234028</v>
      </c>
      <c r="BB109" s="131">
        <v>330994.509008202</v>
      </c>
      <c r="BC109" s="54">
        <v>36221.257900910685</v>
      </c>
      <c r="BD109" s="54">
        <v>80086.410670429308</v>
      </c>
      <c r="BE109" s="54">
        <f t="shared" si="58"/>
        <v>447302.17757954198</v>
      </c>
      <c r="BG109" s="122">
        <f t="shared" si="59"/>
        <v>-1.5702704627263753E-2</v>
      </c>
      <c r="BH109" s="49">
        <f t="shared" si="59"/>
        <v>4.7147509447659885E-2</v>
      </c>
      <c r="BI109" s="49">
        <f t="shared" si="59"/>
        <v>-5.066291067939499E-2</v>
      </c>
      <c r="BJ109" s="49">
        <f t="shared" si="60"/>
        <v>-1.6872660044673915E-2</v>
      </c>
      <c r="BL109" s="131">
        <v>314276</v>
      </c>
      <c r="BM109" s="54">
        <v>36617</v>
      </c>
      <c r="BN109" s="54">
        <v>70672</v>
      </c>
      <c r="BO109" s="54">
        <f t="shared" si="61"/>
        <v>421565</v>
      </c>
      <c r="BQ109" s="122">
        <f t="shared" si="62"/>
        <v>3.6658860364774837E-2</v>
      </c>
      <c r="BR109" s="49">
        <f t="shared" si="62"/>
        <v>3.5830352022284684E-2</v>
      </c>
      <c r="BS109" s="49">
        <f t="shared" si="62"/>
        <v>7.5800882952230086E-2</v>
      </c>
      <c r="BT109" s="49">
        <f t="shared" si="63"/>
        <v>4.3148743372908083E-2</v>
      </c>
      <c r="BV109" s="122">
        <f t="shared" si="64"/>
        <v>3.2333742781468278E-2</v>
      </c>
      <c r="BW109" s="49">
        <f t="shared" si="64"/>
        <v>3.150869111709742E-2</v>
      </c>
      <c r="BX109" s="49">
        <f t="shared" si="64"/>
        <v>7.1312458174423776E-2</v>
      </c>
      <c r="BY109" s="49">
        <f t="shared" si="32"/>
        <v>3.8796548890743576E-2</v>
      </c>
      <c r="CA109" s="180">
        <v>220336.30017997688</v>
      </c>
      <c r="CB109" s="64">
        <v>223432.77341782948</v>
      </c>
      <c r="CC109" s="64">
        <v>210195.90169817489</v>
      </c>
      <c r="CD109" s="64">
        <v>218692.76331158934</v>
      </c>
      <c r="CF109" s="180">
        <v>218749.45902764209</v>
      </c>
      <c r="CG109" s="64">
        <v>222710.40561488102</v>
      </c>
      <c r="CH109" s="64">
        <v>208965.38488127154</v>
      </c>
      <c r="CI109" s="64">
        <v>217298.31868425306</v>
      </c>
      <c r="CK109" s="163">
        <v>241057.828125</v>
      </c>
      <c r="CL109" s="60">
        <v>240052.09375</v>
      </c>
    </row>
    <row r="110" spans="1:90">
      <c r="A110" s="9" t="s">
        <v>244</v>
      </c>
      <c r="B110" s="23" t="s">
        <v>245</v>
      </c>
      <c r="D110" s="131">
        <v>456010</v>
      </c>
      <c r="E110" s="54">
        <v>238623.671875</v>
      </c>
      <c r="F110" s="124">
        <f t="shared" si="33"/>
        <v>1911.0006832803876</v>
      </c>
      <c r="G110" s="131">
        <f t="shared" si="34"/>
        <v>433828</v>
      </c>
      <c r="H110" s="54">
        <v>236620.125</v>
      </c>
      <c r="I110" s="124">
        <f t="shared" si="35"/>
        <v>1833.4366106855873</v>
      </c>
      <c r="J110" s="49">
        <f t="shared" si="36"/>
        <v>5.1130862922633025E-2</v>
      </c>
      <c r="K110" s="49">
        <f t="shared" si="37"/>
        <v>4.2305292772459868E-2</v>
      </c>
      <c r="M110" s="131">
        <f t="shared" si="38"/>
        <v>469513.59076062881</v>
      </c>
      <c r="N110" s="124">
        <f t="shared" si="39"/>
        <v>1967.5901685335625</v>
      </c>
      <c r="O110" s="49">
        <f t="shared" si="40"/>
        <v>-2.8760809114710684E-2</v>
      </c>
      <c r="P110" s="49">
        <f t="shared" si="41"/>
        <v>-2.8760809114710462E-2</v>
      </c>
      <c r="R110" s="131">
        <v>335393</v>
      </c>
      <c r="S110" s="54">
        <v>41079</v>
      </c>
      <c r="T110" s="54">
        <v>79538</v>
      </c>
      <c r="V110" s="124">
        <f t="shared" si="42"/>
        <v>79538</v>
      </c>
      <c r="W110" s="51">
        <f t="shared" si="43"/>
        <v>0</v>
      </c>
      <c r="Y110" s="176">
        <v>-3.4998787967258638E-2</v>
      </c>
      <c r="Z110" s="61">
        <v>-1.8736519918520766E-3</v>
      </c>
      <c r="AA110" s="117">
        <f t="shared" si="44"/>
        <v>4</v>
      </c>
      <c r="AB110" s="63">
        <f t="shared" si="45"/>
        <v>347.55707642429417</v>
      </c>
      <c r="AC110" s="63">
        <f t="shared" si="45"/>
        <v>41.156112231659741</v>
      </c>
      <c r="AE110" s="124">
        <f t="shared" si="46"/>
        <v>0</v>
      </c>
      <c r="AF110" s="51">
        <v>0</v>
      </c>
      <c r="AG110" s="51">
        <f t="shared" si="47"/>
        <v>0</v>
      </c>
      <c r="AI110" s="124">
        <v>0</v>
      </c>
      <c r="AJ110" s="51">
        <f t="shared" si="48"/>
        <v>0</v>
      </c>
      <c r="AK110" s="51">
        <f t="shared" si="49"/>
        <v>0</v>
      </c>
      <c r="AM110" s="124">
        <f t="shared" si="50"/>
        <v>0</v>
      </c>
      <c r="AN110" s="51">
        <f t="shared" si="51"/>
        <v>0</v>
      </c>
      <c r="AO110" s="51">
        <f t="shared" si="52"/>
        <v>0</v>
      </c>
      <c r="AQ110" s="124">
        <f t="shared" si="53"/>
        <v>335393</v>
      </c>
      <c r="AR110" s="51">
        <f t="shared" si="53"/>
        <v>41079</v>
      </c>
      <c r="AS110" s="51">
        <f t="shared" si="54"/>
        <v>79538</v>
      </c>
      <c r="AU110" s="178">
        <f t="shared" si="55"/>
        <v>456010</v>
      </c>
      <c r="AW110" s="124">
        <f t="shared" si="56"/>
        <v>1405.5311334564133</v>
      </c>
      <c r="AX110" s="51">
        <f t="shared" si="56"/>
        <v>172.14972712983277</v>
      </c>
      <c r="AY110" s="51">
        <f t="shared" si="56"/>
        <v>333.31982269414152</v>
      </c>
      <c r="AZ110" s="65">
        <f t="shared" si="57"/>
        <v>1911.0006832803876</v>
      </c>
      <c r="BB110" s="131">
        <v>347557.07642429421</v>
      </c>
      <c r="BC110" s="54">
        <v>41156.112231659739</v>
      </c>
      <c r="BD110" s="54">
        <v>80800.402104674868</v>
      </c>
      <c r="BE110" s="54">
        <f t="shared" si="58"/>
        <v>469513.59076062881</v>
      </c>
      <c r="BG110" s="122">
        <f t="shared" si="59"/>
        <v>-3.4998787967258749E-2</v>
      </c>
      <c r="BH110" s="49">
        <f t="shared" si="59"/>
        <v>-1.8736519918521877E-3</v>
      </c>
      <c r="BI110" s="49">
        <f t="shared" si="59"/>
        <v>-1.5623710672125868E-2</v>
      </c>
      <c r="BJ110" s="49">
        <f t="shared" si="60"/>
        <v>-2.8760809114710684E-2</v>
      </c>
      <c r="BL110" s="131">
        <v>320768</v>
      </c>
      <c r="BM110" s="54">
        <v>39440</v>
      </c>
      <c r="BN110" s="54">
        <v>73620</v>
      </c>
      <c r="BO110" s="54">
        <f t="shared" si="61"/>
        <v>433828</v>
      </c>
      <c r="BQ110" s="122">
        <f t="shared" si="62"/>
        <v>4.5593700119712643E-2</v>
      </c>
      <c r="BR110" s="49">
        <f t="shared" si="62"/>
        <v>4.1556795131845847E-2</v>
      </c>
      <c r="BS110" s="49">
        <f t="shared" si="62"/>
        <v>8.038576473784298E-2</v>
      </c>
      <c r="BT110" s="49">
        <f t="shared" si="63"/>
        <v>5.1130862922633025E-2</v>
      </c>
      <c r="BV110" s="122">
        <f t="shared" si="64"/>
        <v>3.6814621439321238E-2</v>
      </c>
      <c r="BW110" s="49">
        <f t="shared" si="64"/>
        <v>3.2811611363512183E-2</v>
      </c>
      <c r="BX110" s="49">
        <f t="shared" si="64"/>
        <v>7.131456276644399E-2</v>
      </c>
      <c r="BY110" s="49">
        <f t="shared" si="32"/>
        <v>4.2305292772459868E-2</v>
      </c>
      <c r="CA110" s="180">
        <v>231361.66382385767</v>
      </c>
      <c r="CB110" s="64">
        <v>253873.6872190182</v>
      </c>
      <c r="CC110" s="64">
        <v>212069.85349685917</v>
      </c>
      <c r="CD110" s="64">
        <v>229552.25733845119</v>
      </c>
      <c r="CF110" s="180">
        <v>228340.30915768127</v>
      </c>
      <c r="CG110" s="64">
        <v>251669.79280275886</v>
      </c>
      <c r="CH110" s="64">
        <v>210347.5944362313</v>
      </c>
      <c r="CI110" s="64">
        <v>226946.44221747699</v>
      </c>
      <c r="CK110" s="163">
        <v>238623.671875</v>
      </c>
      <c r="CL110" s="60">
        <v>236620.125</v>
      </c>
    </row>
    <row r="111" spans="1:90">
      <c r="A111" s="9" t="s">
        <v>246</v>
      </c>
      <c r="B111" s="23" t="s">
        <v>247</v>
      </c>
      <c r="D111" s="131">
        <v>357805.11414553423</v>
      </c>
      <c r="E111" s="54">
        <v>186438.09375</v>
      </c>
      <c r="F111" s="124">
        <f t="shared" si="33"/>
        <v>1919.1631224535315</v>
      </c>
      <c r="G111" s="131">
        <f t="shared" si="34"/>
        <v>341822</v>
      </c>
      <c r="H111" s="54">
        <v>184554.375</v>
      </c>
      <c r="I111" s="124">
        <f t="shared" si="35"/>
        <v>1852.1479103380777</v>
      </c>
      <c r="J111" s="49">
        <f t="shared" si="36"/>
        <v>4.6758588228768883E-2</v>
      </c>
      <c r="K111" s="49">
        <f t="shared" si="37"/>
        <v>3.6182429999999988E-2</v>
      </c>
      <c r="M111" s="131">
        <f t="shared" si="38"/>
        <v>348698.3345359395</v>
      </c>
      <c r="N111" s="124">
        <f t="shared" si="39"/>
        <v>1870.3169911376519</v>
      </c>
      <c r="O111" s="49">
        <f t="shared" si="40"/>
        <v>2.6116498725795134E-2</v>
      </c>
      <c r="P111" s="49">
        <f t="shared" si="41"/>
        <v>2.6116498725795134E-2</v>
      </c>
      <c r="R111" s="131">
        <v>264606</v>
      </c>
      <c r="S111" s="54">
        <v>28417</v>
      </c>
      <c r="T111" s="54">
        <v>64681</v>
      </c>
      <c r="V111" s="124">
        <f t="shared" si="42"/>
        <v>64681</v>
      </c>
      <c r="W111" s="51">
        <f t="shared" si="43"/>
        <v>101.11414553422946</v>
      </c>
      <c r="Y111" s="176">
        <v>3.839953118382966E-2</v>
      </c>
      <c r="Z111" s="61">
        <v>-1.4400207653194386E-2</v>
      </c>
      <c r="AA111" s="117">
        <f t="shared" si="44"/>
        <v>3</v>
      </c>
      <c r="AB111" s="63">
        <f t="shared" si="45"/>
        <v>254.82099332068779</v>
      </c>
      <c r="AC111" s="63">
        <f t="shared" si="45"/>
        <v>28.832189516128501</v>
      </c>
      <c r="AE111" s="124">
        <f t="shared" si="46"/>
        <v>0</v>
      </c>
      <c r="AF111" s="51">
        <v>0</v>
      </c>
      <c r="AG111" s="51">
        <f t="shared" si="47"/>
        <v>101.11414553422946</v>
      </c>
      <c r="AI111" s="124">
        <v>0</v>
      </c>
      <c r="AJ111" s="51">
        <f t="shared" si="48"/>
        <v>101.11414553422946</v>
      </c>
      <c r="AK111" s="51">
        <f t="shared" si="49"/>
        <v>0</v>
      </c>
      <c r="AM111" s="124">
        <f t="shared" si="50"/>
        <v>0</v>
      </c>
      <c r="AN111" s="51">
        <f t="shared" si="51"/>
        <v>0</v>
      </c>
      <c r="AO111" s="51">
        <f t="shared" si="52"/>
        <v>0</v>
      </c>
      <c r="AQ111" s="124">
        <f t="shared" si="53"/>
        <v>264606</v>
      </c>
      <c r="AR111" s="51">
        <f t="shared" si="53"/>
        <v>28518</v>
      </c>
      <c r="AS111" s="51">
        <f t="shared" si="54"/>
        <v>64681</v>
      </c>
      <c r="AU111" s="178">
        <f t="shared" si="55"/>
        <v>357805</v>
      </c>
      <c r="AW111" s="124">
        <f t="shared" si="56"/>
        <v>1419.2700358480251</v>
      </c>
      <c r="AX111" s="51">
        <f t="shared" si="56"/>
        <v>152.96230199736206</v>
      </c>
      <c r="AY111" s="51">
        <f t="shared" si="56"/>
        <v>346.93017236451976</v>
      </c>
      <c r="AZ111" s="65">
        <f t="shared" si="57"/>
        <v>1919.1625102099072</v>
      </c>
      <c r="BB111" s="131">
        <v>254820.99332068782</v>
      </c>
      <c r="BC111" s="54">
        <v>28832.189516128499</v>
      </c>
      <c r="BD111" s="54">
        <v>65045.151699123235</v>
      </c>
      <c r="BE111" s="54">
        <f t="shared" si="58"/>
        <v>348698.3345359395</v>
      </c>
      <c r="BG111" s="122">
        <f t="shared" si="59"/>
        <v>3.839953118382966E-2</v>
      </c>
      <c r="BH111" s="49">
        <f t="shared" si="59"/>
        <v>-1.0897178514755024E-2</v>
      </c>
      <c r="BI111" s="49">
        <f t="shared" si="59"/>
        <v>-5.5984449203482223E-3</v>
      </c>
      <c r="BJ111" s="49">
        <f t="shared" si="60"/>
        <v>2.6116171378277375E-2</v>
      </c>
      <c r="BL111" s="131">
        <v>254873</v>
      </c>
      <c r="BM111" s="54">
        <v>27184</v>
      </c>
      <c r="BN111" s="54">
        <v>59765</v>
      </c>
      <c r="BO111" s="54">
        <f t="shared" si="61"/>
        <v>341822</v>
      </c>
      <c r="BQ111" s="122">
        <f t="shared" si="62"/>
        <v>3.8187646396440567E-2</v>
      </c>
      <c r="BR111" s="49">
        <f t="shared" si="62"/>
        <v>4.9072984108299078E-2</v>
      </c>
      <c r="BS111" s="49">
        <f t="shared" si="62"/>
        <v>8.2255500711118534E-2</v>
      </c>
      <c r="BT111" s="49">
        <f t="shared" si="63"/>
        <v>4.6758254296095592E-2</v>
      </c>
      <c r="BV111" s="122">
        <f t="shared" si="64"/>
        <v>2.7698086584926118E-2</v>
      </c>
      <c r="BW111" s="49">
        <f t="shared" si="64"/>
        <v>3.8473441865965574E-2</v>
      </c>
      <c r="BX111" s="49">
        <f t="shared" si="64"/>
        <v>7.1320691531435054E-2</v>
      </c>
      <c r="BY111" s="49">
        <f t="shared" si="32"/>
        <v>3.6182099441289584E-2</v>
      </c>
      <c r="CA111" s="180">
        <v>169629.14292658449</v>
      </c>
      <c r="CB111" s="64">
        <v>177852.9085025258</v>
      </c>
      <c r="CC111" s="64">
        <v>170718.4052579852</v>
      </c>
      <c r="CD111" s="64">
        <v>170483.86116620904</v>
      </c>
      <c r="CF111" s="180">
        <v>168905.70346721</v>
      </c>
      <c r="CG111" s="64">
        <v>176261.17462825976</v>
      </c>
      <c r="CH111" s="64">
        <v>169885.72449906613</v>
      </c>
      <c r="CI111" s="64">
        <v>169666.94414166984</v>
      </c>
      <c r="CK111" s="163">
        <v>186438.09375</v>
      </c>
      <c r="CL111" s="60">
        <v>184554.375</v>
      </c>
    </row>
    <row r="112" spans="1:90">
      <c r="A112" s="9" t="s">
        <v>248</v>
      </c>
      <c r="B112" s="23" t="s">
        <v>249</v>
      </c>
      <c r="D112" s="131">
        <v>661315.10260854068</v>
      </c>
      <c r="E112" s="54">
        <v>326655.53125</v>
      </c>
      <c r="F112" s="124">
        <f t="shared" si="33"/>
        <v>2024.5029988560486</v>
      </c>
      <c r="G112" s="131">
        <f t="shared" si="34"/>
        <v>633275</v>
      </c>
      <c r="H112" s="54">
        <v>324123.21875</v>
      </c>
      <c r="I112" s="124">
        <f t="shared" si="35"/>
        <v>1953.8094260641426</v>
      </c>
      <c r="J112" s="49">
        <f t="shared" si="36"/>
        <v>4.4277924453895556E-2</v>
      </c>
      <c r="K112" s="49">
        <f t="shared" si="37"/>
        <v>3.6182429999999988E-2</v>
      </c>
      <c r="M112" s="131">
        <f t="shared" si="38"/>
        <v>645590.42951644957</v>
      </c>
      <c r="N112" s="124">
        <f t="shared" si="39"/>
        <v>1976.3646035503939</v>
      </c>
      <c r="O112" s="49">
        <f t="shared" si="40"/>
        <v>2.4357041822737235E-2</v>
      </c>
      <c r="P112" s="49">
        <f t="shared" si="41"/>
        <v>2.4357041822737457E-2</v>
      </c>
      <c r="R112" s="131">
        <v>485794</v>
      </c>
      <c r="S112" s="54">
        <v>52944</v>
      </c>
      <c r="T112" s="54">
        <v>122408</v>
      </c>
      <c r="V112" s="124">
        <f t="shared" si="42"/>
        <v>122408</v>
      </c>
      <c r="W112" s="51">
        <f t="shared" si="43"/>
        <v>169.10260854067747</v>
      </c>
      <c r="Y112" s="176">
        <v>2.088641481180975E-2</v>
      </c>
      <c r="Z112" s="61">
        <v>-1.2741913656860726E-3</v>
      </c>
      <c r="AA112" s="117">
        <f t="shared" si="44"/>
        <v>3</v>
      </c>
      <c r="AB112" s="63">
        <f t="shared" si="45"/>
        <v>475.85509313448085</v>
      </c>
      <c r="AC112" s="63">
        <f t="shared" si="45"/>
        <v>53.011546855284664</v>
      </c>
      <c r="AE112" s="124">
        <f t="shared" si="46"/>
        <v>0</v>
      </c>
      <c r="AF112" s="51">
        <v>0</v>
      </c>
      <c r="AG112" s="51">
        <f t="shared" si="47"/>
        <v>169.10260854067747</v>
      </c>
      <c r="AI112" s="124">
        <v>0</v>
      </c>
      <c r="AJ112" s="51">
        <f t="shared" si="48"/>
        <v>67.460787664883426</v>
      </c>
      <c r="AK112" s="51">
        <f t="shared" si="49"/>
        <v>101.64182087579404</v>
      </c>
      <c r="AM112" s="124">
        <f t="shared" si="50"/>
        <v>91.453637802046231</v>
      </c>
      <c r="AN112" s="51">
        <f t="shared" si="51"/>
        <v>10.188183073747812</v>
      </c>
      <c r="AO112" s="51">
        <f t="shared" si="52"/>
        <v>0</v>
      </c>
      <c r="AQ112" s="124">
        <f t="shared" si="53"/>
        <v>485885</v>
      </c>
      <c r="AR112" s="51">
        <f t="shared" si="53"/>
        <v>53022</v>
      </c>
      <c r="AS112" s="51">
        <f t="shared" si="54"/>
        <v>122408</v>
      </c>
      <c r="AU112" s="178">
        <f t="shared" si="55"/>
        <v>661315</v>
      </c>
      <c r="AW112" s="124">
        <f t="shared" si="56"/>
        <v>1487.4537655636284</v>
      </c>
      <c r="AX112" s="51">
        <f t="shared" si="56"/>
        <v>162.31777798803154</v>
      </c>
      <c r="AY112" s="51">
        <f t="shared" si="56"/>
        <v>374.73114118590325</v>
      </c>
      <c r="AZ112" s="65">
        <f t="shared" si="57"/>
        <v>2024.5026847375632</v>
      </c>
      <c r="BB112" s="131">
        <v>475855.09313448088</v>
      </c>
      <c r="BC112" s="54">
        <v>53011.546855284672</v>
      </c>
      <c r="BD112" s="54">
        <v>116723.78952668393</v>
      </c>
      <c r="BE112" s="54">
        <f t="shared" si="58"/>
        <v>645590.42951644957</v>
      </c>
      <c r="BG112" s="122">
        <f t="shared" si="59"/>
        <v>2.1077649499244844E-2</v>
      </c>
      <c r="BH112" s="49">
        <f t="shared" si="59"/>
        <v>1.9718618556563428E-4</v>
      </c>
      <c r="BI112" s="49">
        <f t="shared" si="59"/>
        <v>4.8697960341808511E-2</v>
      </c>
      <c r="BJ112" s="49">
        <f t="shared" si="60"/>
        <v>2.4356882885218978E-2</v>
      </c>
      <c r="BL112" s="131">
        <v>469036</v>
      </c>
      <c r="BM112" s="54">
        <v>50865</v>
      </c>
      <c r="BN112" s="54">
        <v>113374</v>
      </c>
      <c r="BO112" s="54">
        <f t="shared" si="61"/>
        <v>633275</v>
      </c>
      <c r="BQ112" s="122">
        <f t="shared" si="62"/>
        <v>3.5922615748045006E-2</v>
      </c>
      <c r="BR112" s="49">
        <f t="shared" si="62"/>
        <v>4.2406369802418187E-2</v>
      </c>
      <c r="BS112" s="49">
        <f t="shared" si="62"/>
        <v>7.9683172508687949E-2</v>
      </c>
      <c r="BT112" s="49">
        <f t="shared" si="63"/>
        <v>4.4277762425486644E-2</v>
      </c>
      <c r="BV112" s="122">
        <f t="shared" si="64"/>
        <v>2.7891893663367195E-2</v>
      </c>
      <c r="BW112" s="49">
        <f t="shared" si="64"/>
        <v>3.4325384091785649E-2</v>
      </c>
      <c r="BX112" s="49">
        <f t="shared" si="64"/>
        <v>7.1313208028610298E-2</v>
      </c>
      <c r="BY112" s="49">
        <f t="shared" si="32"/>
        <v>3.6182269227674313E-2</v>
      </c>
      <c r="CA112" s="180">
        <v>316767.03929989273</v>
      </c>
      <c r="CB112" s="64">
        <v>327004.57199603971</v>
      </c>
      <c r="CC112" s="64">
        <v>306354.8732400419</v>
      </c>
      <c r="CD112" s="64">
        <v>315638.87250104354</v>
      </c>
      <c r="CF112" s="180">
        <v>315728.66563177726</v>
      </c>
      <c r="CG112" s="64">
        <v>324761.61104407709</v>
      </c>
      <c r="CH112" s="64">
        <v>305186.0349221052</v>
      </c>
      <c r="CI112" s="64">
        <v>314543.57441522478</v>
      </c>
      <c r="CK112" s="163">
        <v>326655.53125</v>
      </c>
      <c r="CL112" s="60">
        <v>324123.21875</v>
      </c>
    </row>
    <row r="113" spans="1:90">
      <c r="A113" s="9" t="s">
        <v>250</v>
      </c>
      <c r="B113" s="23" t="s">
        <v>251</v>
      </c>
      <c r="D113" s="131">
        <v>403196.126795649</v>
      </c>
      <c r="E113" s="54">
        <v>180433.140625</v>
      </c>
      <c r="F113" s="124">
        <f t="shared" si="33"/>
        <v>2234.6012788949038</v>
      </c>
      <c r="G113" s="131">
        <f t="shared" si="34"/>
        <v>384703</v>
      </c>
      <c r="H113" s="54">
        <v>179520.9375</v>
      </c>
      <c r="I113" s="124">
        <f t="shared" si="35"/>
        <v>2142.9422403723797</v>
      </c>
      <c r="J113" s="49">
        <f t="shared" si="36"/>
        <v>4.8071179054098856E-2</v>
      </c>
      <c r="K113" s="49">
        <f t="shared" si="37"/>
        <v>4.2772519387455077E-2</v>
      </c>
      <c r="M113" s="131">
        <f t="shared" si="38"/>
        <v>416536.53893349401</v>
      </c>
      <c r="N113" s="124">
        <f t="shared" si="39"/>
        <v>2308.5367659769072</v>
      </c>
      <c r="O113" s="49">
        <f t="shared" si="40"/>
        <v>-3.2026991370317726E-2</v>
      </c>
      <c r="P113" s="49">
        <f t="shared" si="41"/>
        <v>-3.2026991370317615E-2</v>
      </c>
      <c r="R113" s="131">
        <v>308550</v>
      </c>
      <c r="S113" s="54">
        <v>35319</v>
      </c>
      <c r="T113" s="54">
        <v>57040</v>
      </c>
      <c r="V113" s="124">
        <f t="shared" si="42"/>
        <v>57040</v>
      </c>
      <c r="W113" s="51">
        <f t="shared" si="43"/>
        <v>2287.1267956490046</v>
      </c>
      <c r="Y113" s="176">
        <v>-1.9911618057090186E-2</v>
      </c>
      <c r="Z113" s="61">
        <v>5.8754743004185706E-3</v>
      </c>
      <c r="AA113" s="117">
        <f t="shared" si="44"/>
        <v>1</v>
      </c>
      <c r="AB113" s="63">
        <f t="shared" si="45"/>
        <v>314.81854665834931</v>
      </c>
      <c r="AC113" s="63">
        <f t="shared" si="45"/>
        <v>35.112696255532214</v>
      </c>
      <c r="AE113" s="124">
        <f t="shared" si="46"/>
        <v>2287.1267956490046</v>
      </c>
      <c r="AF113" s="51">
        <v>0</v>
      </c>
      <c r="AG113" s="51">
        <f t="shared" si="47"/>
        <v>0</v>
      </c>
      <c r="AI113" s="124">
        <v>0</v>
      </c>
      <c r="AJ113" s="51">
        <f t="shared" si="48"/>
        <v>0</v>
      </c>
      <c r="AK113" s="51">
        <f t="shared" si="49"/>
        <v>0</v>
      </c>
      <c r="AM113" s="124">
        <f t="shared" si="50"/>
        <v>0</v>
      </c>
      <c r="AN113" s="51">
        <f t="shared" si="51"/>
        <v>0</v>
      </c>
      <c r="AO113" s="51">
        <f t="shared" si="52"/>
        <v>0</v>
      </c>
      <c r="AQ113" s="124">
        <f t="shared" si="53"/>
        <v>310837</v>
      </c>
      <c r="AR113" s="51">
        <f t="shared" si="53"/>
        <v>35319</v>
      </c>
      <c r="AS113" s="51">
        <f t="shared" si="54"/>
        <v>57040</v>
      </c>
      <c r="AU113" s="178">
        <f t="shared" si="55"/>
        <v>403196</v>
      </c>
      <c r="AW113" s="124">
        <f t="shared" si="56"/>
        <v>1722.726761410325</v>
      </c>
      <c r="AX113" s="51">
        <f t="shared" si="56"/>
        <v>195.7456367364608</v>
      </c>
      <c r="AY113" s="51">
        <f t="shared" si="56"/>
        <v>316.12817801884893</v>
      </c>
      <c r="AZ113" s="65">
        <f t="shared" si="57"/>
        <v>2234.6005761656347</v>
      </c>
      <c r="BB113" s="131">
        <v>314818.54665834928</v>
      </c>
      <c r="BC113" s="54">
        <v>35112.69625553221</v>
      </c>
      <c r="BD113" s="54">
        <v>66605.296019612491</v>
      </c>
      <c r="BE113" s="54">
        <f t="shared" si="58"/>
        <v>416536.53893349401</v>
      </c>
      <c r="BG113" s="122">
        <f t="shared" si="59"/>
        <v>-1.2647115935866982E-2</v>
      </c>
      <c r="BH113" s="49">
        <f t="shared" si="59"/>
        <v>5.8754743004187926E-3</v>
      </c>
      <c r="BI113" s="49">
        <f t="shared" si="59"/>
        <v>-0.14361164338637444</v>
      </c>
      <c r="BJ113" s="49">
        <f t="shared" si="60"/>
        <v>-3.2027295774942899E-2</v>
      </c>
      <c r="BL113" s="131">
        <v>297705</v>
      </c>
      <c r="BM113" s="54">
        <v>34024</v>
      </c>
      <c r="BN113" s="54">
        <v>52974</v>
      </c>
      <c r="BO113" s="54">
        <f t="shared" si="61"/>
        <v>384703</v>
      </c>
      <c r="BQ113" s="122">
        <f t="shared" si="62"/>
        <v>4.4110780806503103E-2</v>
      </c>
      <c r="BR113" s="49">
        <f t="shared" si="62"/>
        <v>3.8061368445802879E-2</v>
      </c>
      <c r="BS113" s="49">
        <f t="shared" si="62"/>
        <v>7.6754634348925821E-2</v>
      </c>
      <c r="BT113" s="49">
        <f t="shared" si="63"/>
        <v>4.8070849460492893E-2</v>
      </c>
      <c r="BV113" s="122">
        <f t="shared" si="64"/>
        <v>3.8832143446433154E-2</v>
      </c>
      <c r="BW113" s="49">
        <f t="shared" si="64"/>
        <v>3.2813314673873828E-2</v>
      </c>
      <c r="BX113" s="49">
        <f t="shared" si="64"/>
        <v>7.1310961756911873E-2</v>
      </c>
      <c r="BY113" s="49">
        <f t="shared" si="32"/>
        <v>4.2772191460151987E-2</v>
      </c>
      <c r="CA113" s="180">
        <v>209568.29165108362</v>
      </c>
      <c r="CB113" s="64">
        <v>216594.55140993732</v>
      </c>
      <c r="CC113" s="64">
        <v>174813.181631146</v>
      </c>
      <c r="CD113" s="64">
        <v>203650.97977510389</v>
      </c>
      <c r="CF113" s="180">
        <v>207741.10656421515</v>
      </c>
      <c r="CG113" s="64">
        <v>215374.13869352423</v>
      </c>
      <c r="CH113" s="64">
        <v>173704.85672597919</v>
      </c>
      <c r="CI113" s="64">
        <v>202204.68229819761</v>
      </c>
      <c r="CK113" s="163">
        <v>180433.140625</v>
      </c>
      <c r="CL113" s="60">
        <v>179520.9375</v>
      </c>
    </row>
    <row r="114" spans="1:90">
      <c r="A114" s="9" t="s">
        <v>252</v>
      </c>
      <c r="B114" s="23" t="s">
        <v>253</v>
      </c>
      <c r="D114" s="131">
        <v>516182.76992635173</v>
      </c>
      <c r="E114" s="54">
        <v>257935.40625</v>
      </c>
      <c r="F114" s="124">
        <f t="shared" si="33"/>
        <v>2001.2094401109453</v>
      </c>
      <c r="G114" s="131">
        <f t="shared" si="34"/>
        <v>493485</v>
      </c>
      <c r="H114" s="54">
        <v>256610.453125</v>
      </c>
      <c r="I114" s="124">
        <f t="shared" si="35"/>
        <v>1923.0900144181333</v>
      </c>
      <c r="J114" s="49">
        <f t="shared" si="36"/>
        <v>4.5994852784485341E-2</v>
      </c>
      <c r="K114" s="49">
        <f t="shared" si="37"/>
        <v>4.0621824827294262E-2</v>
      </c>
      <c r="M114" s="131">
        <f t="shared" si="38"/>
        <v>528833.08556160855</v>
      </c>
      <c r="N114" s="124">
        <f t="shared" si="39"/>
        <v>2050.253950204281</v>
      </c>
      <c r="O114" s="49">
        <f t="shared" si="40"/>
        <v>-2.3921187952570144E-2</v>
      </c>
      <c r="P114" s="49">
        <f t="shared" si="41"/>
        <v>-2.3921187952570033E-2</v>
      </c>
      <c r="R114" s="131">
        <v>383029</v>
      </c>
      <c r="S114" s="54">
        <v>43131</v>
      </c>
      <c r="T114" s="54">
        <v>89556</v>
      </c>
      <c r="V114" s="124">
        <f t="shared" si="42"/>
        <v>89556</v>
      </c>
      <c r="W114" s="51">
        <f t="shared" si="43"/>
        <v>466.76992635172792</v>
      </c>
      <c r="Y114" s="176">
        <v>-2.7609714218464365E-2</v>
      </c>
      <c r="Z114" s="61">
        <v>-2.778510465488937E-3</v>
      </c>
      <c r="AA114" s="117">
        <f t="shared" si="44"/>
        <v>4</v>
      </c>
      <c r="AB114" s="63">
        <f t="shared" si="45"/>
        <v>393.9045932489438</v>
      </c>
      <c r="AC114" s="63">
        <f t="shared" si="45"/>
        <v>43.251173839156777</v>
      </c>
      <c r="AE114" s="124">
        <f t="shared" si="46"/>
        <v>0</v>
      </c>
      <c r="AF114" s="51">
        <v>0</v>
      </c>
      <c r="AG114" s="51">
        <f t="shared" si="47"/>
        <v>466.76992635172792</v>
      </c>
      <c r="AI114" s="124">
        <v>0</v>
      </c>
      <c r="AJ114" s="51">
        <f t="shared" si="48"/>
        <v>0</v>
      </c>
      <c r="AK114" s="51">
        <f t="shared" si="49"/>
        <v>466.76992635172792</v>
      </c>
      <c r="AM114" s="124">
        <f t="shared" si="50"/>
        <v>420.58879654071393</v>
      </c>
      <c r="AN114" s="51">
        <f t="shared" si="51"/>
        <v>46.181129811014038</v>
      </c>
      <c r="AO114" s="51">
        <f t="shared" si="52"/>
        <v>0</v>
      </c>
      <c r="AQ114" s="124">
        <f t="shared" si="53"/>
        <v>383450</v>
      </c>
      <c r="AR114" s="51">
        <f t="shared" si="53"/>
        <v>43177</v>
      </c>
      <c r="AS114" s="51">
        <f t="shared" si="54"/>
        <v>89556</v>
      </c>
      <c r="AU114" s="178">
        <f t="shared" si="55"/>
        <v>516183</v>
      </c>
      <c r="AW114" s="124">
        <f t="shared" si="56"/>
        <v>1486.6125033968656</v>
      </c>
      <c r="AX114" s="51">
        <f t="shared" si="56"/>
        <v>167.39462266049409</v>
      </c>
      <c r="AY114" s="51">
        <f t="shared" si="56"/>
        <v>347.20320603523191</v>
      </c>
      <c r="AZ114" s="65">
        <f t="shared" si="57"/>
        <v>2001.2103320925917</v>
      </c>
      <c r="BB114" s="131">
        <v>393904.5932489438</v>
      </c>
      <c r="BC114" s="54">
        <v>43251.173839156778</v>
      </c>
      <c r="BD114" s="54">
        <v>91677.318473508043</v>
      </c>
      <c r="BE114" s="54">
        <f t="shared" si="58"/>
        <v>528833.08556160855</v>
      </c>
      <c r="BG114" s="122">
        <f t="shared" si="59"/>
        <v>-2.6540927493923894E-2</v>
      </c>
      <c r="BH114" s="49">
        <f t="shared" si="59"/>
        <v>-1.7149555161812824E-3</v>
      </c>
      <c r="BI114" s="49">
        <f t="shared" si="59"/>
        <v>-2.3138967291250312E-2</v>
      </c>
      <c r="BJ114" s="49">
        <f t="shared" si="60"/>
        <v>-2.3920752893466291E-2</v>
      </c>
      <c r="BL114" s="131">
        <v>368773</v>
      </c>
      <c r="BM114" s="54">
        <v>41547</v>
      </c>
      <c r="BN114" s="54">
        <v>83165</v>
      </c>
      <c r="BO114" s="54">
        <f t="shared" si="61"/>
        <v>493485</v>
      </c>
      <c r="BQ114" s="122">
        <f t="shared" si="62"/>
        <v>3.9799551485602214E-2</v>
      </c>
      <c r="BR114" s="49">
        <f t="shared" si="62"/>
        <v>3.9232676246178988E-2</v>
      </c>
      <c r="BS114" s="49">
        <f t="shared" si="62"/>
        <v>7.6847231407443095E-2</v>
      </c>
      <c r="BT114" s="49">
        <f t="shared" si="63"/>
        <v>4.5995319006656654E-2</v>
      </c>
      <c r="BV114" s="122">
        <f t="shared" si="64"/>
        <v>3.4458347324669347E-2</v>
      </c>
      <c r="BW114" s="49">
        <f t="shared" si="64"/>
        <v>3.3894383989163668E-2</v>
      </c>
      <c r="BX114" s="49">
        <f t="shared" si="64"/>
        <v>7.1315722084453803E-2</v>
      </c>
      <c r="BY114" s="49">
        <f t="shared" si="32"/>
        <v>4.0622288654592609E-2</v>
      </c>
      <c r="CA114" s="180">
        <v>262214.26137984754</v>
      </c>
      <c r="CB114" s="64">
        <v>266797.18719035713</v>
      </c>
      <c r="CC114" s="64">
        <v>240617.55871555122</v>
      </c>
      <c r="CD114" s="64">
        <v>258554.45068003586</v>
      </c>
      <c r="CF114" s="180">
        <v>259795.26121218098</v>
      </c>
      <c r="CG114" s="64">
        <v>264991.27093283291</v>
      </c>
      <c r="CH114" s="64">
        <v>239151.09631093146</v>
      </c>
      <c r="CI114" s="64">
        <v>256482.21954800168</v>
      </c>
      <c r="CK114" s="163">
        <v>257935.40625</v>
      </c>
      <c r="CL114" s="60">
        <v>256610.453125</v>
      </c>
    </row>
    <row r="115" spans="1:90">
      <c r="A115" s="9" t="s">
        <v>254</v>
      </c>
      <c r="B115" s="23" t="s">
        <v>255</v>
      </c>
      <c r="D115" s="131">
        <v>501700.66104848625</v>
      </c>
      <c r="E115" s="54">
        <v>241310.453125</v>
      </c>
      <c r="F115" s="124">
        <f t="shared" si="33"/>
        <v>2079.0672536203924</v>
      </c>
      <c r="G115" s="131">
        <f t="shared" si="34"/>
        <v>478922</v>
      </c>
      <c r="H115" s="54">
        <v>238261.5625</v>
      </c>
      <c r="I115" s="124">
        <f t="shared" si="35"/>
        <v>2010.068241703905</v>
      </c>
      <c r="J115" s="49">
        <f t="shared" si="36"/>
        <v>4.7562360986729058E-2</v>
      </c>
      <c r="K115" s="49">
        <f t="shared" si="37"/>
        <v>3.4326701195974252E-2</v>
      </c>
      <c r="M115" s="131">
        <f t="shared" si="38"/>
        <v>479274.14563241031</v>
      </c>
      <c r="N115" s="124">
        <f t="shared" si="39"/>
        <v>1986.1308924903635</v>
      </c>
      <c r="O115" s="49">
        <f t="shared" si="40"/>
        <v>4.6792666828467722E-2</v>
      </c>
      <c r="P115" s="49">
        <f t="shared" si="41"/>
        <v>4.6792666828467722E-2</v>
      </c>
      <c r="R115" s="131">
        <v>358174</v>
      </c>
      <c r="S115" s="54">
        <v>40459</v>
      </c>
      <c r="T115" s="54">
        <v>101845</v>
      </c>
      <c r="V115" s="124">
        <f t="shared" si="42"/>
        <v>101845</v>
      </c>
      <c r="W115" s="51">
        <f t="shared" si="43"/>
        <v>1222.6610484862467</v>
      </c>
      <c r="Y115" s="176">
        <v>6.023458812641147E-2</v>
      </c>
      <c r="Z115" s="61">
        <v>6.1800486253580589E-2</v>
      </c>
      <c r="AA115" s="117">
        <f t="shared" si="44"/>
        <v>2</v>
      </c>
      <c r="AB115" s="63">
        <f t="shared" si="45"/>
        <v>337.82523604794437</v>
      </c>
      <c r="AC115" s="63">
        <f t="shared" si="45"/>
        <v>38.104145292637888</v>
      </c>
      <c r="AE115" s="124">
        <f t="shared" si="46"/>
        <v>0</v>
      </c>
      <c r="AF115" s="51">
        <v>0</v>
      </c>
      <c r="AG115" s="51">
        <f t="shared" si="47"/>
        <v>1222.6610484862467</v>
      </c>
      <c r="AI115" s="124">
        <v>0</v>
      </c>
      <c r="AJ115" s="51">
        <f t="shared" si="48"/>
        <v>0</v>
      </c>
      <c r="AK115" s="51">
        <f t="shared" si="49"/>
        <v>1222.6610484862467</v>
      </c>
      <c r="AM115" s="124">
        <f t="shared" si="50"/>
        <v>1098.7323093463788</v>
      </c>
      <c r="AN115" s="51">
        <f t="shared" si="51"/>
        <v>123.92873913986784</v>
      </c>
      <c r="AO115" s="51">
        <f t="shared" si="52"/>
        <v>0</v>
      </c>
      <c r="AQ115" s="124">
        <f t="shared" si="53"/>
        <v>359273</v>
      </c>
      <c r="AR115" s="51">
        <f t="shared" si="53"/>
        <v>40583</v>
      </c>
      <c r="AS115" s="51">
        <f t="shared" si="54"/>
        <v>101845</v>
      </c>
      <c r="AU115" s="178">
        <f t="shared" si="55"/>
        <v>501701</v>
      </c>
      <c r="AW115" s="124">
        <f t="shared" si="56"/>
        <v>1488.8414295666455</v>
      </c>
      <c r="AX115" s="51">
        <f t="shared" si="56"/>
        <v>168.17754670154221</v>
      </c>
      <c r="AY115" s="51">
        <f t="shared" si="56"/>
        <v>422.04968198059697</v>
      </c>
      <c r="AZ115" s="65">
        <f t="shared" si="57"/>
        <v>2079.0686582487847</v>
      </c>
      <c r="BB115" s="131">
        <v>337825.23604794429</v>
      </c>
      <c r="BC115" s="54">
        <v>38104.145292637892</v>
      </c>
      <c r="BD115" s="54">
        <v>103344.76429182818</v>
      </c>
      <c r="BE115" s="54">
        <f t="shared" si="58"/>
        <v>479274.14563241031</v>
      </c>
      <c r="BG115" s="122">
        <f t="shared" si="59"/>
        <v>6.3487749473552846E-2</v>
      </c>
      <c r="BH115" s="49">
        <f t="shared" si="59"/>
        <v>6.5054725367138744E-2</v>
      </c>
      <c r="BI115" s="49">
        <f t="shared" si="59"/>
        <v>-1.4512242609534542E-2</v>
      </c>
      <c r="BJ115" s="49">
        <f t="shared" si="60"/>
        <v>4.6793374046908198E-2</v>
      </c>
      <c r="BL115" s="131">
        <v>346195</v>
      </c>
      <c r="BM115" s="54">
        <v>38863</v>
      </c>
      <c r="BN115" s="54">
        <v>93864</v>
      </c>
      <c r="BO115" s="54">
        <f t="shared" si="61"/>
        <v>478922</v>
      </c>
      <c r="BQ115" s="122">
        <f t="shared" si="62"/>
        <v>3.7776397694940789E-2</v>
      </c>
      <c r="BR115" s="49">
        <f t="shared" si="62"/>
        <v>4.4258034634485188E-2</v>
      </c>
      <c r="BS115" s="49">
        <f t="shared" si="62"/>
        <v>8.5027273502088052E-2</v>
      </c>
      <c r="BT115" s="49">
        <f t="shared" si="63"/>
        <v>4.7563068725178681E-2</v>
      </c>
      <c r="BV115" s="122">
        <f t="shared" si="64"/>
        <v>2.4664380835317301E-2</v>
      </c>
      <c r="BW115" s="49">
        <f t="shared" si="64"/>
        <v>3.1064124090424583E-2</v>
      </c>
      <c r="BX115" s="49">
        <f t="shared" si="64"/>
        <v>7.1318254936132419E-2</v>
      </c>
      <c r="BY115" s="49">
        <f t="shared" si="32"/>
        <v>3.4327399992345242E-2</v>
      </c>
      <c r="CA115" s="180">
        <v>224883.37598490767</v>
      </c>
      <c r="CB115" s="64">
        <v>235047.46535144385</v>
      </c>
      <c r="CC115" s="64">
        <v>271240.09846687922</v>
      </c>
      <c r="CD115" s="64">
        <v>234324.33944168375</v>
      </c>
      <c r="CF115" s="180">
        <v>223304.08942454556</v>
      </c>
      <c r="CG115" s="64">
        <v>232772.48104629543</v>
      </c>
      <c r="CH115" s="64">
        <v>269539.55955559987</v>
      </c>
      <c r="CI115" s="64">
        <v>232400.87155469743</v>
      </c>
      <c r="CK115" s="163">
        <v>241310.453125</v>
      </c>
      <c r="CL115" s="60">
        <v>238261.5625</v>
      </c>
    </row>
    <row r="116" spans="1:90">
      <c r="A116" s="9" t="s">
        <v>256</v>
      </c>
      <c r="B116" s="23" t="s">
        <v>257</v>
      </c>
      <c r="D116" s="131">
        <v>873641</v>
      </c>
      <c r="E116" s="54">
        <v>445286.75</v>
      </c>
      <c r="F116" s="124">
        <f t="shared" si="33"/>
        <v>1961.9739415107231</v>
      </c>
      <c r="G116" s="131">
        <f t="shared" si="34"/>
        <v>835122</v>
      </c>
      <c r="H116" s="54">
        <v>441642.9375</v>
      </c>
      <c r="I116" s="124">
        <f t="shared" si="35"/>
        <v>1890.9438577855669</v>
      </c>
      <c r="J116" s="49">
        <f t="shared" si="36"/>
        <v>4.6123799875946281E-2</v>
      </c>
      <c r="K116" s="49">
        <f t="shared" si="37"/>
        <v>3.7563295934305296E-2</v>
      </c>
      <c r="M116" s="131">
        <f t="shared" si="38"/>
        <v>841013.4608544776</v>
      </c>
      <c r="N116" s="124">
        <f t="shared" si="39"/>
        <v>1888.7008446904779</v>
      </c>
      <c r="O116" s="49">
        <f t="shared" si="40"/>
        <v>3.8795501694316004E-2</v>
      </c>
      <c r="P116" s="49">
        <f t="shared" si="41"/>
        <v>3.8795501694315782E-2</v>
      </c>
      <c r="R116" s="131">
        <v>616339</v>
      </c>
      <c r="S116" s="54">
        <v>66363</v>
      </c>
      <c r="T116" s="54">
        <v>190939</v>
      </c>
      <c r="V116" s="124">
        <f t="shared" si="42"/>
        <v>190939</v>
      </c>
      <c r="W116" s="51">
        <f t="shared" si="43"/>
        <v>0</v>
      </c>
      <c r="Y116" s="176">
        <v>4.0006788173399643E-2</v>
      </c>
      <c r="Z116" s="61">
        <v>-1.8531808845735576E-2</v>
      </c>
      <c r="AA116" s="117">
        <f t="shared" si="44"/>
        <v>3</v>
      </c>
      <c r="AB116" s="63">
        <f t="shared" si="45"/>
        <v>592.62978569832012</v>
      </c>
      <c r="AC116" s="63">
        <f t="shared" si="45"/>
        <v>67.616047670330701</v>
      </c>
      <c r="AE116" s="124">
        <f t="shared" si="46"/>
        <v>0</v>
      </c>
      <c r="AF116" s="51">
        <v>0</v>
      </c>
      <c r="AG116" s="51">
        <f t="shared" si="47"/>
        <v>0</v>
      </c>
      <c r="AI116" s="124">
        <v>0</v>
      </c>
      <c r="AJ116" s="51">
        <f t="shared" si="48"/>
        <v>0</v>
      </c>
      <c r="AK116" s="51">
        <f t="shared" si="49"/>
        <v>0</v>
      </c>
      <c r="AM116" s="124">
        <f t="shared" si="50"/>
        <v>0</v>
      </c>
      <c r="AN116" s="51">
        <f t="shared" si="51"/>
        <v>0</v>
      </c>
      <c r="AO116" s="51">
        <f t="shared" si="52"/>
        <v>0</v>
      </c>
      <c r="AQ116" s="124">
        <f t="shared" si="53"/>
        <v>616339</v>
      </c>
      <c r="AR116" s="51">
        <f t="shared" si="53"/>
        <v>66363</v>
      </c>
      <c r="AS116" s="51">
        <f t="shared" si="54"/>
        <v>190939</v>
      </c>
      <c r="AU116" s="178">
        <f t="shared" si="55"/>
        <v>873641</v>
      </c>
      <c r="AW116" s="124">
        <f t="shared" si="56"/>
        <v>1384.1395460341005</v>
      </c>
      <c r="AX116" s="51">
        <f t="shared" si="56"/>
        <v>149.03430205367664</v>
      </c>
      <c r="AY116" s="51">
        <f t="shared" si="56"/>
        <v>428.80009342294602</v>
      </c>
      <c r="AZ116" s="65">
        <f t="shared" si="57"/>
        <v>1961.9739415107231</v>
      </c>
      <c r="BB116" s="131">
        <v>592629.78569832002</v>
      </c>
      <c r="BC116" s="54">
        <v>67616.047670330707</v>
      </c>
      <c r="BD116" s="54">
        <v>180767.62748582687</v>
      </c>
      <c r="BE116" s="54">
        <f t="shared" si="58"/>
        <v>841013.4608544776</v>
      </c>
      <c r="BG116" s="122">
        <f t="shared" si="59"/>
        <v>4.0006788173399865E-2</v>
      </c>
      <c r="BH116" s="49">
        <f t="shared" si="59"/>
        <v>-1.8531808845735465E-2</v>
      </c>
      <c r="BI116" s="49">
        <f t="shared" si="59"/>
        <v>5.6267666150404239E-2</v>
      </c>
      <c r="BJ116" s="49">
        <f t="shared" si="60"/>
        <v>3.8795501694316004E-2</v>
      </c>
      <c r="BL116" s="131">
        <v>594819</v>
      </c>
      <c r="BM116" s="54">
        <v>63533</v>
      </c>
      <c r="BN116" s="54">
        <v>176770</v>
      </c>
      <c r="BO116" s="54">
        <f t="shared" si="61"/>
        <v>835122</v>
      </c>
      <c r="BQ116" s="122">
        <f t="shared" si="62"/>
        <v>3.6179072961690872E-2</v>
      </c>
      <c r="BR116" s="49">
        <f t="shared" si="62"/>
        <v>4.454378039758855E-2</v>
      </c>
      <c r="BS116" s="49">
        <f t="shared" si="62"/>
        <v>8.0155003677094605E-2</v>
      </c>
      <c r="BT116" s="49">
        <f t="shared" si="63"/>
        <v>4.6123799875946281E-2</v>
      </c>
      <c r="BV116" s="122">
        <f t="shared" si="64"/>
        <v>2.7699947413274639E-2</v>
      </c>
      <c r="BW116" s="49">
        <f t="shared" si="64"/>
        <v>3.5996205865424846E-2</v>
      </c>
      <c r="BX116" s="49">
        <f t="shared" si="64"/>
        <v>7.1316020023670879E-2</v>
      </c>
      <c r="BY116" s="49">
        <f t="shared" si="32"/>
        <v>3.7563295934305296E-2</v>
      </c>
      <c r="CA116" s="180">
        <v>394501.57269522769</v>
      </c>
      <c r="CB116" s="64">
        <v>417093.21912186587</v>
      </c>
      <c r="CC116" s="64">
        <v>474445.21659968508</v>
      </c>
      <c r="CD116" s="64">
        <v>411184.13223866426</v>
      </c>
      <c r="CF116" s="180">
        <v>393619.93523664353</v>
      </c>
      <c r="CG116" s="64">
        <v>413791.59276342142</v>
      </c>
      <c r="CH116" s="64">
        <v>472429.72487515747</v>
      </c>
      <c r="CI116" s="64">
        <v>409446.04951587057</v>
      </c>
      <c r="CK116" s="163">
        <v>445286.75</v>
      </c>
      <c r="CL116" s="60">
        <v>441642.9375</v>
      </c>
    </row>
    <row r="117" spans="1:90">
      <c r="A117" s="9" t="s">
        <v>258</v>
      </c>
      <c r="B117" s="23" t="s">
        <v>259</v>
      </c>
      <c r="D117" s="131">
        <v>534668</v>
      </c>
      <c r="E117" s="54">
        <v>253957.0625</v>
      </c>
      <c r="F117" s="124">
        <f t="shared" si="33"/>
        <v>2105.3480251213728</v>
      </c>
      <c r="G117" s="131">
        <f t="shared" si="34"/>
        <v>510664</v>
      </c>
      <c r="H117" s="54">
        <v>251494.125</v>
      </c>
      <c r="I117" s="124">
        <f t="shared" si="35"/>
        <v>2030.5205936719196</v>
      </c>
      <c r="J117" s="49">
        <f t="shared" si="36"/>
        <v>4.7005467391474598E-2</v>
      </c>
      <c r="K117" s="49">
        <f t="shared" si="37"/>
        <v>3.6851353137048459E-2</v>
      </c>
      <c r="M117" s="131">
        <f t="shared" si="38"/>
        <v>513585.65469002945</v>
      </c>
      <c r="N117" s="124">
        <f t="shared" si="39"/>
        <v>2022.3326322733374</v>
      </c>
      <c r="O117" s="49">
        <f t="shared" si="40"/>
        <v>4.1049326665275832E-2</v>
      </c>
      <c r="P117" s="49">
        <f t="shared" si="41"/>
        <v>4.1049326665275832E-2</v>
      </c>
      <c r="R117" s="131">
        <v>385537</v>
      </c>
      <c r="S117" s="54">
        <v>37828</v>
      </c>
      <c r="T117" s="54">
        <v>111303</v>
      </c>
      <c r="V117" s="124">
        <f t="shared" si="42"/>
        <v>111303</v>
      </c>
      <c r="W117" s="51">
        <f t="shared" si="43"/>
        <v>0</v>
      </c>
      <c r="Y117" s="176">
        <v>3.1905426685159721E-2</v>
      </c>
      <c r="Z117" s="61">
        <v>2.3571359222820387E-3</v>
      </c>
      <c r="AA117" s="117">
        <f t="shared" si="44"/>
        <v>2</v>
      </c>
      <c r="AB117" s="63">
        <f t="shared" si="45"/>
        <v>373.61660286881073</v>
      </c>
      <c r="AC117" s="63">
        <f t="shared" si="45"/>
        <v>37.739043943847378</v>
      </c>
      <c r="AE117" s="124">
        <f t="shared" si="46"/>
        <v>0</v>
      </c>
      <c r="AF117" s="51">
        <v>0</v>
      </c>
      <c r="AG117" s="51">
        <f t="shared" si="47"/>
        <v>0</v>
      </c>
      <c r="AI117" s="124">
        <v>0</v>
      </c>
      <c r="AJ117" s="51">
        <f t="shared" si="48"/>
        <v>0</v>
      </c>
      <c r="AK117" s="51">
        <f t="shared" si="49"/>
        <v>0</v>
      </c>
      <c r="AM117" s="124">
        <f t="shared" si="50"/>
        <v>0</v>
      </c>
      <c r="AN117" s="51">
        <f t="shared" si="51"/>
        <v>0</v>
      </c>
      <c r="AO117" s="51">
        <f t="shared" si="52"/>
        <v>0</v>
      </c>
      <c r="AQ117" s="124">
        <f t="shared" si="53"/>
        <v>385537</v>
      </c>
      <c r="AR117" s="51">
        <f t="shared" si="53"/>
        <v>37828</v>
      </c>
      <c r="AS117" s="51">
        <f t="shared" si="54"/>
        <v>111303</v>
      </c>
      <c r="AU117" s="178">
        <f t="shared" si="55"/>
        <v>534668</v>
      </c>
      <c r="AW117" s="124">
        <f t="shared" si="56"/>
        <v>1518.1188355413426</v>
      </c>
      <c r="AX117" s="51">
        <f t="shared" si="56"/>
        <v>148.95431388130817</v>
      </c>
      <c r="AY117" s="51">
        <f t="shared" si="56"/>
        <v>438.2748756987217</v>
      </c>
      <c r="AZ117" s="65">
        <f t="shared" si="57"/>
        <v>2105.3480251213728</v>
      </c>
      <c r="BB117" s="131">
        <v>373616.60286881065</v>
      </c>
      <c r="BC117" s="54">
        <v>37739.04394384737</v>
      </c>
      <c r="BD117" s="54">
        <v>102230.00787737143</v>
      </c>
      <c r="BE117" s="54">
        <f t="shared" si="58"/>
        <v>513585.65469002945</v>
      </c>
      <c r="BG117" s="122">
        <f t="shared" si="59"/>
        <v>3.1905426685159943E-2</v>
      </c>
      <c r="BH117" s="49">
        <f t="shared" si="59"/>
        <v>2.3571359222822608E-3</v>
      </c>
      <c r="BI117" s="49">
        <f t="shared" si="59"/>
        <v>8.8750772019033253E-2</v>
      </c>
      <c r="BJ117" s="49">
        <f t="shared" si="60"/>
        <v>4.1049326665275832E-2</v>
      </c>
      <c r="BL117" s="131">
        <v>371507</v>
      </c>
      <c r="BM117" s="54">
        <v>36271</v>
      </c>
      <c r="BN117" s="54">
        <v>102886</v>
      </c>
      <c r="BO117" s="54">
        <f t="shared" si="61"/>
        <v>510664</v>
      </c>
      <c r="BQ117" s="122">
        <f t="shared" si="62"/>
        <v>3.7765102676396323E-2</v>
      </c>
      <c r="BR117" s="49">
        <f t="shared" si="62"/>
        <v>4.292685616608316E-2</v>
      </c>
      <c r="BS117" s="49">
        <f t="shared" si="62"/>
        <v>8.1808992477110598E-2</v>
      </c>
      <c r="BT117" s="49">
        <f t="shared" si="63"/>
        <v>4.7005467391474598E-2</v>
      </c>
      <c r="BV117" s="122">
        <f t="shared" si="64"/>
        <v>2.7700603731528384E-2</v>
      </c>
      <c r="BW117" s="49">
        <f t="shared" si="64"/>
        <v>3.2812297277575952E-2</v>
      </c>
      <c r="BX117" s="49">
        <f t="shared" si="64"/>
        <v>7.1317345152243972E-2</v>
      </c>
      <c r="BY117" s="49">
        <f t="shared" si="32"/>
        <v>3.6851353137048237E-2</v>
      </c>
      <c r="CA117" s="180">
        <v>248708.95957940366</v>
      </c>
      <c r="CB117" s="64">
        <v>232795.31808582373</v>
      </c>
      <c r="CC117" s="64">
        <v>268314.29335526272</v>
      </c>
      <c r="CD117" s="64">
        <v>251099.75236233071</v>
      </c>
      <c r="CF117" s="180">
        <v>248197.73604864598</v>
      </c>
      <c r="CG117" s="64">
        <v>231026.43875890784</v>
      </c>
      <c r="CH117" s="64">
        <v>267924.01778644626</v>
      </c>
      <c r="CI117" s="64">
        <v>250393.7230181341</v>
      </c>
      <c r="CK117" s="163">
        <v>253957.0625</v>
      </c>
      <c r="CL117" s="60">
        <v>251494.125</v>
      </c>
    </row>
    <row r="118" spans="1:90">
      <c r="A118" s="9" t="s">
        <v>260</v>
      </c>
      <c r="B118" s="23" t="s">
        <v>261</v>
      </c>
      <c r="D118" s="131">
        <v>754308</v>
      </c>
      <c r="E118" s="54">
        <v>388845.3125</v>
      </c>
      <c r="F118" s="124">
        <f t="shared" si="33"/>
        <v>1939.866511827888</v>
      </c>
      <c r="G118" s="131">
        <f t="shared" si="34"/>
        <v>723521</v>
      </c>
      <c r="H118" s="54">
        <v>387949.21875</v>
      </c>
      <c r="I118" s="124">
        <f t="shared" si="35"/>
        <v>1864.988934199265</v>
      </c>
      <c r="J118" s="49">
        <f t="shared" si="36"/>
        <v>4.2551632917358306E-2</v>
      </c>
      <c r="K118" s="49">
        <f t="shared" si="37"/>
        <v>4.0149073410331804E-2</v>
      </c>
      <c r="M118" s="131">
        <f t="shared" si="38"/>
        <v>769222.82315995567</v>
      </c>
      <c r="N118" s="124">
        <f t="shared" si="39"/>
        <v>1978.2232122444723</v>
      </c>
      <c r="O118" s="49">
        <f t="shared" si="40"/>
        <v>-1.9389470399078679E-2</v>
      </c>
      <c r="P118" s="49">
        <f t="shared" si="41"/>
        <v>-1.9389470399078568E-2</v>
      </c>
      <c r="R118" s="131">
        <v>529165</v>
      </c>
      <c r="S118" s="54">
        <v>60864</v>
      </c>
      <c r="T118" s="54">
        <v>164279</v>
      </c>
      <c r="V118" s="124">
        <f t="shared" si="42"/>
        <v>164279</v>
      </c>
      <c r="W118" s="51">
        <f t="shared" si="43"/>
        <v>0</v>
      </c>
      <c r="Y118" s="176">
        <v>-2.1250080317491205E-2</v>
      </c>
      <c r="Z118" s="61">
        <v>-1.1076824689431053E-2</v>
      </c>
      <c r="AA118" s="117">
        <f t="shared" si="44"/>
        <v>4</v>
      </c>
      <c r="AB118" s="63">
        <f t="shared" si="45"/>
        <v>540.65393964134671</v>
      </c>
      <c r="AC118" s="63">
        <f t="shared" si="45"/>
        <v>61.54573127572403</v>
      </c>
      <c r="AE118" s="124">
        <f t="shared" si="46"/>
        <v>0</v>
      </c>
      <c r="AF118" s="51">
        <v>0</v>
      </c>
      <c r="AG118" s="51">
        <f t="shared" si="47"/>
        <v>0</v>
      </c>
      <c r="AI118" s="124">
        <v>0</v>
      </c>
      <c r="AJ118" s="51">
        <f t="shared" si="48"/>
        <v>0</v>
      </c>
      <c r="AK118" s="51">
        <f t="shared" si="49"/>
        <v>0</v>
      </c>
      <c r="AM118" s="124">
        <f t="shared" si="50"/>
        <v>0</v>
      </c>
      <c r="AN118" s="51">
        <f t="shared" si="51"/>
        <v>0</v>
      </c>
      <c r="AO118" s="51">
        <f t="shared" si="52"/>
        <v>0</v>
      </c>
      <c r="AQ118" s="124">
        <f t="shared" si="53"/>
        <v>529165</v>
      </c>
      <c r="AR118" s="51">
        <f t="shared" si="53"/>
        <v>60864</v>
      </c>
      <c r="AS118" s="51">
        <f t="shared" si="54"/>
        <v>164279</v>
      </c>
      <c r="AU118" s="178">
        <f t="shared" si="55"/>
        <v>754308</v>
      </c>
      <c r="AW118" s="124">
        <f t="shared" si="56"/>
        <v>1360.8624895021719</v>
      </c>
      <c r="AX118" s="51">
        <f t="shared" si="56"/>
        <v>156.52496775308305</v>
      </c>
      <c r="AY118" s="51">
        <f t="shared" si="56"/>
        <v>422.47905457263289</v>
      </c>
      <c r="AZ118" s="65">
        <f t="shared" si="57"/>
        <v>1939.866511827888</v>
      </c>
      <c r="BB118" s="131">
        <v>540653.93964134669</v>
      </c>
      <c r="BC118" s="54">
        <v>61545.731275724022</v>
      </c>
      <c r="BD118" s="54">
        <v>167023.15224288494</v>
      </c>
      <c r="BE118" s="54">
        <f t="shared" si="58"/>
        <v>769222.82315995567</v>
      </c>
      <c r="BG118" s="122">
        <f t="shared" si="59"/>
        <v>-2.1250080317491316E-2</v>
      </c>
      <c r="BH118" s="49">
        <f t="shared" si="59"/>
        <v>-1.1076824689430942E-2</v>
      </c>
      <c r="BI118" s="49">
        <f t="shared" si="59"/>
        <v>-1.6429771597738729E-2</v>
      </c>
      <c r="BJ118" s="49">
        <f t="shared" si="60"/>
        <v>-1.9389470399078679E-2</v>
      </c>
      <c r="BL118" s="131">
        <v>511792</v>
      </c>
      <c r="BM118" s="54">
        <v>58739</v>
      </c>
      <c r="BN118" s="54">
        <v>152990</v>
      </c>
      <c r="BO118" s="54">
        <f t="shared" si="61"/>
        <v>723521</v>
      </c>
      <c r="BQ118" s="122">
        <f t="shared" si="62"/>
        <v>3.3945430956326073E-2</v>
      </c>
      <c r="BR118" s="49">
        <f t="shared" si="62"/>
        <v>3.6176986329355287E-2</v>
      </c>
      <c r="BS118" s="49">
        <f t="shared" si="62"/>
        <v>7.378913654487218E-2</v>
      </c>
      <c r="BT118" s="49">
        <f t="shared" si="63"/>
        <v>4.2551632917358306E-2</v>
      </c>
      <c r="BV118" s="122">
        <f t="shared" si="64"/>
        <v>3.1562704435684319E-2</v>
      </c>
      <c r="BW118" s="49">
        <f t="shared" si="64"/>
        <v>3.3789117190921036E-2</v>
      </c>
      <c r="BX118" s="49">
        <f t="shared" si="64"/>
        <v>7.131459023263953E-2</v>
      </c>
      <c r="BY118" s="49">
        <f t="shared" si="32"/>
        <v>4.0149073410331804E-2</v>
      </c>
      <c r="CA118" s="180">
        <v>359902.31105420226</v>
      </c>
      <c r="CB118" s="64">
        <v>379648.1466376055</v>
      </c>
      <c r="CC118" s="64">
        <v>438371.27667812543</v>
      </c>
      <c r="CD118" s="64">
        <v>376084.60953507927</v>
      </c>
      <c r="CF118" s="180">
        <v>360408.03885063954</v>
      </c>
      <c r="CG118" s="64">
        <v>378575.3992500793</v>
      </c>
      <c r="CH118" s="64">
        <v>436862.4820396126</v>
      </c>
      <c r="CI118" s="64">
        <v>375649.82701426413</v>
      </c>
      <c r="CK118" s="163">
        <v>388845.3125</v>
      </c>
      <c r="CL118" s="60">
        <v>387949.21875</v>
      </c>
    </row>
    <row r="119" spans="1:90">
      <c r="A119" s="9" t="s">
        <v>262</v>
      </c>
      <c r="B119" s="23" t="s">
        <v>263</v>
      </c>
      <c r="D119" s="131">
        <v>769616</v>
      </c>
      <c r="E119" s="54">
        <v>367658.8125</v>
      </c>
      <c r="F119" s="124">
        <f t="shared" si="33"/>
        <v>2093.2885975635359</v>
      </c>
      <c r="G119" s="131">
        <f t="shared" si="34"/>
        <v>736013</v>
      </c>
      <c r="H119" s="54">
        <v>364165.25</v>
      </c>
      <c r="I119" s="124">
        <f t="shared" si="35"/>
        <v>2021.0961919073829</v>
      </c>
      <c r="J119" s="49">
        <f t="shared" si="36"/>
        <v>4.565544358591489E-2</v>
      </c>
      <c r="K119" s="49">
        <f t="shared" si="37"/>
        <v>3.5719430844121325E-2</v>
      </c>
      <c r="M119" s="131">
        <f t="shared" si="38"/>
        <v>727496.81992143486</v>
      </c>
      <c r="N119" s="124">
        <f t="shared" si="39"/>
        <v>1978.7280902492575</v>
      </c>
      <c r="O119" s="49">
        <f t="shared" si="40"/>
        <v>5.7896033254294821E-2</v>
      </c>
      <c r="P119" s="49">
        <f t="shared" si="41"/>
        <v>5.7896033254294821E-2</v>
      </c>
      <c r="R119" s="131">
        <v>548072</v>
      </c>
      <c r="S119" s="54">
        <v>56241</v>
      </c>
      <c r="T119" s="54">
        <v>165303</v>
      </c>
      <c r="V119" s="124">
        <f t="shared" si="42"/>
        <v>165303</v>
      </c>
      <c r="W119" s="51">
        <f t="shared" si="43"/>
        <v>0</v>
      </c>
      <c r="Y119" s="176">
        <v>4.7986981858221922E-2</v>
      </c>
      <c r="Z119" s="61">
        <v>2.0720566208495272E-2</v>
      </c>
      <c r="AA119" s="117">
        <f t="shared" si="44"/>
        <v>2</v>
      </c>
      <c r="AB119" s="63">
        <f t="shared" si="45"/>
        <v>522.97596199925556</v>
      </c>
      <c r="AC119" s="63">
        <f t="shared" si="45"/>
        <v>55.099311076790883</v>
      </c>
      <c r="AE119" s="124">
        <f t="shared" si="46"/>
        <v>0</v>
      </c>
      <c r="AF119" s="51">
        <v>0</v>
      </c>
      <c r="AG119" s="51">
        <f t="shared" si="47"/>
        <v>0</v>
      </c>
      <c r="AI119" s="124">
        <v>0</v>
      </c>
      <c r="AJ119" s="51">
        <f t="shared" si="48"/>
        <v>0</v>
      </c>
      <c r="AK119" s="51">
        <f t="shared" si="49"/>
        <v>0</v>
      </c>
      <c r="AM119" s="124">
        <f t="shared" si="50"/>
        <v>0</v>
      </c>
      <c r="AN119" s="51">
        <f t="shared" si="51"/>
        <v>0</v>
      </c>
      <c r="AO119" s="51">
        <f t="shared" si="52"/>
        <v>0</v>
      </c>
      <c r="AQ119" s="124">
        <f t="shared" si="53"/>
        <v>548072</v>
      </c>
      <c r="AR119" s="51">
        <f t="shared" si="53"/>
        <v>56241</v>
      </c>
      <c r="AS119" s="51">
        <f t="shared" si="54"/>
        <v>165303</v>
      </c>
      <c r="AU119" s="178">
        <f t="shared" si="55"/>
        <v>769616</v>
      </c>
      <c r="AW119" s="124">
        <f t="shared" si="56"/>
        <v>1490.7081820594194</v>
      </c>
      <c r="AX119" s="51">
        <f t="shared" si="56"/>
        <v>152.97062952897394</v>
      </c>
      <c r="AY119" s="51">
        <f t="shared" si="56"/>
        <v>449.60978597514242</v>
      </c>
      <c r="AZ119" s="65">
        <f t="shared" si="57"/>
        <v>2093.2885975635359</v>
      </c>
      <c r="BB119" s="131">
        <v>522975.96199925552</v>
      </c>
      <c r="BC119" s="54">
        <v>55099.311076790873</v>
      </c>
      <c r="BD119" s="54">
        <v>149421.54684538854</v>
      </c>
      <c r="BE119" s="54">
        <f t="shared" si="58"/>
        <v>727496.81992143486</v>
      </c>
      <c r="BG119" s="122">
        <f t="shared" si="59"/>
        <v>4.7986981858221922E-2</v>
      </c>
      <c r="BH119" s="49">
        <f t="shared" si="59"/>
        <v>2.0720566208495272E-2</v>
      </c>
      <c r="BI119" s="49">
        <f t="shared" si="59"/>
        <v>0.10628623173767915</v>
      </c>
      <c r="BJ119" s="49">
        <f t="shared" si="60"/>
        <v>5.7896033254294821E-2</v>
      </c>
      <c r="BL119" s="131">
        <v>529243</v>
      </c>
      <c r="BM119" s="54">
        <v>53937</v>
      </c>
      <c r="BN119" s="54">
        <v>152833</v>
      </c>
      <c r="BO119" s="54">
        <f t="shared" si="61"/>
        <v>736013</v>
      </c>
      <c r="BQ119" s="122">
        <f t="shared" si="62"/>
        <v>3.5577230119245851E-2</v>
      </c>
      <c r="BR119" s="49">
        <f t="shared" si="62"/>
        <v>4.2716502586350735E-2</v>
      </c>
      <c r="BS119" s="49">
        <f t="shared" si="62"/>
        <v>8.1592326264615656E-2</v>
      </c>
      <c r="BT119" s="49">
        <f t="shared" si="63"/>
        <v>4.565544358591489E-2</v>
      </c>
      <c r="BV119" s="122">
        <f t="shared" si="64"/>
        <v>2.5736982438528067E-2</v>
      </c>
      <c r="BW119" s="49">
        <f t="shared" si="64"/>
        <v>3.2808416209210378E-2</v>
      </c>
      <c r="BX119" s="49">
        <f t="shared" si="64"/>
        <v>7.1314834571619024E-2</v>
      </c>
      <c r="BY119" s="49">
        <f t="shared" si="32"/>
        <v>3.5719430844121547E-2</v>
      </c>
      <c r="CA119" s="180">
        <v>348134.44155088614</v>
      </c>
      <c r="CB119" s="64">
        <v>339883.05765023112</v>
      </c>
      <c r="CC119" s="64">
        <v>392173.85957714514</v>
      </c>
      <c r="CD119" s="64">
        <v>355684.13887437526</v>
      </c>
      <c r="CF119" s="180">
        <v>347896.52182203374</v>
      </c>
      <c r="CG119" s="64">
        <v>337224.04513962741</v>
      </c>
      <c r="CH119" s="64">
        <v>391466.51665032469</v>
      </c>
      <c r="CI119" s="64">
        <v>354912.11735844915</v>
      </c>
      <c r="CK119" s="163">
        <v>367658.8125</v>
      </c>
      <c r="CL119" s="60">
        <v>364165.25</v>
      </c>
    </row>
    <row r="120" spans="1:90">
      <c r="A120" s="9" t="s">
        <v>264</v>
      </c>
      <c r="B120" s="23" t="s">
        <v>265</v>
      </c>
      <c r="D120" s="131">
        <v>618007.24107847468</v>
      </c>
      <c r="E120" s="54">
        <v>297470.6875</v>
      </c>
      <c r="F120" s="124">
        <f t="shared" si="33"/>
        <v>2077.5399629197909</v>
      </c>
      <c r="G120" s="131">
        <f t="shared" si="34"/>
        <v>595535</v>
      </c>
      <c r="H120" s="54">
        <v>295595.875</v>
      </c>
      <c r="I120" s="124">
        <f t="shared" si="35"/>
        <v>2014.6932023324075</v>
      </c>
      <c r="J120" s="49">
        <f t="shared" si="36"/>
        <v>3.7734543021778144E-2</v>
      </c>
      <c r="K120" s="49">
        <f t="shared" si="37"/>
        <v>3.1194208882337815E-2</v>
      </c>
      <c r="M120" s="131">
        <f t="shared" si="38"/>
        <v>586209.49093302025</v>
      </c>
      <c r="N120" s="124">
        <f t="shared" si="39"/>
        <v>1970.6462369776191</v>
      </c>
      <c r="O120" s="49">
        <f t="shared" si="40"/>
        <v>5.4242980772700511E-2</v>
      </c>
      <c r="P120" s="49">
        <f t="shared" si="41"/>
        <v>5.4242980772700733E-2</v>
      </c>
      <c r="R120" s="131">
        <v>425051</v>
      </c>
      <c r="S120" s="54">
        <v>49111</v>
      </c>
      <c r="T120" s="54">
        <v>142830</v>
      </c>
      <c r="V120" s="124">
        <f t="shared" si="42"/>
        <v>142830</v>
      </c>
      <c r="W120" s="51">
        <f t="shared" si="43"/>
        <v>1015.2410784746753</v>
      </c>
      <c r="Y120" s="176">
        <v>7.6669927846239716E-2</v>
      </c>
      <c r="Z120" s="61">
        <v>-1.2997092998469073E-3</v>
      </c>
      <c r="AA120" s="117">
        <f t="shared" si="44"/>
        <v>3</v>
      </c>
      <c r="AB120" s="63">
        <f t="shared" si="45"/>
        <v>394.78301474460977</v>
      </c>
      <c r="AC120" s="63">
        <f t="shared" si="45"/>
        <v>49.17491309186466</v>
      </c>
      <c r="AE120" s="124">
        <f t="shared" si="46"/>
        <v>0</v>
      </c>
      <c r="AF120" s="51">
        <v>0</v>
      </c>
      <c r="AG120" s="51">
        <f t="shared" si="47"/>
        <v>1015.2410784746753</v>
      </c>
      <c r="AI120" s="124">
        <v>0</v>
      </c>
      <c r="AJ120" s="51">
        <f t="shared" si="48"/>
        <v>63.830023424781466</v>
      </c>
      <c r="AK120" s="51">
        <f t="shared" si="49"/>
        <v>951.41105504989389</v>
      </c>
      <c r="AM120" s="124">
        <f t="shared" si="50"/>
        <v>846.02819551922551</v>
      </c>
      <c r="AN120" s="51">
        <f t="shared" si="51"/>
        <v>105.38285953066838</v>
      </c>
      <c r="AO120" s="51">
        <f t="shared" si="52"/>
        <v>0</v>
      </c>
      <c r="AQ120" s="124">
        <f t="shared" si="53"/>
        <v>425897</v>
      </c>
      <c r="AR120" s="51">
        <f t="shared" si="53"/>
        <v>49280</v>
      </c>
      <c r="AS120" s="51">
        <f t="shared" si="54"/>
        <v>142830</v>
      </c>
      <c r="AU120" s="178">
        <f t="shared" si="55"/>
        <v>618007</v>
      </c>
      <c r="AW120" s="124">
        <f t="shared" si="56"/>
        <v>1431.7276219022422</v>
      </c>
      <c r="AX120" s="51">
        <f t="shared" si="56"/>
        <v>165.66338153906341</v>
      </c>
      <c r="AY120" s="51">
        <f t="shared" si="56"/>
        <v>480.14814905082034</v>
      </c>
      <c r="AZ120" s="65">
        <f t="shared" si="57"/>
        <v>2077.539152492126</v>
      </c>
      <c r="BB120" s="131">
        <v>394783.01474460983</v>
      </c>
      <c r="BC120" s="54">
        <v>49174.913091864655</v>
      </c>
      <c r="BD120" s="54">
        <v>142251.56309654572</v>
      </c>
      <c r="BE120" s="54">
        <f t="shared" si="58"/>
        <v>586209.49093302025</v>
      </c>
      <c r="BG120" s="122">
        <f t="shared" si="59"/>
        <v>7.8812877183984664E-2</v>
      </c>
      <c r="BH120" s="49">
        <f t="shared" si="59"/>
        <v>2.1370024170459523E-3</v>
      </c>
      <c r="BI120" s="49">
        <f t="shared" si="59"/>
        <v>4.0662955883423724E-3</v>
      </c>
      <c r="BJ120" s="49">
        <f t="shared" si="60"/>
        <v>5.4242569523005102E-2</v>
      </c>
      <c r="BL120" s="131">
        <v>415801</v>
      </c>
      <c r="BM120" s="54">
        <v>47252</v>
      </c>
      <c r="BN120" s="54">
        <v>132482</v>
      </c>
      <c r="BO120" s="54">
        <f t="shared" si="61"/>
        <v>595535</v>
      </c>
      <c r="BQ120" s="122">
        <f t="shared" si="62"/>
        <v>2.4280845885411573E-2</v>
      </c>
      <c r="BR120" s="49">
        <f t="shared" si="62"/>
        <v>4.2918818251079349E-2</v>
      </c>
      <c r="BS120" s="49">
        <f t="shared" si="62"/>
        <v>7.8108724204042801E-2</v>
      </c>
      <c r="BT120" s="49">
        <f t="shared" si="63"/>
        <v>3.7734138211859891E-2</v>
      </c>
      <c r="BV120" s="122">
        <f t="shared" si="64"/>
        <v>1.7825303830107275E-2</v>
      </c>
      <c r="BW120" s="49">
        <f t="shared" si="64"/>
        <v>3.6345810156147795E-2</v>
      </c>
      <c r="BX120" s="49">
        <f t="shared" si="64"/>
        <v>7.1313931313745638E-2</v>
      </c>
      <c r="BY120" s="49">
        <f t="shared" si="32"/>
        <v>3.1193806623739162E-2</v>
      </c>
      <c r="CA120" s="180">
        <v>262799.00867047044</v>
      </c>
      <c r="CB120" s="64">
        <v>303338.09070777212</v>
      </c>
      <c r="CC120" s="64">
        <v>373355.42101019179</v>
      </c>
      <c r="CD120" s="64">
        <v>286606.63836993062</v>
      </c>
      <c r="CF120" s="180">
        <v>262870.40288377862</v>
      </c>
      <c r="CG120" s="64">
        <v>301720.57743008301</v>
      </c>
      <c r="CH120" s="64">
        <v>371725.57466564688</v>
      </c>
      <c r="CI120" s="64">
        <v>285603.03461443656</v>
      </c>
      <c r="CK120" s="163">
        <v>297470.6875</v>
      </c>
      <c r="CL120" s="60">
        <v>295595.875</v>
      </c>
    </row>
    <row r="121" spans="1:90">
      <c r="A121" s="9" t="s">
        <v>266</v>
      </c>
      <c r="B121" s="23" t="s">
        <v>267</v>
      </c>
      <c r="D121" s="131">
        <v>711996</v>
      </c>
      <c r="E121" s="54">
        <v>339441.25</v>
      </c>
      <c r="F121" s="124">
        <f t="shared" si="33"/>
        <v>2097.5529638781381</v>
      </c>
      <c r="G121" s="131">
        <f t="shared" si="34"/>
        <v>680527</v>
      </c>
      <c r="H121" s="54">
        <v>335825.71875</v>
      </c>
      <c r="I121" s="124">
        <f t="shared" si="35"/>
        <v>2026.4290731902142</v>
      </c>
      <c r="J121" s="49">
        <f t="shared" si="36"/>
        <v>4.6242103546222157E-2</v>
      </c>
      <c r="K121" s="49">
        <f t="shared" si="37"/>
        <v>3.5098139692574248E-2</v>
      </c>
      <c r="M121" s="131">
        <f t="shared" si="38"/>
        <v>681564.79521030711</v>
      </c>
      <c r="N121" s="124">
        <f t="shared" si="39"/>
        <v>2007.9020897145151</v>
      </c>
      <c r="O121" s="49">
        <f t="shared" si="40"/>
        <v>4.464902677419369E-2</v>
      </c>
      <c r="P121" s="49">
        <f t="shared" si="41"/>
        <v>4.464902677419369E-2</v>
      </c>
      <c r="R121" s="131">
        <v>495177</v>
      </c>
      <c r="S121" s="54">
        <v>59761</v>
      </c>
      <c r="T121" s="54">
        <v>157058</v>
      </c>
      <c r="V121" s="124">
        <f t="shared" si="42"/>
        <v>157058</v>
      </c>
      <c r="W121" s="51">
        <f t="shared" si="43"/>
        <v>0</v>
      </c>
      <c r="Y121" s="176">
        <v>5.1562582818861724E-2</v>
      </c>
      <c r="Z121" s="61">
        <v>4.6148024445816116E-2</v>
      </c>
      <c r="AA121" s="117">
        <f t="shared" si="44"/>
        <v>2</v>
      </c>
      <c r="AB121" s="63">
        <f t="shared" si="45"/>
        <v>470.89636707366316</v>
      </c>
      <c r="AC121" s="63">
        <f t="shared" si="45"/>
        <v>57.124803186105183</v>
      </c>
      <c r="AE121" s="124">
        <f t="shared" si="46"/>
        <v>0</v>
      </c>
      <c r="AF121" s="51">
        <v>0</v>
      </c>
      <c r="AG121" s="51">
        <f t="shared" si="47"/>
        <v>0</v>
      </c>
      <c r="AI121" s="124">
        <v>0</v>
      </c>
      <c r="AJ121" s="51">
        <f t="shared" si="48"/>
        <v>0</v>
      </c>
      <c r="AK121" s="51">
        <f t="shared" si="49"/>
        <v>0</v>
      </c>
      <c r="AM121" s="124">
        <f t="shared" si="50"/>
        <v>0</v>
      </c>
      <c r="AN121" s="51">
        <f t="shared" si="51"/>
        <v>0</v>
      </c>
      <c r="AO121" s="51">
        <f t="shared" si="52"/>
        <v>0</v>
      </c>
      <c r="AQ121" s="124">
        <f t="shared" si="53"/>
        <v>495177</v>
      </c>
      <c r="AR121" s="51">
        <f t="shared" si="53"/>
        <v>59761</v>
      </c>
      <c r="AS121" s="51">
        <f t="shared" si="54"/>
        <v>157058</v>
      </c>
      <c r="AU121" s="178">
        <f t="shared" si="55"/>
        <v>711996</v>
      </c>
      <c r="AW121" s="124">
        <f t="shared" si="56"/>
        <v>1458.8003078588708</v>
      </c>
      <c r="AX121" s="51">
        <f t="shared" si="56"/>
        <v>176.05697598627157</v>
      </c>
      <c r="AY121" s="51">
        <f t="shared" si="56"/>
        <v>462.69568003299537</v>
      </c>
      <c r="AZ121" s="65">
        <f t="shared" si="57"/>
        <v>2097.5529638781381</v>
      </c>
      <c r="BB121" s="131">
        <v>470896.3670736631</v>
      </c>
      <c r="BC121" s="54">
        <v>57124.803186105193</v>
      </c>
      <c r="BD121" s="54">
        <v>153543.62495053888</v>
      </c>
      <c r="BE121" s="54">
        <f t="shared" si="58"/>
        <v>681564.79521030711</v>
      </c>
      <c r="BG121" s="122">
        <f t="shared" si="59"/>
        <v>5.1562582818861724E-2</v>
      </c>
      <c r="BH121" s="49">
        <f t="shared" si="59"/>
        <v>4.6148024445815894E-2</v>
      </c>
      <c r="BI121" s="49">
        <f t="shared" si="59"/>
        <v>2.2888446528426032E-2</v>
      </c>
      <c r="BJ121" s="49">
        <f t="shared" si="60"/>
        <v>4.464902677419369E-2</v>
      </c>
      <c r="BL121" s="131">
        <v>478181</v>
      </c>
      <c r="BM121" s="54">
        <v>57304</v>
      </c>
      <c r="BN121" s="54">
        <v>145042</v>
      </c>
      <c r="BO121" s="54">
        <f t="shared" si="61"/>
        <v>680527</v>
      </c>
      <c r="BQ121" s="122">
        <f t="shared" si="62"/>
        <v>3.5543026594532234E-2</v>
      </c>
      <c r="BR121" s="49">
        <f t="shared" si="62"/>
        <v>4.2876588021778517E-2</v>
      </c>
      <c r="BS121" s="49">
        <f t="shared" si="62"/>
        <v>8.2844969043449401E-2</v>
      </c>
      <c r="BT121" s="49">
        <f t="shared" si="63"/>
        <v>4.6242103546222157E-2</v>
      </c>
      <c r="BV121" s="122">
        <f t="shared" si="64"/>
        <v>2.4513023100931619E-2</v>
      </c>
      <c r="BW121" s="49">
        <f t="shared" si="64"/>
        <v>3.1768471686813182E-2</v>
      </c>
      <c r="BX121" s="49">
        <f t="shared" si="64"/>
        <v>7.1311132703635538E-2</v>
      </c>
      <c r="BY121" s="49">
        <f t="shared" si="32"/>
        <v>3.509813969257447E-2</v>
      </c>
      <c r="CA121" s="180">
        <v>313466.11640204629</v>
      </c>
      <c r="CB121" s="64">
        <v>352377.41443811759</v>
      </c>
      <c r="CC121" s="64">
        <v>402992.7228141051</v>
      </c>
      <c r="CD121" s="64">
        <v>333227.28104522586</v>
      </c>
      <c r="CF121" s="180">
        <v>311879.41456631542</v>
      </c>
      <c r="CG121" s="64">
        <v>349305.17134928616</v>
      </c>
      <c r="CH121" s="64">
        <v>400740.47418819339</v>
      </c>
      <c r="CI121" s="64">
        <v>330890.35543363122</v>
      </c>
      <c r="CK121" s="163">
        <v>339441.25</v>
      </c>
      <c r="CL121" s="60">
        <v>335825.71875</v>
      </c>
    </row>
    <row r="122" spans="1:90">
      <c r="A122" s="9" t="s">
        <v>268</v>
      </c>
      <c r="B122" s="23" t="s">
        <v>269</v>
      </c>
      <c r="D122" s="131">
        <v>881839</v>
      </c>
      <c r="E122" s="54">
        <v>428077.25</v>
      </c>
      <c r="F122" s="124">
        <f t="shared" si="33"/>
        <v>2059.9996846363597</v>
      </c>
      <c r="G122" s="131">
        <f t="shared" si="34"/>
        <v>843160</v>
      </c>
      <c r="H122" s="54">
        <v>425217.75</v>
      </c>
      <c r="I122" s="124">
        <f t="shared" si="35"/>
        <v>1982.8899428586883</v>
      </c>
      <c r="J122" s="49">
        <f t="shared" si="36"/>
        <v>4.5873855495991211E-2</v>
      </c>
      <c r="K122" s="49">
        <f t="shared" si="37"/>
        <v>3.8887555033187526E-2</v>
      </c>
      <c r="M122" s="131">
        <f t="shared" si="38"/>
        <v>892208.95771413285</v>
      </c>
      <c r="N122" s="124">
        <f t="shared" si="39"/>
        <v>2084.2241855042121</v>
      </c>
      <c r="O122" s="49">
        <f t="shared" si="40"/>
        <v>-1.1622790406297878E-2</v>
      </c>
      <c r="P122" s="49">
        <f t="shared" si="41"/>
        <v>-1.1622790406297878E-2</v>
      </c>
      <c r="R122" s="131">
        <v>624802</v>
      </c>
      <c r="S122" s="54">
        <v>66571</v>
      </c>
      <c r="T122" s="54">
        <v>190466</v>
      </c>
      <c r="V122" s="124">
        <f t="shared" si="42"/>
        <v>190466</v>
      </c>
      <c r="W122" s="51">
        <f t="shared" si="43"/>
        <v>0</v>
      </c>
      <c r="Y122" s="176">
        <v>-1.4636319785174101E-2</v>
      </c>
      <c r="Z122" s="61">
        <v>-1.7555229072745537E-2</v>
      </c>
      <c r="AA122" s="117">
        <f t="shared" si="44"/>
        <v>4</v>
      </c>
      <c r="AB122" s="63">
        <f t="shared" si="45"/>
        <v>634.08263623414928</v>
      </c>
      <c r="AC122" s="63">
        <f t="shared" si="45"/>
        <v>67.760552012678247</v>
      </c>
      <c r="AE122" s="124">
        <f t="shared" si="46"/>
        <v>0</v>
      </c>
      <c r="AF122" s="51">
        <v>0</v>
      </c>
      <c r="AG122" s="51">
        <f t="shared" si="47"/>
        <v>0</v>
      </c>
      <c r="AI122" s="124">
        <v>0</v>
      </c>
      <c r="AJ122" s="51">
        <f t="shared" si="48"/>
        <v>0</v>
      </c>
      <c r="AK122" s="51">
        <f t="shared" si="49"/>
        <v>0</v>
      </c>
      <c r="AM122" s="124">
        <f t="shared" si="50"/>
        <v>0</v>
      </c>
      <c r="AN122" s="51">
        <f t="shared" si="51"/>
        <v>0</v>
      </c>
      <c r="AO122" s="51">
        <f t="shared" si="52"/>
        <v>0</v>
      </c>
      <c r="AQ122" s="124">
        <f t="shared" si="53"/>
        <v>624802</v>
      </c>
      <c r="AR122" s="51">
        <f t="shared" si="53"/>
        <v>66571</v>
      </c>
      <c r="AS122" s="51">
        <f t="shared" si="54"/>
        <v>190466</v>
      </c>
      <c r="AU122" s="178">
        <f t="shared" si="55"/>
        <v>881839</v>
      </c>
      <c r="AW122" s="124">
        <f t="shared" si="56"/>
        <v>1459.5543210950827</v>
      </c>
      <c r="AX122" s="51">
        <f t="shared" si="56"/>
        <v>155.51165122650175</v>
      </c>
      <c r="AY122" s="51">
        <f t="shared" si="56"/>
        <v>444.93371231477499</v>
      </c>
      <c r="AZ122" s="65">
        <f t="shared" si="57"/>
        <v>2059.9996846363597</v>
      </c>
      <c r="BB122" s="131">
        <v>634082.63623414922</v>
      </c>
      <c r="BC122" s="54">
        <v>67760.55201267825</v>
      </c>
      <c r="BD122" s="54">
        <v>190365.76946730536</v>
      </c>
      <c r="BE122" s="54">
        <f t="shared" si="58"/>
        <v>892208.95771413285</v>
      </c>
      <c r="BG122" s="122">
        <f t="shared" si="59"/>
        <v>-1.4636319785174101E-2</v>
      </c>
      <c r="BH122" s="49">
        <f t="shared" si="59"/>
        <v>-1.7555229072745426E-2</v>
      </c>
      <c r="BI122" s="49">
        <f t="shared" si="59"/>
        <v>5.2651552311688832E-4</v>
      </c>
      <c r="BJ122" s="49">
        <f t="shared" si="60"/>
        <v>-1.1622790406297878E-2</v>
      </c>
      <c r="BL122" s="131">
        <v>602714</v>
      </c>
      <c r="BM122" s="54">
        <v>63846</v>
      </c>
      <c r="BN122" s="54">
        <v>176600</v>
      </c>
      <c r="BO122" s="54">
        <f t="shared" si="61"/>
        <v>843160</v>
      </c>
      <c r="BQ122" s="122">
        <f t="shared" si="62"/>
        <v>3.66475641846713E-2</v>
      </c>
      <c r="BR122" s="49">
        <f t="shared" si="62"/>
        <v>4.2680825736929551E-2</v>
      </c>
      <c r="BS122" s="49">
        <f t="shared" si="62"/>
        <v>7.8516421291053184E-2</v>
      </c>
      <c r="BT122" s="49">
        <f t="shared" si="63"/>
        <v>4.5873855495991211E-2</v>
      </c>
      <c r="BV122" s="122">
        <f t="shared" si="64"/>
        <v>2.9722894140220113E-2</v>
      </c>
      <c r="BW122" s="49">
        <f t="shared" si="64"/>
        <v>3.5715854294988247E-2</v>
      </c>
      <c r="BX122" s="49">
        <f t="shared" si="64"/>
        <v>7.1312072761245293E-2</v>
      </c>
      <c r="BY122" s="49">
        <f t="shared" si="32"/>
        <v>3.8887555033187526E-2</v>
      </c>
      <c r="CA122" s="180">
        <v>422095.89063828409</v>
      </c>
      <c r="CB122" s="64">
        <v>417984.60191342875</v>
      </c>
      <c r="CC122" s="64">
        <v>499636.63286537753</v>
      </c>
      <c r="CD122" s="64">
        <v>436214.38077877299</v>
      </c>
      <c r="CF122" s="180">
        <v>421165.69626938435</v>
      </c>
      <c r="CG122" s="64">
        <v>415232.44586267153</v>
      </c>
      <c r="CH122" s="64">
        <v>497459.33043415158</v>
      </c>
      <c r="CI122" s="64">
        <v>434463.75054281484</v>
      </c>
      <c r="CK122" s="163">
        <v>428077.25</v>
      </c>
      <c r="CL122" s="60">
        <v>425217.75</v>
      </c>
    </row>
    <row r="123" spans="1:90">
      <c r="A123" s="9" t="s">
        <v>270</v>
      </c>
      <c r="B123" s="23" t="s">
        <v>271</v>
      </c>
      <c r="D123" s="131">
        <v>841346</v>
      </c>
      <c r="E123" s="54">
        <v>439834.375</v>
      </c>
      <c r="F123" s="124">
        <f t="shared" si="33"/>
        <v>1912.870043411227</v>
      </c>
      <c r="G123" s="131">
        <f t="shared" si="34"/>
        <v>810025</v>
      </c>
      <c r="H123" s="54">
        <v>439611</v>
      </c>
      <c r="I123" s="124">
        <f t="shared" si="35"/>
        <v>1842.5949305181171</v>
      </c>
      <c r="J123" s="49">
        <f t="shared" si="36"/>
        <v>3.8666707817659907E-2</v>
      </c>
      <c r="K123" s="49">
        <f t="shared" si="37"/>
        <v>3.8139208856582174E-2</v>
      </c>
      <c r="M123" s="131">
        <f t="shared" si="38"/>
        <v>849910.38235633227</v>
      </c>
      <c r="N123" s="124">
        <f t="shared" si="39"/>
        <v>1932.3418783634913</v>
      </c>
      <c r="O123" s="49">
        <f t="shared" si="40"/>
        <v>-1.0076806371735247E-2</v>
      </c>
      <c r="P123" s="49">
        <f t="shared" si="41"/>
        <v>-1.0076806371735358E-2</v>
      </c>
      <c r="R123" s="131">
        <v>597517</v>
      </c>
      <c r="S123" s="54">
        <v>67669</v>
      </c>
      <c r="T123" s="54">
        <v>176160</v>
      </c>
      <c r="V123" s="124">
        <f t="shared" si="42"/>
        <v>176160</v>
      </c>
      <c r="W123" s="51">
        <f t="shared" si="43"/>
        <v>0</v>
      </c>
      <c r="Y123" s="176">
        <v>-1.328444626108416E-2</v>
      </c>
      <c r="Z123" s="61">
        <v>6.3297082801896387E-3</v>
      </c>
      <c r="AA123" s="117">
        <f t="shared" si="44"/>
        <v>1</v>
      </c>
      <c r="AB123" s="63">
        <f t="shared" si="45"/>
        <v>605.56154986698687</v>
      </c>
      <c r="AC123" s="63">
        <f t="shared" si="45"/>
        <v>67.243369089883913</v>
      </c>
      <c r="AE123" s="124">
        <f t="shared" si="46"/>
        <v>0</v>
      </c>
      <c r="AF123" s="51">
        <v>0</v>
      </c>
      <c r="AG123" s="51">
        <f t="shared" si="47"/>
        <v>0</v>
      </c>
      <c r="AI123" s="124">
        <v>0</v>
      </c>
      <c r="AJ123" s="51">
        <f t="shared" si="48"/>
        <v>0</v>
      </c>
      <c r="AK123" s="51">
        <f t="shared" si="49"/>
        <v>0</v>
      </c>
      <c r="AM123" s="124">
        <f t="shared" si="50"/>
        <v>0</v>
      </c>
      <c r="AN123" s="51">
        <f t="shared" si="51"/>
        <v>0</v>
      </c>
      <c r="AO123" s="51">
        <f t="shared" si="52"/>
        <v>0</v>
      </c>
      <c r="AQ123" s="124">
        <f t="shared" si="53"/>
        <v>597517</v>
      </c>
      <c r="AR123" s="51">
        <f t="shared" si="53"/>
        <v>67669</v>
      </c>
      <c r="AS123" s="51">
        <f t="shared" si="54"/>
        <v>176160</v>
      </c>
      <c r="AU123" s="178">
        <f t="shared" si="55"/>
        <v>841346</v>
      </c>
      <c r="AW123" s="124">
        <f t="shared" si="56"/>
        <v>1358.5045507186655</v>
      </c>
      <c r="AX123" s="51">
        <f t="shared" si="56"/>
        <v>153.85109451711227</v>
      </c>
      <c r="AY123" s="51">
        <f t="shared" si="56"/>
        <v>400.51439817544957</v>
      </c>
      <c r="AZ123" s="65">
        <f t="shared" si="57"/>
        <v>1912.870043411227</v>
      </c>
      <c r="BB123" s="131">
        <v>605561.54986698681</v>
      </c>
      <c r="BC123" s="54">
        <v>67243.369089883912</v>
      </c>
      <c r="BD123" s="54">
        <v>177105.46339946156</v>
      </c>
      <c r="BE123" s="54">
        <f t="shared" si="58"/>
        <v>849910.38235633227</v>
      </c>
      <c r="BG123" s="122">
        <f t="shared" si="59"/>
        <v>-1.328444626108416E-2</v>
      </c>
      <c r="BH123" s="49">
        <f t="shared" si="59"/>
        <v>6.3297082801896387E-3</v>
      </c>
      <c r="BI123" s="49">
        <f t="shared" si="59"/>
        <v>-5.3384202910164991E-3</v>
      </c>
      <c r="BJ123" s="49">
        <f t="shared" si="60"/>
        <v>-1.0076806371735247E-2</v>
      </c>
      <c r="BL123" s="131">
        <v>580188</v>
      </c>
      <c r="BM123" s="54">
        <v>65487</v>
      </c>
      <c r="BN123" s="54">
        <v>164350</v>
      </c>
      <c r="BO123" s="54">
        <f t="shared" si="61"/>
        <v>810025</v>
      </c>
      <c r="BQ123" s="122">
        <f t="shared" si="62"/>
        <v>2.9867904886002439E-2</v>
      </c>
      <c r="BR123" s="49">
        <f t="shared" si="62"/>
        <v>3.3319590147662836E-2</v>
      </c>
      <c r="BS123" s="49">
        <f t="shared" si="62"/>
        <v>7.1858837846060286E-2</v>
      </c>
      <c r="BT123" s="49">
        <f t="shared" si="63"/>
        <v>3.8666707817659907E-2</v>
      </c>
      <c r="BV123" s="122">
        <f t="shared" si="64"/>
        <v>2.9344874499271478E-2</v>
      </c>
      <c r="BW123" s="49">
        <f t="shared" si="64"/>
        <v>3.279480678244906E-2</v>
      </c>
      <c r="BX123" s="49">
        <f t="shared" si="64"/>
        <v>7.1314481875920599E-2</v>
      </c>
      <c r="BY123" s="49">
        <f t="shared" si="32"/>
        <v>3.8139208856582174E-2</v>
      </c>
      <c r="CA123" s="180">
        <v>403109.98459988995</v>
      </c>
      <c r="CB123" s="64">
        <v>414794.33129609126</v>
      </c>
      <c r="CC123" s="64">
        <v>464833.45006081514</v>
      </c>
      <c r="CD123" s="64">
        <v>415533.97099584516</v>
      </c>
      <c r="CF123" s="180">
        <v>404218.84478361503</v>
      </c>
      <c r="CG123" s="64">
        <v>414091.16649998829</v>
      </c>
      <c r="CH123" s="64">
        <v>463928.71859096253</v>
      </c>
      <c r="CI123" s="64">
        <v>415779.57032199175</v>
      </c>
      <c r="CK123" s="163">
        <v>439834.375</v>
      </c>
      <c r="CL123" s="60">
        <v>439611</v>
      </c>
    </row>
    <row r="124" spans="1:90">
      <c r="A124" s="9" t="s">
        <v>272</v>
      </c>
      <c r="B124" s="23" t="s">
        <v>273</v>
      </c>
      <c r="D124" s="131">
        <v>735250</v>
      </c>
      <c r="E124" s="54">
        <v>355528.28125</v>
      </c>
      <c r="F124" s="124">
        <f t="shared" si="33"/>
        <v>2068.0492629585992</v>
      </c>
      <c r="G124" s="131">
        <f t="shared" si="34"/>
        <v>702971</v>
      </c>
      <c r="H124" s="54">
        <v>352776.875</v>
      </c>
      <c r="I124" s="124">
        <f t="shared" si="35"/>
        <v>1992.678800162284</v>
      </c>
      <c r="J124" s="49">
        <f t="shared" si="36"/>
        <v>4.5917968166538925E-2</v>
      </c>
      <c r="K124" s="49">
        <f t="shared" si="37"/>
        <v>3.782368879027409E-2</v>
      </c>
      <c r="M124" s="131">
        <f t="shared" si="38"/>
        <v>720165.14422875061</v>
      </c>
      <c r="N124" s="124">
        <f t="shared" si="39"/>
        <v>2025.6198513848908</v>
      </c>
      <c r="O124" s="49">
        <f t="shared" si="40"/>
        <v>2.094638416221084E-2</v>
      </c>
      <c r="P124" s="49">
        <f t="shared" si="41"/>
        <v>2.094638416221084E-2</v>
      </c>
      <c r="R124" s="131">
        <v>510795</v>
      </c>
      <c r="S124" s="54">
        <v>54931</v>
      </c>
      <c r="T124" s="54">
        <v>169524</v>
      </c>
      <c r="V124" s="124">
        <f t="shared" si="42"/>
        <v>169524</v>
      </c>
      <c r="W124" s="51">
        <f t="shared" si="43"/>
        <v>0</v>
      </c>
      <c r="Y124" s="176">
        <v>4.9071795958293141E-3</v>
      </c>
      <c r="Z124" s="61">
        <v>-3.2956401736335961E-3</v>
      </c>
      <c r="AA124" s="117">
        <f t="shared" si="44"/>
        <v>3</v>
      </c>
      <c r="AB124" s="63">
        <f t="shared" si="45"/>
        <v>508.30067728786679</v>
      </c>
      <c r="AC124" s="63">
        <f t="shared" si="45"/>
        <v>55.112631402123505</v>
      </c>
      <c r="AE124" s="124">
        <f t="shared" si="46"/>
        <v>0</v>
      </c>
      <c r="AF124" s="51">
        <v>0</v>
      </c>
      <c r="AG124" s="51">
        <f t="shared" si="47"/>
        <v>0</v>
      </c>
      <c r="AI124" s="124">
        <v>0</v>
      </c>
      <c r="AJ124" s="51">
        <f t="shared" si="48"/>
        <v>0</v>
      </c>
      <c r="AK124" s="51">
        <f t="shared" si="49"/>
        <v>0</v>
      </c>
      <c r="AM124" s="124">
        <f t="shared" si="50"/>
        <v>0</v>
      </c>
      <c r="AN124" s="51">
        <f t="shared" si="51"/>
        <v>0</v>
      </c>
      <c r="AO124" s="51">
        <f t="shared" si="52"/>
        <v>0</v>
      </c>
      <c r="AQ124" s="124">
        <f t="shared" si="53"/>
        <v>510795</v>
      </c>
      <c r="AR124" s="51">
        <f t="shared" si="53"/>
        <v>54931</v>
      </c>
      <c r="AS124" s="51">
        <f t="shared" si="54"/>
        <v>169524</v>
      </c>
      <c r="AU124" s="178">
        <f t="shared" si="55"/>
        <v>735250</v>
      </c>
      <c r="AW124" s="124">
        <f t="shared" si="56"/>
        <v>1436.7211469200104</v>
      </c>
      <c r="AX124" s="51">
        <f t="shared" si="56"/>
        <v>154.50528944383379</v>
      </c>
      <c r="AY124" s="51">
        <f t="shared" si="56"/>
        <v>476.82282659475487</v>
      </c>
      <c r="AZ124" s="65">
        <f t="shared" si="57"/>
        <v>2068.0492629585992</v>
      </c>
      <c r="BB124" s="131">
        <v>508300.67728786689</v>
      </c>
      <c r="BC124" s="54">
        <v>55112.631402123487</v>
      </c>
      <c r="BD124" s="54">
        <v>156751.83553876024</v>
      </c>
      <c r="BE124" s="54">
        <f t="shared" si="58"/>
        <v>720165.14422875061</v>
      </c>
      <c r="BG124" s="122">
        <f t="shared" si="59"/>
        <v>4.907179595829092E-3</v>
      </c>
      <c r="BH124" s="49">
        <f t="shared" si="59"/>
        <v>-3.295640173633374E-3</v>
      </c>
      <c r="BI124" s="49">
        <f t="shared" si="59"/>
        <v>8.1480158859648988E-2</v>
      </c>
      <c r="BJ124" s="49">
        <f t="shared" si="60"/>
        <v>2.094638416221084E-2</v>
      </c>
      <c r="BL124" s="131">
        <v>493181</v>
      </c>
      <c r="BM124" s="54">
        <v>52775</v>
      </c>
      <c r="BN124" s="54">
        <v>157015</v>
      </c>
      <c r="BO124" s="54">
        <f t="shared" si="61"/>
        <v>702971</v>
      </c>
      <c r="BQ124" s="122">
        <f t="shared" si="62"/>
        <v>3.5715082292302469E-2</v>
      </c>
      <c r="BR124" s="49">
        <f t="shared" si="62"/>
        <v>4.085267645665569E-2</v>
      </c>
      <c r="BS124" s="49">
        <f t="shared" si="62"/>
        <v>7.966754768652673E-2</v>
      </c>
      <c r="BT124" s="49">
        <f t="shared" si="63"/>
        <v>4.5917968166538925E-2</v>
      </c>
      <c r="BV124" s="122">
        <f t="shared" si="64"/>
        <v>2.7699762271574002E-2</v>
      </c>
      <c r="BW124" s="49">
        <f t="shared" si="64"/>
        <v>3.2797596986568811E-2</v>
      </c>
      <c r="BX124" s="49">
        <f t="shared" si="64"/>
        <v>7.131208288866997E-2</v>
      </c>
      <c r="BY124" s="49">
        <f t="shared" si="32"/>
        <v>3.7823688790274312E-2</v>
      </c>
      <c r="CA124" s="180">
        <v>338365.40354755468</v>
      </c>
      <c r="CB124" s="64">
        <v>339965.22479196975</v>
      </c>
      <c r="CC124" s="64">
        <v>411413.03671984252</v>
      </c>
      <c r="CD124" s="64">
        <v>352099.57233903266</v>
      </c>
      <c r="CF124" s="180">
        <v>337812.68628585781</v>
      </c>
      <c r="CG124" s="64">
        <v>337691.40011325188</v>
      </c>
      <c r="CH124" s="64">
        <v>410047.64553108462</v>
      </c>
      <c r="CI124" s="64">
        <v>350839.97396673122</v>
      </c>
      <c r="CK124" s="163">
        <v>355528.28125</v>
      </c>
      <c r="CL124" s="60">
        <v>352776.875</v>
      </c>
    </row>
    <row r="125" spans="1:90">
      <c r="A125" s="9" t="s">
        <v>274</v>
      </c>
      <c r="B125" s="23" t="s">
        <v>275</v>
      </c>
      <c r="D125" s="131">
        <v>598488</v>
      </c>
      <c r="E125" s="54">
        <v>325430.625</v>
      </c>
      <c r="F125" s="124">
        <f t="shared" si="33"/>
        <v>1839.0647776311773</v>
      </c>
      <c r="G125" s="131">
        <f t="shared" si="34"/>
        <v>575013</v>
      </c>
      <c r="H125" s="54">
        <v>324125.59375</v>
      </c>
      <c r="I125" s="124">
        <f t="shared" si="35"/>
        <v>1774.0437999583303</v>
      </c>
      <c r="J125" s="49">
        <f t="shared" si="36"/>
        <v>4.0825163952814991E-2</v>
      </c>
      <c r="K125" s="49">
        <f t="shared" si="37"/>
        <v>3.6651280917852302E-2</v>
      </c>
      <c r="M125" s="131">
        <f t="shared" si="38"/>
        <v>599227.92976011022</v>
      </c>
      <c r="N125" s="124">
        <f t="shared" si="39"/>
        <v>1841.3384719404028</v>
      </c>
      <c r="O125" s="49">
        <f t="shared" si="40"/>
        <v>-1.2348051940876958E-3</v>
      </c>
      <c r="P125" s="49">
        <f t="shared" si="41"/>
        <v>-1.2348051940876958E-3</v>
      </c>
      <c r="R125" s="131">
        <v>427852</v>
      </c>
      <c r="S125" s="54">
        <v>49748</v>
      </c>
      <c r="T125" s="54">
        <v>120888</v>
      </c>
      <c r="V125" s="124">
        <f t="shared" si="42"/>
        <v>120888</v>
      </c>
      <c r="W125" s="51">
        <f t="shared" si="43"/>
        <v>0</v>
      </c>
      <c r="Y125" s="176">
        <v>-2.894596893623369E-3</v>
      </c>
      <c r="Z125" s="61">
        <v>1.5241215336301295E-3</v>
      </c>
      <c r="AA125" s="117">
        <f t="shared" si="44"/>
        <v>1</v>
      </c>
      <c r="AB125" s="63">
        <f t="shared" si="45"/>
        <v>429.09405431669734</v>
      </c>
      <c r="AC125" s="63">
        <f t="shared" si="45"/>
        <v>49.672293388022524</v>
      </c>
      <c r="AE125" s="124">
        <f t="shared" si="46"/>
        <v>0</v>
      </c>
      <c r="AF125" s="51">
        <v>0</v>
      </c>
      <c r="AG125" s="51">
        <f t="shared" si="47"/>
        <v>0</v>
      </c>
      <c r="AI125" s="124">
        <v>0</v>
      </c>
      <c r="AJ125" s="51">
        <f t="shared" si="48"/>
        <v>0</v>
      </c>
      <c r="AK125" s="51">
        <f t="shared" si="49"/>
        <v>0</v>
      </c>
      <c r="AM125" s="124">
        <f t="shared" si="50"/>
        <v>0</v>
      </c>
      <c r="AN125" s="51">
        <f t="shared" si="51"/>
        <v>0</v>
      </c>
      <c r="AO125" s="51">
        <f t="shared" si="52"/>
        <v>0</v>
      </c>
      <c r="AQ125" s="124">
        <f t="shared" si="53"/>
        <v>427852</v>
      </c>
      <c r="AR125" s="51">
        <f t="shared" si="53"/>
        <v>49748</v>
      </c>
      <c r="AS125" s="51">
        <f t="shared" si="54"/>
        <v>120888</v>
      </c>
      <c r="AU125" s="178">
        <f t="shared" si="55"/>
        <v>598488</v>
      </c>
      <c r="AW125" s="124">
        <f t="shared" si="56"/>
        <v>1314.725680780658</v>
      </c>
      <c r="AX125" s="51">
        <f t="shared" si="56"/>
        <v>152.86821884080518</v>
      </c>
      <c r="AY125" s="51">
        <f t="shared" si="56"/>
        <v>371.47087800971406</v>
      </c>
      <c r="AZ125" s="65">
        <f t="shared" si="57"/>
        <v>1839.0647776311773</v>
      </c>
      <c r="BB125" s="131">
        <v>429094.05431669741</v>
      </c>
      <c r="BC125" s="54">
        <v>49672.293388022525</v>
      </c>
      <c r="BD125" s="54">
        <v>120461.58205539033</v>
      </c>
      <c r="BE125" s="54">
        <f t="shared" si="58"/>
        <v>599227.92976011022</v>
      </c>
      <c r="BG125" s="122">
        <f t="shared" si="59"/>
        <v>-2.89459689362348E-3</v>
      </c>
      <c r="BH125" s="49">
        <f t="shared" si="59"/>
        <v>1.5241215336301295E-3</v>
      </c>
      <c r="BI125" s="49">
        <f t="shared" si="59"/>
        <v>3.5398667138009099E-3</v>
      </c>
      <c r="BJ125" s="49">
        <f t="shared" si="60"/>
        <v>-1.2348051940876958E-3</v>
      </c>
      <c r="BL125" s="131">
        <v>414650</v>
      </c>
      <c r="BM125" s="54">
        <v>47975</v>
      </c>
      <c r="BN125" s="54">
        <v>112388</v>
      </c>
      <c r="BO125" s="54">
        <f t="shared" si="61"/>
        <v>575013</v>
      </c>
      <c r="BQ125" s="122">
        <f t="shared" si="62"/>
        <v>3.1838900277342264E-2</v>
      </c>
      <c r="BR125" s="49">
        <f t="shared" si="62"/>
        <v>3.6956748306409493E-2</v>
      </c>
      <c r="BS125" s="49">
        <f t="shared" si="62"/>
        <v>7.5630850268711969E-2</v>
      </c>
      <c r="BT125" s="49">
        <f t="shared" si="63"/>
        <v>4.0825163952814991E-2</v>
      </c>
      <c r="BV125" s="122">
        <f t="shared" si="64"/>
        <v>2.7701053663098385E-2</v>
      </c>
      <c r="BW125" s="49">
        <f t="shared" si="64"/>
        <v>3.2798378265365802E-2</v>
      </c>
      <c r="BX125" s="49">
        <f t="shared" si="64"/>
        <v>7.1317390608716114E-2</v>
      </c>
      <c r="BY125" s="49">
        <f t="shared" si="32"/>
        <v>3.6651280917852302E-2</v>
      </c>
      <c r="CA125" s="180">
        <v>285639.16857915104</v>
      </c>
      <c r="CB125" s="64">
        <v>306406.20775986213</v>
      </c>
      <c r="CC125" s="64">
        <v>316165.13523524255</v>
      </c>
      <c r="CD125" s="64">
        <v>292971.54894672503</v>
      </c>
      <c r="CF125" s="180">
        <v>286069.11237624648</v>
      </c>
      <c r="CG125" s="64">
        <v>304925.46895364829</v>
      </c>
      <c r="CH125" s="64">
        <v>315117.62503429799</v>
      </c>
      <c r="CI125" s="64">
        <v>292809.84414762451</v>
      </c>
      <c r="CK125" s="163">
        <v>325430.625</v>
      </c>
      <c r="CL125" s="60">
        <v>324125.59375</v>
      </c>
    </row>
    <row r="126" spans="1:90">
      <c r="A126" s="9" t="s">
        <v>276</v>
      </c>
      <c r="B126" s="23" t="s">
        <v>277</v>
      </c>
      <c r="D126" s="131">
        <v>680682</v>
      </c>
      <c r="E126" s="54">
        <v>315172.125</v>
      </c>
      <c r="F126" s="124">
        <f t="shared" si="33"/>
        <v>2159.7151080540511</v>
      </c>
      <c r="G126" s="131">
        <f t="shared" si="34"/>
        <v>649796</v>
      </c>
      <c r="H126" s="54">
        <v>311805.4375</v>
      </c>
      <c r="I126" s="124">
        <f t="shared" si="35"/>
        <v>2083.9790518406207</v>
      </c>
      <c r="J126" s="49">
        <f t="shared" si="36"/>
        <v>4.7531840762331523E-2</v>
      </c>
      <c r="K126" s="49">
        <f t="shared" si="37"/>
        <v>3.6342042952177689E-2</v>
      </c>
      <c r="M126" s="131">
        <f t="shared" si="38"/>
        <v>650949.50711485546</v>
      </c>
      <c r="N126" s="124">
        <f t="shared" si="39"/>
        <v>2065.3777903577466</v>
      </c>
      <c r="O126" s="49">
        <f t="shared" si="40"/>
        <v>4.5675574772189531E-2</v>
      </c>
      <c r="P126" s="49">
        <f t="shared" si="41"/>
        <v>4.5675574772189309E-2</v>
      </c>
      <c r="R126" s="131">
        <v>475001</v>
      </c>
      <c r="S126" s="54">
        <v>50073</v>
      </c>
      <c r="T126" s="54">
        <v>155608</v>
      </c>
      <c r="V126" s="124">
        <f t="shared" si="42"/>
        <v>155608</v>
      </c>
      <c r="W126" s="51">
        <f t="shared" si="43"/>
        <v>0</v>
      </c>
      <c r="Y126" s="176">
        <v>4.7971919550682696E-2</v>
      </c>
      <c r="Z126" s="61">
        <v>2.6859057747152359E-2</v>
      </c>
      <c r="AA126" s="117">
        <f t="shared" si="44"/>
        <v>2</v>
      </c>
      <c r="AB126" s="63">
        <f t="shared" si="45"/>
        <v>453.25737373159421</v>
      </c>
      <c r="AC126" s="63">
        <f t="shared" si="45"/>
        <v>48.763264658595119</v>
      </c>
      <c r="AE126" s="124">
        <f t="shared" si="46"/>
        <v>0</v>
      </c>
      <c r="AF126" s="51">
        <v>0</v>
      </c>
      <c r="AG126" s="51">
        <f t="shared" si="47"/>
        <v>0</v>
      </c>
      <c r="AI126" s="124">
        <v>0</v>
      </c>
      <c r="AJ126" s="51">
        <f t="shared" si="48"/>
        <v>0</v>
      </c>
      <c r="AK126" s="51">
        <f t="shared" si="49"/>
        <v>0</v>
      </c>
      <c r="AM126" s="124">
        <f t="shared" si="50"/>
        <v>0</v>
      </c>
      <c r="AN126" s="51">
        <f t="shared" si="51"/>
        <v>0</v>
      </c>
      <c r="AO126" s="51">
        <f t="shared" si="52"/>
        <v>0</v>
      </c>
      <c r="AQ126" s="124">
        <f t="shared" si="53"/>
        <v>475001</v>
      </c>
      <c r="AR126" s="51">
        <f t="shared" si="53"/>
        <v>50073</v>
      </c>
      <c r="AS126" s="51">
        <f t="shared" si="54"/>
        <v>155608</v>
      </c>
      <c r="AU126" s="178">
        <f t="shared" si="55"/>
        <v>680682</v>
      </c>
      <c r="AW126" s="124">
        <f t="shared" si="56"/>
        <v>1507.1161512141978</v>
      </c>
      <c r="AX126" s="51">
        <f t="shared" si="56"/>
        <v>158.87509087296348</v>
      </c>
      <c r="AY126" s="51">
        <f t="shared" si="56"/>
        <v>493.72386596689034</v>
      </c>
      <c r="AZ126" s="65">
        <f t="shared" si="57"/>
        <v>2159.7151080540511</v>
      </c>
      <c r="BB126" s="131">
        <v>453257.37373159424</v>
      </c>
      <c r="BC126" s="54">
        <v>48763.26465859513</v>
      </c>
      <c r="BD126" s="54">
        <v>148928.86872466604</v>
      </c>
      <c r="BE126" s="54">
        <f t="shared" si="58"/>
        <v>650949.50711485546</v>
      </c>
      <c r="BG126" s="122">
        <f t="shared" si="59"/>
        <v>4.7971919550682696E-2</v>
      </c>
      <c r="BH126" s="49">
        <f t="shared" si="59"/>
        <v>2.6859057747152137E-2</v>
      </c>
      <c r="BI126" s="49">
        <f t="shared" si="59"/>
        <v>4.4847794336517088E-2</v>
      </c>
      <c r="BJ126" s="49">
        <f t="shared" si="60"/>
        <v>4.5675574772189531E-2</v>
      </c>
      <c r="BL126" s="131">
        <v>458133</v>
      </c>
      <c r="BM126" s="54">
        <v>47965</v>
      </c>
      <c r="BN126" s="54">
        <v>143698</v>
      </c>
      <c r="BO126" s="54">
        <f t="shared" si="61"/>
        <v>649796</v>
      </c>
      <c r="BQ126" s="122">
        <f t="shared" si="62"/>
        <v>3.6819002342114659E-2</v>
      </c>
      <c r="BR126" s="49">
        <f t="shared" si="62"/>
        <v>4.3948712602939644E-2</v>
      </c>
      <c r="BS126" s="49">
        <f t="shared" si="62"/>
        <v>8.2882155631950338E-2</v>
      </c>
      <c r="BT126" s="49">
        <f t="shared" si="63"/>
        <v>4.7531840762331523E-2</v>
      </c>
      <c r="BV126" s="122">
        <f t="shared" si="64"/>
        <v>2.5743639713050825E-2</v>
      </c>
      <c r="BW126" s="49">
        <f t="shared" si="64"/>
        <v>3.2797189982208597E-2</v>
      </c>
      <c r="BX126" s="49">
        <f t="shared" si="64"/>
        <v>7.1314743642901135E-2</v>
      </c>
      <c r="BY126" s="49">
        <f t="shared" si="32"/>
        <v>3.6342042952177689E-2</v>
      </c>
      <c r="CA126" s="180">
        <v>301724.19795289647</v>
      </c>
      <c r="CB126" s="64">
        <v>300798.81525328266</v>
      </c>
      <c r="CC126" s="64">
        <v>390880.76976371364</v>
      </c>
      <c r="CD126" s="64">
        <v>318259.00615462544</v>
      </c>
      <c r="CF126" s="180">
        <v>300396.98448844557</v>
      </c>
      <c r="CG126" s="64">
        <v>297964.13378723018</v>
      </c>
      <c r="CH126" s="64">
        <v>388860.14240651112</v>
      </c>
      <c r="CI126" s="64">
        <v>316169.48212935933</v>
      </c>
      <c r="CK126" s="163">
        <v>315172.125</v>
      </c>
      <c r="CL126" s="60">
        <v>311805.4375</v>
      </c>
    </row>
    <row r="127" spans="1:90">
      <c r="A127" s="9" t="s">
        <v>278</v>
      </c>
      <c r="B127" s="23" t="s">
        <v>279</v>
      </c>
      <c r="D127" s="131">
        <v>445496</v>
      </c>
      <c r="E127" s="54">
        <v>237964.484375</v>
      </c>
      <c r="F127" s="124">
        <f t="shared" si="33"/>
        <v>1872.1112991716791</v>
      </c>
      <c r="G127" s="131">
        <f t="shared" si="34"/>
        <v>429644</v>
      </c>
      <c r="H127" s="54">
        <v>238384.3125</v>
      </c>
      <c r="I127" s="124">
        <f t="shared" si="35"/>
        <v>1802.3165849053091</v>
      </c>
      <c r="J127" s="49">
        <f t="shared" si="36"/>
        <v>3.6895662455428191E-2</v>
      </c>
      <c r="K127" s="49">
        <f t="shared" si="37"/>
        <v>3.8725002505615169E-2</v>
      </c>
      <c r="M127" s="131">
        <f t="shared" si="38"/>
        <v>452312.97891048377</v>
      </c>
      <c r="N127" s="124">
        <f t="shared" si="39"/>
        <v>1900.7583425672017</v>
      </c>
      <c r="O127" s="49">
        <f t="shared" si="40"/>
        <v>-1.5071375857717562E-2</v>
      </c>
      <c r="P127" s="49">
        <f t="shared" si="41"/>
        <v>-1.5071375857717562E-2</v>
      </c>
      <c r="R127" s="131">
        <v>316136</v>
      </c>
      <c r="S127" s="54">
        <v>36785</v>
      </c>
      <c r="T127" s="54">
        <v>92575</v>
      </c>
      <c r="V127" s="124">
        <f t="shared" si="42"/>
        <v>92575</v>
      </c>
      <c r="W127" s="51">
        <f t="shared" si="43"/>
        <v>0</v>
      </c>
      <c r="Y127" s="176">
        <v>-1.3211150285432516E-2</v>
      </c>
      <c r="Z127" s="61">
        <v>-3.4679040355718893E-2</v>
      </c>
      <c r="AA127" s="117">
        <f t="shared" si="44"/>
        <v>4</v>
      </c>
      <c r="AB127" s="63">
        <f t="shared" si="45"/>
        <v>320.36843554874338</v>
      </c>
      <c r="AC127" s="63">
        <f t="shared" si="45"/>
        <v>38.106496738199077</v>
      </c>
      <c r="AE127" s="124">
        <f t="shared" si="46"/>
        <v>0</v>
      </c>
      <c r="AF127" s="51">
        <v>0</v>
      </c>
      <c r="AG127" s="51">
        <f t="shared" si="47"/>
        <v>0</v>
      </c>
      <c r="AI127" s="124">
        <v>0</v>
      </c>
      <c r="AJ127" s="51">
        <f t="shared" si="48"/>
        <v>0</v>
      </c>
      <c r="AK127" s="51">
        <f t="shared" si="49"/>
        <v>0</v>
      </c>
      <c r="AM127" s="124">
        <f t="shared" si="50"/>
        <v>0</v>
      </c>
      <c r="AN127" s="51">
        <f t="shared" si="51"/>
        <v>0</v>
      </c>
      <c r="AO127" s="51">
        <f t="shared" si="52"/>
        <v>0</v>
      </c>
      <c r="AQ127" s="124">
        <f t="shared" si="53"/>
        <v>316136</v>
      </c>
      <c r="AR127" s="51">
        <f t="shared" si="53"/>
        <v>36785</v>
      </c>
      <c r="AS127" s="51">
        <f t="shared" si="54"/>
        <v>92575</v>
      </c>
      <c r="AU127" s="178">
        <f t="shared" si="55"/>
        <v>445496</v>
      </c>
      <c r="AW127" s="124">
        <f t="shared" si="56"/>
        <v>1328.5007669539973</v>
      </c>
      <c r="AX127" s="51">
        <f t="shared" si="56"/>
        <v>154.58189106081809</v>
      </c>
      <c r="AY127" s="51">
        <f t="shared" si="56"/>
        <v>389.02864115686378</v>
      </c>
      <c r="AZ127" s="65">
        <f t="shared" si="57"/>
        <v>1872.1112991716791</v>
      </c>
      <c r="BB127" s="131">
        <v>320368.43554874335</v>
      </c>
      <c r="BC127" s="54">
        <v>38106.496738199072</v>
      </c>
      <c r="BD127" s="54">
        <v>93838.046623541362</v>
      </c>
      <c r="BE127" s="54">
        <f t="shared" si="58"/>
        <v>452312.97891048377</v>
      </c>
      <c r="BG127" s="122">
        <f t="shared" si="59"/>
        <v>-1.3211150285432516E-2</v>
      </c>
      <c r="BH127" s="49">
        <f t="shared" si="59"/>
        <v>-3.4679040355718782E-2</v>
      </c>
      <c r="BI127" s="49">
        <f t="shared" si="59"/>
        <v>-1.345985630549662E-2</v>
      </c>
      <c r="BJ127" s="49">
        <f t="shared" si="60"/>
        <v>-1.5071375857717562E-2</v>
      </c>
      <c r="BL127" s="131">
        <v>307671</v>
      </c>
      <c r="BM127" s="54">
        <v>35408</v>
      </c>
      <c r="BN127" s="54">
        <v>86565</v>
      </c>
      <c r="BO127" s="54">
        <f t="shared" si="61"/>
        <v>429644</v>
      </c>
      <c r="BQ127" s="122">
        <f t="shared" si="62"/>
        <v>2.751315528600351E-2</v>
      </c>
      <c r="BR127" s="49">
        <f t="shared" si="62"/>
        <v>3.888951649344774E-2</v>
      </c>
      <c r="BS127" s="49">
        <f t="shared" si="62"/>
        <v>6.9427597758909387E-2</v>
      </c>
      <c r="BT127" s="49">
        <f t="shared" si="63"/>
        <v>3.6895662455428191E-2</v>
      </c>
      <c r="BV127" s="122">
        <f t="shared" si="64"/>
        <v>2.9325942276169581E-2</v>
      </c>
      <c r="BW127" s="49">
        <f t="shared" si="64"/>
        <v>4.0722374194617439E-2</v>
      </c>
      <c r="BX127" s="49">
        <f t="shared" si="64"/>
        <v>7.1314332177995432E-2</v>
      </c>
      <c r="BY127" s="49">
        <f t="shared" si="32"/>
        <v>3.8725002505615169E-2</v>
      </c>
      <c r="CA127" s="180">
        <v>213262.73959882613</v>
      </c>
      <c r="CB127" s="64">
        <v>235061.97036959406</v>
      </c>
      <c r="CC127" s="64">
        <v>246288.63571873846</v>
      </c>
      <c r="CD127" s="64">
        <v>221142.61945894553</v>
      </c>
      <c r="CF127" s="180">
        <v>214718.63066992149</v>
      </c>
      <c r="CG127" s="64">
        <v>235230.10572657012</v>
      </c>
      <c r="CH127" s="64">
        <v>245894.21634097322</v>
      </c>
      <c r="CI127" s="64">
        <v>221974.7488494117</v>
      </c>
      <c r="CK127" s="163">
        <v>237964.484375</v>
      </c>
      <c r="CL127" s="60">
        <v>238384.3125</v>
      </c>
    </row>
    <row r="128" spans="1:90">
      <c r="A128" s="9" t="s">
        <v>280</v>
      </c>
      <c r="B128" s="23" t="s">
        <v>281</v>
      </c>
      <c r="D128" s="131">
        <v>670398</v>
      </c>
      <c r="E128" s="54">
        <v>331944.4375</v>
      </c>
      <c r="F128" s="124">
        <f t="shared" si="33"/>
        <v>2019.6090799081396</v>
      </c>
      <c r="G128" s="131">
        <f t="shared" si="34"/>
        <v>640545</v>
      </c>
      <c r="H128" s="54">
        <v>329761.8125</v>
      </c>
      <c r="I128" s="124">
        <f t="shared" si="35"/>
        <v>1942.4474748724886</v>
      </c>
      <c r="J128" s="49">
        <f t="shared" si="36"/>
        <v>4.6605624897548159E-2</v>
      </c>
      <c r="K128" s="49">
        <f t="shared" si="37"/>
        <v>3.9723908128180607E-2</v>
      </c>
      <c r="M128" s="131">
        <f t="shared" si="38"/>
        <v>674230.33464070735</v>
      </c>
      <c r="N128" s="124">
        <f t="shared" si="39"/>
        <v>2031.1541886907123</v>
      </c>
      <c r="O128" s="49">
        <f t="shared" si="40"/>
        <v>-5.6840139694241953E-3</v>
      </c>
      <c r="P128" s="49">
        <f t="shared" si="41"/>
        <v>-5.6840139694243064E-3</v>
      </c>
      <c r="R128" s="131">
        <v>458759</v>
      </c>
      <c r="S128" s="54">
        <v>54523</v>
      </c>
      <c r="T128" s="54">
        <v>157116</v>
      </c>
      <c r="V128" s="124">
        <f t="shared" si="42"/>
        <v>157116</v>
      </c>
      <c r="W128" s="51">
        <f t="shared" si="43"/>
        <v>0</v>
      </c>
      <c r="Y128" s="176">
        <v>-1.6139189595219983E-2</v>
      </c>
      <c r="Z128" s="61">
        <v>1.0000792080455678E-2</v>
      </c>
      <c r="AA128" s="117">
        <f t="shared" si="44"/>
        <v>1</v>
      </c>
      <c r="AB128" s="63">
        <f t="shared" si="45"/>
        <v>466.28445319542448</v>
      </c>
      <c r="AC128" s="63">
        <f t="shared" si="45"/>
        <v>53.983125981208886</v>
      </c>
      <c r="AE128" s="124">
        <f t="shared" si="46"/>
        <v>0</v>
      </c>
      <c r="AF128" s="51">
        <v>0</v>
      </c>
      <c r="AG128" s="51">
        <f t="shared" si="47"/>
        <v>0</v>
      </c>
      <c r="AI128" s="124">
        <v>0</v>
      </c>
      <c r="AJ128" s="51">
        <f t="shared" si="48"/>
        <v>0</v>
      </c>
      <c r="AK128" s="51">
        <f t="shared" si="49"/>
        <v>0</v>
      </c>
      <c r="AM128" s="124">
        <f t="shared" si="50"/>
        <v>0</v>
      </c>
      <c r="AN128" s="51">
        <f t="shared" si="51"/>
        <v>0</v>
      </c>
      <c r="AO128" s="51">
        <f t="shared" si="52"/>
        <v>0</v>
      </c>
      <c r="AQ128" s="124">
        <f t="shared" si="53"/>
        <v>458759</v>
      </c>
      <c r="AR128" s="51">
        <f t="shared" si="53"/>
        <v>54523</v>
      </c>
      <c r="AS128" s="51">
        <f t="shared" si="54"/>
        <v>157116</v>
      </c>
      <c r="AU128" s="178">
        <f t="shared" si="55"/>
        <v>670398</v>
      </c>
      <c r="AW128" s="124">
        <f t="shared" si="56"/>
        <v>1382.0355100844249</v>
      </c>
      <c r="AX128" s="51">
        <f t="shared" si="56"/>
        <v>164.25339255760235</v>
      </c>
      <c r="AY128" s="51">
        <f t="shared" si="56"/>
        <v>473.32017726611247</v>
      </c>
      <c r="AZ128" s="65">
        <f t="shared" si="57"/>
        <v>2019.6090799081396</v>
      </c>
      <c r="BB128" s="131">
        <v>466284.4531954244</v>
      </c>
      <c r="BC128" s="54">
        <v>53983.125981208883</v>
      </c>
      <c r="BD128" s="54">
        <v>153962.75546407414</v>
      </c>
      <c r="BE128" s="54">
        <f t="shared" si="58"/>
        <v>674230.33464070735</v>
      </c>
      <c r="BG128" s="122">
        <f t="shared" si="59"/>
        <v>-1.6139189595219872E-2</v>
      </c>
      <c r="BH128" s="49">
        <f t="shared" si="59"/>
        <v>1.0000792080455678E-2</v>
      </c>
      <c r="BI128" s="49">
        <f t="shared" si="59"/>
        <v>2.0480567046370135E-2</v>
      </c>
      <c r="BJ128" s="49">
        <f t="shared" si="60"/>
        <v>-5.6840139694241953E-3</v>
      </c>
      <c r="BL128" s="131">
        <v>442408</v>
      </c>
      <c r="BM128" s="54">
        <v>52444</v>
      </c>
      <c r="BN128" s="54">
        <v>145693</v>
      </c>
      <c r="BO128" s="54">
        <f t="shared" si="61"/>
        <v>640545</v>
      </c>
      <c r="BQ128" s="122">
        <f t="shared" si="62"/>
        <v>3.695909658053198E-2</v>
      </c>
      <c r="BR128" s="49">
        <f t="shared" si="62"/>
        <v>3.9642285104110941E-2</v>
      </c>
      <c r="BS128" s="49">
        <f t="shared" si="62"/>
        <v>7.8404590474490776E-2</v>
      </c>
      <c r="BT128" s="49">
        <f t="shared" si="63"/>
        <v>4.6605624897548159E-2</v>
      </c>
      <c r="BV128" s="122">
        <f t="shared" si="64"/>
        <v>3.0140808359708782E-2</v>
      </c>
      <c r="BW128" s="49">
        <f t="shared" si="64"/>
        <v>3.2806354188638531E-2</v>
      </c>
      <c r="BX128" s="49">
        <f t="shared" si="64"/>
        <v>7.13137868538265E-2</v>
      </c>
      <c r="BY128" s="49">
        <f t="shared" si="32"/>
        <v>3.9723908128180607E-2</v>
      </c>
      <c r="CA128" s="180">
        <v>310396.05930736917</v>
      </c>
      <c r="CB128" s="64">
        <v>332997.80998059519</v>
      </c>
      <c r="CC128" s="64">
        <v>404092.77855994576</v>
      </c>
      <c r="CD128" s="64">
        <v>329641.35294166673</v>
      </c>
      <c r="CF128" s="180">
        <v>309842.96040164144</v>
      </c>
      <c r="CG128" s="64">
        <v>331075.98018896155</v>
      </c>
      <c r="CH128" s="64">
        <v>402383.63096015045</v>
      </c>
      <c r="CI128" s="64">
        <v>328231.53769191995</v>
      </c>
      <c r="CK128" s="163">
        <v>331944.4375</v>
      </c>
      <c r="CL128" s="60">
        <v>329761.8125</v>
      </c>
    </row>
    <row r="129" spans="1:90">
      <c r="A129" s="9" t="s">
        <v>282</v>
      </c>
      <c r="B129" s="23" t="s">
        <v>283</v>
      </c>
      <c r="D129" s="131">
        <v>508321</v>
      </c>
      <c r="E129" s="54">
        <v>271902.1875</v>
      </c>
      <c r="F129" s="124">
        <f t="shared" si="33"/>
        <v>1869.4994868329261</v>
      </c>
      <c r="G129" s="131">
        <f t="shared" si="34"/>
        <v>488906</v>
      </c>
      <c r="H129" s="54">
        <v>271209.5625</v>
      </c>
      <c r="I129" s="124">
        <f t="shared" si="35"/>
        <v>1802.6871747931086</v>
      </c>
      <c r="J129" s="49">
        <f t="shared" si="36"/>
        <v>3.9711110111146031E-2</v>
      </c>
      <c r="K129" s="49">
        <f t="shared" si="37"/>
        <v>3.7062621276753305E-2</v>
      </c>
      <c r="M129" s="131">
        <f t="shared" si="38"/>
        <v>509706.24185194552</v>
      </c>
      <c r="N129" s="124">
        <f t="shared" si="39"/>
        <v>1874.5941198135654</v>
      </c>
      <c r="O129" s="49">
        <f t="shared" si="40"/>
        <v>-2.717725894257117E-3</v>
      </c>
      <c r="P129" s="49">
        <f t="shared" si="41"/>
        <v>-2.7177258942570059E-3</v>
      </c>
      <c r="R129" s="131">
        <v>361574</v>
      </c>
      <c r="S129" s="54">
        <v>39187</v>
      </c>
      <c r="T129" s="54">
        <v>107560</v>
      </c>
      <c r="V129" s="124">
        <f t="shared" si="42"/>
        <v>107560</v>
      </c>
      <c r="W129" s="51">
        <f t="shared" si="43"/>
        <v>0</v>
      </c>
      <c r="Y129" s="176">
        <v>-2.8748196618350041E-3</v>
      </c>
      <c r="Z129" s="61">
        <v>-9.1032105355485227E-3</v>
      </c>
      <c r="AA129" s="117">
        <f t="shared" si="44"/>
        <v>4</v>
      </c>
      <c r="AB129" s="63">
        <f t="shared" si="45"/>
        <v>362.61645692005874</v>
      </c>
      <c r="AC129" s="63">
        <f t="shared" si="45"/>
        <v>39.547004709924778</v>
      </c>
      <c r="AE129" s="124">
        <f t="shared" si="46"/>
        <v>0</v>
      </c>
      <c r="AF129" s="51">
        <v>0</v>
      </c>
      <c r="AG129" s="51">
        <f t="shared" si="47"/>
        <v>0</v>
      </c>
      <c r="AI129" s="124">
        <v>0</v>
      </c>
      <c r="AJ129" s="51">
        <f t="shared" si="48"/>
        <v>0</v>
      </c>
      <c r="AK129" s="51">
        <f t="shared" si="49"/>
        <v>0</v>
      </c>
      <c r="AM129" s="124">
        <f t="shared" si="50"/>
        <v>0</v>
      </c>
      <c r="AN129" s="51">
        <f t="shared" si="51"/>
        <v>0</v>
      </c>
      <c r="AO129" s="51">
        <f t="shared" si="52"/>
        <v>0</v>
      </c>
      <c r="AQ129" s="124">
        <f t="shared" si="53"/>
        <v>361574</v>
      </c>
      <c r="AR129" s="51">
        <f t="shared" si="53"/>
        <v>39187</v>
      </c>
      <c r="AS129" s="51">
        <f t="shared" si="54"/>
        <v>107560</v>
      </c>
      <c r="AU129" s="178">
        <f t="shared" si="55"/>
        <v>508321</v>
      </c>
      <c r="AW129" s="124">
        <f t="shared" si="56"/>
        <v>1329.7943768841508</v>
      </c>
      <c r="AX129" s="51">
        <f t="shared" si="56"/>
        <v>144.12167978604438</v>
      </c>
      <c r="AY129" s="51">
        <f t="shared" si="56"/>
        <v>395.58343016273085</v>
      </c>
      <c r="AZ129" s="65">
        <f t="shared" si="57"/>
        <v>1869.4994868329261</v>
      </c>
      <c r="BB129" s="131">
        <v>362616.45692005876</v>
      </c>
      <c r="BC129" s="54">
        <v>39547.004709924768</v>
      </c>
      <c r="BD129" s="54">
        <v>107542.78022196199</v>
      </c>
      <c r="BE129" s="54">
        <f t="shared" si="58"/>
        <v>509706.24185194552</v>
      </c>
      <c r="BG129" s="122">
        <f t="shared" si="59"/>
        <v>-2.8748196618351152E-3</v>
      </c>
      <c r="BH129" s="49">
        <f t="shared" si="59"/>
        <v>-9.1032105355484116E-3</v>
      </c>
      <c r="BI129" s="49">
        <f t="shared" si="59"/>
        <v>1.6012026100198362E-4</v>
      </c>
      <c r="BJ129" s="49">
        <f t="shared" si="60"/>
        <v>-2.717725894257117E-3</v>
      </c>
      <c r="BL129" s="131">
        <v>350932</v>
      </c>
      <c r="BM129" s="54">
        <v>37830</v>
      </c>
      <c r="BN129" s="54">
        <v>100144</v>
      </c>
      <c r="BO129" s="54">
        <f t="shared" si="61"/>
        <v>488906</v>
      </c>
      <c r="BQ129" s="122">
        <f t="shared" si="62"/>
        <v>3.0324963240741853E-2</v>
      </c>
      <c r="BR129" s="49">
        <f t="shared" si="62"/>
        <v>3.5871001850383388E-2</v>
      </c>
      <c r="BS129" s="49">
        <f t="shared" si="62"/>
        <v>7.4053363157053909E-2</v>
      </c>
      <c r="BT129" s="49">
        <f t="shared" si="63"/>
        <v>3.9711110111146031E-2</v>
      </c>
      <c r="BV129" s="122">
        <f t="shared" si="64"/>
        <v>2.7700384033689351E-2</v>
      </c>
      <c r="BW129" s="49">
        <f t="shared" si="64"/>
        <v>3.3232295044625548E-2</v>
      </c>
      <c r="BX129" s="49">
        <f t="shared" si="64"/>
        <v>7.1317393220597713E-2</v>
      </c>
      <c r="BY129" s="49">
        <f t="shared" si="32"/>
        <v>3.7062621276753305E-2</v>
      </c>
      <c r="CA129" s="180">
        <v>241386.38656437007</v>
      </c>
      <c r="CB129" s="64">
        <v>243947.82110767876</v>
      </c>
      <c r="CC129" s="64">
        <v>282258.26917013427</v>
      </c>
      <c r="CD129" s="64">
        <v>249203.04906842337</v>
      </c>
      <c r="CF129" s="180">
        <v>241849.31767273555</v>
      </c>
      <c r="CG129" s="64">
        <v>243218.17994083828</v>
      </c>
      <c r="CH129" s="64">
        <v>281822.72488958546</v>
      </c>
      <c r="CI129" s="64">
        <v>249172.44639929055</v>
      </c>
      <c r="CK129" s="163">
        <v>271902.1875</v>
      </c>
      <c r="CL129" s="60">
        <v>271209.5625</v>
      </c>
    </row>
    <row r="130" spans="1:90">
      <c r="A130" s="9" t="s">
        <v>284</v>
      </c>
      <c r="B130" s="23" t="s">
        <v>285</v>
      </c>
      <c r="D130" s="131">
        <v>630248.26038366312</v>
      </c>
      <c r="E130" s="54">
        <v>295243.6875</v>
      </c>
      <c r="F130" s="124">
        <f t="shared" si="33"/>
        <v>2134.6714157391193</v>
      </c>
      <c r="G130" s="131">
        <f t="shared" si="34"/>
        <v>601326</v>
      </c>
      <c r="H130" s="54">
        <v>291887.28125</v>
      </c>
      <c r="I130" s="124">
        <f t="shared" si="35"/>
        <v>2060.1308745788319</v>
      </c>
      <c r="J130" s="49">
        <f t="shared" si="36"/>
        <v>4.8097471893221222E-2</v>
      </c>
      <c r="K130" s="49">
        <f t="shared" si="37"/>
        <v>3.6182429999999988E-2</v>
      </c>
      <c r="M130" s="131">
        <f t="shared" si="38"/>
        <v>612293.77066606132</v>
      </c>
      <c r="N130" s="124">
        <f t="shared" si="39"/>
        <v>2073.8589734151769</v>
      </c>
      <c r="O130" s="49">
        <f t="shared" si="40"/>
        <v>2.9323325791916321E-2</v>
      </c>
      <c r="P130" s="49">
        <f t="shared" si="41"/>
        <v>2.9323325791916321E-2</v>
      </c>
      <c r="R130" s="131">
        <v>465339</v>
      </c>
      <c r="S130" s="54">
        <v>45035</v>
      </c>
      <c r="T130" s="54">
        <v>119815</v>
      </c>
      <c r="V130" s="124">
        <f t="shared" si="42"/>
        <v>119815</v>
      </c>
      <c r="W130" s="51">
        <f t="shared" si="43"/>
        <v>59.260383663116954</v>
      </c>
      <c r="Y130" s="176">
        <v>3.8525986066322071E-2</v>
      </c>
      <c r="Z130" s="61">
        <v>4.248185872248289E-3</v>
      </c>
      <c r="AA130" s="117">
        <f t="shared" si="44"/>
        <v>2</v>
      </c>
      <c r="AB130" s="63">
        <f t="shared" si="45"/>
        <v>448.07641430580691</v>
      </c>
      <c r="AC130" s="63">
        <f t="shared" si="45"/>
        <v>44.84449226152644</v>
      </c>
      <c r="AE130" s="124">
        <f t="shared" si="46"/>
        <v>0</v>
      </c>
      <c r="AF130" s="51">
        <v>0</v>
      </c>
      <c r="AG130" s="51">
        <f t="shared" si="47"/>
        <v>59.260383663116954</v>
      </c>
      <c r="AI130" s="124">
        <v>0</v>
      </c>
      <c r="AJ130" s="51">
        <f t="shared" si="48"/>
        <v>0</v>
      </c>
      <c r="AK130" s="51">
        <f t="shared" si="49"/>
        <v>59.260383663116954</v>
      </c>
      <c r="AM130" s="124">
        <f t="shared" si="50"/>
        <v>53.869048499221407</v>
      </c>
      <c r="AN130" s="51">
        <f t="shared" si="51"/>
        <v>5.3913351638955476</v>
      </c>
      <c r="AO130" s="51">
        <f t="shared" si="52"/>
        <v>0</v>
      </c>
      <c r="AQ130" s="124">
        <f t="shared" si="53"/>
        <v>465393</v>
      </c>
      <c r="AR130" s="51">
        <f t="shared" si="53"/>
        <v>45040</v>
      </c>
      <c r="AS130" s="51">
        <f t="shared" si="54"/>
        <v>119815</v>
      </c>
      <c r="AU130" s="178">
        <f t="shared" si="55"/>
        <v>630248</v>
      </c>
      <c r="AW130" s="124">
        <f t="shared" si="56"/>
        <v>1576.3012714708761</v>
      </c>
      <c r="AX130" s="51">
        <f t="shared" si="56"/>
        <v>152.55194914201172</v>
      </c>
      <c r="AY130" s="51">
        <f t="shared" si="56"/>
        <v>405.81731319827117</v>
      </c>
      <c r="AZ130" s="65">
        <f t="shared" si="57"/>
        <v>2134.6705338111592</v>
      </c>
      <c r="BB130" s="131">
        <v>448076.41430580697</v>
      </c>
      <c r="BC130" s="54">
        <v>44844.492261526437</v>
      </c>
      <c r="BD130" s="54">
        <v>119372.86409872794</v>
      </c>
      <c r="BE130" s="54">
        <f t="shared" si="58"/>
        <v>612293.77066606132</v>
      </c>
      <c r="BG130" s="122">
        <f t="shared" si="59"/>
        <v>3.8646501224620655E-2</v>
      </c>
      <c r="BH130" s="49">
        <f t="shared" si="59"/>
        <v>4.3596822845799466E-3</v>
      </c>
      <c r="BI130" s="49">
        <f t="shared" si="59"/>
        <v>3.7038225111729606E-3</v>
      </c>
      <c r="BJ130" s="49">
        <f t="shared" si="60"/>
        <v>2.9322900532546381E-2</v>
      </c>
      <c r="BL130" s="131">
        <v>447649</v>
      </c>
      <c r="BM130" s="54">
        <v>43109</v>
      </c>
      <c r="BN130" s="54">
        <v>110568</v>
      </c>
      <c r="BO130" s="54">
        <f t="shared" si="61"/>
        <v>601326</v>
      </c>
      <c r="BQ130" s="122">
        <f t="shared" si="62"/>
        <v>3.9638198677982128E-2</v>
      </c>
      <c r="BR130" s="49">
        <f t="shared" si="62"/>
        <v>4.4793430606137941E-2</v>
      </c>
      <c r="BS130" s="49">
        <f t="shared" si="62"/>
        <v>8.3631792200274946E-2</v>
      </c>
      <c r="BT130" s="49">
        <f t="shared" si="63"/>
        <v>4.8097038877414233E-2</v>
      </c>
      <c r="BV130" s="122">
        <f t="shared" si="64"/>
        <v>2.7819323980512012E-2</v>
      </c>
      <c r="BW130" s="49">
        <f t="shared" si="64"/>
        <v>3.2915949904893882E-2</v>
      </c>
      <c r="BX130" s="49">
        <f t="shared" si="64"/>
        <v>7.1312787005490819E-2</v>
      </c>
      <c r="BY130" s="49">
        <f t="shared" si="32"/>
        <v>3.6182001906828409E-2</v>
      </c>
      <c r="CA130" s="180">
        <v>298275.33883229923</v>
      </c>
      <c r="CB130" s="64">
        <v>276625.65739483404</v>
      </c>
      <c r="CC130" s="64">
        <v>313307.67102027877</v>
      </c>
      <c r="CD130" s="64">
        <v>299359.63511293626</v>
      </c>
      <c r="CF130" s="180">
        <v>297064.67037303682</v>
      </c>
      <c r="CG130" s="64">
        <v>274328.5237172402</v>
      </c>
      <c r="CH130" s="64">
        <v>312034.59758999629</v>
      </c>
      <c r="CI130" s="64">
        <v>297960.12497786636</v>
      </c>
      <c r="CK130" s="163">
        <v>295243.6875</v>
      </c>
      <c r="CL130" s="60">
        <v>291887.28125</v>
      </c>
    </row>
    <row r="131" spans="1:90">
      <c r="A131" s="9" t="s">
        <v>286</v>
      </c>
      <c r="B131" s="23" t="s">
        <v>287</v>
      </c>
      <c r="D131" s="131">
        <v>634837</v>
      </c>
      <c r="E131" s="54">
        <v>330050.9375</v>
      </c>
      <c r="F131" s="124">
        <f t="shared" si="33"/>
        <v>1923.4515884385271</v>
      </c>
      <c r="G131" s="131">
        <f t="shared" si="34"/>
        <v>607188</v>
      </c>
      <c r="H131" s="54">
        <v>327147.875</v>
      </c>
      <c r="I131" s="124">
        <f t="shared" si="35"/>
        <v>1856.004719578264</v>
      </c>
      <c r="J131" s="49">
        <f t="shared" si="36"/>
        <v>4.5536143665553253E-2</v>
      </c>
      <c r="K131" s="49">
        <f t="shared" si="37"/>
        <v>3.6339815383437557E-2</v>
      </c>
      <c r="M131" s="131">
        <f t="shared" si="38"/>
        <v>630831.55189920298</v>
      </c>
      <c r="N131" s="124">
        <f t="shared" si="39"/>
        <v>1911.3157401626922</v>
      </c>
      <c r="O131" s="49">
        <f t="shared" si="40"/>
        <v>6.349473308267628E-3</v>
      </c>
      <c r="P131" s="49">
        <f t="shared" si="41"/>
        <v>6.349473308267628E-3</v>
      </c>
      <c r="R131" s="131">
        <v>459776</v>
      </c>
      <c r="S131" s="54">
        <v>51276</v>
      </c>
      <c r="T131" s="54">
        <v>123785</v>
      </c>
      <c r="V131" s="124">
        <f t="shared" si="42"/>
        <v>123785</v>
      </c>
      <c r="W131" s="51">
        <f t="shared" si="43"/>
        <v>0</v>
      </c>
      <c r="Y131" s="176">
        <v>1.318160950887437E-3</v>
      </c>
      <c r="Z131" s="61">
        <v>3.4601050580865822E-2</v>
      </c>
      <c r="AA131" s="117">
        <f t="shared" si="44"/>
        <v>2</v>
      </c>
      <c r="AB131" s="63">
        <f t="shared" si="45"/>
        <v>459.17073906197834</v>
      </c>
      <c r="AC131" s="63">
        <f t="shared" si="45"/>
        <v>49.5611327392444</v>
      </c>
      <c r="AE131" s="124">
        <f t="shared" si="46"/>
        <v>0</v>
      </c>
      <c r="AF131" s="51">
        <v>0</v>
      </c>
      <c r="AG131" s="51">
        <f t="shared" si="47"/>
        <v>0</v>
      </c>
      <c r="AI131" s="124">
        <v>0</v>
      </c>
      <c r="AJ131" s="51">
        <f t="shared" si="48"/>
        <v>0</v>
      </c>
      <c r="AK131" s="51">
        <f t="shared" si="49"/>
        <v>0</v>
      </c>
      <c r="AM131" s="124">
        <f t="shared" si="50"/>
        <v>0</v>
      </c>
      <c r="AN131" s="51">
        <f t="shared" si="51"/>
        <v>0</v>
      </c>
      <c r="AO131" s="51">
        <f t="shared" si="52"/>
        <v>0</v>
      </c>
      <c r="AQ131" s="124">
        <f t="shared" si="53"/>
        <v>459776</v>
      </c>
      <c r="AR131" s="51">
        <f t="shared" si="53"/>
        <v>51276</v>
      </c>
      <c r="AS131" s="51">
        <f t="shared" si="54"/>
        <v>123785</v>
      </c>
      <c r="AU131" s="178">
        <f t="shared" si="55"/>
        <v>634837</v>
      </c>
      <c r="AW131" s="124">
        <f t="shared" si="56"/>
        <v>1393.0455810324731</v>
      </c>
      <c r="AX131" s="51">
        <f t="shared" si="56"/>
        <v>155.35783775799757</v>
      </c>
      <c r="AY131" s="51">
        <f t="shared" si="56"/>
        <v>375.04816964805622</v>
      </c>
      <c r="AZ131" s="65">
        <f t="shared" si="57"/>
        <v>1923.4515884385271</v>
      </c>
      <c r="BB131" s="131">
        <v>459170.73906197841</v>
      </c>
      <c r="BC131" s="54">
        <v>49561.132739244393</v>
      </c>
      <c r="BD131" s="54">
        <v>122099.68009798015</v>
      </c>
      <c r="BE131" s="54">
        <f t="shared" si="58"/>
        <v>630831.55189920298</v>
      </c>
      <c r="BG131" s="122">
        <f t="shared" si="59"/>
        <v>1.318160950887437E-3</v>
      </c>
      <c r="BH131" s="49">
        <f t="shared" si="59"/>
        <v>3.4601050580866044E-2</v>
      </c>
      <c r="BI131" s="49">
        <f t="shared" si="59"/>
        <v>1.3802819963717017E-2</v>
      </c>
      <c r="BJ131" s="49">
        <f t="shared" si="60"/>
        <v>6.349473308267628E-3</v>
      </c>
      <c r="BL131" s="131">
        <v>443448</v>
      </c>
      <c r="BM131" s="54">
        <v>49211</v>
      </c>
      <c r="BN131" s="54">
        <v>114529</v>
      </c>
      <c r="BO131" s="54">
        <f t="shared" si="61"/>
        <v>607188</v>
      </c>
      <c r="BQ131" s="122">
        <f t="shared" si="62"/>
        <v>3.6820551676859603E-2</v>
      </c>
      <c r="BR131" s="49">
        <f t="shared" si="62"/>
        <v>4.1962162931052038E-2</v>
      </c>
      <c r="BS131" s="49">
        <f t="shared" si="62"/>
        <v>8.0817958770267762E-2</v>
      </c>
      <c r="BT131" s="49">
        <f t="shared" si="63"/>
        <v>4.5536143665553253E-2</v>
      </c>
      <c r="BV131" s="122">
        <f t="shared" si="64"/>
        <v>2.7700884011008897E-2</v>
      </c>
      <c r="BW131" s="49">
        <f t="shared" si="64"/>
        <v>3.2797270673704526E-2</v>
      </c>
      <c r="BX131" s="49">
        <f t="shared" si="64"/>
        <v>7.1311298649259891E-2</v>
      </c>
      <c r="BY131" s="49">
        <f t="shared" si="32"/>
        <v>3.6339815383437557E-2</v>
      </c>
      <c r="CA131" s="180">
        <v>305660.60476040974</v>
      </c>
      <c r="CB131" s="64">
        <v>305720.50733169448</v>
      </c>
      <c r="CC131" s="64">
        <v>320464.51002616843</v>
      </c>
      <c r="CD131" s="64">
        <v>308423.03521860763</v>
      </c>
      <c r="CF131" s="180">
        <v>304774.16676603479</v>
      </c>
      <c r="CG131" s="64">
        <v>303285.02556110767</v>
      </c>
      <c r="CH131" s="64">
        <v>319323.7382868916</v>
      </c>
      <c r="CI131" s="64">
        <v>307281.7577961568</v>
      </c>
      <c r="CK131" s="163">
        <v>330050.9375</v>
      </c>
      <c r="CL131" s="60">
        <v>327147.875</v>
      </c>
    </row>
    <row r="132" spans="1:90">
      <c r="A132" s="9" t="s">
        <v>288</v>
      </c>
      <c r="B132" s="23" t="s">
        <v>289</v>
      </c>
      <c r="D132" s="131">
        <v>612985</v>
      </c>
      <c r="E132" s="54">
        <v>266425.03125</v>
      </c>
      <c r="F132" s="124">
        <f t="shared" si="33"/>
        <v>2300.7785609483722</v>
      </c>
      <c r="G132" s="131">
        <f t="shared" si="34"/>
        <v>589087</v>
      </c>
      <c r="H132" s="54">
        <v>264313.28125</v>
      </c>
      <c r="I132" s="124">
        <f t="shared" si="35"/>
        <v>2228.7453631314638</v>
      </c>
      <c r="J132" s="49">
        <f t="shared" si="36"/>
        <v>4.0567861792909943E-2</v>
      </c>
      <c r="K132" s="49">
        <f t="shared" si="37"/>
        <v>3.2320066261719127E-2</v>
      </c>
      <c r="M132" s="131">
        <f t="shared" si="38"/>
        <v>581045.6079609025</v>
      </c>
      <c r="N132" s="124">
        <f t="shared" si="39"/>
        <v>2180.89721237821</v>
      </c>
      <c r="O132" s="49">
        <f t="shared" si="40"/>
        <v>5.4968821038307691E-2</v>
      </c>
      <c r="P132" s="49">
        <f t="shared" si="41"/>
        <v>5.4968821038307691E-2</v>
      </c>
      <c r="R132" s="131">
        <v>422565</v>
      </c>
      <c r="S132" s="54">
        <v>48055</v>
      </c>
      <c r="T132" s="54">
        <v>142365</v>
      </c>
      <c r="V132" s="124">
        <f t="shared" si="42"/>
        <v>142365</v>
      </c>
      <c r="W132" s="51">
        <f t="shared" si="43"/>
        <v>0</v>
      </c>
      <c r="Y132" s="176">
        <v>6.5339301818745144E-2</v>
      </c>
      <c r="Z132" s="61">
        <v>3.8095956911004647E-2</v>
      </c>
      <c r="AA132" s="117">
        <f t="shared" si="44"/>
        <v>2</v>
      </c>
      <c r="AB132" s="63">
        <f t="shared" si="45"/>
        <v>396.64827842040359</v>
      </c>
      <c r="AC132" s="63">
        <f t="shared" si="45"/>
        <v>46.291481707523623</v>
      </c>
      <c r="AE132" s="124">
        <f t="shared" si="46"/>
        <v>0</v>
      </c>
      <c r="AF132" s="51">
        <v>0</v>
      </c>
      <c r="AG132" s="51">
        <f t="shared" si="47"/>
        <v>0</v>
      </c>
      <c r="AI132" s="124">
        <v>0</v>
      </c>
      <c r="AJ132" s="51">
        <f t="shared" si="48"/>
        <v>0</v>
      </c>
      <c r="AK132" s="51">
        <f t="shared" si="49"/>
        <v>0</v>
      </c>
      <c r="AM132" s="124">
        <f t="shared" si="50"/>
        <v>0</v>
      </c>
      <c r="AN132" s="51">
        <f t="shared" si="51"/>
        <v>0</v>
      </c>
      <c r="AO132" s="51">
        <f t="shared" si="52"/>
        <v>0</v>
      </c>
      <c r="AQ132" s="124">
        <f t="shared" si="53"/>
        <v>422565</v>
      </c>
      <c r="AR132" s="51">
        <f t="shared" si="53"/>
        <v>48055</v>
      </c>
      <c r="AS132" s="51">
        <f t="shared" si="54"/>
        <v>142365</v>
      </c>
      <c r="AU132" s="178">
        <f t="shared" si="55"/>
        <v>612985</v>
      </c>
      <c r="AW132" s="124">
        <f t="shared" si="56"/>
        <v>1586.0559273182032</v>
      </c>
      <c r="AX132" s="51">
        <f t="shared" si="56"/>
        <v>180.36968889348682</v>
      </c>
      <c r="AY132" s="51">
        <f t="shared" si="56"/>
        <v>534.35294473668193</v>
      </c>
      <c r="AZ132" s="65">
        <f t="shared" si="57"/>
        <v>2300.7785609483722</v>
      </c>
      <c r="BB132" s="131">
        <v>396648.27842040354</v>
      </c>
      <c r="BC132" s="54">
        <v>46291.481707523621</v>
      </c>
      <c r="BD132" s="54">
        <v>138105.84783297533</v>
      </c>
      <c r="BE132" s="54">
        <f t="shared" si="58"/>
        <v>581045.6079609025</v>
      </c>
      <c r="BG132" s="122">
        <f t="shared" si="59"/>
        <v>6.5339301818745366E-2</v>
      </c>
      <c r="BH132" s="49">
        <f t="shared" si="59"/>
        <v>3.8095956911004647E-2</v>
      </c>
      <c r="BI132" s="49">
        <f t="shared" si="59"/>
        <v>3.0839766989271045E-2</v>
      </c>
      <c r="BJ132" s="49">
        <f t="shared" si="60"/>
        <v>5.4968821038307691E-2</v>
      </c>
      <c r="BL132" s="131">
        <v>411092</v>
      </c>
      <c r="BM132" s="54">
        <v>46160</v>
      </c>
      <c r="BN132" s="54">
        <v>131835</v>
      </c>
      <c r="BO132" s="54">
        <f t="shared" si="61"/>
        <v>589087</v>
      </c>
      <c r="BQ132" s="122">
        <f t="shared" si="62"/>
        <v>2.790859466980633E-2</v>
      </c>
      <c r="BR132" s="49">
        <f t="shared" si="62"/>
        <v>4.1052859618717408E-2</v>
      </c>
      <c r="BS132" s="49">
        <f t="shared" si="62"/>
        <v>7.98725679827057E-2</v>
      </c>
      <c r="BT132" s="49">
        <f t="shared" si="63"/>
        <v>4.0567861792909943E-2</v>
      </c>
      <c r="BV132" s="122">
        <f t="shared" si="64"/>
        <v>1.9761139587940901E-2</v>
      </c>
      <c r="BW132" s="49">
        <f t="shared" si="64"/>
        <v>3.2801219876065435E-2</v>
      </c>
      <c r="BX132" s="49">
        <f t="shared" si="64"/>
        <v>7.1313233731196579E-2</v>
      </c>
      <c r="BY132" s="49">
        <f t="shared" si="32"/>
        <v>3.2320066261719127E-2</v>
      </c>
      <c r="CA132" s="180">
        <v>264040.67669214238</v>
      </c>
      <c r="CB132" s="64">
        <v>285551.48945483408</v>
      </c>
      <c r="CC132" s="64">
        <v>362474.51936014666</v>
      </c>
      <c r="CD132" s="64">
        <v>284081.93830542162</v>
      </c>
      <c r="CF132" s="180">
        <v>264160.71516506019</v>
      </c>
      <c r="CG132" s="64">
        <v>283922.08681786642</v>
      </c>
      <c r="CH132" s="64">
        <v>361154.55151400535</v>
      </c>
      <c r="CI132" s="64">
        <v>283236.07981316146</v>
      </c>
      <c r="CK132" s="163">
        <v>266425.03125</v>
      </c>
      <c r="CL132" s="60">
        <v>264313.28125</v>
      </c>
    </row>
    <row r="133" spans="1:90">
      <c r="A133" s="9" t="s">
        <v>290</v>
      </c>
      <c r="B133" s="23" t="s">
        <v>291</v>
      </c>
      <c r="D133" s="131">
        <v>387994.67000888014</v>
      </c>
      <c r="E133" s="54">
        <v>220785.3125</v>
      </c>
      <c r="F133" s="124">
        <f t="shared" si="33"/>
        <v>1757.339134635055</v>
      </c>
      <c r="G133" s="131">
        <f t="shared" si="34"/>
        <v>372812</v>
      </c>
      <c r="H133" s="54">
        <v>218864.765625</v>
      </c>
      <c r="I133" s="124">
        <f t="shared" si="35"/>
        <v>1703.3897573023296</v>
      </c>
      <c r="J133" s="49">
        <f t="shared" si="36"/>
        <v>4.0724735279122237E-2</v>
      </c>
      <c r="K133" s="49">
        <f t="shared" si="37"/>
        <v>3.1671775118670142E-2</v>
      </c>
      <c r="M133" s="131">
        <f t="shared" si="38"/>
        <v>367800.8025607653</v>
      </c>
      <c r="N133" s="124">
        <f t="shared" si="39"/>
        <v>1665.8753175022243</v>
      </c>
      <c r="O133" s="49">
        <f t="shared" si="40"/>
        <v>5.4904359391055424E-2</v>
      </c>
      <c r="P133" s="49">
        <f t="shared" si="41"/>
        <v>5.4904359391055424E-2</v>
      </c>
      <c r="R133" s="131">
        <v>281757</v>
      </c>
      <c r="S133" s="54">
        <v>32780</v>
      </c>
      <c r="T133" s="54">
        <v>73067</v>
      </c>
      <c r="V133" s="124">
        <f t="shared" si="42"/>
        <v>73067</v>
      </c>
      <c r="W133" s="51">
        <f t="shared" si="43"/>
        <v>390.67000888014445</v>
      </c>
      <c r="Y133" s="176">
        <v>6.2658877976841776E-2</v>
      </c>
      <c r="Z133" s="61">
        <v>5.4558224293975277E-2</v>
      </c>
      <c r="AA133" s="117">
        <f t="shared" si="44"/>
        <v>2</v>
      </c>
      <c r="AB133" s="63">
        <f t="shared" si="45"/>
        <v>265.14341134233695</v>
      </c>
      <c r="AC133" s="63">
        <f t="shared" si="45"/>
        <v>31.084106353583415</v>
      </c>
      <c r="AE133" s="124">
        <f t="shared" si="46"/>
        <v>0</v>
      </c>
      <c r="AF133" s="51">
        <v>0</v>
      </c>
      <c r="AG133" s="51">
        <f t="shared" si="47"/>
        <v>390.67000888014445</v>
      </c>
      <c r="AI133" s="124">
        <v>0</v>
      </c>
      <c r="AJ133" s="51">
        <f t="shared" si="48"/>
        <v>0</v>
      </c>
      <c r="AK133" s="51">
        <f t="shared" si="49"/>
        <v>390.67000888014445</v>
      </c>
      <c r="AM133" s="124">
        <f t="shared" si="50"/>
        <v>349.67574811855201</v>
      </c>
      <c r="AN133" s="51">
        <f t="shared" si="51"/>
        <v>40.9942607615924</v>
      </c>
      <c r="AO133" s="51">
        <f t="shared" si="52"/>
        <v>0</v>
      </c>
      <c r="AQ133" s="124">
        <f t="shared" si="53"/>
        <v>282107</v>
      </c>
      <c r="AR133" s="51">
        <f t="shared" si="53"/>
        <v>32821</v>
      </c>
      <c r="AS133" s="51">
        <f t="shared" si="54"/>
        <v>73067</v>
      </c>
      <c r="AU133" s="178">
        <f t="shared" si="55"/>
        <v>387995</v>
      </c>
      <c r="AW133" s="124">
        <f t="shared" si="56"/>
        <v>1277.7435093197153</v>
      </c>
      <c r="AX133" s="51">
        <f t="shared" si="56"/>
        <v>148.65572183385163</v>
      </c>
      <c r="AY133" s="51">
        <f t="shared" si="56"/>
        <v>330.94139810590889</v>
      </c>
      <c r="AZ133" s="65">
        <f t="shared" si="57"/>
        <v>1757.3406292594757</v>
      </c>
      <c r="BB133" s="131">
        <v>265143.41134233691</v>
      </c>
      <c r="BC133" s="54">
        <v>31084.106353583415</v>
      </c>
      <c r="BD133" s="54">
        <v>71573.284864844958</v>
      </c>
      <c r="BE133" s="54">
        <f t="shared" si="58"/>
        <v>367800.8025607653</v>
      </c>
      <c r="BG133" s="122">
        <f t="shared" si="59"/>
        <v>6.3978918321152323E-2</v>
      </c>
      <c r="BH133" s="49">
        <f t="shared" si="59"/>
        <v>5.5877226343885367E-2</v>
      </c>
      <c r="BI133" s="49">
        <f t="shared" si="59"/>
        <v>2.0869730067240688E-2</v>
      </c>
      <c r="BJ133" s="49">
        <f t="shared" si="60"/>
        <v>5.4905256591707419E-2</v>
      </c>
      <c r="BL133" s="131">
        <v>273644</v>
      </c>
      <c r="BM133" s="54">
        <v>31558</v>
      </c>
      <c r="BN133" s="54">
        <v>67610</v>
      </c>
      <c r="BO133" s="54">
        <f t="shared" si="61"/>
        <v>372812</v>
      </c>
      <c r="BQ133" s="122">
        <f t="shared" si="62"/>
        <v>3.0927043896449291E-2</v>
      </c>
      <c r="BR133" s="49">
        <f t="shared" si="62"/>
        <v>4.002154762659238E-2</v>
      </c>
      <c r="BS133" s="49">
        <f t="shared" si="62"/>
        <v>8.071291229108124E-2</v>
      </c>
      <c r="BT133" s="49">
        <f t="shared" si="63"/>
        <v>4.0725620419943542E-2</v>
      </c>
      <c r="BV133" s="122">
        <f t="shared" si="64"/>
        <v>2.1959310988453939E-2</v>
      </c>
      <c r="BW133" s="49">
        <f t="shared" si="64"/>
        <v>3.0974704289914667E-2</v>
      </c>
      <c r="BX133" s="49">
        <f t="shared" si="64"/>
        <v>7.1312106671491904E-2</v>
      </c>
      <c r="BY133" s="49">
        <f t="shared" si="32"/>
        <v>3.1672652559910031E-2</v>
      </c>
      <c r="CA133" s="180">
        <v>176500.56627018115</v>
      </c>
      <c r="CB133" s="64">
        <v>191743.97837854488</v>
      </c>
      <c r="CC133" s="64">
        <v>187852.23390241584</v>
      </c>
      <c r="CD133" s="64">
        <v>179823.34513882519</v>
      </c>
      <c r="CF133" s="180">
        <v>175914.19526579947</v>
      </c>
      <c r="CG133" s="64">
        <v>190178.58876623918</v>
      </c>
      <c r="CH133" s="64">
        <v>186937.51769331048</v>
      </c>
      <c r="CI133" s="64">
        <v>179036.93540817875</v>
      </c>
      <c r="CK133" s="163">
        <v>220785.3125</v>
      </c>
      <c r="CL133" s="60">
        <v>218864.765625</v>
      </c>
    </row>
    <row r="134" spans="1:90">
      <c r="A134" s="9" t="s">
        <v>292</v>
      </c>
      <c r="B134" s="23" t="s">
        <v>293</v>
      </c>
      <c r="D134" s="131">
        <v>872068</v>
      </c>
      <c r="E134" s="54">
        <v>425801.40625</v>
      </c>
      <c r="F134" s="124">
        <f t="shared" si="33"/>
        <v>2048.0627522587006</v>
      </c>
      <c r="G134" s="131">
        <f t="shared" si="34"/>
        <v>835919</v>
      </c>
      <c r="H134" s="54">
        <v>423982.5</v>
      </c>
      <c r="I134" s="124">
        <f t="shared" si="35"/>
        <v>1971.588449994988</v>
      </c>
      <c r="J134" s="49">
        <f t="shared" si="36"/>
        <v>4.3244620591229577E-2</v>
      </c>
      <c r="K134" s="49">
        <f t="shared" si="37"/>
        <v>3.8788167106531324E-2</v>
      </c>
      <c r="M134" s="131">
        <f t="shared" si="38"/>
        <v>864887.82949643396</v>
      </c>
      <c r="N134" s="124">
        <f t="shared" si="39"/>
        <v>2031.200030815854</v>
      </c>
      <c r="O134" s="49">
        <f t="shared" si="40"/>
        <v>8.30185170688158E-3</v>
      </c>
      <c r="P134" s="49">
        <f t="shared" si="41"/>
        <v>8.30185170688158E-3</v>
      </c>
      <c r="R134" s="131">
        <v>581691</v>
      </c>
      <c r="S134" s="54">
        <v>70249</v>
      </c>
      <c r="T134" s="54">
        <v>220128</v>
      </c>
      <c r="V134" s="124">
        <f t="shared" si="42"/>
        <v>220128</v>
      </c>
      <c r="W134" s="51">
        <f t="shared" si="43"/>
        <v>0</v>
      </c>
      <c r="Y134" s="176">
        <v>-6.4061498437933961E-3</v>
      </c>
      <c r="Z134" s="61">
        <v>4.8894575127651496E-3</v>
      </c>
      <c r="AA134" s="117">
        <f t="shared" si="44"/>
        <v>1</v>
      </c>
      <c r="AB134" s="63">
        <f t="shared" si="45"/>
        <v>585.4414254964945</v>
      </c>
      <c r="AC134" s="63">
        <f t="shared" si="45"/>
        <v>69.907191756071953</v>
      </c>
      <c r="AE134" s="124">
        <f t="shared" si="46"/>
        <v>0</v>
      </c>
      <c r="AF134" s="51">
        <v>0</v>
      </c>
      <c r="AG134" s="51">
        <f t="shared" si="47"/>
        <v>0</v>
      </c>
      <c r="AI134" s="124">
        <v>0</v>
      </c>
      <c r="AJ134" s="51">
        <f t="shared" si="48"/>
        <v>0</v>
      </c>
      <c r="AK134" s="51">
        <f t="shared" si="49"/>
        <v>0</v>
      </c>
      <c r="AM134" s="124">
        <f t="shared" si="50"/>
        <v>0</v>
      </c>
      <c r="AN134" s="51">
        <f t="shared" si="51"/>
        <v>0</v>
      </c>
      <c r="AO134" s="51">
        <f t="shared" si="52"/>
        <v>0</v>
      </c>
      <c r="AQ134" s="124">
        <f t="shared" si="53"/>
        <v>581691</v>
      </c>
      <c r="AR134" s="51">
        <f t="shared" si="53"/>
        <v>70249</v>
      </c>
      <c r="AS134" s="51">
        <f t="shared" si="54"/>
        <v>220128</v>
      </c>
      <c r="AU134" s="178">
        <f t="shared" si="55"/>
        <v>872068</v>
      </c>
      <c r="AW134" s="124">
        <f t="shared" si="56"/>
        <v>1366.1086869649107</v>
      </c>
      <c r="AX134" s="51">
        <f t="shared" si="56"/>
        <v>164.98066697026087</v>
      </c>
      <c r="AY134" s="51">
        <f t="shared" si="56"/>
        <v>516.97339832352895</v>
      </c>
      <c r="AZ134" s="65">
        <f t="shared" si="57"/>
        <v>2048.0627522587006</v>
      </c>
      <c r="BB134" s="131">
        <v>585441.42549649463</v>
      </c>
      <c r="BC134" s="54">
        <v>69907.191756071959</v>
      </c>
      <c r="BD134" s="54">
        <v>209539.21224386737</v>
      </c>
      <c r="BE134" s="54">
        <f t="shared" si="58"/>
        <v>864887.82949643396</v>
      </c>
      <c r="BG134" s="122">
        <f t="shared" si="59"/>
        <v>-6.4061498437935072E-3</v>
      </c>
      <c r="BH134" s="49">
        <f t="shared" si="59"/>
        <v>4.8894575127651496E-3</v>
      </c>
      <c r="BI134" s="49">
        <f t="shared" si="59"/>
        <v>5.0533681227211691E-2</v>
      </c>
      <c r="BJ134" s="49">
        <f t="shared" si="60"/>
        <v>8.30185170688158E-3</v>
      </c>
      <c r="BL134" s="131">
        <v>563595</v>
      </c>
      <c r="BM134" s="54">
        <v>67727</v>
      </c>
      <c r="BN134" s="54">
        <v>204597</v>
      </c>
      <c r="BO134" s="54">
        <f t="shared" si="61"/>
        <v>835919</v>
      </c>
      <c r="BQ134" s="122">
        <f t="shared" si="62"/>
        <v>3.210816277646189E-2</v>
      </c>
      <c r="BR134" s="49">
        <f t="shared" si="62"/>
        <v>3.7237733843223486E-2</v>
      </c>
      <c r="BS134" s="49">
        <f t="shared" si="62"/>
        <v>7.5910203961934819E-2</v>
      </c>
      <c r="BT134" s="49">
        <f t="shared" si="63"/>
        <v>4.3244620591229577E-2</v>
      </c>
      <c r="BV134" s="122">
        <f t="shared" si="64"/>
        <v>2.7699281170167067E-2</v>
      </c>
      <c r="BW134" s="49">
        <f t="shared" si="64"/>
        <v>3.280694012312102E-2</v>
      </c>
      <c r="BX134" s="49">
        <f t="shared" si="64"/>
        <v>7.1314212108220643E-2</v>
      </c>
      <c r="BY134" s="49">
        <f t="shared" si="32"/>
        <v>3.8788167106531324E-2</v>
      </c>
      <c r="CA134" s="180">
        <v>389716.42778156407</v>
      </c>
      <c r="CB134" s="64">
        <v>431226.26438433194</v>
      </c>
      <c r="CC134" s="64">
        <v>549959.51610286906</v>
      </c>
      <c r="CD134" s="64">
        <v>422856.67020591017</v>
      </c>
      <c r="CF134" s="180">
        <v>391060.22171276226</v>
      </c>
      <c r="CG134" s="64">
        <v>429950.40156232897</v>
      </c>
      <c r="CH134" s="64">
        <v>548112.53527615126</v>
      </c>
      <c r="CI134" s="64">
        <v>422494.62385873706</v>
      </c>
      <c r="CK134" s="163">
        <v>425801.40625</v>
      </c>
      <c r="CL134" s="60">
        <v>423982.5</v>
      </c>
    </row>
    <row r="135" spans="1:90">
      <c r="A135" s="9" t="s">
        <v>294</v>
      </c>
      <c r="B135" s="23" t="s">
        <v>295</v>
      </c>
      <c r="D135" s="131">
        <v>757752</v>
      </c>
      <c r="E135" s="54">
        <v>348871.53125</v>
      </c>
      <c r="F135" s="124">
        <f t="shared" si="33"/>
        <v>2172.0086969693089</v>
      </c>
      <c r="G135" s="131">
        <f t="shared" si="34"/>
        <v>724394</v>
      </c>
      <c r="H135" s="54">
        <v>345633.59375</v>
      </c>
      <c r="I135" s="124">
        <f t="shared" si="35"/>
        <v>2095.8437290212041</v>
      </c>
      <c r="J135" s="49">
        <f t="shared" si="36"/>
        <v>4.6049525534446634E-2</v>
      </c>
      <c r="K135" s="49">
        <f t="shared" si="37"/>
        <v>3.6340957531063145E-2</v>
      </c>
      <c r="M135" s="131">
        <f t="shared" si="38"/>
        <v>722565.30666587094</v>
      </c>
      <c r="N135" s="124">
        <f t="shared" si="39"/>
        <v>2071.1500995135179</v>
      </c>
      <c r="O135" s="49">
        <f t="shared" si="40"/>
        <v>4.869690394698134E-2</v>
      </c>
      <c r="P135" s="49">
        <f t="shared" si="41"/>
        <v>4.8696903946981562E-2</v>
      </c>
      <c r="R135" s="131">
        <v>530909</v>
      </c>
      <c r="S135" s="54">
        <v>57544</v>
      </c>
      <c r="T135" s="54">
        <v>169299</v>
      </c>
      <c r="V135" s="124">
        <f t="shared" si="42"/>
        <v>169299</v>
      </c>
      <c r="W135" s="51">
        <f t="shared" si="43"/>
        <v>0</v>
      </c>
      <c r="Y135" s="176">
        <v>4.7099448028662838E-2</v>
      </c>
      <c r="Z135" s="61">
        <v>1.4660412084751551E-2</v>
      </c>
      <c r="AA135" s="117">
        <f t="shared" si="44"/>
        <v>2</v>
      </c>
      <c r="AB135" s="63">
        <f t="shared" si="45"/>
        <v>507.02824932199479</v>
      </c>
      <c r="AC135" s="63">
        <f t="shared" si="45"/>
        <v>56.712570348308333</v>
      </c>
      <c r="AE135" s="124">
        <f t="shared" si="46"/>
        <v>0</v>
      </c>
      <c r="AF135" s="51">
        <v>0</v>
      </c>
      <c r="AG135" s="51">
        <f t="shared" si="47"/>
        <v>0</v>
      </c>
      <c r="AI135" s="124">
        <v>0</v>
      </c>
      <c r="AJ135" s="51">
        <f t="shared" si="48"/>
        <v>0</v>
      </c>
      <c r="AK135" s="51">
        <f t="shared" si="49"/>
        <v>0</v>
      </c>
      <c r="AM135" s="124">
        <f t="shared" si="50"/>
        <v>0</v>
      </c>
      <c r="AN135" s="51">
        <f t="shared" si="51"/>
        <v>0</v>
      </c>
      <c r="AO135" s="51">
        <f t="shared" si="52"/>
        <v>0</v>
      </c>
      <c r="AQ135" s="124">
        <f t="shared" si="53"/>
        <v>530909</v>
      </c>
      <c r="AR135" s="51">
        <f t="shared" si="53"/>
        <v>57544</v>
      </c>
      <c r="AS135" s="51">
        <f t="shared" si="54"/>
        <v>169299</v>
      </c>
      <c r="AU135" s="178">
        <f t="shared" si="55"/>
        <v>757752</v>
      </c>
      <c r="AW135" s="124">
        <f t="shared" si="56"/>
        <v>1521.7894051078438</v>
      </c>
      <c r="AX135" s="51">
        <f t="shared" si="56"/>
        <v>164.94323797020914</v>
      </c>
      <c r="AY135" s="51">
        <f t="shared" si="56"/>
        <v>485.27605389125603</v>
      </c>
      <c r="AZ135" s="65">
        <f t="shared" si="57"/>
        <v>2172.0086969693089</v>
      </c>
      <c r="BB135" s="131">
        <v>507028.2493219949</v>
      </c>
      <c r="BC135" s="54">
        <v>56712.570348308342</v>
      </c>
      <c r="BD135" s="54">
        <v>158824.48699556765</v>
      </c>
      <c r="BE135" s="54">
        <f t="shared" si="58"/>
        <v>722565.30666587094</v>
      </c>
      <c r="BG135" s="122">
        <f t="shared" si="59"/>
        <v>4.7099448028662616E-2</v>
      </c>
      <c r="BH135" s="49">
        <f t="shared" si="59"/>
        <v>1.4660412084751551E-2</v>
      </c>
      <c r="BI135" s="49">
        <f t="shared" si="59"/>
        <v>6.5950239806061184E-2</v>
      </c>
      <c r="BJ135" s="49">
        <f t="shared" si="60"/>
        <v>4.869690394698134E-2</v>
      </c>
      <c r="BL135" s="131">
        <v>512632</v>
      </c>
      <c r="BM135" s="54">
        <v>55199</v>
      </c>
      <c r="BN135" s="54">
        <v>156563</v>
      </c>
      <c r="BO135" s="54">
        <f t="shared" si="61"/>
        <v>724394</v>
      </c>
      <c r="BQ135" s="122">
        <f t="shared" si="62"/>
        <v>3.5653256136956024E-2</v>
      </c>
      <c r="BR135" s="49">
        <f t="shared" si="62"/>
        <v>4.2482653671262138E-2</v>
      </c>
      <c r="BS135" s="49">
        <f t="shared" si="62"/>
        <v>8.1347444798579582E-2</v>
      </c>
      <c r="BT135" s="49">
        <f t="shared" si="63"/>
        <v>4.6049525534446634E-2</v>
      </c>
      <c r="BV135" s="122">
        <f t="shared" si="64"/>
        <v>2.6041177722222919E-2</v>
      </c>
      <c r="BW135" s="49">
        <f t="shared" si="64"/>
        <v>3.2807190427450506E-2</v>
      </c>
      <c r="BX135" s="49">
        <f t="shared" si="64"/>
        <v>7.1311270653050318E-2</v>
      </c>
      <c r="BY135" s="49">
        <f t="shared" si="32"/>
        <v>3.6340957531063145E-2</v>
      </c>
      <c r="CA135" s="180">
        <v>337518.37417813751</v>
      </c>
      <c r="CB135" s="64">
        <v>349834.53405293537</v>
      </c>
      <c r="CC135" s="64">
        <v>416852.94641516538</v>
      </c>
      <c r="CD135" s="64">
        <v>353273.04785978881</v>
      </c>
      <c r="CF135" s="180">
        <v>336826.55206056737</v>
      </c>
      <c r="CG135" s="64">
        <v>347217.39909803466</v>
      </c>
      <c r="CH135" s="64">
        <v>415079.81776533712</v>
      </c>
      <c r="CI135" s="64">
        <v>351775.17325374886</v>
      </c>
      <c r="CK135" s="163">
        <v>348871.53125</v>
      </c>
      <c r="CL135" s="60">
        <v>345633.59375</v>
      </c>
    </row>
    <row r="136" spans="1:90">
      <c r="A136" s="9" t="s">
        <v>296</v>
      </c>
      <c r="B136" s="23" t="s">
        <v>297</v>
      </c>
      <c r="D136" s="131">
        <v>794359</v>
      </c>
      <c r="E136" s="54">
        <v>421277.5</v>
      </c>
      <c r="F136" s="124">
        <f t="shared" si="33"/>
        <v>1885.5955991003555</v>
      </c>
      <c r="G136" s="131">
        <f t="shared" si="34"/>
        <v>760174</v>
      </c>
      <c r="H136" s="54">
        <v>418245.5625</v>
      </c>
      <c r="I136" s="124">
        <f t="shared" si="35"/>
        <v>1817.5303414008129</v>
      </c>
      <c r="J136" s="49">
        <f t="shared" si="36"/>
        <v>4.496996740219994E-2</v>
      </c>
      <c r="K136" s="49">
        <f t="shared" si="37"/>
        <v>3.7449310280610382E-2</v>
      </c>
      <c r="M136" s="131">
        <f t="shared" si="38"/>
        <v>782804.37782444374</v>
      </c>
      <c r="N136" s="124">
        <f t="shared" si="39"/>
        <v>1858.168019475153</v>
      </c>
      <c r="O136" s="49">
        <f t="shared" si="40"/>
        <v>1.4760548743568247E-2</v>
      </c>
      <c r="P136" s="49">
        <f t="shared" si="41"/>
        <v>1.4760548743568247E-2</v>
      </c>
      <c r="R136" s="131">
        <v>551147</v>
      </c>
      <c r="S136" s="54">
        <v>68113</v>
      </c>
      <c r="T136" s="54">
        <v>175099</v>
      </c>
      <c r="V136" s="124">
        <f t="shared" si="42"/>
        <v>175099</v>
      </c>
      <c r="W136" s="51">
        <f t="shared" si="43"/>
        <v>0</v>
      </c>
      <c r="Y136" s="176">
        <v>7.4443325384472292E-3</v>
      </c>
      <c r="Z136" s="61">
        <v>2.5498515981391856E-2</v>
      </c>
      <c r="AA136" s="117">
        <f t="shared" si="44"/>
        <v>2</v>
      </c>
      <c r="AB136" s="63">
        <f t="shared" si="45"/>
        <v>547.07439627088922</v>
      </c>
      <c r="AC136" s="63">
        <f t="shared" si="45"/>
        <v>66.419403771458931</v>
      </c>
      <c r="AE136" s="124">
        <f t="shared" si="46"/>
        <v>0</v>
      </c>
      <c r="AF136" s="51">
        <v>0</v>
      </c>
      <c r="AG136" s="51">
        <f t="shared" si="47"/>
        <v>0</v>
      </c>
      <c r="AI136" s="124">
        <v>0</v>
      </c>
      <c r="AJ136" s="51">
        <f t="shared" si="48"/>
        <v>0</v>
      </c>
      <c r="AK136" s="51">
        <f t="shared" si="49"/>
        <v>0</v>
      </c>
      <c r="AM136" s="124">
        <f t="shared" si="50"/>
        <v>0</v>
      </c>
      <c r="AN136" s="51">
        <f t="shared" si="51"/>
        <v>0</v>
      </c>
      <c r="AO136" s="51">
        <f t="shared" si="52"/>
        <v>0</v>
      </c>
      <c r="AQ136" s="124">
        <f t="shared" si="53"/>
        <v>551147</v>
      </c>
      <c r="AR136" s="51">
        <f t="shared" si="53"/>
        <v>68113</v>
      </c>
      <c r="AS136" s="51">
        <f t="shared" si="54"/>
        <v>175099</v>
      </c>
      <c r="AU136" s="178">
        <f t="shared" si="55"/>
        <v>794359</v>
      </c>
      <c r="AW136" s="124">
        <f t="shared" si="56"/>
        <v>1308.2754241562866</v>
      </c>
      <c r="AX136" s="51">
        <f t="shared" si="56"/>
        <v>161.68202669261947</v>
      </c>
      <c r="AY136" s="51">
        <f t="shared" si="56"/>
        <v>415.63814825144948</v>
      </c>
      <c r="AZ136" s="65">
        <f t="shared" si="57"/>
        <v>1885.5955991003555</v>
      </c>
      <c r="BB136" s="131">
        <v>547074.39627088932</v>
      </c>
      <c r="BC136" s="54">
        <v>66419.403771458936</v>
      </c>
      <c r="BD136" s="54">
        <v>169310.5777820955</v>
      </c>
      <c r="BE136" s="54">
        <f t="shared" si="58"/>
        <v>782804.37782444374</v>
      </c>
      <c r="BG136" s="122">
        <f t="shared" si="59"/>
        <v>7.4443325384470072E-3</v>
      </c>
      <c r="BH136" s="49">
        <f t="shared" si="59"/>
        <v>2.5498515981391856E-2</v>
      </c>
      <c r="BI136" s="49">
        <f t="shared" si="59"/>
        <v>3.4188190092613535E-2</v>
      </c>
      <c r="BJ136" s="49">
        <f t="shared" si="60"/>
        <v>1.4760548743568247E-2</v>
      </c>
      <c r="BL136" s="131">
        <v>532432</v>
      </c>
      <c r="BM136" s="54">
        <v>65475</v>
      </c>
      <c r="BN136" s="54">
        <v>162267</v>
      </c>
      <c r="BO136" s="54">
        <f t="shared" si="61"/>
        <v>760174</v>
      </c>
      <c r="BQ136" s="122">
        <f t="shared" si="62"/>
        <v>3.5150028548246448E-2</v>
      </c>
      <c r="BR136" s="49">
        <f t="shared" si="62"/>
        <v>4.029018709431087E-2</v>
      </c>
      <c r="BS136" s="49">
        <f t="shared" si="62"/>
        <v>7.9079541742929971E-2</v>
      </c>
      <c r="BT136" s="49">
        <f t="shared" si="63"/>
        <v>4.496996740219994E-2</v>
      </c>
      <c r="BV136" s="122">
        <f t="shared" si="64"/>
        <v>2.7700045604269086E-2</v>
      </c>
      <c r="BW136" s="49">
        <f t="shared" si="64"/>
        <v>3.2803210388616222E-2</v>
      </c>
      <c r="BX136" s="49">
        <f t="shared" si="64"/>
        <v>7.131339774498735E-2</v>
      </c>
      <c r="BY136" s="49">
        <f t="shared" si="32"/>
        <v>3.7449310280610382E-2</v>
      </c>
      <c r="CA136" s="180">
        <v>364176.27820688509</v>
      </c>
      <c r="CB136" s="64">
        <v>409711.65700577712</v>
      </c>
      <c r="CC136" s="64">
        <v>444374.88540221239</v>
      </c>
      <c r="CD136" s="64">
        <v>382724.83591563633</v>
      </c>
      <c r="CF136" s="180">
        <v>362747.88512849208</v>
      </c>
      <c r="CG136" s="64">
        <v>407145.82596180867</v>
      </c>
      <c r="CH136" s="64">
        <v>441710.96293764206</v>
      </c>
      <c r="CI136" s="64">
        <v>380526.36018933571</v>
      </c>
      <c r="CK136" s="163">
        <v>421277.5</v>
      </c>
      <c r="CL136" s="60">
        <v>418245.5625</v>
      </c>
    </row>
    <row r="137" spans="1:90">
      <c r="A137" s="9" t="s">
        <v>298</v>
      </c>
      <c r="B137" s="23" t="s">
        <v>299</v>
      </c>
      <c r="D137" s="131">
        <v>628113</v>
      </c>
      <c r="E137" s="54">
        <v>337490.875</v>
      </c>
      <c r="F137" s="124">
        <f t="shared" si="33"/>
        <v>1861.1258748847654</v>
      </c>
      <c r="G137" s="131">
        <f t="shared" si="34"/>
        <v>600571</v>
      </c>
      <c r="H137" s="54">
        <v>334617.5</v>
      </c>
      <c r="I137" s="124">
        <f t="shared" si="35"/>
        <v>1794.7985386299281</v>
      </c>
      <c r="J137" s="49">
        <f t="shared" si="36"/>
        <v>4.585969019483116E-2</v>
      </c>
      <c r="K137" s="49">
        <f t="shared" si="37"/>
        <v>3.6955309928806024E-2</v>
      </c>
      <c r="M137" s="131">
        <f t="shared" si="38"/>
        <v>619733.49294386106</v>
      </c>
      <c r="N137" s="124">
        <f t="shared" si="39"/>
        <v>1836.2970345312626</v>
      </c>
      <c r="O137" s="49">
        <f t="shared" si="40"/>
        <v>1.3521146027358544E-2</v>
      </c>
      <c r="P137" s="49">
        <f t="shared" si="41"/>
        <v>1.3521146027358544E-2</v>
      </c>
      <c r="R137" s="131">
        <v>447002</v>
      </c>
      <c r="S137" s="54">
        <v>49378</v>
      </c>
      <c r="T137" s="54">
        <v>131733</v>
      </c>
      <c r="V137" s="124">
        <f t="shared" si="42"/>
        <v>131733</v>
      </c>
      <c r="W137" s="51">
        <f t="shared" si="43"/>
        <v>0</v>
      </c>
      <c r="Y137" s="176">
        <v>1.6371830680299793E-2</v>
      </c>
      <c r="Z137" s="61">
        <v>-2.866903904364837E-3</v>
      </c>
      <c r="AA137" s="117">
        <f t="shared" si="44"/>
        <v>3</v>
      </c>
      <c r="AB137" s="63">
        <f t="shared" si="45"/>
        <v>439.80164198451178</v>
      </c>
      <c r="AC137" s="63">
        <f t="shared" si="45"/>
        <v>49.519968992448476</v>
      </c>
      <c r="AE137" s="124">
        <f t="shared" si="46"/>
        <v>0</v>
      </c>
      <c r="AF137" s="51">
        <v>0</v>
      </c>
      <c r="AG137" s="51">
        <f t="shared" si="47"/>
        <v>0</v>
      </c>
      <c r="AI137" s="124">
        <v>0</v>
      </c>
      <c r="AJ137" s="51">
        <f t="shared" si="48"/>
        <v>0</v>
      </c>
      <c r="AK137" s="51">
        <f t="shared" si="49"/>
        <v>0</v>
      </c>
      <c r="AM137" s="124">
        <f t="shared" si="50"/>
        <v>0</v>
      </c>
      <c r="AN137" s="51">
        <f t="shared" si="51"/>
        <v>0</v>
      </c>
      <c r="AO137" s="51">
        <f t="shared" si="52"/>
        <v>0</v>
      </c>
      <c r="AQ137" s="124">
        <f t="shared" si="53"/>
        <v>447002</v>
      </c>
      <c r="AR137" s="51">
        <f t="shared" si="53"/>
        <v>49378</v>
      </c>
      <c r="AS137" s="51">
        <f t="shared" si="54"/>
        <v>131733</v>
      </c>
      <c r="AU137" s="178">
        <f t="shared" si="55"/>
        <v>628113</v>
      </c>
      <c r="AW137" s="124">
        <f t="shared" si="56"/>
        <v>1324.4861805522889</v>
      </c>
      <c r="AX137" s="51">
        <f t="shared" si="56"/>
        <v>146.30914095084793</v>
      </c>
      <c r="AY137" s="51">
        <f t="shared" si="56"/>
        <v>390.33055338162848</v>
      </c>
      <c r="AZ137" s="65">
        <f t="shared" si="57"/>
        <v>1861.1258748847654</v>
      </c>
      <c r="BB137" s="131">
        <v>439801.64198451175</v>
      </c>
      <c r="BC137" s="54">
        <v>49519.968992448477</v>
      </c>
      <c r="BD137" s="54">
        <v>130411.88196690084</v>
      </c>
      <c r="BE137" s="54">
        <f t="shared" si="58"/>
        <v>619733.49294386106</v>
      </c>
      <c r="BG137" s="122">
        <f t="shared" si="59"/>
        <v>1.6371830680299793E-2</v>
      </c>
      <c r="BH137" s="49">
        <f t="shared" si="59"/>
        <v>-2.866903904364837E-3</v>
      </c>
      <c r="BI137" s="49">
        <f t="shared" si="59"/>
        <v>1.0130350188753967E-2</v>
      </c>
      <c r="BJ137" s="49">
        <f t="shared" si="60"/>
        <v>1.3521146027358544E-2</v>
      </c>
      <c r="BL137" s="131">
        <v>431251</v>
      </c>
      <c r="BM137" s="54">
        <v>47403</v>
      </c>
      <c r="BN137" s="54">
        <v>121917</v>
      </c>
      <c r="BO137" s="54">
        <f t="shared" si="61"/>
        <v>600571</v>
      </c>
      <c r="BQ137" s="122">
        <f t="shared" si="62"/>
        <v>3.6523973277743149E-2</v>
      </c>
      <c r="BR137" s="49">
        <f t="shared" si="62"/>
        <v>4.1664029702761507E-2</v>
      </c>
      <c r="BS137" s="49">
        <f t="shared" si="62"/>
        <v>8.0513792170082921E-2</v>
      </c>
      <c r="BT137" s="49">
        <f t="shared" si="63"/>
        <v>4.585969019483116E-2</v>
      </c>
      <c r="BV137" s="122">
        <f t="shared" si="64"/>
        <v>2.769907668841487E-2</v>
      </c>
      <c r="BW137" s="49">
        <f t="shared" si="64"/>
        <v>3.2795371012812602E-2</v>
      </c>
      <c r="BX137" s="49">
        <f t="shared" si="64"/>
        <v>7.1314369170641267E-2</v>
      </c>
      <c r="BY137" s="49">
        <f t="shared" si="64"/>
        <v>3.6955309928806024E-2</v>
      </c>
      <c r="CA137" s="180">
        <v>292766.99150784046</v>
      </c>
      <c r="CB137" s="64">
        <v>305466.58655025612</v>
      </c>
      <c r="CC137" s="64">
        <v>342280.83007733244</v>
      </c>
      <c r="CD137" s="64">
        <v>302997.02724906889</v>
      </c>
      <c r="CF137" s="180">
        <v>291502.01583790383</v>
      </c>
      <c r="CG137" s="64">
        <v>303283.6578320908</v>
      </c>
      <c r="CH137" s="64">
        <v>340609.12576227548</v>
      </c>
      <c r="CI137" s="64">
        <v>301300.84968576621</v>
      </c>
      <c r="CK137" s="163">
        <v>337490.875</v>
      </c>
      <c r="CL137" s="60">
        <v>334617.5</v>
      </c>
    </row>
    <row r="138" spans="1:90">
      <c r="A138" s="9" t="s">
        <v>300</v>
      </c>
      <c r="B138" s="23" t="s">
        <v>301</v>
      </c>
      <c r="D138" s="131">
        <v>399264.47714140528</v>
      </c>
      <c r="E138" s="54">
        <v>225585.265625</v>
      </c>
      <c r="F138" s="124">
        <f t="shared" ref="F138:F200" si="65">D138/E138 * 1000</f>
        <v>1769.9049449671045</v>
      </c>
      <c r="G138" s="131">
        <f t="shared" ref="G138:G200" si="66">BO138</f>
        <v>383470</v>
      </c>
      <c r="H138" s="54">
        <v>224239.25</v>
      </c>
      <c r="I138" s="124">
        <f t="shared" ref="I138:I200" si="67">G138/H138 * 1000</f>
        <v>1710.0931259803981</v>
      </c>
      <c r="J138" s="49">
        <f t="shared" ref="J138:J200" si="68">D138/G138-1</f>
        <v>4.1188299323037691E-2</v>
      </c>
      <c r="K138" s="49">
        <f t="shared" ref="K138:K200" si="69">F138/I138-1</f>
        <v>3.4975767154444393E-2</v>
      </c>
      <c r="M138" s="131">
        <f t="shared" ref="M138:M200" si="70">BE138</f>
        <v>381779.50796476577</v>
      </c>
      <c r="N138" s="124">
        <f t="shared" ref="N138:N200" si="71">M138/E138 * 1000</f>
        <v>1692.3955866843455</v>
      </c>
      <c r="O138" s="49">
        <f t="shared" ref="O138:O200" si="72">D138/M138-1</f>
        <v>4.5798605770776879E-2</v>
      </c>
      <c r="P138" s="49">
        <f t="shared" ref="P138:P200" si="73">F138/N138-1</f>
        <v>4.5798605770776879E-2</v>
      </c>
      <c r="R138" s="131">
        <v>291299</v>
      </c>
      <c r="S138" s="54">
        <v>32875</v>
      </c>
      <c r="T138" s="54">
        <v>73666</v>
      </c>
      <c r="V138" s="124">
        <f t="shared" ref="V138:V200" si="74">ROUND(T138,0)</f>
        <v>73666</v>
      </c>
      <c r="W138" s="51">
        <f t="shared" ref="W138:W200" si="75">D138-SUM(R138:T138)</f>
        <v>1424.4771414052811</v>
      </c>
      <c r="Y138" s="176">
        <v>6.0434064911298213E-2</v>
      </c>
      <c r="Z138" s="61">
        <v>1.1002755587029123E-2</v>
      </c>
      <c r="AA138" s="117">
        <f t="shared" ref="AA138:AA200" si="76">IF(AND(Y138&lt;0,Z138&gt;0),1,IF(AND(Y138&gt;0,Z138&gt;0),2,IF(AND(Y138&gt;0,Z138&lt;0),3,IF(AND(Y138&lt;0,Z138&lt;0),4,5))))</f>
        <v>2</v>
      </c>
      <c r="AB138" s="63">
        <f t="shared" ref="AB138:AC200" si="77">R138/(1+Y138)/1000</f>
        <v>274.69788989131183</v>
      </c>
      <c r="AC138" s="63">
        <f t="shared" si="77"/>
        <v>32.517220965348848</v>
      </c>
      <c r="AE138" s="124">
        <f t="shared" ref="AE138:AE200" si="78">IF(AA138=1,MIN(W138,-1*Y138*R138),0)</f>
        <v>0</v>
      </c>
      <c r="AF138" s="51">
        <v>0</v>
      </c>
      <c r="AG138" s="51">
        <f t="shared" ref="AG138:AG200" si="79">W138-AE138-AF138</f>
        <v>1424.4771414052811</v>
      </c>
      <c r="AI138" s="124">
        <v>0</v>
      </c>
      <c r="AJ138" s="51">
        <f t="shared" ref="AJ138:AJ200" si="80">IF(AA138=3,MIN(W138,-1*Z138*S138),0)</f>
        <v>0</v>
      </c>
      <c r="AK138" s="51">
        <f t="shared" ref="AK138:AK200" si="81">AG138-AI138-AJ138</f>
        <v>1424.4771414052811</v>
      </c>
      <c r="AM138" s="124">
        <f t="shared" ref="AM138:AM200" si="82">AK138*AB138/(AB138+AC138)</f>
        <v>1273.7031842324004</v>
      </c>
      <c r="AN138" s="51">
        <f t="shared" ref="AN138:AN200" si="83">AK138*AC138/(AB138+AC138)</f>
        <v>150.77395717288087</v>
      </c>
      <c r="AO138" s="51">
        <f t="shared" ref="AO138:AO200" si="84">W138-SUM(AE138:AF138)-SUM(AI138:AJ138)-SUM(AM138:AN138)</f>
        <v>0</v>
      </c>
      <c r="AQ138" s="124">
        <f t="shared" ref="AQ138:AR200" si="85">ROUND(R138+AE138+AI138+AM138,0)</f>
        <v>292573</v>
      </c>
      <c r="AR138" s="51">
        <f t="shared" si="85"/>
        <v>33026</v>
      </c>
      <c r="AS138" s="51">
        <f t="shared" ref="AS138:AS200" si="86">V138</f>
        <v>73666</v>
      </c>
      <c r="AU138" s="178">
        <f t="shared" ref="AU138:AU200" si="87">SUM(AQ138:AT138)</f>
        <v>399265</v>
      </c>
      <c r="AW138" s="124">
        <f t="shared" ref="AW138:AY200" si="88">AQ138/$E138 * 1000</f>
        <v>1296.9508411349727</v>
      </c>
      <c r="AX138" s="51">
        <f t="shared" si="88"/>
        <v>146.40140573232529</v>
      </c>
      <c r="AY138" s="51">
        <f t="shared" si="88"/>
        <v>326.55501588680056</v>
      </c>
      <c r="AZ138" s="65">
        <f t="shared" ref="AZ138:AZ200" si="89">AU138/$E138 * 1000</f>
        <v>1769.9072627540986</v>
      </c>
      <c r="BB138" s="131">
        <v>274697.88989131176</v>
      </c>
      <c r="BC138" s="54">
        <v>32517.220965348846</v>
      </c>
      <c r="BD138" s="54">
        <v>74564.397108105186</v>
      </c>
      <c r="BE138" s="54">
        <f t="shared" ref="BE138:BE200" si="90">SUM(BB138:BD138)</f>
        <v>381779.50796476577</v>
      </c>
      <c r="BG138" s="122">
        <f t="shared" ref="BG138:BI200" si="91">AQ138/BB138-1</f>
        <v>6.507188721311552E-2</v>
      </c>
      <c r="BH138" s="49">
        <f t="shared" si="91"/>
        <v>1.5646448852234984E-2</v>
      </c>
      <c r="BI138" s="49">
        <f t="shared" si="91"/>
        <v>-1.2048606881413737E-2</v>
      </c>
      <c r="BJ138" s="49">
        <f t="shared" ref="BJ138:BJ200" si="92">AU138/BE138-1</f>
        <v>4.5799975301052509E-2</v>
      </c>
      <c r="BL138" s="131">
        <v>283477</v>
      </c>
      <c r="BM138" s="54">
        <v>31641</v>
      </c>
      <c r="BN138" s="54">
        <v>68352</v>
      </c>
      <c r="BO138" s="54">
        <f t="shared" ref="BO138:BO200" si="93">SUM(BL138:BN138)</f>
        <v>383470</v>
      </c>
      <c r="BQ138" s="122">
        <f t="shared" ref="BQ138:BS200" si="94">AQ138/BL138-1</f>
        <v>3.2087259283821945E-2</v>
      </c>
      <c r="BR138" s="49">
        <f t="shared" si="94"/>
        <v>4.3772320723112434E-2</v>
      </c>
      <c r="BS138" s="49">
        <f t="shared" si="94"/>
        <v>7.7744616104868935E-2</v>
      </c>
      <c r="BT138" s="49">
        <f t="shared" ref="BT138:BT200" si="95">AU138/BO138-1</f>
        <v>4.1189662815865669E-2</v>
      </c>
      <c r="BV138" s="122">
        <f t="shared" ref="BV138:BY200" si="96">AW138/(BL138*1000/$H138) - 1</f>
        <v>2.5929030937167363E-2</v>
      </c>
      <c r="BW138" s="49">
        <f t="shared" si="96"/>
        <v>3.754437029051938E-2</v>
      </c>
      <c r="BX138" s="49">
        <f t="shared" si="96"/>
        <v>7.1313960764779916E-2</v>
      </c>
      <c r="BY138" s="49">
        <f t="shared" si="96"/>
        <v>3.4977122511622882E-2</v>
      </c>
      <c r="CA138" s="180">
        <v>182860.78795463787</v>
      </c>
      <c r="CB138" s="64">
        <v>200584.22277890061</v>
      </c>
      <c r="CC138" s="64">
        <v>195702.7484877159</v>
      </c>
      <c r="CD138" s="64">
        <v>186657.74449020301</v>
      </c>
      <c r="CF138" s="180">
        <v>182605.96619438491</v>
      </c>
      <c r="CG138" s="64">
        <v>199063.99609025192</v>
      </c>
      <c r="CH138" s="64">
        <v>195009.6935239762</v>
      </c>
      <c r="CI138" s="64">
        <v>186152.11792646773</v>
      </c>
      <c r="CK138" s="163">
        <v>225585.265625</v>
      </c>
      <c r="CL138" s="60">
        <v>224239.25</v>
      </c>
    </row>
    <row r="139" spans="1:90">
      <c r="A139" s="9" t="s">
        <v>302</v>
      </c>
      <c r="B139" s="23" t="s">
        <v>303</v>
      </c>
      <c r="D139" s="131">
        <v>751448</v>
      </c>
      <c r="E139" s="54">
        <v>345556.84375</v>
      </c>
      <c r="F139" s="124">
        <f t="shared" si="65"/>
        <v>2174.6002534496179</v>
      </c>
      <c r="G139" s="131">
        <f t="shared" si="66"/>
        <v>718696</v>
      </c>
      <c r="H139" s="54">
        <v>343179.9375</v>
      </c>
      <c r="I139" s="124">
        <f t="shared" si="67"/>
        <v>2094.224986564082</v>
      </c>
      <c r="J139" s="49">
        <f t="shared" si="68"/>
        <v>4.5571423800883748E-2</v>
      </c>
      <c r="K139" s="49">
        <f t="shared" si="69"/>
        <v>3.8379480428893498E-2</v>
      </c>
      <c r="M139" s="131">
        <f t="shared" si="70"/>
        <v>715961.77427308972</v>
      </c>
      <c r="N139" s="124">
        <f t="shared" si="71"/>
        <v>2071.9073785471505</v>
      </c>
      <c r="O139" s="49">
        <f t="shared" si="72"/>
        <v>4.9564413914330974E-2</v>
      </c>
      <c r="P139" s="49">
        <f t="shared" si="73"/>
        <v>4.9564413914330974E-2</v>
      </c>
      <c r="R139" s="131">
        <v>513363</v>
      </c>
      <c r="S139" s="54">
        <v>56987</v>
      </c>
      <c r="T139" s="54">
        <v>181098</v>
      </c>
      <c r="V139" s="124">
        <f t="shared" si="74"/>
        <v>181098</v>
      </c>
      <c r="W139" s="51">
        <f t="shared" si="75"/>
        <v>0</v>
      </c>
      <c r="Y139" s="176">
        <v>4.0697167205309137E-2</v>
      </c>
      <c r="Z139" s="61">
        <v>-1.2230139639008097E-2</v>
      </c>
      <c r="AA139" s="117">
        <f t="shared" si="76"/>
        <v>3</v>
      </c>
      <c r="AB139" s="63">
        <f t="shared" si="77"/>
        <v>493.28759237289586</v>
      </c>
      <c r="AC139" s="63">
        <f t="shared" si="77"/>
        <v>57.69258841241971</v>
      </c>
      <c r="AE139" s="124">
        <f t="shared" si="78"/>
        <v>0</v>
      </c>
      <c r="AF139" s="51">
        <v>0</v>
      </c>
      <c r="AG139" s="51">
        <f t="shared" si="79"/>
        <v>0</v>
      </c>
      <c r="AI139" s="124">
        <v>0</v>
      </c>
      <c r="AJ139" s="51">
        <f t="shared" si="80"/>
        <v>0</v>
      </c>
      <c r="AK139" s="51">
        <f t="shared" si="81"/>
        <v>0</v>
      </c>
      <c r="AM139" s="124">
        <f t="shared" si="82"/>
        <v>0</v>
      </c>
      <c r="AN139" s="51">
        <f t="shared" si="83"/>
        <v>0</v>
      </c>
      <c r="AO139" s="51">
        <f t="shared" si="84"/>
        <v>0</v>
      </c>
      <c r="AQ139" s="124">
        <f t="shared" si="85"/>
        <v>513363</v>
      </c>
      <c r="AR139" s="51">
        <f t="shared" si="85"/>
        <v>56987</v>
      </c>
      <c r="AS139" s="51">
        <f t="shared" si="86"/>
        <v>181098</v>
      </c>
      <c r="AU139" s="178">
        <f t="shared" si="87"/>
        <v>751448</v>
      </c>
      <c r="AW139" s="124">
        <f t="shared" si="88"/>
        <v>1485.6108605141756</v>
      </c>
      <c r="AX139" s="51">
        <f t="shared" si="88"/>
        <v>164.91353312981522</v>
      </c>
      <c r="AY139" s="51">
        <f t="shared" si="88"/>
        <v>524.07585980562715</v>
      </c>
      <c r="AZ139" s="65">
        <f t="shared" si="89"/>
        <v>2174.6002534496179</v>
      </c>
      <c r="BB139" s="131">
        <v>493287.59237289592</v>
      </c>
      <c r="BC139" s="54">
        <v>57692.588412419718</v>
      </c>
      <c r="BD139" s="54">
        <v>164981.59348777414</v>
      </c>
      <c r="BE139" s="54">
        <f t="shared" si="90"/>
        <v>715961.77427308972</v>
      </c>
      <c r="BG139" s="122">
        <f t="shared" si="91"/>
        <v>4.0697167205309137E-2</v>
      </c>
      <c r="BH139" s="49">
        <f t="shared" si="91"/>
        <v>-1.2230139639008208E-2</v>
      </c>
      <c r="BI139" s="49">
        <f t="shared" si="91"/>
        <v>9.7686088317604725E-2</v>
      </c>
      <c r="BJ139" s="49">
        <f t="shared" si="92"/>
        <v>4.9564413914330974E-2</v>
      </c>
      <c r="BL139" s="131">
        <v>496090</v>
      </c>
      <c r="BM139" s="54">
        <v>54726</v>
      </c>
      <c r="BN139" s="54">
        <v>167880</v>
      </c>
      <c r="BO139" s="54">
        <f t="shared" si="93"/>
        <v>718696</v>
      </c>
      <c r="BQ139" s="122">
        <f t="shared" si="94"/>
        <v>3.4818278941321168E-2</v>
      </c>
      <c r="BR139" s="49">
        <f t="shared" si="94"/>
        <v>4.1314914300332628E-2</v>
      </c>
      <c r="BS139" s="49">
        <f t="shared" si="94"/>
        <v>7.8734810578984904E-2</v>
      </c>
      <c r="BT139" s="49">
        <f t="shared" si="95"/>
        <v>4.5571423800883748E-2</v>
      </c>
      <c r="BV139" s="122">
        <f t="shared" si="96"/>
        <v>2.770030087398645E-2</v>
      </c>
      <c r="BW139" s="49">
        <f t="shared" si="96"/>
        <v>3.4152249248879274E-2</v>
      </c>
      <c r="BX139" s="49">
        <f t="shared" si="96"/>
        <v>7.1314753474826631E-2</v>
      </c>
      <c r="BY139" s="49">
        <f t="shared" si="96"/>
        <v>3.8379480428893498E-2</v>
      </c>
      <c r="CA139" s="180">
        <v>328371.49883184064</v>
      </c>
      <c r="CB139" s="64">
        <v>355879.8280806304</v>
      </c>
      <c r="CC139" s="64">
        <v>433012.97331794293</v>
      </c>
      <c r="CD139" s="64">
        <v>350044.48153710837</v>
      </c>
      <c r="CF139" s="180">
        <v>328717.26137576235</v>
      </c>
      <c r="CG139" s="64">
        <v>353876.05033285776</v>
      </c>
      <c r="CH139" s="64">
        <v>431076.91799807816</v>
      </c>
      <c r="CI139" s="64">
        <v>349189.85250809102</v>
      </c>
      <c r="CK139" s="163">
        <v>345556.84375</v>
      </c>
      <c r="CL139" s="60">
        <v>343179.9375</v>
      </c>
    </row>
    <row r="140" spans="1:90">
      <c r="A140" s="9" t="s">
        <v>304</v>
      </c>
      <c r="B140" s="23" t="s">
        <v>305</v>
      </c>
      <c r="D140" s="131">
        <v>435935.2955970437</v>
      </c>
      <c r="E140" s="54">
        <v>231862.03125</v>
      </c>
      <c r="F140" s="124">
        <f t="shared" si="65"/>
        <v>1880.1495581094359</v>
      </c>
      <c r="G140" s="131">
        <f t="shared" si="66"/>
        <v>419128</v>
      </c>
      <c r="H140" s="54">
        <v>230764.5</v>
      </c>
      <c r="I140" s="124">
        <f t="shared" si="67"/>
        <v>1816.2585666339492</v>
      </c>
      <c r="J140" s="49">
        <f t="shared" si="68"/>
        <v>4.010062700903716E-2</v>
      </c>
      <c r="K140" s="49">
        <f t="shared" si="69"/>
        <v>3.5177255402514263E-2</v>
      </c>
      <c r="M140" s="131">
        <f t="shared" si="70"/>
        <v>417433.11688443308</v>
      </c>
      <c r="N140" s="124">
        <f t="shared" si="71"/>
        <v>1800.3513323591358</v>
      </c>
      <c r="O140" s="49">
        <f t="shared" si="72"/>
        <v>4.4323696334167328E-2</v>
      </c>
      <c r="P140" s="49">
        <f t="shared" si="73"/>
        <v>4.4323696334167551E-2</v>
      </c>
      <c r="R140" s="131">
        <v>310924</v>
      </c>
      <c r="S140" s="54">
        <v>35740</v>
      </c>
      <c r="T140" s="54">
        <v>87562</v>
      </c>
      <c r="V140" s="124">
        <f t="shared" si="74"/>
        <v>87562</v>
      </c>
      <c r="W140" s="51">
        <f t="shared" si="75"/>
        <v>1709.2955970437033</v>
      </c>
      <c r="Y140" s="176">
        <v>6.1355627964495119E-2</v>
      </c>
      <c r="Z140" s="61">
        <v>7.7415293255906903E-2</v>
      </c>
      <c r="AA140" s="117">
        <f t="shared" si="76"/>
        <v>2</v>
      </c>
      <c r="AB140" s="63">
        <f t="shared" si="77"/>
        <v>292.94987637301261</v>
      </c>
      <c r="AC140" s="63">
        <f t="shared" si="77"/>
        <v>33.171981336922663</v>
      </c>
      <c r="AE140" s="124">
        <f t="shared" si="78"/>
        <v>0</v>
      </c>
      <c r="AF140" s="51">
        <v>0</v>
      </c>
      <c r="AG140" s="51">
        <f t="shared" si="79"/>
        <v>1709.2955970437033</v>
      </c>
      <c r="AI140" s="124">
        <v>0</v>
      </c>
      <c r="AJ140" s="51">
        <f t="shared" si="80"/>
        <v>0</v>
      </c>
      <c r="AK140" s="51">
        <f t="shared" si="81"/>
        <v>1709.2955970437033</v>
      </c>
      <c r="AM140" s="124">
        <f t="shared" si="82"/>
        <v>1535.4319926763765</v>
      </c>
      <c r="AN140" s="51">
        <f t="shared" si="83"/>
        <v>173.8636043673267</v>
      </c>
      <c r="AO140" s="51">
        <f t="shared" si="84"/>
        <v>0</v>
      </c>
      <c r="AQ140" s="124">
        <f t="shared" si="85"/>
        <v>312459</v>
      </c>
      <c r="AR140" s="51">
        <f t="shared" si="85"/>
        <v>35914</v>
      </c>
      <c r="AS140" s="51">
        <f t="shared" si="86"/>
        <v>87562</v>
      </c>
      <c r="AU140" s="178">
        <f t="shared" si="87"/>
        <v>435935</v>
      </c>
      <c r="AW140" s="124">
        <f t="shared" si="88"/>
        <v>1347.6074470472406</v>
      </c>
      <c r="AX140" s="51">
        <f t="shared" si="88"/>
        <v>154.89383840201305</v>
      </c>
      <c r="AY140" s="51">
        <f t="shared" si="88"/>
        <v>377.64699777682983</v>
      </c>
      <c r="AZ140" s="65">
        <f t="shared" si="89"/>
        <v>1880.1482832260833</v>
      </c>
      <c r="BB140" s="131">
        <v>292949.87637301261</v>
      </c>
      <c r="BC140" s="54">
        <v>33171.981336922661</v>
      </c>
      <c r="BD140" s="54">
        <v>91311.259174497827</v>
      </c>
      <c r="BE140" s="54">
        <f t="shared" si="90"/>
        <v>417433.11688443308</v>
      </c>
      <c r="BG140" s="122">
        <f t="shared" si="91"/>
        <v>6.6595432189725301E-2</v>
      </c>
      <c r="BH140" s="49">
        <f t="shared" si="91"/>
        <v>8.2660683883397867E-2</v>
      </c>
      <c r="BI140" s="49">
        <f t="shared" si="91"/>
        <v>-4.1060206686372669E-2</v>
      </c>
      <c r="BJ140" s="49">
        <f t="shared" si="92"/>
        <v>4.4322988203854496E-2</v>
      </c>
      <c r="BL140" s="131">
        <v>303046</v>
      </c>
      <c r="BM140" s="54">
        <v>34736</v>
      </c>
      <c r="BN140" s="54">
        <v>81346</v>
      </c>
      <c r="BO140" s="54">
        <f t="shared" si="93"/>
        <v>419128</v>
      </c>
      <c r="BQ140" s="122">
        <f t="shared" si="94"/>
        <v>3.1061291025124893E-2</v>
      </c>
      <c r="BR140" s="49">
        <f t="shared" si="94"/>
        <v>3.3912943344081015E-2</v>
      </c>
      <c r="BS140" s="49">
        <f t="shared" si="94"/>
        <v>7.6414328915988428E-2</v>
      </c>
      <c r="BT140" s="49">
        <f t="shared" si="95"/>
        <v>4.0099921742283939E-2</v>
      </c>
      <c r="BV140" s="122">
        <f t="shared" si="96"/>
        <v>2.6180707595985231E-2</v>
      </c>
      <c r="BW140" s="49">
        <f t="shared" si="96"/>
        <v>2.9018861467104529E-2</v>
      </c>
      <c r="BX140" s="49">
        <f t="shared" si="96"/>
        <v>7.1319064471163429E-2</v>
      </c>
      <c r="BY140" s="49">
        <f t="shared" si="96"/>
        <v>3.5176553474178585E-2</v>
      </c>
      <c r="CA140" s="180">
        <v>195010.76344626534</v>
      </c>
      <c r="CB140" s="64">
        <v>204623.14727304826</v>
      </c>
      <c r="CC140" s="64">
        <v>239656.79441376353</v>
      </c>
      <c r="CD140" s="64">
        <v>204089.33022239234</v>
      </c>
      <c r="CF140" s="180">
        <v>195153.37532139494</v>
      </c>
      <c r="CG140" s="64">
        <v>203724.43720261904</v>
      </c>
      <c r="CH140" s="64">
        <v>238781.67825694542</v>
      </c>
      <c r="CI140" s="64">
        <v>203708.32765021134</v>
      </c>
      <c r="CK140" s="163">
        <v>231862.03125</v>
      </c>
      <c r="CL140" s="60">
        <v>230764.5</v>
      </c>
    </row>
    <row r="141" spans="1:90">
      <c r="A141" s="9" t="s">
        <v>306</v>
      </c>
      <c r="B141" s="23" t="s">
        <v>307</v>
      </c>
      <c r="D141" s="131">
        <v>422265.96672851383</v>
      </c>
      <c r="E141" s="54">
        <v>205355.390625</v>
      </c>
      <c r="F141" s="124">
        <f t="shared" si="65"/>
        <v>2056.2692094098215</v>
      </c>
      <c r="G141" s="131">
        <f t="shared" si="66"/>
        <v>405225</v>
      </c>
      <c r="H141" s="54">
        <v>203703.515625</v>
      </c>
      <c r="I141" s="124">
        <f t="shared" si="67"/>
        <v>1989.2882003371169</v>
      </c>
      <c r="J141" s="49">
        <f t="shared" si="68"/>
        <v>4.2053098225711238E-2</v>
      </c>
      <c r="K141" s="49">
        <f t="shared" si="69"/>
        <v>3.3670842194385653E-2</v>
      </c>
      <c r="M141" s="131">
        <f t="shared" si="70"/>
        <v>402417.29842544504</v>
      </c>
      <c r="N141" s="124">
        <f t="shared" si="71"/>
        <v>1959.6139999085792</v>
      </c>
      <c r="O141" s="49">
        <f t="shared" si="72"/>
        <v>4.9323596129519087E-2</v>
      </c>
      <c r="P141" s="49">
        <f t="shared" si="73"/>
        <v>4.9323596129519087E-2</v>
      </c>
      <c r="R141" s="131">
        <v>308290</v>
      </c>
      <c r="S141" s="54">
        <v>32615</v>
      </c>
      <c r="T141" s="54">
        <v>80801</v>
      </c>
      <c r="V141" s="124">
        <f t="shared" si="74"/>
        <v>80801</v>
      </c>
      <c r="W141" s="51">
        <f t="shared" si="75"/>
        <v>559.96672851382755</v>
      </c>
      <c r="Y141" s="176">
        <v>5.5985159580496546E-2</v>
      </c>
      <c r="Z141" s="61">
        <v>6.1632020323109327E-2</v>
      </c>
      <c r="AA141" s="117">
        <f t="shared" si="76"/>
        <v>2</v>
      </c>
      <c r="AB141" s="63">
        <f t="shared" si="77"/>
        <v>291.94539071218776</v>
      </c>
      <c r="AC141" s="63">
        <f t="shared" si="77"/>
        <v>30.721567714275963</v>
      </c>
      <c r="AE141" s="124">
        <f t="shared" si="78"/>
        <v>0</v>
      </c>
      <c r="AF141" s="51">
        <v>0</v>
      </c>
      <c r="AG141" s="51">
        <f t="shared" si="79"/>
        <v>559.96672851382755</v>
      </c>
      <c r="AI141" s="124">
        <v>0</v>
      </c>
      <c r="AJ141" s="51">
        <f t="shared" si="80"/>
        <v>0</v>
      </c>
      <c r="AK141" s="51">
        <f t="shared" si="81"/>
        <v>559.96672851382755</v>
      </c>
      <c r="AM141" s="124">
        <f t="shared" si="82"/>
        <v>506.65152124354319</v>
      </c>
      <c r="AN141" s="51">
        <f t="shared" si="83"/>
        <v>53.315207270284347</v>
      </c>
      <c r="AO141" s="51">
        <f t="shared" si="84"/>
        <v>0</v>
      </c>
      <c r="AQ141" s="124">
        <f t="shared" si="85"/>
        <v>308797</v>
      </c>
      <c r="AR141" s="51">
        <f t="shared" si="85"/>
        <v>32668</v>
      </c>
      <c r="AS141" s="51">
        <f t="shared" si="86"/>
        <v>80801</v>
      </c>
      <c r="AU141" s="178">
        <f t="shared" si="87"/>
        <v>422266</v>
      </c>
      <c r="AW141" s="124">
        <f t="shared" si="88"/>
        <v>1503.7199610887983</v>
      </c>
      <c r="AX141" s="51">
        <f t="shared" si="88"/>
        <v>159.08031389180874</v>
      </c>
      <c r="AY141" s="51">
        <f t="shared" si="88"/>
        <v>393.4690964482686</v>
      </c>
      <c r="AZ141" s="65">
        <f t="shared" si="89"/>
        <v>2056.2693714288757</v>
      </c>
      <c r="BB141" s="131">
        <v>291945.39071218774</v>
      </c>
      <c r="BC141" s="54">
        <v>30721.567714275963</v>
      </c>
      <c r="BD141" s="54">
        <v>79750.339998981319</v>
      </c>
      <c r="BE141" s="54">
        <f t="shared" si="90"/>
        <v>402417.29842544504</v>
      </c>
      <c r="BG141" s="122">
        <f t="shared" si="91"/>
        <v>5.7721785730898256E-2</v>
      </c>
      <c r="BH141" s="49">
        <f t="shared" si="91"/>
        <v>6.335719270014839E-2</v>
      </c>
      <c r="BI141" s="49">
        <f t="shared" si="91"/>
        <v>1.3174363909070452E-2</v>
      </c>
      <c r="BJ141" s="49">
        <f t="shared" si="92"/>
        <v>4.9323678808584459E-2</v>
      </c>
      <c r="BL141" s="131">
        <v>298936</v>
      </c>
      <c r="BM141" s="54">
        <v>31473</v>
      </c>
      <c r="BN141" s="54">
        <v>74816</v>
      </c>
      <c r="BO141" s="54">
        <f t="shared" si="93"/>
        <v>405225</v>
      </c>
      <c r="BQ141" s="122">
        <f t="shared" si="94"/>
        <v>3.2986993871597869E-2</v>
      </c>
      <c r="BR141" s="49">
        <f t="shared" si="94"/>
        <v>3.7969052838941364E-2</v>
      </c>
      <c r="BS141" s="49">
        <f t="shared" si="94"/>
        <v>7.999625748502992E-2</v>
      </c>
      <c r="BT141" s="49">
        <f t="shared" si="95"/>
        <v>4.2053180331914408E-2</v>
      </c>
      <c r="BV141" s="122">
        <f t="shared" si="96"/>
        <v>2.4677665417602412E-2</v>
      </c>
      <c r="BW141" s="49">
        <f t="shared" si="96"/>
        <v>2.9619648793885789E-2</v>
      </c>
      <c r="BX141" s="49">
        <f t="shared" si="96"/>
        <v>7.1308787375755411E-2</v>
      </c>
      <c r="BY141" s="49">
        <f t="shared" si="96"/>
        <v>3.3670923640128247E-2</v>
      </c>
      <c r="CA141" s="180">
        <v>194342.09780962631</v>
      </c>
      <c r="CB141" s="64">
        <v>189507.63932391605</v>
      </c>
      <c r="CC141" s="64">
        <v>209313.84596327599</v>
      </c>
      <c r="CD141" s="64">
        <v>196747.87069731031</v>
      </c>
      <c r="CF141" s="180">
        <v>193900.03326981649</v>
      </c>
      <c r="CG141" s="64">
        <v>188171.12484845053</v>
      </c>
      <c r="CH141" s="64">
        <v>208461.58518639786</v>
      </c>
      <c r="CI141" s="64">
        <v>196072.95149774884</v>
      </c>
      <c r="CK141" s="163">
        <v>205355.390625</v>
      </c>
      <c r="CL141" s="60">
        <v>203703.515625</v>
      </c>
    </row>
    <row r="142" spans="1:90">
      <c r="A142" s="9" t="s">
        <v>308</v>
      </c>
      <c r="B142" s="23" t="s">
        <v>309</v>
      </c>
      <c r="D142" s="131">
        <v>687295</v>
      </c>
      <c r="E142" s="54">
        <v>350654.96875</v>
      </c>
      <c r="F142" s="124">
        <f t="shared" si="65"/>
        <v>1960.032114902122</v>
      </c>
      <c r="G142" s="131">
        <f t="shared" si="66"/>
        <v>655981</v>
      </c>
      <c r="H142" s="54">
        <v>346486.375</v>
      </c>
      <c r="I142" s="124">
        <f t="shared" si="67"/>
        <v>1893.237504649353</v>
      </c>
      <c r="J142" s="49">
        <f t="shared" si="68"/>
        <v>4.7736138699139063E-2</v>
      </c>
      <c r="K142" s="49">
        <f t="shared" si="69"/>
        <v>3.528062912800789E-2</v>
      </c>
      <c r="M142" s="131">
        <f t="shared" si="70"/>
        <v>650052.98519664677</v>
      </c>
      <c r="N142" s="124">
        <f t="shared" si="71"/>
        <v>1853.8251076661716</v>
      </c>
      <c r="O142" s="49">
        <f t="shared" si="72"/>
        <v>5.7290737295956351E-2</v>
      </c>
      <c r="P142" s="49">
        <f t="shared" si="73"/>
        <v>5.7290737295956129E-2</v>
      </c>
      <c r="R142" s="131">
        <v>470117</v>
      </c>
      <c r="S142" s="54">
        <v>59809</v>
      </c>
      <c r="T142" s="54">
        <v>157369</v>
      </c>
      <c r="V142" s="124">
        <f t="shared" si="74"/>
        <v>157369</v>
      </c>
      <c r="W142" s="51">
        <f t="shared" si="75"/>
        <v>0</v>
      </c>
      <c r="Y142" s="176">
        <v>5.2876159241386222E-2</v>
      </c>
      <c r="Z142" s="61">
        <v>4.904211825142113E-3</v>
      </c>
      <c r="AA142" s="117">
        <f t="shared" si="76"/>
        <v>2</v>
      </c>
      <c r="AB142" s="63">
        <f t="shared" si="77"/>
        <v>446.50740343358774</v>
      </c>
      <c r="AC142" s="63">
        <f t="shared" si="77"/>
        <v>59.517115458569734</v>
      </c>
      <c r="AE142" s="124">
        <f t="shared" si="78"/>
        <v>0</v>
      </c>
      <c r="AF142" s="51">
        <v>0</v>
      </c>
      <c r="AG142" s="51">
        <f t="shared" si="79"/>
        <v>0</v>
      </c>
      <c r="AI142" s="124">
        <v>0</v>
      </c>
      <c r="AJ142" s="51">
        <f t="shared" si="80"/>
        <v>0</v>
      </c>
      <c r="AK142" s="51">
        <f t="shared" si="81"/>
        <v>0</v>
      </c>
      <c r="AM142" s="124">
        <f t="shared" si="82"/>
        <v>0</v>
      </c>
      <c r="AN142" s="51">
        <f t="shared" si="83"/>
        <v>0</v>
      </c>
      <c r="AO142" s="51">
        <f t="shared" si="84"/>
        <v>0</v>
      </c>
      <c r="AQ142" s="124">
        <f t="shared" si="85"/>
        <v>470117</v>
      </c>
      <c r="AR142" s="51">
        <f t="shared" si="85"/>
        <v>59809</v>
      </c>
      <c r="AS142" s="51">
        <f t="shared" si="86"/>
        <v>157369</v>
      </c>
      <c r="AU142" s="178">
        <f t="shared" si="87"/>
        <v>687295</v>
      </c>
      <c r="AW142" s="124">
        <f t="shared" si="88"/>
        <v>1340.6825566335283</v>
      </c>
      <c r="AX142" s="51">
        <f t="shared" si="88"/>
        <v>170.56367463779165</v>
      </c>
      <c r="AY142" s="51">
        <f t="shared" si="88"/>
        <v>448.78588363080195</v>
      </c>
      <c r="AZ142" s="65">
        <f t="shared" si="89"/>
        <v>1960.032114902122</v>
      </c>
      <c r="BB142" s="131">
        <v>446507.40343358775</v>
      </c>
      <c r="BC142" s="54">
        <v>59517.115458569722</v>
      </c>
      <c r="BD142" s="54">
        <v>144028.46630448932</v>
      </c>
      <c r="BE142" s="54">
        <f t="shared" si="90"/>
        <v>650052.98519664677</v>
      </c>
      <c r="BG142" s="122">
        <f t="shared" si="91"/>
        <v>5.2876159241386222E-2</v>
      </c>
      <c r="BH142" s="49">
        <f t="shared" si="91"/>
        <v>4.904211825142335E-3</v>
      </c>
      <c r="BI142" s="49">
        <f t="shared" si="91"/>
        <v>9.2624284891762887E-2</v>
      </c>
      <c r="BJ142" s="49">
        <f t="shared" si="92"/>
        <v>5.7290737295956351E-2</v>
      </c>
      <c r="BL142" s="131">
        <v>453613</v>
      </c>
      <c r="BM142" s="54">
        <v>57221</v>
      </c>
      <c r="BN142" s="54">
        <v>145147</v>
      </c>
      <c r="BO142" s="54">
        <f t="shared" si="93"/>
        <v>655981</v>
      </c>
      <c r="BQ142" s="122">
        <f t="shared" si="94"/>
        <v>3.6383436982626138E-2</v>
      </c>
      <c r="BR142" s="49">
        <f t="shared" si="94"/>
        <v>4.5228150504185605E-2</v>
      </c>
      <c r="BS142" s="49">
        <f t="shared" si="94"/>
        <v>8.4204289444494096E-2</v>
      </c>
      <c r="BT142" s="49">
        <f t="shared" si="95"/>
        <v>4.7736138699139063E-2</v>
      </c>
      <c r="BV142" s="122">
        <f t="shared" si="96"/>
        <v>2.4062888571719565E-2</v>
      </c>
      <c r="BW142" s="49">
        <f t="shared" si="96"/>
        <v>3.2802455950225795E-2</v>
      </c>
      <c r="BX142" s="49">
        <f t="shared" si="96"/>
        <v>7.1315245719225429E-2</v>
      </c>
      <c r="BY142" s="49">
        <f t="shared" si="96"/>
        <v>3.528062912800789E-2</v>
      </c>
      <c r="CA142" s="180">
        <v>297230.88026540988</v>
      </c>
      <c r="CB142" s="64">
        <v>367134.52109025349</v>
      </c>
      <c r="CC142" s="64">
        <v>378019.1057589202</v>
      </c>
      <c r="CD142" s="64">
        <v>317820.68310258177</v>
      </c>
      <c r="CF142" s="180">
        <v>294928.96578456147</v>
      </c>
      <c r="CG142" s="64">
        <v>363596.57923535141</v>
      </c>
      <c r="CH142" s="64">
        <v>374959.3736838139</v>
      </c>
      <c r="CI142" s="64">
        <v>314828.21451377653</v>
      </c>
      <c r="CK142" s="163">
        <v>350654.96875</v>
      </c>
      <c r="CL142" s="60">
        <v>346486.375</v>
      </c>
    </row>
    <row r="143" spans="1:90">
      <c r="A143" s="9" t="s">
        <v>310</v>
      </c>
      <c r="B143" s="23" t="s">
        <v>311</v>
      </c>
      <c r="D143" s="131">
        <v>648865</v>
      </c>
      <c r="E143" s="54">
        <v>323262.1875</v>
      </c>
      <c r="F143" s="124">
        <f t="shared" si="65"/>
        <v>2007.2406396123888</v>
      </c>
      <c r="G143" s="131">
        <f t="shared" si="66"/>
        <v>620165</v>
      </c>
      <c r="H143" s="54">
        <v>321376.71875</v>
      </c>
      <c r="I143" s="124">
        <f t="shared" si="67"/>
        <v>1929.7135225356146</v>
      </c>
      <c r="J143" s="49">
        <f t="shared" si="68"/>
        <v>4.6278006659518089E-2</v>
      </c>
      <c r="K143" s="49">
        <f t="shared" si="69"/>
        <v>4.0175454113471121E-2</v>
      </c>
      <c r="M143" s="131">
        <f t="shared" si="70"/>
        <v>648459.8218970669</v>
      </c>
      <c r="N143" s="124">
        <f t="shared" si="71"/>
        <v>2005.987235661662</v>
      </c>
      <c r="O143" s="49">
        <f t="shared" si="72"/>
        <v>6.2483146873737461E-4</v>
      </c>
      <c r="P143" s="49">
        <f t="shared" si="73"/>
        <v>6.2483146873737461E-4</v>
      </c>
      <c r="R143" s="131">
        <v>448650</v>
      </c>
      <c r="S143" s="54">
        <v>50909</v>
      </c>
      <c r="T143" s="54">
        <v>149306</v>
      </c>
      <c r="V143" s="124">
        <f t="shared" si="74"/>
        <v>149306</v>
      </c>
      <c r="W143" s="51">
        <f t="shared" si="75"/>
        <v>0</v>
      </c>
      <c r="Y143" s="176">
        <v>-1.9359745181455779E-2</v>
      </c>
      <c r="Z143" s="61">
        <v>1.063833544631354E-2</v>
      </c>
      <c r="AA143" s="117">
        <f t="shared" si="76"/>
        <v>1</v>
      </c>
      <c r="AB143" s="63">
        <f t="shared" si="77"/>
        <v>457.50722326100851</v>
      </c>
      <c r="AC143" s="63">
        <f t="shared" si="77"/>
        <v>50.373113916679003</v>
      </c>
      <c r="AE143" s="124">
        <f t="shared" si="78"/>
        <v>0</v>
      </c>
      <c r="AF143" s="51">
        <v>0</v>
      </c>
      <c r="AG143" s="51">
        <f t="shared" si="79"/>
        <v>0</v>
      </c>
      <c r="AI143" s="124">
        <v>0</v>
      </c>
      <c r="AJ143" s="51">
        <f t="shared" si="80"/>
        <v>0</v>
      </c>
      <c r="AK143" s="51">
        <f t="shared" si="81"/>
        <v>0</v>
      </c>
      <c r="AM143" s="124">
        <f t="shared" si="82"/>
        <v>0</v>
      </c>
      <c r="AN143" s="51">
        <f t="shared" si="83"/>
        <v>0</v>
      </c>
      <c r="AO143" s="51">
        <f t="shared" si="84"/>
        <v>0</v>
      </c>
      <c r="AQ143" s="124">
        <f t="shared" si="85"/>
        <v>448650</v>
      </c>
      <c r="AR143" s="51">
        <f t="shared" si="85"/>
        <v>50909</v>
      </c>
      <c r="AS143" s="51">
        <f t="shared" si="86"/>
        <v>149306</v>
      </c>
      <c r="AU143" s="178">
        <f t="shared" si="87"/>
        <v>648865</v>
      </c>
      <c r="AW143" s="124">
        <f t="shared" si="88"/>
        <v>1387.8827074385247</v>
      </c>
      <c r="AX143" s="51">
        <f t="shared" si="88"/>
        <v>157.4851682892853</v>
      </c>
      <c r="AY143" s="51">
        <f t="shared" si="88"/>
        <v>461.872763884579</v>
      </c>
      <c r="AZ143" s="65">
        <f t="shared" si="89"/>
        <v>2007.2406396123888</v>
      </c>
      <c r="BB143" s="131">
        <v>457507.2232610085</v>
      </c>
      <c r="BC143" s="54">
        <v>50373.113916679009</v>
      </c>
      <c r="BD143" s="54">
        <v>140579.4847193794</v>
      </c>
      <c r="BE143" s="54">
        <f t="shared" si="90"/>
        <v>648459.8218970669</v>
      </c>
      <c r="BG143" s="122">
        <f t="shared" si="91"/>
        <v>-1.9359745181455779E-2</v>
      </c>
      <c r="BH143" s="49">
        <f t="shared" si="91"/>
        <v>1.063833544631354E-2</v>
      </c>
      <c r="BI143" s="49">
        <f t="shared" si="91"/>
        <v>6.207531133038513E-2</v>
      </c>
      <c r="BJ143" s="49">
        <f t="shared" si="92"/>
        <v>6.2483146873737461E-4</v>
      </c>
      <c r="BL143" s="131">
        <v>432606</v>
      </c>
      <c r="BM143" s="54">
        <v>49005</v>
      </c>
      <c r="BN143" s="54">
        <v>138554</v>
      </c>
      <c r="BO143" s="54">
        <f t="shared" si="93"/>
        <v>620165</v>
      </c>
      <c r="BQ143" s="122">
        <f t="shared" si="94"/>
        <v>3.7086864259857633E-2</v>
      </c>
      <c r="BR143" s="49">
        <f t="shared" si="94"/>
        <v>3.8853178247117537E-2</v>
      </c>
      <c r="BS143" s="49">
        <f t="shared" si="94"/>
        <v>7.7601512767585312E-2</v>
      </c>
      <c r="BT143" s="49">
        <f t="shared" si="95"/>
        <v>4.6278006659518089E-2</v>
      </c>
      <c r="BV143" s="122">
        <f t="shared" si="96"/>
        <v>3.1037920247197981E-2</v>
      </c>
      <c r="BW143" s="49">
        <f t="shared" si="96"/>
        <v>3.2793931978411628E-2</v>
      </c>
      <c r="BX143" s="49">
        <f t="shared" si="96"/>
        <v>7.131626179842887E-2</v>
      </c>
      <c r="BY143" s="49">
        <f t="shared" si="96"/>
        <v>4.0175454113471121E-2</v>
      </c>
      <c r="CA143" s="180">
        <v>304553.23618811852</v>
      </c>
      <c r="CB143" s="64">
        <v>310729.25680510059</v>
      </c>
      <c r="CC143" s="64">
        <v>368966.86096290936</v>
      </c>
      <c r="CD143" s="64">
        <v>317041.76159972412</v>
      </c>
      <c r="CF143" s="180">
        <v>304181.57736283168</v>
      </c>
      <c r="CG143" s="64">
        <v>309130.14158723986</v>
      </c>
      <c r="CH143" s="64">
        <v>367335.57183392759</v>
      </c>
      <c r="CI143" s="64">
        <v>315972.72008938191</v>
      </c>
      <c r="CK143" s="163">
        <v>323262.1875</v>
      </c>
      <c r="CL143" s="60">
        <v>321376.71875</v>
      </c>
    </row>
    <row r="144" spans="1:90">
      <c r="A144" s="9" t="s">
        <v>312</v>
      </c>
      <c r="B144" s="23" t="s">
        <v>313</v>
      </c>
      <c r="D144" s="131">
        <v>744442.83606253774</v>
      </c>
      <c r="E144" s="54">
        <v>414588.75</v>
      </c>
      <c r="F144" s="124">
        <f t="shared" si="65"/>
        <v>1795.6175512783154</v>
      </c>
      <c r="G144" s="131">
        <f t="shared" si="66"/>
        <v>715711</v>
      </c>
      <c r="H144" s="54">
        <v>413009.53125</v>
      </c>
      <c r="I144" s="124">
        <f t="shared" si="67"/>
        <v>1732.9164240686032</v>
      </c>
      <c r="J144" s="49">
        <f t="shared" si="68"/>
        <v>4.014446621965817E-2</v>
      </c>
      <c r="K144" s="49">
        <f t="shared" si="69"/>
        <v>3.6182429999999766E-2</v>
      </c>
      <c r="M144" s="131">
        <f t="shared" si="70"/>
        <v>718698.64014568739</v>
      </c>
      <c r="N144" s="124">
        <f t="shared" si="71"/>
        <v>1733.5218096141957</v>
      </c>
      <c r="O144" s="49">
        <f t="shared" si="72"/>
        <v>3.5820571347723318E-2</v>
      </c>
      <c r="P144" s="49">
        <f t="shared" si="73"/>
        <v>3.5820571347723318E-2</v>
      </c>
      <c r="R144" s="131">
        <v>522116</v>
      </c>
      <c r="S144" s="54">
        <v>61735</v>
      </c>
      <c r="T144" s="54">
        <v>158582</v>
      </c>
      <c r="V144" s="124">
        <f t="shared" si="74"/>
        <v>158582</v>
      </c>
      <c r="W144" s="51">
        <f t="shared" si="75"/>
        <v>2009.8360625377391</v>
      </c>
      <c r="Y144" s="176">
        <v>5.7534068173466402E-2</v>
      </c>
      <c r="Z144" s="61">
        <v>3.9675842856887744E-3</v>
      </c>
      <c r="AA144" s="117">
        <f t="shared" si="76"/>
        <v>2</v>
      </c>
      <c r="AB144" s="63">
        <f t="shared" si="77"/>
        <v>493.71080867567639</v>
      </c>
      <c r="AC144" s="63">
        <f t="shared" si="77"/>
        <v>61.491029158997932</v>
      </c>
      <c r="AE144" s="124">
        <f t="shared" si="78"/>
        <v>0</v>
      </c>
      <c r="AF144" s="51">
        <v>0</v>
      </c>
      <c r="AG144" s="51">
        <f t="shared" si="79"/>
        <v>2009.8360625377391</v>
      </c>
      <c r="AI144" s="124">
        <v>0</v>
      </c>
      <c r="AJ144" s="51">
        <f t="shared" si="80"/>
        <v>0</v>
      </c>
      <c r="AK144" s="51">
        <f t="shared" si="81"/>
        <v>2009.8360625377391</v>
      </c>
      <c r="AM144" s="124">
        <f t="shared" si="82"/>
        <v>1787.2379378479666</v>
      </c>
      <c r="AN144" s="51">
        <f t="shared" si="83"/>
        <v>222.59812468977256</v>
      </c>
      <c r="AO144" s="51">
        <f t="shared" si="84"/>
        <v>0</v>
      </c>
      <c r="AQ144" s="124">
        <f t="shared" si="85"/>
        <v>523903</v>
      </c>
      <c r="AR144" s="51">
        <f t="shared" si="85"/>
        <v>61958</v>
      </c>
      <c r="AS144" s="51">
        <f t="shared" si="86"/>
        <v>158582</v>
      </c>
      <c r="AU144" s="178">
        <f t="shared" si="87"/>
        <v>744443</v>
      </c>
      <c r="AW144" s="124">
        <f t="shared" si="88"/>
        <v>1263.6691178909221</v>
      </c>
      <c r="AX144" s="51">
        <f t="shared" si="88"/>
        <v>149.44447961986427</v>
      </c>
      <c r="AY144" s="51">
        <f t="shared" si="88"/>
        <v>382.50434918940755</v>
      </c>
      <c r="AZ144" s="65">
        <f t="shared" si="89"/>
        <v>1795.6179467001939</v>
      </c>
      <c r="BB144" s="131">
        <v>493710.80867567647</v>
      </c>
      <c r="BC144" s="54">
        <v>61491.029158997924</v>
      </c>
      <c r="BD144" s="54">
        <v>163496.80231101299</v>
      </c>
      <c r="BE144" s="54">
        <f t="shared" si="90"/>
        <v>718698.64014568739</v>
      </c>
      <c r="BG144" s="122">
        <f t="shared" si="91"/>
        <v>6.1153595979214437E-2</v>
      </c>
      <c r="BH144" s="49">
        <f t="shared" si="91"/>
        <v>7.5941295403370024E-3</v>
      </c>
      <c r="BI144" s="49">
        <f t="shared" si="91"/>
        <v>-3.0060540888523168E-2</v>
      </c>
      <c r="BJ144" s="49">
        <f t="shared" si="92"/>
        <v>3.5820799450926977E-2</v>
      </c>
      <c r="BL144" s="131">
        <v>508702</v>
      </c>
      <c r="BM144" s="54">
        <v>59547</v>
      </c>
      <c r="BN144" s="54">
        <v>147462</v>
      </c>
      <c r="BO144" s="54">
        <f t="shared" si="93"/>
        <v>715711</v>
      </c>
      <c r="BQ144" s="122">
        <f t="shared" si="94"/>
        <v>2.9881934806625488E-2</v>
      </c>
      <c r="BR144" s="49">
        <f t="shared" si="94"/>
        <v>4.0489025475674678E-2</v>
      </c>
      <c r="BS144" s="49">
        <f t="shared" si="94"/>
        <v>7.5409257978326538E-2</v>
      </c>
      <c r="BT144" s="49">
        <f t="shared" si="95"/>
        <v>4.0144695275048159E-2</v>
      </c>
      <c r="BV144" s="122">
        <f t="shared" si="96"/>
        <v>2.5958989811777355E-2</v>
      </c>
      <c r="BW144" s="49">
        <f t="shared" si="96"/>
        <v>3.6525676788088823E-2</v>
      </c>
      <c r="BX144" s="49">
        <f t="shared" si="96"/>
        <v>7.1312893896756657E-2</v>
      </c>
      <c r="BY144" s="49">
        <f t="shared" si="96"/>
        <v>3.6182658182890126E-2</v>
      </c>
      <c r="CA144" s="180">
        <v>328653.2253009894</v>
      </c>
      <c r="CB144" s="64">
        <v>379310.71369462565</v>
      </c>
      <c r="CC144" s="64">
        <v>429115.96984856349</v>
      </c>
      <c r="CD144" s="64">
        <v>351382.57643244375</v>
      </c>
      <c r="CF144" s="180">
        <v>329464.62678203086</v>
      </c>
      <c r="CG144" s="64">
        <v>378247.79057615565</v>
      </c>
      <c r="CH144" s="64">
        <v>427678.84105007764</v>
      </c>
      <c r="CI144" s="64">
        <v>351065.92673874984</v>
      </c>
      <c r="CK144" s="163">
        <v>414588.75</v>
      </c>
      <c r="CL144" s="60">
        <v>413009.53125</v>
      </c>
    </row>
    <row r="145" spans="1:90">
      <c r="A145" s="9" t="s">
        <v>314</v>
      </c>
      <c r="B145" s="23" t="s">
        <v>315</v>
      </c>
      <c r="D145" s="131">
        <v>563693</v>
      </c>
      <c r="E145" s="54">
        <v>250286.03125</v>
      </c>
      <c r="F145" s="124">
        <f t="shared" si="65"/>
        <v>2252.1952071586097</v>
      </c>
      <c r="G145" s="131">
        <f t="shared" si="66"/>
        <v>547298</v>
      </c>
      <c r="H145" s="54">
        <v>250463.65625</v>
      </c>
      <c r="I145" s="124">
        <f t="shared" si="67"/>
        <v>2185.1393858664874</v>
      </c>
      <c r="J145" s="49">
        <f t="shared" si="68"/>
        <v>2.9956257833940514E-2</v>
      </c>
      <c r="K145" s="49">
        <f t="shared" si="69"/>
        <v>3.0687205459679401E-2</v>
      </c>
      <c r="M145" s="131">
        <f t="shared" si="70"/>
        <v>508831.25276555307</v>
      </c>
      <c r="N145" s="124">
        <f t="shared" si="71"/>
        <v>2032.9990060743874</v>
      </c>
      <c r="O145" s="49">
        <f t="shared" si="72"/>
        <v>0.10781913834157675</v>
      </c>
      <c r="P145" s="49">
        <f t="shared" si="73"/>
        <v>0.10781913834157675</v>
      </c>
      <c r="R145" s="131">
        <v>405885</v>
      </c>
      <c r="S145" s="54">
        <v>44239</v>
      </c>
      <c r="T145" s="54">
        <v>113569</v>
      </c>
      <c r="V145" s="124">
        <f t="shared" si="74"/>
        <v>113569</v>
      </c>
      <c r="W145" s="51">
        <f t="shared" si="75"/>
        <v>0</v>
      </c>
      <c r="Y145" s="176">
        <v>0.15320975821603056</v>
      </c>
      <c r="Z145" s="61">
        <v>4.350897265637621E-2</v>
      </c>
      <c r="AA145" s="117">
        <f t="shared" si="76"/>
        <v>2</v>
      </c>
      <c r="AB145" s="63">
        <f t="shared" si="77"/>
        <v>351.96112165048606</v>
      </c>
      <c r="AC145" s="63">
        <f t="shared" si="77"/>
        <v>42.394460574099675</v>
      </c>
      <c r="AE145" s="124">
        <f t="shared" si="78"/>
        <v>0</v>
      </c>
      <c r="AF145" s="51">
        <v>0</v>
      </c>
      <c r="AG145" s="51">
        <f t="shared" si="79"/>
        <v>0</v>
      </c>
      <c r="AI145" s="124">
        <v>0</v>
      </c>
      <c r="AJ145" s="51">
        <f t="shared" si="80"/>
        <v>0</v>
      </c>
      <c r="AK145" s="51">
        <f t="shared" si="81"/>
        <v>0</v>
      </c>
      <c r="AM145" s="124">
        <f t="shared" si="82"/>
        <v>0</v>
      </c>
      <c r="AN145" s="51">
        <f t="shared" si="83"/>
        <v>0</v>
      </c>
      <c r="AO145" s="51">
        <f t="shared" si="84"/>
        <v>0</v>
      </c>
      <c r="AQ145" s="124">
        <f t="shared" si="85"/>
        <v>405885</v>
      </c>
      <c r="AR145" s="51">
        <f t="shared" si="85"/>
        <v>44239</v>
      </c>
      <c r="AS145" s="51">
        <f t="shared" si="86"/>
        <v>113569</v>
      </c>
      <c r="AU145" s="178">
        <f t="shared" si="87"/>
        <v>563693</v>
      </c>
      <c r="AW145" s="124">
        <f t="shared" si="88"/>
        <v>1621.6845901183308</v>
      </c>
      <c r="AX145" s="51">
        <f t="shared" si="88"/>
        <v>176.75377159107836</v>
      </c>
      <c r="AY145" s="51">
        <f t="shared" si="88"/>
        <v>453.7568454492004</v>
      </c>
      <c r="AZ145" s="65">
        <f t="shared" si="89"/>
        <v>2252.1952071586097</v>
      </c>
      <c r="BB145" s="131">
        <v>351961.12165048608</v>
      </c>
      <c r="BC145" s="54">
        <v>42394.460574099685</v>
      </c>
      <c r="BD145" s="54">
        <v>114475.67054096733</v>
      </c>
      <c r="BE145" s="54">
        <f t="shared" si="90"/>
        <v>508831.25276555307</v>
      </c>
      <c r="BG145" s="122">
        <f t="shared" si="91"/>
        <v>0.15320975821603056</v>
      </c>
      <c r="BH145" s="49">
        <f t="shared" si="91"/>
        <v>4.3508972656375988E-2</v>
      </c>
      <c r="BI145" s="49">
        <f t="shared" si="91"/>
        <v>-7.9202029276854713E-3</v>
      </c>
      <c r="BJ145" s="49">
        <f t="shared" si="92"/>
        <v>0.10781913834157675</v>
      </c>
      <c r="BL145" s="131">
        <v>398333</v>
      </c>
      <c r="BM145" s="54">
        <v>42881</v>
      </c>
      <c r="BN145" s="54">
        <v>106084</v>
      </c>
      <c r="BO145" s="54">
        <f t="shared" si="93"/>
        <v>547298</v>
      </c>
      <c r="BQ145" s="122">
        <f t="shared" si="94"/>
        <v>1.8959011681181304E-2</v>
      </c>
      <c r="BR145" s="49">
        <f t="shared" si="94"/>
        <v>3.1669037569086456E-2</v>
      </c>
      <c r="BS145" s="49">
        <f t="shared" si="94"/>
        <v>7.0557294219675049E-2</v>
      </c>
      <c r="BT145" s="49">
        <f t="shared" si="95"/>
        <v>2.9956257833940514E-2</v>
      </c>
      <c r="BV145" s="122">
        <f t="shared" si="96"/>
        <v>1.9682154692982401E-2</v>
      </c>
      <c r="BW145" s="49">
        <f t="shared" si="96"/>
        <v>3.2401200734098135E-2</v>
      </c>
      <c r="BX145" s="49">
        <f t="shared" si="96"/>
        <v>7.1317055914868366E-2</v>
      </c>
      <c r="BY145" s="49">
        <f t="shared" si="96"/>
        <v>3.0687205459679401E-2</v>
      </c>
      <c r="CA145" s="180">
        <v>234293.34699247588</v>
      </c>
      <c r="CB145" s="64">
        <v>261512.50543360517</v>
      </c>
      <c r="CC145" s="64">
        <v>300454.42904018762</v>
      </c>
      <c r="CD145" s="64">
        <v>248775.25374176944</v>
      </c>
      <c r="CF145" s="180">
        <v>235390.21786783694</v>
      </c>
      <c r="CG145" s="64">
        <v>261180.90297138004</v>
      </c>
      <c r="CH145" s="64">
        <v>299881.77946174494</v>
      </c>
      <c r="CI145" s="64">
        <v>249078.5992124819</v>
      </c>
      <c r="CK145" s="163">
        <v>250286.03125</v>
      </c>
      <c r="CL145" s="60">
        <v>250463.65625</v>
      </c>
    </row>
    <row r="146" spans="1:90">
      <c r="A146" s="9" t="s">
        <v>316</v>
      </c>
      <c r="B146" s="23" t="s">
        <v>317</v>
      </c>
      <c r="D146" s="131">
        <v>455926.36338304833</v>
      </c>
      <c r="E146" s="54">
        <v>236045.09375</v>
      </c>
      <c r="F146" s="124">
        <f t="shared" si="65"/>
        <v>1931.5223042336515</v>
      </c>
      <c r="G146" s="131">
        <f t="shared" si="66"/>
        <v>439476</v>
      </c>
      <c r="H146" s="54">
        <v>235275.015625</v>
      </c>
      <c r="I146" s="124">
        <f t="shared" si="67"/>
        <v>1867.924644835522</v>
      </c>
      <c r="J146" s="49">
        <f t="shared" si="68"/>
        <v>3.7431767338940825E-2</v>
      </c>
      <c r="K146" s="49">
        <f t="shared" si="69"/>
        <v>3.4047229674904589E-2</v>
      </c>
      <c r="M146" s="131">
        <f t="shared" si="70"/>
        <v>435241.63802847726</v>
      </c>
      <c r="N146" s="124">
        <f t="shared" si="71"/>
        <v>1843.8919068974601</v>
      </c>
      <c r="O146" s="49">
        <f t="shared" si="72"/>
        <v>4.7524693290529552E-2</v>
      </c>
      <c r="P146" s="49">
        <f t="shared" si="73"/>
        <v>4.7524693290529552E-2</v>
      </c>
      <c r="R146" s="131">
        <v>321619</v>
      </c>
      <c r="S146" s="54">
        <v>39788</v>
      </c>
      <c r="T146" s="54">
        <v>93265</v>
      </c>
      <c r="V146" s="124">
        <f t="shared" si="74"/>
        <v>93265</v>
      </c>
      <c r="W146" s="51">
        <f t="shared" si="75"/>
        <v>1254.3633830483304</v>
      </c>
      <c r="Y146" s="176">
        <v>6.4832602272288931E-2</v>
      </c>
      <c r="Z146" s="61">
        <v>3.4863562779823276E-3</v>
      </c>
      <c r="AA146" s="117">
        <f t="shared" si="76"/>
        <v>2</v>
      </c>
      <c r="AB146" s="63">
        <f t="shared" si="77"/>
        <v>302.03714585154916</v>
      </c>
      <c r="AC146" s="63">
        <f t="shared" si="77"/>
        <v>39.64976678664285</v>
      </c>
      <c r="AE146" s="124">
        <f t="shared" si="78"/>
        <v>0</v>
      </c>
      <c r="AF146" s="51">
        <v>0</v>
      </c>
      <c r="AG146" s="51">
        <f t="shared" si="79"/>
        <v>1254.3633830483304</v>
      </c>
      <c r="AI146" s="124">
        <v>0</v>
      </c>
      <c r="AJ146" s="51">
        <f t="shared" si="80"/>
        <v>0</v>
      </c>
      <c r="AK146" s="51">
        <f t="shared" si="81"/>
        <v>1254.3633830483304</v>
      </c>
      <c r="AM146" s="124">
        <f t="shared" si="82"/>
        <v>1108.8055236045459</v>
      </c>
      <c r="AN146" s="51">
        <f t="shared" si="83"/>
        <v>145.55785944378459</v>
      </c>
      <c r="AO146" s="51">
        <f t="shared" si="84"/>
        <v>0</v>
      </c>
      <c r="AQ146" s="124">
        <f t="shared" si="85"/>
        <v>322728</v>
      </c>
      <c r="AR146" s="51">
        <f t="shared" si="85"/>
        <v>39934</v>
      </c>
      <c r="AS146" s="51">
        <f t="shared" si="86"/>
        <v>93265</v>
      </c>
      <c r="AU146" s="178">
        <f t="shared" si="87"/>
        <v>455927</v>
      </c>
      <c r="AW146" s="124">
        <f t="shared" si="88"/>
        <v>1367.230281608003</v>
      </c>
      <c r="AX146" s="51">
        <f t="shared" si="88"/>
        <v>169.17953839063853</v>
      </c>
      <c r="AY146" s="51">
        <f t="shared" si="88"/>
        <v>395.11518124913368</v>
      </c>
      <c r="AZ146" s="65">
        <f t="shared" si="89"/>
        <v>1931.5250012477754</v>
      </c>
      <c r="BB146" s="131">
        <v>302037.14585154923</v>
      </c>
      <c r="BC146" s="54">
        <v>39649.766786642846</v>
      </c>
      <c r="BD146" s="54">
        <v>93554.725390285195</v>
      </c>
      <c r="BE146" s="54">
        <f t="shared" si="90"/>
        <v>435241.63802847726</v>
      </c>
      <c r="BG146" s="122">
        <f t="shared" si="91"/>
        <v>6.8504336081298689E-2</v>
      </c>
      <c r="BH146" s="49">
        <f t="shared" si="91"/>
        <v>7.1685973561113059E-3</v>
      </c>
      <c r="BI146" s="49">
        <f t="shared" si="91"/>
        <v>-3.0968546920162598E-3</v>
      </c>
      <c r="BJ146" s="49">
        <f t="shared" si="92"/>
        <v>4.7526155965273986E-2</v>
      </c>
      <c r="BL146" s="131">
        <v>314304</v>
      </c>
      <c r="BM146" s="54">
        <v>38399</v>
      </c>
      <c r="BN146" s="54">
        <v>86773</v>
      </c>
      <c r="BO146" s="54">
        <f t="shared" si="93"/>
        <v>439476</v>
      </c>
      <c r="BQ146" s="122">
        <f t="shared" si="94"/>
        <v>2.6802076970067201E-2</v>
      </c>
      <c r="BR146" s="49">
        <f t="shared" si="94"/>
        <v>3.9974999348941331E-2</v>
      </c>
      <c r="BS146" s="49">
        <f t="shared" si="94"/>
        <v>7.4815898954744053E-2</v>
      </c>
      <c r="BT146" s="49">
        <f t="shared" si="95"/>
        <v>3.7433215920778418E-2</v>
      </c>
      <c r="BV146" s="122">
        <f t="shared" si="96"/>
        <v>2.3452217815541854E-2</v>
      </c>
      <c r="BW146" s="49">
        <f t="shared" si="96"/>
        <v>3.6582164595113653E-2</v>
      </c>
      <c r="BX146" s="49">
        <f t="shared" si="96"/>
        <v>7.1309398569423976E-2</v>
      </c>
      <c r="BY146" s="49">
        <f t="shared" si="96"/>
        <v>3.4048673530860496E-2</v>
      </c>
      <c r="CA146" s="180">
        <v>201059.97357255651</v>
      </c>
      <c r="CB146" s="64">
        <v>244581.71449332836</v>
      </c>
      <c r="CC146" s="64">
        <v>245545.02688927561</v>
      </c>
      <c r="CD146" s="64">
        <v>212796.18410036466</v>
      </c>
      <c r="CF146" s="180">
        <v>201647.62164456051</v>
      </c>
      <c r="CG146" s="64">
        <v>243811.10248648617</v>
      </c>
      <c r="CH146" s="64">
        <v>244639.89132124619</v>
      </c>
      <c r="CI146" s="64">
        <v>212756.58595364049</v>
      </c>
      <c r="CK146" s="163">
        <v>236045.09375</v>
      </c>
      <c r="CL146" s="60">
        <v>235275.015625</v>
      </c>
    </row>
    <row r="147" spans="1:90">
      <c r="A147" s="9" t="s">
        <v>318</v>
      </c>
      <c r="B147" s="23" t="s">
        <v>319</v>
      </c>
      <c r="D147" s="131">
        <v>257609.84509808177</v>
      </c>
      <c r="E147" s="54">
        <v>140016.703125</v>
      </c>
      <c r="F147" s="124">
        <f t="shared" si="65"/>
        <v>1839.8508131426322</v>
      </c>
      <c r="G147" s="131">
        <f t="shared" si="66"/>
        <v>245737</v>
      </c>
      <c r="H147" s="54">
        <v>138788.390625</v>
      </c>
      <c r="I147" s="124">
        <f t="shared" si="67"/>
        <v>1770.5875750369519</v>
      </c>
      <c r="J147" s="49">
        <f t="shared" si="68"/>
        <v>4.8315252070635584E-2</v>
      </c>
      <c r="K147" s="49">
        <f t="shared" si="69"/>
        <v>3.911878693954729E-2</v>
      </c>
      <c r="M147" s="131">
        <f t="shared" si="70"/>
        <v>262508.80026833096</v>
      </c>
      <c r="N147" s="124">
        <f t="shared" si="71"/>
        <v>1874.8391756801764</v>
      </c>
      <c r="O147" s="49">
        <f t="shared" si="72"/>
        <v>-1.8662060720408546E-2</v>
      </c>
      <c r="P147" s="49">
        <f t="shared" si="73"/>
        <v>-1.8662060720408546E-2</v>
      </c>
      <c r="R147" s="131">
        <v>188025</v>
      </c>
      <c r="S147" s="54">
        <v>22318</v>
      </c>
      <c r="T147" s="54">
        <v>46521</v>
      </c>
      <c r="V147" s="124">
        <f t="shared" si="74"/>
        <v>46521</v>
      </c>
      <c r="W147" s="51">
        <f t="shared" si="75"/>
        <v>745.84509808177245</v>
      </c>
      <c r="Y147" s="176">
        <v>-7.311178388180184E-3</v>
      </c>
      <c r="Z147" s="61">
        <v>-2.034617888574064E-2</v>
      </c>
      <c r="AA147" s="117">
        <f t="shared" si="76"/>
        <v>4</v>
      </c>
      <c r="AB147" s="63">
        <f t="shared" si="77"/>
        <v>189.40980890134887</v>
      </c>
      <c r="AC147" s="63">
        <f t="shared" si="77"/>
        <v>22.781516816435708</v>
      </c>
      <c r="AE147" s="124">
        <f t="shared" si="78"/>
        <v>0</v>
      </c>
      <c r="AF147" s="51">
        <v>0</v>
      </c>
      <c r="AG147" s="51">
        <f t="shared" si="79"/>
        <v>745.84509808177245</v>
      </c>
      <c r="AI147" s="124">
        <v>0</v>
      </c>
      <c r="AJ147" s="51">
        <f t="shared" si="80"/>
        <v>0</v>
      </c>
      <c r="AK147" s="51">
        <f t="shared" si="81"/>
        <v>745.84509808177245</v>
      </c>
      <c r="AM147" s="124">
        <f t="shared" si="82"/>
        <v>665.76886222750954</v>
      </c>
      <c r="AN147" s="51">
        <f t="shared" si="83"/>
        <v>80.076235854262904</v>
      </c>
      <c r="AO147" s="51">
        <f t="shared" si="84"/>
        <v>0</v>
      </c>
      <c r="AQ147" s="124">
        <f t="shared" si="85"/>
        <v>188691</v>
      </c>
      <c r="AR147" s="51">
        <f t="shared" si="85"/>
        <v>22398</v>
      </c>
      <c r="AS147" s="51">
        <f t="shared" si="86"/>
        <v>46521</v>
      </c>
      <c r="AU147" s="178">
        <f t="shared" si="87"/>
        <v>257610</v>
      </c>
      <c r="AW147" s="124">
        <f t="shared" si="88"/>
        <v>1347.6320738072657</v>
      </c>
      <c r="AX147" s="51">
        <f t="shared" si="88"/>
        <v>159.96662898143069</v>
      </c>
      <c r="AY147" s="51">
        <f t="shared" si="88"/>
        <v>332.25321666421718</v>
      </c>
      <c r="AZ147" s="65">
        <f t="shared" si="89"/>
        <v>1839.8519194529135</v>
      </c>
      <c r="BB147" s="131">
        <v>189409.80890134885</v>
      </c>
      <c r="BC147" s="54">
        <v>22781.516816435709</v>
      </c>
      <c r="BD147" s="54">
        <v>50317.474550546387</v>
      </c>
      <c r="BE147" s="54">
        <f t="shared" si="90"/>
        <v>262508.80026833096</v>
      </c>
      <c r="BG147" s="122">
        <f t="shared" si="91"/>
        <v>-3.7949930128656773E-3</v>
      </c>
      <c r="BH147" s="49">
        <f t="shared" si="91"/>
        <v>-1.683456020623797E-2</v>
      </c>
      <c r="BI147" s="49">
        <f t="shared" si="91"/>
        <v>-7.5450419252115708E-2</v>
      </c>
      <c r="BJ147" s="49">
        <f t="shared" si="92"/>
        <v>-1.8661470637645339E-2</v>
      </c>
      <c r="BL147" s="131">
        <v>181352</v>
      </c>
      <c r="BM147" s="54">
        <v>21342</v>
      </c>
      <c r="BN147" s="54">
        <v>43043</v>
      </c>
      <c r="BO147" s="54">
        <f t="shared" si="93"/>
        <v>245737</v>
      </c>
      <c r="BQ147" s="122">
        <f t="shared" si="94"/>
        <v>4.0468260620230234E-2</v>
      </c>
      <c r="BR147" s="49">
        <f t="shared" si="94"/>
        <v>4.9479898791116028E-2</v>
      </c>
      <c r="BS147" s="49">
        <f t="shared" si="94"/>
        <v>8.0802918012220282E-2</v>
      </c>
      <c r="BT147" s="49">
        <f t="shared" si="95"/>
        <v>4.8315882427147683E-2</v>
      </c>
      <c r="BV147" s="122">
        <f t="shared" si="96"/>
        <v>3.134063411675414E-2</v>
      </c>
      <c r="BW147" s="49">
        <f t="shared" si="96"/>
        <v>4.027321666382E-2</v>
      </c>
      <c r="BX147" s="49">
        <f t="shared" si="96"/>
        <v>7.1321451125760937E-2</v>
      </c>
      <c r="BY147" s="49">
        <f t="shared" si="96"/>
        <v>3.9119411766185053E-2</v>
      </c>
      <c r="CA147" s="180">
        <v>126086.25030116587</v>
      </c>
      <c r="CB147" s="64">
        <v>140529.00920465199</v>
      </c>
      <c r="CC147" s="64">
        <v>132063.94000914175</v>
      </c>
      <c r="CD147" s="64">
        <v>128344.50132781346</v>
      </c>
      <c r="CF147" s="180">
        <v>124711.78108211907</v>
      </c>
      <c r="CG147" s="64">
        <v>139267.3139960336</v>
      </c>
      <c r="CH147" s="64">
        <v>131347.81985014951</v>
      </c>
      <c r="CI147" s="64">
        <v>127065.83685156635</v>
      </c>
      <c r="CK147" s="163">
        <v>140016.703125</v>
      </c>
      <c r="CL147" s="60">
        <v>138788.390625</v>
      </c>
    </row>
    <row r="148" spans="1:90">
      <c r="A148" s="9" t="s">
        <v>320</v>
      </c>
      <c r="B148" s="23" t="s">
        <v>321</v>
      </c>
      <c r="D148" s="131">
        <v>632966</v>
      </c>
      <c r="E148" s="54">
        <v>326410.09375</v>
      </c>
      <c r="F148" s="124">
        <f t="shared" si="65"/>
        <v>1939.1741006783741</v>
      </c>
      <c r="G148" s="131">
        <f t="shared" si="66"/>
        <v>607736</v>
      </c>
      <c r="H148" s="54">
        <v>324853.5625</v>
      </c>
      <c r="I148" s="124">
        <f t="shared" si="67"/>
        <v>1870.7998623225812</v>
      </c>
      <c r="J148" s="49">
        <f t="shared" si="68"/>
        <v>4.1514736661971696E-2</v>
      </c>
      <c r="K148" s="49">
        <f t="shared" si="69"/>
        <v>3.6548130953413027E-2</v>
      </c>
      <c r="M148" s="131">
        <f t="shared" si="70"/>
        <v>605971.01344528771</v>
      </c>
      <c r="N148" s="124">
        <f t="shared" si="71"/>
        <v>1856.4714298002241</v>
      </c>
      <c r="O148" s="49">
        <f t="shared" si="72"/>
        <v>4.4548313295103892E-2</v>
      </c>
      <c r="P148" s="49">
        <f t="shared" si="73"/>
        <v>4.4548313295103892E-2</v>
      </c>
      <c r="R148" s="131">
        <v>454528</v>
      </c>
      <c r="S148" s="54">
        <v>52020</v>
      </c>
      <c r="T148" s="54">
        <v>126418</v>
      </c>
      <c r="V148" s="124">
        <f t="shared" si="74"/>
        <v>126418</v>
      </c>
      <c r="W148" s="51">
        <f t="shared" si="75"/>
        <v>0</v>
      </c>
      <c r="Y148" s="176">
        <v>4.2182008850366381E-2</v>
      </c>
      <c r="Z148" s="61">
        <v>6.158395546001616E-3</v>
      </c>
      <c r="AA148" s="117">
        <f t="shared" si="76"/>
        <v>2</v>
      </c>
      <c r="AB148" s="63">
        <f t="shared" si="77"/>
        <v>436.131113510001</v>
      </c>
      <c r="AC148" s="63">
        <f t="shared" si="77"/>
        <v>51.701601090125422</v>
      </c>
      <c r="AE148" s="124">
        <f t="shared" si="78"/>
        <v>0</v>
      </c>
      <c r="AF148" s="51">
        <v>0</v>
      </c>
      <c r="AG148" s="51">
        <f t="shared" si="79"/>
        <v>0</v>
      </c>
      <c r="AI148" s="124">
        <v>0</v>
      </c>
      <c r="AJ148" s="51">
        <f t="shared" si="80"/>
        <v>0</v>
      </c>
      <c r="AK148" s="51">
        <f t="shared" si="81"/>
        <v>0</v>
      </c>
      <c r="AM148" s="124">
        <f t="shared" si="82"/>
        <v>0</v>
      </c>
      <c r="AN148" s="51">
        <f t="shared" si="83"/>
        <v>0</v>
      </c>
      <c r="AO148" s="51">
        <f t="shared" si="84"/>
        <v>0</v>
      </c>
      <c r="AQ148" s="124">
        <f t="shared" si="85"/>
        <v>454528</v>
      </c>
      <c r="AR148" s="51">
        <f t="shared" si="85"/>
        <v>52020</v>
      </c>
      <c r="AS148" s="51">
        <f t="shared" si="86"/>
        <v>126418</v>
      </c>
      <c r="AU148" s="178">
        <f t="shared" si="87"/>
        <v>632966</v>
      </c>
      <c r="AW148" s="124">
        <f t="shared" si="88"/>
        <v>1392.5059570863839</v>
      </c>
      <c r="AX148" s="51">
        <f t="shared" si="88"/>
        <v>159.37007156354213</v>
      </c>
      <c r="AY148" s="51">
        <f t="shared" si="88"/>
        <v>387.29807202844813</v>
      </c>
      <c r="AZ148" s="65">
        <f t="shared" si="89"/>
        <v>1939.1741006783741</v>
      </c>
      <c r="BB148" s="131">
        <v>436131.11351000099</v>
      </c>
      <c r="BC148" s="54">
        <v>51701.601090125405</v>
      </c>
      <c r="BD148" s="54">
        <v>118138.29884516133</v>
      </c>
      <c r="BE148" s="54">
        <f t="shared" si="90"/>
        <v>605971.01344528771</v>
      </c>
      <c r="BG148" s="122">
        <f t="shared" si="91"/>
        <v>4.2182008850366381E-2</v>
      </c>
      <c r="BH148" s="49">
        <f t="shared" si="91"/>
        <v>6.158395546001838E-3</v>
      </c>
      <c r="BI148" s="49">
        <f t="shared" si="91"/>
        <v>7.0084817842946068E-2</v>
      </c>
      <c r="BJ148" s="49">
        <f t="shared" si="92"/>
        <v>4.4548313295103892E-2</v>
      </c>
      <c r="BL148" s="131">
        <v>440168</v>
      </c>
      <c r="BM148" s="54">
        <v>50128</v>
      </c>
      <c r="BN148" s="54">
        <v>117440</v>
      </c>
      <c r="BO148" s="54">
        <f t="shared" si="93"/>
        <v>607736</v>
      </c>
      <c r="BQ148" s="122">
        <f t="shared" si="94"/>
        <v>3.2623907235419303E-2</v>
      </c>
      <c r="BR148" s="49">
        <f t="shared" si="94"/>
        <v>3.77433769549953E-2</v>
      </c>
      <c r="BS148" s="49">
        <f t="shared" si="94"/>
        <v>7.64475476839237E-2</v>
      </c>
      <c r="BT148" s="49">
        <f t="shared" si="95"/>
        <v>4.1514736661971696E-2</v>
      </c>
      <c r="BV148" s="122">
        <f t="shared" si="96"/>
        <v>2.7699698665018646E-2</v>
      </c>
      <c r="BW148" s="49">
        <f t="shared" si="96"/>
        <v>3.2794755491873051E-2</v>
      </c>
      <c r="BX148" s="49">
        <f t="shared" si="96"/>
        <v>7.1314360080236394E-2</v>
      </c>
      <c r="BY148" s="49">
        <f t="shared" si="96"/>
        <v>3.6548130953413249E-2</v>
      </c>
      <c r="CA148" s="180">
        <v>290323.59549440717</v>
      </c>
      <c r="CB148" s="64">
        <v>318924.10123665404</v>
      </c>
      <c r="CC148" s="64">
        <v>310067.41397159465</v>
      </c>
      <c r="CD148" s="64">
        <v>296268.34399550501</v>
      </c>
      <c r="CF148" s="180">
        <v>289196.70333183662</v>
      </c>
      <c r="CG148" s="64">
        <v>317866.12247912033</v>
      </c>
      <c r="CH148" s="64">
        <v>308509.84695355286</v>
      </c>
      <c r="CI148" s="64">
        <v>294960.01564651012</v>
      </c>
      <c r="CK148" s="163">
        <v>326410.09375</v>
      </c>
      <c r="CL148" s="60">
        <v>324853.5625</v>
      </c>
    </row>
    <row r="149" spans="1:90">
      <c r="A149" s="9" t="s">
        <v>322</v>
      </c>
      <c r="B149" s="23" t="s">
        <v>323</v>
      </c>
      <c r="D149" s="131">
        <v>454775.98903585563</v>
      </c>
      <c r="E149" s="54">
        <v>234968.34375</v>
      </c>
      <c r="F149" s="124">
        <f t="shared" si="65"/>
        <v>1935.4776978796983</v>
      </c>
      <c r="G149" s="131">
        <f t="shared" si="66"/>
        <v>434507</v>
      </c>
      <c r="H149" s="54">
        <v>233047.328125</v>
      </c>
      <c r="I149" s="124">
        <f t="shared" si="67"/>
        <v>1864.4581918010349</v>
      </c>
      <c r="J149" s="49">
        <f t="shared" si="68"/>
        <v>4.6648245105040065E-2</v>
      </c>
      <c r="K149" s="49">
        <f t="shared" si="69"/>
        <v>3.80912301444849E-2</v>
      </c>
      <c r="M149" s="131">
        <f t="shared" si="70"/>
        <v>461414.10001087212</v>
      </c>
      <c r="N149" s="124">
        <f t="shared" si="71"/>
        <v>1963.7287842561648</v>
      </c>
      <c r="O149" s="49">
        <f t="shared" si="72"/>
        <v>-1.4386450207871992E-2</v>
      </c>
      <c r="P149" s="49">
        <f t="shared" si="73"/>
        <v>-1.4386450207872103E-2</v>
      </c>
      <c r="R149" s="131">
        <v>334856</v>
      </c>
      <c r="S149" s="54">
        <v>35870</v>
      </c>
      <c r="T149" s="54">
        <v>83465</v>
      </c>
      <c r="V149" s="124">
        <f t="shared" si="74"/>
        <v>83465</v>
      </c>
      <c r="W149" s="51">
        <f t="shared" si="75"/>
        <v>584.98903585562948</v>
      </c>
      <c r="Y149" s="176">
        <v>-9.7935083456550664E-3</v>
      </c>
      <c r="Z149" s="61">
        <v>-2.4847264186045548E-2</v>
      </c>
      <c r="AA149" s="117">
        <f t="shared" si="76"/>
        <v>4</v>
      </c>
      <c r="AB149" s="63">
        <f t="shared" si="77"/>
        <v>338.16784965785644</v>
      </c>
      <c r="AC149" s="63">
        <f t="shared" si="77"/>
        <v>36.783981301205621</v>
      </c>
      <c r="AE149" s="124">
        <f t="shared" si="78"/>
        <v>0</v>
      </c>
      <c r="AF149" s="51">
        <v>0</v>
      </c>
      <c r="AG149" s="51">
        <f t="shared" si="79"/>
        <v>584.98903585562948</v>
      </c>
      <c r="AI149" s="124">
        <v>0</v>
      </c>
      <c r="AJ149" s="51">
        <f t="shared" si="80"/>
        <v>0</v>
      </c>
      <c r="AK149" s="51">
        <f t="shared" si="81"/>
        <v>584.98903585562948</v>
      </c>
      <c r="AM149" s="124">
        <f t="shared" si="82"/>
        <v>527.5997288044174</v>
      </c>
      <c r="AN149" s="51">
        <f t="shared" si="83"/>
        <v>57.389307051212079</v>
      </c>
      <c r="AO149" s="51">
        <f t="shared" si="84"/>
        <v>0</v>
      </c>
      <c r="AQ149" s="124">
        <f t="shared" si="85"/>
        <v>335384</v>
      </c>
      <c r="AR149" s="51">
        <f t="shared" si="85"/>
        <v>35927</v>
      </c>
      <c r="AS149" s="51">
        <f t="shared" si="86"/>
        <v>83465</v>
      </c>
      <c r="AU149" s="178">
        <f t="shared" si="87"/>
        <v>454776</v>
      </c>
      <c r="AW149" s="124">
        <f t="shared" si="88"/>
        <v>1427.358233230088</v>
      </c>
      <c r="AX149" s="51">
        <f t="shared" si="88"/>
        <v>152.90144802750692</v>
      </c>
      <c r="AY149" s="51">
        <f t="shared" si="88"/>
        <v>355.21806328432274</v>
      </c>
      <c r="AZ149" s="65">
        <f t="shared" si="89"/>
        <v>1935.4777445419179</v>
      </c>
      <c r="BB149" s="131">
        <v>338167.84965785645</v>
      </c>
      <c r="BC149" s="54">
        <v>36783.981301205611</v>
      </c>
      <c r="BD149" s="54">
        <v>86462.269051810043</v>
      </c>
      <c r="BE149" s="54">
        <f t="shared" si="90"/>
        <v>461414.10001087212</v>
      </c>
      <c r="BG149" s="122">
        <f t="shared" si="91"/>
        <v>-8.2321535316649541E-3</v>
      </c>
      <c r="BH149" s="49">
        <f t="shared" si="91"/>
        <v>-2.3297676621467867E-2</v>
      </c>
      <c r="BI149" s="49">
        <f t="shared" si="91"/>
        <v>-3.4665630276415893E-2</v>
      </c>
      <c r="BJ149" s="49">
        <f t="shared" si="92"/>
        <v>-1.4386426445823219E-2</v>
      </c>
      <c r="BL149" s="131">
        <v>322956</v>
      </c>
      <c r="BM149" s="54">
        <v>34279</v>
      </c>
      <c r="BN149" s="54">
        <v>77272</v>
      </c>
      <c r="BO149" s="54">
        <f t="shared" si="93"/>
        <v>434507</v>
      </c>
      <c r="BQ149" s="122">
        <f t="shared" si="94"/>
        <v>3.8482022318829801E-2</v>
      </c>
      <c r="BR149" s="49">
        <f t="shared" si="94"/>
        <v>4.8076081565973317E-2</v>
      </c>
      <c r="BS149" s="49">
        <f t="shared" si="94"/>
        <v>8.0145460192566409E-2</v>
      </c>
      <c r="BT149" s="49">
        <f t="shared" si="95"/>
        <v>4.6648270338567555E-2</v>
      </c>
      <c r="BV149" s="122">
        <f t="shared" si="96"/>
        <v>2.9991771422399838E-2</v>
      </c>
      <c r="BW149" s="49">
        <f t="shared" si="96"/>
        <v>3.9507393134398328E-2</v>
      </c>
      <c r="BX149" s="49">
        <f t="shared" si="96"/>
        <v>7.1314584198009401E-2</v>
      </c>
      <c r="BY149" s="49">
        <f t="shared" si="96"/>
        <v>3.8091255171712524E-2</v>
      </c>
      <c r="CA149" s="180">
        <v>225111.44688380431</v>
      </c>
      <c r="CB149" s="64">
        <v>226903.96291486366</v>
      </c>
      <c r="CC149" s="64">
        <v>226930.06783641377</v>
      </c>
      <c r="CD149" s="64">
        <v>225592.29447159043</v>
      </c>
      <c r="CF149" s="180">
        <v>223108.77852281969</v>
      </c>
      <c r="CG149" s="64">
        <v>225143.6115948002</v>
      </c>
      <c r="CH149" s="64">
        <v>225870.2549561956</v>
      </c>
      <c r="CI149" s="64">
        <v>223768.82871826555</v>
      </c>
      <c r="CK149" s="163">
        <v>234968.34375</v>
      </c>
      <c r="CL149" s="60">
        <v>233047.328125</v>
      </c>
    </row>
    <row r="150" spans="1:90">
      <c r="A150" s="9" t="s">
        <v>324</v>
      </c>
      <c r="B150" s="23" t="s">
        <v>325</v>
      </c>
      <c r="D150" s="131">
        <v>457449</v>
      </c>
      <c r="E150" s="54">
        <v>204745.75</v>
      </c>
      <c r="F150" s="124">
        <f t="shared" si="65"/>
        <v>2234.2295261318</v>
      </c>
      <c r="G150" s="131">
        <f t="shared" si="66"/>
        <v>437590</v>
      </c>
      <c r="H150" s="54">
        <v>203103.09375</v>
      </c>
      <c r="I150" s="124">
        <f t="shared" si="67"/>
        <v>2154.5215876358361</v>
      </c>
      <c r="J150" s="49">
        <f t="shared" si="68"/>
        <v>4.538266413766312E-2</v>
      </c>
      <c r="K150" s="49">
        <f t="shared" si="69"/>
        <v>3.6995655533638816E-2</v>
      </c>
      <c r="M150" s="131">
        <f t="shared" si="70"/>
        <v>458155.25726464984</v>
      </c>
      <c r="N150" s="124">
        <f t="shared" si="71"/>
        <v>2237.6789616617184</v>
      </c>
      <c r="O150" s="49">
        <f t="shared" si="72"/>
        <v>-1.5415238687130906E-3</v>
      </c>
      <c r="P150" s="49">
        <f t="shared" si="73"/>
        <v>-1.5415238687129795E-3</v>
      </c>
      <c r="R150" s="131">
        <v>337831</v>
      </c>
      <c r="S150" s="54">
        <v>33488</v>
      </c>
      <c r="T150" s="54">
        <v>86130</v>
      </c>
      <c r="V150" s="124">
        <f t="shared" si="74"/>
        <v>86130</v>
      </c>
      <c r="W150" s="51">
        <f t="shared" si="75"/>
        <v>0</v>
      </c>
      <c r="Y150" s="176">
        <v>-1.1216313166792835E-2</v>
      </c>
      <c r="Z150" s="61">
        <v>-1.6063176029336046E-2</v>
      </c>
      <c r="AA150" s="117">
        <f t="shared" si="76"/>
        <v>4</v>
      </c>
      <c r="AB150" s="63">
        <f t="shared" si="77"/>
        <v>341.66320146520275</v>
      </c>
      <c r="AC150" s="63">
        <f t="shared" si="77"/>
        <v>34.034705464990751</v>
      </c>
      <c r="AE150" s="124">
        <f t="shared" si="78"/>
        <v>0</v>
      </c>
      <c r="AF150" s="51">
        <v>0</v>
      </c>
      <c r="AG150" s="51">
        <f t="shared" si="79"/>
        <v>0</v>
      </c>
      <c r="AI150" s="124">
        <v>0</v>
      </c>
      <c r="AJ150" s="51">
        <f t="shared" si="80"/>
        <v>0</v>
      </c>
      <c r="AK150" s="51">
        <f t="shared" si="81"/>
        <v>0</v>
      </c>
      <c r="AM150" s="124">
        <f t="shared" si="82"/>
        <v>0</v>
      </c>
      <c r="AN150" s="51">
        <f t="shared" si="83"/>
        <v>0</v>
      </c>
      <c r="AO150" s="51">
        <f t="shared" si="84"/>
        <v>0</v>
      </c>
      <c r="AQ150" s="124">
        <f t="shared" si="85"/>
        <v>337831</v>
      </c>
      <c r="AR150" s="51">
        <f t="shared" si="85"/>
        <v>33488</v>
      </c>
      <c r="AS150" s="51">
        <f t="shared" si="86"/>
        <v>86130</v>
      </c>
      <c r="AU150" s="178">
        <f t="shared" si="87"/>
        <v>457449</v>
      </c>
      <c r="AW150" s="124">
        <f t="shared" si="88"/>
        <v>1650.0025031044602</v>
      </c>
      <c r="AX150" s="51">
        <f t="shared" si="88"/>
        <v>163.55895055208717</v>
      </c>
      <c r="AY150" s="51">
        <f t="shared" si="88"/>
        <v>420.66807247525281</v>
      </c>
      <c r="AZ150" s="65">
        <f t="shared" si="89"/>
        <v>2234.2295261318</v>
      </c>
      <c r="BB150" s="131">
        <v>341663.20146520279</v>
      </c>
      <c r="BC150" s="54">
        <v>34034.705464990751</v>
      </c>
      <c r="BD150" s="54">
        <v>82457.350334456321</v>
      </c>
      <c r="BE150" s="54">
        <f t="shared" si="90"/>
        <v>458155.25726464984</v>
      </c>
      <c r="BG150" s="122">
        <f t="shared" si="91"/>
        <v>-1.1216313166792946E-2</v>
      </c>
      <c r="BH150" s="49">
        <f t="shared" si="91"/>
        <v>-1.6063176029336046E-2</v>
      </c>
      <c r="BI150" s="49">
        <f t="shared" si="91"/>
        <v>4.4539991288187197E-2</v>
      </c>
      <c r="BJ150" s="49">
        <f t="shared" si="92"/>
        <v>-1.5415238687130906E-3</v>
      </c>
      <c r="BL150" s="131">
        <v>325750</v>
      </c>
      <c r="BM150" s="54">
        <v>32088</v>
      </c>
      <c r="BN150" s="54">
        <v>79752</v>
      </c>
      <c r="BO150" s="54">
        <f t="shared" si="93"/>
        <v>437590</v>
      </c>
      <c r="BQ150" s="122">
        <f t="shared" si="94"/>
        <v>3.7086722947045292E-2</v>
      </c>
      <c r="BR150" s="49">
        <f t="shared" si="94"/>
        <v>4.3630017452007008E-2</v>
      </c>
      <c r="BS150" s="49">
        <f t="shared" si="94"/>
        <v>7.9972916039723119E-2</v>
      </c>
      <c r="BT150" s="49">
        <f t="shared" si="95"/>
        <v>4.538266413766312E-2</v>
      </c>
      <c r="BV150" s="122">
        <f t="shared" si="96"/>
        <v>2.8766271913307273E-2</v>
      </c>
      <c r="BW150" s="49">
        <f t="shared" si="96"/>
        <v>3.5257070170536586E-2</v>
      </c>
      <c r="BX150" s="49">
        <f t="shared" si="96"/>
        <v>7.1308393038081341E-2</v>
      </c>
      <c r="BY150" s="49">
        <f t="shared" si="96"/>
        <v>3.6995655533639038E-2</v>
      </c>
      <c r="CA150" s="180">
        <v>227438.23135937096</v>
      </c>
      <c r="CB150" s="64">
        <v>209944.9073608967</v>
      </c>
      <c r="CC150" s="64">
        <v>216418.70274994109</v>
      </c>
      <c r="CD150" s="64">
        <v>223998.99723072792</v>
      </c>
      <c r="CF150" s="180">
        <v>225214.78365344956</v>
      </c>
      <c r="CG150" s="64">
        <v>207996.22013284059</v>
      </c>
      <c r="CH150" s="64">
        <v>214972.11048407183</v>
      </c>
      <c r="CI150" s="64">
        <v>221998.23592237392</v>
      </c>
      <c r="CK150" s="163">
        <v>204745.75</v>
      </c>
      <c r="CL150" s="60">
        <v>203103.09375</v>
      </c>
    </row>
    <row r="151" spans="1:90">
      <c r="A151" s="9" t="s">
        <v>326</v>
      </c>
      <c r="B151" s="23" t="s">
        <v>327</v>
      </c>
      <c r="D151" s="131">
        <v>1168806.7529536423</v>
      </c>
      <c r="E151" s="54">
        <v>535956.875</v>
      </c>
      <c r="F151" s="124">
        <f t="shared" si="65"/>
        <v>2180.7850733394216</v>
      </c>
      <c r="G151" s="131">
        <f t="shared" si="66"/>
        <v>1119385</v>
      </c>
      <c r="H151" s="54">
        <v>531866.75</v>
      </c>
      <c r="I151" s="124">
        <f t="shared" si="67"/>
        <v>2104.6342904496287</v>
      </c>
      <c r="J151" s="49">
        <f t="shared" si="68"/>
        <v>4.415080866157961E-2</v>
      </c>
      <c r="K151" s="49">
        <f t="shared" si="69"/>
        <v>3.6182429999999766E-2</v>
      </c>
      <c r="M151" s="131">
        <f t="shared" si="70"/>
        <v>1172207.2017106807</v>
      </c>
      <c r="N151" s="124">
        <f t="shared" si="71"/>
        <v>2187.1297046253594</v>
      </c>
      <c r="O151" s="49">
        <f t="shared" si="72"/>
        <v>-2.9008939307623161E-3</v>
      </c>
      <c r="P151" s="49">
        <f t="shared" si="73"/>
        <v>-2.9008939307623161E-3</v>
      </c>
      <c r="R151" s="131">
        <v>879412</v>
      </c>
      <c r="S151" s="54">
        <v>88735</v>
      </c>
      <c r="T151" s="54">
        <v>200016</v>
      </c>
      <c r="V151" s="124">
        <f t="shared" si="74"/>
        <v>200016</v>
      </c>
      <c r="W151" s="51">
        <f t="shared" si="75"/>
        <v>643.75295364228077</v>
      </c>
      <c r="Y151" s="176">
        <v>3.2089823114134219E-3</v>
      </c>
      <c r="Z151" s="61">
        <v>-2.1388856267177458E-2</v>
      </c>
      <c r="AA151" s="117">
        <f t="shared" si="76"/>
        <v>3</v>
      </c>
      <c r="AB151" s="63">
        <f t="shared" si="77"/>
        <v>876.5990092850019</v>
      </c>
      <c r="AC151" s="63">
        <f t="shared" si="77"/>
        <v>90.674422183185527</v>
      </c>
      <c r="AE151" s="124">
        <f t="shared" si="78"/>
        <v>0</v>
      </c>
      <c r="AF151" s="51">
        <v>0</v>
      </c>
      <c r="AG151" s="51">
        <f t="shared" si="79"/>
        <v>643.75295364228077</v>
      </c>
      <c r="AI151" s="124">
        <v>0</v>
      </c>
      <c r="AJ151" s="51">
        <f t="shared" si="80"/>
        <v>643.75295364228077</v>
      </c>
      <c r="AK151" s="51">
        <f t="shared" si="81"/>
        <v>0</v>
      </c>
      <c r="AM151" s="124">
        <f t="shared" si="82"/>
        <v>0</v>
      </c>
      <c r="AN151" s="51">
        <f t="shared" si="83"/>
        <v>0</v>
      </c>
      <c r="AO151" s="51">
        <f t="shared" si="84"/>
        <v>0</v>
      </c>
      <c r="AQ151" s="124">
        <f t="shared" si="85"/>
        <v>879412</v>
      </c>
      <c r="AR151" s="51">
        <f t="shared" si="85"/>
        <v>89379</v>
      </c>
      <c r="AS151" s="51">
        <f t="shared" si="86"/>
        <v>200016</v>
      </c>
      <c r="AU151" s="178">
        <f t="shared" si="87"/>
        <v>1168807</v>
      </c>
      <c r="AW151" s="124">
        <f t="shared" si="88"/>
        <v>1640.8260459388639</v>
      </c>
      <c r="AX151" s="51">
        <f t="shared" si="88"/>
        <v>166.76528312096005</v>
      </c>
      <c r="AY151" s="51">
        <f t="shared" si="88"/>
        <v>373.19420522406773</v>
      </c>
      <c r="AZ151" s="65">
        <f t="shared" si="89"/>
        <v>2180.785534283892</v>
      </c>
      <c r="BB151" s="131">
        <v>876599.00928500178</v>
      </c>
      <c r="BC151" s="54">
        <v>90674.422183185525</v>
      </c>
      <c r="BD151" s="54">
        <v>204933.77024249331</v>
      </c>
      <c r="BE151" s="54">
        <f t="shared" si="90"/>
        <v>1172207.2017106807</v>
      </c>
      <c r="BG151" s="122">
        <f t="shared" si="91"/>
        <v>3.208982311413644E-3</v>
      </c>
      <c r="BH151" s="49">
        <f t="shared" si="91"/>
        <v>-1.4286522615699071E-2</v>
      </c>
      <c r="BI151" s="49">
        <f t="shared" si="91"/>
        <v>-2.3996875852497213E-2</v>
      </c>
      <c r="BJ151" s="49">
        <f t="shared" si="92"/>
        <v>-2.9006831776144937E-3</v>
      </c>
      <c r="BL151" s="131">
        <v>849179</v>
      </c>
      <c r="BM151" s="54">
        <v>84929</v>
      </c>
      <c r="BN151" s="54">
        <v>185277</v>
      </c>
      <c r="BO151" s="54">
        <f t="shared" si="93"/>
        <v>1119385</v>
      </c>
      <c r="BQ151" s="122">
        <f t="shared" si="94"/>
        <v>3.5602623239623155E-2</v>
      </c>
      <c r="BR151" s="49">
        <f t="shared" si="94"/>
        <v>5.2396707838312073E-2</v>
      </c>
      <c r="BS151" s="49">
        <f t="shared" si="94"/>
        <v>7.9551158535598132E-2</v>
      </c>
      <c r="BT151" s="49">
        <f t="shared" si="95"/>
        <v>4.4151029359871696E-2</v>
      </c>
      <c r="BV151" s="122">
        <f t="shared" si="96"/>
        <v>2.7699479578338959E-2</v>
      </c>
      <c r="BW151" s="49">
        <f t="shared" si="96"/>
        <v>4.4365401057057996E-2</v>
      </c>
      <c r="BX151" s="49">
        <f t="shared" si="96"/>
        <v>7.1312624078314846E-2</v>
      </c>
      <c r="BY151" s="49">
        <f t="shared" si="96"/>
        <v>3.6182649014045332E-2</v>
      </c>
      <c r="CA151" s="180">
        <v>583534.09857474209</v>
      </c>
      <c r="CB151" s="64">
        <v>559330.03988629917</v>
      </c>
      <c r="CC151" s="64">
        <v>537872.00929498929</v>
      </c>
      <c r="CD151" s="64">
        <v>573109.73423613189</v>
      </c>
      <c r="CF151" s="180">
        <v>581187.60836627684</v>
      </c>
      <c r="CG151" s="64">
        <v>554511.1131335831</v>
      </c>
      <c r="CH151" s="64">
        <v>535102.61240482575</v>
      </c>
      <c r="CI151" s="64">
        <v>570750.85869910405</v>
      </c>
      <c r="CK151" s="163">
        <v>535956.875</v>
      </c>
      <c r="CL151" s="60">
        <v>531866.75</v>
      </c>
    </row>
    <row r="152" spans="1:90">
      <c r="A152" s="9" t="s">
        <v>328</v>
      </c>
      <c r="B152" s="23" t="s">
        <v>329</v>
      </c>
      <c r="D152" s="131">
        <v>274606</v>
      </c>
      <c r="E152" s="54">
        <v>137233.96875</v>
      </c>
      <c r="F152" s="124">
        <f t="shared" si="65"/>
        <v>2001.006037362743</v>
      </c>
      <c r="G152" s="131">
        <f t="shared" si="66"/>
        <v>264326</v>
      </c>
      <c r="H152" s="54">
        <v>136575.90625</v>
      </c>
      <c r="I152" s="124">
        <f t="shared" si="67"/>
        <v>1935.3779686158957</v>
      </c>
      <c r="J152" s="49">
        <f t="shared" si="68"/>
        <v>3.8891368991321285E-2</v>
      </c>
      <c r="K152" s="49">
        <f t="shared" si="69"/>
        <v>3.3909690929147862E-2</v>
      </c>
      <c r="M152" s="131">
        <f t="shared" si="70"/>
        <v>261583.84598656782</v>
      </c>
      <c r="N152" s="124">
        <f t="shared" si="71"/>
        <v>1906.1158718152121</v>
      </c>
      <c r="O152" s="49">
        <f t="shared" si="72"/>
        <v>4.9781950274180309E-2</v>
      </c>
      <c r="P152" s="49">
        <f t="shared" si="73"/>
        <v>4.9781950274180309E-2</v>
      </c>
      <c r="R152" s="131">
        <v>199991</v>
      </c>
      <c r="S152" s="54">
        <v>20108</v>
      </c>
      <c r="T152" s="54">
        <v>54507</v>
      </c>
      <c r="V152" s="124">
        <f t="shared" si="74"/>
        <v>54507</v>
      </c>
      <c r="W152" s="51">
        <f t="shared" si="75"/>
        <v>0</v>
      </c>
      <c r="Y152" s="176">
        <v>5.2264183025200195E-2</v>
      </c>
      <c r="Z152" s="61">
        <v>-4.4781339444686097E-3</v>
      </c>
      <c r="AA152" s="117">
        <f t="shared" si="76"/>
        <v>3</v>
      </c>
      <c r="AB152" s="63">
        <f t="shared" si="77"/>
        <v>190.05778513247228</v>
      </c>
      <c r="AC152" s="63">
        <f t="shared" si="77"/>
        <v>20.19845137070887</v>
      </c>
      <c r="AE152" s="124">
        <f t="shared" si="78"/>
        <v>0</v>
      </c>
      <c r="AF152" s="51">
        <v>0</v>
      </c>
      <c r="AG152" s="51">
        <f t="shared" si="79"/>
        <v>0</v>
      </c>
      <c r="AI152" s="124">
        <v>0</v>
      </c>
      <c r="AJ152" s="51">
        <f t="shared" si="80"/>
        <v>0</v>
      </c>
      <c r="AK152" s="51">
        <f t="shared" si="81"/>
        <v>0</v>
      </c>
      <c r="AM152" s="124">
        <f t="shared" si="82"/>
        <v>0</v>
      </c>
      <c r="AN152" s="51">
        <f t="shared" si="83"/>
        <v>0</v>
      </c>
      <c r="AO152" s="51">
        <f t="shared" si="84"/>
        <v>0</v>
      </c>
      <c r="AQ152" s="124">
        <f t="shared" si="85"/>
        <v>199991</v>
      </c>
      <c r="AR152" s="51">
        <f t="shared" si="85"/>
        <v>20108</v>
      </c>
      <c r="AS152" s="51">
        <f t="shared" si="86"/>
        <v>54507</v>
      </c>
      <c r="AU152" s="178">
        <f t="shared" si="87"/>
        <v>274606</v>
      </c>
      <c r="AW152" s="124">
        <f t="shared" si="88"/>
        <v>1457.2995434120605</v>
      </c>
      <c r="AX152" s="51">
        <f t="shared" si="88"/>
        <v>146.52348965168292</v>
      </c>
      <c r="AY152" s="51">
        <f t="shared" si="88"/>
        <v>397.18300429899938</v>
      </c>
      <c r="AZ152" s="65">
        <f t="shared" si="89"/>
        <v>2001.006037362743</v>
      </c>
      <c r="BB152" s="131">
        <v>190057.78513247229</v>
      </c>
      <c r="BC152" s="54">
        <v>20198.45137070887</v>
      </c>
      <c r="BD152" s="54">
        <v>51327.609483386652</v>
      </c>
      <c r="BE152" s="54">
        <f t="shared" si="90"/>
        <v>261583.84598656782</v>
      </c>
      <c r="BG152" s="122">
        <f t="shared" si="91"/>
        <v>5.2264183025200195E-2</v>
      </c>
      <c r="BH152" s="49">
        <f t="shared" si="91"/>
        <v>-4.4781339444686097E-3</v>
      </c>
      <c r="BI152" s="49">
        <f t="shared" si="91"/>
        <v>6.1943085770289619E-2</v>
      </c>
      <c r="BJ152" s="49">
        <f t="shared" si="92"/>
        <v>4.9781950274180309E-2</v>
      </c>
      <c r="BL152" s="131">
        <v>194315</v>
      </c>
      <c r="BM152" s="54">
        <v>19376</v>
      </c>
      <c r="BN152" s="54">
        <v>50635</v>
      </c>
      <c r="BO152" s="54">
        <f t="shared" si="93"/>
        <v>264326</v>
      </c>
      <c r="BQ152" s="122">
        <f t="shared" si="94"/>
        <v>2.9210302858760251E-2</v>
      </c>
      <c r="BR152" s="49">
        <f t="shared" si="94"/>
        <v>3.7778695293146258E-2</v>
      </c>
      <c r="BS152" s="49">
        <f t="shared" si="94"/>
        <v>7.646884566011658E-2</v>
      </c>
      <c r="BT152" s="49">
        <f t="shared" si="95"/>
        <v>3.8891368991321285E-2</v>
      </c>
      <c r="BV152" s="122">
        <f t="shared" si="96"/>
        <v>2.4275047316024922E-2</v>
      </c>
      <c r="BW152" s="49">
        <f t="shared" si="96"/>
        <v>3.2802352709077942E-2</v>
      </c>
      <c r="BX152" s="49">
        <f t="shared" si="96"/>
        <v>7.1306976582077297E-2</v>
      </c>
      <c r="BY152" s="49">
        <f t="shared" si="96"/>
        <v>3.3909690929148084E-2</v>
      </c>
      <c r="CA152" s="180">
        <v>126517.59487482092</v>
      </c>
      <c r="CB152" s="64">
        <v>124595.23136520266</v>
      </c>
      <c r="CC152" s="64">
        <v>134715.15413233358</v>
      </c>
      <c r="CD152" s="64">
        <v>127892.27726552462</v>
      </c>
      <c r="CF152" s="180">
        <v>126516.40041533692</v>
      </c>
      <c r="CG152" s="64">
        <v>123984.08920107939</v>
      </c>
      <c r="CH152" s="64">
        <v>134139.95050169044</v>
      </c>
      <c r="CI152" s="64">
        <v>127691.1108307276</v>
      </c>
      <c r="CK152" s="163">
        <v>137233.96875</v>
      </c>
      <c r="CL152" s="60">
        <v>136575.90625</v>
      </c>
    </row>
    <row r="153" spans="1:90">
      <c r="A153" s="9" t="s">
        <v>330</v>
      </c>
      <c r="B153" s="23" t="s">
        <v>331</v>
      </c>
      <c r="D153" s="131">
        <v>569531.86947779625</v>
      </c>
      <c r="E153" s="54">
        <v>281594.625</v>
      </c>
      <c r="F153" s="124">
        <f t="shared" si="65"/>
        <v>2022.5239365907507</v>
      </c>
      <c r="G153" s="131">
        <f t="shared" si="66"/>
        <v>542837</v>
      </c>
      <c r="H153" s="54">
        <v>279204.625</v>
      </c>
      <c r="I153" s="124">
        <f t="shared" si="67"/>
        <v>1944.2263895162912</v>
      </c>
      <c r="J153" s="49">
        <f t="shared" si="68"/>
        <v>4.9176584274462254E-2</v>
      </c>
      <c r="K153" s="49">
        <f t="shared" si="69"/>
        <v>4.0271826108655651E-2</v>
      </c>
      <c r="M153" s="131">
        <f t="shared" si="70"/>
        <v>583324.89952599443</v>
      </c>
      <c r="N153" s="124">
        <f t="shared" si="71"/>
        <v>2071.5058020940369</v>
      </c>
      <c r="O153" s="49">
        <f t="shared" si="72"/>
        <v>-2.3645536234448983E-2</v>
      </c>
      <c r="P153" s="49">
        <f t="shared" si="73"/>
        <v>-2.3645536234449094E-2</v>
      </c>
      <c r="R153" s="131">
        <v>413087</v>
      </c>
      <c r="S153" s="54">
        <v>43357</v>
      </c>
      <c r="T153" s="54">
        <v>112220</v>
      </c>
      <c r="V153" s="124">
        <f t="shared" si="74"/>
        <v>112220</v>
      </c>
      <c r="W153" s="51">
        <f t="shared" si="75"/>
        <v>867.86947779625189</v>
      </c>
      <c r="Y153" s="176">
        <v>-1.7110689235981469E-2</v>
      </c>
      <c r="Z153" s="61">
        <v>-1.9441315613980992E-2</v>
      </c>
      <c r="AA153" s="117">
        <f t="shared" si="76"/>
        <v>4</v>
      </c>
      <c r="AB153" s="63">
        <f t="shared" si="77"/>
        <v>420.27825053759062</v>
      </c>
      <c r="AC153" s="63">
        <f t="shared" si="77"/>
        <v>44.216629448494636</v>
      </c>
      <c r="AE153" s="124">
        <f t="shared" si="78"/>
        <v>0</v>
      </c>
      <c r="AF153" s="51">
        <v>0</v>
      </c>
      <c r="AG153" s="51">
        <f t="shared" si="79"/>
        <v>867.86947779625189</v>
      </c>
      <c r="AI153" s="124">
        <v>0</v>
      </c>
      <c r="AJ153" s="51">
        <f t="shared" si="80"/>
        <v>0</v>
      </c>
      <c r="AK153" s="51">
        <f t="shared" si="81"/>
        <v>867.86947779625189</v>
      </c>
      <c r="AM153" s="124">
        <f t="shared" si="82"/>
        <v>785.25443775420672</v>
      </c>
      <c r="AN153" s="51">
        <f t="shared" si="83"/>
        <v>82.615040042045194</v>
      </c>
      <c r="AO153" s="51">
        <f t="shared" si="84"/>
        <v>0</v>
      </c>
      <c r="AQ153" s="124">
        <f t="shared" si="85"/>
        <v>413872</v>
      </c>
      <c r="AR153" s="51">
        <f t="shared" si="85"/>
        <v>43440</v>
      </c>
      <c r="AS153" s="51">
        <f t="shared" si="86"/>
        <v>112220</v>
      </c>
      <c r="AU153" s="178">
        <f t="shared" si="87"/>
        <v>569532</v>
      </c>
      <c r="AW153" s="124">
        <f t="shared" si="88"/>
        <v>1469.7439626200251</v>
      </c>
      <c r="AX153" s="51">
        <f t="shared" si="88"/>
        <v>154.26430813443261</v>
      </c>
      <c r="AY153" s="51">
        <f t="shared" si="88"/>
        <v>398.51612934728428</v>
      </c>
      <c r="AZ153" s="65">
        <f t="shared" si="89"/>
        <v>2022.5244001017422</v>
      </c>
      <c r="BB153" s="131">
        <v>420278.25053759065</v>
      </c>
      <c r="BC153" s="54">
        <v>44216.629448494634</v>
      </c>
      <c r="BD153" s="54">
        <v>118830.01953990918</v>
      </c>
      <c r="BE153" s="54">
        <f t="shared" si="90"/>
        <v>583324.89952599443</v>
      </c>
      <c r="BG153" s="122">
        <f t="shared" si="91"/>
        <v>-1.5242879043577018E-2</v>
      </c>
      <c r="BH153" s="49">
        <f t="shared" si="91"/>
        <v>-1.7564193792728666E-2</v>
      </c>
      <c r="BI153" s="49">
        <f t="shared" si="91"/>
        <v>-5.5625839038839775E-2</v>
      </c>
      <c r="BJ153" s="49">
        <f t="shared" si="92"/>
        <v>-2.3645312478864589E-2</v>
      </c>
      <c r="BL153" s="131">
        <v>397492</v>
      </c>
      <c r="BM153" s="54">
        <v>41484</v>
      </c>
      <c r="BN153" s="54">
        <v>103861</v>
      </c>
      <c r="BO153" s="54">
        <f t="shared" si="93"/>
        <v>542837</v>
      </c>
      <c r="BQ153" s="122">
        <f t="shared" si="94"/>
        <v>4.120837652078535E-2</v>
      </c>
      <c r="BR153" s="49">
        <f t="shared" si="94"/>
        <v>4.7150708706971356E-2</v>
      </c>
      <c r="BS153" s="49">
        <f t="shared" si="94"/>
        <v>8.0482568047679059E-2</v>
      </c>
      <c r="BT153" s="49">
        <f t="shared" si="95"/>
        <v>4.9176824719022516E-2</v>
      </c>
      <c r="BV153" s="122">
        <f t="shared" si="96"/>
        <v>3.2371247545455173E-2</v>
      </c>
      <c r="BW153" s="49">
        <f t="shared" si="96"/>
        <v>3.8263144912706215E-2</v>
      </c>
      <c r="BX153" s="49">
        <f t="shared" si="96"/>
        <v>7.1312104166722845E-2</v>
      </c>
      <c r="BY153" s="49">
        <f t="shared" si="96"/>
        <v>4.0272064512472339E-2</v>
      </c>
      <c r="CA153" s="180">
        <v>279770.66763748467</v>
      </c>
      <c r="CB153" s="64">
        <v>272752.65193419019</v>
      </c>
      <c r="CC153" s="64">
        <v>311882.91367920605</v>
      </c>
      <c r="CD153" s="64">
        <v>285196.31823860249</v>
      </c>
      <c r="CF153" s="180">
        <v>277974.6448652033</v>
      </c>
      <c r="CG153" s="64">
        <v>270775.65684027149</v>
      </c>
      <c r="CH153" s="64">
        <v>310816.15702124272</v>
      </c>
      <c r="CI153" s="64">
        <v>283329.92688972485</v>
      </c>
      <c r="CK153" s="163">
        <v>281594.625</v>
      </c>
      <c r="CL153" s="60">
        <v>279204.625</v>
      </c>
    </row>
    <row r="154" spans="1:90">
      <c r="A154" s="9" t="s">
        <v>332</v>
      </c>
      <c r="B154" s="23" t="s">
        <v>333</v>
      </c>
      <c r="D154" s="131">
        <v>381234</v>
      </c>
      <c r="E154" s="54">
        <v>189173.8125</v>
      </c>
      <c r="F154" s="124">
        <f t="shared" si="65"/>
        <v>2015.2577936758557</v>
      </c>
      <c r="G154" s="131">
        <f t="shared" si="66"/>
        <v>365479</v>
      </c>
      <c r="H154" s="54">
        <v>187932.59375</v>
      </c>
      <c r="I154" s="124">
        <f t="shared" si="67"/>
        <v>1944.7345067039494</v>
      </c>
      <c r="J154" s="49">
        <f t="shared" si="68"/>
        <v>4.3107811939947283E-2</v>
      </c>
      <c r="K154" s="49">
        <f t="shared" si="69"/>
        <v>3.6263709379761755E-2</v>
      </c>
      <c r="M154" s="131">
        <f t="shared" si="70"/>
        <v>370012.4517775944</v>
      </c>
      <c r="N154" s="124">
        <f t="shared" si="71"/>
        <v>1955.939074694043</v>
      </c>
      <c r="O154" s="49">
        <f t="shared" si="72"/>
        <v>3.0327488084510801E-2</v>
      </c>
      <c r="P154" s="49">
        <f t="shared" si="73"/>
        <v>3.0327488084510801E-2</v>
      </c>
      <c r="R154" s="131">
        <v>279798</v>
      </c>
      <c r="S154" s="54">
        <v>28024</v>
      </c>
      <c r="T154" s="54">
        <v>73412</v>
      </c>
      <c r="V154" s="124">
        <f t="shared" si="74"/>
        <v>73412</v>
      </c>
      <c r="W154" s="51">
        <f t="shared" si="75"/>
        <v>0</v>
      </c>
      <c r="Y154" s="176">
        <v>3.1404468558113185E-2</v>
      </c>
      <c r="Z154" s="61">
        <v>-1.0738395875872997E-2</v>
      </c>
      <c r="AA154" s="117">
        <f t="shared" si="76"/>
        <v>3</v>
      </c>
      <c r="AB154" s="63">
        <f t="shared" si="77"/>
        <v>271.2786385259248</v>
      </c>
      <c r="AC154" s="63">
        <f t="shared" si="77"/>
        <v>28.328199419820709</v>
      </c>
      <c r="AE154" s="124">
        <f t="shared" si="78"/>
        <v>0</v>
      </c>
      <c r="AF154" s="51">
        <v>0</v>
      </c>
      <c r="AG154" s="51">
        <f t="shared" si="79"/>
        <v>0</v>
      </c>
      <c r="AI154" s="124">
        <v>0</v>
      </c>
      <c r="AJ154" s="51">
        <f t="shared" si="80"/>
        <v>0</v>
      </c>
      <c r="AK154" s="51">
        <f t="shared" si="81"/>
        <v>0</v>
      </c>
      <c r="AM154" s="124">
        <f t="shared" si="82"/>
        <v>0</v>
      </c>
      <c r="AN154" s="51">
        <f t="shared" si="83"/>
        <v>0</v>
      </c>
      <c r="AO154" s="51">
        <f t="shared" si="84"/>
        <v>0</v>
      </c>
      <c r="AQ154" s="124">
        <f t="shared" si="85"/>
        <v>279798</v>
      </c>
      <c r="AR154" s="51">
        <f t="shared" si="85"/>
        <v>28024</v>
      </c>
      <c r="AS154" s="51">
        <f t="shared" si="86"/>
        <v>73412</v>
      </c>
      <c r="AU154" s="178">
        <f t="shared" si="87"/>
        <v>381234</v>
      </c>
      <c r="AW154" s="124">
        <f t="shared" si="88"/>
        <v>1479.0524983472542</v>
      </c>
      <c r="AX154" s="51">
        <f t="shared" si="88"/>
        <v>148.13889739627677</v>
      </c>
      <c r="AY154" s="51">
        <f t="shared" si="88"/>
        <v>388.06639793232478</v>
      </c>
      <c r="AZ154" s="65">
        <f t="shared" si="89"/>
        <v>2015.2577936758557</v>
      </c>
      <c r="BB154" s="131">
        <v>271278.63852592488</v>
      </c>
      <c r="BC154" s="54">
        <v>28328.199419820714</v>
      </c>
      <c r="BD154" s="54">
        <v>70405.61383184875</v>
      </c>
      <c r="BE154" s="54">
        <f t="shared" si="90"/>
        <v>370012.4517775944</v>
      </c>
      <c r="BG154" s="122">
        <f t="shared" si="91"/>
        <v>3.1404468558112963E-2</v>
      </c>
      <c r="BH154" s="49">
        <f t="shared" si="91"/>
        <v>-1.0738395875873108E-2</v>
      </c>
      <c r="BI154" s="49">
        <f t="shared" si="91"/>
        <v>4.2700943923754009E-2</v>
      </c>
      <c r="BJ154" s="49">
        <f t="shared" si="92"/>
        <v>3.0327488084510801E-2</v>
      </c>
      <c r="BL154" s="131">
        <v>270470</v>
      </c>
      <c r="BM154" s="54">
        <v>26933</v>
      </c>
      <c r="BN154" s="54">
        <v>68076</v>
      </c>
      <c r="BO154" s="54">
        <f t="shared" si="93"/>
        <v>365479</v>
      </c>
      <c r="BQ154" s="122">
        <f t="shared" si="94"/>
        <v>3.4488113284282917E-2</v>
      </c>
      <c r="BR154" s="49">
        <f t="shared" si="94"/>
        <v>4.0507927078305528E-2</v>
      </c>
      <c r="BS154" s="49">
        <f t="shared" si="94"/>
        <v>7.8382983724073041E-2</v>
      </c>
      <c r="BT154" s="49">
        <f t="shared" si="95"/>
        <v>4.3107811939947283E-2</v>
      </c>
      <c r="BV154" s="122">
        <f t="shared" si="96"/>
        <v>2.7700566816345695E-2</v>
      </c>
      <c r="BW154" s="49">
        <f t="shared" si="96"/>
        <v>3.3680883041154575E-2</v>
      </c>
      <c r="BX154" s="49">
        <f t="shared" si="96"/>
        <v>7.1307431556516754E-2</v>
      </c>
      <c r="BY154" s="49">
        <f t="shared" si="96"/>
        <v>3.6263709379761533E-2</v>
      </c>
      <c r="CA154" s="180">
        <v>180584.66199263284</v>
      </c>
      <c r="CB154" s="64">
        <v>174744.01854345188</v>
      </c>
      <c r="CC154" s="64">
        <v>184787.54835073711</v>
      </c>
      <c r="CD154" s="64">
        <v>180904.65371040764</v>
      </c>
      <c r="CF154" s="180">
        <v>180133.57728183418</v>
      </c>
      <c r="CG154" s="64">
        <v>173482.83651114465</v>
      </c>
      <c r="CH154" s="64">
        <v>184115.60148159138</v>
      </c>
      <c r="CI154" s="64">
        <v>180323.8720675123</v>
      </c>
      <c r="CK154" s="163">
        <v>189173.8125</v>
      </c>
      <c r="CL154" s="60">
        <v>187932.59375</v>
      </c>
    </row>
    <row r="155" spans="1:90">
      <c r="A155" s="9" t="s">
        <v>334</v>
      </c>
      <c r="B155" s="23" t="s">
        <v>335</v>
      </c>
      <c r="D155" s="131">
        <v>416976.51837110898</v>
      </c>
      <c r="E155" s="54">
        <v>230922</v>
      </c>
      <c r="F155" s="124">
        <f t="shared" si="65"/>
        <v>1805.7028709742206</v>
      </c>
      <c r="G155" s="131">
        <f t="shared" si="66"/>
        <v>400839</v>
      </c>
      <c r="H155" s="54">
        <v>230016.984375</v>
      </c>
      <c r="I155" s="124">
        <f t="shared" si="67"/>
        <v>1742.6495747223014</v>
      </c>
      <c r="J155" s="49">
        <f t="shared" si="68"/>
        <v>4.0259351937084409E-2</v>
      </c>
      <c r="K155" s="49">
        <f t="shared" si="69"/>
        <v>3.6182429999999766E-2</v>
      </c>
      <c r="M155" s="131">
        <f t="shared" si="70"/>
        <v>403014.05811305874</v>
      </c>
      <c r="N155" s="124">
        <f t="shared" si="71"/>
        <v>1745.2389036690256</v>
      </c>
      <c r="O155" s="49">
        <f t="shared" si="72"/>
        <v>3.4645094822308486E-2</v>
      </c>
      <c r="P155" s="49">
        <f t="shared" si="73"/>
        <v>3.4645094822308486E-2</v>
      </c>
      <c r="R155" s="131">
        <v>309933</v>
      </c>
      <c r="S155" s="54">
        <v>34984</v>
      </c>
      <c r="T155" s="54">
        <v>71740</v>
      </c>
      <c r="V155" s="124">
        <f t="shared" si="74"/>
        <v>71740</v>
      </c>
      <c r="W155" s="51">
        <f t="shared" si="75"/>
        <v>319.51837110897759</v>
      </c>
      <c r="Y155" s="176">
        <v>2.6650751647769866E-2</v>
      </c>
      <c r="Z155" s="61">
        <v>-6.1481134044569785E-3</v>
      </c>
      <c r="AA155" s="117">
        <f t="shared" si="76"/>
        <v>3</v>
      </c>
      <c r="AB155" s="63">
        <f t="shared" si="77"/>
        <v>301.88747195924122</v>
      </c>
      <c r="AC155" s="63">
        <f t="shared" si="77"/>
        <v>35.200416150376597</v>
      </c>
      <c r="AE155" s="124">
        <f t="shared" si="78"/>
        <v>0</v>
      </c>
      <c r="AF155" s="51">
        <v>0</v>
      </c>
      <c r="AG155" s="51">
        <f t="shared" si="79"/>
        <v>319.51837110897759</v>
      </c>
      <c r="AI155" s="124">
        <v>0</v>
      </c>
      <c r="AJ155" s="51">
        <f t="shared" si="80"/>
        <v>215.08559934152294</v>
      </c>
      <c r="AK155" s="51">
        <f t="shared" si="81"/>
        <v>104.43277176745465</v>
      </c>
      <c r="AM155" s="124">
        <f t="shared" si="82"/>
        <v>93.527375413503535</v>
      </c>
      <c r="AN155" s="51">
        <f t="shared" si="83"/>
        <v>10.905396353951105</v>
      </c>
      <c r="AO155" s="51">
        <f t="shared" si="84"/>
        <v>0</v>
      </c>
      <c r="AQ155" s="124">
        <f t="shared" si="85"/>
        <v>310027</v>
      </c>
      <c r="AR155" s="51">
        <f t="shared" si="85"/>
        <v>35210</v>
      </c>
      <c r="AS155" s="51">
        <f t="shared" si="86"/>
        <v>71740</v>
      </c>
      <c r="AU155" s="178">
        <f t="shared" si="87"/>
        <v>416977</v>
      </c>
      <c r="AW155" s="124">
        <f t="shared" si="88"/>
        <v>1342.5615575822139</v>
      </c>
      <c r="AX155" s="51">
        <f t="shared" si="88"/>
        <v>152.47572773490617</v>
      </c>
      <c r="AY155" s="51">
        <f t="shared" si="88"/>
        <v>310.66767133490964</v>
      </c>
      <c r="AZ155" s="65">
        <f t="shared" si="89"/>
        <v>1805.7049566520298</v>
      </c>
      <c r="BB155" s="131">
        <v>301887.4719592412</v>
      </c>
      <c r="BC155" s="54">
        <v>35200.416150376594</v>
      </c>
      <c r="BD155" s="54">
        <v>65926.170003440915</v>
      </c>
      <c r="BE155" s="54">
        <f t="shared" si="90"/>
        <v>403014.05811305874</v>
      </c>
      <c r="BG155" s="122">
        <f t="shared" si="91"/>
        <v>2.6962125946908166E-2</v>
      </c>
      <c r="BH155" s="49">
        <f t="shared" si="91"/>
        <v>2.7226523636714184E-4</v>
      </c>
      <c r="BI155" s="49">
        <f t="shared" si="91"/>
        <v>8.818698244195966E-2</v>
      </c>
      <c r="BJ155" s="49">
        <f t="shared" si="92"/>
        <v>3.4646289889530779E-2</v>
      </c>
      <c r="BL155" s="131">
        <v>300397</v>
      </c>
      <c r="BM155" s="54">
        <v>33740</v>
      </c>
      <c r="BN155" s="54">
        <v>66702</v>
      </c>
      <c r="BO155" s="54">
        <f t="shared" si="93"/>
        <v>400839</v>
      </c>
      <c r="BQ155" s="122">
        <f t="shared" si="94"/>
        <v>3.2057577139585236E-2</v>
      </c>
      <c r="BR155" s="49">
        <f t="shared" si="94"/>
        <v>4.3568464730290524E-2</v>
      </c>
      <c r="BS155" s="49">
        <f t="shared" si="94"/>
        <v>7.5529969116368223E-2</v>
      </c>
      <c r="BT155" s="49">
        <f t="shared" si="95"/>
        <v>4.0260553489056772E-2</v>
      </c>
      <c r="BV155" s="122">
        <f t="shared" si="96"/>
        <v>2.8012799105396446E-2</v>
      </c>
      <c r="BW155" s="49">
        <f t="shared" si="96"/>
        <v>3.9478573917210102E-2</v>
      </c>
      <c r="BX155" s="49">
        <f t="shared" si="96"/>
        <v>7.1314816696044447E-2</v>
      </c>
      <c r="BY155" s="49">
        <f t="shared" si="96"/>
        <v>3.6183626842921868E-2</v>
      </c>
      <c r="CA155" s="180">
        <v>200960.33871225774</v>
      </c>
      <c r="CB155" s="64">
        <v>217135.65628935973</v>
      </c>
      <c r="CC155" s="64">
        <v>173030.73809121369</v>
      </c>
      <c r="CD155" s="64">
        <v>197039.6354855423</v>
      </c>
      <c r="CF155" s="180">
        <v>201136.87278789288</v>
      </c>
      <c r="CG155" s="64">
        <v>216283.66148960547</v>
      </c>
      <c r="CH155" s="64">
        <v>172865.01329338373</v>
      </c>
      <c r="CI155" s="64">
        <v>197237.74462351648</v>
      </c>
      <c r="CK155" s="163">
        <v>230922</v>
      </c>
      <c r="CL155" s="60">
        <v>230016.984375</v>
      </c>
    </row>
    <row r="156" spans="1:90">
      <c r="A156" s="9" t="s">
        <v>336</v>
      </c>
      <c r="B156" s="23" t="s">
        <v>337</v>
      </c>
      <c r="D156" s="131">
        <v>451356.8482610744</v>
      </c>
      <c r="E156" s="54">
        <v>195219.4375</v>
      </c>
      <c r="F156" s="124">
        <f t="shared" si="65"/>
        <v>2312.0487080651196</v>
      </c>
      <c r="G156" s="131">
        <f t="shared" si="66"/>
        <v>432590</v>
      </c>
      <c r="H156" s="54">
        <v>193872.28125</v>
      </c>
      <c r="I156" s="124">
        <f t="shared" si="67"/>
        <v>2231.3143333892658</v>
      </c>
      <c r="J156" s="49">
        <f t="shared" si="68"/>
        <v>4.3382529094695643E-2</v>
      </c>
      <c r="K156" s="49">
        <f t="shared" si="69"/>
        <v>3.6182429999999988E-2</v>
      </c>
      <c r="M156" s="131">
        <f t="shared" si="70"/>
        <v>446647.47873321304</v>
      </c>
      <c r="N156" s="124">
        <f t="shared" si="71"/>
        <v>2287.9252417332318</v>
      </c>
      <c r="O156" s="49">
        <f t="shared" si="72"/>
        <v>1.0543817556561974E-2</v>
      </c>
      <c r="P156" s="49">
        <f t="shared" si="73"/>
        <v>1.0543817556561752E-2</v>
      </c>
      <c r="R156" s="131">
        <v>342041</v>
      </c>
      <c r="S156" s="54">
        <v>38247</v>
      </c>
      <c r="T156" s="54">
        <v>70430</v>
      </c>
      <c r="V156" s="124">
        <f t="shared" si="74"/>
        <v>70430</v>
      </c>
      <c r="W156" s="51">
        <f t="shared" si="75"/>
        <v>638.84826107439585</v>
      </c>
      <c r="Y156" s="176">
        <v>2.2321707632626531E-2</v>
      </c>
      <c r="Z156" s="61">
        <v>-7.3612958053849153E-3</v>
      </c>
      <c r="AA156" s="117">
        <f t="shared" si="76"/>
        <v>3</v>
      </c>
      <c r="AB156" s="63">
        <f t="shared" si="77"/>
        <v>334.57276456748502</v>
      </c>
      <c r="AC156" s="63">
        <f t="shared" si="77"/>
        <v>38.53063540478405</v>
      </c>
      <c r="AE156" s="124">
        <f t="shared" si="78"/>
        <v>0</v>
      </c>
      <c r="AF156" s="51">
        <v>0</v>
      </c>
      <c r="AG156" s="51">
        <f t="shared" si="79"/>
        <v>638.84826107439585</v>
      </c>
      <c r="AI156" s="124">
        <v>0</v>
      </c>
      <c r="AJ156" s="51">
        <f t="shared" si="80"/>
        <v>281.54748066855683</v>
      </c>
      <c r="AK156" s="51">
        <f t="shared" si="81"/>
        <v>357.30078040583902</v>
      </c>
      <c r="AM156" s="124">
        <f t="shared" si="82"/>
        <v>320.40209199751729</v>
      </c>
      <c r="AN156" s="51">
        <f t="shared" si="83"/>
        <v>36.898688408321732</v>
      </c>
      <c r="AO156" s="51">
        <f t="shared" si="84"/>
        <v>0</v>
      </c>
      <c r="AQ156" s="124">
        <f t="shared" si="85"/>
        <v>342361</v>
      </c>
      <c r="AR156" s="51">
        <f t="shared" si="85"/>
        <v>38565</v>
      </c>
      <c r="AS156" s="51">
        <f t="shared" si="86"/>
        <v>70430</v>
      </c>
      <c r="AU156" s="178">
        <f t="shared" si="87"/>
        <v>451356</v>
      </c>
      <c r="AW156" s="124">
        <f t="shared" si="88"/>
        <v>1753.7239343802535</v>
      </c>
      <c r="AX156" s="51">
        <f t="shared" si="88"/>
        <v>197.54692715985311</v>
      </c>
      <c r="AY156" s="51">
        <f t="shared" si="88"/>
        <v>360.77350135792705</v>
      </c>
      <c r="AZ156" s="65">
        <f t="shared" si="89"/>
        <v>2312.0443628980338</v>
      </c>
      <c r="BB156" s="131">
        <v>334572.76456748502</v>
      </c>
      <c r="BC156" s="54">
        <v>38530.63540478405</v>
      </c>
      <c r="BD156" s="54">
        <v>73544.078760943929</v>
      </c>
      <c r="BE156" s="54">
        <f t="shared" si="90"/>
        <v>446647.47873321304</v>
      </c>
      <c r="BG156" s="122">
        <f t="shared" si="91"/>
        <v>2.3278151294182869E-2</v>
      </c>
      <c r="BH156" s="49">
        <f t="shared" si="91"/>
        <v>8.9187719991978831E-4</v>
      </c>
      <c r="BI156" s="49">
        <f t="shared" si="91"/>
        <v>-4.2343024937008034E-2</v>
      </c>
      <c r="BJ156" s="49">
        <f t="shared" si="92"/>
        <v>1.0541918383019544E-2</v>
      </c>
      <c r="BL156" s="131">
        <v>330525</v>
      </c>
      <c r="BM156" s="54">
        <v>36777</v>
      </c>
      <c r="BN156" s="54">
        <v>65288</v>
      </c>
      <c r="BO156" s="54">
        <f t="shared" si="93"/>
        <v>432590</v>
      </c>
      <c r="BQ156" s="122">
        <f t="shared" si="94"/>
        <v>3.5809696694652393E-2</v>
      </c>
      <c r="BR156" s="49">
        <f t="shared" si="94"/>
        <v>4.8617342360714577E-2</v>
      </c>
      <c r="BS156" s="49">
        <f t="shared" si="94"/>
        <v>7.8758730547727085E-2</v>
      </c>
      <c r="BT156" s="49">
        <f t="shared" si="95"/>
        <v>4.3380568205460213E-2</v>
      </c>
      <c r="BV156" s="122">
        <f t="shared" si="96"/>
        <v>2.8661855656985091E-2</v>
      </c>
      <c r="BW156" s="49">
        <f t="shared" si="96"/>
        <v>4.1381119243230957E-2</v>
      </c>
      <c r="BX156" s="49">
        <f t="shared" si="96"/>
        <v>7.131450990704713E-2</v>
      </c>
      <c r="BY156" s="49">
        <f t="shared" si="96"/>
        <v>3.6180482642327982E-2</v>
      </c>
      <c r="CA156" s="180">
        <v>222718.27199393019</v>
      </c>
      <c r="CB156" s="64">
        <v>237678.29249866176</v>
      </c>
      <c r="CC156" s="64">
        <v>193024.80683437694</v>
      </c>
      <c r="CD156" s="64">
        <v>218372.67119709225</v>
      </c>
      <c r="CF156" s="180">
        <v>220861.76720525912</v>
      </c>
      <c r="CG156" s="64">
        <v>236003.94821712494</v>
      </c>
      <c r="CH156" s="64">
        <v>191912.27136337745</v>
      </c>
      <c r="CI156" s="64">
        <v>216839.97356162095</v>
      </c>
      <c r="CK156" s="163">
        <v>195219.4375</v>
      </c>
      <c r="CL156" s="60">
        <v>193872.28125</v>
      </c>
    </row>
    <row r="157" spans="1:90">
      <c r="A157" s="9" t="s">
        <v>338</v>
      </c>
      <c r="B157" s="23" t="s">
        <v>339</v>
      </c>
      <c r="D157" s="131">
        <v>627316.73939395184</v>
      </c>
      <c r="E157" s="54">
        <v>312239.15625</v>
      </c>
      <c r="F157" s="124">
        <f t="shared" si="65"/>
        <v>2009.0905539460246</v>
      </c>
      <c r="G157" s="131">
        <f t="shared" si="66"/>
        <v>600656</v>
      </c>
      <c r="H157" s="54">
        <v>309786.53125</v>
      </c>
      <c r="I157" s="124">
        <f t="shared" si="67"/>
        <v>1938.9351679568865</v>
      </c>
      <c r="J157" s="49">
        <f t="shared" si="68"/>
        <v>4.438603692288412E-2</v>
      </c>
      <c r="K157" s="49">
        <f t="shared" si="69"/>
        <v>3.6182429999999766E-2</v>
      </c>
      <c r="M157" s="131">
        <f t="shared" si="70"/>
        <v>622957.94985175168</v>
      </c>
      <c r="N157" s="124">
        <f t="shared" si="71"/>
        <v>1995.1307751836512</v>
      </c>
      <c r="O157" s="49">
        <f t="shared" si="72"/>
        <v>6.9969241796135062E-3</v>
      </c>
      <c r="P157" s="49">
        <f t="shared" si="73"/>
        <v>6.9969241796135062E-3</v>
      </c>
      <c r="R157" s="131">
        <v>461711</v>
      </c>
      <c r="S157" s="54">
        <v>49636</v>
      </c>
      <c r="T157" s="54">
        <v>115794</v>
      </c>
      <c r="V157" s="124">
        <f t="shared" si="74"/>
        <v>115794</v>
      </c>
      <c r="W157" s="51">
        <f t="shared" si="75"/>
        <v>175.73939395183697</v>
      </c>
      <c r="Y157" s="176">
        <v>1.6821408693288298E-2</v>
      </c>
      <c r="Z157" s="61">
        <v>-1.596202601514829E-3</v>
      </c>
      <c r="AA157" s="117">
        <f t="shared" si="76"/>
        <v>3</v>
      </c>
      <c r="AB157" s="63">
        <f t="shared" si="77"/>
        <v>454.07285493068275</v>
      </c>
      <c r="AC157" s="63">
        <f t="shared" si="77"/>
        <v>49.71535578023164</v>
      </c>
      <c r="AE157" s="124">
        <f t="shared" si="78"/>
        <v>0</v>
      </c>
      <c r="AF157" s="51">
        <v>0</v>
      </c>
      <c r="AG157" s="51">
        <f t="shared" si="79"/>
        <v>175.73939395183697</v>
      </c>
      <c r="AI157" s="124">
        <v>0</v>
      </c>
      <c r="AJ157" s="51">
        <f t="shared" si="80"/>
        <v>79.229112328790052</v>
      </c>
      <c r="AK157" s="51">
        <f t="shared" si="81"/>
        <v>96.510281623046922</v>
      </c>
      <c r="AM157" s="124">
        <f t="shared" si="82"/>
        <v>86.986352945618307</v>
      </c>
      <c r="AN157" s="51">
        <f t="shared" si="83"/>
        <v>9.5239286774286196</v>
      </c>
      <c r="AO157" s="51">
        <f t="shared" si="84"/>
        <v>0</v>
      </c>
      <c r="AQ157" s="124">
        <f t="shared" si="85"/>
        <v>461798</v>
      </c>
      <c r="AR157" s="51">
        <f t="shared" si="85"/>
        <v>49725</v>
      </c>
      <c r="AS157" s="51">
        <f t="shared" si="86"/>
        <v>115794</v>
      </c>
      <c r="AU157" s="178">
        <f t="shared" si="87"/>
        <v>627317</v>
      </c>
      <c r="AW157" s="124">
        <f t="shared" si="88"/>
        <v>1478.9881113765659</v>
      </c>
      <c r="AX157" s="51">
        <f t="shared" si="88"/>
        <v>159.25292841935163</v>
      </c>
      <c r="AY157" s="51">
        <f t="shared" si="88"/>
        <v>370.85034878613175</v>
      </c>
      <c r="AZ157" s="65">
        <f t="shared" si="89"/>
        <v>2009.0913885820494</v>
      </c>
      <c r="BB157" s="131">
        <v>454072.85493068269</v>
      </c>
      <c r="BC157" s="54">
        <v>49715.355780231635</v>
      </c>
      <c r="BD157" s="54">
        <v>119169.73914083729</v>
      </c>
      <c r="BE157" s="54">
        <f t="shared" si="90"/>
        <v>622957.94985175168</v>
      </c>
      <c r="BG157" s="122">
        <f t="shared" si="91"/>
        <v>1.701300790265603E-2</v>
      </c>
      <c r="BH157" s="49">
        <f t="shared" si="91"/>
        <v>1.9398875090015366E-4</v>
      </c>
      <c r="BI157" s="49">
        <f t="shared" si="91"/>
        <v>-2.832715054320778E-2</v>
      </c>
      <c r="BJ157" s="49">
        <f t="shared" si="92"/>
        <v>6.9973425161131697E-3</v>
      </c>
      <c r="BL157" s="131">
        <v>445737</v>
      </c>
      <c r="BM157" s="54">
        <v>47682</v>
      </c>
      <c r="BN157" s="54">
        <v>107237</v>
      </c>
      <c r="BO157" s="54">
        <f t="shared" si="93"/>
        <v>600656</v>
      </c>
      <c r="BQ157" s="122">
        <f t="shared" si="94"/>
        <v>3.6032458602270001E-2</v>
      </c>
      <c r="BR157" s="49">
        <f t="shared" si="94"/>
        <v>4.2846357115892797E-2</v>
      </c>
      <c r="BS157" s="49">
        <f t="shared" si="94"/>
        <v>7.9795219933418426E-2</v>
      </c>
      <c r="BT157" s="49">
        <f t="shared" si="95"/>
        <v>4.4386470791934141E-2</v>
      </c>
      <c r="BV157" s="122">
        <f t="shared" si="96"/>
        <v>2.7894468673982598E-2</v>
      </c>
      <c r="BW157" s="49">
        <f t="shared" si="96"/>
        <v>3.4654844310966215E-2</v>
      </c>
      <c r="BX157" s="49">
        <f t="shared" si="96"/>
        <v>7.1313475417145167E-2</v>
      </c>
      <c r="BY157" s="49">
        <f t="shared" si="96"/>
        <v>3.6182860461027477E-2</v>
      </c>
      <c r="CA157" s="180">
        <v>302267.04717058252</v>
      </c>
      <c r="CB157" s="64">
        <v>306671.84043743525</v>
      </c>
      <c r="CC157" s="64">
        <v>312774.5464449132</v>
      </c>
      <c r="CD157" s="64">
        <v>304573.51273631054</v>
      </c>
      <c r="CF157" s="180">
        <v>301185.28476529161</v>
      </c>
      <c r="CG157" s="64">
        <v>304438.99354758655</v>
      </c>
      <c r="CH157" s="64">
        <v>311912.29211650952</v>
      </c>
      <c r="CI157" s="64">
        <v>303379.78486024711</v>
      </c>
      <c r="CK157" s="163">
        <v>312239.15625</v>
      </c>
      <c r="CL157" s="60">
        <v>309786.53125</v>
      </c>
    </row>
    <row r="158" spans="1:90">
      <c r="A158" s="9" t="s">
        <v>340</v>
      </c>
      <c r="B158" s="23" t="s">
        <v>341</v>
      </c>
      <c r="D158" s="131">
        <v>465858</v>
      </c>
      <c r="E158" s="54">
        <v>250708.53125</v>
      </c>
      <c r="F158" s="124">
        <f t="shared" si="65"/>
        <v>1858.1657260616255</v>
      </c>
      <c r="G158" s="131">
        <f t="shared" si="66"/>
        <v>445617</v>
      </c>
      <c r="H158" s="54">
        <v>248844.328125</v>
      </c>
      <c r="I158" s="124">
        <f t="shared" si="67"/>
        <v>1790.7460594245763</v>
      </c>
      <c r="J158" s="49">
        <f t="shared" si="68"/>
        <v>4.5422414315432258E-2</v>
      </c>
      <c r="K158" s="49">
        <f t="shared" si="69"/>
        <v>3.7648926424952434E-2</v>
      </c>
      <c r="M158" s="131">
        <f t="shared" si="70"/>
        <v>465590.32566818933</v>
      </c>
      <c r="N158" s="124">
        <f t="shared" si="71"/>
        <v>1857.0980546486262</v>
      </c>
      <c r="O158" s="49">
        <f t="shared" si="72"/>
        <v>5.74913861078441E-4</v>
      </c>
      <c r="P158" s="49">
        <f t="shared" si="73"/>
        <v>5.74913861078441E-4</v>
      </c>
      <c r="R158" s="131">
        <v>338642</v>
      </c>
      <c r="S158" s="54">
        <v>36506</v>
      </c>
      <c r="T158" s="54">
        <v>90710</v>
      </c>
      <c r="V158" s="124">
        <f t="shared" si="74"/>
        <v>90710</v>
      </c>
      <c r="W158" s="51">
        <f t="shared" si="75"/>
        <v>0</v>
      </c>
      <c r="Y158" s="176">
        <v>-1.3379825970243786E-2</v>
      </c>
      <c r="Z158" s="61">
        <v>-1.1863826861464699E-2</v>
      </c>
      <c r="AA158" s="117">
        <f t="shared" si="76"/>
        <v>4</v>
      </c>
      <c r="AB158" s="63">
        <f t="shared" si="77"/>
        <v>343.23441676329094</v>
      </c>
      <c r="AC158" s="63">
        <f t="shared" si="77"/>
        <v>36.944300788067508</v>
      </c>
      <c r="AE158" s="124">
        <f t="shared" si="78"/>
        <v>0</v>
      </c>
      <c r="AF158" s="51">
        <v>0</v>
      </c>
      <c r="AG158" s="51">
        <f t="shared" si="79"/>
        <v>0</v>
      </c>
      <c r="AI158" s="124">
        <v>0</v>
      </c>
      <c r="AJ158" s="51">
        <f t="shared" si="80"/>
        <v>0</v>
      </c>
      <c r="AK158" s="51">
        <f t="shared" si="81"/>
        <v>0</v>
      </c>
      <c r="AM158" s="124">
        <f t="shared" si="82"/>
        <v>0</v>
      </c>
      <c r="AN158" s="51">
        <f t="shared" si="83"/>
        <v>0</v>
      </c>
      <c r="AO158" s="51">
        <f t="shared" si="84"/>
        <v>0</v>
      </c>
      <c r="AQ158" s="124">
        <f t="shared" si="85"/>
        <v>338642</v>
      </c>
      <c r="AR158" s="51">
        <f t="shared" si="85"/>
        <v>36506</v>
      </c>
      <c r="AS158" s="51">
        <f t="shared" si="86"/>
        <v>90710</v>
      </c>
      <c r="AU158" s="178">
        <f t="shared" si="87"/>
        <v>465858</v>
      </c>
      <c r="AW158" s="124">
        <f t="shared" si="88"/>
        <v>1350.7398344666422</v>
      </c>
      <c r="AX158" s="51">
        <f t="shared" si="88"/>
        <v>145.61131931963325</v>
      </c>
      <c r="AY158" s="51">
        <f t="shared" si="88"/>
        <v>361.81457227535014</v>
      </c>
      <c r="AZ158" s="65">
        <f t="shared" si="89"/>
        <v>1858.1657260616255</v>
      </c>
      <c r="BB158" s="131">
        <v>343234.41676329094</v>
      </c>
      <c r="BC158" s="54">
        <v>36944.300788067507</v>
      </c>
      <c r="BD158" s="54">
        <v>85411.608116830845</v>
      </c>
      <c r="BE158" s="54">
        <f t="shared" si="90"/>
        <v>465590.32566818933</v>
      </c>
      <c r="BG158" s="122">
        <f t="shared" si="91"/>
        <v>-1.3379825970243675E-2</v>
      </c>
      <c r="BH158" s="49">
        <f t="shared" si="91"/>
        <v>-1.1863826861464699E-2</v>
      </c>
      <c r="BI158" s="49">
        <f t="shared" si="91"/>
        <v>6.2033627512570799E-2</v>
      </c>
      <c r="BJ158" s="49">
        <f t="shared" si="92"/>
        <v>5.74913861078441E-4</v>
      </c>
      <c r="BL158" s="131">
        <v>326533</v>
      </c>
      <c r="BM158" s="54">
        <v>35042</v>
      </c>
      <c r="BN158" s="54">
        <v>84042</v>
      </c>
      <c r="BO158" s="54">
        <f t="shared" si="93"/>
        <v>445617</v>
      </c>
      <c r="BQ158" s="122">
        <f t="shared" si="94"/>
        <v>3.7083541326603964E-2</v>
      </c>
      <c r="BR158" s="49">
        <f t="shared" si="94"/>
        <v>4.1778437303806815E-2</v>
      </c>
      <c r="BS158" s="49">
        <f t="shared" si="94"/>
        <v>7.9341281740082259E-2</v>
      </c>
      <c r="BT158" s="49">
        <f t="shared" si="95"/>
        <v>4.5422414315432258E-2</v>
      </c>
      <c r="BV158" s="122">
        <f t="shared" si="96"/>
        <v>2.9372059116614002E-2</v>
      </c>
      <c r="BW158" s="49">
        <f t="shared" si="96"/>
        <v>3.403204507416735E-2</v>
      </c>
      <c r="BX158" s="49">
        <f t="shared" si="96"/>
        <v>7.1315582014870538E-2</v>
      </c>
      <c r="BY158" s="49">
        <f t="shared" si="96"/>
        <v>3.7648926424952434E-2</v>
      </c>
      <c r="CA158" s="180">
        <v>228484.15736764303</v>
      </c>
      <c r="CB158" s="64">
        <v>227892.90227418873</v>
      </c>
      <c r="CC158" s="64">
        <v>224172.48860720071</v>
      </c>
      <c r="CD158" s="64">
        <v>227634.1140177272</v>
      </c>
      <c r="CF158" s="180">
        <v>226885.3020152766</v>
      </c>
      <c r="CG158" s="64">
        <v>225894.73080347924</v>
      </c>
      <c r="CH158" s="64">
        <v>223057.33017239059</v>
      </c>
      <c r="CI158" s="64">
        <v>226115.73438459769</v>
      </c>
      <c r="CK158" s="163">
        <v>250708.53125</v>
      </c>
      <c r="CL158" s="60">
        <v>248844.328125</v>
      </c>
    </row>
    <row r="159" spans="1:90">
      <c r="A159" s="9" t="s">
        <v>342</v>
      </c>
      <c r="B159" s="23" t="s">
        <v>343</v>
      </c>
      <c r="D159" s="131">
        <v>730374.1136571893</v>
      </c>
      <c r="E159" s="54">
        <v>381001.59375</v>
      </c>
      <c r="F159" s="124">
        <f t="shared" si="65"/>
        <v>1916.9844054154676</v>
      </c>
      <c r="G159" s="131">
        <f t="shared" si="66"/>
        <v>701988</v>
      </c>
      <c r="H159" s="54">
        <v>379443.6875</v>
      </c>
      <c r="I159" s="124">
        <f t="shared" si="67"/>
        <v>1850.0452718692281</v>
      </c>
      <c r="J159" s="49">
        <f t="shared" si="68"/>
        <v>4.043675056723095E-2</v>
      </c>
      <c r="K159" s="49">
        <f t="shared" si="69"/>
        <v>3.6182429999999988E-2</v>
      </c>
      <c r="M159" s="131">
        <f t="shared" si="70"/>
        <v>714153.18327907473</v>
      </c>
      <c r="N159" s="124">
        <f t="shared" si="71"/>
        <v>1874.4099630923781</v>
      </c>
      <c r="O159" s="49">
        <f t="shared" si="72"/>
        <v>2.2713516872717943E-2</v>
      </c>
      <c r="P159" s="49">
        <f t="shared" si="73"/>
        <v>2.2713516872717943E-2</v>
      </c>
      <c r="R159" s="131">
        <v>538737</v>
      </c>
      <c r="S159" s="54">
        <v>57432</v>
      </c>
      <c r="T159" s="54">
        <v>133963</v>
      </c>
      <c r="V159" s="124">
        <f t="shared" si="74"/>
        <v>133963</v>
      </c>
      <c r="W159" s="51">
        <f t="shared" si="75"/>
        <v>242.11365718930028</v>
      </c>
      <c r="Y159" s="176">
        <v>1.2895652883142317E-2</v>
      </c>
      <c r="Z159" s="61">
        <v>-2.7660702779558344E-3</v>
      </c>
      <c r="AA159" s="117">
        <f t="shared" si="76"/>
        <v>3</v>
      </c>
      <c r="AB159" s="63">
        <f t="shared" si="77"/>
        <v>531.87808484173058</v>
      </c>
      <c r="AC159" s="63">
        <f t="shared" si="77"/>
        <v>57.59130158759023</v>
      </c>
      <c r="AE159" s="124">
        <f t="shared" si="78"/>
        <v>0</v>
      </c>
      <c r="AF159" s="51">
        <v>0</v>
      </c>
      <c r="AG159" s="51">
        <f t="shared" si="79"/>
        <v>242.11365718930028</v>
      </c>
      <c r="AI159" s="124">
        <v>0</v>
      </c>
      <c r="AJ159" s="51">
        <f t="shared" si="80"/>
        <v>158.86094820355947</v>
      </c>
      <c r="AK159" s="51">
        <f t="shared" si="81"/>
        <v>83.25270898574081</v>
      </c>
      <c r="AM159" s="124">
        <f t="shared" si="82"/>
        <v>75.118899187364491</v>
      </c>
      <c r="AN159" s="51">
        <f t="shared" si="83"/>
        <v>8.133809798376312</v>
      </c>
      <c r="AO159" s="51">
        <f t="shared" si="84"/>
        <v>0</v>
      </c>
      <c r="AQ159" s="124">
        <f t="shared" si="85"/>
        <v>538812</v>
      </c>
      <c r="AR159" s="51">
        <f t="shared" si="85"/>
        <v>57599</v>
      </c>
      <c r="AS159" s="51">
        <f t="shared" si="86"/>
        <v>133963</v>
      </c>
      <c r="AU159" s="178">
        <f t="shared" si="87"/>
        <v>730374</v>
      </c>
      <c r="AW159" s="124">
        <f t="shared" si="88"/>
        <v>1414.1988087156133</v>
      </c>
      <c r="AX159" s="51">
        <f t="shared" si="88"/>
        <v>151.17784530264842</v>
      </c>
      <c r="AY159" s="51">
        <f t="shared" si="88"/>
        <v>351.60745308562116</v>
      </c>
      <c r="AZ159" s="65">
        <f t="shared" si="89"/>
        <v>1916.9841071038827</v>
      </c>
      <c r="BB159" s="131">
        <v>531878.08484173054</v>
      </c>
      <c r="BC159" s="54">
        <v>57591.30158759022</v>
      </c>
      <c r="BD159" s="54">
        <v>124683.79684975397</v>
      </c>
      <c r="BE159" s="54">
        <f t="shared" si="90"/>
        <v>714153.18327907473</v>
      </c>
      <c r="BG159" s="122">
        <f t="shared" si="91"/>
        <v>1.3036662641087604E-2</v>
      </c>
      <c r="BH159" s="49">
        <f t="shared" si="91"/>
        <v>1.3367317976076265E-4</v>
      </c>
      <c r="BI159" s="49">
        <f t="shared" si="91"/>
        <v>7.4421884677025263E-2</v>
      </c>
      <c r="BJ159" s="49">
        <f t="shared" si="92"/>
        <v>2.2713357723123773E-2</v>
      </c>
      <c r="BL159" s="131">
        <v>522073</v>
      </c>
      <c r="BM159" s="54">
        <v>55381</v>
      </c>
      <c r="BN159" s="54">
        <v>124534</v>
      </c>
      <c r="BO159" s="54">
        <f t="shared" si="93"/>
        <v>701988</v>
      </c>
      <c r="BQ159" s="122">
        <f t="shared" si="94"/>
        <v>3.2062565962997613E-2</v>
      </c>
      <c r="BR159" s="49">
        <f t="shared" si="94"/>
        <v>4.0049836586554921E-2</v>
      </c>
      <c r="BS159" s="49">
        <f t="shared" si="94"/>
        <v>7.5714262771612528E-2</v>
      </c>
      <c r="BT159" s="49">
        <f t="shared" si="95"/>
        <v>4.0436588659635175E-2</v>
      </c>
      <c r="BV159" s="122">
        <f t="shared" si="96"/>
        <v>2.7842487232933921E-2</v>
      </c>
      <c r="BW159" s="49">
        <f t="shared" si="96"/>
        <v>3.5797098101180369E-2</v>
      </c>
      <c r="BX159" s="49">
        <f t="shared" si="96"/>
        <v>7.1315693315008977E-2</v>
      </c>
      <c r="BY159" s="49">
        <f t="shared" si="96"/>
        <v>3.6182268754440416E-2</v>
      </c>
      <c r="CA159" s="180">
        <v>354060.40333416755</v>
      </c>
      <c r="CB159" s="64">
        <v>355255.03486543475</v>
      </c>
      <c r="CC159" s="64">
        <v>327246.81861242419</v>
      </c>
      <c r="CD159" s="64">
        <v>349160.23419379815</v>
      </c>
      <c r="CF159" s="180">
        <v>353627.4487753085</v>
      </c>
      <c r="CG159" s="64">
        <v>353617.19113238639</v>
      </c>
      <c r="CH159" s="64">
        <v>326505.94193337153</v>
      </c>
      <c r="CI159" s="64">
        <v>348731.76005212095</v>
      </c>
      <c r="CK159" s="163">
        <v>381001.59375</v>
      </c>
      <c r="CL159" s="60">
        <v>379443.6875</v>
      </c>
    </row>
    <row r="160" spans="1:90">
      <c r="A160" s="9" t="s">
        <v>344</v>
      </c>
      <c r="B160" s="23" t="s">
        <v>345</v>
      </c>
      <c r="D160" s="131">
        <v>471923.21769828803</v>
      </c>
      <c r="E160" s="54">
        <v>212064.75</v>
      </c>
      <c r="F160" s="124">
        <f t="shared" si="65"/>
        <v>2225.3732301020705</v>
      </c>
      <c r="G160" s="131">
        <f t="shared" si="66"/>
        <v>452994</v>
      </c>
      <c r="H160" s="54">
        <v>210935</v>
      </c>
      <c r="I160" s="124">
        <f t="shared" si="67"/>
        <v>2147.552563585939</v>
      </c>
      <c r="J160" s="49">
        <f t="shared" si="68"/>
        <v>4.1786906003805857E-2</v>
      </c>
      <c r="K160" s="49">
        <f t="shared" si="69"/>
        <v>3.6236908858793271E-2</v>
      </c>
      <c r="M160" s="131">
        <f t="shared" si="70"/>
        <v>475266.77568920871</v>
      </c>
      <c r="N160" s="124">
        <f t="shared" si="71"/>
        <v>2241.1399145270902</v>
      </c>
      <c r="O160" s="49">
        <f t="shared" si="72"/>
        <v>-7.0351182997633321E-3</v>
      </c>
      <c r="P160" s="49">
        <f t="shared" si="73"/>
        <v>-7.0351182997634432E-3</v>
      </c>
      <c r="R160" s="131">
        <v>350410</v>
      </c>
      <c r="S160" s="54">
        <v>36805</v>
      </c>
      <c r="T160" s="54">
        <v>84475</v>
      </c>
      <c r="V160" s="124">
        <f t="shared" si="74"/>
        <v>84475</v>
      </c>
      <c r="W160" s="51">
        <f t="shared" si="75"/>
        <v>233.21769828803372</v>
      </c>
      <c r="Y160" s="176">
        <v>3.5369163348903943E-3</v>
      </c>
      <c r="Z160" s="61">
        <v>-1.0953830938075781E-2</v>
      </c>
      <c r="AA160" s="117">
        <f t="shared" si="76"/>
        <v>3</v>
      </c>
      <c r="AB160" s="63">
        <f t="shared" si="77"/>
        <v>349.17499724849654</v>
      </c>
      <c r="AC160" s="63">
        <f t="shared" si="77"/>
        <v>37.212620756529759</v>
      </c>
      <c r="AE160" s="124">
        <f t="shared" si="78"/>
        <v>0</v>
      </c>
      <c r="AF160" s="51">
        <v>0</v>
      </c>
      <c r="AG160" s="51">
        <f t="shared" si="79"/>
        <v>233.21769828803372</v>
      </c>
      <c r="AI160" s="124">
        <v>0</v>
      </c>
      <c r="AJ160" s="51">
        <f t="shared" si="80"/>
        <v>233.21769828803372</v>
      </c>
      <c r="AK160" s="51">
        <f t="shared" si="81"/>
        <v>0</v>
      </c>
      <c r="AM160" s="124">
        <f t="shared" si="82"/>
        <v>0</v>
      </c>
      <c r="AN160" s="51">
        <f t="shared" si="83"/>
        <v>0</v>
      </c>
      <c r="AO160" s="51">
        <f t="shared" si="84"/>
        <v>0</v>
      </c>
      <c r="AQ160" s="124">
        <f t="shared" si="85"/>
        <v>350410</v>
      </c>
      <c r="AR160" s="51">
        <f t="shared" si="85"/>
        <v>37038</v>
      </c>
      <c r="AS160" s="51">
        <f t="shared" si="86"/>
        <v>84475</v>
      </c>
      <c r="AU160" s="178">
        <f t="shared" si="87"/>
        <v>471923</v>
      </c>
      <c r="AW160" s="124">
        <f t="shared" si="88"/>
        <v>1652.3726833431772</v>
      </c>
      <c r="AX160" s="51">
        <f t="shared" si="88"/>
        <v>174.65420349209381</v>
      </c>
      <c r="AY160" s="51">
        <f t="shared" si="88"/>
        <v>398.34531670162062</v>
      </c>
      <c r="AZ160" s="65">
        <f t="shared" si="89"/>
        <v>2225.3722035368914</v>
      </c>
      <c r="BB160" s="131">
        <v>349174.99724849651</v>
      </c>
      <c r="BC160" s="54">
        <v>37212.620756529759</v>
      </c>
      <c r="BD160" s="54">
        <v>88879.157684182472</v>
      </c>
      <c r="BE160" s="54">
        <f t="shared" si="90"/>
        <v>475266.77568920871</v>
      </c>
      <c r="BG160" s="122">
        <f t="shared" si="91"/>
        <v>3.5369163348903943E-3</v>
      </c>
      <c r="BH160" s="49">
        <f t="shared" si="91"/>
        <v>-4.6925143400204927E-3</v>
      </c>
      <c r="BI160" s="49">
        <f t="shared" si="91"/>
        <v>-4.9552198726184216E-2</v>
      </c>
      <c r="BJ160" s="49">
        <f t="shared" si="92"/>
        <v>-7.0355763546898764E-3</v>
      </c>
      <c r="BL160" s="131">
        <v>339149</v>
      </c>
      <c r="BM160" s="54">
        <v>35413</v>
      </c>
      <c r="BN160" s="54">
        <v>78432</v>
      </c>
      <c r="BO160" s="54">
        <f t="shared" si="93"/>
        <v>452994</v>
      </c>
      <c r="BQ160" s="122">
        <f t="shared" si="94"/>
        <v>3.3203695131048594E-2</v>
      </c>
      <c r="BR160" s="49">
        <f t="shared" si="94"/>
        <v>4.5887103606020441E-2</v>
      </c>
      <c r="BS160" s="49">
        <f t="shared" si="94"/>
        <v>7.7047633618930966E-2</v>
      </c>
      <c r="BT160" s="49">
        <f t="shared" si="95"/>
        <v>4.1786425427268403E-2</v>
      </c>
      <c r="BV160" s="122">
        <f t="shared" si="96"/>
        <v>2.7699424031894848E-2</v>
      </c>
      <c r="BW160" s="49">
        <f t="shared" si="96"/>
        <v>4.0315263140790369E-2</v>
      </c>
      <c r="BX160" s="49">
        <f t="shared" si="96"/>
        <v>7.1309789097005583E-2</v>
      </c>
      <c r="BY160" s="49">
        <f t="shared" si="96"/>
        <v>3.6236430842470746E-2</v>
      </c>
      <c r="CA160" s="180">
        <v>232438.68074917482</v>
      </c>
      <c r="CB160" s="64">
        <v>229548.04840083385</v>
      </c>
      <c r="CC160" s="64">
        <v>233273.46718635075</v>
      </c>
      <c r="CD160" s="64">
        <v>232365.07599424678</v>
      </c>
      <c r="CF160" s="180">
        <v>230504.96100660623</v>
      </c>
      <c r="CG160" s="64">
        <v>227916.19527723349</v>
      </c>
      <c r="CH160" s="64">
        <v>232225.42012637248</v>
      </c>
      <c r="CI160" s="64">
        <v>230609.79987763523</v>
      </c>
      <c r="CK160" s="163">
        <v>212064.75</v>
      </c>
      <c r="CL160" s="60">
        <v>210935</v>
      </c>
    </row>
    <row r="161" spans="1:90">
      <c r="A161" s="9" t="s">
        <v>346</v>
      </c>
      <c r="B161" s="23" t="s">
        <v>347</v>
      </c>
      <c r="D161" s="131">
        <v>195654</v>
      </c>
      <c r="E161" s="54">
        <v>98375.65625</v>
      </c>
      <c r="F161" s="124">
        <f t="shared" si="65"/>
        <v>1988.845690673601</v>
      </c>
      <c r="G161" s="131">
        <f t="shared" si="66"/>
        <v>188208</v>
      </c>
      <c r="H161" s="54">
        <v>98114.6796875</v>
      </c>
      <c r="I161" s="124">
        <f t="shared" si="67"/>
        <v>1918.2450638319524</v>
      </c>
      <c r="J161" s="49">
        <f t="shared" si="68"/>
        <v>3.9562611578678908E-2</v>
      </c>
      <c r="K161" s="49">
        <f t="shared" si="69"/>
        <v>3.680480047768997E-2</v>
      </c>
      <c r="M161" s="131">
        <f t="shared" si="70"/>
        <v>193979.48223861781</v>
      </c>
      <c r="N161" s="124">
        <f t="shared" si="71"/>
        <v>1971.824022659242</v>
      </c>
      <c r="O161" s="49">
        <f t="shared" si="72"/>
        <v>8.632447834469037E-3</v>
      </c>
      <c r="P161" s="49">
        <f t="shared" si="73"/>
        <v>8.632447834469037E-3</v>
      </c>
      <c r="R161" s="131">
        <v>143609</v>
      </c>
      <c r="S161" s="54">
        <v>14575</v>
      </c>
      <c r="T161" s="54">
        <v>37470</v>
      </c>
      <c r="V161" s="124">
        <f t="shared" si="74"/>
        <v>37470</v>
      </c>
      <c r="W161" s="51">
        <f t="shared" si="75"/>
        <v>0</v>
      </c>
      <c r="Y161" s="176">
        <v>2.120395771866157E-2</v>
      </c>
      <c r="Z161" s="61">
        <v>-3.5021858260605332E-2</v>
      </c>
      <c r="AA161" s="117">
        <f t="shared" si="76"/>
        <v>3</v>
      </c>
      <c r="AB161" s="63">
        <f t="shared" si="77"/>
        <v>140.62714790179439</v>
      </c>
      <c r="AC161" s="63">
        <f t="shared" si="77"/>
        <v>15.103969063722248</v>
      </c>
      <c r="AE161" s="124">
        <f t="shared" si="78"/>
        <v>0</v>
      </c>
      <c r="AF161" s="51">
        <v>0</v>
      </c>
      <c r="AG161" s="51">
        <f t="shared" si="79"/>
        <v>0</v>
      </c>
      <c r="AI161" s="124">
        <v>0</v>
      </c>
      <c r="AJ161" s="51">
        <f t="shared" si="80"/>
        <v>0</v>
      </c>
      <c r="AK161" s="51">
        <f t="shared" si="81"/>
        <v>0</v>
      </c>
      <c r="AM161" s="124">
        <f t="shared" si="82"/>
        <v>0</v>
      </c>
      <c r="AN161" s="51">
        <f t="shared" si="83"/>
        <v>0</v>
      </c>
      <c r="AO161" s="51">
        <f t="shared" si="84"/>
        <v>0</v>
      </c>
      <c r="AQ161" s="124">
        <f t="shared" si="85"/>
        <v>143609</v>
      </c>
      <c r="AR161" s="51">
        <f t="shared" si="85"/>
        <v>14575</v>
      </c>
      <c r="AS161" s="51">
        <f t="shared" si="86"/>
        <v>37470</v>
      </c>
      <c r="AU161" s="178">
        <f t="shared" si="87"/>
        <v>195654</v>
      </c>
      <c r="AW161" s="124">
        <f t="shared" si="88"/>
        <v>1459.8022058937981</v>
      </c>
      <c r="AX161" s="51">
        <f t="shared" si="88"/>
        <v>148.15657201778515</v>
      </c>
      <c r="AY161" s="51">
        <f t="shared" si="88"/>
        <v>380.8869127620178</v>
      </c>
      <c r="AZ161" s="65">
        <f t="shared" si="89"/>
        <v>1988.845690673601</v>
      </c>
      <c r="BB161" s="131">
        <v>140627.14790179441</v>
      </c>
      <c r="BC161" s="54">
        <v>15103.96906372225</v>
      </c>
      <c r="BD161" s="54">
        <v>38248.365273101161</v>
      </c>
      <c r="BE161" s="54">
        <f t="shared" si="90"/>
        <v>193979.48223861781</v>
      </c>
      <c r="BG161" s="122">
        <f t="shared" si="91"/>
        <v>2.1203957718661348E-2</v>
      </c>
      <c r="BH161" s="49">
        <f t="shared" si="91"/>
        <v>-3.5021858260605443E-2</v>
      </c>
      <c r="BI161" s="49">
        <f t="shared" si="91"/>
        <v>-2.0350288634389258E-2</v>
      </c>
      <c r="BJ161" s="49">
        <f t="shared" si="92"/>
        <v>8.632447834469037E-3</v>
      </c>
      <c r="BL161" s="131">
        <v>139368</v>
      </c>
      <c r="BM161" s="54">
        <v>13957</v>
      </c>
      <c r="BN161" s="54">
        <v>34883</v>
      </c>
      <c r="BO161" s="54">
        <f t="shared" si="93"/>
        <v>188208</v>
      </c>
      <c r="BQ161" s="122">
        <f t="shared" si="94"/>
        <v>3.0430227885884786E-2</v>
      </c>
      <c r="BR161" s="49">
        <f t="shared" si="94"/>
        <v>4.4278856487783846E-2</v>
      </c>
      <c r="BS161" s="49">
        <f t="shared" si="94"/>
        <v>7.4162199352119984E-2</v>
      </c>
      <c r="BT161" s="49">
        <f t="shared" si="95"/>
        <v>3.9562611578678908E-2</v>
      </c>
      <c r="BV161" s="122">
        <f t="shared" si="96"/>
        <v>2.7696643694218981E-2</v>
      </c>
      <c r="BW161" s="49">
        <f t="shared" si="96"/>
        <v>4.150853386279385E-2</v>
      </c>
      <c r="BX161" s="49">
        <f t="shared" si="96"/>
        <v>7.1312600487519084E-2</v>
      </c>
      <c r="BY161" s="49">
        <f t="shared" si="96"/>
        <v>3.680480047768997E-2</v>
      </c>
      <c r="CA161" s="180">
        <v>93612.626887342005</v>
      </c>
      <c r="CB161" s="64">
        <v>93169.643825089559</v>
      </c>
      <c r="CC161" s="64">
        <v>100387.18878469075</v>
      </c>
      <c r="CD161" s="64">
        <v>94839.486867847794</v>
      </c>
      <c r="CF161" s="180">
        <v>93482.200251070521</v>
      </c>
      <c r="CG161" s="64">
        <v>92754.0483504023</v>
      </c>
      <c r="CH161" s="64">
        <v>100151.0019268506</v>
      </c>
      <c r="CI161" s="64">
        <v>94627.932520556991</v>
      </c>
      <c r="CK161" s="163">
        <v>98375.65625</v>
      </c>
      <c r="CL161" s="60">
        <v>98114.6796875</v>
      </c>
    </row>
    <row r="162" spans="1:90">
      <c r="A162" s="9" t="s">
        <v>348</v>
      </c>
      <c r="B162" s="23" t="s">
        <v>349</v>
      </c>
      <c r="D162" s="131">
        <v>250948.84171819055</v>
      </c>
      <c r="E162" s="54">
        <v>118892.546875</v>
      </c>
      <c r="F162" s="124">
        <f t="shared" si="65"/>
        <v>2110.7197071152873</v>
      </c>
      <c r="G162" s="131">
        <f t="shared" si="66"/>
        <v>239966</v>
      </c>
      <c r="H162" s="54">
        <v>117802.734375</v>
      </c>
      <c r="I162" s="124">
        <f t="shared" si="67"/>
        <v>2037.0155351073529</v>
      </c>
      <c r="J162" s="49">
        <f t="shared" si="68"/>
        <v>4.5768324338408606E-2</v>
      </c>
      <c r="K162" s="49">
        <f t="shared" si="69"/>
        <v>3.6182429999999988E-2</v>
      </c>
      <c r="M162" s="131">
        <f t="shared" si="70"/>
        <v>250479.54282892015</v>
      </c>
      <c r="N162" s="124">
        <f t="shared" si="71"/>
        <v>2106.7724547297885</v>
      </c>
      <c r="O162" s="49">
        <f t="shared" si="72"/>
        <v>1.8736016681049072E-3</v>
      </c>
      <c r="P162" s="49">
        <f t="shared" si="73"/>
        <v>1.8736016681046852E-3</v>
      </c>
      <c r="R162" s="131">
        <v>185018</v>
      </c>
      <c r="S162" s="54">
        <v>19530</v>
      </c>
      <c r="T162" s="54">
        <v>46329</v>
      </c>
      <c r="V162" s="124">
        <f t="shared" si="74"/>
        <v>46329</v>
      </c>
      <c r="W162" s="51">
        <f t="shared" si="75"/>
        <v>71.841718190553365</v>
      </c>
      <c r="Y162" s="176">
        <v>6.2368727554609205E-3</v>
      </c>
      <c r="Z162" s="61">
        <v>-2.3716338164052608E-3</v>
      </c>
      <c r="AA162" s="117">
        <f t="shared" si="76"/>
        <v>3</v>
      </c>
      <c r="AB162" s="63">
        <f t="shared" si="77"/>
        <v>183.87121860616182</v>
      </c>
      <c r="AC162" s="63">
        <f t="shared" si="77"/>
        <v>19.576428118931286</v>
      </c>
      <c r="AE162" s="124">
        <f t="shared" si="78"/>
        <v>0</v>
      </c>
      <c r="AF162" s="51">
        <v>0</v>
      </c>
      <c r="AG162" s="51">
        <f t="shared" si="79"/>
        <v>71.841718190553365</v>
      </c>
      <c r="AI162" s="124">
        <v>0</v>
      </c>
      <c r="AJ162" s="51">
        <f t="shared" si="80"/>
        <v>46.318008434394741</v>
      </c>
      <c r="AK162" s="51">
        <f t="shared" si="81"/>
        <v>25.523709756158624</v>
      </c>
      <c r="AM162" s="124">
        <f t="shared" si="82"/>
        <v>23.067731142431672</v>
      </c>
      <c r="AN162" s="51">
        <f t="shared" si="83"/>
        <v>2.4559786137269501</v>
      </c>
      <c r="AO162" s="51">
        <f t="shared" si="84"/>
        <v>0</v>
      </c>
      <c r="AQ162" s="124">
        <f t="shared" si="85"/>
        <v>185041</v>
      </c>
      <c r="AR162" s="51">
        <f t="shared" si="85"/>
        <v>19579</v>
      </c>
      <c r="AS162" s="51">
        <f t="shared" si="86"/>
        <v>46329</v>
      </c>
      <c r="AU162" s="178">
        <f t="shared" si="87"/>
        <v>250949</v>
      </c>
      <c r="AW162" s="124">
        <f t="shared" si="88"/>
        <v>1556.3717395552681</v>
      </c>
      <c r="AX162" s="51">
        <f t="shared" si="88"/>
        <v>164.67811073628329</v>
      </c>
      <c r="AY162" s="51">
        <f t="shared" si="88"/>
        <v>389.67118812509665</v>
      </c>
      <c r="AZ162" s="65">
        <f t="shared" si="89"/>
        <v>2110.7210384166478</v>
      </c>
      <c r="BB162" s="131">
        <v>183871.21860616183</v>
      </c>
      <c r="BC162" s="54">
        <v>19576.428118931286</v>
      </c>
      <c r="BD162" s="54">
        <v>47031.896103827043</v>
      </c>
      <c r="BE162" s="54">
        <f t="shared" si="90"/>
        <v>250479.54282892015</v>
      </c>
      <c r="BG162" s="122">
        <f t="shared" si="91"/>
        <v>6.3619603040960815E-3</v>
      </c>
      <c r="BH162" s="49">
        <f t="shared" si="91"/>
        <v>1.3137642133131955E-4</v>
      </c>
      <c r="BI162" s="49">
        <f t="shared" si="91"/>
        <v>-1.4945093905534668E-2</v>
      </c>
      <c r="BJ162" s="49">
        <f t="shared" si="92"/>
        <v>1.874233583221141E-3</v>
      </c>
      <c r="BL162" s="131">
        <v>178381</v>
      </c>
      <c r="BM162" s="54">
        <v>18736</v>
      </c>
      <c r="BN162" s="54">
        <v>42849</v>
      </c>
      <c r="BO162" s="54">
        <f t="shared" si="93"/>
        <v>239966</v>
      </c>
      <c r="BQ162" s="122">
        <f t="shared" si="94"/>
        <v>3.733581491302318E-2</v>
      </c>
      <c r="BR162" s="49">
        <f t="shared" si="94"/>
        <v>4.4993595217762694E-2</v>
      </c>
      <c r="BS162" s="49">
        <f t="shared" si="94"/>
        <v>8.1215430931877108E-2</v>
      </c>
      <c r="BT162" s="49">
        <f t="shared" si="95"/>
        <v>4.5768983939391328E-2</v>
      </c>
      <c r="BV162" s="122">
        <f t="shared" si="96"/>
        <v>2.782721603526106E-2</v>
      </c>
      <c r="BW162" s="49">
        <f t="shared" si="96"/>
        <v>3.5414802329377437E-2</v>
      </c>
      <c r="BX162" s="49">
        <f t="shared" si="96"/>
        <v>7.1304615470405786E-2</v>
      </c>
      <c r="BY162" s="49">
        <f t="shared" si="96"/>
        <v>3.6183083554839124E-2</v>
      </c>
      <c r="CA162" s="180">
        <v>122399.32359802834</v>
      </c>
      <c r="CB162" s="64">
        <v>120758.24755157459</v>
      </c>
      <c r="CC162" s="64">
        <v>123440.56535135774</v>
      </c>
      <c r="CD162" s="64">
        <v>122463.21641154804</v>
      </c>
      <c r="CF162" s="180">
        <v>121626.76470178408</v>
      </c>
      <c r="CG162" s="64">
        <v>119635.63635682964</v>
      </c>
      <c r="CH162" s="64">
        <v>122932.90722895158</v>
      </c>
      <c r="CI162" s="64">
        <v>121704.3082029541</v>
      </c>
      <c r="CK162" s="163">
        <v>118892.546875</v>
      </c>
      <c r="CL162" s="60">
        <v>117802.734375</v>
      </c>
    </row>
    <row r="163" spans="1:90">
      <c r="A163" s="9" t="s">
        <v>350</v>
      </c>
      <c r="B163" s="23" t="s">
        <v>351</v>
      </c>
      <c r="D163" s="131">
        <v>361167.43660089554</v>
      </c>
      <c r="E163" s="54">
        <v>152111.375</v>
      </c>
      <c r="F163" s="124">
        <f t="shared" si="65"/>
        <v>2374.3617898457333</v>
      </c>
      <c r="G163" s="131">
        <f t="shared" si="66"/>
        <v>345303</v>
      </c>
      <c r="H163" s="54">
        <v>150796.78125</v>
      </c>
      <c r="I163" s="124">
        <f t="shared" si="67"/>
        <v>2289.8565681421005</v>
      </c>
      <c r="J163" s="49">
        <f t="shared" si="68"/>
        <v>4.594352380632527E-2</v>
      </c>
      <c r="K163" s="49">
        <f t="shared" si="69"/>
        <v>3.6904154993514293E-2</v>
      </c>
      <c r="M163" s="131">
        <f t="shared" si="70"/>
        <v>364713.72554231406</v>
      </c>
      <c r="N163" s="124">
        <f t="shared" si="71"/>
        <v>2397.6755554429383</v>
      </c>
      <c r="O163" s="49">
        <f t="shared" si="72"/>
        <v>-9.72348637591125E-3</v>
      </c>
      <c r="P163" s="49">
        <f t="shared" si="73"/>
        <v>-9.723486375911361E-3</v>
      </c>
      <c r="R163" s="131">
        <v>268919</v>
      </c>
      <c r="S163" s="54">
        <v>27902</v>
      </c>
      <c r="T163" s="54">
        <v>63880</v>
      </c>
      <c r="V163" s="124">
        <f t="shared" si="74"/>
        <v>63880</v>
      </c>
      <c r="W163" s="51">
        <f t="shared" si="75"/>
        <v>466.43660089554032</v>
      </c>
      <c r="Y163" s="176">
        <v>3.5810277262020573E-3</v>
      </c>
      <c r="Z163" s="61">
        <v>-1.6177775551476925E-3</v>
      </c>
      <c r="AA163" s="117">
        <f t="shared" si="76"/>
        <v>3</v>
      </c>
      <c r="AB163" s="63">
        <f t="shared" si="77"/>
        <v>267.95942985220194</v>
      </c>
      <c r="AC163" s="63">
        <f t="shared" si="77"/>
        <v>27.947212372905835</v>
      </c>
      <c r="AE163" s="124">
        <f t="shared" si="78"/>
        <v>0</v>
      </c>
      <c r="AF163" s="51">
        <v>0</v>
      </c>
      <c r="AG163" s="51">
        <f t="shared" si="79"/>
        <v>466.43660089554032</v>
      </c>
      <c r="AI163" s="124">
        <v>0</v>
      </c>
      <c r="AJ163" s="51">
        <f t="shared" si="80"/>
        <v>45.139229343730918</v>
      </c>
      <c r="AK163" s="51">
        <f t="shared" si="81"/>
        <v>421.29737155180942</v>
      </c>
      <c r="AM163" s="124">
        <f t="shared" si="82"/>
        <v>381.50750057639408</v>
      </c>
      <c r="AN163" s="51">
        <f t="shared" si="83"/>
        <v>39.789870975415369</v>
      </c>
      <c r="AO163" s="51">
        <f t="shared" si="84"/>
        <v>0</v>
      </c>
      <c r="AQ163" s="124">
        <f t="shared" si="85"/>
        <v>269301</v>
      </c>
      <c r="AR163" s="51">
        <f t="shared" si="85"/>
        <v>27987</v>
      </c>
      <c r="AS163" s="51">
        <f t="shared" si="86"/>
        <v>63880</v>
      </c>
      <c r="AU163" s="178">
        <f t="shared" si="87"/>
        <v>361168</v>
      </c>
      <c r="AW163" s="124">
        <f t="shared" si="88"/>
        <v>1770.4198650495402</v>
      </c>
      <c r="AX163" s="51">
        <f t="shared" si="88"/>
        <v>183.99018482345582</v>
      </c>
      <c r="AY163" s="51">
        <f t="shared" si="88"/>
        <v>419.95544383186336</v>
      </c>
      <c r="AZ163" s="65">
        <f t="shared" si="89"/>
        <v>2374.3654937048591</v>
      </c>
      <c r="BB163" s="131">
        <v>267959.42985220195</v>
      </c>
      <c r="BC163" s="54">
        <v>27947.212372905833</v>
      </c>
      <c r="BD163" s="54">
        <v>68807.083317206285</v>
      </c>
      <c r="BE163" s="54">
        <f t="shared" si="90"/>
        <v>364713.72554231406</v>
      </c>
      <c r="BG163" s="122">
        <f t="shared" si="91"/>
        <v>5.0066166678217616E-3</v>
      </c>
      <c r="BH163" s="49">
        <f t="shared" si="91"/>
        <v>1.4236706889858564E-3</v>
      </c>
      <c r="BI163" s="49">
        <f t="shared" si="91"/>
        <v>-7.1607210764799145E-2</v>
      </c>
      <c r="BJ163" s="49">
        <f t="shared" si="92"/>
        <v>-9.7219416051362861E-3</v>
      </c>
      <c r="BL163" s="131">
        <v>259409</v>
      </c>
      <c r="BM163" s="54">
        <v>26782</v>
      </c>
      <c r="BN163" s="54">
        <v>59112</v>
      </c>
      <c r="BO163" s="54">
        <f t="shared" si="93"/>
        <v>345303</v>
      </c>
      <c r="BQ163" s="122">
        <f t="shared" si="94"/>
        <v>3.8132832708194453E-2</v>
      </c>
      <c r="BR163" s="49">
        <f t="shared" si="94"/>
        <v>4.4992905682921469E-2</v>
      </c>
      <c r="BS163" s="49">
        <f t="shared" si="94"/>
        <v>8.0660441196372945E-2</v>
      </c>
      <c r="BT163" s="49">
        <f t="shared" si="95"/>
        <v>4.5945155414230499E-2</v>
      </c>
      <c r="BV163" s="122">
        <f t="shared" si="96"/>
        <v>2.9160966313929171E-2</v>
      </c>
      <c r="BW163" s="49">
        <f t="shared" si="96"/>
        <v>3.5961752407204006E-2</v>
      </c>
      <c r="BX163" s="49">
        <f t="shared" si="96"/>
        <v>7.1321038000070391E-2</v>
      </c>
      <c r="BY163" s="49">
        <f t="shared" si="96"/>
        <v>3.6905772500557266E-2</v>
      </c>
      <c r="CA163" s="180">
        <v>178375.13241196153</v>
      </c>
      <c r="CB163" s="64">
        <v>172393.87949633945</v>
      </c>
      <c r="CC163" s="64">
        <v>180592.02304120557</v>
      </c>
      <c r="CD163" s="64">
        <v>178314.02674611346</v>
      </c>
      <c r="CF163" s="180">
        <v>176641.5712222447</v>
      </c>
      <c r="CG163" s="64">
        <v>170881.76939998928</v>
      </c>
      <c r="CH163" s="64">
        <v>179615.50764506389</v>
      </c>
      <c r="CI163" s="64">
        <v>176720.70896686567</v>
      </c>
      <c r="CK163" s="163">
        <v>152111.375</v>
      </c>
      <c r="CL163" s="60">
        <v>150796.78125</v>
      </c>
    </row>
    <row r="164" spans="1:90">
      <c r="A164" s="9" t="s">
        <v>352</v>
      </c>
      <c r="B164" s="23" t="s">
        <v>353</v>
      </c>
      <c r="D164" s="131">
        <v>430216.61067624722</v>
      </c>
      <c r="E164" s="54">
        <v>231693.875</v>
      </c>
      <c r="F164" s="124">
        <f t="shared" si="65"/>
        <v>1856.8320404509925</v>
      </c>
      <c r="G164" s="131">
        <f t="shared" si="66"/>
        <v>412797</v>
      </c>
      <c r="H164" s="54">
        <v>230728.5625</v>
      </c>
      <c r="I164" s="124">
        <f t="shared" si="67"/>
        <v>1789.1022920060016</v>
      </c>
      <c r="J164" s="49">
        <f t="shared" si="68"/>
        <v>4.2198975952459028E-2</v>
      </c>
      <c r="K164" s="49">
        <f t="shared" si="69"/>
        <v>3.7856833981834592E-2</v>
      </c>
      <c r="M164" s="131">
        <f t="shared" si="70"/>
        <v>435805.35343770729</v>
      </c>
      <c r="N164" s="124">
        <f t="shared" si="71"/>
        <v>1880.9532769811344</v>
      </c>
      <c r="O164" s="49">
        <f t="shared" si="72"/>
        <v>-1.2823942426074209E-2</v>
      </c>
      <c r="P164" s="49">
        <f t="shared" si="73"/>
        <v>-1.282394242607432E-2</v>
      </c>
      <c r="R164" s="131">
        <v>320171</v>
      </c>
      <c r="S164" s="54">
        <v>35347</v>
      </c>
      <c r="T164" s="54">
        <v>74645</v>
      </c>
      <c r="V164" s="124">
        <f t="shared" si="74"/>
        <v>74645</v>
      </c>
      <c r="W164" s="51">
        <f t="shared" si="75"/>
        <v>53.610676247219089</v>
      </c>
      <c r="Y164" s="176">
        <v>-1.8286719107177052E-2</v>
      </c>
      <c r="Z164" s="61">
        <v>1.1371868664984408E-3</v>
      </c>
      <c r="AA164" s="117">
        <f t="shared" si="76"/>
        <v>1</v>
      </c>
      <c r="AB164" s="63">
        <f t="shared" si="77"/>
        <v>326.1349380022844</v>
      </c>
      <c r="AC164" s="63">
        <f t="shared" si="77"/>
        <v>35.306849514434745</v>
      </c>
      <c r="AE164" s="124">
        <f t="shared" si="78"/>
        <v>53.610676247219089</v>
      </c>
      <c r="AF164" s="51">
        <v>0</v>
      </c>
      <c r="AG164" s="51">
        <f t="shared" si="79"/>
        <v>0</v>
      </c>
      <c r="AI164" s="124">
        <v>0</v>
      </c>
      <c r="AJ164" s="51">
        <f t="shared" si="80"/>
        <v>0</v>
      </c>
      <c r="AK164" s="51">
        <f t="shared" si="81"/>
        <v>0</v>
      </c>
      <c r="AM164" s="124">
        <f t="shared" si="82"/>
        <v>0</v>
      </c>
      <c r="AN164" s="51">
        <f t="shared" si="83"/>
        <v>0</v>
      </c>
      <c r="AO164" s="51">
        <f t="shared" si="84"/>
        <v>0</v>
      </c>
      <c r="AQ164" s="124">
        <f t="shared" si="85"/>
        <v>320225</v>
      </c>
      <c r="AR164" s="51">
        <f t="shared" si="85"/>
        <v>35347</v>
      </c>
      <c r="AS164" s="51">
        <f t="shared" si="86"/>
        <v>74645</v>
      </c>
      <c r="AU164" s="178">
        <f t="shared" si="87"/>
        <v>430217</v>
      </c>
      <c r="AW164" s="124">
        <f t="shared" si="88"/>
        <v>1382.1038644202399</v>
      </c>
      <c r="AX164" s="51">
        <f t="shared" si="88"/>
        <v>152.5590609592075</v>
      </c>
      <c r="AY164" s="51">
        <f t="shared" si="88"/>
        <v>322.17079540838103</v>
      </c>
      <c r="AZ164" s="65">
        <f t="shared" si="89"/>
        <v>1856.8337207878283</v>
      </c>
      <c r="BB164" s="131">
        <v>326134.93800228438</v>
      </c>
      <c r="BC164" s="54">
        <v>35306.849514434754</v>
      </c>
      <c r="BD164" s="54">
        <v>74363.565920988141</v>
      </c>
      <c r="BE164" s="54">
        <f t="shared" si="90"/>
        <v>435805.35343770729</v>
      </c>
      <c r="BG164" s="122">
        <f t="shared" si="91"/>
        <v>-1.8121143470507306E-2</v>
      </c>
      <c r="BH164" s="49">
        <f t="shared" si="91"/>
        <v>1.1371868664982188E-3</v>
      </c>
      <c r="BI164" s="49">
        <f t="shared" si="91"/>
        <v>3.78456943970229E-3</v>
      </c>
      <c r="BJ164" s="49">
        <f t="shared" si="92"/>
        <v>-1.2823049082865579E-2</v>
      </c>
      <c r="BL164" s="131">
        <v>309329</v>
      </c>
      <c r="BM164" s="54">
        <v>34082</v>
      </c>
      <c r="BN164" s="54">
        <v>69386</v>
      </c>
      <c r="BO164" s="54">
        <f t="shared" si="93"/>
        <v>412797</v>
      </c>
      <c r="BQ164" s="122">
        <f t="shared" si="94"/>
        <v>3.5224631379534355E-2</v>
      </c>
      <c r="BR164" s="49">
        <f t="shared" si="94"/>
        <v>3.711636641042193E-2</v>
      </c>
      <c r="BS164" s="49">
        <f t="shared" si="94"/>
        <v>7.5793387715101135E-2</v>
      </c>
      <c r="BT164" s="49">
        <f t="shared" si="95"/>
        <v>4.2199919088559357E-2</v>
      </c>
      <c r="BV164" s="122">
        <f t="shared" si="96"/>
        <v>3.0911546810602486E-2</v>
      </c>
      <c r="BW164" s="49">
        <f t="shared" si="96"/>
        <v>3.2795400254322482E-2</v>
      </c>
      <c r="BX164" s="49">
        <f t="shared" si="96"/>
        <v>7.1311280432037494E-2</v>
      </c>
      <c r="BY164" s="49">
        <f t="shared" si="96"/>
        <v>3.7857773188521238E-2</v>
      </c>
      <c r="CA164" s="180">
        <v>217101.38278175733</v>
      </c>
      <c r="CB164" s="64">
        <v>217792.19620801086</v>
      </c>
      <c r="CC164" s="64">
        <v>195175.64417486437</v>
      </c>
      <c r="CD164" s="64">
        <v>213071.79304381521</v>
      </c>
      <c r="CF164" s="180">
        <v>215607.6737539485</v>
      </c>
      <c r="CG164" s="64">
        <v>216403.83682538744</v>
      </c>
      <c r="CH164" s="64">
        <v>194282.1936610206</v>
      </c>
      <c r="CI164" s="64">
        <v>211822.11593908875</v>
      </c>
      <c r="CK164" s="163">
        <v>231693.875</v>
      </c>
      <c r="CL164" s="60">
        <v>230728.5625</v>
      </c>
    </row>
    <row r="165" spans="1:90">
      <c r="A165" s="9" t="s">
        <v>354</v>
      </c>
      <c r="B165" s="23" t="s">
        <v>355</v>
      </c>
      <c r="D165" s="131">
        <v>414081</v>
      </c>
      <c r="E165" s="54">
        <v>209961.46875</v>
      </c>
      <c r="F165" s="124">
        <f t="shared" si="65"/>
        <v>1972.1761448194288</v>
      </c>
      <c r="G165" s="131">
        <f t="shared" si="66"/>
        <v>396394</v>
      </c>
      <c r="H165" s="54">
        <v>208981.4375</v>
      </c>
      <c r="I165" s="124">
        <f t="shared" si="67"/>
        <v>1896.790474512838</v>
      </c>
      <c r="J165" s="49">
        <f t="shared" si="68"/>
        <v>4.4619747019379652E-2</v>
      </c>
      <c r="K165" s="49">
        <f t="shared" si="69"/>
        <v>3.9743804768922919E-2</v>
      </c>
      <c r="M165" s="131">
        <f t="shared" si="70"/>
        <v>416095.13589257799</v>
      </c>
      <c r="N165" s="124">
        <f t="shared" si="71"/>
        <v>1981.7690282402257</v>
      </c>
      <c r="O165" s="49">
        <f t="shared" si="72"/>
        <v>-4.8405658197792079E-3</v>
      </c>
      <c r="P165" s="49">
        <f t="shared" si="73"/>
        <v>-4.8405658197793189E-3</v>
      </c>
      <c r="R165" s="131">
        <v>305844</v>
      </c>
      <c r="S165" s="54">
        <v>32144</v>
      </c>
      <c r="T165" s="54">
        <v>76093</v>
      </c>
      <c r="V165" s="124">
        <f t="shared" si="74"/>
        <v>76093</v>
      </c>
      <c r="W165" s="51">
        <f t="shared" si="75"/>
        <v>0</v>
      </c>
      <c r="Y165" s="176">
        <v>-2.486261869184625E-2</v>
      </c>
      <c r="Z165" s="61">
        <v>-1.8520669828331338E-2</v>
      </c>
      <c r="AA165" s="117">
        <f t="shared" si="76"/>
        <v>4</v>
      </c>
      <c r="AB165" s="63">
        <f t="shared" si="77"/>
        <v>313.64196046890146</v>
      </c>
      <c r="AC165" s="63">
        <f t="shared" si="77"/>
        <v>32.750562352013823</v>
      </c>
      <c r="AE165" s="124">
        <f t="shared" si="78"/>
        <v>0</v>
      </c>
      <c r="AF165" s="51">
        <v>0</v>
      </c>
      <c r="AG165" s="51">
        <f t="shared" si="79"/>
        <v>0</v>
      </c>
      <c r="AI165" s="124">
        <v>0</v>
      </c>
      <c r="AJ165" s="51">
        <f t="shared" si="80"/>
        <v>0</v>
      </c>
      <c r="AK165" s="51">
        <f t="shared" si="81"/>
        <v>0</v>
      </c>
      <c r="AM165" s="124">
        <f t="shared" si="82"/>
        <v>0</v>
      </c>
      <c r="AN165" s="51">
        <f t="shared" si="83"/>
        <v>0</v>
      </c>
      <c r="AO165" s="51">
        <f t="shared" si="84"/>
        <v>0</v>
      </c>
      <c r="AQ165" s="124">
        <f t="shared" si="85"/>
        <v>305844</v>
      </c>
      <c r="AR165" s="51">
        <f t="shared" si="85"/>
        <v>32144</v>
      </c>
      <c r="AS165" s="51">
        <f t="shared" si="86"/>
        <v>76093</v>
      </c>
      <c r="AU165" s="178">
        <f t="shared" si="87"/>
        <v>414081</v>
      </c>
      <c r="AW165" s="124">
        <f t="shared" si="88"/>
        <v>1456.6672724325758</v>
      </c>
      <c r="AX165" s="51">
        <f t="shared" si="88"/>
        <v>153.09475682070834</v>
      </c>
      <c r="AY165" s="51">
        <f t="shared" si="88"/>
        <v>362.4141155661448</v>
      </c>
      <c r="AZ165" s="65">
        <f t="shared" si="89"/>
        <v>1972.1761448194288</v>
      </c>
      <c r="BB165" s="131">
        <v>313641.96046890144</v>
      </c>
      <c r="BC165" s="54">
        <v>32750.562352013829</v>
      </c>
      <c r="BD165" s="54">
        <v>69702.613071662723</v>
      </c>
      <c r="BE165" s="54">
        <f t="shared" si="90"/>
        <v>416095.13589257799</v>
      </c>
      <c r="BG165" s="122">
        <f t="shared" si="91"/>
        <v>-2.4862618691846361E-2</v>
      </c>
      <c r="BH165" s="49">
        <f t="shared" si="91"/>
        <v>-1.8520669828331449E-2</v>
      </c>
      <c r="BI165" s="49">
        <f t="shared" si="91"/>
        <v>9.1680736872334911E-2</v>
      </c>
      <c r="BJ165" s="49">
        <f t="shared" si="92"/>
        <v>-4.8405658197792079E-3</v>
      </c>
      <c r="BL165" s="131">
        <v>294816</v>
      </c>
      <c r="BM165" s="54">
        <v>30882</v>
      </c>
      <c r="BN165" s="54">
        <v>70696</v>
      </c>
      <c r="BO165" s="54">
        <f t="shared" si="93"/>
        <v>396394</v>
      </c>
      <c r="BQ165" s="122">
        <f t="shared" si="94"/>
        <v>3.7406382285900319E-2</v>
      </c>
      <c r="BR165" s="49">
        <f t="shared" si="94"/>
        <v>4.0865228935949682E-2</v>
      </c>
      <c r="BS165" s="49">
        <f t="shared" si="94"/>
        <v>7.634095281204023E-2</v>
      </c>
      <c r="BT165" s="49">
        <f t="shared" si="95"/>
        <v>4.4619747019379652E-2</v>
      </c>
      <c r="BV165" s="122">
        <f t="shared" si="96"/>
        <v>3.2564109655391249E-2</v>
      </c>
      <c r="BW165" s="49">
        <f t="shared" si="96"/>
        <v>3.6006811544089024E-2</v>
      </c>
      <c r="BX165" s="49">
        <f t="shared" si="96"/>
        <v>7.1316946380333812E-2</v>
      </c>
      <c r="BY165" s="49">
        <f t="shared" si="96"/>
        <v>3.9743804768922919E-2</v>
      </c>
      <c r="CA165" s="180">
        <v>208785.06219932443</v>
      </c>
      <c r="CB165" s="64">
        <v>202023.60164636973</v>
      </c>
      <c r="CC165" s="64">
        <v>182942.44282728073</v>
      </c>
      <c r="CD165" s="64">
        <v>203435.17118844681</v>
      </c>
      <c r="CF165" s="180">
        <v>207974.11108348906</v>
      </c>
      <c r="CG165" s="64">
        <v>200722.50431112188</v>
      </c>
      <c r="CH165" s="64">
        <v>182020.85571626385</v>
      </c>
      <c r="CI165" s="64">
        <v>202713.96726441811</v>
      </c>
      <c r="CK165" s="163">
        <v>209961.46875</v>
      </c>
      <c r="CL165" s="60">
        <v>208981.4375</v>
      </c>
    </row>
    <row r="166" spans="1:90">
      <c r="A166" s="9" t="s">
        <v>356</v>
      </c>
      <c r="B166" s="23" t="s">
        <v>357</v>
      </c>
      <c r="D166" s="131">
        <v>330198.93896857608</v>
      </c>
      <c r="E166" s="54">
        <v>147338.4375</v>
      </c>
      <c r="F166" s="124">
        <f t="shared" si="65"/>
        <v>2241.091629389487</v>
      </c>
      <c r="G166" s="131">
        <f t="shared" si="66"/>
        <v>317430</v>
      </c>
      <c r="H166" s="54">
        <v>146765.703125</v>
      </c>
      <c r="I166" s="124">
        <f t="shared" si="67"/>
        <v>2162.8350032816975</v>
      </c>
      <c r="J166" s="49">
        <f t="shared" si="68"/>
        <v>4.0225999333951101E-2</v>
      </c>
      <c r="K166" s="49">
        <f t="shared" si="69"/>
        <v>3.6182429999999988E-2</v>
      </c>
      <c r="M166" s="131">
        <f t="shared" si="70"/>
        <v>326248.80540873547</v>
      </c>
      <c r="N166" s="124">
        <f t="shared" si="71"/>
        <v>2214.2816969179239</v>
      </c>
      <c r="O166" s="49">
        <f t="shared" si="72"/>
        <v>1.2107733405772203E-2</v>
      </c>
      <c r="P166" s="49">
        <f t="shared" si="73"/>
        <v>1.2107733405772203E-2</v>
      </c>
      <c r="R166" s="131">
        <v>255586</v>
      </c>
      <c r="S166" s="54">
        <v>25613</v>
      </c>
      <c r="T166" s="54">
        <v>48394</v>
      </c>
      <c r="V166" s="124">
        <f t="shared" si="74"/>
        <v>48394</v>
      </c>
      <c r="W166" s="51">
        <f t="shared" si="75"/>
        <v>605.93896857608343</v>
      </c>
      <c r="Y166" s="176">
        <v>1.6600134204818984E-2</v>
      </c>
      <c r="Z166" s="61">
        <v>-2.6848933469851843E-3</v>
      </c>
      <c r="AA166" s="117">
        <f t="shared" si="76"/>
        <v>3</v>
      </c>
      <c r="AB166" s="63">
        <f t="shared" si="77"/>
        <v>251.41251845291015</v>
      </c>
      <c r="AC166" s="63">
        <f t="shared" si="77"/>
        <v>25.681953305567703</v>
      </c>
      <c r="AE166" s="124">
        <f t="shared" si="78"/>
        <v>0</v>
      </c>
      <c r="AF166" s="51">
        <v>0</v>
      </c>
      <c r="AG166" s="51">
        <f t="shared" si="79"/>
        <v>605.93896857608343</v>
      </c>
      <c r="AI166" s="124">
        <v>0</v>
      </c>
      <c r="AJ166" s="51">
        <f t="shared" si="80"/>
        <v>68.768173296331526</v>
      </c>
      <c r="AK166" s="51">
        <f t="shared" si="81"/>
        <v>537.17079527975193</v>
      </c>
      <c r="AM166" s="124">
        <f t="shared" si="82"/>
        <v>487.38418209349595</v>
      </c>
      <c r="AN166" s="51">
        <f t="shared" si="83"/>
        <v>49.786613186255934</v>
      </c>
      <c r="AO166" s="51">
        <f t="shared" si="84"/>
        <v>0</v>
      </c>
      <c r="AQ166" s="124">
        <f t="shared" si="85"/>
        <v>256073</v>
      </c>
      <c r="AR166" s="51">
        <f t="shared" si="85"/>
        <v>25732</v>
      </c>
      <c r="AS166" s="51">
        <f t="shared" si="86"/>
        <v>48394</v>
      </c>
      <c r="AU166" s="178">
        <f t="shared" si="87"/>
        <v>330199</v>
      </c>
      <c r="AW166" s="124">
        <f t="shared" si="88"/>
        <v>1737.9918257922343</v>
      </c>
      <c r="AX166" s="51">
        <f t="shared" si="88"/>
        <v>174.64553334902848</v>
      </c>
      <c r="AY166" s="51">
        <f t="shared" si="88"/>
        <v>328.45468447430767</v>
      </c>
      <c r="AZ166" s="65">
        <f t="shared" si="89"/>
        <v>2241.0920436155702</v>
      </c>
      <c r="BB166" s="131">
        <v>251412.51845291015</v>
      </c>
      <c r="BC166" s="54">
        <v>25681.953305567702</v>
      </c>
      <c r="BD166" s="54">
        <v>49154.333650257628</v>
      </c>
      <c r="BE166" s="54">
        <f t="shared" si="90"/>
        <v>326248.80540873547</v>
      </c>
      <c r="BG166" s="122">
        <f t="shared" si="91"/>
        <v>1.8537189698303536E-2</v>
      </c>
      <c r="BH166" s="49">
        <f t="shared" si="91"/>
        <v>1.9487105920970027E-3</v>
      </c>
      <c r="BI166" s="49">
        <f t="shared" si="91"/>
        <v>-1.5468293307921654E-2</v>
      </c>
      <c r="BJ166" s="49">
        <f t="shared" si="92"/>
        <v>1.2107920475955769E-2</v>
      </c>
      <c r="BL166" s="131">
        <v>247730</v>
      </c>
      <c r="BM166" s="54">
        <v>24703</v>
      </c>
      <c r="BN166" s="54">
        <v>44997</v>
      </c>
      <c r="BO166" s="54">
        <f t="shared" si="93"/>
        <v>317430</v>
      </c>
      <c r="BQ166" s="122">
        <f t="shared" si="94"/>
        <v>3.3677794372906078E-2</v>
      </c>
      <c r="BR166" s="49">
        <f t="shared" si="94"/>
        <v>4.1654859733635696E-2</v>
      </c>
      <c r="BS166" s="49">
        <f t="shared" si="94"/>
        <v>7.549392181701009E-2</v>
      </c>
      <c r="BT166" s="49">
        <f t="shared" si="95"/>
        <v>4.0226191601298034E-2</v>
      </c>
      <c r="BV166" s="122">
        <f t="shared" si="96"/>
        <v>2.9659679239089964E-2</v>
      </c>
      <c r="BW166" s="49">
        <f t="shared" si="96"/>
        <v>3.7605736129652456E-2</v>
      </c>
      <c r="BX166" s="49">
        <f t="shared" si="96"/>
        <v>7.1313258918856537E-2</v>
      </c>
      <c r="BY166" s="49">
        <f t="shared" si="96"/>
        <v>3.6182621519964542E-2</v>
      </c>
      <c r="CA166" s="180">
        <v>167360.190659452</v>
      </c>
      <c r="CB166" s="64">
        <v>158420.50735918572</v>
      </c>
      <c r="CC166" s="64">
        <v>129011.14430645587</v>
      </c>
      <c r="CD166" s="64">
        <v>159507.94867135154</v>
      </c>
      <c r="CF166" s="180">
        <v>166536.59462944668</v>
      </c>
      <c r="CG166" s="64">
        <v>157501.45421040332</v>
      </c>
      <c r="CH166" s="64">
        <v>128424.24603863612</v>
      </c>
      <c r="CI166" s="64">
        <v>158940.28908026216</v>
      </c>
      <c r="CK166" s="163">
        <v>147338.4375</v>
      </c>
      <c r="CL166" s="60">
        <v>146765.703125</v>
      </c>
    </row>
    <row r="167" spans="1:90">
      <c r="A167" s="9" t="s">
        <v>358</v>
      </c>
      <c r="B167" s="23" t="s">
        <v>359</v>
      </c>
      <c r="D167" s="131">
        <v>1378647</v>
      </c>
      <c r="E167" s="54">
        <v>756511.25</v>
      </c>
      <c r="F167" s="124">
        <f t="shared" si="65"/>
        <v>1822.3747498797936</v>
      </c>
      <c r="G167" s="131">
        <f t="shared" si="66"/>
        <v>1318609</v>
      </c>
      <c r="H167" s="54">
        <v>754489.25</v>
      </c>
      <c r="I167" s="124">
        <f t="shared" si="67"/>
        <v>1747.6842778078017</v>
      </c>
      <c r="J167" s="49">
        <f t="shared" si="68"/>
        <v>4.553131367979435E-2</v>
      </c>
      <c r="K167" s="49">
        <f t="shared" si="69"/>
        <v>4.2736822102490635E-2</v>
      </c>
      <c r="M167" s="131">
        <f t="shared" si="70"/>
        <v>1393179.7745269327</v>
      </c>
      <c r="N167" s="124">
        <f t="shared" si="71"/>
        <v>1841.5850055460942</v>
      </c>
      <c r="O167" s="49">
        <f t="shared" si="72"/>
        <v>-1.043137059025101E-2</v>
      </c>
      <c r="P167" s="49">
        <f t="shared" si="73"/>
        <v>-1.0431370590250899E-2</v>
      </c>
      <c r="R167" s="131">
        <v>958729</v>
      </c>
      <c r="S167" s="54">
        <v>116188</v>
      </c>
      <c r="T167" s="54">
        <v>303730</v>
      </c>
      <c r="V167" s="124">
        <f t="shared" si="74"/>
        <v>303730</v>
      </c>
      <c r="W167" s="51">
        <f t="shared" si="75"/>
        <v>0</v>
      </c>
      <c r="Y167" s="176">
        <v>-3.4400693518596648E-2</v>
      </c>
      <c r="Z167" s="61">
        <v>-5.1292652055198173E-3</v>
      </c>
      <c r="AA167" s="117">
        <f t="shared" si="76"/>
        <v>4</v>
      </c>
      <c r="AB167" s="63">
        <f t="shared" si="77"/>
        <v>992.88493018243923</v>
      </c>
      <c r="AC167" s="63">
        <f t="shared" si="77"/>
        <v>116.78703165793901</v>
      </c>
      <c r="AE167" s="124">
        <f t="shared" si="78"/>
        <v>0</v>
      </c>
      <c r="AF167" s="51">
        <v>0</v>
      </c>
      <c r="AG167" s="51">
        <f t="shared" si="79"/>
        <v>0</v>
      </c>
      <c r="AI167" s="124">
        <v>0</v>
      </c>
      <c r="AJ167" s="51">
        <f t="shared" si="80"/>
        <v>0</v>
      </c>
      <c r="AK167" s="51">
        <f t="shared" si="81"/>
        <v>0</v>
      </c>
      <c r="AM167" s="124">
        <f t="shared" si="82"/>
        <v>0</v>
      </c>
      <c r="AN167" s="51">
        <f t="shared" si="83"/>
        <v>0</v>
      </c>
      <c r="AO167" s="51">
        <f t="shared" si="84"/>
        <v>0</v>
      </c>
      <c r="AQ167" s="124">
        <f t="shared" si="85"/>
        <v>958729</v>
      </c>
      <c r="AR167" s="51">
        <f t="shared" si="85"/>
        <v>116188</v>
      </c>
      <c r="AS167" s="51">
        <f t="shared" si="86"/>
        <v>303730</v>
      </c>
      <c r="AU167" s="178">
        <f t="shared" si="87"/>
        <v>1378647</v>
      </c>
      <c r="AW167" s="124">
        <f t="shared" si="88"/>
        <v>1267.3030308538043</v>
      </c>
      <c r="AX167" s="51">
        <f t="shared" si="88"/>
        <v>153.58396851335655</v>
      </c>
      <c r="AY167" s="51">
        <f t="shared" si="88"/>
        <v>401.48775051263283</v>
      </c>
      <c r="AZ167" s="65">
        <f t="shared" si="89"/>
        <v>1822.3747498797936</v>
      </c>
      <c r="BB167" s="131">
        <v>992884.93018243951</v>
      </c>
      <c r="BC167" s="54">
        <v>116787.03165793902</v>
      </c>
      <c r="BD167" s="54">
        <v>283507.81268655416</v>
      </c>
      <c r="BE167" s="54">
        <f t="shared" si="90"/>
        <v>1393179.7745269327</v>
      </c>
      <c r="BG167" s="122">
        <f t="shared" si="91"/>
        <v>-3.440069351859687E-2</v>
      </c>
      <c r="BH167" s="49">
        <f t="shared" si="91"/>
        <v>-5.1292652055199284E-3</v>
      </c>
      <c r="BI167" s="49">
        <f t="shared" si="91"/>
        <v>7.1328501044884751E-2</v>
      </c>
      <c r="BJ167" s="49">
        <f t="shared" si="92"/>
        <v>-1.043137059025101E-2</v>
      </c>
      <c r="BL167" s="131">
        <v>923658</v>
      </c>
      <c r="BM167" s="54">
        <v>112197</v>
      </c>
      <c r="BN167" s="54">
        <v>282754</v>
      </c>
      <c r="BO167" s="54">
        <f t="shared" si="93"/>
        <v>1318609</v>
      </c>
      <c r="BQ167" s="122">
        <f t="shared" si="94"/>
        <v>3.796968141888013E-2</v>
      </c>
      <c r="BR167" s="49">
        <f t="shared" si="94"/>
        <v>3.5571361088086118E-2</v>
      </c>
      <c r="BS167" s="49">
        <f t="shared" si="94"/>
        <v>7.4184626919512997E-2</v>
      </c>
      <c r="BT167" s="49">
        <f t="shared" si="95"/>
        <v>4.553131367979435E-2</v>
      </c>
      <c r="BV167" s="122">
        <f t="shared" si="96"/>
        <v>3.5195400539608457E-2</v>
      </c>
      <c r="BW167" s="49">
        <f t="shared" si="96"/>
        <v>3.2803490429031079E-2</v>
      </c>
      <c r="BX167" s="49">
        <f t="shared" si="96"/>
        <v>7.1313550890397481E-2</v>
      </c>
      <c r="BY167" s="49">
        <f t="shared" si="96"/>
        <v>4.2736822102490635E-2</v>
      </c>
      <c r="CA167" s="180">
        <v>660943.26663114619</v>
      </c>
      <c r="CB167" s="64">
        <v>720407.07293915108</v>
      </c>
      <c r="CC167" s="64">
        <v>744098.52841776842</v>
      </c>
      <c r="CD167" s="64">
        <v>681146.54913999874</v>
      </c>
      <c r="CF167" s="180">
        <v>657158.07480151753</v>
      </c>
      <c r="CG167" s="64">
        <v>717354.33453581459</v>
      </c>
      <c r="CH167" s="64">
        <v>739886.86632492987</v>
      </c>
      <c r="CI167" s="64">
        <v>676871.30613446154</v>
      </c>
      <c r="CK167" s="163">
        <v>756511.25</v>
      </c>
      <c r="CL167" s="60">
        <v>754489.25</v>
      </c>
    </row>
    <row r="168" spans="1:90">
      <c r="A168" s="9" t="s">
        <v>360</v>
      </c>
      <c r="B168" s="23" t="s">
        <v>361</v>
      </c>
      <c r="D168" s="131">
        <v>461594.73526466166</v>
      </c>
      <c r="E168" s="54">
        <v>235042.1875</v>
      </c>
      <c r="F168" s="124">
        <f t="shared" si="65"/>
        <v>1963.8803577109393</v>
      </c>
      <c r="G168" s="131">
        <f t="shared" si="66"/>
        <v>443682</v>
      </c>
      <c r="H168" s="54">
        <v>234095.46875</v>
      </c>
      <c r="I168" s="124">
        <f t="shared" si="67"/>
        <v>1895.3036655050589</v>
      </c>
      <c r="J168" s="49">
        <f t="shared" si="68"/>
        <v>4.0372914079592315E-2</v>
      </c>
      <c r="K168" s="49">
        <f t="shared" si="69"/>
        <v>3.6182429999999988E-2</v>
      </c>
      <c r="M168" s="131">
        <f t="shared" si="70"/>
        <v>457684.25661084952</v>
      </c>
      <c r="N168" s="124">
        <f t="shared" si="71"/>
        <v>1947.2430097718077</v>
      </c>
      <c r="O168" s="49">
        <f t="shared" si="72"/>
        <v>8.5440532361091837E-3</v>
      </c>
      <c r="P168" s="49">
        <f t="shared" si="73"/>
        <v>8.5440532361091837E-3</v>
      </c>
      <c r="R168" s="131">
        <v>339652</v>
      </c>
      <c r="S168" s="54">
        <v>38367</v>
      </c>
      <c r="T168" s="54">
        <v>83571</v>
      </c>
      <c r="V168" s="124">
        <f t="shared" si="74"/>
        <v>83571</v>
      </c>
      <c r="W168" s="51">
        <f t="shared" si="75"/>
        <v>4.7352646616636775</v>
      </c>
      <c r="Y168" s="176">
        <v>1.0030132590542307E-2</v>
      </c>
      <c r="Z168" s="61">
        <v>-2.4495895756312058E-2</v>
      </c>
      <c r="AA168" s="117">
        <f t="shared" si="76"/>
        <v>3</v>
      </c>
      <c r="AB168" s="63">
        <f t="shared" si="77"/>
        <v>336.27907627751148</v>
      </c>
      <c r="AC168" s="63">
        <f t="shared" si="77"/>
        <v>39.33043421662083</v>
      </c>
      <c r="AE168" s="124">
        <f t="shared" si="78"/>
        <v>0</v>
      </c>
      <c r="AF168" s="51">
        <v>0</v>
      </c>
      <c r="AG168" s="51">
        <f t="shared" si="79"/>
        <v>4.7352646616636775</v>
      </c>
      <c r="AI168" s="124">
        <v>0</v>
      </c>
      <c r="AJ168" s="51">
        <f t="shared" si="80"/>
        <v>4.7352646616636775</v>
      </c>
      <c r="AK168" s="51">
        <f t="shared" si="81"/>
        <v>0</v>
      </c>
      <c r="AM168" s="124">
        <f t="shared" si="82"/>
        <v>0</v>
      </c>
      <c r="AN168" s="51">
        <f t="shared" si="83"/>
        <v>0</v>
      </c>
      <c r="AO168" s="51">
        <f t="shared" si="84"/>
        <v>0</v>
      </c>
      <c r="AQ168" s="124">
        <f t="shared" si="85"/>
        <v>339652</v>
      </c>
      <c r="AR168" s="51">
        <f t="shared" si="85"/>
        <v>38372</v>
      </c>
      <c r="AS168" s="51">
        <f t="shared" si="86"/>
        <v>83571</v>
      </c>
      <c r="AU168" s="178">
        <f t="shared" si="87"/>
        <v>461595</v>
      </c>
      <c r="AW168" s="124">
        <f t="shared" si="88"/>
        <v>1445.0682390794204</v>
      </c>
      <c r="AX168" s="51">
        <f t="shared" si="88"/>
        <v>163.25579849362148</v>
      </c>
      <c r="AY168" s="51">
        <f t="shared" si="88"/>
        <v>355.5574464690514</v>
      </c>
      <c r="AZ168" s="65">
        <f t="shared" si="89"/>
        <v>1963.8814840420935</v>
      </c>
      <c r="BB168" s="131">
        <v>336279.07627751143</v>
      </c>
      <c r="BC168" s="54">
        <v>39330.43421662083</v>
      </c>
      <c r="BD168" s="54">
        <v>82074.746116717259</v>
      </c>
      <c r="BE168" s="54">
        <f t="shared" si="90"/>
        <v>457684.25661084952</v>
      </c>
      <c r="BG168" s="122">
        <f t="shared" si="91"/>
        <v>1.0030132590542529E-2</v>
      </c>
      <c r="BH168" s="49">
        <f t="shared" si="91"/>
        <v>-2.4368767742101394E-2</v>
      </c>
      <c r="BI168" s="49">
        <f t="shared" si="91"/>
        <v>1.8230380891522291E-2</v>
      </c>
      <c r="BJ168" s="49">
        <f t="shared" si="92"/>
        <v>8.5446316596282657E-3</v>
      </c>
      <c r="BL168" s="131">
        <v>329166</v>
      </c>
      <c r="BM168" s="54">
        <v>36822</v>
      </c>
      <c r="BN168" s="54">
        <v>77694</v>
      </c>
      <c r="BO168" s="54">
        <f t="shared" si="93"/>
        <v>443682</v>
      </c>
      <c r="BQ168" s="122">
        <f t="shared" si="94"/>
        <v>3.1856267050667464E-2</v>
      </c>
      <c r="BR168" s="49">
        <f t="shared" si="94"/>
        <v>4.2094400086904571E-2</v>
      </c>
      <c r="BS168" s="49">
        <f t="shared" si="94"/>
        <v>7.5642906788168984E-2</v>
      </c>
      <c r="BT168" s="49">
        <f t="shared" si="95"/>
        <v>4.0373510757704789E-2</v>
      </c>
      <c r="BV168" s="122">
        <f t="shared" si="96"/>
        <v>2.77000868954691E-2</v>
      </c>
      <c r="BW168" s="49">
        <f t="shared" si="96"/>
        <v>3.7896982090051212E-2</v>
      </c>
      <c r="BX168" s="49">
        <f t="shared" si="96"/>
        <v>7.131035985694667E-2</v>
      </c>
      <c r="BY168" s="49">
        <f t="shared" si="96"/>
        <v>3.6183024274772269E-2</v>
      </c>
      <c r="CA168" s="180">
        <v>223854.12893085499</v>
      </c>
      <c r="CB168" s="64">
        <v>242611.89439602941</v>
      </c>
      <c r="CC168" s="64">
        <v>215414.51442550562</v>
      </c>
      <c r="CD168" s="64">
        <v>223768.71792589972</v>
      </c>
      <c r="CF168" s="180">
        <v>223762.49835028281</v>
      </c>
      <c r="CG168" s="64">
        <v>241841.33866744966</v>
      </c>
      <c r="CH168" s="64">
        <v>214503.54874346004</v>
      </c>
      <c r="CI168" s="64">
        <v>223527.75059114234</v>
      </c>
      <c r="CK168" s="163">
        <v>235042.1875</v>
      </c>
      <c r="CL168" s="60">
        <v>234095.46875</v>
      </c>
    </row>
    <row r="169" spans="1:90">
      <c r="A169" s="9" t="s">
        <v>362</v>
      </c>
      <c r="B169" s="23" t="s">
        <v>363</v>
      </c>
      <c r="D169" s="131">
        <v>445987</v>
      </c>
      <c r="E169" s="54">
        <v>220557.125</v>
      </c>
      <c r="F169" s="124">
        <f t="shared" si="65"/>
        <v>2022.0929158375639</v>
      </c>
      <c r="G169" s="131">
        <f t="shared" si="66"/>
        <v>427607</v>
      </c>
      <c r="H169" s="54">
        <v>219544.90625</v>
      </c>
      <c r="I169" s="124">
        <f t="shared" si="67"/>
        <v>1947.6972037468986</v>
      </c>
      <c r="J169" s="49">
        <f t="shared" si="68"/>
        <v>4.2983393630132261E-2</v>
      </c>
      <c r="K169" s="49">
        <f t="shared" si="69"/>
        <v>3.8196754581536485E-2</v>
      </c>
      <c r="M169" s="131">
        <f t="shared" si="70"/>
        <v>446524.74891636177</v>
      </c>
      <c r="N169" s="124">
        <f t="shared" si="71"/>
        <v>2024.5310547839331</v>
      </c>
      <c r="O169" s="49">
        <f t="shared" si="72"/>
        <v>-1.2042981215862891E-3</v>
      </c>
      <c r="P169" s="49">
        <f t="shared" si="73"/>
        <v>-1.2042981215861781E-3</v>
      </c>
      <c r="R169" s="131">
        <v>330144</v>
      </c>
      <c r="S169" s="54">
        <v>34918</v>
      </c>
      <c r="T169" s="54">
        <v>80925</v>
      </c>
      <c r="V169" s="124">
        <f t="shared" si="74"/>
        <v>80925</v>
      </c>
      <c r="W169" s="51">
        <f t="shared" si="75"/>
        <v>0</v>
      </c>
      <c r="Y169" s="176">
        <v>-1.7913270781021562E-2</v>
      </c>
      <c r="Z169" s="61">
        <v>-1.7903710501347092E-2</v>
      </c>
      <c r="AA169" s="117">
        <f t="shared" si="76"/>
        <v>4</v>
      </c>
      <c r="AB169" s="63">
        <f t="shared" si="77"/>
        <v>336.1658295317286</v>
      </c>
      <c r="AC169" s="63">
        <f t="shared" si="77"/>
        <v>35.554558522795325</v>
      </c>
      <c r="AE169" s="124">
        <f t="shared" si="78"/>
        <v>0</v>
      </c>
      <c r="AF169" s="51">
        <v>0</v>
      </c>
      <c r="AG169" s="51">
        <f t="shared" si="79"/>
        <v>0</v>
      </c>
      <c r="AI169" s="124">
        <v>0</v>
      </c>
      <c r="AJ169" s="51">
        <f t="shared" si="80"/>
        <v>0</v>
      </c>
      <c r="AK169" s="51">
        <f t="shared" si="81"/>
        <v>0</v>
      </c>
      <c r="AM169" s="124">
        <f t="shared" si="82"/>
        <v>0</v>
      </c>
      <c r="AN169" s="51">
        <f t="shared" si="83"/>
        <v>0</v>
      </c>
      <c r="AO169" s="51">
        <f t="shared" si="84"/>
        <v>0</v>
      </c>
      <c r="AQ169" s="124">
        <f t="shared" si="85"/>
        <v>330144</v>
      </c>
      <c r="AR169" s="51">
        <f t="shared" si="85"/>
        <v>34918</v>
      </c>
      <c r="AS169" s="51">
        <f t="shared" si="86"/>
        <v>80925</v>
      </c>
      <c r="AU169" s="178">
        <f t="shared" si="87"/>
        <v>445987</v>
      </c>
      <c r="AW169" s="124">
        <f t="shared" si="88"/>
        <v>1496.8639077064504</v>
      </c>
      <c r="AX169" s="51">
        <f t="shared" si="88"/>
        <v>158.31726134442494</v>
      </c>
      <c r="AY169" s="51">
        <f t="shared" si="88"/>
        <v>366.91174678668847</v>
      </c>
      <c r="AZ169" s="65">
        <f t="shared" si="89"/>
        <v>2022.0929158375639</v>
      </c>
      <c r="BB169" s="131">
        <v>336165.82953172864</v>
      </c>
      <c r="BC169" s="54">
        <v>35554.558522795327</v>
      </c>
      <c r="BD169" s="54">
        <v>74804.36086183782</v>
      </c>
      <c r="BE169" s="54">
        <f t="shared" si="90"/>
        <v>446524.74891636177</v>
      </c>
      <c r="BG169" s="122">
        <f t="shared" si="91"/>
        <v>-1.7913270781021673E-2</v>
      </c>
      <c r="BH169" s="49">
        <f t="shared" si="91"/>
        <v>-1.7903710501346981E-2</v>
      </c>
      <c r="BI169" s="49">
        <f t="shared" si="91"/>
        <v>8.1821956202083879E-2</v>
      </c>
      <c r="BJ169" s="49">
        <f t="shared" si="92"/>
        <v>-1.2042981215862891E-3</v>
      </c>
      <c r="BL169" s="131">
        <v>318860</v>
      </c>
      <c r="BM169" s="54">
        <v>33556</v>
      </c>
      <c r="BN169" s="54">
        <v>75191</v>
      </c>
      <c r="BO169" s="54">
        <f t="shared" si="93"/>
        <v>427607</v>
      </c>
      <c r="BQ169" s="122">
        <f t="shared" si="94"/>
        <v>3.5388571786991063E-2</v>
      </c>
      <c r="BR169" s="49">
        <f t="shared" si="94"/>
        <v>4.0588866372630816E-2</v>
      </c>
      <c r="BS169" s="49">
        <f t="shared" si="94"/>
        <v>7.6259126757191709E-2</v>
      </c>
      <c r="BT169" s="49">
        <f t="shared" si="95"/>
        <v>4.2983393630132261E-2</v>
      </c>
      <c r="BV169" s="122">
        <f t="shared" si="96"/>
        <v>3.0636788203039833E-2</v>
      </c>
      <c r="BW169" s="49">
        <f t="shared" si="96"/>
        <v>3.5813216700993022E-2</v>
      </c>
      <c r="BX169" s="49">
        <f t="shared" si="96"/>
        <v>7.1319772982235463E-2</v>
      </c>
      <c r="BY169" s="49">
        <f t="shared" si="96"/>
        <v>3.8196754581536485E-2</v>
      </c>
      <c r="CA169" s="180">
        <v>223778.74287974508</v>
      </c>
      <c r="CB169" s="64">
        <v>219320.20252104371</v>
      </c>
      <c r="CC169" s="64">
        <v>196332.5606764314</v>
      </c>
      <c r="CD169" s="64">
        <v>218312.66674342923</v>
      </c>
      <c r="CF169" s="180">
        <v>223144.63319117439</v>
      </c>
      <c r="CG169" s="64">
        <v>217980.33266654372</v>
      </c>
      <c r="CH169" s="64">
        <v>195561.15462162413</v>
      </c>
      <c r="CI169" s="64">
        <v>217756.09698478912</v>
      </c>
      <c r="CK169" s="163">
        <v>220557.125</v>
      </c>
      <c r="CL169" s="60">
        <v>219544.90625</v>
      </c>
    </row>
    <row r="170" spans="1:90">
      <c r="A170" s="9" t="s">
        <v>364</v>
      </c>
      <c r="B170" s="23" t="s">
        <v>365</v>
      </c>
      <c r="D170" s="131">
        <v>583294</v>
      </c>
      <c r="E170" s="54">
        <v>293606.125</v>
      </c>
      <c r="F170" s="124">
        <f t="shared" si="65"/>
        <v>1986.6547402578881</v>
      </c>
      <c r="G170" s="131">
        <f t="shared" si="66"/>
        <v>558214</v>
      </c>
      <c r="H170" s="54">
        <v>292276.1875</v>
      </c>
      <c r="I170" s="124">
        <f t="shared" si="67"/>
        <v>1909.8853203701381</v>
      </c>
      <c r="J170" s="49">
        <f t="shared" si="68"/>
        <v>4.4929005721819903E-2</v>
      </c>
      <c r="K170" s="49">
        <f t="shared" si="69"/>
        <v>4.0195826979219973E-2</v>
      </c>
      <c r="M170" s="131">
        <f t="shared" si="70"/>
        <v>582897.98019530613</v>
      </c>
      <c r="N170" s="124">
        <f t="shared" si="71"/>
        <v>1985.3059270998046</v>
      </c>
      <c r="O170" s="49">
        <f t="shared" si="72"/>
        <v>6.793981419548345E-4</v>
      </c>
      <c r="P170" s="49">
        <f t="shared" si="73"/>
        <v>6.793981419548345E-4</v>
      </c>
      <c r="R170" s="131">
        <v>417111</v>
      </c>
      <c r="S170" s="54">
        <v>45797</v>
      </c>
      <c r="T170" s="54">
        <v>120386</v>
      </c>
      <c r="V170" s="124">
        <f t="shared" si="74"/>
        <v>120386</v>
      </c>
      <c r="W170" s="51">
        <f t="shared" si="75"/>
        <v>0</v>
      </c>
      <c r="Y170" s="176">
        <v>-2.2033894260155784E-2</v>
      </c>
      <c r="Z170" s="61">
        <v>-2.5578135447747341E-2</v>
      </c>
      <c r="AA170" s="117">
        <f t="shared" si="76"/>
        <v>4</v>
      </c>
      <c r="AB170" s="63">
        <f t="shared" si="77"/>
        <v>426.50864641617619</v>
      </c>
      <c r="AC170" s="63">
        <f t="shared" si="77"/>
        <v>46.999150641025224</v>
      </c>
      <c r="AE170" s="124">
        <f t="shared" si="78"/>
        <v>0</v>
      </c>
      <c r="AF170" s="51">
        <v>0</v>
      </c>
      <c r="AG170" s="51">
        <f t="shared" si="79"/>
        <v>0</v>
      </c>
      <c r="AI170" s="124">
        <v>0</v>
      </c>
      <c r="AJ170" s="51">
        <f t="shared" si="80"/>
        <v>0</v>
      </c>
      <c r="AK170" s="51">
        <f t="shared" si="81"/>
        <v>0</v>
      </c>
      <c r="AM170" s="124">
        <f t="shared" si="82"/>
        <v>0</v>
      </c>
      <c r="AN170" s="51">
        <f t="shared" si="83"/>
        <v>0</v>
      </c>
      <c r="AO170" s="51">
        <f t="shared" si="84"/>
        <v>0</v>
      </c>
      <c r="AQ170" s="124">
        <f t="shared" si="85"/>
        <v>417111</v>
      </c>
      <c r="AR170" s="51">
        <f t="shared" si="85"/>
        <v>45797</v>
      </c>
      <c r="AS170" s="51">
        <f t="shared" si="86"/>
        <v>120386</v>
      </c>
      <c r="AU170" s="178">
        <f t="shared" si="87"/>
        <v>583294</v>
      </c>
      <c r="AW170" s="124">
        <f t="shared" si="88"/>
        <v>1420.6481557562872</v>
      </c>
      <c r="AX170" s="51">
        <f t="shared" si="88"/>
        <v>155.98107839201242</v>
      </c>
      <c r="AY170" s="51">
        <f t="shared" si="88"/>
        <v>410.02550610958815</v>
      </c>
      <c r="AZ170" s="65">
        <f t="shared" si="89"/>
        <v>1986.6547402578881</v>
      </c>
      <c r="BB170" s="131">
        <v>426508.64641617617</v>
      </c>
      <c r="BC170" s="54">
        <v>46999.150641025219</v>
      </c>
      <c r="BD170" s="54">
        <v>109390.18313810469</v>
      </c>
      <c r="BE170" s="54">
        <f t="shared" si="90"/>
        <v>582897.98019530613</v>
      </c>
      <c r="BG170" s="122">
        <f t="shared" si="91"/>
        <v>-2.2033894260155673E-2</v>
      </c>
      <c r="BH170" s="49">
        <f t="shared" si="91"/>
        <v>-2.557813544774723E-2</v>
      </c>
      <c r="BI170" s="49">
        <f t="shared" si="91"/>
        <v>0.10051922893312226</v>
      </c>
      <c r="BJ170" s="49">
        <f t="shared" si="92"/>
        <v>6.793981419548345E-4</v>
      </c>
      <c r="BL170" s="131">
        <v>402433</v>
      </c>
      <c r="BM170" s="54">
        <v>43918</v>
      </c>
      <c r="BN170" s="54">
        <v>111863</v>
      </c>
      <c r="BO170" s="54">
        <f t="shared" si="93"/>
        <v>558214</v>
      </c>
      <c r="BQ170" s="122">
        <f t="shared" si="94"/>
        <v>3.647315205263979E-2</v>
      </c>
      <c r="BR170" s="49">
        <f t="shared" si="94"/>
        <v>4.2784279794161773E-2</v>
      </c>
      <c r="BS170" s="49">
        <f t="shared" si="94"/>
        <v>7.6191412710190143E-2</v>
      </c>
      <c r="BT170" s="49">
        <f t="shared" si="95"/>
        <v>4.4929005721819903E-2</v>
      </c>
      <c r="BV170" s="122">
        <f t="shared" si="96"/>
        <v>3.1778275497669872E-2</v>
      </c>
      <c r="BW170" s="49">
        <f t="shared" si="96"/>
        <v>3.806081594234767E-2</v>
      </c>
      <c r="BX170" s="49">
        <f t="shared" si="96"/>
        <v>7.131662572493469E-2</v>
      </c>
      <c r="BY170" s="49">
        <f t="shared" si="96"/>
        <v>4.0195826979219973E-2</v>
      </c>
      <c r="CA170" s="180">
        <v>283918.11522100359</v>
      </c>
      <c r="CB170" s="64">
        <v>289916.78325292509</v>
      </c>
      <c r="CC170" s="64">
        <v>287106.98842859187</v>
      </c>
      <c r="CD170" s="64">
        <v>284987.59095575183</v>
      </c>
      <c r="CF170" s="180">
        <v>282674.28144874965</v>
      </c>
      <c r="CG170" s="64">
        <v>289055.94266791036</v>
      </c>
      <c r="CH170" s="64">
        <v>285453.69357474078</v>
      </c>
      <c r="CI170" s="64">
        <v>283682.90930971247</v>
      </c>
      <c r="CK170" s="163">
        <v>293606.125</v>
      </c>
      <c r="CL170" s="60">
        <v>292276.1875</v>
      </c>
    </row>
    <row r="171" spans="1:90">
      <c r="A171" s="9" t="s">
        <v>366</v>
      </c>
      <c r="B171" s="23" t="s">
        <v>367</v>
      </c>
      <c r="D171" s="131">
        <v>1161522</v>
      </c>
      <c r="E171" s="54">
        <v>578809.9375</v>
      </c>
      <c r="F171" s="124">
        <f t="shared" si="65"/>
        <v>2006.7416344246856</v>
      </c>
      <c r="G171" s="131">
        <f t="shared" si="66"/>
        <v>1110485</v>
      </c>
      <c r="H171" s="54">
        <v>575823.25</v>
      </c>
      <c r="I171" s="124">
        <f t="shared" si="67"/>
        <v>1928.5171274345037</v>
      </c>
      <c r="J171" s="49">
        <f t="shared" si="68"/>
        <v>4.5959198008077573E-2</v>
      </c>
      <c r="K171" s="49">
        <f t="shared" si="69"/>
        <v>4.056199754587797E-2</v>
      </c>
      <c r="M171" s="131">
        <f t="shared" si="70"/>
        <v>1171923.4820335915</v>
      </c>
      <c r="N171" s="124">
        <f t="shared" si="71"/>
        <v>2024.7120965050667</v>
      </c>
      <c r="O171" s="49">
        <f t="shared" si="72"/>
        <v>-8.8755641413910125E-3</v>
      </c>
      <c r="P171" s="49">
        <f t="shared" si="73"/>
        <v>-8.8755641413911235E-3</v>
      </c>
      <c r="R171" s="131">
        <v>846645</v>
      </c>
      <c r="S171" s="54">
        <v>89100</v>
      </c>
      <c r="T171" s="54">
        <v>225777</v>
      </c>
      <c r="V171" s="124">
        <f t="shared" si="74"/>
        <v>225777</v>
      </c>
      <c r="W171" s="51">
        <f t="shared" si="75"/>
        <v>0</v>
      </c>
      <c r="Y171" s="176">
        <v>-2.6970028398432544E-2</v>
      </c>
      <c r="Z171" s="61">
        <v>-1.8105875858795972E-2</v>
      </c>
      <c r="AA171" s="117">
        <f t="shared" si="76"/>
        <v>4</v>
      </c>
      <c r="AB171" s="63">
        <f t="shared" si="77"/>
        <v>870.11194383504653</v>
      </c>
      <c r="AC171" s="63">
        <f t="shared" si="77"/>
        <v>90.742981151791398</v>
      </c>
      <c r="AE171" s="124">
        <f t="shared" si="78"/>
        <v>0</v>
      </c>
      <c r="AF171" s="51">
        <v>0</v>
      </c>
      <c r="AG171" s="51">
        <f t="shared" si="79"/>
        <v>0</v>
      </c>
      <c r="AI171" s="124">
        <v>0</v>
      </c>
      <c r="AJ171" s="51">
        <f t="shared" si="80"/>
        <v>0</v>
      </c>
      <c r="AK171" s="51">
        <f t="shared" si="81"/>
        <v>0</v>
      </c>
      <c r="AM171" s="124">
        <f t="shared" si="82"/>
        <v>0</v>
      </c>
      <c r="AN171" s="51">
        <f t="shared" si="83"/>
        <v>0</v>
      </c>
      <c r="AO171" s="51">
        <f t="shared" si="84"/>
        <v>0</v>
      </c>
      <c r="AQ171" s="124">
        <f t="shared" si="85"/>
        <v>846645</v>
      </c>
      <c r="AR171" s="51">
        <f t="shared" si="85"/>
        <v>89100</v>
      </c>
      <c r="AS171" s="51">
        <f t="shared" si="86"/>
        <v>225777</v>
      </c>
      <c r="AU171" s="178">
        <f t="shared" si="87"/>
        <v>1161522</v>
      </c>
      <c r="AW171" s="124">
        <f t="shared" si="88"/>
        <v>1462.7340429862609</v>
      </c>
      <c r="AX171" s="51">
        <f t="shared" si="88"/>
        <v>153.93654156119251</v>
      </c>
      <c r="AY171" s="51">
        <f t="shared" si="88"/>
        <v>390.07104987723199</v>
      </c>
      <c r="AZ171" s="65">
        <f t="shared" si="89"/>
        <v>2006.7416344246856</v>
      </c>
      <c r="BB171" s="131">
        <v>870111.94383504649</v>
      </c>
      <c r="BC171" s="54">
        <v>90742.981151791406</v>
      </c>
      <c r="BD171" s="54">
        <v>211068.55704675362</v>
      </c>
      <c r="BE171" s="54">
        <f t="shared" si="90"/>
        <v>1171923.4820335915</v>
      </c>
      <c r="BG171" s="122">
        <f t="shared" si="91"/>
        <v>-2.6970028398432433E-2</v>
      </c>
      <c r="BH171" s="49">
        <f t="shared" si="91"/>
        <v>-1.8105875858796083E-2</v>
      </c>
      <c r="BI171" s="49">
        <f t="shared" si="91"/>
        <v>6.9685618545202388E-2</v>
      </c>
      <c r="BJ171" s="49">
        <f t="shared" si="92"/>
        <v>-8.8755641413910125E-3</v>
      </c>
      <c r="BL171" s="131">
        <v>815254</v>
      </c>
      <c r="BM171" s="54">
        <v>85571</v>
      </c>
      <c r="BN171" s="54">
        <v>209660</v>
      </c>
      <c r="BO171" s="54">
        <f t="shared" si="93"/>
        <v>1110485</v>
      </c>
      <c r="BQ171" s="122">
        <f t="shared" si="94"/>
        <v>3.8504564221702786E-2</v>
      </c>
      <c r="BR171" s="49">
        <f t="shared" si="94"/>
        <v>4.1240607215061287E-2</v>
      </c>
      <c r="BS171" s="49">
        <f t="shared" si="94"/>
        <v>7.6872078603453131E-2</v>
      </c>
      <c r="BT171" s="49">
        <f t="shared" si="95"/>
        <v>4.5959198008077573E-2</v>
      </c>
      <c r="BV171" s="122">
        <f t="shared" si="96"/>
        <v>3.3145830033325163E-2</v>
      </c>
      <c r="BW171" s="49">
        <f t="shared" si="96"/>
        <v>3.5867754911429683E-2</v>
      </c>
      <c r="BX171" s="49">
        <f t="shared" si="96"/>
        <v>7.1315366170084049E-2</v>
      </c>
      <c r="BY171" s="49">
        <f t="shared" si="96"/>
        <v>4.056199754587797E-2</v>
      </c>
      <c r="CA171" s="180">
        <v>579215.79128755652</v>
      </c>
      <c r="CB171" s="64">
        <v>559752.94956382015</v>
      </c>
      <c r="CC171" s="64">
        <v>553973.45563591877</v>
      </c>
      <c r="CD171" s="64">
        <v>572971.01941805461</v>
      </c>
      <c r="CF171" s="180">
        <v>574950.16510334727</v>
      </c>
      <c r="CG171" s="64">
        <v>556009.54331559211</v>
      </c>
      <c r="CH171" s="64">
        <v>550607.67600101815</v>
      </c>
      <c r="CI171" s="64">
        <v>569052.07914458343</v>
      </c>
      <c r="CK171" s="163">
        <v>578809.9375</v>
      </c>
      <c r="CL171" s="60">
        <v>575823.25</v>
      </c>
    </row>
    <row r="172" spans="1:90">
      <c r="A172" s="9" t="s">
        <v>368</v>
      </c>
      <c r="B172" s="23" t="s">
        <v>369</v>
      </c>
      <c r="D172" s="131">
        <v>388993.94186167995</v>
      </c>
      <c r="E172" s="54">
        <v>213944.1875</v>
      </c>
      <c r="F172" s="124">
        <f t="shared" si="65"/>
        <v>1818.2028986493497</v>
      </c>
      <c r="G172" s="131">
        <f t="shared" si="66"/>
        <v>373139</v>
      </c>
      <c r="H172" s="54">
        <v>212651.703125</v>
      </c>
      <c r="I172" s="124">
        <f t="shared" si="67"/>
        <v>1754.6955632923525</v>
      </c>
      <c r="J172" s="49">
        <f t="shared" si="68"/>
        <v>4.2490712205585535E-2</v>
      </c>
      <c r="K172" s="49">
        <f t="shared" si="69"/>
        <v>3.6192794172134279E-2</v>
      </c>
      <c r="M172" s="131">
        <f t="shared" si="70"/>
        <v>391551.9726046123</v>
      </c>
      <c r="N172" s="124">
        <f t="shared" si="71"/>
        <v>1830.1594316723947</v>
      </c>
      <c r="O172" s="49">
        <f t="shared" si="72"/>
        <v>-6.5330554355690351E-3</v>
      </c>
      <c r="P172" s="49">
        <f t="shared" si="73"/>
        <v>-6.5330554355689241E-3</v>
      </c>
      <c r="R172" s="131">
        <v>289177</v>
      </c>
      <c r="S172" s="54">
        <v>32763</v>
      </c>
      <c r="T172" s="54">
        <v>66744</v>
      </c>
      <c r="V172" s="124">
        <f t="shared" si="74"/>
        <v>66744</v>
      </c>
      <c r="W172" s="51">
        <f t="shared" si="75"/>
        <v>309.94186167995213</v>
      </c>
      <c r="Y172" s="176">
        <v>1.5632481340777105E-4</v>
      </c>
      <c r="Z172" s="61">
        <v>-1.9351183400154737E-3</v>
      </c>
      <c r="AA172" s="117">
        <f t="shared" si="76"/>
        <v>3</v>
      </c>
      <c r="AB172" s="63">
        <f t="shared" si="77"/>
        <v>289.13180152507636</v>
      </c>
      <c r="AC172" s="63">
        <f t="shared" si="77"/>
        <v>32.826523207096997</v>
      </c>
      <c r="AE172" s="124">
        <f t="shared" si="78"/>
        <v>0</v>
      </c>
      <c r="AF172" s="51">
        <v>0</v>
      </c>
      <c r="AG172" s="51">
        <f t="shared" si="79"/>
        <v>309.94186167995213</v>
      </c>
      <c r="AI172" s="124">
        <v>0</v>
      </c>
      <c r="AJ172" s="51">
        <f t="shared" si="80"/>
        <v>63.400282173926961</v>
      </c>
      <c r="AK172" s="51">
        <f t="shared" si="81"/>
        <v>246.54157950602516</v>
      </c>
      <c r="AM172" s="124">
        <f t="shared" si="82"/>
        <v>221.40446622311413</v>
      </c>
      <c r="AN172" s="51">
        <f t="shared" si="83"/>
        <v>25.137113282910985</v>
      </c>
      <c r="AO172" s="51">
        <f t="shared" si="84"/>
        <v>0</v>
      </c>
      <c r="AQ172" s="124">
        <f t="shared" si="85"/>
        <v>289398</v>
      </c>
      <c r="AR172" s="51">
        <f t="shared" si="85"/>
        <v>32852</v>
      </c>
      <c r="AS172" s="51">
        <f t="shared" si="86"/>
        <v>66744</v>
      </c>
      <c r="AU172" s="178">
        <f t="shared" si="87"/>
        <v>388994</v>
      </c>
      <c r="AW172" s="124">
        <f t="shared" si="88"/>
        <v>1352.6798899362479</v>
      </c>
      <c r="AX172" s="51">
        <f t="shared" si="88"/>
        <v>153.55406652494358</v>
      </c>
      <c r="AY172" s="51">
        <f t="shared" si="88"/>
        <v>311.96921393342365</v>
      </c>
      <c r="AZ172" s="65">
        <f t="shared" si="89"/>
        <v>1818.2031703946152</v>
      </c>
      <c r="BB172" s="131">
        <v>289131.80152507633</v>
      </c>
      <c r="BC172" s="54">
        <v>32826.523207097001</v>
      </c>
      <c r="BD172" s="54">
        <v>69593.64787243896</v>
      </c>
      <c r="BE172" s="54">
        <f t="shared" si="90"/>
        <v>391551.9726046123</v>
      </c>
      <c r="BG172" s="122">
        <f t="shared" si="91"/>
        <v>9.2068210248608118E-4</v>
      </c>
      <c r="BH172" s="49">
        <f t="shared" si="91"/>
        <v>7.7610390665716622E-4</v>
      </c>
      <c r="BI172" s="49">
        <f t="shared" si="91"/>
        <v>-4.0946953630914606E-2</v>
      </c>
      <c r="BJ172" s="49">
        <f t="shared" si="92"/>
        <v>-6.5329069538243578E-3</v>
      </c>
      <c r="BL172" s="131">
        <v>279683</v>
      </c>
      <c r="BM172" s="54">
        <v>31531</v>
      </c>
      <c r="BN172" s="54">
        <v>61925</v>
      </c>
      <c r="BO172" s="54">
        <f t="shared" si="93"/>
        <v>373139</v>
      </c>
      <c r="BQ172" s="122">
        <f t="shared" si="94"/>
        <v>3.473575440766874E-2</v>
      </c>
      <c r="BR172" s="49">
        <f t="shared" si="94"/>
        <v>4.1895277663251962E-2</v>
      </c>
      <c r="BS172" s="49">
        <f t="shared" si="94"/>
        <v>7.7819943480016196E-2</v>
      </c>
      <c r="BT172" s="49">
        <f t="shared" si="95"/>
        <v>4.249086801433255E-2</v>
      </c>
      <c r="BV172" s="122">
        <f t="shared" si="96"/>
        <v>2.8484685797423026E-2</v>
      </c>
      <c r="BW172" s="49">
        <f t="shared" si="96"/>
        <v>3.5600956782176452E-2</v>
      </c>
      <c r="BX172" s="49">
        <f t="shared" si="96"/>
        <v>7.1308593710295076E-2</v>
      </c>
      <c r="BY172" s="49">
        <f t="shared" si="96"/>
        <v>3.6192949039605793E-2</v>
      </c>
      <c r="CA172" s="180">
        <v>192469.14881850223</v>
      </c>
      <c r="CB172" s="64">
        <v>202492.17025789761</v>
      </c>
      <c r="CC172" s="64">
        <v>182656.45125751474</v>
      </c>
      <c r="CD172" s="64">
        <v>191435.64945819924</v>
      </c>
      <c r="CF172" s="180">
        <v>191640.23489866921</v>
      </c>
      <c r="CG172" s="64">
        <v>201544.55532388447</v>
      </c>
      <c r="CH172" s="64">
        <v>181892.73192470492</v>
      </c>
      <c r="CI172" s="64">
        <v>190667.87564071125</v>
      </c>
      <c r="CK172" s="163">
        <v>213944.1875</v>
      </c>
      <c r="CL172" s="60">
        <v>212651.703125</v>
      </c>
    </row>
    <row r="173" spans="1:90">
      <c r="A173" s="9" t="s">
        <v>370</v>
      </c>
      <c r="B173" s="23" t="s">
        <v>371</v>
      </c>
      <c r="D173" s="131">
        <v>1696559.6347958164</v>
      </c>
      <c r="E173" s="54">
        <v>819186.4375</v>
      </c>
      <c r="F173" s="124">
        <f t="shared" si="65"/>
        <v>2071.0299354727981</v>
      </c>
      <c r="G173" s="131">
        <f t="shared" si="66"/>
        <v>1628611</v>
      </c>
      <c r="H173" s="54">
        <v>815512.25</v>
      </c>
      <c r="I173" s="124">
        <f t="shared" si="67"/>
        <v>1997.0405104276483</v>
      </c>
      <c r="J173" s="49">
        <f t="shared" si="68"/>
        <v>4.1721832159930416E-2</v>
      </c>
      <c r="K173" s="49">
        <f t="shared" si="69"/>
        <v>3.7049536380864723E-2</v>
      </c>
      <c r="M173" s="131">
        <f t="shared" si="70"/>
        <v>1712612.8111107873</v>
      </c>
      <c r="N173" s="124">
        <f t="shared" si="71"/>
        <v>2090.626422401906</v>
      </c>
      <c r="O173" s="49">
        <f t="shared" si="72"/>
        <v>-9.3735000759214149E-3</v>
      </c>
      <c r="P173" s="49">
        <f t="shared" si="73"/>
        <v>-9.3735000759215259E-3</v>
      </c>
      <c r="R173" s="131">
        <v>1284487</v>
      </c>
      <c r="S173" s="54">
        <v>133419</v>
      </c>
      <c r="T173" s="54">
        <v>276018</v>
      </c>
      <c r="V173" s="124">
        <f t="shared" si="74"/>
        <v>276018</v>
      </c>
      <c r="W173" s="51">
        <f t="shared" si="75"/>
        <v>2635.6347958163824</v>
      </c>
      <c r="Y173" s="176">
        <v>-8.7402748408487163E-3</v>
      </c>
      <c r="Z173" s="61">
        <v>-1.5474913255262068E-2</v>
      </c>
      <c r="AA173" s="117">
        <f t="shared" si="76"/>
        <v>4</v>
      </c>
      <c r="AB173" s="63">
        <f t="shared" si="77"/>
        <v>1295.8127596617219</v>
      </c>
      <c r="AC173" s="63">
        <f t="shared" si="77"/>
        <v>135.51609989049686</v>
      </c>
      <c r="AE173" s="124">
        <f t="shared" si="78"/>
        <v>0</v>
      </c>
      <c r="AF173" s="51">
        <v>0</v>
      </c>
      <c r="AG173" s="51">
        <f t="shared" si="79"/>
        <v>2635.6347958163824</v>
      </c>
      <c r="AI173" s="124">
        <v>0</v>
      </c>
      <c r="AJ173" s="51">
        <f t="shared" si="80"/>
        <v>0</v>
      </c>
      <c r="AK173" s="51">
        <f t="shared" si="81"/>
        <v>2635.6347958163824</v>
      </c>
      <c r="AM173" s="124">
        <f t="shared" si="82"/>
        <v>2386.0967907093936</v>
      </c>
      <c r="AN173" s="51">
        <f t="shared" si="83"/>
        <v>249.53800510698892</v>
      </c>
      <c r="AO173" s="51">
        <f t="shared" si="84"/>
        <v>0</v>
      </c>
      <c r="AQ173" s="124">
        <f t="shared" si="85"/>
        <v>1286873</v>
      </c>
      <c r="AR173" s="51">
        <f t="shared" si="85"/>
        <v>133669</v>
      </c>
      <c r="AS173" s="51">
        <f t="shared" si="86"/>
        <v>276018</v>
      </c>
      <c r="AU173" s="178">
        <f t="shared" si="87"/>
        <v>1696560</v>
      </c>
      <c r="AW173" s="124">
        <f t="shared" si="88"/>
        <v>1570.9159003258035</v>
      </c>
      <c r="AX173" s="51">
        <f t="shared" si="88"/>
        <v>163.17286747072151</v>
      </c>
      <c r="AY173" s="51">
        <f t="shared" si="88"/>
        <v>336.94161348954214</v>
      </c>
      <c r="AZ173" s="65">
        <f t="shared" si="89"/>
        <v>2071.030381286067</v>
      </c>
      <c r="BB173" s="131">
        <v>1295812.7596617222</v>
      </c>
      <c r="BC173" s="54">
        <v>135516.09989049684</v>
      </c>
      <c r="BD173" s="54">
        <v>281283.95155856834</v>
      </c>
      <c r="BE173" s="54">
        <f t="shared" si="90"/>
        <v>1712612.8111107873</v>
      </c>
      <c r="BG173" s="122">
        <f t="shared" si="91"/>
        <v>-6.8989594330403081E-3</v>
      </c>
      <c r="BH173" s="49">
        <f t="shared" si="91"/>
        <v>-1.3630114001136229E-2</v>
      </c>
      <c r="BI173" s="49">
        <f t="shared" si="91"/>
        <v>-1.8721123368006576E-2</v>
      </c>
      <c r="BJ173" s="49">
        <f t="shared" si="92"/>
        <v>-9.3732868320514084E-3</v>
      </c>
      <c r="BL173" s="131">
        <v>1243805</v>
      </c>
      <c r="BM173" s="54">
        <v>128317</v>
      </c>
      <c r="BN173" s="54">
        <v>256489</v>
      </c>
      <c r="BO173" s="54">
        <f t="shared" si="93"/>
        <v>1628611</v>
      </c>
      <c r="BQ173" s="122">
        <f t="shared" si="94"/>
        <v>3.4626006488155392E-2</v>
      </c>
      <c r="BR173" s="49">
        <f t="shared" si="94"/>
        <v>4.1709204548111334E-2</v>
      </c>
      <c r="BS173" s="49">
        <f t="shared" si="94"/>
        <v>7.6139717492758052E-2</v>
      </c>
      <c r="BT173" s="49">
        <f t="shared" si="95"/>
        <v>4.1722056402664576E-2</v>
      </c>
      <c r="BV173" s="122">
        <f t="shared" si="96"/>
        <v>2.9985536668104551E-2</v>
      </c>
      <c r="BW173" s="49">
        <f t="shared" si="96"/>
        <v>3.7036965405986111E-2</v>
      </c>
      <c r="BX173" s="49">
        <f t="shared" si="96"/>
        <v>7.1313051770200087E-2</v>
      </c>
      <c r="BY173" s="49">
        <f t="shared" si="96"/>
        <v>3.7049759617832967E-2</v>
      </c>
      <c r="CA173" s="180">
        <v>862596.15014578518</v>
      </c>
      <c r="CB173" s="64">
        <v>835938.33555239532</v>
      </c>
      <c r="CC173" s="64">
        <v>738261.75172699965</v>
      </c>
      <c r="CD173" s="64">
        <v>837322.16590437863</v>
      </c>
      <c r="CF173" s="180">
        <v>858048.63303438795</v>
      </c>
      <c r="CG173" s="64">
        <v>831163.50779396179</v>
      </c>
      <c r="CH173" s="64">
        <v>734198.15987085889</v>
      </c>
      <c r="CI173" s="64">
        <v>833560.24030737428</v>
      </c>
      <c r="CK173" s="163">
        <v>819186.4375</v>
      </c>
      <c r="CL173" s="60">
        <v>815512.25</v>
      </c>
    </row>
    <row r="174" spans="1:90">
      <c r="A174" s="9" t="s">
        <v>372</v>
      </c>
      <c r="B174" s="23" t="s">
        <v>373</v>
      </c>
      <c r="D174" s="131">
        <v>1284870.9881019979</v>
      </c>
      <c r="E174" s="54">
        <v>669808.625</v>
      </c>
      <c r="F174" s="124">
        <f t="shared" si="65"/>
        <v>1918.2658152573026</v>
      </c>
      <c r="G174" s="131">
        <f t="shared" si="66"/>
        <v>1227115</v>
      </c>
      <c r="H174" s="54">
        <v>665453.4375</v>
      </c>
      <c r="I174" s="124">
        <f t="shared" si="67"/>
        <v>1844.0283434556607</v>
      </c>
      <c r="J174" s="49">
        <f t="shared" si="68"/>
        <v>4.706648366452848E-2</v>
      </c>
      <c r="K174" s="49">
        <f t="shared" si="69"/>
        <v>4.0258313851360361E-2</v>
      </c>
      <c r="M174" s="131">
        <f t="shared" si="70"/>
        <v>1314554.3773747825</v>
      </c>
      <c r="N174" s="124">
        <f t="shared" si="71"/>
        <v>1962.5820395710527</v>
      </c>
      <c r="O174" s="49">
        <f t="shared" si="72"/>
        <v>-2.2580571624631784E-2</v>
      </c>
      <c r="P174" s="49">
        <f t="shared" si="73"/>
        <v>-2.2580571624631784E-2</v>
      </c>
      <c r="R174" s="131">
        <v>951675</v>
      </c>
      <c r="S174" s="54">
        <v>104838</v>
      </c>
      <c r="T174" s="54">
        <v>227475</v>
      </c>
      <c r="V174" s="124">
        <f t="shared" si="74"/>
        <v>227475</v>
      </c>
      <c r="W174" s="51">
        <f t="shared" si="75"/>
        <v>882.9881019978784</v>
      </c>
      <c r="Y174" s="176">
        <v>-2.4400495724559046E-2</v>
      </c>
      <c r="Z174" s="61">
        <v>-2.4058320260305743E-2</v>
      </c>
      <c r="AA174" s="117">
        <f t="shared" si="76"/>
        <v>4</v>
      </c>
      <c r="AB174" s="63">
        <f t="shared" si="77"/>
        <v>975.47712542842135</v>
      </c>
      <c r="AC174" s="63">
        <f t="shared" si="77"/>
        <v>107.42240256401661</v>
      </c>
      <c r="AE174" s="124">
        <f t="shared" si="78"/>
        <v>0</v>
      </c>
      <c r="AF174" s="51">
        <v>0</v>
      </c>
      <c r="AG174" s="51">
        <f t="shared" si="79"/>
        <v>882.9881019978784</v>
      </c>
      <c r="AI174" s="124">
        <v>0</v>
      </c>
      <c r="AJ174" s="51">
        <f t="shared" si="80"/>
        <v>0</v>
      </c>
      <c r="AK174" s="51">
        <f t="shared" si="81"/>
        <v>882.9881019978784</v>
      </c>
      <c r="AM174" s="124">
        <f t="shared" si="82"/>
        <v>795.39668571210507</v>
      </c>
      <c r="AN174" s="51">
        <f t="shared" si="83"/>
        <v>87.591416285773306</v>
      </c>
      <c r="AO174" s="51">
        <f t="shared" si="84"/>
        <v>0</v>
      </c>
      <c r="AQ174" s="124">
        <f t="shared" si="85"/>
        <v>952470</v>
      </c>
      <c r="AR174" s="51">
        <f t="shared" si="85"/>
        <v>104926</v>
      </c>
      <c r="AS174" s="51">
        <f t="shared" si="86"/>
        <v>227475</v>
      </c>
      <c r="AU174" s="178">
        <f t="shared" si="87"/>
        <v>1284871</v>
      </c>
      <c r="AW174" s="124">
        <f t="shared" si="88"/>
        <v>1422.003187850858</v>
      </c>
      <c r="AX174" s="51">
        <f t="shared" si="88"/>
        <v>156.6507149710113</v>
      </c>
      <c r="AY174" s="51">
        <f t="shared" si="88"/>
        <v>339.61193019871905</v>
      </c>
      <c r="AZ174" s="65">
        <f t="shared" si="89"/>
        <v>1918.2658330205886</v>
      </c>
      <c r="BB174" s="131">
        <v>975477.12542842131</v>
      </c>
      <c r="BC174" s="54">
        <v>107422.40256401658</v>
      </c>
      <c r="BD174" s="54">
        <v>231654.84938234463</v>
      </c>
      <c r="BE174" s="54">
        <f t="shared" si="90"/>
        <v>1314554.3773747825</v>
      </c>
      <c r="BG174" s="122">
        <f t="shared" si="91"/>
        <v>-2.3585509930144966E-2</v>
      </c>
      <c r="BH174" s="49">
        <f t="shared" si="91"/>
        <v>-2.323912428349284E-2</v>
      </c>
      <c r="BI174" s="49">
        <f t="shared" si="91"/>
        <v>-1.8043435712609801E-2</v>
      </c>
      <c r="BJ174" s="49">
        <f t="shared" si="92"/>
        <v>-2.2580562573654261E-2</v>
      </c>
      <c r="BL174" s="131">
        <v>915783</v>
      </c>
      <c r="BM174" s="54">
        <v>100380</v>
      </c>
      <c r="BN174" s="54">
        <v>210952</v>
      </c>
      <c r="BO174" s="54">
        <f t="shared" si="93"/>
        <v>1227115</v>
      </c>
      <c r="BQ174" s="122">
        <f t="shared" si="94"/>
        <v>4.0060800429796206E-2</v>
      </c>
      <c r="BR174" s="49">
        <f t="shared" si="94"/>
        <v>4.5287905957362096E-2</v>
      </c>
      <c r="BS174" s="49">
        <f t="shared" si="94"/>
        <v>7.8325875080587082E-2</v>
      </c>
      <c r="BT174" s="49">
        <f t="shared" si="95"/>
        <v>4.7066493360442996E-2</v>
      </c>
      <c r="BV174" s="122">
        <f t="shared" si="96"/>
        <v>3.3298182529389209E-2</v>
      </c>
      <c r="BW174" s="49">
        <f t="shared" si="96"/>
        <v>3.8491300700260744E-2</v>
      </c>
      <c r="BX174" s="49">
        <f t="shared" si="96"/>
        <v>7.1314452419259489E-2</v>
      </c>
      <c r="BY174" s="49">
        <f t="shared" si="96"/>
        <v>4.025832348423064E-2</v>
      </c>
      <c r="CA174" s="180">
        <v>649355.24571427726</v>
      </c>
      <c r="CB174" s="64">
        <v>662640.8557578373</v>
      </c>
      <c r="CC174" s="64">
        <v>608004.52337734669</v>
      </c>
      <c r="CD174" s="64">
        <v>642705.40972341888</v>
      </c>
      <c r="CF174" s="180">
        <v>643121.0636814608</v>
      </c>
      <c r="CG174" s="64">
        <v>657730.76199160609</v>
      </c>
      <c r="CH174" s="64">
        <v>603495.51498405822</v>
      </c>
      <c r="CI174" s="64">
        <v>637130.15829364932</v>
      </c>
      <c r="CK174" s="163">
        <v>669808.625</v>
      </c>
      <c r="CL174" s="60">
        <v>665453.4375</v>
      </c>
    </row>
    <row r="175" spans="1:90">
      <c r="A175" s="9" t="s">
        <v>374</v>
      </c>
      <c r="B175" s="23" t="s">
        <v>375</v>
      </c>
      <c r="D175" s="131">
        <v>1277238</v>
      </c>
      <c r="E175" s="54">
        <v>594219.5</v>
      </c>
      <c r="F175" s="124">
        <f t="shared" si="65"/>
        <v>2149.4380443590289</v>
      </c>
      <c r="G175" s="131">
        <f t="shared" si="66"/>
        <v>1219856</v>
      </c>
      <c r="H175" s="54">
        <v>590534.5625</v>
      </c>
      <c r="I175" s="124">
        <f t="shared" si="67"/>
        <v>2065.6809566501875</v>
      </c>
      <c r="J175" s="49">
        <f t="shared" si="68"/>
        <v>4.7039978489264334E-2</v>
      </c>
      <c r="K175" s="49">
        <f t="shared" si="69"/>
        <v>4.054696222047105E-2</v>
      </c>
      <c r="M175" s="131">
        <f t="shared" si="70"/>
        <v>1306154.1440318071</v>
      </c>
      <c r="N175" s="124">
        <f t="shared" si="71"/>
        <v>2198.1004393693024</v>
      </c>
      <c r="O175" s="49">
        <f t="shared" si="72"/>
        <v>-2.2138385552680218E-2</v>
      </c>
      <c r="P175" s="49">
        <f t="shared" si="73"/>
        <v>-2.2138385552680218E-2</v>
      </c>
      <c r="R175" s="131">
        <v>962157</v>
      </c>
      <c r="S175" s="54">
        <v>100472</v>
      </c>
      <c r="T175" s="54">
        <v>214609</v>
      </c>
      <c r="V175" s="124">
        <f t="shared" si="74"/>
        <v>214609</v>
      </c>
      <c r="W175" s="51">
        <f t="shared" si="75"/>
        <v>0</v>
      </c>
      <c r="Y175" s="176">
        <v>-2.9829307480721656E-2</v>
      </c>
      <c r="Z175" s="61">
        <v>-3.3690252326174508E-2</v>
      </c>
      <c r="AA175" s="117">
        <f t="shared" si="76"/>
        <v>4</v>
      </c>
      <c r="AB175" s="63">
        <f t="shared" si="77"/>
        <v>991.73991486130251</v>
      </c>
      <c r="AC175" s="63">
        <f t="shared" si="77"/>
        <v>103.97494203268036</v>
      </c>
      <c r="AE175" s="124">
        <f t="shared" si="78"/>
        <v>0</v>
      </c>
      <c r="AF175" s="51">
        <v>0</v>
      </c>
      <c r="AG175" s="51">
        <f t="shared" si="79"/>
        <v>0</v>
      </c>
      <c r="AI175" s="124">
        <v>0</v>
      </c>
      <c r="AJ175" s="51">
        <f t="shared" si="80"/>
        <v>0</v>
      </c>
      <c r="AK175" s="51">
        <f t="shared" si="81"/>
        <v>0</v>
      </c>
      <c r="AM175" s="124">
        <f t="shared" si="82"/>
        <v>0</v>
      </c>
      <c r="AN175" s="51">
        <f t="shared" si="83"/>
        <v>0</v>
      </c>
      <c r="AO175" s="51">
        <f t="shared" si="84"/>
        <v>0</v>
      </c>
      <c r="AQ175" s="124">
        <f t="shared" si="85"/>
        <v>962157</v>
      </c>
      <c r="AR175" s="51">
        <f t="shared" si="85"/>
        <v>100472</v>
      </c>
      <c r="AS175" s="51">
        <f t="shared" si="86"/>
        <v>214609</v>
      </c>
      <c r="AU175" s="178">
        <f t="shared" si="87"/>
        <v>1277238</v>
      </c>
      <c r="AW175" s="124">
        <f t="shared" si="88"/>
        <v>1619.1945905511348</v>
      </c>
      <c r="AX175" s="51">
        <f t="shared" si="88"/>
        <v>169.08230039572919</v>
      </c>
      <c r="AY175" s="51">
        <f t="shared" si="88"/>
        <v>361.16115341216505</v>
      </c>
      <c r="AZ175" s="65">
        <f t="shared" si="89"/>
        <v>2149.4380443590289</v>
      </c>
      <c r="BB175" s="131">
        <v>991739.91486130259</v>
      </c>
      <c r="BC175" s="54">
        <v>103974.94203268038</v>
      </c>
      <c r="BD175" s="54">
        <v>210439.28713782405</v>
      </c>
      <c r="BE175" s="54">
        <f t="shared" si="90"/>
        <v>1306154.1440318071</v>
      </c>
      <c r="BG175" s="122">
        <f t="shared" si="91"/>
        <v>-2.9829307480721767E-2</v>
      </c>
      <c r="BH175" s="49">
        <f t="shared" si="91"/>
        <v>-3.3690252326174619E-2</v>
      </c>
      <c r="BI175" s="49">
        <f t="shared" si="91"/>
        <v>1.9814327062631865E-2</v>
      </c>
      <c r="BJ175" s="49">
        <f t="shared" si="92"/>
        <v>-2.2138385552680218E-2</v>
      </c>
      <c r="BL175" s="131">
        <v>924806</v>
      </c>
      <c r="BM175" s="54">
        <v>95969</v>
      </c>
      <c r="BN175" s="54">
        <v>199081</v>
      </c>
      <c r="BO175" s="54">
        <f t="shared" si="93"/>
        <v>1219856</v>
      </c>
      <c r="BQ175" s="122">
        <f t="shared" si="94"/>
        <v>4.0387930009104567E-2</v>
      </c>
      <c r="BR175" s="49">
        <f t="shared" si="94"/>
        <v>4.6921401702633148E-2</v>
      </c>
      <c r="BS175" s="49">
        <f t="shared" si="94"/>
        <v>7.799840266022362E-2</v>
      </c>
      <c r="BT175" s="49">
        <f t="shared" si="95"/>
        <v>4.7039978489264334E-2</v>
      </c>
      <c r="BV175" s="122">
        <f t="shared" si="96"/>
        <v>3.3936165134613061E-2</v>
      </c>
      <c r="BW175" s="49">
        <f t="shared" si="96"/>
        <v>4.0429120764887694E-2</v>
      </c>
      <c r="BX175" s="49">
        <f t="shared" si="96"/>
        <v>7.1313403701248612E-2</v>
      </c>
      <c r="BY175" s="49">
        <f t="shared" si="96"/>
        <v>4.054696222047105E-2</v>
      </c>
      <c r="CA175" s="180">
        <v>660181.05326312187</v>
      </c>
      <c r="CB175" s="64">
        <v>641375.01043926307</v>
      </c>
      <c r="CC175" s="64">
        <v>552321.86512497312</v>
      </c>
      <c r="CD175" s="64">
        <v>638598.40927871224</v>
      </c>
      <c r="CF175" s="180">
        <v>652502.5959246126</v>
      </c>
      <c r="CG175" s="64">
        <v>637096.43894245801</v>
      </c>
      <c r="CH175" s="64">
        <v>547733.15752981091</v>
      </c>
      <c r="CI175" s="64">
        <v>632369.90206217265</v>
      </c>
      <c r="CK175" s="163">
        <v>594219.5</v>
      </c>
      <c r="CL175" s="60">
        <v>590534.5625</v>
      </c>
    </row>
    <row r="176" spans="1:90">
      <c r="A176" s="9" t="s">
        <v>376</v>
      </c>
      <c r="B176" s="23" t="s">
        <v>377</v>
      </c>
      <c r="D176" s="131">
        <v>1217125.4025346506</v>
      </c>
      <c r="E176" s="54">
        <v>593350.0625</v>
      </c>
      <c r="F176" s="124">
        <f t="shared" si="65"/>
        <v>2051.2771118729775</v>
      </c>
      <c r="G176" s="131">
        <f t="shared" si="66"/>
        <v>1159066</v>
      </c>
      <c r="H176" s="54">
        <v>589769.875</v>
      </c>
      <c r="I176" s="124">
        <f t="shared" si="67"/>
        <v>1965.2851885661335</v>
      </c>
      <c r="J176" s="49">
        <f t="shared" si="68"/>
        <v>5.0091541408902263E-2</v>
      </c>
      <c r="K176" s="49">
        <f t="shared" si="69"/>
        <v>4.375544262335973E-2</v>
      </c>
      <c r="M176" s="131">
        <f t="shared" si="70"/>
        <v>1261269.8471861668</v>
      </c>
      <c r="N176" s="124">
        <f t="shared" si="71"/>
        <v>2125.6757635989406</v>
      </c>
      <c r="O176" s="49">
        <f t="shared" si="72"/>
        <v>-3.5000000000000253E-2</v>
      </c>
      <c r="P176" s="49">
        <f t="shared" si="73"/>
        <v>-3.5000000000000142E-2</v>
      </c>
      <c r="R176" s="131">
        <v>922876</v>
      </c>
      <c r="S176" s="54">
        <v>95141</v>
      </c>
      <c r="T176" s="54">
        <v>195292</v>
      </c>
      <c r="V176" s="124">
        <f t="shared" si="74"/>
        <v>195292</v>
      </c>
      <c r="W176" s="51">
        <f t="shared" si="75"/>
        <v>3816.4025346506387</v>
      </c>
      <c r="Y176" s="176">
        <v>-3.1383614718231367E-2</v>
      </c>
      <c r="Z176" s="61">
        <v>-2.7788328995503431E-2</v>
      </c>
      <c r="AA176" s="117">
        <f t="shared" si="76"/>
        <v>4</v>
      </c>
      <c r="AB176" s="63">
        <f t="shared" si="77"/>
        <v>952.77760527614578</v>
      </c>
      <c r="AC176" s="63">
        <f t="shared" si="77"/>
        <v>97.860376333169896</v>
      </c>
      <c r="AE176" s="124">
        <f t="shared" si="78"/>
        <v>0</v>
      </c>
      <c r="AF176" s="51">
        <v>0</v>
      </c>
      <c r="AG176" s="51">
        <f t="shared" si="79"/>
        <v>3816.4025346506387</v>
      </c>
      <c r="AI176" s="124">
        <v>0</v>
      </c>
      <c r="AJ176" s="51">
        <f t="shared" si="80"/>
        <v>0</v>
      </c>
      <c r="AK176" s="51">
        <f t="shared" si="81"/>
        <v>3816.4025346506387</v>
      </c>
      <c r="AM176" s="124">
        <f t="shared" si="82"/>
        <v>3460.9284371811136</v>
      </c>
      <c r="AN176" s="51">
        <f t="shared" si="83"/>
        <v>355.47409746952513</v>
      </c>
      <c r="AO176" s="51">
        <f t="shared" si="84"/>
        <v>0</v>
      </c>
      <c r="AQ176" s="124">
        <f t="shared" si="85"/>
        <v>926337</v>
      </c>
      <c r="AR176" s="51">
        <f t="shared" si="85"/>
        <v>95496</v>
      </c>
      <c r="AS176" s="51">
        <f t="shared" si="86"/>
        <v>195292</v>
      </c>
      <c r="AU176" s="178">
        <f t="shared" si="87"/>
        <v>1217125</v>
      </c>
      <c r="AW176" s="124">
        <f t="shared" si="88"/>
        <v>1561.1981164997349</v>
      </c>
      <c r="AX176" s="51">
        <f t="shared" si="88"/>
        <v>160.94377676078867</v>
      </c>
      <c r="AY176" s="51">
        <f t="shared" si="88"/>
        <v>329.13454020239527</v>
      </c>
      <c r="AZ176" s="65">
        <f t="shared" si="89"/>
        <v>2051.2764334629192</v>
      </c>
      <c r="BB176" s="131">
        <v>952777.60527614562</v>
      </c>
      <c r="BC176" s="54">
        <v>97860.376333169901</v>
      </c>
      <c r="BD176" s="54">
        <v>210631.86557685109</v>
      </c>
      <c r="BE176" s="54">
        <f t="shared" si="90"/>
        <v>1261269.8471861668</v>
      </c>
      <c r="BG176" s="122">
        <f t="shared" si="91"/>
        <v>-2.7751077617407138E-2</v>
      </c>
      <c r="BH176" s="49">
        <f t="shared" si="91"/>
        <v>-2.4160711635936027E-2</v>
      </c>
      <c r="BI176" s="49">
        <f t="shared" si="91"/>
        <v>-7.2827848411446516E-2</v>
      </c>
      <c r="BJ176" s="49">
        <f t="shared" si="92"/>
        <v>-3.5000319150300663E-2</v>
      </c>
      <c r="BL176" s="131">
        <v>886832</v>
      </c>
      <c r="BM176" s="54">
        <v>91042</v>
      </c>
      <c r="BN176" s="54">
        <v>181192</v>
      </c>
      <c r="BO176" s="54">
        <f t="shared" si="93"/>
        <v>1159066</v>
      </c>
      <c r="BQ176" s="122">
        <f t="shared" si="94"/>
        <v>4.4546204918180621E-2</v>
      </c>
      <c r="BR176" s="49">
        <f t="shared" si="94"/>
        <v>4.8922475341051319E-2</v>
      </c>
      <c r="BS176" s="49">
        <f t="shared" si="94"/>
        <v>7.7818005209943086E-2</v>
      </c>
      <c r="BT176" s="49">
        <f t="shared" si="95"/>
        <v>5.0091194116642201E-2</v>
      </c>
      <c r="BV176" s="122">
        <f t="shared" si="96"/>
        <v>3.8243565882020381E-2</v>
      </c>
      <c r="BW176" s="49">
        <f t="shared" si="96"/>
        <v>4.2593430529186849E-2</v>
      </c>
      <c r="BX176" s="49">
        <f t="shared" si="96"/>
        <v>7.1314608996805307E-2</v>
      </c>
      <c r="BY176" s="49">
        <f t="shared" si="96"/>
        <v>4.3755097426610545E-2</v>
      </c>
      <c r="CA176" s="180">
        <v>634244.63768274256</v>
      </c>
      <c r="CB176" s="64">
        <v>603656.98374276864</v>
      </c>
      <c r="CC176" s="64">
        <v>552827.30916098435</v>
      </c>
      <c r="CD176" s="64">
        <v>616653.80136379716</v>
      </c>
      <c r="CF176" s="180">
        <v>626634.46901819017</v>
      </c>
      <c r="CG176" s="64">
        <v>599270.07417246338</v>
      </c>
      <c r="CH176" s="64">
        <v>548412.62017442519</v>
      </c>
      <c r="CI176" s="64">
        <v>610343.02755113249</v>
      </c>
      <c r="CK176" s="163">
        <v>593350.0625</v>
      </c>
      <c r="CL176" s="60">
        <v>589769.875</v>
      </c>
    </row>
    <row r="177" spans="1:90">
      <c r="A177" s="9" t="s">
        <v>378</v>
      </c>
      <c r="B177" s="23" t="s">
        <v>379</v>
      </c>
      <c r="D177" s="131">
        <v>454579.24391377892</v>
      </c>
      <c r="E177" s="54">
        <v>244411.71875</v>
      </c>
      <c r="F177" s="124">
        <f t="shared" si="65"/>
        <v>1859.8913597050218</v>
      </c>
      <c r="G177" s="131">
        <f t="shared" si="66"/>
        <v>435754</v>
      </c>
      <c r="H177" s="54">
        <v>243210.375</v>
      </c>
      <c r="I177" s="124">
        <f t="shared" si="67"/>
        <v>1791.6752112240276</v>
      </c>
      <c r="J177" s="49">
        <f t="shared" si="68"/>
        <v>4.3201540120753723E-2</v>
      </c>
      <c r="K177" s="49">
        <f t="shared" si="69"/>
        <v>3.8073947807979458E-2</v>
      </c>
      <c r="M177" s="131">
        <f t="shared" si="70"/>
        <v>461120.62839712203</v>
      </c>
      <c r="N177" s="124">
        <f t="shared" si="71"/>
        <v>1886.6551520337935</v>
      </c>
      <c r="O177" s="49">
        <f t="shared" si="72"/>
        <v>-1.4185842229789802E-2</v>
      </c>
      <c r="P177" s="49">
        <f t="shared" si="73"/>
        <v>-1.4185842229789913E-2</v>
      </c>
      <c r="R177" s="131">
        <v>336997</v>
      </c>
      <c r="S177" s="54">
        <v>36966</v>
      </c>
      <c r="T177" s="54">
        <v>79748</v>
      </c>
      <c r="V177" s="124">
        <f t="shared" si="74"/>
        <v>79748</v>
      </c>
      <c r="W177" s="51">
        <f t="shared" si="75"/>
        <v>868.2439137789188</v>
      </c>
      <c r="Y177" s="176">
        <v>-3.9560158355513853E-3</v>
      </c>
      <c r="Z177" s="61">
        <v>-3.1354277252296447E-2</v>
      </c>
      <c r="AA177" s="117">
        <f t="shared" si="76"/>
        <v>4</v>
      </c>
      <c r="AB177" s="63">
        <f t="shared" si="77"/>
        <v>338.3354604392261</v>
      </c>
      <c r="AC177" s="63">
        <f t="shared" si="77"/>
        <v>38.162559470288684</v>
      </c>
      <c r="AE177" s="124">
        <f t="shared" si="78"/>
        <v>0</v>
      </c>
      <c r="AF177" s="51">
        <v>0</v>
      </c>
      <c r="AG177" s="51">
        <f t="shared" si="79"/>
        <v>868.2439137789188</v>
      </c>
      <c r="AI177" s="124">
        <v>0</v>
      </c>
      <c r="AJ177" s="51">
        <f t="shared" si="80"/>
        <v>0</v>
      </c>
      <c r="AK177" s="51">
        <f t="shared" si="81"/>
        <v>868.2439137789188</v>
      </c>
      <c r="AM177" s="124">
        <f t="shared" si="82"/>
        <v>780.23704988553766</v>
      </c>
      <c r="AN177" s="51">
        <f t="shared" si="83"/>
        <v>88.006863893381194</v>
      </c>
      <c r="AO177" s="51">
        <f t="shared" si="84"/>
        <v>0</v>
      </c>
      <c r="AQ177" s="124">
        <f t="shared" si="85"/>
        <v>337777</v>
      </c>
      <c r="AR177" s="51">
        <f t="shared" si="85"/>
        <v>37054</v>
      </c>
      <c r="AS177" s="51">
        <f t="shared" si="86"/>
        <v>79748</v>
      </c>
      <c r="AU177" s="178">
        <f t="shared" si="87"/>
        <v>454579</v>
      </c>
      <c r="AW177" s="124">
        <f t="shared" si="88"/>
        <v>1382.0000191787042</v>
      </c>
      <c r="AX177" s="51">
        <f t="shared" si="88"/>
        <v>151.60484198346154</v>
      </c>
      <c r="AY177" s="51">
        <f t="shared" si="88"/>
        <v>326.28550058015583</v>
      </c>
      <c r="AZ177" s="65">
        <f t="shared" si="89"/>
        <v>1859.8903617423211</v>
      </c>
      <c r="BB177" s="131">
        <v>338335.46043922612</v>
      </c>
      <c r="BC177" s="54">
        <v>38162.559470288681</v>
      </c>
      <c r="BD177" s="54">
        <v>84622.608487607184</v>
      </c>
      <c r="BE177" s="54">
        <f t="shared" si="90"/>
        <v>461120.62839712203</v>
      </c>
      <c r="BG177" s="122">
        <f t="shared" si="91"/>
        <v>-1.6506116104446633E-3</v>
      </c>
      <c r="BH177" s="49">
        <f t="shared" si="91"/>
        <v>-2.9048352250895193E-2</v>
      </c>
      <c r="BI177" s="49">
        <f t="shared" si="91"/>
        <v>-5.7604091562848292E-2</v>
      </c>
      <c r="BJ177" s="49">
        <f t="shared" si="92"/>
        <v>-1.418637118851318E-2</v>
      </c>
      <c r="BL177" s="131">
        <v>326302</v>
      </c>
      <c r="BM177" s="54">
        <v>35378</v>
      </c>
      <c r="BN177" s="54">
        <v>74074</v>
      </c>
      <c r="BO177" s="54">
        <f t="shared" si="93"/>
        <v>435754</v>
      </c>
      <c r="BQ177" s="122">
        <f t="shared" si="94"/>
        <v>3.5166808661914351E-2</v>
      </c>
      <c r="BR177" s="49">
        <f t="shared" si="94"/>
        <v>4.7374074283452972E-2</v>
      </c>
      <c r="BS177" s="49">
        <f t="shared" si="94"/>
        <v>7.6599076599076499E-2</v>
      </c>
      <c r="BT177" s="49">
        <f t="shared" si="95"/>
        <v>4.3200980369658026E-2</v>
      </c>
      <c r="BV177" s="122">
        <f t="shared" si="96"/>
        <v>3.0078709031694073E-2</v>
      </c>
      <c r="BW177" s="49">
        <f t="shared" si="96"/>
        <v>4.222597293836361E-2</v>
      </c>
      <c r="BX177" s="49">
        <f t="shared" si="96"/>
        <v>7.1307327175019752E-2</v>
      </c>
      <c r="BY177" s="49">
        <f t="shared" si="96"/>
        <v>3.8073390808198049E-2</v>
      </c>
      <c r="CA177" s="180">
        <v>225223.02196566272</v>
      </c>
      <c r="CB177" s="64">
        <v>235407.79634147024</v>
      </c>
      <c r="CC177" s="64">
        <v>222101.66926199777</v>
      </c>
      <c r="CD177" s="64">
        <v>225448.81178498289</v>
      </c>
      <c r="CF177" s="180">
        <v>224000.9756087389</v>
      </c>
      <c r="CG177" s="64">
        <v>233906.08070039185</v>
      </c>
      <c r="CH177" s="64">
        <v>220386.067084565</v>
      </c>
      <c r="CI177" s="64">
        <v>224135.48577113546</v>
      </c>
      <c r="CK177" s="163">
        <v>244411.71875</v>
      </c>
      <c r="CL177" s="60">
        <v>243210.375</v>
      </c>
    </row>
    <row r="178" spans="1:90">
      <c r="A178" s="9" t="s">
        <v>380</v>
      </c>
      <c r="B178" s="23" t="s">
        <v>381</v>
      </c>
      <c r="D178" s="131">
        <v>812159.19711960503</v>
      </c>
      <c r="E178" s="54">
        <v>338424.6875</v>
      </c>
      <c r="F178" s="124">
        <f t="shared" si="65"/>
        <v>2399.8225517150104</v>
      </c>
      <c r="G178" s="131">
        <f t="shared" si="66"/>
        <v>782937</v>
      </c>
      <c r="H178" s="54">
        <v>338052.3125</v>
      </c>
      <c r="I178" s="124">
        <f t="shared" si="67"/>
        <v>2316.0232042488988</v>
      </c>
      <c r="J178" s="49">
        <f t="shared" si="68"/>
        <v>3.7323816756143824E-2</v>
      </c>
      <c r="K178" s="49">
        <f t="shared" si="69"/>
        <v>3.6182429999999988E-2</v>
      </c>
      <c r="M178" s="131">
        <f t="shared" si="70"/>
        <v>814490.32494298858</v>
      </c>
      <c r="N178" s="124">
        <f t="shared" si="71"/>
        <v>2406.7107247989661</v>
      </c>
      <c r="O178" s="49">
        <f t="shared" si="72"/>
        <v>-2.8620693849822354E-3</v>
      </c>
      <c r="P178" s="49">
        <f t="shared" si="73"/>
        <v>-2.8620693849823464E-3</v>
      </c>
      <c r="R178" s="131">
        <v>617494</v>
      </c>
      <c r="S178" s="54">
        <v>58295</v>
      </c>
      <c r="T178" s="54">
        <v>135527</v>
      </c>
      <c r="V178" s="124">
        <f t="shared" si="74"/>
        <v>135527</v>
      </c>
      <c r="W178" s="51">
        <f t="shared" si="75"/>
        <v>843.197119605029</v>
      </c>
      <c r="Y178" s="176">
        <v>-2.2888698305637556E-3</v>
      </c>
      <c r="Z178" s="61">
        <v>-1.7216172138327934E-3</v>
      </c>
      <c r="AA178" s="117">
        <f t="shared" si="76"/>
        <v>4</v>
      </c>
      <c r="AB178" s="63">
        <f t="shared" si="77"/>
        <v>618.91060581346244</v>
      </c>
      <c r="AC178" s="63">
        <f t="shared" si="77"/>
        <v>58.395534757850086</v>
      </c>
      <c r="AE178" s="124">
        <f t="shared" si="78"/>
        <v>0</v>
      </c>
      <c r="AF178" s="51">
        <v>0</v>
      </c>
      <c r="AG178" s="51">
        <f t="shared" si="79"/>
        <v>843.197119605029</v>
      </c>
      <c r="AI178" s="124">
        <v>0</v>
      </c>
      <c r="AJ178" s="51">
        <f t="shared" si="80"/>
        <v>0</v>
      </c>
      <c r="AK178" s="51">
        <f t="shared" si="81"/>
        <v>843.197119605029</v>
      </c>
      <c r="AM178" s="124">
        <f t="shared" si="82"/>
        <v>770.49890567169427</v>
      </c>
      <c r="AN178" s="51">
        <f t="shared" si="83"/>
        <v>72.698213933334699</v>
      </c>
      <c r="AO178" s="51">
        <f t="shared" si="84"/>
        <v>0</v>
      </c>
      <c r="AQ178" s="124">
        <f t="shared" si="85"/>
        <v>618264</v>
      </c>
      <c r="AR178" s="51">
        <f t="shared" si="85"/>
        <v>58368</v>
      </c>
      <c r="AS178" s="51">
        <f t="shared" si="86"/>
        <v>135527</v>
      </c>
      <c r="AU178" s="178">
        <f t="shared" si="87"/>
        <v>812159</v>
      </c>
      <c r="AW178" s="124">
        <f t="shared" si="88"/>
        <v>1826.8879985299536</v>
      </c>
      <c r="AX178" s="51">
        <f t="shared" si="88"/>
        <v>172.46968721807565</v>
      </c>
      <c r="AY178" s="51">
        <f t="shared" si="88"/>
        <v>400.46428350473099</v>
      </c>
      <c r="AZ178" s="65">
        <f t="shared" si="89"/>
        <v>2399.8219692527605</v>
      </c>
      <c r="BB178" s="131">
        <v>618910.60581346229</v>
      </c>
      <c r="BC178" s="54">
        <v>58395.534757850088</v>
      </c>
      <c r="BD178" s="54">
        <v>137184.18437167612</v>
      </c>
      <c r="BE178" s="54">
        <f t="shared" si="90"/>
        <v>814490.32494298858</v>
      </c>
      <c r="BG178" s="122">
        <f t="shared" si="91"/>
        <v>-1.0447483164590654E-3</v>
      </c>
      <c r="BH178" s="49">
        <f t="shared" si="91"/>
        <v>-4.7152163199237762E-4</v>
      </c>
      <c r="BI178" s="49">
        <f t="shared" si="91"/>
        <v>-1.2079995804664123E-2</v>
      </c>
      <c r="BJ178" s="49">
        <f t="shared" si="92"/>
        <v>-2.8623114008773376E-3</v>
      </c>
      <c r="BL178" s="131">
        <v>600189</v>
      </c>
      <c r="BM178" s="54">
        <v>56382</v>
      </c>
      <c r="BN178" s="54">
        <v>126366</v>
      </c>
      <c r="BO178" s="54">
        <f t="shared" si="93"/>
        <v>782937</v>
      </c>
      <c r="BQ178" s="122">
        <f t="shared" si="94"/>
        <v>3.0115513613211853E-2</v>
      </c>
      <c r="BR178" s="49">
        <f t="shared" si="94"/>
        <v>3.5224007662019829E-2</v>
      </c>
      <c r="BS178" s="49">
        <f t="shared" si="94"/>
        <v>7.2495766266242434E-2</v>
      </c>
      <c r="BT178" s="49">
        <f t="shared" si="95"/>
        <v>3.73235649867103E-2</v>
      </c>
      <c r="BV178" s="122">
        <f t="shared" si="96"/>
        <v>2.8982058287551737E-2</v>
      </c>
      <c r="BW178" s="49">
        <f t="shared" si="96"/>
        <v>3.4084931365013116E-2</v>
      </c>
      <c r="BX178" s="49">
        <f t="shared" si="96"/>
        <v>7.1315679157604839E-2</v>
      </c>
      <c r="BY178" s="49">
        <f t="shared" si="96"/>
        <v>3.618217850759331E-2</v>
      </c>
      <c r="CA178" s="180">
        <v>411996.17913814751</v>
      </c>
      <c r="CB178" s="64">
        <v>360215.99034073472</v>
      </c>
      <c r="CC178" s="64">
        <v>360055.50868544827</v>
      </c>
      <c r="CD178" s="64">
        <v>398216.57210837421</v>
      </c>
      <c r="CF178" s="180">
        <v>410725.92608695303</v>
      </c>
      <c r="CG178" s="64">
        <v>359657.79792201071</v>
      </c>
      <c r="CH178" s="64">
        <v>358521.92015961744</v>
      </c>
      <c r="CI178" s="64">
        <v>397246.98917383817</v>
      </c>
      <c r="CK178" s="163">
        <v>338424.6875</v>
      </c>
      <c r="CL178" s="60">
        <v>338052.3125</v>
      </c>
    </row>
    <row r="179" spans="1:90">
      <c r="A179" s="9" t="s">
        <v>382</v>
      </c>
      <c r="B179" s="23" t="s">
        <v>383</v>
      </c>
      <c r="D179" s="131">
        <v>1172689.7049589716</v>
      </c>
      <c r="E179" s="54">
        <v>533125</v>
      </c>
      <c r="F179" s="124">
        <f t="shared" si="65"/>
        <v>2199.6524360308963</v>
      </c>
      <c r="G179" s="131">
        <f t="shared" si="66"/>
        <v>1129106</v>
      </c>
      <c r="H179" s="54">
        <v>531883.9375</v>
      </c>
      <c r="I179" s="124">
        <f t="shared" si="67"/>
        <v>2122.842824145258</v>
      </c>
      <c r="J179" s="49">
        <f t="shared" si="68"/>
        <v>3.8600188962747195E-2</v>
      </c>
      <c r="K179" s="49">
        <f t="shared" si="69"/>
        <v>3.618243000000021E-2</v>
      </c>
      <c r="M179" s="131">
        <f t="shared" si="70"/>
        <v>1173365.0629616303</v>
      </c>
      <c r="N179" s="124">
        <f t="shared" si="71"/>
        <v>2200.9192271261527</v>
      </c>
      <c r="O179" s="49">
        <f t="shared" si="72"/>
        <v>-5.7557364197813321E-4</v>
      </c>
      <c r="P179" s="49">
        <f t="shared" si="73"/>
        <v>-5.7557364197802219E-4</v>
      </c>
      <c r="R179" s="131">
        <v>877931</v>
      </c>
      <c r="S179" s="54">
        <v>88703</v>
      </c>
      <c r="T179" s="54">
        <v>205250</v>
      </c>
      <c r="V179" s="124">
        <f t="shared" si="74"/>
        <v>205250</v>
      </c>
      <c r="W179" s="51">
        <f t="shared" si="75"/>
        <v>805.7049589715898</v>
      </c>
      <c r="Y179" s="176">
        <v>6.6187981525447359E-3</v>
      </c>
      <c r="Z179" s="61">
        <v>-1.6834861604916318E-3</v>
      </c>
      <c r="AA179" s="117">
        <f t="shared" si="76"/>
        <v>3</v>
      </c>
      <c r="AB179" s="63">
        <f t="shared" si="77"/>
        <v>872.15835985903846</v>
      </c>
      <c r="AC179" s="63">
        <f t="shared" si="77"/>
        <v>88.852582092276293</v>
      </c>
      <c r="AE179" s="124">
        <f t="shared" si="78"/>
        <v>0</v>
      </c>
      <c r="AF179" s="51">
        <v>0</v>
      </c>
      <c r="AG179" s="51">
        <f t="shared" si="79"/>
        <v>805.7049589715898</v>
      </c>
      <c r="AI179" s="124">
        <v>0</v>
      </c>
      <c r="AJ179" s="51">
        <f t="shared" si="80"/>
        <v>149.33027289408921</v>
      </c>
      <c r="AK179" s="51">
        <f t="shared" si="81"/>
        <v>656.37468607750066</v>
      </c>
      <c r="AM179" s="124">
        <f t="shared" si="82"/>
        <v>595.68798301085883</v>
      </c>
      <c r="AN179" s="51">
        <f t="shared" si="83"/>
        <v>60.686703066641833</v>
      </c>
      <c r="AO179" s="51">
        <f t="shared" si="84"/>
        <v>0</v>
      </c>
      <c r="AQ179" s="124">
        <f t="shared" si="85"/>
        <v>878527</v>
      </c>
      <c r="AR179" s="51">
        <f t="shared" si="85"/>
        <v>88913</v>
      </c>
      <c r="AS179" s="51">
        <f t="shared" si="86"/>
        <v>205250</v>
      </c>
      <c r="AU179" s="178">
        <f t="shared" si="87"/>
        <v>1172690</v>
      </c>
      <c r="AW179" s="124">
        <f t="shared" si="88"/>
        <v>1647.8818288393904</v>
      </c>
      <c r="AX179" s="51">
        <f t="shared" si="88"/>
        <v>166.77702227432593</v>
      </c>
      <c r="AY179" s="51">
        <f t="shared" si="88"/>
        <v>384.99413833528723</v>
      </c>
      <c r="AZ179" s="65">
        <f t="shared" si="89"/>
        <v>2199.6529894490036</v>
      </c>
      <c r="BB179" s="131">
        <v>872158.35985903861</v>
      </c>
      <c r="BC179" s="54">
        <v>88852.58209227628</v>
      </c>
      <c r="BD179" s="54">
        <v>212354.12101031543</v>
      </c>
      <c r="BE179" s="54">
        <f t="shared" si="90"/>
        <v>1173365.0629616303</v>
      </c>
      <c r="BG179" s="122">
        <f t="shared" si="91"/>
        <v>7.3021602888616588E-3</v>
      </c>
      <c r="BH179" s="49">
        <f t="shared" si="91"/>
        <v>6.7997920039020165E-4</v>
      </c>
      <c r="BI179" s="49">
        <f t="shared" si="91"/>
        <v>-3.3454123595606289E-2</v>
      </c>
      <c r="BJ179" s="49">
        <f t="shared" si="92"/>
        <v>-5.7532219335587609E-4</v>
      </c>
      <c r="BL179" s="131">
        <v>852279</v>
      </c>
      <c r="BM179" s="54">
        <v>85686</v>
      </c>
      <c r="BN179" s="54">
        <v>191141</v>
      </c>
      <c r="BO179" s="54">
        <f t="shared" si="93"/>
        <v>1129106</v>
      </c>
      <c r="BQ179" s="122">
        <f t="shared" si="94"/>
        <v>3.0797426664272987E-2</v>
      </c>
      <c r="BR179" s="49">
        <f t="shared" si="94"/>
        <v>3.7660761384590291E-2</v>
      </c>
      <c r="BS179" s="49">
        <f t="shared" si="94"/>
        <v>7.3814618527683784E-2</v>
      </c>
      <c r="BT179" s="49">
        <f t="shared" si="95"/>
        <v>3.8600450267733954E-2</v>
      </c>
      <c r="BV179" s="122">
        <f t="shared" si="96"/>
        <v>2.8397831763772308E-2</v>
      </c>
      <c r="BW179" s="49">
        <f t="shared" si="96"/>
        <v>3.524518931673426E-2</v>
      </c>
      <c r="BX179" s="49">
        <f t="shared" si="96"/>
        <v>7.1314883840684518E-2</v>
      </c>
      <c r="BY179" s="49">
        <f t="shared" si="96"/>
        <v>3.6182690696694442E-2</v>
      </c>
      <c r="CA179" s="180">
        <v>580578.04873619671</v>
      </c>
      <c r="CB179" s="64">
        <v>548091.92150429206</v>
      </c>
      <c r="CC179" s="64">
        <v>557347.56460458715</v>
      </c>
      <c r="CD179" s="64">
        <v>573675.83001923712</v>
      </c>
      <c r="CF179" s="180">
        <v>578032.31279598386</v>
      </c>
      <c r="CG179" s="64">
        <v>547198.05268903926</v>
      </c>
      <c r="CH179" s="64">
        <v>554418.26179855166</v>
      </c>
      <c r="CI179" s="64">
        <v>571320.78600188706</v>
      </c>
      <c r="CK179" s="163">
        <v>533125</v>
      </c>
      <c r="CL179" s="60">
        <v>531883.9375</v>
      </c>
    </row>
    <row r="180" spans="1:90">
      <c r="A180" s="9" t="s">
        <v>384</v>
      </c>
      <c r="B180" s="23" t="s">
        <v>385</v>
      </c>
      <c r="D180" s="131">
        <v>1470843</v>
      </c>
      <c r="E180" s="54">
        <v>668885.75</v>
      </c>
      <c r="F180" s="124">
        <f t="shared" si="65"/>
        <v>2198.945036577622</v>
      </c>
      <c r="G180" s="131">
        <f t="shared" si="66"/>
        <v>1405607</v>
      </c>
      <c r="H180" s="54">
        <v>664160.875</v>
      </c>
      <c r="I180" s="124">
        <f t="shared" si="67"/>
        <v>2116.3652556317775</v>
      </c>
      <c r="J180" s="49">
        <f t="shared" si="68"/>
        <v>4.6411265737862806E-2</v>
      </c>
      <c r="K180" s="49">
        <f t="shared" si="69"/>
        <v>3.9019626090578852E-2</v>
      </c>
      <c r="M180" s="131">
        <f t="shared" si="70"/>
        <v>1465642.4081794147</v>
      </c>
      <c r="N180" s="124">
        <f t="shared" si="71"/>
        <v>2191.1700289315695</v>
      </c>
      <c r="O180" s="49">
        <f t="shared" si="72"/>
        <v>3.5483360685812926E-3</v>
      </c>
      <c r="P180" s="49">
        <f t="shared" si="73"/>
        <v>3.5483360685815146E-3</v>
      </c>
      <c r="R180" s="131">
        <v>1014355</v>
      </c>
      <c r="S180" s="54">
        <v>116726</v>
      </c>
      <c r="T180" s="54">
        <v>339762</v>
      </c>
      <c r="V180" s="124">
        <f t="shared" si="74"/>
        <v>339762</v>
      </c>
      <c r="W180" s="51">
        <f t="shared" si="75"/>
        <v>0</v>
      </c>
      <c r="Y180" s="176">
        <v>-1.2169057561689622E-2</v>
      </c>
      <c r="Z180" s="61">
        <v>-1.6768177191132105E-2</v>
      </c>
      <c r="AA180" s="117">
        <f t="shared" si="76"/>
        <v>4</v>
      </c>
      <c r="AB180" s="63">
        <f t="shared" si="77"/>
        <v>1026.8508065724475</v>
      </c>
      <c r="AC180" s="63">
        <f t="shared" si="77"/>
        <v>118.71666202436428</v>
      </c>
      <c r="AE180" s="124">
        <f t="shared" si="78"/>
        <v>0</v>
      </c>
      <c r="AF180" s="51">
        <v>0</v>
      </c>
      <c r="AG180" s="51">
        <f t="shared" si="79"/>
        <v>0</v>
      </c>
      <c r="AI180" s="124">
        <v>0</v>
      </c>
      <c r="AJ180" s="51">
        <f t="shared" si="80"/>
        <v>0</v>
      </c>
      <c r="AK180" s="51">
        <f t="shared" si="81"/>
        <v>0</v>
      </c>
      <c r="AM180" s="124">
        <f t="shared" si="82"/>
        <v>0</v>
      </c>
      <c r="AN180" s="51">
        <f t="shared" si="83"/>
        <v>0</v>
      </c>
      <c r="AO180" s="51">
        <f t="shared" si="84"/>
        <v>0</v>
      </c>
      <c r="AQ180" s="124">
        <f t="shared" si="85"/>
        <v>1014355</v>
      </c>
      <c r="AR180" s="51">
        <f t="shared" si="85"/>
        <v>116726</v>
      </c>
      <c r="AS180" s="51">
        <f t="shared" si="86"/>
        <v>339762</v>
      </c>
      <c r="AU180" s="178">
        <f t="shared" si="87"/>
        <v>1470843</v>
      </c>
      <c r="AW180" s="124">
        <f t="shared" si="88"/>
        <v>1516.4846911449376</v>
      </c>
      <c r="AX180" s="51">
        <f t="shared" si="88"/>
        <v>174.50812788282602</v>
      </c>
      <c r="AY180" s="51">
        <f t="shared" si="88"/>
        <v>507.95221754985806</v>
      </c>
      <c r="AZ180" s="65">
        <f t="shared" si="89"/>
        <v>2198.945036577622</v>
      </c>
      <c r="BB180" s="131">
        <v>1026850.8065724475</v>
      </c>
      <c r="BC180" s="54">
        <v>118716.66202436427</v>
      </c>
      <c r="BD180" s="54">
        <v>320074.93958260276</v>
      </c>
      <c r="BE180" s="54">
        <f t="shared" si="90"/>
        <v>1465642.4081794147</v>
      </c>
      <c r="BG180" s="122">
        <f t="shared" si="91"/>
        <v>-1.2169057561689622E-2</v>
      </c>
      <c r="BH180" s="49">
        <f t="shared" si="91"/>
        <v>-1.6768177191131994E-2</v>
      </c>
      <c r="BI180" s="49">
        <f t="shared" si="91"/>
        <v>6.1507659559571826E-2</v>
      </c>
      <c r="BJ180" s="49">
        <f t="shared" si="92"/>
        <v>3.5483360685812926E-3</v>
      </c>
      <c r="BL180" s="131">
        <v>978772</v>
      </c>
      <c r="BM180" s="54">
        <v>111930</v>
      </c>
      <c r="BN180" s="54">
        <v>314905</v>
      </c>
      <c r="BO180" s="54">
        <f t="shared" si="93"/>
        <v>1405607</v>
      </c>
      <c r="BQ180" s="122">
        <f t="shared" si="94"/>
        <v>3.6354738386467966E-2</v>
      </c>
      <c r="BR180" s="49">
        <f t="shared" si="94"/>
        <v>4.2848208701867341E-2</v>
      </c>
      <c r="BS180" s="49">
        <f t="shared" si="94"/>
        <v>7.8934916879693784E-2</v>
      </c>
      <c r="BT180" s="49">
        <f t="shared" si="95"/>
        <v>4.6411265737862806E-2</v>
      </c>
      <c r="BV180" s="122">
        <f t="shared" si="96"/>
        <v>2.9034136034670421E-2</v>
      </c>
      <c r="BW180" s="49">
        <f t="shared" si="96"/>
        <v>3.5481737776017264E-2</v>
      </c>
      <c r="BX180" s="49">
        <f t="shared" si="96"/>
        <v>7.1313536673295319E-2</v>
      </c>
      <c r="BY180" s="49">
        <f t="shared" si="96"/>
        <v>3.9019626090578852E-2</v>
      </c>
      <c r="CA180" s="180">
        <v>683553.65844268934</v>
      </c>
      <c r="CB180" s="64">
        <v>732310.1014209647</v>
      </c>
      <c r="CC180" s="64">
        <v>840073.11569271737</v>
      </c>
      <c r="CD180" s="64">
        <v>716574.6207761548</v>
      </c>
      <c r="CF180" s="180">
        <v>679637.29821502604</v>
      </c>
      <c r="CG180" s="64">
        <v>728723.24892332032</v>
      </c>
      <c r="CH180" s="64">
        <v>835074.55923556862</v>
      </c>
      <c r="CI180" s="64">
        <v>711590.23577026709</v>
      </c>
      <c r="CK180" s="163">
        <v>668885.75</v>
      </c>
      <c r="CL180" s="60">
        <v>664160.875</v>
      </c>
    </row>
    <row r="181" spans="1:90">
      <c r="A181" s="9" t="s">
        <v>386</v>
      </c>
      <c r="B181" s="23" t="s">
        <v>387</v>
      </c>
      <c r="D181" s="131">
        <v>1059652</v>
      </c>
      <c r="E181" s="54">
        <v>580103.125</v>
      </c>
      <c r="F181" s="124">
        <f t="shared" si="65"/>
        <v>1826.6614233460646</v>
      </c>
      <c r="G181" s="131">
        <f t="shared" si="66"/>
        <v>1014012</v>
      </c>
      <c r="H181" s="54">
        <v>576432.375</v>
      </c>
      <c r="I181" s="124">
        <f t="shared" si="67"/>
        <v>1759.1170169787913</v>
      </c>
      <c r="J181" s="49">
        <f t="shared" si="68"/>
        <v>4.5009329278154597E-2</v>
      </c>
      <c r="K181" s="49">
        <f t="shared" si="69"/>
        <v>3.8396767079928562E-2</v>
      </c>
      <c r="M181" s="131">
        <f t="shared" si="70"/>
        <v>1054589.1194066429</v>
      </c>
      <c r="N181" s="124">
        <f t="shared" si="71"/>
        <v>1817.9338706486762</v>
      </c>
      <c r="O181" s="49">
        <f t="shared" si="72"/>
        <v>4.8008086753310586E-3</v>
      </c>
      <c r="P181" s="49">
        <f t="shared" si="73"/>
        <v>4.8008086753310586E-3</v>
      </c>
      <c r="R181" s="131">
        <v>760874</v>
      </c>
      <c r="S181" s="54">
        <v>87139</v>
      </c>
      <c r="T181" s="54">
        <v>211639</v>
      </c>
      <c r="V181" s="124">
        <f t="shared" si="74"/>
        <v>211639</v>
      </c>
      <c r="W181" s="51">
        <f t="shared" si="75"/>
        <v>0</v>
      </c>
      <c r="Y181" s="176">
        <v>-1.5252268860457274E-2</v>
      </c>
      <c r="Z181" s="61">
        <v>-1.7736833890629411E-2</v>
      </c>
      <c r="AA181" s="117">
        <f t="shared" si="76"/>
        <v>4</v>
      </c>
      <c r="AB181" s="63">
        <f t="shared" si="77"/>
        <v>772.65879975120367</v>
      </c>
      <c r="AC181" s="63">
        <f t="shared" si="77"/>
        <v>88.712478495093507</v>
      </c>
      <c r="AE181" s="124">
        <f t="shared" si="78"/>
        <v>0</v>
      </c>
      <c r="AF181" s="51">
        <v>0</v>
      </c>
      <c r="AG181" s="51">
        <f t="shared" si="79"/>
        <v>0</v>
      </c>
      <c r="AI181" s="124">
        <v>0</v>
      </c>
      <c r="AJ181" s="51">
        <f t="shared" si="80"/>
        <v>0</v>
      </c>
      <c r="AK181" s="51">
        <f t="shared" si="81"/>
        <v>0</v>
      </c>
      <c r="AM181" s="124">
        <f t="shared" si="82"/>
        <v>0</v>
      </c>
      <c r="AN181" s="51">
        <f t="shared" si="83"/>
        <v>0</v>
      </c>
      <c r="AO181" s="51">
        <f t="shared" si="84"/>
        <v>0</v>
      </c>
      <c r="AQ181" s="124">
        <f t="shared" si="85"/>
        <v>760874</v>
      </c>
      <c r="AR181" s="51">
        <f t="shared" si="85"/>
        <v>87139</v>
      </c>
      <c r="AS181" s="51">
        <f t="shared" si="86"/>
        <v>211639</v>
      </c>
      <c r="AU181" s="178">
        <f t="shared" si="87"/>
        <v>1059652</v>
      </c>
      <c r="AW181" s="124">
        <f t="shared" si="88"/>
        <v>1311.6185161043566</v>
      </c>
      <c r="AX181" s="51">
        <f t="shared" si="88"/>
        <v>150.21294705144021</v>
      </c>
      <c r="AY181" s="51">
        <f t="shared" si="88"/>
        <v>364.82996019026791</v>
      </c>
      <c r="AZ181" s="65">
        <f t="shared" si="89"/>
        <v>1826.6614233460646</v>
      </c>
      <c r="BB181" s="131">
        <v>772658.79975120362</v>
      </c>
      <c r="BC181" s="54">
        <v>88712.478495093499</v>
      </c>
      <c r="BD181" s="54">
        <v>193217.84116034582</v>
      </c>
      <c r="BE181" s="54">
        <f t="shared" si="90"/>
        <v>1054589.1194066429</v>
      </c>
      <c r="BG181" s="122">
        <f t="shared" si="91"/>
        <v>-1.5252268860457385E-2</v>
      </c>
      <c r="BH181" s="49">
        <f t="shared" si="91"/>
        <v>-1.77368338906293E-2</v>
      </c>
      <c r="BI181" s="49">
        <f t="shared" si="91"/>
        <v>9.5338808926899166E-2</v>
      </c>
      <c r="BJ181" s="49">
        <f t="shared" si="92"/>
        <v>4.8008086753310586E-3</v>
      </c>
      <c r="BL181" s="131">
        <v>734113</v>
      </c>
      <c r="BM181" s="54">
        <v>83598</v>
      </c>
      <c r="BN181" s="54">
        <v>196301</v>
      </c>
      <c r="BO181" s="54">
        <f t="shared" si="93"/>
        <v>1014012</v>
      </c>
      <c r="BQ181" s="122">
        <f t="shared" si="94"/>
        <v>3.6453516011840215E-2</v>
      </c>
      <c r="BR181" s="49">
        <f t="shared" si="94"/>
        <v>4.2357472666810114E-2</v>
      </c>
      <c r="BS181" s="49">
        <f t="shared" si="94"/>
        <v>7.8135108837958045E-2</v>
      </c>
      <c r="BT181" s="49">
        <f t="shared" si="95"/>
        <v>4.5009329278154597E-2</v>
      </c>
      <c r="BV181" s="122">
        <f t="shared" si="96"/>
        <v>2.9895092897156195E-2</v>
      </c>
      <c r="BW181" s="49">
        <f t="shared" si="96"/>
        <v>3.5761690765459875E-2</v>
      </c>
      <c r="BX181" s="49">
        <f t="shared" si="96"/>
        <v>7.1312934848174914E-2</v>
      </c>
      <c r="BY181" s="49">
        <f t="shared" si="96"/>
        <v>3.8396767079928562E-2</v>
      </c>
      <c r="CA181" s="180">
        <v>514343.2190123226</v>
      </c>
      <c r="CB181" s="64">
        <v>547227.68494547356</v>
      </c>
      <c r="CC181" s="64">
        <v>507122.21969849843</v>
      </c>
      <c r="CD181" s="64">
        <v>515604.48448825668</v>
      </c>
      <c r="CF181" s="180">
        <v>512344.36414378189</v>
      </c>
      <c r="CG181" s="64">
        <v>543435.60961821023</v>
      </c>
      <c r="CH181" s="64">
        <v>505117.45255313418</v>
      </c>
      <c r="CI181" s="64">
        <v>513510.1485477708</v>
      </c>
      <c r="CK181" s="163">
        <v>580103.125</v>
      </c>
      <c r="CL181" s="60">
        <v>576432.375</v>
      </c>
    </row>
    <row r="182" spans="1:90">
      <c r="A182" s="9" t="s">
        <v>388</v>
      </c>
      <c r="B182" s="23" t="s">
        <v>389</v>
      </c>
      <c r="D182" s="131">
        <v>955834.88305356575</v>
      </c>
      <c r="E182" s="54">
        <v>558034.875</v>
      </c>
      <c r="F182" s="124">
        <f t="shared" si="65"/>
        <v>1712.8586865714544</v>
      </c>
      <c r="G182" s="131">
        <f t="shared" si="66"/>
        <v>918491</v>
      </c>
      <c r="H182" s="54">
        <v>555635</v>
      </c>
      <c r="I182" s="124">
        <f t="shared" si="67"/>
        <v>1653.0474142197666</v>
      </c>
      <c r="J182" s="49">
        <f t="shared" si="68"/>
        <v>4.0657864969352753E-2</v>
      </c>
      <c r="K182" s="49">
        <f t="shared" si="69"/>
        <v>3.618243000000021E-2</v>
      </c>
      <c r="M182" s="131">
        <f t="shared" si="70"/>
        <v>961110.02944261057</v>
      </c>
      <c r="N182" s="124">
        <f t="shared" si="71"/>
        <v>1722.3117631180498</v>
      </c>
      <c r="O182" s="49">
        <f t="shared" si="72"/>
        <v>-5.4885977957217502E-3</v>
      </c>
      <c r="P182" s="49">
        <f t="shared" si="73"/>
        <v>-5.4885977957217502E-3</v>
      </c>
      <c r="R182" s="131">
        <v>703025</v>
      </c>
      <c r="S182" s="54">
        <v>86036</v>
      </c>
      <c r="T182" s="54">
        <v>166138</v>
      </c>
      <c r="V182" s="124">
        <f t="shared" si="74"/>
        <v>166138</v>
      </c>
      <c r="W182" s="51">
        <f t="shared" si="75"/>
        <v>635.8830535657471</v>
      </c>
      <c r="Y182" s="176">
        <v>-4.8577903336997075E-3</v>
      </c>
      <c r="Z182" s="61">
        <v>-6.723512805081433E-3</v>
      </c>
      <c r="AA182" s="117">
        <f t="shared" si="76"/>
        <v>4</v>
      </c>
      <c r="AB182" s="63">
        <f t="shared" si="77"/>
        <v>706.45681910703433</v>
      </c>
      <c r="AC182" s="63">
        <f t="shared" si="77"/>
        <v>86.61837978564418</v>
      </c>
      <c r="AE182" s="124">
        <f t="shared" si="78"/>
        <v>0</v>
      </c>
      <c r="AF182" s="51">
        <v>0</v>
      </c>
      <c r="AG182" s="51">
        <f t="shared" si="79"/>
        <v>635.8830535657471</v>
      </c>
      <c r="AI182" s="124">
        <v>0</v>
      </c>
      <c r="AJ182" s="51">
        <f t="shared" si="80"/>
        <v>0</v>
      </c>
      <c r="AK182" s="51">
        <f t="shared" si="81"/>
        <v>635.8830535657471</v>
      </c>
      <c r="AM182" s="124">
        <f t="shared" si="82"/>
        <v>566.43294352584599</v>
      </c>
      <c r="AN182" s="51">
        <f t="shared" si="83"/>
        <v>69.450110039901148</v>
      </c>
      <c r="AO182" s="51">
        <f t="shared" si="84"/>
        <v>0</v>
      </c>
      <c r="AQ182" s="124">
        <f t="shared" si="85"/>
        <v>703591</v>
      </c>
      <c r="AR182" s="51">
        <f t="shared" si="85"/>
        <v>86105</v>
      </c>
      <c r="AS182" s="51">
        <f t="shared" si="86"/>
        <v>166138</v>
      </c>
      <c r="AU182" s="178">
        <f t="shared" si="87"/>
        <v>955834</v>
      </c>
      <c r="AW182" s="124">
        <f t="shared" si="88"/>
        <v>1260.8369682988002</v>
      </c>
      <c r="AX182" s="51">
        <f t="shared" si="88"/>
        <v>154.30039206778966</v>
      </c>
      <c r="AY182" s="51">
        <f t="shared" si="88"/>
        <v>297.71974377049463</v>
      </c>
      <c r="AZ182" s="65">
        <f t="shared" si="89"/>
        <v>1712.8571041370847</v>
      </c>
      <c r="BB182" s="131">
        <v>706456.81910703436</v>
      </c>
      <c r="BC182" s="54">
        <v>86618.379785644167</v>
      </c>
      <c r="BD182" s="54">
        <v>168034.83054993211</v>
      </c>
      <c r="BE182" s="54">
        <f t="shared" si="90"/>
        <v>961110.02944261057</v>
      </c>
      <c r="BG182" s="122">
        <f t="shared" si="91"/>
        <v>-4.0566090234032126E-3</v>
      </c>
      <c r="BH182" s="49">
        <f t="shared" si="91"/>
        <v>-5.926915129498278E-3</v>
      </c>
      <c r="BI182" s="49">
        <f t="shared" si="91"/>
        <v>-1.1288317688209704E-2</v>
      </c>
      <c r="BJ182" s="49">
        <f t="shared" si="92"/>
        <v>-5.4895165808126478E-3</v>
      </c>
      <c r="BL182" s="131">
        <v>681134</v>
      </c>
      <c r="BM182" s="54">
        <v>82945</v>
      </c>
      <c r="BN182" s="54">
        <v>154412</v>
      </c>
      <c r="BO182" s="54">
        <f t="shared" si="93"/>
        <v>918491</v>
      </c>
      <c r="BQ182" s="122">
        <f t="shared" si="94"/>
        <v>3.297001764704155E-2</v>
      </c>
      <c r="BR182" s="49">
        <f t="shared" si="94"/>
        <v>3.8097534510820319E-2</v>
      </c>
      <c r="BS182" s="49">
        <f t="shared" si="94"/>
        <v>7.593969380618093E-2</v>
      </c>
      <c r="BT182" s="49">
        <f t="shared" si="95"/>
        <v>4.0656903551586243E-2</v>
      </c>
      <c r="BV182" s="122">
        <f t="shared" si="96"/>
        <v>2.8527644899100535E-2</v>
      </c>
      <c r="BW182" s="49">
        <f t="shared" si="96"/>
        <v>3.363311045375017E-2</v>
      </c>
      <c r="BX182" s="49">
        <f t="shared" si="96"/>
        <v>7.1312526422290912E-2</v>
      </c>
      <c r="BY182" s="49">
        <f t="shared" si="96"/>
        <v>3.6181472716890095E-2</v>
      </c>
      <c r="CA182" s="180">
        <v>470273.90945359145</v>
      </c>
      <c r="CB182" s="64">
        <v>534310.12466242223</v>
      </c>
      <c r="CC182" s="64">
        <v>441026.54156261828</v>
      </c>
      <c r="CD182" s="64">
        <v>469901.15121429437</v>
      </c>
      <c r="CF182" s="180">
        <v>467677.4598667731</v>
      </c>
      <c r="CG182" s="64">
        <v>531314.27337464644</v>
      </c>
      <c r="CH182" s="64">
        <v>438754.79764760652</v>
      </c>
      <c r="CI182" s="64">
        <v>467513.24197379278</v>
      </c>
      <c r="CK182" s="163">
        <v>558034.875</v>
      </c>
      <c r="CL182" s="60">
        <v>555635</v>
      </c>
    </row>
    <row r="183" spans="1:90">
      <c r="A183" s="9" t="s">
        <v>390</v>
      </c>
      <c r="B183" s="23" t="s">
        <v>391</v>
      </c>
      <c r="D183" s="131">
        <v>2061374</v>
      </c>
      <c r="E183" s="54">
        <v>1052867.75</v>
      </c>
      <c r="F183" s="124">
        <f t="shared" si="65"/>
        <v>1957.8660282832293</v>
      </c>
      <c r="G183" s="131">
        <f t="shared" si="66"/>
        <v>1968211</v>
      </c>
      <c r="H183" s="54">
        <v>1044295.375</v>
      </c>
      <c r="I183" s="124">
        <f t="shared" si="67"/>
        <v>1884.7263399974361</v>
      </c>
      <c r="J183" s="49">
        <f t="shared" si="68"/>
        <v>4.7333847844565513E-2</v>
      </c>
      <c r="K183" s="49">
        <f t="shared" si="69"/>
        <v>3.8806529485809982E-2</v>
      </c>
      <c r="M183" s="131">
        <f t="shared" si="70"/>
        <v>2060774.3063676399</v>
      </c>
      <c r="N183" s="124">
        <f t="shared" si="71"/>
        <v>1957.2964471251398</v>
      </c>
      <c r="O183" s="49">
        <f t="shared" si="72"/>
        <v>2.9100403208004444E-4</v>
      </c>
      <c r="P183" s="49">
        <f t="shared" si="73"/>
        <v>2.9100403208004444E-4</v>
      </c>
      <c r="R183" s="131">
        <v>1461465</v>
      </c>
      <c r="S183" s="54">
        <v>159514</v>
      </c>
      <c r="T183" s="54">
        <v>440395</v>
      </c>
      <c r="V183" s="124">
        <f t="shared" si="74"/>
        <v>440395</v>
      </c>
      <c r="W183" s="51">
        <f t="shared" si="75"/>
        <v>0</v>
      </c>
      <c r="Y183" s="176">
        <v>-1.4237861224033144E-2</v>
      </c>
      <c r="Z183" s="61">
        <v>-2.1205189801900226E-2</v>
      </c>
      <c r="AA183" s="117">
        <f t="shared" si="76"/>
        <v>4</v>
      </c>
      <c r="AB183" s="63">
        <f t="shared" si="77"/>
        <v>1482.573678285838</v>
      </c>
      <c r="AC183" s="63">
        <f t="shared" si="77"/>
        <v>162.96980566102073</v>
      </c>
      <c r="AE183" s="124">
        <f t="shared" si="78"/>
        <v>0</v>
      </c>
      <c r="AF183" s="51">
        <v>0</v>
      </c>
      <c r="AG183" s="51">
        <f t="shared" si="79"/>
        <v>0</v>
      </c>
      <c r="AI183" s="124">
        <v>0</v>
      </c>
      <c r="AJ183" s="51">
        <f t="shared" si="80"/>
        <v>0</v>
      </c>
      <c r="AK183" s="51">
        <f t="shared" si="81"/>
        <v>0</v>
      </c>
      <c r="AM183" s="124">
        <f t="shared" si="82"/>
        <v>0</v>
      </c>
      <c r="AN183" s="51">
        <f t="shared" si="83"/>
        <v>0</v>
      </c>
      <c r="AO183" s="51">
        <f t="shared" si="84"/>
        <v>0</v>
      </c>
      <c r="AQ183" s="124">
        <f t="shared" si="85"/>
        <v>1461465</v>
      </c>
      <c r="AR183" s="51">
        <f t="shared" si="85"/>
        <v>159514</v>
      </c>
      <c r="AS183" s="51">
        <f t="shared" si="86"/>
        <v>440395</v>
      </c>
      <c r="AU183" s="178">
        <f t="shared" si="87"/>
        <v>2061374</v>
      </c>
      <c r="AW183" s="124">
        <f t="shared" si="88"/>
        <v>1388.0803168299151</v>
      </c>
      <c r="AX183" s="51">
        <f t="shared" si="88"/>
        <v>151.50430811467061</v>
      </c>
      <c r="AY183" s="51">
        <f t="shared" si="88"/>
        <v>418.28140333864343</v>
      </c>
      <c r="AZ183" s="65">
        <f t="shared" si="89"/>
        <v>1957.8660282832293</v>
      </c>
      <c r="BB183" s="131">
        <v>1482573.6782858379</v>
      </c>
      <c r="BC183" s="54">
        <v>162969.80566102071</v>
      </c>
      <c r="BD183" s="54">
        <v>415230.82242078119</v>
      </c>
      <c r="BE183" s="54">
        <f t="shared" si="90"/>
        <v>2060774.3063676399</v>
      </c>
      <c r="BG183" s="122">
        <f t="shared" si="91"/>
        <v>-1.4237861224032922E-2</v>
      </c>
      <c r="BH183" s="49">
        <f t="shared" si="91"/>
        <v>-2.1205189801900115E-2</v>
      </c>
      <c r="BI183" s="49">
        <f t="shared" si="91"/>
        <v>6.060286525097669E-2</v>
      </c>
      <c r="BJ183" s="49">
        <f t="shared" si="92"/>
        <v>2.9100403208004444E-4</v>
      </c>
      <c r="BL183" s="131">
        <v>1407877</v>
      </c>
      <c r="BM183" s="54">
        <v>152602</v>
      </c>
      <c r="BN183" s="54">
        <v>407732</v>
      </c>
      <c r="BO183" s="54">
        <f t="shared" si="93"/>
        <v>1968211</v>
      </c>
      <c r="BQ183" s="122">
        <f t="shared" si="94"/>
        <v>3.8062984195352367E-2</v>
      </c>
      <c r="BR183" s="49">
        <f t="shared" si="94"/>
        <v>4.5294294963368786E-2</v>
      </c>
      <c r="BS183" s="49">
        <f t="shared" si="94"/>
        <v>8.0108993162175235E-2</v>
      </c>
      <c r="BT183" s="49">
        <f t="shared" si="95"/>
        <v>4.7333847844565513E-2</v>
      </c>
      <c r="BV183" s="122">
        <f t="shared" si="96"/>
        <v>2.9611148554891553E-2</v>
      </c>
      <c r="BW183" s="49">
        <f t="shared" si="96"/>
        <v>3.6783582500396372E-2</v>
      </c>
      <c r="BX183" s="49">
        <f t="shared" si="96"/>
        <v>7.131482188068361E-2</v>
      </c>
      <c r="BY183" s="49">
        <f t="shared" si="96"/>
        <v>3.8806529485809982E-2</v>
      </c>
      <c r="CA183" s="180">
        <v>986919.0881641669</v>
      </c>
      <c r="CB183" s="64">
        <v>1005287.993084609</v>
      </c>
      <c r="CC183" s="64">
        <v>1089820.5625768865</v>
      </c>
      <c r="CD183" s="64">
        <v>1007543.5582714572</v>
      </c>
      <c r="CF183" s="180">
        <v>980654.23698755621</v>
      </c>
      <c r="CG183" s="64">
        <v>998911.38409777242</v>
      </c>
      <c r="CH183" s="64">
        <v>1084090.0066466974</v>
      </c>
      <c r="CI183" s="64">
        <v>1000772.7325150319</v>
      </c>
      <c r="CK183" s="163">
        <v>1052867.75</v>
      </c>
      <c r="CL183" s="60">
        <v>1044295.375</v>
      </c>
    </row>
    <row r="184" spans="1:90">
      <c r="A184" s="9" t="s">
        <v>392</v>
      </c>
      <c r="B184" s="23" t="s">
        <v>393</v>
      </c>
      <c r="D184" s="131">
        <v>859992.82903852779</v>
      </c>
      <c r="E184" s="54">
        <v>471660.34375</v>
      </c>
      <c r="F184" s="124">
        <f t="shared" si="65"/>
        <v>1823.3307939375129</v>
      </c>
      <c r="G184" s="131">
        <f t="shared" si="66"/>
        <v>826421</v>
      </c>
      <c r="H184" s="54">
        <v>469647.59375</v>
      </c>
      <c r="I184" s="124">
        <f t="shared" si="67"/>
        <v>1759.6619486565826</v>
      </c>
      <c r="J184" s="49">
        <f t="shared" si="68"/>
        <v>4.062315579895448E-2</v>
      </c>
      <c r="K184" s="49">
        <f t="shared" si="69"/>
        <v>3.6182429999999988E-2</v>
      </c>
      <c r="M184" s="131">
        <f t="shared" si="70"/>
        <v>837948.4075115337</v>
      </c>
      <c r="N184" s="124">
        <f t="shared" si="71"/>
        <v>1776.592877936929</v>
      </c>
      <c r="O184" s="49">
        <f t="shared" si="72"/>
        <v>2.6307611935751041E-2</v>
      </c>
      <c r="P184" s="49">
        <f t="shared" si="73"/>
        <v>2.6307611935751041E-2</v>
      </c>
      <c r="R184" s="131">
        <v>632628</v>
      </c>
      <c r="S184" s="54">
        <v>70671</v>
      </c>
      <c r="T184" s="54">
        <v>156368</v>
      </c>
      <c r="V184" s="124">
        <f t="shared" si="74"/>
        <v>156368</v>
      </c>
      <c r="W184" s="51">
        <f t="shared" si="75"/>
        <v>325.82903852779418</v>
      </c>
      <c r="Y184" s="176">
        <v>3.4681352274755994E-2</v>
      </c>
      <c r="Z184" s="61">
        <v>3.0334368241071719E-3</v>
      </c>
      <c r="AA184" s="117">
        <f t="shared" si="76"/>
        <v>2</v>
      </c>
      <c r="AB184" s="63">
        <f t="shared" si="77"/>
        <v>611.4230227588057</v>
      </c>
      <c r="AC184" s="63">
        <f t="shared" si="77"/>
        <v>70.457272315631627</v>
      </c>
      <c r="AE184" s="124">
        <f t="shared" si="78"/>
        <v>0</v>
      </c>
      <c r="AF184" s="51">
        <v>0</v>
      </c>
      <c r="AG184" s="51">
        <f t="shared" si="79"/>
        <v>325.82903852779418</v>
      </c>
      <c r="AI184" s="124">
        <v>0</v>
      </c>
      <c r="AJ184" s="51">
        <f t="shared" si="80"/>
        <v>0</v>
      </c>
      <c r="AK184" s="51">
        <f t="shared" si="81"/>
        <v>325.82903852779418</v>
      </c>
      <c r="AM184" s="124">
        <f t="shared" si="82"/>
        <v>292.16180182697838</v>
      </c>
      <c r="AN184" s="51">
        <f t="shared" si="83"/>
        <v>33.667236700815835</v>
      </c>
      <c r="AO184" s="51">
        <f t="shared" si="84"/>
        <v>0</v>
      </c>
      <c r="AQ184" s="124">
        <f t="shared" si="85"/>
        <v>632920</v>
      </c>
      <c r="AR184" s="51">
        <f t="shared" si="85"/>
        <v>70705</v>
      </c>
      <c r="AS184" s="51">
        <f t="shared" si="86"/>
        <v>156368</v>
      </c>
      <c r="AU184" s="178">
        <f t="shared" si="87"/>
        <v>859993</v>
      </c>
      <c r="AW184" s="124">
        <f t="shared" si="88"/>
        <v>1341.8978474380167</v>
      </c>
      <c r="AX184" s="51">
        <f t="shared" si="88"/>
        <v>149.9066032091022</v>
      </c>
      <c r="AY184" s="51">
        <f t="shared" si="88"/>
        <v>331.5267057577384</v>
      </c>
      <c r="AZ184" s="65">
        <f t="shared" si="89"/>
        <v>1823.3311564048572</v>
      </c>
      <c r="BB184" s="131">
        <v>611423.02275880578</v>
      </c>
      <c r="BC184" s="54">
        <v>70457.272315631606</v>
      </c>
      <c r="BD184" s="54">
        <v>156068.11243709628</v>
      </c>
      <c r="BE184" s="54">
        <f t="shared" si="90"/>
        <v>837948.4075115337</v>
      </c>
      <c r="BG184" s="122">
        <f t="shared" si="91"/>
        <v>3.5158926702167026E-2</v>
      </c>
      <c r="BH184" s="49">
        <f t="shared" si="91"/>
        <v>3.5159987922699365E-3</v>
      </c>
      <c r="BI184" s="49">
        <f t="shared" si="91"/>
        <v>1.9215172031030736E-3</v>
      </c>
      <c r="BJ184" s="49">
        <f t="shared" si="92"/>
        <v>2.630781595961551E-2</v>
      </c>
      <c r="BL184" s="131">
        <v>612950</v>
      </c>
      <c r="BM184" s="54">
        <v>68135</v>
      </c>
      <c r="BN184" s="54">
        <v>145336</v>
      </c>
      <c r="BO184" s="54">
        <f t="shared" si="93"/>
        <v>826421</v>
      </c>
      <c r="BQ184" s="122">
        <f t="shared" si="94"/>
        <v>3.2580145199445409E-2</v>
      </c>
      <c r="BR184" s="49">
        <f t="shared" si="94"/>
        <v>3.7719233873926727E-2</v>
      </c>
      <c r="BS184" s="49">
        <f t="shared" si="94"/>
        <v>7.5906864094236859E-2</v>
      </c>
      <c r="BT184" s="49">
        <f t="shared" si="95"/>
        <v>4.0623362668664065E-2</v>
      </c>
      <c r="BV184" s="122">
        <f t="shared" si="96"/>
        <v>2.817374191625599E-2</v>
      </c>
      <c r="BW184" s="49">
        <f t="shared" si="96"/>
        <v>3.3290900189196115E-2</v>
      </c>
      <c r="BX184" s="49">
        <f t="shared" si="96"/>
        <v>7.1315569597251161E-2</v>
      </c>
      <c r="BY184" s="49">
        <f t="shared" si="96"/>
        <v>3.6182635986919731E-2</v>
      </c>
      <c r="CA184" s="180">
        <v>407011.84766842989</v>
      </c>
      <c r="CB184" s="64">
        <v>434619.46583972796</v>
      </c>
      <c r="CC184" s="64">
        <v>409618.52760571154</v>
      </c>
      <c r="CD184" s="64">
        <v>409685.5815522066</v>
      </c>
      <c r="CF184" s="180">
        <v>406108.11400875624</v>
      </c>
      <c r="CG184" s="64">
        <v>432382.61069624178</v>
      </c>
      <c r="CH184" s="64">
        <v>407824.80413103144</v>
      </c>
      <c r="CI184" s="64">
        <v>408505.3602196452</v>
      </c>
      <c r="CK184" s="163">
        <v>471660.34375</v>
      </c>
      <c r="CL184" s="60">
        <v>469647.59375</v>
      </c>
    </row>
    <row r="185" spans="1:90">
      <c r="A185" s="9" t="s">
        <v>394</v>
      </c>
      <c r="B185" s="23" t="s">
        <v>395</v>
      </c>
      <c r="D185" s="131">
        <v>2839832</v>
      </c>
      <c r="E185" s="54">
        <v>1355927.75</v>
      </c>
      <c r="F185" s="124">
        <f t="shared" si="65"/>
        <v>2094.382978739096</v>
      </c>
      <c r="G185" s="131">
        <f t="shared" si="66"/>
        <v>2713765</v>
      </c>
      <c r="H185" s="54">
        <v>1347418.625</v>
      </c>
      <c r="I185" s="124">
        <f t="shared" si="67"/>
        <v>2014.0474160359779</v>
      </c>
      <c r="J185" s="49">
        <f t="shared" si="68"/>
        <v>4.6454648799730158E-2</v>
      </c>
      <c r="K185" s="49">
        <f t="shared" si="69"/>
        <v>3.9887622338720119E-2</v>
      </c>
      <c r="M185" s="131">
        <f t="shared" si="70"/>
        <v>2858568.4142849911</v>
      </c>
      <c r="N185" s="124">
        <f t="shared" si="71"/>
        <v>2108.2011296582659</v>
      </c>
      <c r="O185" s="49">
        <f t="shared" si="72"/>
        <v>-6.5544746773806839E-3</v>
      </c>
      <c r="P185" s="49">
        <f t="shared" si="73"/>
        <v>-6.5544746773804619E-3</v>
      </c>
      <c r="R185" s="131">
        <v>2006228</v>
      </c>
      <c r="S185" s="54">
        <v>222341</v>
      </c>
      <c r="T185" s="54">
        <v>611263</v>
      </c>
      <c r="V185" s="124">
        <f t="shared" si="74"/>
        <v>611263</v>
      </c>
      <c r="W185" s="51">
        <f t="shared" si="75"/>
        <v>0</v>
      </c>
      <c r="Y185" s="176">
        <v>-2.0730247854031658E-2</v>
      </c>
      <c r="Z185" s="61">
        <v>-8.7908445999294038E-3</v>
      </c>
      <c r="AA185" s="117">
        <f t="shared" si="76"/>
        <v>4</v>
      </c>
      <c r="AB185" s="63">
        <f t="shared" si="77"/>
        <v>2048.6980176846664</v>
      </c>
      <c r="AC185" s="63">
        <f t="shared" si="77"/>
        <v>224.31289984429068</v>
      </c>
      <c r="AE185" s="124">
        <f t="shared" si="78"/>
        <v>0</v>
      </c>
      <c r="AF185" s="51">
        <v>0</v>
      </c>
      <c r="AG185" s="51">
        <f t="shared" si="79"/>
        <v>0</v>
      </c>
      <c r="AI185" s="124">
        <v>0</v>
      </c>
      <c r="AJ185" s="51">
        <f t="shared" si="80"/>
        <v>0</v>
      </c>
      <c r="AK185" s="51">
        <f t="shared" si="81"/>
        <v>0</v>
      </c>
      <c r="AM185" s="124">
        <f t="shared" si="82"/>
        <v>0</v>
      </c>
      <c r="AN185" s="51">
        <f t="shared" si="83"/>
        <v>0</v>
      </c>
      <c r="AO185" s="51">
        <f t="shared" si="84"/>
        <v>0</v>
      </c>
      <c r="AQ185" s="124">
        <f t="shared" si="85"/>
        <v>2006228</v>
      </c>
      <c r="AR185" s="51">
        <f t="shared" si="85"/>
        <v>222341</v>
      </c>
      <c r="AS185" s="51">
        <f t="shared" si="86"/>
        <v>611263</v>
      </c>
      <c r="AU185" s="178">
        <f t="shared" si="87"/>
        <v>2839832</v>
      </c>
      <c r="AW185" s="124">
        <f t="shared" si="88"/>
        <v>1479.5980095547125</v>
      </c>
      <c r="AX185" s="51">
        <f t="shared" si="88"/>
        <v>163.97702606204498</v>
      </c>
      <c r="AY185" s="51">
        <f t="shared" si="88"/>
        <v>450.8079431223382</v>
      </c>
      <c r="AZ185" s="65">
        <f t="shared" si="89"/>
        <v>2094.382978739096</v>
      </c>
      <c r="BB185" s="131">
        <v>2048698.0176846664</v>
      </c>
      <c r="BC185" s="54">
        <v>224312.89984429072</v>
      </c>
      <c r="BD185" s="54">
        <v>585557.49675603386</v>
      </c>
      <c r="BE185" s="54">
        <f t="shared" si="90"/>
        <v>2858568.4142849911</v>
      </c>
      <c r="BG185" s="122">
        <f t="shared" si="91"/>
        <v>-2.0730247854031658E-2</v>
      </c>
      <c r="BH185" s="49">
        <f t="shared" si="91"/>
        <v>-8.7908445999295148E-3</v>
      </c>
      <c r="BI185" s="49">
        <f t="shared" si="91"/>
        <v>4.3899195871240027E-2</v>
      </c>
      <c r="BJ185" s="49">
        <f t="shared" si="92"/>
        <v>-6.5544746773806839E-3</v>
      </c>
      <c r="BL185" s="131">
        <v>1932910</v>
      </c>
      <c r="BM185" s="54">
        <v>213862</v>
      </c>
      <c r="BN185" s="54">
        <v>566993</v>
      </c>
      <c r="BO185" s="54">
        <f t="shared" si="93"/>
        <v>2713765</v>
      </c>
      <c r="BQ185" s="122">
        <f t="shared" si="94"/>
        <v>3.7931409118893367E-2</v>
      </c>
      <c r="BR185" s="49">
        <f t="shared" si="94"/>
        <v>3.9647062124173571E-2</v>
      </c>
      <c r="BS185" s="49">
        <f t="shared" si="94"/>
        <v>7.8078565343840278E-2</v>
      </c>
      <c r="BT185" s="49">
        <f t="shared" si="95"/>
        <v>4.6454648799730158E-2</v>
      </c>
      <c r="BV185" s="122">
        <f t="shared" si="96"/>
        <v>3.1417870251045033E-2</v>
      </c>
      <c r="BW185" s="49">
        <f t="shared" si="96"/>
        <v>3.3122756675378673E-2</v>
      </c>
      <c r="BX185" s="49">
        <f t="shared" si="96"/>
        <v>7.131308298511474E-2</v>
      </c>
      <c r="BY185" s="49">
        <f t="shared" si="96"/>
        <v>3.9887622338720119E-2</v>
      </c>
      <c r="CA185" s="180">
        <v>1363776.52534262</v>
      </c>
      <c r="CB185" s="64">
        <v>1383686.1619415372</v>
      </c>
      <c r="CC185" s="64">
        <v>1536862.3090534725</v>
      </c>
      <c r="CD185" s="64">
        <v>1397597.0987175559</v>
      </c>
      <c r="CF185" s="180">
        <v>1354250.1824642513</v>
      </c>
      <c r="CG185" s="64">
        <v>1377982.8180704226</v>
      </c>
      <c r="CH185" s="64">
        <v>1527110.7040791016</v>
      </c>
      <c r="CI185" s="64">
        <v>1387333.4257165205</v>
      </c>
      <c r="CK185" s="163">
        <v>1355927.75</v>
      </c>
      <c r="CL185" s="60">
        <v>1347418.625</v>
      </c>
    </row>
    <row r="186" spans="1:90">
      <c r="A186" s="9" t="s">
        <v>396</v>
      </c>
      <c r="B186" s="23" t="s">
        <v>397</v>
      </c>
      <c r="D186" s="131">
        <v>1805193</v>
      </c>
      <c r="E186" s="54">
        <v>900528.75</v>
      </c>
      <c r="F186" s="124">
        <f t="shared" si="65"/>
        <v>2004.5923020225619</v>
      </c>
      <c r="G186" s="131">
        <f t="shared" si="66"/>
        <v>1733852</v>
      </c>
      <c r="H186" s="54">
        <v>896551.5625</v>
      </c>
      <c r="I186" s="124">
        <f t="shared" si="67"/>
        <v>1933.9121948159006</v>
      </c>
      <c r="J186" s="49">
        <f t="shared" si="68"/>
        <v>4.1145957094377072E-2</v>
      </c>
      <c r="K186" s="49">
        <f t="shared" si="69"/>
        <v>3.6547733343906819E-2</v>
      </c>
      <c r="M186" s="131">
        <f t="shared" si="70"/>
        <v>1814318.2225439167</v>
      </c>
      <c r="N186" s="124">
        <f t="shared" si="71"/>
        <v>2014.7254849375065</v>
      </c>
      <c r="O186" s="49">
        <f t="shared" si="72"/>
        <v>-5.0295601017124048E-3</v>
      </c>
      <c r="P186" s="49">
        <f t="shared" si="73"/>
        <v>-5.0295601017122937E-3</v>
      </c>
      <c r="R186" s="131">
        <v>1317758</v>
      </c>
      <c r="S186" s="54">
        <v>143984</v>
      </c>
      <c r="T186" s="54">
        <v>343451</v>
      </c>
      <c r="V186" s="124">
        <f t="shared" si="74"/>
        <v>343451</v>
      </c>
      <c r="W186" s="51">
        <f t="shared" si="75"/>
        <v>0</v>
      </c>
      <c r="Y186" s="176">
        <v>-7.4348785445764731E-3</v>
      </c>
      <c r="Z186" s="61">
        <v>-2.4968310476830347E-2</v>
      </c>
      <c r="AA186" s="117">
        <f t="shared" si="76"/>
        <v>4</v>
      </c>
      <c r="AB186" s="63">
        <f t="shared" si="77"/>
        <v>1327.6287585722719</v>
      </c>
      <c r="AC186" s="63">
        <f t="shared" si="77"/>
        <v>147.67109781879401</v>
      </c>
      <c r="AE186" s="124">
        <f t="shared" si="78"/>
        <v>0</v>
      </c>
      <c r="AF186" s="51">
        <v>0</v>
      </c>
      <c r="AG186" s="51">
        <f t="shared" si="79"/>
        <v>0</v>
      </c>
      <c r="AI186" s="124">
        <v>0</v>
      </c>
      <c r="AJ186" s="51">
        <f t="shared" si="80"/>
        <v>0</v>
      </c>
      <c r="AK186" s="51">
        <f t="shared" si="81"/>
        <v>0</v>
      </c>
      <c r="AM186" s="124">
        <f t="shared" si="82"/>
        <v>0</v>
      </c>
      <c r="AN186" s="51">
        <f t="shared" si="83"/>
        <v>0</v>
      </c>
      <c r="AO186" s="51">
        <f t="shared" si="84"/>
        <v>0</v>
      </c>
      <c r="AQ186" s="124">
        <f t="shared" si="85"/>
        <v>1317758</v>
      </c>
      <c r="AR186" s="51">
        <f t="shared" si="85"/>
        <v>143984</v>
      </c>
      <c r="AS186" s="51">
        <f t="shared" si="86"/>
        <v>343451</v>
      </c>
      <c r="AU186" s="178">
        <f t="shared" si="87"/>
        <v>1805193</v>
      </c>
      <c r="AW186" s="124">
        <f t="shared" si="88"/>
        <v>1463.3158574892807</v>
      </c>
      <c r="AX186" s="51">
        <f t="shared" si="88"/>
        <v>159.88828785310852</v>
      </c>
      <c r="AY186" s="51">
        <f t="shared" si="88"/>
        <v>381.38815668017264</v>
      </c>
      <c r="AZ186" s="65">
        <f t="shared" si="89"/>
        <v>2004.5923020225619</v>
      </c>
      <c r="BB186" s="131">
        <v>1327628.7585722718</v>
      </c>
      <c r="BC186" s="54">
        <v>147671.09781879402</v>
      </c>
      <c r="BD186" s="54">
        <v>339018.36615285097</v>
      </c>
      <c r="BE186" s="54">
        <f t="shared" si="90"/>
        <v>1814318.2225439167</v>
      </c>
      <c r="BG186" s="122">
        <f t="shared" si="91"/>
        <v>-7.4348785445765841E-3</v>
      </c>
      <c r="BH186" s="49">
        <f t="shared" si="91"/>
        <v>-2.4968310476830236E-2</v>
      </c>
      <c r="BI186" s="49">
        <f t="shared" si="91"/>
        <v>1.3074907703231942E-2</v>
      </c>
      <c r="BJ186" s="49">
        <f t="shared" si="92"/>
        <v>-5.0295601017124048E-3</v>
      </c>
      <c r="BL186" s="131">
        <v>1276564</v>
      </c>
      <c r="BM186" s="54">
        <v>138115</v>
      </c>
      <c r="BN186" s="54">
        <v>319173</v>
      </c>
      <c r="BO186" s="54">
        <f t="shared" si="93"/>
        <v>1733852</v>
      </c>
      <c r="BQ186" s="122">
        <f t="shared" si="94"/>
        <v>3.226943576663599E-2</v>
      </c>
      <c r="BR186" s="49">
        <f t="shared" si="94"/>
        <v>4.2493574195416883E-2</v>
      </c>
      <c r="BS186" s="49">
        <f t="shared" si="94"/>
        <v>7.6065331340683606E-2</v>
      </c>
      <c r="BT186" s="49">
        <f t="shared" si="95"/>
        <v>4.1145957094377072E-2</v>
      </c>
      <c r="BV186" s="122">
        <f t="shared" si="96"/>
        <v>2.7710415195040694E-2</v>
      </c>
      <c r="BW186" s="49">
        <f t="shared" si="96"/>
        <v>3.7889398690614362E-2</v>
      </c>
      <c r="BX186" s="49">
        <f t="shared" si="96"/>
        <v>7.1312886085613814E-2</v>
      </c>
      <c r="BY186" s="49">
        <f t="shared" si="96"/>
        <v>3.6547733343907041E-2</v>
      </c>
      <c r="CA186" s="180">
        <v>883775.41232595313</v>
      </c>
      <c r="CB186" s="64">
        <v>910917.0926523559</v>
      </c>
      <c r="CC186" s="64">
        <v>889792.29521210515</v>
      </c>
      <c r="CD186" s="64">
        <v>887047.47149178083</v>
      </c>
      <c r="CF186" s="180">
        <v>880250.92336562322</v>
      </c>
      <c r="CG186" s="64">
        <v>908318.31577105774</v>
      </c>
      <c r="CH186" s="64">
        <v>885524.59024842607</v>
      </c>
      <c r="CI186" s="64">
        <v>883432.57011254062</v>
      </c>
      <c r="CK186" s="163">
        <v>900528.75</v>
      </c>
      <c r="CL186" s="60">
        <v>896551.5625</v>
      </c>
    </row>
    <row r="187" spans="1:90">
      <c r="A187" s="9" t="s">
        <v>398</v>
      </c>
      <c r="B187" s="23" t="s">
        <v>399</v>
      </c>
      <c r="D187" s="131">
        <v>2196920.9746742272</v>
      </c>
      <c r="E187" s="54">
        <v>1070236.75</v>
      </c>
      <c r="F187" s="124">
        <f t="shared" si="65"/>
        <v>2052.742979227939</v>
      </c>
      <c r="G187" s="131">
        <f t="shared" si="66"/>
        <v>2112386</v>
      </c>
      <c r="H187" s="54">
        <v>1066289</v>
      </c>
      <c r="I187" s="124">
        <f t="shared" si="67"/>
        <v>1981.0632952229651</v>
      </c>
      <c r="J187" s="49">
        <f t="shared" si="68"/>
        <v>4.0018715648667991E-2</v>
      </c>
      <c r="K187" s="49">
        <f t="shared" si="69"/>
        <v>3.6182429999999766E-2</v>
      </c>
      <c r="M187" s="131">
        <f t="shared" si="70"/>
        <v>2194008.9011443574</v>
      </c>
      <c r="N187" s="124">
        <f t="shared" si="71"/>
        <v>2050.0220172259619</v>
      </c>
      <c r="O187" s="49">
        <f t="shared" si="72"/>
        <v>1.327284282370389E-3</v>
      </c>
      <c r="P187" s="49">
        <f t="shared" si="73"/>
        <v>1.327284282370389E-3</v>
      </c>
      <c r="R187" s="131">
        <v>1674812</v>
      </c>
      <c r="S187" s="54">
        <v>170490</v>
      </c>
      <c r="T187" s="54">
        <v>348670</v>
      </c>
      <c r="V187" s="124">
        <f t="shared" si="74"/>
        <v>348670</v>
      </c>
      <c r="W187" s="51">
        <f t="shared" si="75"/>
        <v>2948.9746742271818</v>
      </c>
      <c r="Y187" s="176">
        <v>8.4799338357608445E-3</v>
      </c>
      <c r="Z187" s="61">
        <v>-1.7656306143514211E-3</v>
      </c>
      <c r="AA187" s="117">
        <f t="shared" si="76"/>
        <v>3</v>
      </c>
      <c r="AB187" s="63">
        <f t="shared" si="77"/>
        <v>1660.7291268848951</v>
      </c>
      <c r="AC187" s="63">
        <f t="shared" si="77"/>
        <v>170.79155479782372</v>
      </c>
      <c r="AE187" s="124">
        <f t="shared" si="78"/>
        <v>0</v>
      </c>
      <c r="AF187" s="51">
        <v>0</v>
      </c>
      <c r="AG187" s="51">
        <f t="shared" si="79"/>
        <v>2948.9746742271818</v>
      </c>
      <c r="AI187" s="124">
        <v>0</v>
      </c>
      <c r="AJ187" s="51">
        <f t="shared" si="80"/>
        <v>301.0223634407738</v>
      </c>
      <c r="AK187" s="51">
        <f t="shared" si="81"/>
        <v>2647.9523107864079</v>
      </c>
      <c r="AM187" s="124">
        <f t="shared" si="82"/>
        <v>2401.0275030500325</v>
      </c>
      <c r="AN187" s="51">
        <f t="shared" si="83"/>
        <v>246.9248077363755</v>
      </c>
      <c r="AO187" s="51">
        <f t="shared" si="84"/>
        <v>0</v>
      </c>
      <c r="AQ187" s="124">
        <f t="shared" si="85"/>
        <v>1677213</v>
      </c>
      <c r="AR187" s="51">
        <f t="shared" si="85"/>
        <v>171038</v>
      </c>
      <c r="AS187" s="51">
        <f t="shared" si="86"/>
        <v>348670</v>
      </c>
      <c r="AU187" s="178">
        <f t="shared" si="87"/>
        <v>2196921</v>
      </c>
      <c r="AW187" s="124">
        <f t="shared" si="88"/>
        <v>1567.1420365634053</v>
      </c>
      <c r="AX187" s="51">
        <f t="shared" si="88"/>
        <v>159.81323758504837</v>
      </c>
      <c r="AY187" s="51">
        <f t="shared" si="88"/>
        <v>325.78772874319628</v>
      </c>
      <c r="AZ187" s="65">
        <f t="shared" si="89"/>
        <v>2052.7430028916501</v>
      </c>
      <c r="BB187" s="131">
        <v>1660729.1268848951</v>
      </c>
      <c r="BC187" s="54">
        <v>170791.55479782372</v>
      </c>
      <c r="BD187" s="54">
        <v>362488.21946163871</v>
      </c>
      <c r="BE187" s="54">
        <f t="shared" si="90"/>
        <v>2194008.9011443574</v>
      </c>
      <c r="BG187" s="122">
        <f t="shared" si="91"/>
        <v>9.9256843564996533E-3</v>
      </c>
      <c r="BH187" s="49">
        <f t="shared" si="91"/>
        <v>1.4429589476365745E-3</v>
      </c>
      <c r="BI187" s="49">
        <f t="shared" si="91"/>
        <v>-3.8120464941347021E-2</v>
      </c>
      <c r="BJ187" s="49">
        <f t="shared" si="92"/>
        <v>1.3272958255199363E-3</v>
      </c>
      <c r="BL187" s="131">
        <v>1623659</v>
      </c>
      <c r="BM187" s="54">
        <v>164467</v>
      </c>
      <c r="BN187" s="54">
        <v>324260</v>
      </c>
      <c r="BO187" s="54">
        <f t="shared" si="93"/>
        <v>2112386</v>
      </c>
      <c r="BQ187" s="122">
        <f t="shared" si="94"/>
        <v>3.2983526713429301E-2</v>
      </c>
      <c r="BR187" s="49">
        <f t="shared" si="94"/>
        <v>3.9953303702262355E-2</v>
      </c>
      <c r="BS187" s="49">
        <f t="shared" si="94"/>
        <v>7.527909702090918E-2</v>
      </c>
      <c r="BT187" s="49">
        <f t="shared" si="95"/>
        <v>4.001872763784653E-2</v>
      </c>
      <c r="BV187" s="122">
        <f t="shared" si="96"/>
        <v>2.9173191553864886E-2</v>
      </c>
      <c r="BW187" s="49">
        <f t="shared" si="96"/>
        <v>3.6117259336667207E-2</v>
      </c>
      <c r="BX187" s="49">
        <f t="shared" si="96"/>
        <v>7.1312747467630944E-2</v>
      </c>
      <c r="BY187" s="49">
        <f t="shared" si="96"/>
        <v>3.6182441944954569E-2</v>
      </c>
      <c r="CA187" s="180">
        <v>1105513.5401351138</v>
      </c>
      <c r="CB187" s="64">
        <v>1053536.8724414597</v>
      </c>
      <c r="CC187" s="64">
        <v>951391.59698710742</v>
      </c>
      <c r="CD187" s="64">
        <v>1072683.9558838492</v>
      </c>
      <c r="CF187" s="180">
        <v>1097174.0563890478</v>
      </c>
      <c r="CG187" s="64">
        <v>1048844.7455385891</v>
      </c>
      <c r="CH187" s="64">
        <v>945436.20254800026</v>
      </c>
      <c r="CI187" s="64">
        <v>1065948.8981421003</v>
      </c>
      <c r="CK187" s="163">
        <v>1070236.75</v>
      </c>
      <c r="CL187" s="60">
        <v>1066289</v>
      </c>
    </row>
    <row r="188" spans="1:90">
      <c r="A188" s="9" t="s">
        <v>400</v>
      </c>
      <c r="B188" s="23" t="s">
        <v>401</v>
      </c>
      <c r="D188" s="131">
        <v>1341777</v>
      </c>
      <c r="E188" s="54">
        <v>549220.25</v>
      </c>
      <c r="F188" s="124">
        <f t="shared" si="65"/>
        <v>2443.0581356022471</v>
      </c>
      <c r="G188" s="131">
        <f t="shared" si="66"/>
        <v>1287166</v>
      </c>
      <c r="H188" s="54">
        <v>546268.6875</v>
      </c>
      <c r="I188" s="124">
        <f t="shared" si="67"/>
        <v>2356.2873535562117</v>
      </c>
      <c r="J188" s="49">
        <f t="shared" si="68"/>
        <v>4.2427317067107007E-2</v>
      </c>
      <c r="K188" s="49">
        <f t="shared" si="69"/>
        <v>3.682521230489022E-2</v>
      </c>
      <c r="M188" s="131">
        <f t="shared" si="70"/>
        <v>1324708.4374613066</v>
      </c>
      <c r="N188" s="124">
        <f t="shared" si="71"/>
        <v>2411.9803256731825</v>
      </c>
      <c r="O188" s="49">
        <f t="shared" si="72"/>
        <v>1.2884769248849848E-2</v>
      </c>
      <c r="P188" s="49">
        <f t="shared" si="73"/>
        <v>1.2884769248849848E-2</v>
      </c>
      <c r="R188" s="131">
        <v>978697</v>
      </c>
      <c r="S188" s="54">
        <v>97715</v>
      </c>
      <c r="T188" s="54">
        <v>265365</v>
      </c>
      <c r="V188" s="124">
        <f t="shared" si="74"/>
        <v>265365</v>
      </c>
      <c r="W188" s="51">
        <f t="shared" si="75"/>
        <v>0</v>
      </c>
      <c r="Y188" s="176">
        <v>1.2938958719648452E-2</v>
      </c>
      <c r="Z188" s="61">
        <v>-2.669383403726E-2</v>
      </c>
      <c r="AA188" s="117">
        <f t="shared" si="76"/>
        <v>3</v>
      </c>
      <c r="AB188" s="63">
        <f t="shared" si="77"/>
        <v>966.19543712394068</v>
      </c>
      <c r="AC188" s="63">
        <f t="shared" si="77"/>
        <v>100.3949254789173</v>
      </c>
      <c r="AE188" s="124">
        <f t="shared" si="78"/>
        <v>0</v>
      </c>
      <c r="AF188" s="51">
        <v>0</v>
      </c>
      <c r="AG188" s="51">
        <f t="shared" si="79"/>
        <v>0</v>
      </c>
      <c r="AI188" s="124">
        <v>0</v>
      </c>
      <c r="AJ188" s="51">
        <f t="shared" si="80"/>
        <v>0</v>
      </c>
      <c r="AK188" s="51">
        <f t="shared" si="81"/>
        <v>0</v>
      </c>
      <c r="AM188" s="124">
        <f t="shared" si="82"/>
        <v>0</v>
      </c>
      <c r="AN188" s="51">
        <f t="shared" si="83"/>
        <v>0</v>
      </c>
      <c r="AO188" s="51">
        <f t="shared" si="84"/>
        <v>0</v>
      </c>
      <c r="AQ188" s="124">
        <f t="shared" si="85"/>
        <v>978697</v>
      </c>
      <c r="AR188" s="51">
        <f t="shared" si="85"/>
        <v>97715</v>
      </c>
      <c r="AS188" s="51">
        <f t="shared" si="86"/>
        <v>265365</v>
      </c>
      <c r="AU188" s="178">
        <f t="shared" si="87"/>
        <v>1341777</v>
      </c>
      <c r="AW188" s="124">
        <f t="shared" si="88"/>
        <v>1781.9754460983547</v>
      </c>
      <c r="AX188" s="51">
        <f t="shared" si="88"/>
        <v>177.91587254839931</v>
      </c>
      <c r="AY188" s="51">
        <f t="shared" si="88"/>
        <v>483.16681695549278</v>
      </c>
      <c r="AZ188" s="65">
        <f t="shared" si="89"/>
        <v>2443.0581356022471</v>
      </c>
      <c r="BB188" s="131">
        <v>966195.43712394056</v>
      </c>
      <c r="BC188" s="54">
        <v>100394.9254789173</v>
      </c>
      <c r="BD188" s="54">
        <v>258118.07485844873</v>
      </c>
      <c r="BE188" s="54">
        <f t="shared" si="90"/>
        <v>1324708.4374613066</v>
      </c>
      <c r="BG188" s="122">
        <f t="shared" si="91"/>
        <v>1.2938958719648452E-2</v>
      </c>
      <c r="BH188" s="49">
        <f t="shared" si="91"/>
        <v>-2.669383403726E-2</v>
      </c>
      <c r="BI188" s="49">
        <f t="shared" si="91"/>
        <v>2.8076008026657773E-2</v>
      </c>
      <c r="BJ188" s="49">
        <f t="shared" si="92"/>
        <v>1.2884769248849848E-2</v>
      </c>
      <c r="BL188" s="131">
        <v>947200</v>
      </c>
      <c r="BM188" s="54">
        <v>93597</v>
      </c>
      <c r="BN188" s="54">
        <v>246369</v>
      </c>
      <c r="BO188" s="54">
        <f t="shared" si="93"/>
        <v>1287166</v>
      </c>
      <c r="BQ188" s="122">
        <f t="shared" si="94"/>
        <v>3.3252744932432465E-2</v>
      </c>
      <c r="BR188" s="49">
        <f t="shared" si="94"/>
        <v>4.399713666036309E-2</v>
      </c>
      <c r="BS188" s="49">
        <f t="shared" si="94"/>
        <v>7.7103856410506211E-2</v>
      </c>
      <c r="BT188" s="49">
        <f t="shared" si="95"/>
        <v>4.2427317067107007E-2</v>
      </c>
      <c r="BV188" s="122">
        <f t="shared" si="96"/>
        <v>2.7699945204154641E-2</v>
      </c>
      <c r="BW188" s="49">
        <f t="shared" si="96"/>
        <v>3.8386595536516799E-2</v>
      </c>
      <c r="BX188" s="49">
        <f t="shared" si="96"/>
        <v>7.1315396587353863E-2</v>
      </c>
      <c r="BY188" s="49">
        <f t="shared" si="96"/>
        <v>3.6825212304890442E-2</v>
      </c>
      <c r="CA188" s="180">
        <v>643176.61493710522</v>
      </c>
      <c r="CB188" s="64">
        <v>619291.48618184309</v>
      </c>
      <c r="CC188" s="64">
        <v>677460.27116560005</v>
      </c>
      <c r="CD188" s="64">
        <v>647669.88244557322</v>
      </c>
      <c r="CF188" s="180">
        <v>640400.1949036367</v>
      </c>
      <c r="CG188" s="64">
        <v>617206.14235552843</v>
      </c>
      <c r="CH188" s="64">
        <v>673870.09865093115</v>
      </c>
      <c r="CI188" s="64">
        <v>644598.13545985159</v>
      </c>
      <c r="CK188" s="163">
        <v>549220.25</v>
      </c>
      <c r="CL188" s="60">
        <v>546268.6875</v>
      </c>
    </row>
    <row r="189" spans="1:90">
      <c r="A189" s="9" t="s">
        <v>402</v>
      </c>
      <c r="B189" s="23" t="s">
        <v>403</v>
      </c>
      <c r="D189" s="131">
        <v>507737.10695590428</v>
      </c>
      <c r="E189" s="54">
        <v>222102.78125</v>
      </c>
      <c r="F189" s="124">
        <f t="shared" si="65"/>
        <v>2286.0456951432448</v>
      </c>
      <c r="G189" s="131">
        <f t="shared" si="66"/>
        <v>488767</v>
      </c>
      <c r="H189" s="54">
        <v>221540.53125</v>
      </c>
      <c r="I189" s="124">
        <f t="shared" si="67"/>
        <v>2206.2193190664743</v>
      </c>
      <c r="J189" s="49">
        <f t="shared" si="68"/>
        <v>3.8812168079891407E-2</v>
      </c>
      <c r="K189" s="49">
        <f t="shared" si="69"/>
        <v>3.6182429999999988E-2</v>
      </c>
      <c r="M189" s="131">
        <f t="shared" si="70"/>
        <v>507706.68912294076</v>
      </c>
      <c r="N189" s="124">
        <f t="shared" si="71"/>
        <v>2285.9087412843496</v>
      </c>
      <c r="O189" s="49">
        <f t="shared" si="72"/>
        <v>5.9912216276103436E-5</v>
      </c>
      <c r="P189" s="49">
        <f t="shared" si="73"/>
        <v>5.9912216276103436E-5</v>
      </c>
      <c r="R189" s="131">
        <v>387163</v>
      </c>
      <c r="S189" s="54">
        <v>36071</v>
      </c>
      <c r="T189" s="54">
        <v>83942</v>
      </c>
      <c r="V189" s="124">
        <f t="shared" si="74"/>
        <v>83942</v>
      </c>
      <c r="W189" s="51">
        <f t="shared" si="75"/>
        <v>561.10695590428077</v>
      </c>
      <c r="Y189" s="176">
        <v>1.647346703654673E-2</v>
      </c>
      <c r="Z189" s="61">
        <v>-2.5681066368815619E-3</v>
      </c>
      <c r="AA189" s="117">
        <f t="shared" si="76"/>
        <v>3</v>
      </c>
      <c r="AB189" s="63">
        <f t="shared" si="77"/>
        <v>380.88844672822114</v>
      </c>
      <c r="AC189" s="63">
        <f t="shared" si="77"/>
        <v>36.163872681448574</v>
      </c>
      <c r="AE189" s="124">
        <f t="shared" si="78"/>
        <v>0</v>
      </c>
      <c r="AF189" s="51">
        <v>0</v>
      </c>
      <c r="AG189" s="51">
        <f t="shared" si="79"/>
        <v>561.10695590428077</v>
      </c>
      <c r="AI189" s="124">
        <v>0</v>
      </c>
      <c r="AJ189" s="51">
        <f t="shared" si="80"/>
        <v>92.63417449895482</v>
      </c>
      <c r="AK189" s="51">
        <f t="shared" si="81"/>
        <v>468.47278140532592</v>
      </c>
      <c r="AM189" s="124">
        <f t="shared" si="82"/>
        <v>427.85008436470736</v>
      </c>
      <c r="AN189" s="51">
        <f t="shared" si="83"/>
        <v>40.622697040618554</v>
      </c>
      <c r="AO189" s="51">
        <f t="shared" si="84"/>
        <v>0</v>
      </c>
      <c r="AQ189" s="124">
        <f t="shared" si="85"/>
        <v>387591</v>
      </c>
      <c r="AR189" s="51">
        <f t="shared" si="85"/>
        <v>36204</v>
      </c>
      <c r="AS189" s="51">
        <f t="shared" si="86"/>
        <v>83942</v>
      </c>
      <c r="AU189" s="178">
        <f t="shared" si="87"/>
        <v>507737</v>
      </c>
      <c r="AW189" s="124">
        <f t="shared" si="88"/>
        <v>1745.0974626190098</v>
      </c>
      <c r="AX189" s="51">
        <f t="shared" si="88"/>
        <v>163.00561297000868</v>
      </c>
      <c r="AY189" s="51">
        <f t="shared" si="88"/>
        <v>377.94213799382578</v>
      </c>
      <c r="AZ189" s="65">
        <f t="shared" si="89"/>
        <v>2286.0452135828446</v>
      </c>
      <c r="BB189" s="131">
        <v>380888.4467282212</v>
      </c>
      <c r="BC189" s="54">
        <v>36163.872681448564</v>
      </c>
      <c r="BD189" s="54">
        <v>90654.369713270949</v>
      </c>
      <c r="BE189" s="54">
        <f t="shared" si="90"/>
        <v>507706.68912294076</v>
      </c>
      <c r="BG189" s="122">
        <f t="shared" si="91"/>
        <v>1.7597155622211202E-2</v>
      </c>
      <c r="BH189" s="49">
        <f t="shared" si="91"/>
        <v>1.1095968317580418E-3</v>
      </c>
      <c r="BI189" s="49">
        <f t="shared" si="91"/>
        <v>-7.4043531872775459E-2</v>
      </c>
      <c r="BJ189" s="49">
        <f t="shared" si="92"/>
        <v>5.9701551522906016E-5</v>
      </c>
      <c r="BL189" s="131">
        <v>375774</v>
      </c>
      <c r="BM189" s="54">
        <v>34837</v>
      </c>
      <c r="BN189" s="54">
        <v>78156</v>
      </c>
      <c r="BO189" s="54">
        <f t="shared" si="93"/>
        <v>488767</v>
      </c>
      <c r="BQ189" s="122">
        <f t="shared" si="94"/>
        <v>3.1447093199636011E-2</v>
      </c>
      <c r="BR189" s="49">
        <f t="shared" si="94"/>
        <v>3.9239888624164054E-2</v>
      </c>
      <c r="BS189" s="49">
        <f t="shared" si="94"/>
        <v>7.4031424330825546E-2</v>
      </c>
      <c r="BT189" s="49">
        <f t="shared" si="95"/>
        <v>3.8811949251893019E-2</v>
      </c>
      <c r="BV189" s="122">
        <f t="shared" si="96"/>
        <v>2.8835999700996817E-2</v>
      </c>
      <c r="BW189" s="49">
        <f t="shared" si="96"/>
        <v>3.6609067775859483E-2</v>
      </c>
      <c r="BX189" s="49">
        <f t="shared" si="96"/>
        <v>7.1312529209695663E-2</v>
      </c>
      <c r="BY189" s="49">
        <f t="shared" si="96"/>
        <v>3.618221172596181E-2</v>
      </c>
      <c r="CA189" s="180">
        <v>253549.67786282784</v>
      </c>
      <c r="CB189" s="64">
        <v>223078.78961161576</v>
      </c>
      <c r="CC189" s="64">
        <v>237932.71324365321</v>
      </c>
      <c r="CD189" s="64">
        <v>248225.43766027078</v>
      </c>
      <c r="CF189" s="180">
        <v>252006.21217340196</v>
      </c>
      <c r="CG189" s="64">
        <v>222263.90895411198</v>
      </c>
      <c r="CH189" s="64">
        <v>236379.22249729207</v>
      </c>
      <c r="CI189" s="64">
        <v>246822.9378067707</v>
      </c>
      <c r="CK189" s="163">
        <v>222102.78125</v>
      </c>
      <c r="CL189" s="60">
        <v>221540.53125</v>
      </c>
    </row>
    <row r="190" spans="1:90">
      <c r="A190" s="9" t="s">
        <v>404</v>
      </c>
      <c r="B190" s="23" t="s">
        <v>405</v>
      </c>
      <c r="D190" s="131">
        <v>339801.33676060184</v>
      </c>
      <c r="E190" s="54">
        <v>173062.6875</v>
      </c>
      <c r="F190" s="124">
        <f t="shared" si="65"/>
        <v>1963.4581068238747</v>
      </c>
      <c r="G190" s="131">
        <f t="shared" si="66"/>
        <v>324895</v>
      </c>
      <c r="H190" s="54">
        <v>171979.453125</v>
      </c>
      <c r="I190" s="124">
        <f t="shared" si="67"/>
        <v>1889.1500937839141</v>
      </c>
      <c r="J190" s="49">
        <f t="shared" si="68"/>
        <v>4.5880474493611212E-2</v>
      </c>
      <c r="K190" s="49">
        <f t="shared" si="69"/>
        <v>3.9334097001855417E-2</v>
      </c>
      <c r="M190" s="131">
        <f t="shared" si="70"/>
        <v>346101.53091149585</v>
      </c>
      <c r="N190" s="124">
        <f t="shared" si="71"/>
        <v>1999.8622228231366</v>
      </c>
      <c r="O190" s="49">
        <f t="shared" si="72"/>
        <v>-1.8203312000099392E-2</v>
      </c>
      <c r="P190" s="49">
        <f t="shared" si="73"/>
        <v>-1.8203312000099392E-2</v>
      </c>
      <c r="R190" s="131">
        <v>258000</v>
      </c>
      <c r="S190" s="54">
        <v>30037</v>
      </c>
      <c r="T190" s="54">
        <v>50583</v>
      </c>
      <c r="V190" s="124">
        <f t="shared" si="74"/>
        <v>50583</v>
      </c>
      <c r="W190" s="51">
        <f t="shared" si="75"/>
        <v>1181.3367606018437</v>
      </c>
      <c r="Y190" s="176">
        <v>-1.3185713261693377E-2</v>
      </c>
      <c r="Z190" s="61">
        <v>-8.8087125548153011E-3</v>
      </c>
      <c r="AA190" s="117">
        <f t="shared" si="76"/>
        <v>4</v>
      </c>
      <c r="AB190" s="63">
        <f t="shared" si="77"/>
        <v>261.44737005456329</v>
      </c>
      <c r="AC190" s="63">
        <f t="shared" si="77"/>
        <v>30.30393868515629</v>
      </c>
      <c r="AE190" s="124">
        <f t="shared" si="78"/>
        <v>0</v>
      </c>
      <c r="AF190" s="51">
        <v>0</v>
      </c>
      <c r="AG190" s="51">
        <f t="shared" si="79"/>
        <v>1181.3367606018437</v>
      </c>
      <c r="AI190" s="124">
        <v>0</v>
      </c>
      <c r="AJ190" s="51">
        <f t="shared" si="80"/>
        <v>0</v>
      </c>
      <c r="AK190" s="51">
        <f t="shared" si="81"/>
        <v>1181.3367606018437</v>
      </c>
      <c r="AM190" s="124">
        <f t="shared" si="82"/>
        <v>1058.6324035436307</v>
      </c>
      <c r="AN190" s="51">
        <f t="shared" si="83"/>
        <v>122.70435705821278</v>
      </c>
      <c r="AO190" s="51">
        <f t="shared" si="84"/>
        <v>0</v>
      </c>
      <c r="AQ190" s="124">
        <f t="shared" si="85"/>
        <v>259059</v>
      </c>
      <c r="AR190" s="51">
        <f t="shared" si="85"/>
        <v>30160</v>
      </c>
      <c r="AS190" s="51">
        <f t="shared" si="86"/>
        <v>50583</v>
      </c>
      <c r="AU190" s="178">
        <f t="shared" si="87"/>
        <v>339802</v>
      </c>
      <c r="AW190" s="124">
        <f t="shared" si="88"/>
        <v>1496.9084540536792</v>
      </c>
      <c r="AX190" s="51">
        <f t="shared" si="88"/>
        <v>174.27211165896173</v>
      </c>
      <c r="AY190" s="51">
        <f t="shared" si="88"/>
        <v>292.28137347630178</v>
      </c>
      <c r="AZ190" s="65">
        <f t="shared" si="89"/>
        <v>1963.4619391889428</v>
      </c>
      <c r="BB190" s="131">
        <v>261447.37005456333</v>
      </c>
      <c r="BC190" s="54">
        <v>30303.938685156289</v>
      </c>
      <c r="BD190" s="54">
        <v>54350.222171776215</v>
      </c>
      <c r="BE190" s="54">
        <f t="shared" si="90"/>
        <v>346101.53091149585</v>
      </c>
      <c r="BG190" s="122">
        <f t="shared" si="91"/>
        <v>-9.1351848521745715E-3</v>
      </c>
      <c r="BH190" s="49">
        <f t="shared" si="91"/>
        <v>-4.7498342262286553E-3</v>
      </c>
      <c r="BI190" s="49">
        <f t="shared" si="91"/>
        <v>-6.9313832055179936E-2</v>
      </c>
      <c r="BJ190" s="49">
        <f t="shared" si="92"/>
        <v>-1.8201395685553234E-2</v>
      </c>
      <c r="BL190" s="131">
        <v>249083</v>
      </c>
      <c r="BM190" s="54">
        <v>28892</v>
      </c>
      <c r="BN190" s="54">
        <v>46920</v>
      </c>
      <c r="BO190" s="54">
        <f t="shared" si="93"/>
        <v>324895</v>
      </c>
      <c r="BQ190" s="122">
        <f t="shared" si="94"/>
        <v>4.0050906725870528E-2</v>
      </c>
      <c r="BR190" s="49">
        <f t="shared" si="94"/>
        <v>4.3887581337394455E-2</v>
      </c>
      <c r="BS190" s="49">
        <f t="shared" si="94"/>
        <v>7.8069053708439862E-2</v>
      </c>
      <c r="BT190" s="49">
        <f t="shared" si="95"/>
        <v>4.5882515889748898E-2</v>
      </c>
      <c r="BV190" s="122">
        <f t="shared" si="96"/>
        <v>3.3541017678207385E-2</v>
      </c>
      <c r="BW190" s="49">
        <f t="shared" si="96"/>
        <v>3.7353677767104188E-2</v>
      </c>
      <c r="BX190" s="49">
        <f t="shared" si="96"/>
        <v>7.1321201387004596E-2</v>
      </c>
      <c r="BY190" s="49">
        <f t="shared" si="96"/>
        <v>3.933612562048161E-2</v>
      </c>
      <c r="CA190" s="180">
        <v>174040.18689681732</v>
      </c>
      <c r="CB190" s="64">
        <v>186931.47224293629</v>
      </c>
      <c r="CC190" s="64">
        <v>142648.34522182986</v>
      </c>
      <c r="CD190" s="64">
        <v>169214.24481092952</v>
      </c>
      <c r="CF190" s="180">
        <v>172794.11871711822</v>
      </c>
      <c r="CG190" s="64">
        <v>185670.22473496423</v>
      </c>
      <c r="CH190" s="64">
        <v>141744.29845106241</v>
      </c>
      <c r="CI190" s="64">
        <v>168213.22782781578</v>
      </c>
      <c r="CK190" s="163">
        <v>173062.6875</v>
      </c>
      <c r="CL190" s="60">
        <v>171979.453125</v>
      </c>
    </row>
    <row r="191" spans="1:90">
      <c r="A191" s="9" t="s">
        <v>406</v>
      </c>
      <c r="B191" s="23" t="s">
        <v>407</v>
      </c>
      <c r="D191" s="131">
        <v>585784</v>
      </c>
      <c r="E191" s="54">
        <v>291053.34375</v>
      </c>
      <c r="F191" s="124">
        <f t="shared" si="65"/>
        <v>2012.634496661748</v>
      </c>
      <c r="G191" s="131">
        <f t="shared" si="66"/>
        <v>560767</v>
      </c>
      <c r="H191" s="54">
        <v>288745.1875</v>
      </c>
      <c r="I191" s="124">
        <f t="shared" si="67"/>
        <v>1942.0825844932915</v>
      </c>
      <c r="J191" s="49">
        <f t="shared" si="68"/>
        <v>4.4612111625684125E-2</v>
      </c>
      <c r="K191" s="49">
        <f t="shared" si="69"/>
        <v>3.6327967065759026E-2</v>
      </c>
      <c r="M191" s="131">
        <f t="shared" si="70"/>
        <v>572481.78642004903</v>
      </c>
      <c r="N191" s="124">
        <f t="shared" si="71"/>
        <v>1966.9308005331893</v>
      </c>
      <c r="O191" s="49">
        <f t="shared" si="72"/>
        <v>2.3236046797462162E-2</v>
      </c>
      <c r="P191" s="49">
        <f t="shared" si="73"/>
        <v>2.3236046797462162E-2</v>
      </c>
      <c r="R191" s="131">
        <v>430753</v>
      </c>
      <c r="S191" s="54">
        <v>44661</v>
      </c>
      <c r="T191" s="54">
        <v>110370</v>
      </c>
      <c r="V191" s="124">
        <f t="shared" si="74"/>
        <v>110370</v>
      </c>
      <c r="W191" s="51">
        <f t="shared" si="75"/>
        <v>0</v>
      </c>
      <c r="Y191" s="176">
        <v>3.4649682809258397E-2</v>
      </c>
      <c r="Z191" s="61">
        <v>-2.0662130841532678E-2</v>
      </c>
      <c r="AA191" s="117">
        <f t="shared" si="76"/>
        <v>3</v>
      </c>
      <c r="AB191" s="63">
        <f t="shared" si="77"/>
        <v>416.32738805895031</v>
      </c>
      <c r="AC191" s="63">
        <f t="shared" si="77"/>
        <v>45.603260535995233</v>
      </c>
      <c r="AE191" s="124">
        <f t="shared" si="78"/>
        <v>0</v>
      </c>
      <c r="AF191" s="51">
        <v>0</v>
      </c>
      <c r="AG191" s="51">
        <f t="shared" si="79"/>
        <v>0</v>
      </c>
      <c r="AI191" s="124">
        <v>0</v>
      </c>
      <c r="AJ191" s="51">
        <f t="shared" si="80"/>
        <v>0</v>
      </c>
      <c r="AK191" s="51">
        <f t="shared" si="81"/>
        <v>0</v>
      </c>
      <c r="AM191" s="124">
        <f t="shared" si="82"/>
        <v>0</v>
      </c>
      <c r="AN191" s="51">
        <f t="shared" si="83"/>
        <v>0</v>
      </c>
      <c r="AO191" s="51">
        <f t="shared" si="84"/>
        <v>0</v>
      </c>
      <c r="AQ191" s="124">
        <f t="shared" si="85"/>
        <v>430753</v>
      </c>
      <c r="AR191" s="51">
        <f t="shared" si="85"/>
        <v>44661</v>
      </c>
      <c r="AS191" s="51">
        <f t="shared" si="86"/>
        <v>110370</v>
      </c>
      <c r="AU191" s="178">
        <f t="shared" si="87"/>
        <v>585784</v>
      </c>
      <c r="AW191" s="124">
        <f t="shared" si="88"/>
        <v>1479.9795613067922</v>
      </c>
      <c r="AX191" s="51">
        <f t="shared" si="88"/>
        <v>153.44609831509624</v>
      </c>
      <c r="AY191" s="51">
        <f t="shared" si="88"/>
        <v>379.20883703985965</v>
      </c>
      <c r="AZ191" s="65">
        <f t="shared" si="89"/>
        <v>2012.634496661748</v>
      </c>
      <c r="BB191" s="131">
        <v>416327.38805895037</v>
      </c>
      <c r="BC191" s="54">
        <v>45603.260535995243</v>
      </c>
      <c r="BD191" s="54">
        <v>110551.1378251034</v>
      </c>
      <c r="BE191" s="54">
        <f t="shared" si="90"/>
        <v>572481.78642004903</v>
      </c>
      <c r="BG191" s="122">
        <f t="shared" si="91"/>
        <v>3.4649682809258397E-2</v>
      </c>
      <c r="BH191" s="49">
        <f t="shared" si="91"/>
        <v>-2.0662130841532789E-2</v>
      </c>
      <c r="BI191" s="49">
        <f t="shared" si="91"/>
        <v>-1.638498062226823E-3</v>
      </c>
      <c r="BJ191" s="49">
        <f t="shared" si="92"/>
        <v>2.3236046797462162E-2</v>
      </c>
      <c r="BL191" s="131">
        <v>415819</v>
      </c>
      <c r="BM191" s="54">
        <v>42742</v>
      </c>
      <c r="BN191" s="54">
        <v>102206</v>
      </c>
      <c r="BO191" s="54">
        <f t="shared" si="93"/>
        <v>560767</v>
      </c>
      <c r="BQ191" s="122">
        <f t="shared" si="94"/>
        <v>3.5914664794057138E-2</v>
      </c>
      <c r="BR191" s="49">
        <f t="shared" si="94"/>
        <v>4.4897290721070515E-2</v>
      </c>
      <c r="BS191" s="49">
        <f t="shared" si="94"/>
        <v>7.9877893665733835E-2</v>
      </c>
      <c r="BT191" s="49">
        <f t="shared" si="95"/>
        <v>4.4612111625684125E-2</v>
      </c>
      <c r="BV191" s="122">
        <f t="shared" si="96"/>
        <v>2.7699494072414899E-2</v>
      </c>
      <c r="BW191" s="49">
        <f t="shared" si="96"/>
        <v>3.66108845897688E-2</v>
      </c>
      <c r="BX191" s="49">
        <f t="shared" si="96"/>
        <v>7.1314078945768467E-2</v>
      </c>
      <c r="BY191" s="49">
        <f t="shared" si="96"/>
        <v>3.6327967065759248E-2</v>
      </c>
      <c r="CA191" s="180">
        <v>277140.65898969187</v>
      </c>
      <c r="CB191" s="64">
        <v>281306.16022026911</v>
      </c>
      <c r="CC191" s="64">
        <v>290154.04616562341</v>
      </c>
      <c r="CD191" s="64">
        <v>279894.95712994202</v>
      </c>
      <c r="CF191" s="180">
        <v>276791.22352946014</v>
      </c>
      <c r="CG191" s="64">
        <v>279530.26846968289</v>
      </c>
      <c r="CH191" s="64">
        <v>289292.73859474377</v>
      </c>
      <c r="CI191" s="64">
        <v>279265.09746156726</v>
      </c>
      <c r="CK191" s="163">
        <v>291053.34375</v>
      </c>
      <c r="CL191" s="60">
        <v>288745.1875</v>
      </c>
    </row>
    <row r="192" spans="1:90">
      <c r="A192" s="9" t="s">
        <v>408</v>
      </c>
      <c r="B192" s="23" t="s">
        <v>409</v>
      </c>
      <c r="D192" s="131">
        <v>379989.58520359616</v>
      </c>
      <c r="E192" s="54">
        <v>190091.625</v>
      </c>
      <c r="F192" s="124">
        <f t="shared" si="65"/>
        <v>1998.9812028993711</v>
      </c>
      <c r="G192" s="131">
        <f t="shared" si="66"/>
        <v>364817</v>
      </c>
      <c r="H192" s="54">
        <v>189104.8125</v>
      </c>
      <c r="I192" s="124">
        <f t="shared" si="67"/>
        <v>1929.1788251026135</v>
      </c>
      <c r="J192" s="49">
        <f t="shared" si="68"/>
        <v>4.1589578346393319E-2</v>
      </c>
      <c r="K192" s="49">
        <f t="shared" si="69"/>
        <v>3.6182429999999988E-2</v>
      </c>
      <c r="M192" s="131">
        <f t="shared" si="70"/>
        <v>374719.5733345591</v>
      </c>
      <c r="N192" s="124">
        <f t="shared" si="71"/>
        <v>1971.2576676355895</v>
      </c>
      <c r="O192" s="49">
        <f t="shared" si="72"/>
        <v>1.4063882017531615E-2</v>
      </c>
      <c r="P192" s="49">
        <f t="shared" si="73"/>
        <v>1.4063882017531615E-2</v>
      </c>
      <c r="R192" s="131">
        <v>285287</v>
      </c>
      <c r="S192" s="54">
        <v>29575</v>
      </c>
      <c r="T192" s="54">
        <v>64802</v>
      </c>
      <c r="V192" s="124">
        <f t="shared" si="74"/>
        <v>64802</v>
      </c>
      <c r="W192" s="51">
        <f t="shared" si="75"/>
        <v>325.58520359615795</v>
      </c>
      <c r="Y192" s="176">
        <v>8.2628112114981889E-3</v>
      </c>
      <c r="Z192" s="61">
        <v>9.6459514381876943E-3</v>
      </c>
      <c r="AA192" s="117">
        <f t="shared" si="76"/>
        <v>2</v>
      </c>
      <c r="AB192" s="63">
        <f t="shared" si="77"/>
        <v>282.94904545493227</v>
      </c>
      <c r="AC192" s="63">
        <f t="shared" si="77"/>
        <v>29.2924464837124</v>
      </c>
      <c r="AE192" s="124">
        <f t="shared" si="78"/>
        <v>0</v>
      </c>
      <c r="AF192" s="51">
        <v>0</v>
      </c>
      <c r="AG192" s="51">
        <f t="shared" si="79"/>
        <v>325.58520359615795</v>
      </c>
      <c r="AI192" s="124">
        <v>0</v>
      </c>
      <c r="AJ192" s="51">
        <f t="shared" si="80"/>
        <v>0</v>
      </c>
      <c r="AK192" s="51">
        <f t="shared" si="81"/>
        <v>325.58520359615795</v>
      </c>
      <c r="AM192" s="124">
        <f t="shared" si="82"/>
        <v>295.04093770434906</v>
      </c>
      <c r="AN192" s="51">
        <f t="shared" si="83"/>
        <v>30.54426589180888</v>
      </c>
      <c r="AO192" s="51">
        <f t="shared" si="84"/>
        <v>0</v>
      </c>
      <c r="AQ192" s="124">
        <f t="shared" si="85"/>
        <v>285582</v>
      </c>
      <c r="AR192" s="51">
        <f t="shared" si="85"/>
        <v>29606</v>
      </c>
      <c r="AS192" s="51">
        <f t="shared" si="86"/>
        <v>64802</v>
      </c>
      <c r="AU192" s="178">
        <f t="shared" si="87"/>
        <v>379990</v>
      </c>
      <c r="AW192" s="124">
        <f t="shared" si="88"/>
        <v>1502.3386748364112</v>
      </c>
      <c r="AX192" s="51">
        <f t="shared" si="88"/>
        <v>155.74594619831359</v>
      </c>
      <c r="AY192" s="51">
        <f t="shared" si="88"/>
        <v>340.89876395133132</v>
      </c>
      <c r="AZ192" s="65">
        <f t="shared" si="89"/>
        <v>1998.9833849860561</v>
      </c>
      <c r="BB192" s="131">
        <v>282949.04545493232</v>
      </c>
      <c r="BC192" s="54">
        <v>29292.446483712403</v>
      </c>
      <c r="BD192" s="54">
        <v>62478.081395914356</v>
      </c>
      <c r="BE192" s="54">
        <f t="shared" si="90"/>
        <v>374719.5733345591</v>
      </c>
      <c r="BG192" s="122">
        <f t="shared" si="91"/>
        <v>9.3054017582365756E-3</v>
      </c>
      <c r="BH192" s="49">
        <f t="shared" si="91"/>
        <v>1.0704244743160674E-2</v>
      </c>
      <c r="BI192" s="49">
        <f t="shared" si="91"/>
        <v>3.7195742125295306E-2</v>
      </c>
      <c r="BJ192" s="49">
        <f t="shared" si="92"/>
        <v>1.4064988969058501E-2</v>
      </c>
      <c r="BL192" s="131">
        <v>276156</v>
      </c>
      <c r="BM192" s="54">
        <v>28487</v>
      </c>
      <c r="BN192" s="54">
        <v>60174</v>
      </c>
      <c r="BO192" s="54">
        <f t="shared" si="93"/>
        <v>364817</v>
      </c>
      <c r="BQ192" s="122">
        <f t="shared" si="94"/>
        <v>3.4132881414852489E-2</v>
      </c>
      <c r="BR192" s="49">
        <f t="shared" si="94"/>
        <v>3.9281075578333935E-2</v>
      </c>
      <c r="BS192" s="49">
        <f t="shared" si="94"/>
        <v>7.6910293482234771E-2</v>
      </c>
      <c r="BT192" s="49">
        <f t="shared" si="95"/>
        <v>4.1590715344953733E-2</v>
      </c>
      <c r="BV192" s="122">
        <f t="shared" si="96"/>
        <v>2.8764442620975217E-2</v>
      </c>
      <c r="BW192" s="49">
        <f t="shared" si="96"/>
        <v>3.3885911239062594E-2</v>
      </c>
      <c r="BX192" s="49">
        <f t="shared" si="96"/>
        <v>7.1319786593848855E-2</v>
      </c>
      <c r="BY192" s="49">
        <f t="shared" si="96"/>
        <v>3.6183561096120531E-2</v>
      </c>
      <c r="CA192" s="180">
        <v>188353.41408473643</v>
      </c>
      <c r="CB192" s="64">
        <v>180692.02830983559</v>
      </c>
      <c r="CC192" s="64">
        <v>163980.83701652533</v>
      </c>
      <c r="CD192" s="64">
        <v>183206.03624806166</v>
      </c>
      <c r="CF192" s="180">
        <v>187597.71215012367</v>
      </c>
      <c r="CG192" s="64">
        <v>179601.71707357492</v>
      </c>
      <c r="CH192" s="64">
        <v>163647.3631763976</v>
      </c>
      <c r="CI192" s="64">
        <v>182639.91260560424</v>
      </c>
      <c r="CK192" s="163">
        <v>190091.625</v>
      </c>
      <c r="CL192" s="60">
        <v>189104.8125</v>
      </c>
    </row>
    <row r="193" spans="1:90">
      <c r="A193" s="9" t="s">
        <v>410</v>
      </c>
      <c r="B193" s="23" t="s">
        <v>411</v>
      </c>
      <c r="D193" s="131">
        <v>405479.28423507483</v>
      </c>
      <c r="E193" s="54">
        <v>195016.71875</v>
      </c>
      <c r="F193" s="124">
        <f t="shared" si="65"/>
        <v>2079.2026798219053</v>
      </c>
      <c r="G193" s="131">
        <f t="shared" si="66"/>
        <v>388454</v>
      </c>
      <c r="H193" s="54">
        <v>193696.15625</v>
      </c>
      <c r="I193" s="124">
        <f t="shared" si="67"/>
        <v>2005.4812006627003</v>
      </c>
      <c r="J193" s="49">
        <f t="shared" si="68"/>
        <v>4.382831489719452E-2</v>
      </c>
      <c r="K193" s="49">
        <f t="shared" si="69"/>
        <v>3.6759995124783007E-2</v>
      </c>
      <c r="M193" s="131">
        <f t="shared" si="70"/>
        <v>408984.9340697031</v>
      </c>
      <c r="N193" s="124">
        <f t="shared" si="71"/>
        <v>2097.1788300571184</v>
      </c>
      <c r="O193" s="49">
        <f t="shared" si="72"/>
        <v>-8.5715867324119843E-3</v>
      </c>
      <c r="P193" s="49">
        <f t="shared" si="73"/>
        <v>-8.5715867324120953E-3</v>
      </c>
      <c r="R193" s="131">
        <v>303907</v>
      </c>
      <c r="S193" s="54">
        <v>31617</v>
      </c>
      <c r="T193" s="54">
        <v>69458</v>
      </c>
      <c r="V193" s="124">
        <f t="shared" si="74"/>
        <v>69458</v>
      </c>
      <c r="W193" s="51">
        <f t="shared" si="75"/>
        <v>497.28423507482512</v>
      </c>
      <c r="Y193" s="176">
        <v>-6.9738100861781449E-3</v>
      </c>
      <c r="Z193" s="61">
        <v>-1.458390767576534E-2</v>
      </c>
      <c r="AA193" s="117">
        <f t="shared" si="76"/>
        <v>4</v>
      </c>
      <c r="AB193" s="63">
        <f t="shared" si="77"/>
        <v>306.04127372146553</v>
      </c>
      <c r="AC193" s="63">
        <f t="shared" si="77"/>
        <v>32.084923563027175</v>
      </c>
      <c r="AE193" s="124">
        <f t="shared" si="78"/>
        <v>0</v>
      </c>
      <c r="AF193" s="51">
        <v>0</v>
      </c>
      <c r="AG193" s="51">
        <f t="shared" si="79"/>
        <v>497.28423507482512</v>
      </c>
      <c r="AI193" s="124">
        <v>0</v>
      </c>
      <c r="AJ193" s="51">
        <f t="shared" si="80"/>
        <v>0</v>
      </c>
      <c r="AK193" s="51">
        <f t="shared" si="81"/>
        <v>497.28423507482512</v>
      </c>
      <c r="AM193" s="124">
        <f t="shared" si="82"/>
        <v>450.09674472473637</v>
      </c>
      <c r="AN193" s="51">
        <f t="shared" si="83"/>
        <v>47.187490350088737</v>
      </c>
      <c r="AO193" s="51">
        <f t="shared" si="84"/>
        <v>0</v>
      </c>
      <c r="AQ193" s="124">
        <f t="shared" si="85"/>
        <v>304357</v>
      </c>
      <c r="AR193" s="51">
        <f t="shared" si="85"/>
        <v>31664</v>
      </c>
      <c r="AS193" s="51">
        <f t="shared" si="86"/>
        <v>69458</v>
      </c>
      <c r="AU193" s="178">
        <f t="shared" si="87"/>
        <v>405479</v>
      </c>
      <c r="AW193" s="124">
        <f t="shared" si="88"/>
        <v>1560.6713206479894</v>
      </c>
      <c r="AX193" s="51">
        <f t="shared" si="88"/>
        <v>162.36556641377703</v>
      </c>
      <c r="AY193" s="51">
        <f t="shared" si="88"/>
        <v>356.1643352693319</v>
      </c>
      <c r="AZ193" s="65">
        <f t="shared" si="89"/>
        <v>2079.2012223310981</v>
      </c>
      <c r="BB193" s="131">
        <v>306041.27372146555</v>
      </c>
      <c r="BC193" s="54">
        <v>32084.923563027169</v>
      </c>
      <c r="BD193" s="54">
        <v>70858.736785210407</v>
      </c>
      <c r="BE193" s="54">
        <f t="shared" si="90"/>
        <v>408984.9340697031</v>
      </c>
      <c r="BG193" s="122">
        <f t="shared" si="91"/>
        <v>-5.503420179195917E-3</v>
      </c>
      <c r="BH193" s="49">
        <f t="shared" si="91"/>
        <v>-1.3119045217617975E-2</v>
      </c>
      <c r="BI193" s="49">
        <f t="shared" si="91"/>
        <v>-1.9768018013874178E-2</v>
      </c>
      <c r="BJ193" s="49">
        <f t="shared" si="92"/>
        <v>-8.5722817092953596E-3</v>
      </c>
      <c r="BL193" s="131">
        <v>293713</v>
      </c>
      <c r="BM193" s="54">
        <v>30346</v>
      </c>
      <c r="BN193" s="54">
        <v>64395</v>
      </c>
      <c r="BO193" s="54">
        <f t="shared" si="93"/>
        <v>388454</v>
      </c>
      <c r="BQ193" s="122">
        <f t="shared" si="94"/>
        <v>3.6239458246655643E-2</v>
      </c>
      <c r="BR193" s="49">
        <f t="shared" si="94"/>
        <v>4.3432412838594781E-2</v>
      </c>
      <c r="BS193" s="49">
        <f t="shared" si="94"/>
        <v>7.8624116779252962E-2</v>
      </c>
      <c r="BT193" s="49">
        <f t="shared" si="95"/>
        <v>4.3827583188743136E-2</v>
      </c>
      <c r="BV193" s="122">
        <f t="shared" si="96"/>
        <v>2.9222526681239147E-2</v>
      </c>
      <c r="BW193" s="49">
        <f t="shared" si="96"/>
        <v>3.6366773930755603E-2</v>
      </c>
      <c r="BX193" s="49">
        <f t="shared" si="96"/>
        <v>7.1320176023074611E-2</v>
      </c>
      <c r="BY193" s="49">
        <f t="shared" si="96"/>
        <v>3.6759268371120868E-2</v>
      </c>
      <c r="CA193" s="180">
        <v>203725.4399059664</v>
      </c>
      <c r="CB193" s="64">
        <v>197917.57305054794</v>
      </c>
      <c r="CC193" s="64">
        <v>185976.82112454067</v>
      </c>
      <c r="CD193" s="64">
        <v>199958.88655964888</v>
      </c>
      <c r="CF193" s="180">
        <v>202666.79751482888</v>
      </c>
      <c r="CG193" s="64">
        <v>196553.52993331061</v>
      </c>
      <c r="CH193" s="64">
        <v>185120.93992377154</v>
      </c>
      <c r="CI193" s="64">
        <v>199014.45311773242</v>
      </c>
      <c r="CK193" s="163">
        <v>195016.71875</v>
      </c>
      <c r="CL193" s="60">
        <v>193696.15625</v>
      </c>
    </row>
    <row r="194" spans="1:90">
      <c r="A194" s="9" t="s">
        <v>412</v>
      </c>
      <c r="B194" s="23" t="s">
        <v>413</v>
      </c>
      <c r="D194" s="131">
        <v>607618.862296929</v>
      </c>
      <c r="E194" s="54">
        <v>317002.625</v>
      </c>
      <c r="F194" s="124">
        <f t="shared" si="65"/>
        <v>1916.7628731684131</v>
      </c>
      <c r="G194" s="131">
        <f t="shared" si="66"/>
        <v>583030</v>
      </c>
      <c r="H194" s="54">
        <v>315180.0625</v>
      </c>
      <c r="I194" s="124">
        <f t="shared" si="67"/>
        <v>1849.831475301519</v>
      </c>
      <c r="J194" s="49">
        <f t="shared" si="68"/>
        <v>4.2174265984475934E-2</v>
      </c>
      <c r="K194" s="49">
        <f t="shared" si="69"/>
        <v>3.6182429999999988E-2</v>
      </c>
      <c r="M194" s="131">
        <f t="shared" si="70"/>
        <v>601465.23590987257</v>
      </c>
      <c r="N194" s="124">
        <f t="shared" si="71"/>
        <v>1897.3509632920943</v>
      </c>
      <c r="O194" s="49">
        <f t="shared" si="72"/>
        <v>1.0231059119730324E-2</v>
      </c>
      <c r="P194" s="49">
        <f t="shared" si="73"/>
        <v>1.0231059119730324E-2</v>
      </c>
      <c r="R194" s="131">
        <v>450947</v>
      </c>
      <c r="S194" s="54">
        <v>47810</v>
      </c>
      <c r="T194" s="54">
        <v>108573</v>
      </c>
      <c r="V194" s="124">
        <f t="shared" si="74"/>
        <v>108573</v>
      </c>
      <c r="W194" s="51">
        <f t="shared" si="75"/>
        <v>288.86229692900088</v>
      </c>
      <c r="Y194" s="176">
        <v>1.8101101357602234E-2</v>
      </c>
      <c r="Z194" s="61">
        <v>-9.8408547540103086E-3</v>
      </c>
      <c r="AA194" s="117">
        <f t="shared" si="76"/>
        <v>3</v>
      </c>
      <c r="AB194" s="63">
        <f t="shared" si="77"/>
        <v>442.92948843555706</v>
      </c>
      <c r="AC194" s="63">
        <f t="shared" si="77"/>
        <v>48.285167318352997</v>
      </c>
      <c r="AE194" s="124">
        <f t="shared" si="78"/>
        <v>0</v>
      </c>
      <c r="AF194" s="51">
        <v>0</v>
      </c>
      <c r="AG194" s="51">
        <f t="shared" si="79"/>
        <v>288.86229692900088</v>
      </c>
      <c r="AI194" s="124">
        <v>0</v>
      </c>
      <c r="AJ194" s="51">
        <f t="shared" si="80"/>
        <v>288.86229692900088</v>
      </c>
      <c r="AK194" s="51">
        <f t="shared" si="81"/>
        <v>0</v>
      </c>
      <c r="AM194" s="124">
        <f t="shared" si="82"/>
        <v>0</v>
      </c>
      <c r="AN194" s="51">
        <f t="shared" si="83"/>
        <v>0</v>
      </c>
      <c r="AO194" s="51">
        <f t="shared" si="84"/>
        <v>0</v>
      </c>
      <c r="AQ194" s="124">
        <f t="shared" si="85"/>
        <v>450947</v>
      </c>
      <c r="AR194" s="51">
        <f t="shared" si="85"/>
        <v>48099</v>
      </c>
      <c r="AS194" s="51">
        <f t="shared" si="86"/>
        <v>108573</v>
      </c>
      <c r="AU194" s="178">
        <f t="shared" si="87"/>
        <v>607619</v>
      </c>
      <c r="AW194" s="124">
        <f t="shared" si="88"/>
        <v>1422.5339616667211</v>
      </c>
      <c r="AX194" s="51">
        <f t="shared" si="88"/>
        <v>151.7306047544559</v>
      </c>
      <c r="AY194" s="51">
        <f t="shared" si="88"/>
        <v>342.49874113818458</v>
      </c>
      <c r="AZ194" s="65">
        <f t="shared" si="89"/>
        <v>1916.7633075593617</v>
      </c>
      <c r="BB194" s="131">
        <v>442929.48843555711</v>
      </c>
      <c r="BC194" s="54">
        <v>48285.167318353</v>
      </c>
      <c r="BD194" s="54">
        <v>110250.58015596247</v>
      </c>
      <c r="BE194" s="54">
        <f t="shared" si="90"/>
        <v>601465.23590987257</v>
      </c>
      <c r="BG194" s="122">
        <f t="shared" si="91"/>
        <v>1.8101101357602234E-2</v>
      </c>
      <c r="BH194" s="49">
        <f t="shared" si="91"/>
        <v>-3.85557985386209E-3</v>
      </c>
      <c r="BI194" s="49">
        <f t="shared" si="91"/>
        <v>-1.5216066469576184E-2</v>
      </c>
      <c r="BJ194" s="49">
        <f t="shared" si="92"/>
        <v>1.0231288065748689E-2</v>
      </c>
      <c r="BL194" s="131">
        <v>436270</v>
      </c>
      <c r="BM194" s="54">
        <v>45997</v>
      </c>
      <c r="BN194" s="54">
        <v>100763</v>
      </c>
      <c r="BO194" s="54">
        <f t="shared" si="93"/>
        <v>583030</v>
      </c>
      <c r="BQ194" s="122">
        <f t="shared" si="94"/>
        <v>3.3642010681458778E-2</v>
      </c>
      <c r="BR194" s="49">
        <f t="shared" si="94"/>
        <v>4.5698632519512117E-2</v>
      </c>
      <c r="BS194" s="49">
        <f t="shared" si="94"/>
        <v>7.7508609310957377E-2</v>
      </c>
      <c r="BT194" s="49">
        <f t="shared" si="95"/>
        <v>4.2174502169699757E-2</v>
      </c>
      <c r="BV194" s="122">
        <f t="shared" si="96"/>
        <v>2.7699229712081275E-2</v>
      </c>
      <c r="BW194" s="49">
        <f t="shared" si="96"/>
        <v>3.9686533679853087E-2</v>
      </c>
      <c r="BX194" s="49">
        <f t="shared" si="96"/>
        <v>7.1313623434240192E-2</v>
      </c>
      <c r="BY194" s="49">
        <f t="shared" si="96"/>
        <v>3.6182664827309585E-2</v>
      </c>
      <c r="CA194" s="180">
        <v>294849.13515614287</v>
      </c>
      <c r="CB194" s="64">
        <v>297849.64614970767</v>
      </c>
      <c r="CC194" s="64">
        <v>289365.19834801595</v>
      </c>
      <c r="CD194" s="64">
        <v>294065.40157877153</v>
      </c>
      <c r="CF194" s="180">
        <v>294301.09237728838</v>
      </c>
      <c r="CG194" s="64">
        <v>295919.10884546558</v>
      </c>
      <c r="CH194" s="64">
        <v>288752.2780384692</v>
      </c>
      <c r="CI194" s="64">
        <v>293428.19147031155</v>
      </c>
      <c r="CK194" s="163">
        <v>317002.625</v>
      </c>
      <c r="CL194" s="60">
        <v>315180.0625</v>
      </c>
    </row>
    <row r="195" spans="1:90">
      <c r="A195" s="9" t="s">
        <v>414</v>
      </c>
      <c r="B195" s="23" t="s">
        <v>415</v>
      </c>
      <c r="D195" s="131">
        <v>976517</v>
      </c>
      <c r="E195" s="54">
        <v>510581.8125</v>
      </c>
      <c r="F195" s="124">
        <f t="shared" si="65"/>
        <v>1912.5573533820302</v>
      </c>
      <c r="G195" s="131">
        <f t="shared" si="66"/>
        <v>935813</v>
      </c>
      <c r="H195" s="54">
        <v>507223.9375</v>
      </c>
      <c r="I195" s="124">
        <f t="shared" si="67"/>
        <v>1844.9701025791985</v>
      </c>
      <c r="J195" s="49">
        <f t="shared" si="68"/>
        <v>4.3495869367063733E-2</v>
      </c>
      <c r="K195" s="49">
        <f t="shared" si="69"/>
        <v>3.6633249887544128E-2</v>
      </c>
      <c r="M195" s="131">
        <f t="shared" si="70"/>
        <v>972922.60499638901</v>
      </c>
      <c r="N195" s="124">
        <f t="shared" si="71"/>
        <v>1905.517551110164</v>
      </c>
      <c r="O195" s="49">
        <f t="shared" si="72"/>
        <v>3.694430559175288E-3</v>
      </c>
      <c r="P195" s="49">
        <f t="shared" si="73"/>
        <v>3.694430559175288E-3</v>
      </c>
      <c r="R195" s="131">
        <v>705278</v>
      </c>
      <c r="S195" s="54">
        <v>77707</v>
      </c>
      <c r="T195" s="54">
        <v>193532</v>
      </c>
      <c r="V195" s="124">
        <f t="shared" si="74"/>
        <v>193532</v>
      </c>
      <c r="W195" s="51">
        <f t="shared" si="75"/>
        <v>0</v>
      </c>
      <c r="Y195" s="176">
        <v>6.5611417039141973E-3</v>
      </c>
      <c r="Z195" s="61">
        <v>-1.4619285778199487E-2</v>
      </c>
      <c r="AA195" s="117">
        <f t="shared" si="76"/>
        <v>3</v>
      </c>
      <c r="AB195" s="63">
        <f t="shared" si="77"/>
        <v>700.68073441231809</v>
      </c>
      <c r="AC195" s="63">
        <f t="shared" si="77"/>
        <v>78.859875049785927</v>
      </c>
      <c r="AE195" s="124">
        <f t="shared" si="78"/>
        <v>0</v>
      </c>
      <c r="AF195" s="51">
        <v>0</v>
      </c>
      <c r="AG195" s="51">
        <f t="shared" si="79"/>
        <v>0</v>
      </c>
      <c r="AI195" s="124">
        <v>0</v>
      </c>
      <c r="AJ195" s="51">
        <f t="shared" si="80"/>
        <v>0</v>
      </c>
      <c r="AK195" s="51">
        <f t="shared" si="81"/>
        <v>0</v>
      </c>
      <c r="AM195" s="124">
        <f t="shared" si="82"/>
        <v>0</v>
      </c>
      <c r="AN195" s="51">
        <f t="shared" si="83"/>
        <v>0</v>
      </c>
      <c r="AO195" s="51">
        <f t="shared" si="84"/>
        <v>0</v>
      </c>
      <c r="AQ195" s="124">
        <f t="shared" si="85"/>
        <v>705278</v>
      </c>
      <c r="AR195" s="51">
        <f t="shared" si="85"/>
        <v>77707</v>
      </c>
      <c r="AS195" s="51">
        <f t="shared" si="86"/>
        <v>193532</v>
      </c>
      <c r="AU195" s="178">
        <f t="shared" si="87"/>
        <v>976517</v>
      </c>
      <c r="AW195" s="124">
        <f t="shared" si="88"/>
        <v>1381.3222146450819</v>
      </c>
      <c r="AX195" s="51">
        <f t="shared" si="88"/>
        <v>152.19304349976235</v>
      </c>
      <c r="AY195" s="51">
        <f t="shared" si="88"/>
        <v>379.04209523718589</v>
      </c>
      <c r="AZ195" s="65">
        <f t="shared" si="89"/>
        <v>1912.5573533820302</v>
      </c>
      <c r="BB195" s="131">
        <v>700680.73441231798</v>
      </c>
      <c r="BC195" s="54">
        <v>78859.875049785929</v>
      </c>
      <c r="BD195" s="54">
        <v>193381.99553428506</v>
      </c>
      <c r="BE195" s="54">
        <f t="shared" si="90"/>
        <v>972922.60499638901</v>
      </c>
      <c r="BG195" s="122">
        <f t="shared" si="91"/>
        <v>6.5611417039144193E-3</v>
      </c>
      <c r="BH195" s="49">
        <f t="shared" si="91"/>
        <v>-1.4619285778199598E-2</v>
      </c>
      <c r="BI195" s="49">
        <f t="shared" si="91"/>
        <v>7.7568992553045391E-4</v>
      </c>
      <c r="BJ195" s="49">
        <f t="shared" si="92"/>
        <v>3.694430559175288E-3</v>
      </c>
      <c r="BL195" s="131">
        <v>681755</v>
      </c>
      <c r="BM195" s="54">
        <v>74597</v>
      </c>
      <c r="BN195" s="54">
        <v>179461</v>
      </c>
      <c r="BO195" s="54">
        <f t="shared" si="93"/>
        <v>935813</v>
      </c>
      <c r="BQ195" s="122">
        <f t="shared" si="94"/>
        <v>3.4503597333352953E-2</v>
      </c>
      <c r="BR195" s="49">
        <f t="shared" si="94"/>
        <v>4.1690684611981776E-2</v>
      </c>
      <c r="BS195" s="49">
        <f t="shared" si="94"/>
        <v>7.840700765068731E-2</v>
      </c>
      <c r="BT195" s="49">
        <f t="shared" si="95"/>
        <v>4.3495869367063733E-2</v>
      </c>
      <c r="BV195" s="122">
        <f t="shared" si="96"/>
        <v>2.7700116124558916E-2</v>
      </c>
      <c r="BW195" s="49">
        <f t="shared" si="96"/>
        <v>3.4839937049187419E-2</v>
      </c>
      <c r="BX195" s="49">
        <f t="shared" si="96"/>
        <v>7.1314792765310608E-2</v>
      </c>
      <c r="BY195" s="49">
        <f t="shared" si="96"/>
        <v>3.6633249887544128E-2</v>
      </c>
      <c r="CA195" s="180">
        <v>466428.88756796112</v>
      </c>
      <c r="CB195" s="64">
        <v>486451.37178723322</v>
      </c>
      <c r="CC195" s="64">
        <v>507553.06153994205</v>
      </c>
      <c r="CD195" s="64">
        <v>475676.49709716416</v>
      </c>
      <c r="CF195" s="180">
        <v>465039.91208497901</v>
      </c>
      <c r="CG195" s="64">
        <v>483074.3121632504</v>
      </c>
      <c r="CH195" s="64">
        <v>506229.73650769127</v>
      </c>
      <c r="CI195" s="64">
        <v>473906.59911060036</v>
      </c>
      <c r="CK195" s="163">
        <v>510581.8125</v>
      </c>
      <c r="CL195" s="60">
        <v>507223.9375</v>
      </c>
    </row>
    <row r="196" spans="1:90">
      <c r="A196" s="9" t="s">
        <v>416</v>
      </c>
      <c r="B196" s="23" t="s">
        <v>417</v>
      </c>
      <c r="D196" s="131">
        <v>354379.38918181387</v>
      </c>
      <c r="E196" s="54">
        <v>177635.71875</v>
      </c>
      <c r="F196" s="124">
        <f t="shared" si="65"/>
        <v>1994.9782153923584</v>
      </c>
      <c r="G196" s="131">
        <f t="shared" si="66"/>
        <v>339316</v>
      </c>
      <c r="H196" s="54">
        <v>176239.15625</v>
      </c>
      <c r="I196" s="124">
        <f t="shared" si="67"/>
        <v>1925.3156178225859</v>
      </c>
      <c r="J196" s="49">
        <f t="shared" si="68"/>
        <v>4.4393394893886162E-2</v>
      </c>
      <c r="K196" s="49">
        <f t="shared" si="69"/>
        <v>3.6182429999999988E-2</v>
      </c>
      <c r="M196" s="131">
        <f t="shared" si="70"/>
        <v>352345.83961878077</v>
      </c>
      <c r="N196" s="124">
        <f t="shared" si="71"/>
        <v>1983.5303513178189</v>
      </c>
      <c r="O196" s="49">
        <f t="shared" si="72"/>
        <v>5.7714589882296163E-3</v>
      </c>
      <c r="P196" s="49">
        <f t="shared" si="73"/>
        <v>5.7714589882296163E-3</v>
      </c>
      <c r="R196" s="131">
        <v>259774</v>
      </c>
      <c r="S196" s="54">
        <v>27893</v>
      </c>
      <c r="T196" s="54">
        <v>66694</v>
      </c>
      <c r="V196" s="124">
        <f t="shared" si="74"/>
        <v>66694</v>
      </c>
      <c r="W196" s="51">
        <f t="shared" si="75"/>
        <v>18.389181813865434</v>
      </c>
      <c r="Y196" s="176">
        <v>-4.814107824912206E-3</v>
      </c>
      <c r="Z196" s="61">
        <v>-1.1500146184662441E-2</v>
      </c>
      <c r="AA196" s="117">
        <f t="shared" si="76"/>
        <v>4</v>
      </c>
      <c r="AB196" s="63">
        <f t="shared" si="77"/>
        <v>261.03062959648219</v>
      </c>
      <c r="AC196" s="63">
        <f t="shared" si="77"/>
        <v>28.217505437497731</v>
      </c>
      <c r="AE196" s="124">
        <f t="shared" si="78"/>
        <v>0</v>
      </c>
      <c r="AF196" s="51">
        <v>0</v>
      </c>
      <c r="AG196" s="51">
        <f t="shared" si="79"/>
        <v>18.389181813865434</v>
      </c>
      <c r="AI196" s="124">
        <v>0</v>
      </c>
      <c r="AJ196" s="51">
        <f t="shared" si="80"/>
        <v>0</v>
      </c>
      <c r="AK196" s="51">
        <f t="shared" si="81"/>
        <v>18.389181813865434</v>
      </c>
      <c r="AM196" s="124">
        <f t="shared" si="82"/>
        <v>16.595231309178779</v>
      </c>
      <c r="AN196" s="51">
        <f t="shared" si="83"/>
        <v>1.793950504686656</v>
      </c>
      <c r="AO196" s="51">
        <f t="shared" si="84"/>
        <v>0</v>
      </c>
      <c r="AQ196" s="124">
        <f t="shared" si="85"/>
        <v>259791</v>
      </c>
      <c r="AR196" s="51">
        <f t="shared" si="85"/>
        <v>27895</v>
      </c>
      <c r="AS196" s="51">
        <f t="shared" si="86"/>
        <v>66694</v>
      </c>
      <c r="AU196" s="178">
        <f t="shared" si="87"/>
        <v>354380</v>
      </c>
      <c r="AW196" s="124">
        <f t="shared" si="88"/>
        <v>1462.4930268986232</v>
      </c>
      <c r="AX196" s="51">
        <f t="shared" si="88"/>
        <v>157.03485873389414</v>
      </c>
      <c r="AY196" s="51">
        <f t="shared" si="88"/>
        <v>375.45376835986144</v>
      </c>
      <c r="AZ196" s="65">
        <f t="shared" si="89"/>
        <v>1994.9816539923788</v>
      </c>
      <c r="BB196" s="131">
        <v>261030.62959648215</v>
      </c>
      <c r="BC196" s="54">
        <v>28217.505437497734</v>
      </c>
      <c r="BD196" s="54">
        <v>63097.704584800842</v>
      </c>
      <c r="BE196" s="54">
        <f t="shared" si="90"/>
        <v>352345.83961878077</v>
      </c>
      <c r="BG196" s="122">
        <f t="shared" si="91"/>
        <v>-4.7489813681959037E-3</v>
      </c>
      <c r="BH196" s="49">
        <f t="shared" si="91"/>
        <v>-1.1429268197080344E-2</v>
      </c>
      <c r="BI196" s="49">
        <f t="shared" si="91"/>
        <v>5.6995661551616061E-2</v>
      </c>
      <c r="BJ196" s="49">
        <f t="shared" si="92"/>
        <v>5.7731925639312731E-3</v>
      </c>
      <c r="BL196" s="131">
        <v>250785</v>
      </c>
      <c r="BM196" s="54">
        <v>26766</v>
      </c>
      <c r="BN196" s="54">
        <v>61765</v>
      </c>
      <c r="BO196" s="54">
        <f t="shared" si="93"/>
        <v>339316</v>
      </c>
      <c r="BQ196" s="122">
        <f t="shared" si="94"/>
        <v>3.5911238710449211E-2</v>
      </c>
      <c r="BR196" s="49">
        <f t="shared" si="94"/>
        <v>4.2180378091608794E-2</v>
      </c>
      <c r="BS196" s="49">
        <f t="shared" si="94"/>
        <v>7.9802477131061256E-2</v>
      </c>
      <c r="BT196" s="49">
        <f t="shared" si="95"/>
        <v>4.4395195039432345E-2</v>
      </c>
      <c r="BV196" s="122">
        <f t="shared" si="96"/>
        <v>2.7766960073855707E-2</v>
      </c>
      <c r="BW196" s="49">
        <f t="shared" si="96"/>
        <v>3.3986811817210194E-2</v>
      </c>
      <c r="BX196" s="49">
        <f t="shared" si="96"/>
        <v>7.1313127930461073E-2</v>
      </c>
      <c r="BY196" s="49">
        <f t="shared" si="96"/>
        <v>3.618421599289845E-2</v>
      </c>
      <c r="CA196" s="180">
        <v>173762.7712655307</v>
      </c>
      <c r="CB196" s="64">
        <v>174061.19677235966</v>
      </c>
      <c r="CC196" s="64">
        <v>165607.10861255261</v>
      </c>
      <c r="CD196" s="64">
        <v>172267.18127002806</v>
      </c>
      <c r="CF196" s="180">
        <v>172382.24065343203</v>
      </c>
      <c r="CG196" s="64">
        <v>172564.96658167747</v>
      </c>
      <c r="CH196" s="64">
        <v>164728.85929459822</v>
      </c>
      <c r="CI196" s="64">
        <v>171015.47978544774</v>
      </c>
      <c r="CK196" s="163">
        <v>177635.71875</v>
      </c>
      <c r="CL196" s="60">
        <v>176239.15625</v>
      </c>
    </row>
    <row r="197" spans="1:90">
      <c r="A197" s="9" t="s">
        <v>418</v>
      </c>
      <c r="B197" s="23" t="s">
        <v>419</v>
      </c>
      <c r="D197" s="131">
        <v>436349.29965641681</v>
      </c>
      <c r="E197" s="54">
        <v>230019.28125</v>
      </c>
      <c r="F197" s="124">
        <f t="shared" si="65"/>
        <v>1897.0118386821835</v>
      </c>
      <c r="G197" s="131">
        <f t="shared" si="66"/>
        <v>419701</v>
      </c>
      <c r="H197" s="54">
        <v>229549.03125</v>
      </c>
      <c r="I197" s="124">
        <f t="shared" si="67"/>
        <v>1828.3719069278363</v>
      </c>
      <c r="J197" s="49">
        <f t="shared" si="68"/>
        <v>3.9667047866020821E-2</v>
      </c>
      <c r="K197" s="49">
        <f t="shared" si="69"/>
        <v>3.7541558965255017E-2</v>
      </c>
      <c r="M197" s="131">
        <f t="shared" si="70"/>
        <v>441512.57465770474</v>
      </c>
      <c r="N197" s="124">
        <f t="shared" si="71"/>
        <v>1919.4589786490114</v>
      </c>
      <c r="O197" s="49">
        <f t="shared" si="72"/>
        <v>-1.1694514035734738E-2</v>
      </c>
      <c r="P197" s="49">
        <f t="shared" si="73"/>
        <v>-1.1694514035734738E-2</v>
      </c>
      <c r="R197" s="131">
        <v>329274</v>
      </c>
      <c r="S197" s="54">
        <v>34928</v>
      </c>
      <c r="T197" s="54">
        <v>71074</v>
      </c>
      <c r="V197" s="124">
        <f t="shared" si="74"/>
        <v>71074</v>
      </c>
      <c r="W197" s="51">
        <f t="shared" si="75"/>
        <v>1073.2996564168134</v>
      </c>
      <c r="Y197" s="176">
        <v>-1.2866825495490009E-3</v>
      </c>
      <c r="Z197" s="61">
        <v>-2.0412368527469305E-3</v>
      </c>
      <c r="AA197" s="117">
        <f t="shared" si="76"/>
        <v>4</v>
      </c>
      <c r="AB197" s="63">
        <f t="shared" si="77"/>
        <v>329.69821694235713</v>
      </c>
      <c r="AC197" s="63">
        <f t="shared" si="77"/>
        <v>34.999442151144507</v>
      </c>
      <c r="AE197" s="124">
        <f t="shared" si="78"/>
        <v>0</v>
      </c>
      <c r="AF197" s="51">
        <v>0</v>
      </c>
      <c r="AG197" s="51">
        <f t="shared" si="79"/>
        <v>1073.2996564168134</v>
      </c>
      <c r="AI197" s="124">
        <v>0</v>
      </c>
      <c r="AJ197" s="51">
        <f t="shared" si="80"/>
        <v>0</v>
      </c>
      <c r="AK197" s="51">
        <f t="shared" si="81"/>
        <v>1073.2996564168134</v>
      </c>
      <c r="AM197" s="124">
        <f t="shared" si="82"/>
        <v>970.29683120270192</v>
      </c>
      <c r="AN197" s="51">
        <f t="shared" si="83"/>
        <v>103.0028252141114</v>
      </c>
      <c r="AO197" s="51">
        <f t="shared" si="84"/>
        <v>0</v>
      </c>
      <c r="AQ197" s="124">
        <f t="shared" si="85"/>
        <v>330244</v>
      </c>
      <c r="AR197" s="51">
        <f t="shared" si="85"/>
        <v>35031</v>
      </c>
      <c r="AS197" s="51">
        <f t="shared" si="86"/>
        <v>71074</v>
      </c>
      <c r="AU197" s="178">
        <f t="shared" si="87"/>
        <v>436349</v>
      </c>
      <c r="AW197" s="124">
        <f t="shared" si="88"/>
        <v>1435.7231194069736</v>
      </c>
      <c r="AX197" s="51">
        <f t="shared" si="88"/>
        <v>152.29592845273703</v>
      </c>
      <c r="AY197" s="51">
        <f t="shared" si="88"/>
        <v>308.99148807769785</v>
      </c>
      <c r="AZ197" s="65">
        <f t="shared" si="89"/>
        <v>1897.0105359374086</v>
      </c>
      <c r="BB197" s="131">
        <v>329698.21694235719</v>
      </c>
      <c r="BC197" s="54">
        <v>34999.442151144496</v>
      </c>
      <c r="BD197" s="54">
        <v>76814.915564203038</v>
      </c>
      <c r="BE197" s="54">
        <f t="shared" si="90"/>
        <v>441512.57465770474</v>
      </c>
      <c r="BG197" s="122">
        <f t="shared" si="91"/>
        <v>1.6554019087651195E-3</v>
      </c>
      <c r="BH197" s="49">
        <f t="shared" si="91"/>
        <v>9.0166719570050624E-4</v>
      </c>
      <c r="BI197" s="49">
        <f t="shared" si="91"/>
        <v>-7.4736989841571844E-2</v>
      </c>
      <c r="BJ197" s="49">
        <f t="shared" si="92"/>
        <v>-1.1695192739885063E-2</v>
      </c>
      <c r="BL197" s="131">
        <v>319744</v>
      </c>
      <c r="BM197" s="54">
        <v>33750</v>
      </c>
      <c r="BN197" s="54">
        <v>66207</v>
      </c>
      <c r="BO197" s="54">
        <f t="shared" si="93"/>
        <v>419701</v>
      </c>
      <c r="BQ197" s="122">
        <f t="shared" si="94"/>
        <v>3.2838771016813428E-2</v>
      </c>
      <c r="BR197" s="49">
        <f t="shared" si="94"/>
        <v>3.795555555555552E-2</v>
      </c>
      <c r="BS197" s="49">
        <f t="shared" si="94"/>
        <v>7.3511864304378616E-2</v>
      </c>
      <c r="BT197" s="49">
        <f t="shared" si="95"/>
        <v>3.9666333890078898E-2</v>
      </c>
      <c r="BV197" s="122">
        <f t="shared" si="96"/>
        <v>3.0727241803126359E-2</v>
      </c>
      <c r="BW197" s="49">
        <f t="shared" si="96"/>
        <v>3.5833565619113994E-2</v>
      </c>
      <c r="BX197" s="49">
        <f t="shared" si="96"/>
        <v>7.1317183269616002E-2</v>
      </c>
      <c r="BY197" s="49">
        <f t="shared" si="96"/>
        <v>3.7540846448961274E-2</v>
      </c>
      <c r="CA197" s="180">
        <v>219473.38496547152</v>
      </c>
      <c r="CB197" s="64">
        <v>215895.93738848274</v>
      </c>
      <c r="CC197" s="64">
        <v>201609.49037073727</v>
      </c>
      <c r="CD197" s="64">
        <v>215862.13935106035</v>
      </c>
      <c r="CF197" s="180">
        <v>219097.94886079765</v>
      </c>
      <c r="CG197" s="64">
        <v>214996.35920883383</v>
      </c>
      <c r="CH197" s="64">
        <v>201199.19220482488</v>
      </c>
      <c r="CI197" s="64">
        <v>215541.73438273073</v>
      </c>
      <c r="CK197" s="163">
        <v>230019.28125</v>
      </c>
      <c r="CL197" s="60">
        <v>229549.03125</v>
      </c>
    </row>
    <row r="198" spans="1:90">
      <c r="A198" s="9" t="s">
        <v>420</v>
      </c>
      <c r="B198" s="23" t="s">
        <v>421</v>
      </c>
      <c r="D198" s="131">
        <v>1006120.3441482692</v>
      </c>
      <c r="E198" s="54">
        <v>509541.90625</v>
      </c>
      <c r="F198" s="124">
        <f t="shared" si="65"/>
        <v>1974.5585825371338</v>
      </c>
      <c r="G198" s="131">
        <f t="shared" si="66"/>
        <v>963261</v>
      </c>
      <c r="H198" s="54">
        <v>507042.25</v>
      </c>
      <c r="I198" s="124">
        <f t="shared" si="67"/>
        <v>1899.764763192811</v>
      </c>
      <c r="J198" s="49">
        <f t="shared" si="68"/>
        <v>4.4494009565703596E-2</v>
      </c>
      <c r="K198" s="49">
        <f t="shared" si="69"/>
        <v>3.9370042435475927E-2</v>
      </c>
      <c r="M198" s="131">
        <f t="shared" si="70"/>
        <v>1025404.5379746306</v>
      </c>
      <c r="N198" s="124">
        <f t="shared" si="71"/>
        <v>2012.4047215687287</v>
      </c>
      <c r="O198" s="49">
        <f t="shared" si="72"/>
        <v>-1.8806425281139627E-2</v>
      </c>
      <c r="P198" s="49">
        <f t="shared" si="73"/>
        <v>-1.8806425281139627E-2</v>
      </c>
      <c r="R198" s="131">
        <v>752274</v>
      </c>
      <c r="S198" s="54">
        <v>80786</v>
      </c>
      <c r="T198" s="54">
        <v>172291</v>
      </c>
      <c r="V198" s="124">
        <f t="shared" si="74"/>
        <v>172291</v>
      </c>
      <c r="W198" s="51">
        <f t="shared" si="75"/>
        <v>769.34414826915599</v>
      </c>
      <c r="Y198" s="176">
        <v>-2.0317646035139636E-2</v>
      </c>
      <c r="Z198" s="61">
        <v>-2.9052289592973901E-2</v>
      </c>
      <c r="AA198" s="117">
        <f t="shared" si="76"/>
        <v>4</v>
      </c>
      <c r="AB198" s="63">
        <f t="shared" si="77"/>
        <v>767.87542100302323</v>
      </c>
      <c r="AC198" s="63">
        <f t="shared" si="77"/>
        <v>83.20324476189775</v>
      </c>
      <c r="AE198" s="124">
        <f t="shared" si="78"/>
        <v>0</v>
      </c>
      <c r="AF198" s="51">
        <v>0</v>
      </c>
      <c r="AG198" s="51">
        <f t="shared" si="79"/>
        <v>769.34414826915599</v>
      </c>
      <c r="AI198" s="124">
        <v>0</v>
      </c>
      <c r="AJ198" s="51">
        <f t="shared" si="80"/>
        <v>0</v>
      </c>
      <c r="AK198" s="51">
        <f t="shared" si="81"/>
        <v>769.34414826915599</v>
      </c>
      <c r="AM198" s="124">
        <f t="shared" si="82"/>
        <v>694.1314422650164</v>
      </c>
      <c r="AN198" s="51">
        <f t="shared" si="83"/>
        <v>75.212706004139534</v>
      </c>
      <c r="AO198" s="51">
        <f t="shared" si="84"/>
        <v>0</v>
      </c>
      <c r="AQ198" s="124">
        <f t="shared" si="85"/>
        <v>752968</v>
      </c>
      <c r="AR198" s="51">
        <f t="shared" si="85"/>
        <v>80861</v>
      </c>
      <c r="AS198" s="51">
        <f t="shared" si="86"/>
        <v>172291</v>
      </c>
      <c r="AU198" s="178">
        <f t="shared" si="87"/>
        <v>1006120</v>
      </c>
      <c r="AW198" s="124">
        <f t="shared" si="88"/>
        <v>1477.735178920821</v>
      </c>
      <c r="AX198" s="51">
        <f t="shared" si="88"/>
        <v>158.6935225703038</v>
      </c>
      <c r="AY198" s="51">
        <f t="shared" si="88"/>
        <v>338.12920563881494</v>
      </c>
      <c r="AZ198" s="65">
        <f t="shared" si="89"/>
        <v>1974.5579071299396</v>
      </c>
      <c r="BB198" s="131">
        <v>767875.42100302328</v>
      </c>
      <c r="BC198" s="54">
        <v>83203.244761897731</v>
      </c>
      <c r="BD198" s="54">
        <v>174325.87220970963</v>
      </c>
      <c r="BE198" s="54">
        <f t="shared" si="90"/>
        <v>1025404.5379746306</v>
      </c>
      <c r="BG198" s="122">
        <f t="shared" si="91"/>
        <v>-1.9413853595614206E-2</v>
      </c>
      <c r="BH198" s="49">
        <f t="shared" si="91"/>
        <v>-2.8150882439747615E-2</v>
      </c>
      <c r="BI198" s="49">
        <f t="shared" si="91"/>
        <v>-1.1672806703423411E-2</v>
      </c>
      <c r="BJ198" s="49">
        <f t="shared" si="92"/>
        <v>-1.8806760903088304E-2</v>
      </c>
      <c r="BL198" s="131">
        <v>725862</v>
      </c>
      <c r="BM198" s="54">
        <v>77366</v>
      </c>
      <c r="BN198" s="54">
        <v>160033</v>
      </c>
      <c r="BO198" s="54">
        <f t="shared" si="93"/>
        <v>963261</v>
      </c>
      <c r="BQ198" s="122">
        <f t="shared" si="94"/>
        <v>3.7343186445908394E-2</v>
      </c>
      <c r="BR198" s="49">
        <f t="shared" si="94"/>
        <v>4.5174883023550327E-2</v>
      </c>
      <c r="BS198" s="49">
        <f t="shared" si="94"/>
        <v>7.659670193022694E-2</v>
      </c>
      <c r="BT198" s="49">
        <f t="shared" si="95"/>
        <v>4.4493652291538899E-2</v>
      </c>
      <c r="BV198" s="122">
        <f t="shared" si="96"/>
        <v>3.2254299059829128E-2</v>
      </c>
      <c r="BW198" s="49">
        <f t="shared" si="96"/>
        <v>4.0047575737050201E-2</v>
      </c>
      <c r="BX198" s="49">
        <f t="shared" si="96"/>
        <v>7.1315248841285372E-2</v>
      </c>
      <c r="BY198" s="49">
        <f t="shared" si="96"/>
        <v>3.9369686913988566E-2</v>
      </c>
      <c r="CA198" s="180">
        <v>511159.02124755713</v>
      </c>
      <c r="CB198" s="64">
        <v>513243.6809723801</v>
      </c>
      <c r="CC198" s="64">
        <v>457538.09655962576</v>
      </c>
      <c r="CD198" s="64">
        <v>501335.70360729634</v>
      </c>
      <c r="CF198" s="180">
        <v>507675.45770619373</v>
      </c>
      <c r="CG198" s="64">
        <v>509470.14341943379</v>
      </c>
      <c r="CH198" s="64">
        <v>454428.27280893689</v>
      </c>
      <c r="CI198" s="64">
        <v>498208.01837673091</v>
      </c>
      <c r="CK198" s="163">
        <v>509541.90625</v>
      </c>
      <c r="CL198" s="60">
        <v>507042.25</v>
      </c>
    </row>
    <row r="199" spans="1:90">
      <c r="A199" s="9" t="s">
        <v>422</v>
      </c>
      <c r="B199" s="23" t="s">
        <v>423</v>
      </c>
      <c r="D199" s="131">
        <v>1972250.8646371898</v>
      </c>
      <c r="E199" s="54">
        <v>954728.75</v>
      </c>
      <c r="F199" s="124">
        <f t="shared" si="65"/>
        <v>2065.7708952801408</v>
      </c>
      <c r="G199" s="131">
        <f t="shared" si="66"/>
        <v>1889503</v>
      </c>
      <c r="H199" s="54">
        <v>950072.3125</v>
      </c>
      <c r="I199" s="124">
        <f t="shared" si="67"/>
        <v>1988.7991420653045</v>
      </c>
      <c r="J199" s="49">
        <f t="shared" si="68"/>
        <v>4.3793455018166005E-2</v>
      </c>
      <c r="K199" s="49">
        <f t="shared" si="69"/>
        <v>3.8702627925967237E-2</v>
      </c>
      <c r="M199" s="131">
        <f t="shared" si="70"/>
        <v>2005429.4387266398</v>
      </c>
      <c r="N199" s="124">
        <f t="shared" si="71"/>
        <v>2100.5227282897263</v>
      </c>
      <c r="O199" s="49">
        <f t="shared" si="72"/>
        <v>-1.6544373713052174E-2</v>
      </c>
      <c r="P199" s="49">
        <f t="shared" si="73"/>
        <v>-1.6544373713052285E-2</v>
      </c>
      <c r="R199" s="131">
        <v>1459749</v>
      </c>
      <c r="S199" s="54">
        <v>152690</v>
      </c>
      <c r="T199" s="54">
        <v>359298</v>
      </c>
      <c r="V199" s="124">
        <f t="shared" si="74"/>
        <v>359298</v>
      </c>
      <c r="W199" s="51">
        <f t="shared" si="75"/>
        <v>513.86463718977757</v>
      </c>
      <c r="Y199" s="176">
        <v>-1.741475525336289E-2</v>
      </c>
      <c r="Z199" s="61">
        <v>-3.1788729607940214E-2</v>
      </c>
      <c r="AA199" s="117">
        <f t="shared" si="76"/>
        <v>4</v>
      </c>
      <c r="AB199" s="63">
        <f t="shared" si="77"/>
        <v>1485.6207212600684</v>
      </c>
      <c r="AC199" s="63">
        <f t="shared" si="77"/>
        <v>157.70318387036636</v>
      </c>
      <c r="AE199" s="124">
        <f t="shared" si="78"/>
        <v>0</v>
      </c>
      <c r="AF199" s="51">
        <v>0</v>
      </c>
      <c r="AG199" s="51">
        <f t="shared" si="79"/>
        <v>513.86463718977757</v>
      </c>
      <c r="AI199" s="124">
        <v>0</v>
      </c>
      <c r="AJ199" s="51">
        <f t="shared" si="80"/>
        <v>0</v>
      </c>
      <c r="AK199" s="51">
        <f t="shared" si="81"/>
        <v>513.86463718977757</v>
      </c>
      <c r="AM199" s="124">
        <f t="shared" si="82"/>
        <v>464.55111530269329</v>
      </c>
      <c r="AN199" s="51">
        <f t="shared" si="83"/>
        <v>49.313521887084335</v>
      </c>
      <c r="AO199" s="51">
        <f t="shared" si="84"/>
        <v>0</v>
      </c>
      <c r="AQ199" s="124">
        <f t="shared" si="85"/>
        <v>1460214</v>
      </c>
      <c r="AR199" s="51">
        <f t="shared" si="85"/>
        <v>152739</v>
      </c>
      <c r="AS199" s="51">
        <f t="shared" si="86"/>
        <v>359298</v>
      </c>
      <c r="AU199" s="178">
        <f t="shared" si="87"/>
        <v>1972251</v>
      </c>
      <c r="AW199" s="124">
        <f t="shared" si="88"/>
        <v>1529.4543083572166</v>
      </c>
      <c r="AX199" s="51">
        <f t="shared" si="88"/>
        <v>159.98156544463546</v>
      </c>
      <c r="AY199" s="51">
        <f t="shared" si="88"/>
        <v>376.33516325972164</v>
      </c>
      <c r="AZ199" s="65">
        <f t="shared" si="89"/>
        <v>2065.7710370615737</v>
      </c>
      <c r="BB199" s="131">
        <v>1485620.7212600685</v>
      </c>
      <c r="BC199" s="54">
        <v>157703.18387036637</v>
      </c>
      <c r="BD199" s="54">
        <v>362105.53359620518</v>
      </c>
      <c r="BE199" s="54">
        <f t="shared" si="90"/>
        <v>2005429.4387266398</v>
      </c>
      <c r="BG199" s="122">
        <f t="shared" si="91"/>
        <v>-1.710175477259035E-2</v>
      </c>
      <c r="BH199" s="49">
        <f t="shared" si="91"/>
        <v>-3.1478019330586138E-2</v>
      </c>
      <c r="BI199" s="49">
        <f t="shared" si="91"/>
        <v>-7.7533573384601651E-3</v>
      </c>
      <c r="BJ199" s="49">
        <f t="shared" si="92"/>
        <v>-1.6544306214885673E-2</v>
      </c>
      <c r="BL199" s="131">
        <v>1409640</v>
      </c>
      <c r="BM199" s="54">
        <v>146118</v>
      </c>
      <c r="BN199" s="54">
        <v>333745</v>
      </c>
      <c r="BO199" s="54">
        <f t="shared" si="93"/>
        <v>1889503</v>
      </c>
      <c r="BQ199" s="122">
        <f t="shared" si="94"/>
        <v>3.5877245254107404E-2</v>
      </c>
      <c r="BR199" s="49">
        <f t="shared" si="94"/>
        <v>4.5312692481419115E-2</v>
      </c>
      <c r="BS199" s="49">
        <f t="shared" si="94"/>
        <v>7.6564442913002351E-2</v>
      </c>
      <c r="BT199" s="49">
        <f t="shared" si="95"/>
        <v>4.3793526657539106E-2</v>
      </c>
      <c r="BV199" s="122">
        <f t="shared" si="96"/>
        <v>3.0825027385736004E-2</v>
      </c>
      <c r="BW199" s="49">
        <f t="shared" si="96"/>
        <v>4.021445570946014E-2</v>
      </c>
      <c r="BX199" s="49">
        <f t="shared" si="96"/>
        <v>7.1313783976475253E-2</v>
      </c>
      <c r="BY199" s="49">
        <f t="shared" si="96"/>
        <v>3.8702699215938052E-2</v>
      </c>
      <c r="CA199" s="180">
        <v>988947.44258443546</v>
      </c>
      <c r="CB199" s="64">
        <v>972800.55390047492</v>
      </c>
      <c r="CC199" s="64">
        <v>950387.19436900318</v>
      </c>
      <c r="CD199" s="64">
        <v>980484.61993804807</v>
      </c>
      <c r="CF199" s="180">
        <v>981370.20486679592</v>
      </c>
      <c r="CG199" s="64">
        <v>967763.61355510354</v>
      </c>
      <c r="CH199" s="64">
        <v>944402.18327199796</v>
      </c>
      <c r="CI199" s="64">
        <v>973617.24063695106</v>
      </c>
      <c r="CK199" s="163">
        <v>954728.75</v>
      </c>
      <c r="CL199" s="60">
        <v>950072.3125</v>
      </c>
    </row>
    <row r="200" spans="1:90">
      <c r="A200" s="9" t="s">
        <v>424</v>
      </c>
      <c r="B200" s="23" t="s">
        <v>425</v>
      </c>
      <c r="D200" s="131">
        <v>670019.51604362414</v>
      </c>
      <c r="E200" s="54">
        <v>303171</v>
      </c>
      <c r="F200" s="124">
        <f t="shared" si="65"/>
        <v>2210.0382821695484</v>
      </c>
      <c r="G200" s="131">
        <f t="shared" si="66"/>
        <v>642608</v>
      </c>
      <c r="H200" s="54">
        <v>301288.5</v>
      </c>
      <c r="I200" s="124">
        <f t="shared" si="67"/>
        <v>2132.8660071658892</v>
      </c>
      <c r="J200" s="49">
        <f t="shared" si="68"/>
        <v>4.265666789648459E-2</v>
      </c>
      <c r="K200" s="49">
        <f t="shared" si="69"/>
        <v>3.6182429999999988E-2</v>
      </c>
      <c r="M200" s="131">
        <f t="shared" si="70"/>
        <v>666751.63745031657</v>
      </c>
      <c r="N200" s="124">
        <f t="shared" si="71"/>
        <v>2199.2592874988591</v>
      </c>
      <c r="O200" s="49">
        <f t="shared" si="72"/>
        <v>4.9011932026203908E-3</v>
      </c>
      <c r="P200" s="49">
        <f t="shared" si="73"/>
        <v>4.9011932026203908E-3</v>
      </c>
      <c r="R200" s="131">
        <v>501699</v>
      </c>
      <c r="S200" s="54">
        <v>48979</v>
      </c>
      <c r="T200" s="54">
        <v>119131</v>
      </c>
      <c r="V200" s="124">
        <f t="shared" si="74"/>
        <v>119131</v>
      </c>
      <c r="W200" s="51">
        <f t="shared" si="75"/>
        <v>210.51604362414218</v>
      </c>
      <c r="Y200" s="176">
        <v>3.9684852064116871E-3</v>
      </c>
      <c r="Z200" s="61">
        <v>-2.0859504322970235E-2</v>
      </c>
      <c r="AA200" s="117">
        <f t="shared" si="76"/>
        <v>3</v>
      </c>
      <c r="AB200" s="63">
        <f t="shared" si="77"/>
        <v>499.71588490335211</v>
      </c>
      <c r="AC200" s="63">
        <f t="shared" si="77"/>
        <v>50.022443373801337</v>
      </c>
      <c r="AE200" s="124">
        <f t="shared" si="78"/>
        <v>0</v>
      </c>
      <c r="AF200" s="51">
        <v>0</v>
      </c>
      <c r="AG200" s="51">
        <f t="shared" si="79"/>
        <v>210.51604362414218</v>
      </c>
      <c r="AI200" s="124">
        <v>0</v>
      </c>
      <c r="AJ200" s="51">
        <f t="shared" si="80"/>
        <v>210.51604362414218</v>
      </c>
      <c r="AK200" s="51">
        <f t="shared" si="81"/>
        <v>0</v>
      </c>
      <c r="AM200" s="124">
        <f t="shared" si="82"/>
        <v>0</v>
      </c>
      <c r="AN200" s="51">
        <f t="shared" si="83"/>
        <v>0</v>
      </c>
      <c r="AO200" s="51">
        <f t="shared" si="84"/>
        <v>0</v>
      </c>
      <c r="AQ200" s="124">
        <f t="shared" si="85"/>
        <v>501699</v>
      </c>
      <c r="AR200" s="51">
        <f t="shared" si="85"/>
        <v>49190</v>
      </c>
      <c r="AS200" s="51">
        <f t="shared" si="86"/>
        <v>119131</v>
      </c>
      <c r="AU200" s="178">
        <f t="shared" si="87"/>
        <v>670020</v>
      </c>
      <c r="AW200" s="124">
        <f t="shared" si="88"/>
        <v>1654.8383585501251</v>
      </c>
      <c r="AX200" s="51">
        <f t="shared" si="88"/>
        <v>162.25166655122027</v>
      </c>
      <c r="AY200" s="51">
        <f t="shared" si="88"/>
        <v>392.94985338307424</v>
      </c>
      <c r="AZ200" s="65">
        <f t="shared" si="89"/>
        <v>2210.0398784844197</v>
      </c>
      <c r="BB200" s="131">
        <v>499715.88490335213</v>
      </c>
      <c r="BC200" s="54">
        <v>50022.443373801339</v>
      </c>
      <c r="BD200" s="54">
        <v>117013.30917316313</v>
      </c>
      <c r="BE200" s="54">
        <f t="shared" si="90"/>
        <v>666751.63745031657</v>
      </c>
      <c r="BG200" s="122">
        <f t="shared" si="91"/>
        <v>3.9684852064116871E-3</v>
      </c>
      <c r="BH200" s="49">
        <f t="shared" si="91"/>
        <v>-1.6641397693846427E-2</v>
      </c>
      <c r="BI200" s="49">
        <f t="shared" si="91"/>
        <v>1.8097862899535633E-2</v>
      </c>
      <c r="BJ200" s="49">
        <f t="shared" si="92"/>
        <v>4.901919044671299E-3</v>
      </c>
      <c r="BL200" s="131">
        <v>485145</v>
      </c>
      <c r="BM200" s="54">
        <v>46953</v>
      </c>
      <c r="BN200" s="54">
        <v>110510</v>
      </c>
      <c r="BO200" s="54">
        <f t="shared" si="93"/>
        <v>642608</v>
      </c>
      <c r="BQ200" s="122">
        <f t="shared" si="94"/>
        <v>3.4121757412732379E-2</v>
      </c>
      <c r="BR200" s="49">
        <f t="shared" si="94"/>
        <v>4.764338806891999E-2</v>
      </c>
      <c r="BS200" s="49">
        <f t="shared" si="94"/>
        <v>7.8011039724911857E-2</v>
      </c>
      <c r="BT200" s="49">
        <f t="shared" si="95"/>
        <v>4.2657421009386853E-2</v>
      </c>
      <c r="BV200" s="122">
        <f t="shared" si="96"/>
        <v>2.7700515907675749E-2</v>
      </c>
      <c r="BW200" s="49">
        <f t="shared" si="96"/>
        <v>4.1138185796803617E-2</v>
      </c>
      <c r="BX200" s="49">
        <f t="shared" si="96"/>
        <v>7.1317273559011518E-2</v>
      </c>
      <c r="BY200" s="49">
        <f t="shared" si="96"/>
        <v>3.6183178436547836E-2</v>
      </c>
      <c r="CA200" s="180">
        <v>332650.68218409439</v>
      </c>
      <c r="CB200" s="64">
        <v>308566.12674027961</v>
      </c>
      <c r="CC200" s="64">
        <v>307114.7505106249</v>
      </c>
      <c r="CD200" s="64">
        <v>325984.90538447519</v>
      </c>
      <c r="CF200" s="180">
        <v>330097.34932548815</v>
      </c>
      <c r="CG200" s="64">
        <v>306459.80379253748</v>
      </c>
      <c r="CH200" s="64">
        <v>305039.8043694204</v>
      </c>
      <c r="CI200" s="64">
        <v>323697.05596087722</v>
      </c>
      <c r="CK200" s="163">
        <v>303171</v>
      </c>
      <c r="CL200" s="60">
        <v>301288.5</v>
      </c>
    </row>
    <row r="201" spans="1:90">
      <c r="D201" s="116"/>
      <c r="E201" s="23"/>
      <c r="F201" s="116"/>
      <c r="G201" s="116"/>
      <c r="H201" s="23"/>
      <c r="I201" s="116"/>
      <c r="J201" s="23"/>
      <c r="K201" s="23"/>
      <c r="L201" s="116"/>
      <c r="M201" s="116"/>
      <c r="N201" s="116"/>
      <c r="O201" s="23"/>
      <c r="P201" s="23"/>
      <c r="R201" s="116"/>
      <c r="S201" s="23"/>
      <c r="T201" s="23"/>
      <c r="V201" s="116"/>
      <c r="W201" s="23"/>
      <c r="Y201" s="177"/>
      <c r="Z201" s="28"/>
      <c r="AA201" s="116"/>
      <c r="AB201" s="23"/>
      <c r="AC201" s="23"/>
      <c r="AE201" s="116"/>
      <c r="AF201" s="23"/>
      <c r="AG201" s="23"/>
      <c r="AI201" s="116"/>
      <c r="AJ201" s="23"/>
      <c r="AK201" s="23"/>
      <c r="AM201" s="116"/>
      <c r="AN201" s="23"/>
      <c r="AO201" s="23"/>
      <c r="AQ201" s="116"/>
      <c r="AR201" s="23"/>
      <c r="AS201" s="23"/>
      <c r="AT201" s="23"/>
      <c r="AU201" s="23"/>
      <c r="AW201" s="116"/>
      <c r="AX201" s="23"/>
      <c r="AY201" s="23"/>
      <c r="AZ201" s="27"/>
      <c r="BB201" s="116"/>
      <c r="BC201" s="23"/>
      <c r="BD201" s="23"/>
      <c r="BE201" s="23"/>
      <c r="BG201" s="116"/>
      <c r="BH201" s="23"/>
      <c r="BI201" s="23"/>
      <c r="BJ201" s="23"/>
      <c r="BL201" s="116"/>
      <c r="BM201" s="23"/>
      <c r="BN201" s="23"/>
      <c r="BO201" s="23"/>
      <c r="BQ201" s="116"/>
      <c r="BR201" s="23"/>
      <c r="BS201" s="23"/>
      <c r="BT201" s="23"/>
      <c r="BV201" s="116"/>
      <c r="BW201" s="23"/>
      <c r="BX201" s="23"/>
      <c r="BY201" s="23"/>
      <c r="CA201" s="116"/>
      <c r="CB201" s="23"/>
      <c r="CC201" s="23"/>
      <c r="CD201" s="23"/>
      <c r="CF201" s="116"/>
      <c r="CG201" s="23"/>
      <c r="CH201" s="23"/>
      <c r="CI201" s="23"/>
      <c r="CK201" s="116"/>
      <c r="CL201" s="23"/>
    </row>
    <row r="202" spans="1:90">
      <c r="D202" s="116"/>
      <c r="E202" s="23"/>
      <c r="F202" s="116"/>
      <c r="G202" s="116"/>
      <c r="H202" s="23"/>
      <c r="I202" s="116"/>
      <c r="J202" s="23"/>
      <c r="K202" s="23"/>
      <c r="L202" s="116"/>
      <c r="M202" s="116"/>
      <c r="N202" s="116"/>
      <c r="O202" s="23"/>
      <c r="P202" s="23"/>
      <c r="R202" s="116"/>
      <c r="S202" s="23"/>
      <c r="T202" s="23"/>
      <c r="V202" s="116"/>
      <c r="W202" s="23"/>
      <c r="Y202" s="177"/>
      <c r="Z202" s="28"/>
      <c r="AA202" s="116"/>
      <c r="AB202" s="23"/>
      <c r="AC202" s="23"/>
      <c r="AE202" s="116"/>
      <c r="AF202" s="23"/>
      <c r="AG202" s="23"/>
      <c r="AI202" s="116"/>
      <c r="AJ202" s="23"/>
      <c r="AK202" s="23"/>
      <c r="AM202" s="116"/>
      <c r="AN202" s="23"/>
      <c r="AO202" s="23"/>
      <c r="AQ202" s="116"/>
      <c r="AR202" s="23"/>
      <c r="AS202" s="23"/>
      <c r="AT202" s="23"/>
      <c r="AU202" s="23"/>
      <c r="AW202" s="116"/>
      <c r="AX202" s="23"/>
      <c r="AY202" s="23"/>
      <c r="AZ202" s="27"/>
      <c r="BB202" s="116"/>
      <c r="BC202" s="23"/>
      <c r="BD202" s="23"/>
      <c r="BE202" s="23"/>
      <c r="BG202" s="116"/>
      <c r="BH202" s="23"/>
      <c r="BI202" s="23"/>
      <c r="BJ202" s="23"/>
      <c r="BL202" s="116"/>
      <c r="BM202" s="23"/>
      <c r="BN202" s="23"/>
      <c r="BO202" s="23"/>
      <c r="BQ202" s="116"/>
      <c r="BR202" s="23"/>
      <c r="BS202" s="23"/>
      <c r="BT202" s="23"/>
      <c r="BV202" s="116"/>
      <c r="BW202" s="23"/>
      <c r="BX202" s="23"/>
      <c r="BY202" s="23"/>
      <c r="CA202" s="116"/>
      <c r="CB202" s="23"/>
      <c r="CC202" s="23"/>
      <c r="CD202" s="23"/>
      <c r="CF202" s="116"/>
      <c r="CG202" s="23"/>
      <c r="CH202" s="23"/>
      <c r="CI202" s="23"/>
      <c r="CK202" s="116"/>
      <c r="CL202" s="23"/>
    </row>
    <row r="203" spans="1:90">
      <c r="D203" s="116"/>
      <c r="E203" s="23"/>
      <c r="F203" s="116"/>
      <c r="G203" s="116"/>
      <c r="H203" s="23"/>
      <c r="I203" s="116"/>
      <c r="J203" s="23"/>
      <c r="K203" s="23"/>
      <c r="L203" s="116"/>
      <c r="M203" s="116"/>
      <c r="N203" s="116"/>
      <c r="O203" s="23"/>
      <c r="P203" s="23"/>
      <c r="R203" s="116"/>
      <c r="S203" s="23"/>
      <c r="T203" s="23"/>
      <c r="V203" s="116"/>
      <c r="W203" s="23"/>
      <c r="Y203" s="177"/>
      <c r="Z203" s="28"/>
      <c r="AA203" s="116"/>
      <c r="AB203" s="23"/>
      <c r="AC203" s="23"/>
      <c r="AE203" s="116"/>
      <c r="AF203" s="23"/>
      <c r="AG203" s="23"/>
      <c r="AI203" s="116"/>
      <c r="AJ203" s="23"/>
      <c r="AK203" s="23"/>
      <c r="AM203" s="116"/>
      <c r="AN203" s="23"/>
      <c r="AO203" s="23"/>
      <c r="AQ203" s="116"/>
      <c r="AR203" s="23"/>
      <c r="AS203" s="23"/>
      <c r="AT203" s="23"/>
      <c r="AU203" s="23"/>
      <c r="AW203" s="116"/>
      <c r="AX203" s="23"/>
      <c r="AY203" s="23"/>
      <c r="AZ203" s="27"/>
      <c r="BB203" s="116"/>
      <c r="BC203" s="23"/>
      <c r="BD203" s="23"/>
      <c r="BE203" s="23"/>
      <c r="BG203" s="116"/>
      <c r="BH203" s="23"/>
      <c r="BI203" s="23"/>
      <c r="BJ203" s="23"/>
      <c r="BL203" s="116"/>
      <c r="BM203" s="23"/>
      <c r="BN203" s="23"/>
      <c r="BO203" s="23"/>
      <c r="BQ203" s="116"/>
      <c r="BR203" s="23"/>
      <c r="BS203" s="23"/>
      <c r="BT203" s="23"/>
      <c r="BV203" s="116"/>
      <c r="BW203" s="23"/>
      <c r="BX203" s="23"/>
      <c r="BY203" s="23"/>
      <c r="CA203" s="116"/>
      <c r="CB203" s="23"/>
      <c r="CC203" s="23"/>
      <c r="CD203" s="23"/>
      <c r="CF203" s="116"/>
      <c r="CG203" s="23"/>
      <c r="CH203" s="23"/>
      <c r="CI203" s="23"/>
      <c r="CK203" s="116"/>
      <c r="CL203" s="23"/>
    </row>
    <row r="204" spans="1:90">
      <c r="D204" s="116"/>
      <c r="E204" s="23"/>
      <c r="F204" s="116"/>
      <c r="G204" s="116"/>
      <c r="H204" s="23"/>
      <c r="I204" s="116"/>
      <c r="J204" s="23"/>
      <c r="K204" s="23"/>
      <c r="L204" s="116"/>
      <c r="M204" s="116"/>
      <c r="N204" s="116"/>
      <c r="O204" s="23"/>
      <c r="P204" s="23"/>
      <c r="R204" s="116"/>
      <c r="S204" s="23"/>
      <c r="T204" s="23"/>
      <c r="V204" s="116"/>
      <c r="W204" s="23"/>
      <c r="Y204" s="177"/>
      <c r="Z204" s="28"/>
      <c r="AA204" s="116"/>
      <c r="AB204" s="23"/>
      <c r="AC204" s="23"/>
      <c r="AE204" s="116"/>
      <c r="AF204" s="23"/>
      <c r="AG204" s="23"/>
      <c r="AI204" s="116"/>
      <c r="AJ204" s="23"/>
      <c r="AK204" s="23"/>
      <c r="AM204" s="116"/>
      <c r="AN204" s="23"/>
      <c r="AO204" s="23"/>
      <c r="AQ204" s="116"/>
      <c r="AR204" s="23"/>
      <c r="AS204" s="23"/>
      <c r="AT204" s="23"/>
      <c r="AU204" s="23"/>
      <c r="AW204" s="116"/>
      <c r="AX204" s="23"/>
      <c r="AY204" s="23"/>
      <c r="AZ204" s="27"/>
      <c r="BB204" s="116"/>
      <c r="BC204" s="23"/>
      <c r="BD204" s="23"/>
      <c r="BE204" s="23"/>
      <c r="BG204" s="116"/>
      <c r="BH204" s="23"/>
      <c r="BI204" s="23"/>
      <c r="BJ204" s="23"/>
      <c r="BL204" s="116"/>
      <c r="BM204" s="23"/>
      <c r="BN204" s="23"/>
      <c r="BO204" s="23"/>
      <c r="BQ204" s="116"/>
      <c r="BR204" s="23"/>
      <c r="BS204" s="23"/>
      <c r="BT204" s="23"/>
      <c r="BV204" s="116"/>
      <c r="BW204" s="23"/>
      <c r="BX204" s="23"/>
      <c r="BY204" s="23"/>
    </row>
    <row r="205" spans="1:90">
      <c r="D205" s="116"/>
      <c r="E205" s="23"/>
      <c r="F205" s="116"/>
      <c r="G205" s="116"/>
      <c r="H205" s="23"/>
      <c r="I205" s="116"/>
      <c r="J205" s="23"/>
      <c r="K205" s="23"/>
      <c r="L205" s="116"/>
      <c r="M205" s="116"/>
      <c r="N205" s="116"/>
      <c r="O205" s="23"/>
      <c r="P205" s="23"/>
      <c r="R205" s="116"/>
      <c r="S205" s="23"/>
      <c r="T205" s="23"/>
      <c r="V205" s="116"/>
      <c r="W205" s="23"/>
      <c r="Y205" s="177"/>
      <c r="Z205" s="28"/>
      <c r="AA205" s="116"/>
      <c r="AB205" s="23"/>
      <c r="AC205" s="23"/>
      <c r="AE205" s="116"/>
      <c r="AF205" s="23"/>
      <c r="AG205" s="23"/>
      <c r="AI205" s="116"/>
      <c r="AJ205" s="23"/>
      <c r="AK205" s="23"/>
      <c r="AM205" s="116"/>
      <c r="AN205" s="23"/>
      <c r="AO205" s="23"/>
      <c r="AQ205" s="116"/>
      <c r="AR205" s="23"/>
      <c r="AS205" s="23"/>
      <c r="AT205" s="23"/>
      <c r="AU205" s="23"/>
      <c r="AW205" s="116"/>
      <c r="AX205" s="23"/>
      <c r="AY205" s="23"/>
      <c r="AZ205" s="27"/>
      <c r="BB205" s="116"/>
      <c r="BC205" s="23"/>
      <c r="BD205" s="23"/>
      <c r="BE205" s="23"/>
      <c r="BG205" s="116"/>
      <c r="BH205" s="23"/>
      <c r="BI205" s="23"/>
      <c r="BJ205" s="23"/>
      <c r="BL205" s="116"/>
      <c r="BM205" s="23"/>
      <c r="BN205" s="23"/>
      <c r="BO205" s="23"/>
      <c r="BQ205" s="116"/>
      <c r="BR205" s="23"/>
      <c r="BS205" s="23"/>
      <c r="BT205" s="23"/>
      <c r="BV205" s="116"/>
      <c r="BW205" s="23"/>
      <c r="BX205" s="23"/>
      <c r="BY205" s="23"/>
    </row>
    <row r="206" spans="1:90">
      <c r="D206" s="116"/>
      <c r="E206" s="23"/>
      <c r="F206" s="116"/>
      <c r="G206" s="116"/>
      <c r="H206" s="23"/>
      <c r="I206" s="116"/>
      <c r="J206" s="23"/>
      <c r="K206" s="23"/>
      <c r="L206" s="116"/>
      <c r="M206" s="116"/>
      <c r="N206" s="116"/>
      <c r="O206" s="23"/>
      <c r="P206" s="23"/>
      <c r="R206" s="116"/>
      <c r="S206" s="23"/>
      <c r="T206" s="23"/>
      <c r="V206" s="116"/>
      <c r="W206" s="23"/>
      <c r="Y206" s="177"/>
      <c r="Z206" s="28"/>
      <c r="AA206" s="116"/>
      <c r="AB206" s="23"/>
      <c r="AC206" s="23"/>
      <c r="AE206" s="116"/>
      <c r="AF206" s="23"/>
      <c r="AG206" s="23"/>
      <c r="AI206" s="116"/>
      <c r="AJ206" s="23"/>
      <c r="AK206" s="23"/>
      <c r="AM206" s="116"/>
      <c r="AN206" s="23"/>
      <c r="AO206" s="23"/>
      <c r="AQ206" s="116"/>
      <c r="AR206" s="23"/>
      <c r="AS206" s="23"/>
      <c r="AT206" s="23"/>
      <c r="AU206" s="23"/>
      <c r="AW206" s="116"/>
      <c r="AX206" s="23"/>
      <c r="AY206" s="23"/>
      <c r="AZ206" s="27"/>
      <c r="BB206" s="116"/>
      <c r="BC206" s="23"/>
      <c r="BD206" s="23"/>
      <c r="BE206" s="23"/>
      <c r="BG206" s="116"/>
      <c r="BH206" s="23"/>
      <c r="BI206" s="23"/>
      <c r="BJ206" s="23"/>
      <c r="BL206" s="116"/>
      <c r="BM206" s="23"/>
      <c r="BN206" s="23"/>
      <c r="BO206" s="23"/>
      <c r="BQ206" s="116"/>
      <c r="BR206" s="23"/>
      <c r="BS206" s="23"/>
      <c r="BT206" s="23"/>
      <c r="BV206" s="116"/>
      <c r="BW206" s="23"/>
      <c r="BX206" s="23"/>
      <c r="BY206" s="23"/>
    </row>
    <row r="207" spans="1:90">
      <c r="D207" s="116"/>
      <c r="E207" s="23"/>
      <c r="F207" s="116"/>
      <c r="G207" s="116"/>
      <c r="H207" s="23"/>
      <c r="I207" s="116"/>
      <c r="J207" s="23"/>
      <c r="K207" s="23"/>
      <c r="L207" s="116"/>
      <c r="M207" s="116"/>
      <c r="N207" s="116"/>
      <c r="O207" s="23"/>
      <c r="P207" s="23"/>
      <c r="R207" s="116"/>
      <c r="S207" s="23"/>
      <c r="T207" s="23"/>
      <c r="V207" s="116"/>
      <c r="W207" s="23"/>
      <c r="Y207" s="177"/>
      <c r="Z207" s="28"/>
      <c r="AA207" s="116"/>
      <c r="AB207" s="23"/>
      <c r="AC207" s="23"/>
      <c r="AE207" s="116"/>
      <c r="AF207" s="23"/>
      <c r="AG207" s="23"/>
      <c r="AI207" s="116"/>
      <c r="AJ207" s="23"/>
      <c r="AK207" s="23"/>
      <c r="AM207" s="116"/>
      <c r="AN207" s="23"/>
      <c r="AO207" s="23"/>
      <c r="AQ207" s="116"/>
      <c r="AR207" s="23"/>
      <c r="AS207" s="23"/>
      <c r="AT207" s="23"/>
      <c r="AU207" s="23"/>
      <c r="AW207" s="116"/>
      <c r="AX207" s="23"/>
      <c r="AY207" s="23"/>
      <c r="AZ207" s="27"/>
      <c r="BB207" s="116"/>
      <c r="BC207" s="23"/>
      <c r="BD207" s="23"/>
      <c r="BE207" s="23"/>
      <c r="BG207" s="116"/>
      <c r="BH207" s="23"/>
      <c r="BI207" s="23"/>
      <c r="BJ207" s="23"/>
      <c r="BL207" s="116"/>
      <c r="BM207" s="23"/>
      <c r="BN207" s="23"/>
      <c r="BO207" s="23"/>
      <c r="BQ207" s="116"/>
      <c r="BR207" s="23"/>
      <c r="BS207" s="23"/>
      <c r="BT207" s="23"/>
      <c r="BV207" s="116"/>
      <c r="BW207" s="23"/>
      <c r="BX207" s="23"/>
      <c r="BY207" s="23"/>
    </row>
    <row r="208" spans="1:90">
      <c r="D208" s="116"/>
      <c r="E208" s="23"/>
      <c r="F208" s="116"/>
      <c r="G208" s="116"/>
      <c r="H208" s="23"/>
      <c r="I208" s="116"/>
      <c r="J208" s="23"/>
      <c r="K208" s="23"/>
      <c r="L208" s="116"/>
      <c r="M208" s="116"/>
      <c r="N208" s="116"/>
      <c r="O208" s="23"/>
      <c r="P208" s="23"/>
      <c r="R208" s="116"/>
      <c r="S208" s="23"/>
      <c r="T208" s="23"/>
      <c r="V208" s="116"/>
      <c r="W208" s="23"/>
      <c r="Y208" s="177"/>
      <c r="Z208" s="28"/>
      <c r="AA208" s="116"/>
      <c r="AB208" s="23"/>
      <c r="AC208" s="23"/>
      <c r="AE208" s="116"/>
      <c r="AF208" s="23"/>
      <c r="AG208" s="23"/>
      <c r="AI208" s="116"/>
      <c r="AJ208" s="23"/>
      <c r="AK208" s="23"/>
      <c r="AM208" s="116"/>
      <c r="AN208" s="23"/>
      <c r="AO208" s="23"/>
      <c r="AQ208" s="116"/>
      <c r="AR208" s="23"/>
      <c r="AS208" s="23"/>
      <c r="AT208" s="23"/>
      <c r="AU208" s="23"/>
      <c r="AW208" s="116"/>
      <c r="AX208" s="23"/>
      <c r="AY208" s="23"/>
      <c r="AZ208" s="27"/>
      <c r="BB208" s="116"/>
      <c r="BC208" s="23"/>
      <c r="BD208" s="23"/>
      <c r="BE208" s="23"/>
      <c r="BG208" s="116"/>
      <c r="BH208" s="23"/>
      <c r="BI208" s="23"/>
      <c r="BJ208" s="23"/>
      <c r="BL208" s="116"/>
      <c r="BM208" s="23"/>
      <c r="BN208" s="23"/>
      <c r="BO208" s="23"/>
      <c r="BQ208" s="116"/>
      <c r="BR208" s="23"/>
      <c r="BS208" s="23"/>
      <c r="BT208" s="23"/>
      <c r="BV208" s="116"/>
      <c r="BW208" s="23"/>
      <c r="BX208" s="23"/>
      <c r="BY208" s="23"/>
    </row>
    <row r="209" spans="4:90">
      <c r="D209" s="116"/>
      <c r="E209" s="23"/>
      <c r="F209" s="116"/>
      <c r="G209" s="116"/>
      <c r="H209" s="23"/>
      <c r="I209" s="116"/>
      <c r="J209" s="23"/>
      <c r="K209" s="23"/>
      <c r="L209" s="116"/>
      <c r="M209" s="116"/>
      <c r="N209" s="116"/>
      <c r="O209" s="23"/>
      <c r="P209" s="23"/>
      <c r="R209" s="116"/>
      <c r="S209" s="23"/>
      <c r="T209" s="23"/>
      <c r="V209" s="116"/>
      <c r="W209" s="23"/>
      <c r="Y209" s="177"/>
      <c r="Z209" s="28"/>
      <c r="AA209" s="116"/>
      <c r="AB209" s="23"/>
      <c r="AC209" s="23"/>
      <c r="AE209" s="116"/>
      <c r="AF209" s="23"/>
      <c r="AG209" s="23"/>
      <c r="AI209" s="116"/>
      <c r="AJ209" s="23"/>
      <c r="AK209" s="23"/>
      <c r="AM209" s="116"/>
      <c r="AN209" s="23"/>
      <c r="AO209" s="23"/>
      <c r="AQ209" s="116"/>
      <c r="AR209" s="23"/>
      <c r="AS209" s="23"/>
      <c r="AT209" s="23"/>
      <c r="AU209" s="23"/>
      <c r="AW209" s="116"/>
      <c r="AX209" s="23"/>
      <c r="AY209" s="23"/>
      <c r="AZ209" s="27"/>
      <c r="BB209" s="116"/>
      <c r="BC209" s="23"/>
      <c r="BD209" s="23"/>
      <c r="BE209" s="23"/>
      <c r="BG209" s="116"/>
      <c r="BH209" s="23"/>
      <c r="BI209" s="23"/>
      <c r="BJ209" s="23"/>
      <c r="BL209" s="116"/>
      <c r="BM209" s="23"/>
      <c r="BN209" s="23"/>
      <c r="BO209" s="23"/>
      <c r="BQ209" s="116"/>
      <c r="BR209" s="23"/>
      <c r="BS209" s="23"/>
      <c r="BT209" s="23"/>
      <c r="BV209" s="116"/>
      <c r="BW209" s="23"/>
      <c r="BX209" s="23"/>
      <c r="BY209" s="23"/>
      <c r="CA209" s="116"/>
      <c r="CB209" s="23"/>
      <c r="CC209" s="23"/>
      <c r="CD209" s="23"/>
      <c r="CF209" s="116"/>
      <c r="CG209" s="23"/>
      <c r="CH209" s="23"/>
      <c r="CI209" s="23"/>
      <c r="CK209" s="116"/>
      <c r="CL209" s="23"/>
    </row>
    <row r="210" spans="4:90">
      <c r="D210" s="116"/>
      <c r="E210" s="23"/>
      <c r="F210" s="116"/>
      <c r="G210" s="116"/>
      <c r="H210" s="23"/>
      <c r="I210" s="116"/>
      <c r="J210" s="23"/>
      <c r="K210" s="23"/>
      <c r="L210" s="116"/>
      <c r="M210" s="116"/>
      <c r="N210" s="116"/>
      <c r="O210" s="23"/>
      <c r="P210" s="23"/>
      <c r="R210" s="116"/>
      <c r="S210" s="23"/>
      <c r="T210" s="23"/>
      <c r="V210" s="116"/>
      <c r="W210" s="23"/>
      <c r="Y210" s="177"/>
      <c r="Z210" s="28"/>
      <c r="AA210" s="116"/>
      <c r="AB210" s="23"/>
      <c r="AC210" s="23"/>
      <c r="AE210" s="116"/>
      <c r="AF210" s="23"/>
      <c r="AG210" s="23"/>
      <c r="AI210" s="116"/>
      <c r="AJ210" s="23"/>
      <c r="AK210" s="23"/>
      <c r="AM210" s="116"/>
      <c r="AN210" s="23"/>
      <c r="AO210" s="23"/>
      <c r="AQ210" s="116"/>
      <c r="AR210" s="23"/>
      <c r="AS210" s="23"/>
      <c r="AT210" s="23"/>
      <c r="AU210" s="23"/>
      <c r="AW210" s="116"/>
      <c r="AX210" s="23"/>
      <c r="AY210" s="23"/>
      <c r="AZ210" s="27"/>
      <c r="BB210" s="116"/>
      <c r="BC210" s="23"/>
      <c r="BD210" s="23"/>
      <c r="BE210" s="23"/>
      <c r="BG210" s="116"/>
      <c r="BH210" s="23"/>
      <c r="BI210" s="23"/>
      <c r="BJ210" s="23"/>
      <c r="BL210" s="116"/>
      <c r="BM210" s="23"/>
      <c r="BN210" s="23"/>
      <c r="BO210" s="23"/>
      <c r="BQ210" s="116"/>
      <c r="BR210" s="23"/>
      <c r="BS210" s="23"/>
      <c r="BT210" s="23"/>
      <c r="BV210" s="116"/>
      <c r="BW210" s="23"/>
      <c r="BX210" s="23"/>
      <c r="BY210" s="23"/>
      <c r="CA210" s="116"/>
      <c r="CB210" s="23"/>
      <c r="CC210" s="23"/>
      <c r="CD210" s="23"/>
      <c r="CF210" s="116"/>
      <c r="CG210" s="23"/>
      <c r="CH210" s="23"/>
      <c r="CI210" s="23"/>
      <c r="CK210" s="116"/>
      <c r="CL210" s="23"/>
    </row>
    <row r="211" spans="4:90">
      <c r="D211" s="116"/>
      <c r="E211" s="23"/>
      <c r="F211" s="116"/>
      <c r="G211" s="116"/>
      <c r="H211" s="23"/>
      <c r="I211" s="116"/>
      <c r="J211" s="23"/>
      <c r="K211" s="23"/>
      <c r="L211" s="116"/>
      <c r="M211" s="116"/>
      <c r="N211" s="116"/>
      <c r="O211" s="23"/>
      <c r="P211" s="23"/>
      <c r="R211" s="116"/>
      <c r="S211" s="23"/>
      <c r="T211" s="23"/>
      <c r="V211" s="116"/>
      <c r="W211" s="23"/>
      <c r="Y211" s="177"/>
      <c r="Z211" s="28"/>
      <c r="AA211" s="116"/>
      <c r="AB211" s="23"/>
      <c r="AC211" s="23"/>
      <c r="AE211" s="116"/>
      <c r="AF211" s="23"/>
      <c r="AG211" s="23"/>
      <c r="AI211" s="116"/>
      <c r="AJ211" s="23"/>
      <c r="AK211" s="23"/>
      <c r="AM211" s="116"/>
      <c r="AN211" s="23"/>
      <c r="AO211" s="23"/>
      <c r="AQ211" s="116"/>
      <c r="AR211" s="23"/>
      <c r="AS211" s="23"/>
      <c r="AT211" s="23"/>
      <c r="AU211" s="23"/>
      <c r="AW211" s="116"/>
      <c r="AX211" s="23"/>
      <c r="AY211" s="23"/>
      <c r="AZ211" s="27"/>
      <c r="BB211" s="116"/>
      <c r="BC211" s="23"/>
      <c r="BD211" s="23"/>
      <c r="BE211" s="23"/>
      <c r="BG211" s="116"/>
      <c r="BH211" s="23"/>
      <c r="BI211" s="23"/>
      <c r="BJ211" s="23"/>
      <c r="BL211" s="116"/>
      <c r="BM211" s="23"/>
      <c r="BN211" s="23"/>
      <c r="BO211" s="23"/>
      <c r="BQ211" s="116"/>
      <c r="BR211" s="23"/>
      <c r="BS211" s="23"/>
      <c r="BT211" s="23"/>
      <c r="BV211" s="116"/>
      <c r="BW211" s="23"/>
      <c r="BX211" s="23"/>
      <c r="BY211" s="23"/>
      <c r="CA211" s="116"/>
      <c r="CB211" s="23"/>
      <c r="CC211" s="23"/>
      <c r="CD211" s="23"/>
      <c r="CF211" s="116"/>
      <c r="CG211" s="23"/>
      <c r="CH211" s="23"/>
      <c r="CI211" s="23"/>
      <c r="CK211" s="116"/>
      <c r="CL211" s="23"/>
    </row>
    <row r="212" spans="4:90">
      <c r="D212" s="116"/>
      <c r="E212" s="23"/>
      <c r="F212" s="116"/>
      <c r="G212" s="116"/>
      <c r="H212" s="23"/>
      <c r="I212" s="116"/>
      <c r="J212" s="23"/>
      <c r="K212" s="23"/>
      <c r="L212" s="116"/>
      <c r="M212" s="116"/>
      <c r="N212" s="116"/>
      <c r="O212" s="23"/>
      <c r="P212" s="23"/>
      <c r="R212" s="116"/>
      <c r="S212" s="23"/>
      <c r="T212" s="23"/>
      <c r="V212" s="116"/>
      <c r="W212" s="23"/>
      <c r="Y212" s="177"/>
      <c r="Z212" s="28"/>
      <c r="AA212" s="116"/>
      <c r="AB212" s="23"/>
      <c r="AC212" s="23"/>
      <c r="AE212" s="116"/>
      <c r="AF212" s="23"/>
      <c r="AG212" s="23"/>
      <c r="AI212" s="116"/>
      <c r="AJ212" s="23"/>
      <c r="AK212" s="23"/>
      <c r="AM212" s="116"/>
      <c r="AN212" s="23"/>
      <c r="AO212" s="23"/>
      <c r="AQ212" s="116"/>
      <c r="AR212" s="23"/>
      <c r="AS212" s="23"/>
      <c r="AT212" s="23"/>
      <c r="AU212" s="23"/>
      <c r="AW212" s="116"/>
      <c r="AX212" s="23"/>
      <c r="AY212" s="23"/>
      <c r="AZ212" s="27"/>
      <c r="BB212" s="116"/>
      <c r="BC212" s="23"/>
      <c r="BD212" s="23"/>
      <c r="BE212" s="23"/>
      <c r="BG212" s="116"/>
      <c r="BH212" s="23"/>
      <c r="BI212" s="23"/>
      <c r="BJ212" s="23"/>
      <c r="BL212" s="116"/>
      <c r="BM212" s="23"/>
      <c r="BN212" s="23"/>
      <c r="BO212" s="23"/>
      <c r="BQ212" s="116"/>
      <c r="BR212" s="23"/>
      <c r="BS212" s="23"/>
      <c r="BT212" s="23"/>
      <c r="BV212" s="116"/>
      <c r="BW212" s="23"/>
      <c r="BX212" s="23"/>
      <c r="BY212" s="23"/>
      <c r="CA212" s="116"/>
      <c r="CB212" s="23"/>
      <c r="CC212" s="23"/>
      <c r="CD212" s="23"/>
      <c r="CF212" s="116"/>
      <c r="CG212" s="23"/>
      <c r="CH212" s="23"/>
      <c r="CI212" s="23"/>
      <c r="CK212" s="116"/>
      <c r="CL212" s="23"/>
    </row>
    <row r="213" spans="4:90">
      <c r="D213" s="116"/>
      <c r="E213" s="23"/>
      <c r="F213" s="116"/>
      <c r="G213" s="116"/>
      <c r="H213" s="23"/>
      <c r="I213" s="116"/>
      <c r="J213" s="23"/>
      <c r="K213" s="23"/>
      <c r="L213" s="116"/>
      <c r="M213" s="116"/>
      <c r="N213" s="116"/>
      <c r="O213" s="23"/>
      <c r="P213" s="23"/>
      <c r="R213" s="116"/>
      <c r="S213" s="23"/>
      <c r="T213" s="23"/>
      <c r="V213" s="116"/>
      <c r="W213" s="23"/>
      <c r="Y213" s="177"/>
      <c r="Z213" s="28"/>
      <c r="AA213" s="116"/>
      <c r="AB213" s="23"/>
      <c r="AC213" s="23"/>
      <c r="AE213" s="116"/>
      <c r="AF213" s="23"/>
      <c r="AG213" s="23"/>
      <c r="AI213" s="116"/>
      <c r="AJ213" s="23"/>
      <c r="AK213" s="23"/>
      <c r="AM213" s="116"/>
      <c r="AN213" s="23"/>
      <c r="AO213" s="23"/>
      <c r="AQ213" s="116"/>
      <c r="AR213" s="23"/>
      <c r="AS213" s="23"/>
      <c r="AT213" s="23"/>
      <c r="AU213" s="23"/>
      <c r="AW213" s="116"/>
      <c r="AX213" s="23"/>
      <c r="AY213" s="23"/>
      <c r="AZ213" s="27"/>
      <c r="BB213" s="116"/>
      <c r="BC213" s="23"/>
      <c r="BD213" s="23"/>
      <c r="BE213" s="23"/>
      <c r="BG213" s="116"/>
      <c r="BH213" s="23"/>
      <c r="BI213" s="23"/>
      <c r="BJ213" s="23"/>
      <c r="BL213" s="116"/>
      <c r="BM213" s="23"/>
      <c r="BN213" s="23"/>
      <c r="BO213" s="23"/>
      <c r="BQ213" s="116"/>
      <c r="BR213" s="23"/>
      <c r="BS213" s="23"/>
      <c r="BT213" s="23"/>
      <c r="BV213" s="116"/>
      <c r="BW213" s="23"/>
      <c r="BX213" s="23"/>
      <c r="BY213" s="23"/>
      <c r="CA213" s="116"/>
      <c r="CB213" s="23"/>
      <c r="CC213" s="23"/>
      <c r="CD213" s="23"/>
      <c r="CF213" s="116"/>
      <c r="CG213" s="23"/>
      <c r="CH213" s="23"/>
      <c r="CI213" s="23"/>
      <c r="CK213" s="116"/>
      <c r="CL213" s="23"/>
    </row>
    <row r="214" spans="4:90">
      <c r="D214" s="116"/>
      <c r="E214" s="23"/>
      <c r="F214" s="116"/>
      <c r="G214" s="116"/>
      <c r="H214" s="23"/>
      <c r="I214" s="116"/>
      <c r="J214" s="23"/>
      <c r="K214" s="23"/>
      <c r="L214" s="116"/>
      <c r="M214" s="116"/>
      <c r="N214" s="116"/>
      <c r="O214" s="23"/>
      <c r="P214" s="23"/>
      <c r="R214" s="116"/>
      <c r="S214" s="23"/>
      <c r="T214" s="23"/>
      <c r="V214" s="116"/>
      <c r="W214" s="23"/>
      <c r="Y214" s="177"/>
      <c r="Z214" s="28"/>
      <c r="AA214" s="116"/>
      <c r="AB214" s="23"/>
      <c r="AC214" s="23"/>
      <c r="AE214" s="116"/>
      <c r="AF214" s="23"/>
      <c r="AG214" s="23"/>
      <c r="AI214" s="116"/>
      <c r="AJ214" s="23"/>
      <c r="AK214" s="23"/>
      <c r="AM214" s="116"/>
      <c r="AN214" s="23"/>
      <c r="AO214" s="23"/>
      <c r="AQ214" s="116"/>
      <c r="AR214" s="23"/>
      <c r="AS214" s="23"/>
      <c r="AT214" s="23"/>
      <c r="AU214" s="23"/>
      <c r="AW214" s="116"/>
      <c r="AX214" s="23"/>
      <c r="AY214" s="23"/>
      <c r="AZ214" s="27"/>
      <c r="BB214" s="116"/>
      <c r="BC214" s="23"/>
      <c r="BD214" s="23"/>
      <c r="BE214" s="23"/>
      <c r="BG214" s="116"/>
      <c r="BH214" s="23"/>
      <c r="BI214" s="23"/>
      <c r="BJ214" s="23"/>
      <c r="BL214" s="116"/>
      <c r="BM214" s="23"/>
      <c r="BN214" s="23"/>
      <c r="BO214" s="23"/>
      <c r="BQ214" s="116"/>
      <c r="BR214" s="23"/>
      <c r="BS214" s="23"/>
      <c r="BT214" s="23"/>
      <c r="BV214" s="116"/>
      <c r="BW214" s="23"/>
      <c r="BX214" s="23"/>
      <c r="BY214" s="23"/>
      <c r="CA214" s="116"/>
      <c r="CB214" s="23"/>
      <c r="CC214" s="23"/>
      <c r="CD214" s="23"/>
      <c r="CF214" s="116"/>
      <c r="CG214" s="23"/>
      <c r="CH214" s="23"/>
      <c r="CI214" s="23"/>
      <c r="CK214" s="116"/>
      <c r="CL214" s="23"/>
    </row>
    <row r="215" spans="4:90">
      <c r="D215" s="116"/>
      <c r="E215" s="23"/>
      <c r="F215" s="116"/>
      <c r="G215" s="116"/>
      <c r="H215" s="23"/>
      <c r="I215" s="116"/>
      <c r="J215" s="23"/>
      <c r="K215" s="23"/>
      <c r="L215" s="116"/>
      <c r="M215" s="116"/>
      <c r="N215" s="116"/>
      <c r="O215" s="23"/>
      <c r="P215" s="23"/>
      <c r="R215" s="116"/>
      <c r="S215" s="23"/>
      <c r="T215" s="23"/>
      <c r="V215" s="116"/>
      <c r="W215" s="23"/>
      <c r="Y215" s="177"/>
      <c r="Z215" s="28"/>
      <c r="AA215" s="116"/>
      <c r="AB215" s="23"/>
      <c r="AC215" s="23"/>
      <c r="AE215" s="116"/>
      <c r="AF215" s="23"/>
      <c r="AG215" s="23"/>
      <c r="AI215" s="116"/>
      <c r="AJ215" s="23"/>
      <c r="AK215" s="23"/>
      <c r="AM215" s="116"/>
      <c r="AN215" s="23"/>
      <c r="AO215" s="23"/>
      <c r="AQ215" s="116"/>
      <c r="AR215" s="23"/>
      <c r="AS215" s="23"/>
      <c r="AT215" s="23"/>
      <c r="AU215" s="23"/>
      <c r="AW215" s="116"/>
      <c r="AX215" s="23"/>
      <c r="AY215" s="23"/>
      <c r="AZ215" s="27"/>
      <c r="BB215" s="116"/>
      <c r="BC215" s="23"/>
      <c r="BD215" s="23"/>
      <c r="BE215" s="23"/>
      <c r="BG215" s="116"/>
      <c r="BH215" s="23"/>
      <c r="BI215" s="23"/>
      <c r="BJ215" s="23"/>
      <c r="BL215" s="116"/>
      <c r="BM215" s="23"/>
      <c r="BN215" s="23"/>
      <c r="BO215" s="23"/>
      <c r="BQ215" s="116"/>
      <c r="BR215" s="23"/>
      <c r="BS215" s="23"/>
      <c r="BT215" s="23"/>
      <c r="BV215" s="116"/>
      <c r="BW215" s="23"/>
      <c r="BX215" s="23"/>
      <c r="BY215" s="23"/>
      <c r="CA215" s="116"/>
      <c r="CB215" s="23"/>
      <c r="CC215" s="23"/>
      <c r="CD215" s="23"/>
      <c r="CF215" s="116"/>
      <c r="CG215" s="23"/>
      <c r="CH215" s="23"/>
      <c r="CI215" s="23"/>
      <c r="CK215" s="116"/>
      <c r="CL215" s="23"/>
    </row>
    <row r="216" spans="4:90">
      <c r="D216" s="116"/>
      <c r="E216" s="23"/>
      <c r="F216" s="116"/>
      <c r="G216" s="116"/>
      <c r="H216" s="23"/>
      <c r="I216" s="116"/>
      <c r="J216" s="23"/>
      <c r="K216" s="23"/>
      <c r="L216" s="116"/>
      <c r="M216" s="116"/>
      <c r="N216" s="116"/>
      <c r="O216" s="23"/>
      <c r="P216" s="23"/>
      <c r="R216" s="116"/>
      <c r="S216" s="23"/>
      <c r="T216" s="23"/>
      <c r="V216" s="116"/>
      <c r="W216" s="23"/>
      <c r="Y216" s="177"/>
      <c r="Z216" s="28"/>
      <c r="AA216" s="116"/>
      <c r="AB216" s="23"/>
      <c r="AC216" s="23"/>
      <c r="AE216" s="116"/>
      <c r="AF216" s="23"/>
      <c r="AG216" s="23"/>
      <c r="AI216" s="116"/>
      <c r="AJ216" s="23"/>
      <c r="AK216" s="23"/>
      <c r="AM216" s="116"/>
      <c r="AN216" s="23"/>
      <c r="AO216" s="23"/>
      <c r="AQ216" s="116"/>
      <c r="AR216" s="23"/>
      <c r="AS216" s="23"/>
      <c r="AT216" s="23"/>
      <c r="AU216" s="23"/>
      <c r="AW216" s="116"/>
      <c r="AX216" s="23"/>
      <c r="AY216" s="23"/>
      <c r="AZ216" s="27"/>
      <c r="BB216" s="116"/>
      <c r="BC216" s="23"/>
      <c r="BD216" s="23"/>
      <c r="BE216" s="23"/>
      <c r="BG216" s="116"/>
      <c r="BH216" s="23"/>
      <c r="BI216" s="23"/>
      <c r="BJ216" s="23"/>
      <c r="BL216" s="116"/>
      <c r="BM216" s="23"/>
      <c r="BN216" s="23"/>
      <c r="BO216" s="23"/>
      <c r="BQ216" s="116"/>
      <c r="BR216" s="23"/>
      <c r="BS216" s="23"/>
      <c r="BT216" s="23"/>
      <c r="BV216" s="116"/>
      <c r="BW216" s="23"/>
      <c r="BX216" s="23"/>
      <c r="BY216" s="23"/>
      <c r="CA216" s="116"/>
      <c r="CB216" s="23"/>
      <c r="CC216" s="23"/>
      <c r="CD216" s="23"/>
      <c r="CF216" s="116"/>
      <c r="CG216" s="23"/>
      <c r="CH216" s="23"/>
      <c r="CI216" s="23"/>
      <c r="CK216" s="116"/>
      <c r="CL216" s="23"/>
    </row>
    <row r="217" spans="4:90">
      <c r="D217" s="116"/>
      <c r="E217" s="23"/>
      <c r="F217" s="116"/>
      <c r="G217" s="116"/>
      <c r="H217" s="23"/>
      <c r="I217" s="116"/>
      <c r="J217" s="23"/>
      <c r="K217" s="23"/>
      <c r="L217" s="116"/>
      <c r="M217" s="116"/>
      <c r="N217" s="116"/>
      <c r="O217" s="23"/>
      <c r="P217" s="23"/>
      <c r="R217" s="116"/>
      <c r="S217" s="23"/>
      <c r="T217" s="23"/>
      <c r="V217" s="116"/>
      <c r="W217" s="23"/>
      <c r="Y217" s="177"/>
      <c r="Z217" s="28"/>
      <c r="AA217" s="116"/>
      <c r="AB217" s="23"/>
      <c r="AC217" s="23"/>
      <c r="AE217" s="116"/>
      <c r="AF217" s="23"/>
      <c r="AG217" s="23"/>
      <c r="AI217" s="116"/>
      <c r="AJ217" s="23"/>
      <c r="AK217" s="23"/>
      <c r="AM217" s="116"/>
      <c r="AN217" s="23"/>
      <c r="AO217" s="23"/>
      <c r="AQ217" s="116"/>
      <c r="AR217" s="23"/>
      <c r="AS217" s="23"/>
      <c r="AT217" s="23"/>
      <c r="AU217" s="23"/>
      <c r="AW217" s="116"/>
      <c r="AX217" s="23"/>
      <c r="AY217" s="23"/>
      <c r="AZ217" s="27"/>
      <c r="BB217" s="116"/>
      <c r="BC217" s="23"/>
      <c r="BD217" s="23"/>
      <c r="BE217" s="23"/>
      <c r="BG217" s="116"/>
      <c r="BH217" s="23"/>
      <c r="BI217" s="23"/>
      <c r="BJ217" s="23"/>
      <c r="BL217" s="116"/>
      <c r="BM217" s="23"/>
      <c r="BN217" s="23"/>
      <c r="BO217" s="23"/>
      <c r="BQ217" s="116"/>
      <c r="BR217" s="23"/>
      <c r="BS217" s="23"/>
      <c r="BT217" s="23"/>
      <c r="BV217" s="116"/>
      <c r="BW217" s="23"/>
      <c r="BX217" s="23"/>
      <c r="BY217" s="23"/>
      <c r="CA217" s="116"/>
      <c r="CB217" s="23"/>
      <c r="CC217" s="23"/>
      <c r="CD217" s="23"/>
      <c r="CF217" s="116"/>
      <c r="CG217" s="23"/>
      <c r="CH217" s="23"/>
      <c r="CI217" s="23"/>
      <c r="CK217" s="116"/>
      <c r="CL217" s="23"/>
    </row>
  </sheetData>
  <mergeCells count="15">
    <mergeCell ref="CA6:CD6"/>
    <mergeCell ref="CF6:CI6"/>
    <mergeCell ref="BG3:BJ4"/>
    <mergeCell ref="BL3:BO4"/>
    <mergeCell ref="BQ3:BT4"/>
    <mergeCell ref="BV3:BY4"/>
    <mergeCell ref="CA3:CD4"/>
    <mergeCell ref="CF3:CI4"/>
    <mergeCell ref="BB3:BE4"/>
    <mergeCell ref="M2:P3"/>
    <mergeCell ref="AE3:AG4"/>
    <mergeCell ref="AI3:AK4"/>
    <mergeCell ref="AM3:AO4"/>
    <mergeCell ref="AQ3:AU4"/>
    <mergeCell ref="AW3:AZ4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rgb="FF7C2855"/>
  </sheetPr>
  <dimension ref="A1:R37"/>
  <sheetViews>
    <sheetView workbookViewId="0"/>
  </sheetViews>
  <sheetFormatPr defaultColWidth="9.140625" defaultRowHeight="12.75"/>
  <cols>
    <col min="1" max="1" width="14.7109375" style="23" customWidth="1"/>
    <col min="2" max="2" width="33.42578125" style="23" customWidth="1"/>
    <col min="3" max="3" width="5.42578125" style="23" customWidth="1"/>
    <col min="4" max="4" width="14.28515625" style="23" bestFit="1" customWidth="1"/>
    <col min="5" max="9" width="12.28515625" style="23" customWidth="1"/>
    <col min="10" max="16384" width="9.140625" style="23"/>
  </cols>
  <sheetData>
    <row r="1" spans="1:10">
      <c r="A1" s="23" t="s">
        <v>492</v>
      </c>
      <c r="B1" s="1"/>
      <c r="C1" s="1"/>
    </row>
    <row r="2" spans="1:10">
      <c r="A2" s="23" t="s">
        <v>494</v>
      </c>
      <c r="B2" s="6"/>
      <c r="C2" s="2"/>
    </row>
    <row r="3" spans="1:10">
      <c r="A3" s="14" t="s">
        <v>493</v>
      </c>
      <c r="B3" s="6"/>
      <c r="C3" s="2"/>
    </row>
    <row r="4" spans="1:10">
      <c r="B4" s="2"/>
      <c r="C4" s="2"/>
    </row>
    <row r="5" spans="1:10">
      <c r="B5" s="93" t="s">
        <v>467</v>
      </c>
      <c r="C5" s="93"/>
      <c r="D5" s="94"/>
      <c r="E5" s="94"/>
      <c r="F5" s="94"/>
      <c r="G5" s="94"/>
      <c r="H5" s="94"/>
      <c r="I5" s="94"/>
    </row>
    <row r="6" spans="1:10">
      <c r="C6" s="94"/>
    </row>
    <row r="7" spans="1:10">
      <c r="B7" s="10" t="s">
        <v>473</v>
      </c>
      <c r="C7" s="10"/>
      <c r="D7" s="99" t="s">
        <v>1</v>
      </c>
      <c r="E7" s="99" t="s">
        <v>2</v>
      </c>
      <c r="F7" s="99" t="s">
        <v>469</v>
      </c>
      <c r="G7" s="99" t="s">
        <v>470</v>
      </c>
      <c r="H7" s="99" t="s">
        <v>471</v>
      </c>
      <c r="I7" s="99" t="s">
        <v>472</v>
      </c>
    </row>
    <row r="8" spans="1:10">
      <c r="B8" s="11" t="s">
        <v>474</v>
      </c>
      <c r="C8" s="16" t="s">
        <v>498</v>
      </c>
      <c r="E8" s="25">
        <v>1.7893801366827659E-2</v>
      </c>
      <c r="F8" s="25">
        <v>1.9426591956849676E-2</v>
      </c>
      <c r="G8" s="25">
        <v>1.9250302409115676E-2</v>
      </c>
      <c r="H8" s="25">
        <v>1.9405381777331882E-2</v>
      </c>
      <c r="I8" s="25">
        <v>1.8958219931347883E-2</v>
      </c>
    </row>
    <row r="9" spans="1:10">
      <c r="B9" s="1" t="s">
        <v>499</v>
      </c>
      <c r="C9" s="17" t="s">
        <v>498</v>
      </c>
      <c r="E9" s="25">
        <v>6.2205981029717083E-3</v>
      </c>
      <c r="F9" s="25">
        <v>5.9770954122286835E-3</v>
      </c>
      <c r="G9" s="25">
        <v>5.5997473627453775E-3</v>
      </c>
      <c r="H9" s="25">
        <v>5.3461125380662722E-3</v>
      </c>
      <c r="I9" s="25">
        <v>5.0562170384211846E-3</v>
      </c>
    </row>
    <row r="10" spans="1:10">
      <c r="B10" s="23" t="s">
        <v>475</v>
      </c>
      <c r="C10" s="26" t="s">
        <v>498</v>
      </c>
      <c r="E10" s="25">
        <v>1.1601037869691355E-2</v>
      </c>
      <c r="F10" s="25">
        <v>1.3369585257912542E-2</v>
      </c>
      <c r="G10" s="25">
        <v>1.3574541045947797E-2</v>
      </c>
      <c r="H10" s="25">
        <v>1.3984506493760707E-2</v>
      </c>
      <c r="I10" s="25">
        <v>1.3832064970346947E-2</v>
      </c>
    </row>
    <row r="11" spans="1:10">
      <c r="B11" s="12" t="s">
        <v>476</v>
      </c>
      <c r="C11" s="18"/>
      <c r="D11" s="24"/>
      <c r="E11" s="24"/>
      <c r="F11" s="24"/>
      <c r="G11" s="24"/>
      <c r="H11" s="24"/>
      <c r="I11" s="24"/>
    </row>
    <row r="12" spans="1:10">
      <c r="B12" s="11" t="s">
        <v>476</v>
      </c>
      <c r="C12" s="19" t="s">
        <v>500</v>
      </c>
      <c r="D12" s="27">
        <v>98144798.792121634</v>
      </c>
      <c r="E12" s="27">
        <v>104163643.40350683</v>
      </c>
      <c r="F12" s="27">
        <v>109030024.3340348</v>
      </c>
      <c r="G12" s="27">
        <v>114060445.24237776</v>
      </c>
      <c r="H12" s="27">
        <v>119129818.47026986</v>
      </c>
      <c r="I12" s="27">
        <v>124285022.1849117</v>
      </c>
    </row>
    <row r="13" spans="1:10">
      <c r="B13" s="11" t="s">
        <v>501</v>
      </c>
      <c r="C13" s="16" t="s">
        <v>498</v>
      </c>
      <c r="E13" s="28">
        <v>6.1326169959689647E-2</v>
      </c>
      <c r="F13" s="28">
        <v>4.6718612862615583E-2</v>
      </c>
      <c r="G13" s="28">
        <v>4.6137941718982667E-2</v>
      </c>
      <c r="H13" s="28">
        <v>4.4444620719476635E-2</v>
      </c>
      <c r="I13" s="28">
        <v>4.3273831697547394E-2</v>
      </c>
    </row>
    <row r="14" spans="1:10">
      <c r="B14" s="12" t="s">
        <v>477</v>
      </c>
      <c r="C14" s="20"/>
      <c r="D14" s="24"/>
      <c r="E14" s="24"/>
      <c r="F14" s="24"/>
      <c r="G14" s="24"/>
      <c r="H14" s="24"/>
      <c r="I14" s="24"/>
    </row>
    <row r="15" spans="1:10" ht="13.5" thickBot="1">
      <c r="B15" s="11" t="s">
        <v>502</v>
      </c>
      <c r="C15" s="16" t="s">
        <v>498</v>
      </c>
      <c r="E15" s="29">
        <v>0.1351</v>
      </c>
      <c r="F15" s="29">
        <v>4.9200000000000001E-2</v>
      </c>
      <c r="G15" s="29">
        <v>4.6699999999999998E-2</v>
      </c>
      <c r="H15" s="29">
        <v>4.2299999999999997E-2</v>
      </c>
      <c r="I15" s="29">
        <v>4.1700000000000001E-2</v>
      </c>
    </row>
    <row r="16" spans="1:10" ht="15" customHeight="1">
      <c r="A16" s="263" t="s">
        <v>495</v>
      </c>
      <c r="B16" s="15" t="s">
        <v>503</v>
      </c>
      <c r="C16" s="21" t="s">
        <v>498</v>
      </c>
      <c r="D16" s="30"/>
      <c r="E16" s="31">
        <v>-0.10787737717153056</v>
      </c>
      <c r="F16" s="31">
        <v>-4.4859164954935693E-2</v>
      </c>
      <c r="G16" s="31">
        <v>-4.2817638637315802E-2</v>
      </c>
      <c r="H16" s="31">
        <v>-4.1622133481483137E-2</v>
      </c>
      <c r="I16" s="32">
        <v>-3.7953789153341688E-2</v>
      </c>
      <c r="J16" s="33"/>
    </row>
    <row r="17" spans="1:16">
      <c r="A17" s="264"/>
      <c r="B17" s="11" t="s">
        <v>504</v>
      </c>
      <c r="C17" s="34" t="s">
        <v>498</v>
      </c>
      <c r="D17" s="35"/>
      <c r="E17" s="36">
        <v>-2.5000000000000001E-2</v>
      </c>
      <c r="F17" s="36">
        <v>0</v>
      </c>
      <c r="G17" s="36">
        <v>0</v>
      </c>
      <c r="H17" s="36">
        <v>0</v>
      </c>
      <c r="I17" s="37">
        <v>0</v>
      </c>
      <c r="J17" s="33"/>
    </row>
    <row r="18" spans="1:16">
      <c r="A18" s="264"/>
      <c r="B18" s="35" t="s">
        <v>478</v>
      </c>
      <c r="C18" s="34" t="s">
        <v>498</v>
      </c>
      <c r="D18" s="35"/>
      <c r="E18" s="36">
        <v>0.05</v>
      </c>
      <c r="F18" s="36">
        <v>0.05</v>
      </c>
      <c r="G18" s="36">
        <v>0.05</v>
      </c>
      <c r="H18" s="36">
        <v>0.05</v>
      </c>
      <c r="I18" s="37">
        <v>0.05</v>
      </c>
      <c r="J18" s="33"/>
    </row>
    <row r="19" spans="1:16" ht="13.5" thickBot="1">
      <c r="A19" s="265"/>
      <c r="B19" s="38" t="s">
        <v>479</v>
      </c>
      <c r="C19" s="22" t="s">
        <v>498</v>
      </c>
      <c r="D19" s="38"/>
      <c r="E19" s="39">
        <v>0.1</v>
      </c>
      <c r="F19" s="39">
        <v>0.1</v>
      </c>
      <c r="G19" s="39">
        <v>0.1</v>
      </c>
      <c r="H19" s="39">
        <v>0.1</v>
      </c>
      <c r="I19" s="40">
        <v>0.1</v>
      </c>
    </row>
    <row r="20" spans="1:16">
      <c r="B20" s="33" t="s">
        <v>505</v>
      </c>
      <c r="C20" s="41" t="s">
        <v>498</v>
      </c>
      <c r="E20" s="25">
        <v>5.4055289999999999E-2</v>
      </c>
      <c r="F20" s="25">
        <v>3.8864839999999998E-2</v>
      </c>
      <c r="G20" s="25">
        <v>3.9081570000000003E-2</v>
      </c>
      <c r="H20" s="25">
        <v>3.7391689999999998E-2</v>
      </c>
      <c r="I20" s="25">
        <v>3.6182430000000002E-2</v>
      </c>
    </row>
    <row r="21" spans="1:16">
      <c r="B21" s="33" t="s">
        <v>496</v>
      </c>
      <c r="C21" s="41" t="s">
        <v>498</v>
      </c>
      <c r="E21" s="25">
        <v>5.4764901414867229E-2</v>
      </c>
      <c r="F21" s="25">
        <v>4.0499448383257475E-2</v>
      </c>
      <c r="G21" s="25">
        <v>4.0312454793819841E-2</v>
      </c>
      <c r="H21" s="25">
        <v>3.8890594685549118E-2</v>
      </c>
      <c r="I21" s="25">
        <v>3.8025350235374233E-2</v>
      </c>
    </row>
    <row r="22" spans="1:16">
      <c r="B22" s="33" t="s">
        <v>497</v>
      </c>
      <c r="C22" s="41" t="s">
        <v>498</v>
      </c>
      <c r="E22" s="28">
        <v>1.4999999999999999E-2</v>
      </c>
      <c r="F22" s="28">
        <v>1.4999999999999999E-2</v>
      </c>
      <c r="G22" s="28">
        <v>1.4999999999999999E-2</v>
      </c>
      <c r="H22" s="28">
        <v>1.4999999999999999E-2</v>
      </c>
      <c r="I22" s="28">
        <v>1.4999999999999999E-2</v>
      </c>
    </row>
    <row r="23" spans="1:16">
      <c r="B23" s="33" t="s">
        <v>480</v>
      </c>
      <c r="C23" s="41" t="s">
        <v>498</v>
      </c>
      <c r="E23" s="29">
        <v>3.9764901414867229E-2</v>
      </c>
      <c r="F23" s="29">
        <v>2.5499448383257475E-2</v>
      </c>
      <c r="G23" s="29">
        <v>2.5312454793819841E-2</v>
      </c>
      <c r="H23" s="29">
        <v>2.3890594685549119E-2</v>
      </c>
      <c r="I23" s="29">
        <v>2.3025350235374234E-2</v>
      </c>
    </row>
    <row r="24" spans="1:16">
      <c r="B24" s="12" t="s">
        <v>481</v>
      </c>
      <c r="C24" s="13"/>
      <c r="D24" s="24"/>
      <c r="E24" s="24"/>
      <c r="F24" s="24"/>
      <c r="G24" s="24"/>
      <c r="H24" s="24"/>
      <c r="I24" s="24"/>
      <c r="L24" s="25"/>
      <c r="M24" s="25"/>
      <c r="N24" s="25"/>
      <c r="O24" s="25"/>
      <c r="P24" s="25"/>
    </row>
    <row r="25" spans="1:16">
      <c r="B25" s="33" t="s">
        <v>506</v>
      </c>
      <c r="C25" s="41"/>
      <c r="D25" s="33"/>
      <c r="E25" s="29">
        <v>1.7893801366827659E-2</v>
      </c>
      <c r="F25" s="29">
        <v>1.9426591956849676E-2</v>
      </c>
      <c r="G25" s="29">
        <v>1.9250302409115676E-2</v>
      </c>
      <c r="H25" s="29">
        <v>1.9405381777331882E-2</v>
      </c>
      <c r="I25" s="29">
        <v>1.8958219931347883E-2</v>
      </c>
      <c r="J25" s="33"/>
      <c r="L25" s="42"/>
      <c r="M25" s="42"/>
      <c r="N25" s="42"/>
      <c r="O25" s="42"/>
      <c r="P25" s="42"/>
    </row>
    <row r="26" spans="1:16">
      <c r="B26" s="10" t="s">
        <v>482</v>
      </c>
      <c r="C26" s="43"/>
      <c r="D26" s="24"/>
      <c r="E26" s="24"/>
      <c r="F26" s="24"/>
      <c r="G26" s="24"/>
      <c r="H26" s="24"/>
      <c r="I26" s="24"/>
    </row>
    <row r="27" spans="1:16">
      <c r="B27" s="11" t="s">
        <v>483</v>
      </c>
      <c r="C27" s="26"/>
      <c r="E27" s="27">
        <v>1</v>
      </c>
      <c r="F27" s="27">
        <v>1</v>
      </c>
      <c r="G27" s="27">
        <v>1</v>
      </c>
      <c r="H27" s="27">
        <v>1</v>
      </c>
      <c r="I27" s="27">
        <v>1</v>
      </c>
    </row>
    <row r="28" spans="1:16">
      <c r="B28" s="11" t="s">
        <v>484</v>
      </c>
      <c r="C28" s="26"/>
      <c r="E28" s="27">
        <v>1</v>
      </c>
      <c r="F28" s="27">
        <v>1</v>
      </c>
      <c r="G28" s="27">
        <v>1</v>
      </c>
      <c r="H28" s="27">
        <v>1</v>
      </c>
      <c r="I28" s="27">
        <v>1</v>
      </c>
    </row>
    <row r="29" spans="1:16">
      <c r="B29" s="12" t="s">
        <v>485</v>
      </c>
      <c r="C29" s="13"/>
      <c r="D29" s="24"/>
      <c r="E29" s="24"/>
      <c r="F29" s="24"/>
      <c r="G29" s="24"/>
      <c r="H29" s="24"/>
      <c r="I29" s="24"/>
    </row>
    <row r="30" spans="1:16">
      <c r="A30" s="26"/>
      <c r="B30" s="11" t="s">
        <v>486</v>
      </c>
      <c r="C30" s="26" t="s">
        <v>500</v>
      </c>
      <c r="E30" s="100">
        <v>6.3298061490058899E-2</v>
      </c>
      <c r="F30" s="100">
        <v>8.4958285093307495E-2</v>
      </c>
      <c r="G30" s="100">
        <v>-0.3456614762544632</v>
      </c>
      <c r="H30" s="100">
        <v>-5.6973680853843689E-2</v>
      </c>
      <c r="I30" s="100">
        <v>5.4607272148132324E-2</v>
      </c>
    </row>
    <row r="31" spans="1:16">
      <c r="A31" s="26"/>
      <c r="B31" s="11" t="s">
        <v>487</v>
      </c>
      <c r="C31" s="26" t="s">
        <v>498</v>
      </c>
      <c r="E31" s="101">
        <v>6.0767902717127757E-10</v>
      </c>
      <c r="F31" s="101">
        <v>7.7921917024452984E-10</v>
      </c>
      <c r="G31" s="101">
        <v>-3.0305113707029168E-9</v>
      </c>
      <c r="H31" s="101">
        <v>-4.7824870032906235E-10</v>
      </c>
      <c r="I31" s="101">
        <v>4.3937130305924902E-10</v>
      </c>
    </row>
    <row r="32" spans="1:16">
      <c r="A32" s="26"/>
      <c r="B32" s="11" t="s">
        <v>488</v>
      </c>
      <c r="C32" s="26" t="s">
        <v>498</v>
      </c>
      <c r="E32" s="101">
        <v>-0.10787737717153056</v>
      </c>
      <c r="F32" s="101">
        <v>-4.4859164954935693E-2</v>
      </c>
      <c r="G32" s="101">
        <v>-4.2817638637315802E-2</v>
      </c>
      <c r="H32" s="101">
        <v>-4.1622133481483137E-2</v>
      </c>
      <c r="I32" s="101">
        <v>-3.7953789153341688E-2</v>
      </c>
    </row>
    <row r="33" spans="1:18">
      <c r="A33" s="26"/>
      <c r="B33" s="11" t="s">
        <v>489</v>
      </c>
      <c r="C33" s="26" t="s">
        <v>498</v>
      </c>
      <c r="E33" s="101">
        <v>-4.9900000000000055E-2</v>
      </c>
      <c r="F33" s="101">
        <v>-4.6378821867285702E-2</v>
      </c>
      <c r="G33" s="101">
        <v>-4.2450000000000099E-2</v>
      </c>
      <c r="H33" s="101">
        <v>-3.8724999999999787E-2</v>
      </c>
      <c r="I33" s="101">
        <v>-3.5000000000000364E-2</v>
      </c>
    </row>
    <row r="34" spans="1:18">
      <c r="A34" s="26"/>
      <c r="B34" s="11" t="s">
        <v>490</v>
      </c>
      <c r="C34" s="26" t="s">
        <v>498</v>
      </c>
      <c r="E34" s="101">
        <v>0.14755726003385239</v>
      </c>
      <c r="F34" s="101">
        <v>0.13588596871211389</v>
      </c>
      <c r="G34" s="101">
        <v>0.12407920934668737</v>
      </c>
      <c r="H34" s="101">
        <v>0.11513848969172358</v>
      </c>
      <c r="I34" s="101">
        <v>0.10781913834157675</v>
      </c>
    </row>
    <row r="35" spans="1:18">
      <c r="A35" s="26"/>
      <c r="B35" s="11" t="s">
        <v>507</v>
      </c>
      <c r="C35" s="26"/>
      <c r="E35" s="100">
        <v>0</v>
      </c>
      <c r="F35" s="100">
        <v>0</v>
      </c>
      <c r="G35" s="100">
        <v>0</v>
      </c>
      <c r="H35" s="100">
        <v>0</v>
      </c>
      <c r="I35" s="100">
        <v>0</v>
      </c>
    </row>
    <row r="36" spans="1:18">
      <c r="A36" s="26"/>
      <c r="B36" s="11" t="s">
        <v>508</v>
      </c>
      <c r="C36" s="26"/>
      <c r="E36" s="100">
        <v>29</v>
      </c>
      <c r="F36" s="100">
        <v>26</v>
      </c>
      <c r="G36" s="100">
        <v>24</v>
      </c>
      <c r="H36" s="100">
        <v>23</v>
      </c>
      <c r="I36" s="100">
        <v>22</v>
      </c>
    </row>
    <row r="37" spans="1:18">
      <c r="A37" s="33"/>
      <c r="B37" s="11" t="s">
        <v>491</v>
      </c>
      <c r="C37" s="41" t="s">
        <v>498</v>
      </c>
      <c r="E37" s="25">
        <v>-4.99E-2</v>
      </c>
      <c r="F37" s="25">
        <v>-4.6175000000000001E-2</v>
      </c>
      <c r="G37" s="25">
        <v>-4.2450000000000002E-2</v>
      </c>
      <c r="H37" s="25">
        <v>-3.8725000000000002E-2</v>
      </c>
      <c r="I37" s="25">
        <v>-3.5000000000000003E-2</v>
      </c>
      <c r="Q37" s="25"/>
      <c r="R37" s="25"/>
    </row>
  </sheetData>
  <mergeCells count="1">
    <mergeCell ref="A16:A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009639"/>
  </sheetPr>
  <dimension ref="A1:C82"/>
  <sheetViews>
    <sheetView zoomScaleNormal="100" workbookViewId="0"/>
  </sheetViews>
  <sheetFormatPr defaultColWidth="9.140625" defaultRowHeight="12.75"/>
  <cols>
    <col min="1" max="1" width="9.140625" style="111"/>
    <col min="2" max="2" width="4.42578125" style="107" customWidth="1"/>
    <col min="3" max="16384" width="9.140625" style="111"/>
  </cols>
  <sheetData>
    <row r="1" spans="1:1">
      <c r="A1" s="106" t="s">
        <v>492</v>
      </c>
    </row>
    <row r="2" spans="1:1">
      <c r="A2" s="23" t="s">
        <v>494</v>
      </c>
    </row>
    <row r="3" spans="1:1">
      <c r="A3" s="108" t="s">
        <v>571</v>
      </c>
    </row>
    <row r="4" spans="1:1">
      <c r="A4" s="108"/>
    </row>
    <row r="5" spans="1:1">
      <c r="A5" s="109" t="s">
        <v>573</v>
      </c>
    </row>
    <row r="6" spans="1:1">
      <c r="A6" s="110"/>
    </row>
    <row r="7" spans="1:1">
      <c r="A7" s="110" t="s">
        <v>574</v>
      </c>
    </row>
    <row r="8" spans="1:1">
      <c r="A8" s="110" t="s">
        <v>575</v>
      </c>
    </row>
    <row r="9" spans="1:1">
      <c r="A9" s="110" t="s">
        <v>576</v>
      </c>
    </row>
    <row r="10" spans="1:1">
      <c r="A10" s="110" t="s">
        <v>577</v>
      </c>
    </row>
    <row r="11" spans="1:1">
      <c r="A11" s="110" t="s">
        <v>578</v>
      </c>
    </row>
    <row r="12" spans="1:1">
      <c r="A12" s="110" t="s">
        <v>579</v>
      </c>
    </row>
    <row r="13" spans="1:1">
      <c r="A13" s="110" t="s">
        <v>580</v>
      </c>
    </row>
    <row r="14" spans="1:1">
      <c r="A14" s="110" t="s">
        <v>581</v>
      </c>
    </row>
    <row r="15" spans="1:1">
      <c r="A15" s="110" t="s">
        <v>582</v>
      </c>
    </row>
    <row r="16" spans="1:1">
      <c r="A16" s="110"/>
    </row>
    <row r="17" spans="1:3">
      <c r="B17" s="107" t="s">
        <v>583</v>
      </c>
    </row>
    <row r="18" spans="1:3">
      <c r="C18" s="112" t="s">
        <v>584</v>
      </c>
    </row>
    <row r="19" spans="1:3">
      <c r="A19" s="110" t="s">
        <v>585</v>
      </c>
      <c r="C19" s="112"/>
    </row>
    <row r="20" spans="1:3">
      <c r="C20" s="112" t="s">
        <v>586</v>
      </c>
    </row>
    <row r="21" spans="1:3">
      <c r="C21" s="112" t="s">
        <v>587</v>
      </c>
    </row>
    <row r="22" spans="1:3">
      <c r="A22" s="110" t="s">
        <v>588</v>
      </c>
      <c r="C22" s="112"/>
    </row>
    <row r="23" spans="1:3">
      <c r="C23" s="112" t="s">
        <v>589</v>
      </c>
    </row>
    <row r="24" spans="1:3">
      <c r="B24" s="107" t="s">
        <v>590</v>
      </c>
    </row>
    <row r="26" spans="1:3">
      <c r="A26" s="110" t="s">
        <v>591</v>
      </c>
    </row>
    <row r="27" spans="1:3">
      <c r="A27" s="110" t="s">
        <v>592</v>
      </c>
    </row>
    <row r="28" spans="1:3">
      <c r="A28" s="110" t="s">
        <v>577</v>
      </c>
    </row>
    <row r="29" spans="1:3">
      <c r="A29" s="110" t="s">
        <v>578</v>
      </c>
    </row>
    <row r="30" spans="1:3">
      <c r="A30" s="110" t="s">
        <v>579</v>
      </c>
    </row>
    <row r="31" spans="1:3">
      <c r="A31" s="110" t="s">
        <v>580</v>
      </c>
    </row>
    <row r="33" spans="1:3">
      <c r="B33" s="107" t="s">
        <v>593</v>
      </c>
    </row>
    <row r="34" spans="1:3">
      <c r="C34" s="112" t="s">
        <v>594</v>
      </c>
    </row>
    <row r="35" spans="1:3">
      <c r="C35" s="112" t="s">
        <v>595</v>
      </c>
    </row>
    <row r="36" spans="1:3">
      <c r="C36" s="112" t="s">
        <v>596</v>
      </c>
    </row>
    <row r="37" spans="1:3">
      <c r="C37" s="112" t="s">
        <v>597</v>
      </c>
    </row>
    <row r="38" spans="1:3">
      <c r="C38" s="112" t="s">
        <v>598</v>
      </c>
    </row>
    <row r="39" spans="1:3">
      <c r="C39" s="112" t="s">
        <v>599</v>
      </c>
    </row>
    <row r="40" spans="1:3">
      <c r="C40" s="112" t="s">
        <v>600</v>
      </c>
    </row>
    <row r="41" spans="1:3">
      <c r="B41" s="107" t="s">
        <v>590</v>
      </c>
    </row>
    <row r="43" spans="1:3">
      <c r="A43" s="110" t="s">
        <v>601</v>
      </c>
    </row>
    <row r="44" spans="1:3">
      <c r="A44" s="110" t="s">
        <v>602</v>
      </c>
    </row>
    <row r="45" spans="1:3">
      <c r="A45" s="110" t="s">
        <v>592</v>
      </c>
    </row>
    <row r="46" spans="1:3">
      <c r="A46" s="110" t="s">
        <v>603</v>
      </c>
    </row>
    <row r="47" spans="1:3">
      <c r="A47" s="110" t="s">
        <v>604</v>
      </c>
    </row>
    <row r="48" spans="1:3">
      <c r="A48" s="110" t="s">
        <v>605</v>
      </c>
    </row>
    <row r="49" spans="1:3">
      <c r="A49" s="110" t="s">
        <v>606</v>
      </c>
    </row>
    <row r="50" spans="1:3">
      <c r="A50" s="110" t="s">
        <v>607</v>
      </c>
    </row>
    <row r="51" spans="1:3">
      <c r="A51" s="110" t="s">
        <v>608</v>
      </c>
    </row>
    <row r="52" spans="1:3">
      <c r="A52" s="110" t="s">
        <v>609</v>
      </c>
    </row>
    <row r="53" spans="1:3">
      <c r="A53" s="110" t="s">
        <v>610</v>
      </c>
    </row>
    <row r="55" spans="1:3">
      <c r="B55" s="107" t="s">
        <v>611</v>
      </c>
    </row>
    <row r="56" spans="1:3">
      <c r="C56" s="113" t="s">
        <v>612</v>
      </c>
    </row>
    <row r="57" spans="1:3">
      <c r="C57" s="113" t="s">
        <v>613</v>
      </c>
    </row>
    <row r="58" spans="1:3">
      <c r="C58" s="113" t="s">
        <v>614</v>
      </c>
    </row>
    <row r="59" spans="1:3">
      <c r="C59" s="113"/>
    </row>
    <row r="60" spans="1:3">
      <c r="C60" s="113" t="s">
        <v>615</v>
      </c>
    </row>
    <row r="61" spans="1:3">
      <c r="A61" s="110" t="s">
        <v>616</v>
      </c>
      <c r="C61" s="113"/>
    </row>
    <row r="62" spans="1:3">
      <c r="C62" s="113" t="s">
        <v>617</v>
      </c>
    </row>
    <row r="63" spans="1:3">
      <c r="C63" s="113" t="s">
        <v>618</v>
      </c>
    </row>
    <row r="64" spans="1:3">
      <c r="A64" s="110" t="s">
        <v>619</v>
      </c>
      <c r="C64" s="113"/>
    </row>
    <row r="65" spans="1:3">
      <c r="A65" s="110" t="s">
        <v>620</v>
      </c>
      <c r="C65" s="113"/>
    </row>
    <row r="66" spans="1:3">
      <c r="C66" s="113" t="s">
        <v>621</v>
      </c>
    </row>
    <row r="67" spans="1:3">
      <c r="A67" s="110" t="s">
        <v>622</v>
      </c>
      <c r="C67" s="113"/>
    </row>
    <row r="68" spans="1:3">
      <c r="C68" s="113" t="s">
        <v>623</v>
      </c>
    </row>
    <row r="69" spans="1:3">
      <c r="C69" s="113" t="s">
        <v>624</v>
      </c>
    </row>
    <row r="70" spans="1:3">
      <c r="C70" s="113" t="s">
        <v>625</v>
      </c>
    </row>
    <row r="71" spans="1:3">
      <c r="C71" s="113" t="s">
        <v>626</v>
      </c>
    </row>
    <row r="72" spans="1:3">
      <c r="C72" s="113" t="s">
        <v>627</v>
      </c>
    </row>
    <row r="73" spans="1:3">
      <c r="A73" s="110" t="s">
        <v>628</v>
      </c>
      <c r="C73" s="113"/>
    </row>
    <row r="74" spans="1:3">
      <c r="A74" s="110" t="s">
        <v>629</v>
      </c>
      <c r="C74" s="113"/>
    </row>
    <row r="75" spans="1:3">
      <c r="A75" s="110" t="s">
        <v>630</v>
      </c>
      <c r="C75" s="113"/>
    </row>
    <row r="76" spans="1:3">
      <c r="C76" s="113" t="s">
        <v>631</v>
      </c>
    </row>
    <row r="77" spans="1:3">
      <c r="C77" s="113" t="s">
        <v>632</v>
      </c>
    </row>
    <row r="78" spans="1:3">
      <c r="C78" s="113" t="s">
        <v>598</v>
      </c>
    </row>
    <row r="79" spans="1:3">
      <c r="C79" s="113" t="s">
        <v>633</v>
      </c>
    </row>
    <row r="80" spans="1:3">
      <c r="C80" s="113" t="s">
        <v>600</v>
      </c>
    </row>
    <row r="81" spans="2:3">
      <c r="C81" s="113"/>
    </row>
    <row r="82" spans="2:3">
      <c r="B82" s="107" t="s">
        <v>590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3">
    <tabColor rgb="FF009639"/>
  </sheetPr>
  <dimension ref="A1:BA25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4" width="4.28515625" style="23" customWidth="1"/>
    <col min="5" max="5" width="11.5703125" style="115" customWidth="1"/>
    <col min="6" max="6" width="11.5703125" style="44" customWidth="1"/>
    <col min="7" max="7" width="10.140625" style="250" customWidth="1"/>
    <col min="8" max="8" width="9.7109375" style="44" customWidth="1"/>
    <col min="9" max="9" width="4.28515625" style="116" customWidth="1"/>
    <col min="10" max="10" width="12.7109375" style="130" customWidth="1"/>
    <col min="11" max="11" width="11.5703125" style="45" customWidth="1"/>
    <col min="12" max="12" width="8.7109375" style="45" customWidth="1"/>
    <col min="13" max="13" width="11.42578125" style="126" customWidth="1"/>
    <col min="14" max="14" width="13" style="119" customWidth="1"/>
    <col min="15" max="15" width="11.140625" style="139" customWidth="1"/>
    <col min="16" max="16" width="11.140625" style="47" customWidth="1"/>
    <col min="17" max="17" width="13.5703125" style="117" customWidth="1"/>
    <col min="18" max="19" width="13.5703125" style="47" customWidth="1"/>
    <col min="20" max="20" width="9.85546875" style="117" customWidth="1"/>
    <col min="21" max="21" width="13.28515625" style="47" customWidth="1"/>
    <col min="22" max="22" width="12.140625" style="47" customWidth="1"/>
    <col min="23" max="23" width="11.5703125" style="47" customWidth="1"/>
    <col min="24" max="24" width="13.28515625" style="117" customWidth="1"/>
    <col min="25" max="25" width="12.28515625" style="47" customWidth="1"/>
    <col min="26" max="26" width="11.85546875" style="47" customWidth="1"/>
    <col min="27" max="27" width="13" style="117" customWidth="1"/>
    <col min="28" max="30" width="11.140625" style="47" customWidth="1"/>
    <col min="31" max="31" width="4.28515625" style="143" customWidth="1"/>
    <col min="32" max="32" width="15.140625" style="144" customWidth="1"/>
    <col min="33" max="33" width="10.7109375" style="117" customWidth="1"/>
    <col min="34" max="35" width="10.7109375" style="47" customWidth="1"/>
    <col min="36" max="36" width="10.5703125" style="119" customWidth="1"/>
    <col min="37" max="37" width="4.28515625" style="129" customWidth="1"/>
    <col min="38" max="38" width="12.42578125" style="120" customWidth="1"/>
    <col min="39" max="40" width="12.42578125" style="50" customWidth="1"/>
    <col min="41" max="41" width="9.140625" style="116"/>
    <col min="42" max="16384" width="9.140625" style="23"/>
  </cols>
  <sheetData>
    <row r="1" spans="1:53">
      <c r="B1" s="154" t="s">
        <v>0</v>
      </c>
      <c r="E1" s="153" t="s">
        <v>1</v>
      </c>
      <c r="J1" s="135" t="s">
        <v>2</v>
      </c>
      <c r="L1" s="46">
        <v>6.1326169959689647E-2</v>
      </c>
      <c r="P1" s="49">
        <v>-0.10787737717153056</v>
      </c>
      <c r="Q1" s="122">
        <v>0.05</v>
      </c>
      <c r="R1" s="49">
        <v>5.4055289999999999E-2</v>
      </c>
      <c r="T1" s="122">
        <v>-0.10787737717153056</v>
      </c>
      <c r="U1" s="49">
        <v>5.4055289999999999E-2</v>
      </c>
      <c r="X1" s="122">
        <v>1.7893801366827659E-2</v>
      </c>
      <c r="AA1" s="122"/>
      <c r="AI1" s="49">
        <v>-4.9900000000000055E-2</v>
      </c>
    </row>
    <row r="2" spans="1:53">
      <c r="B2" s="2"/>
      <c r="P2" s="49">
        <v>-4.99E-2</v>
      </c>
      <c r="Q2" s="122">
        <v>0.1</v>
      </c>
      <c r="R2" s="49">
        <v>3.9764901414867229E-2</v>
      </c>
      <c r="S2" s="51">
        <v>1</v>
      </c>
      <c r="T2" s="122">
        <v>-2.5000000000000001E-2</v>
      </c>
      <c r="U2" s="49">
        <v>0.1351</v>
      </c>
      <c r="Z2" s="51">
        <v>1</v>
      </c>
      <c r="AI2" s="49">
        <v>0.14755726003385239</v>
      </c>
    </row>
    <row r="3" spans="1:53">
      <c r="T3" s="122"/>
      <c r="U3" s="49">
        <v>8.1044709999999992E-2</v>
      </c>
      <c r="AI3" s="51">
        <v>0</v>
      </c>
    </row>
    <row r="4" spans="1:53">
      <c r="E4" s="134"/>
      <c r="F4" s="52"/>
      <c r="G4" s="251"/>
      <c r="H4" s="53"/>
      <c r="J4" s="131"/>
      <c r="K4" s="54"/>
      <c r="L4" s="54">
        <v>1752.1979732351438</v>
      </c>
      <c r="M4" s="127"/>
      <c r="N4" s="120"/>
      <c r="O4" s="140"/>
      <c r="P4" s="55"/>
      <c r="Q4" s="125"/>
      <c r="R4" s="55"/>
      <c r="S4" s="56"/>
      <c r="T4" s="123"/>
      <c r="U4" s="49"/>
      <c r="V4" s="49"/>
      <c r="W4" s="56"/>
      <c r="X4" s="122"/>
      <c r="Y4" s="55"/>
      <c r="Z4" s="56"/>
      <c r="AA4" s="124">
        <v>6.3298061490058899E-2</v>
      </c>
      <c r="AB4" s="51"/>
      <c r="AC4" s="55"/>
      <c r="AD4" s="55"/>
      <c r="AE4" s="116"/>
      <c r="AF4" s="145"/>
      <c r="AG4" s="118"/>
      <c r="AH4" s="55"/>
      <c r="AI4" s="55">
        <v>29</v>
      </c>
      <c r="AO4" s="152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</row>
    <row r="5" spans="1:53">
      <c r="E5" s="138">
        <v>98144798.792121619</v>
      </c>
      <c r="F5" s="58">
        <v>59079904.55623126</v>
      </c>
      <c r="G5" s="252">
        <v>1661.221349785849</v>
      </c>
      <c r="J5" s="132">
        <v>98144798.792121634</v>
      </c>
      <c r="K5" s="59">
        <v>59447416.8984375</v>
      </c>
      <c r="L5" s="60">
        <v>1650.9514443629466</v>
      </c>
      <c r="M5" s="127">
        <v>6.2205981029717083E-3</v>
      </c>
      <c r="AA5" s="124">
        <v>104163643.34020874</v>
      </c>
      <c r="AF5" s="146">
        <v>104163643.4035068</v>
      </c>
      <c r="AH5" s="55">
        <v>-6.0767901821634496E-10</v>
      </c>
    </row>
    <row r="6" spans="1:53" s="14" customFormat="1">
      <c r="A6" s="9"/>
      <c r="B6" s="136"/>
      <c r="C6" s="136"/>
      <c r="D6" s="136"/>
      <c r="E6" s="269" t="s">
        <v>4</v>
      </c>
      <c r="F6" s="270"/>
      <c r="G6" s="270"/>
      <c r="H6" s="271"/>
      <c r="I6" s="148"/>
      <c r="J6" s="272" t="s">
        <v>5</v>
      </c>
      <c r="K6" s="273"/>
      <c r="L6" s="273"/>
      <c r="M6" s="142"/>
      <c r="N6" s="121"/>
      <c r="O6" s="274" t="s">
        <v>6</v>
      </c>
      <c r="P6" s="275"/>
      <c r="Q6" s="276" t="s">
        <v>7</v>
      </c>
      <c r="R6" s="277"/>
      <c r="S6" s="277"/>
      <c r="T6" s="276" t="s">
        <v>8</v>
      </c>
      <c r="U6" s="277"/>
      <c r="V6" s="277"/>
      <c r="W6" s="277"/>
      <c r="X6" s="274" t="s">
        <v>9</v>
      </c>
      <c r="Y6" s="275"/>
      <c r="Z6" s="275"/>
      <c r="AA6" s="149"/>
      <c r="AB6" s="150"/>
      <c r="AC6" s="151"/>
      <c r="AD6" s="150"/>
      <c r="AE6" s="143"/>
      <c r="AF6" s="266" t="s">
        <v>10</v>
      </c>
      <c r="AG6" s="267"/>
      <c r="AH6" s="267"/>
      <c r="AI6" s="268"/>
      <c r="AJ6" s="137"/>
      <c r="AK6" s="147"/>
      <c r="AL6" s="168" t="s">
        <v>3</v>
      </c>
      <c r="AM6" s="167"/>
      <c r="AN6" s="167"/>
      <c r="AO6" s="141"/>
    </row>
    <row r="7" spans="1:53" ht="77.25" customHeight="1">
      <c r="A7" s="4" t="s">
        <v>11</v>
      </c>
      <c r="B7" s="5" t="s">
        <v>634</v>
      </c>
      <c r="C7" s="5"/>
      <c r="D7" s="5"/>
      <c r="E7" s="232" t="s">
        <v>12</v>
      </c>
      <c r="F7" s="233" t="s">
        <v>13</v>
      </c>
      <c r="G7" s="253" t="s">
        <v>14</v>
      </c>
      <c r="H7" s="234" t="s">
        <v>15</v>
      </c>
      <c r="I7" s="235"/>
      <c r="J7" s="236" t="s">
        <v>16</v>
      </c>
      <c r="K7" s="237" t="s">
        <v>13</v>
      </c>
      <c r="L7" s="237" t="s">
        <v>17</v>
      </c>
      <c r="M7" s="238" t="s">
        <v>18</v>
      </c>
      <c r="N7" s="239" t="s">
        <v>19</v>
      </c>
      <c r="O7" s="216" t="s">
        <v>20</v>
      </c>
      <c r="P7" s="217" t="s">
        <v>21</v>
      </c>
      <c r="Q7" s="216" t="s">
        <v>22</v>
      </c>
      <c r="R7" s="217" t="s">
        <v>23</v>
      </c>
      <c r="S7" s="240" t="s">
        <v>24</v>
      </c>
      <c r="T7" s="216" t="s">
        <v>25</v>
      </c>
      <c r="U7" s="241" t="s">
        <v>26</v>
      </c>
      <c r="V7" s="241" t="s">
        <v>27</v>
      </c>
      <c r="W7" s="241" t="s">
        <v>28</v>
      </c>
      <c r="X7" s="242" t="s">
        <v>29</v>
      </c>
      <c r="Y7" s="240" t="s">
        <v>30</v>
      </c>
      <c r="Z7" s="217" t="s">
        <v>31</v>
      </c>
      <c r="AA7" s="242" t="s">
        <v>32</v>
      </c>
      <c r="AB7" s="240" t="s">
        <v>33</v>
      </c>
      <c r="AC7" s="240" t="s">
        <v>34</v>
      </c>
      <c r="AD7" s="240" t="s">
        <v>35</v>
      </c>
      <c r="AE7" s="218"/>
      <c r="AF7" s="214" t="s">
        <v>36</v>
      </c>
      <c r="AG7" s="216" t="s">
        <v>37</v>
      </c>
      <c r="AH7" s="240" t="s">
        <v>20</v>
      </c>
      <c r="AI7" s="241" t="s">
        <v>21</v>
      </c>
      <c r="AJ7" s="243" t="s">
        <v>38</v>
      </c>
      <c r="AK7" s="244"/>
      <c r="AL7" s="239" t="s">
        <v>39</v>
      </c>
      <c r="AM7" s="245" t="s">
        <v>40</v>
      </c>
      <c r="AN7" s="245" t="s">
        <v>41</v>
      </c>
    </row>
    <row r="9" spans="1:53">
      <c r="A9" s="9" t="s">
        <v>42</v>
      </c>
      <c r="B9" s="23" t="s">
        <v>43</v>
      </c>
      <c r="E9" s="134">
        <v>192540.79977750161</v>
      </c>
      <c r="F9" s="52">
        <v>108354.66748046875</v>
      </c>
      <c r="G9" s="251">
        <f>E9/F9*1000</f>
        <v>1776.949754492188</v>
      </c>
      <c r="H9" s="53">
        <v>1.3992251598595296E-2</v>
      </c>
      <c r="J9" s="131">
        <v>189956.56648374136</v>
      </c>
      <c r="K9" s="54">
        <v>108392.1875</v>
      </c>
      <c r="L9" s="54">
        <f>J9/K9*1000</f>
        <v>1752.4931534732737</v>
      </c>
      <c r="M9" s="127">
        <f>K9/F9-1</f>
        <v>3.4627045058321926E-4</v>
      </c>
      <c r="N9" s="120">
        <f>SUM(AL9:AN9)</f>
        <v>202751</v>
      </c>
      <c r="O9" s="140">
        <f>E9/J9-1</f>
        <v>1.3604337778875486E-2</v>
      </c>
      <c r="P9" s="55">
        <f>G9/L9-1</f>
        <v>1.3955319009631317E-2</v>
      </c>
      <c r="Q9" s="125">
        <f>(1+M9)*(1+R9)-1</f>
        <v>5.4420278200207894E-2</v>
      </c>
      <c r="R9" s="55">
        <f>MinGrowthPerHead(P9,0,1,$Q$1,$Q$2,$R$1,$R$2)</f>
        <v>5.4055289999999999E-2</v>
      </c>
      <c r="S9" s="56">
        <f>MAX((1+IF($S$2=1,Q9,0))*$E9,$N9)</f>
        <v>203018.92366628378</v>
      </c>
      <c r="T9" s="123">
        <f>MinMaxRamp(P9,0,1,$P$2,$T$2)</f>
        <v>0</v>
      </c>
      <c r="U9" s="49">
        <f>(1+M9)*(1+V9)-1</f>
        <v>5.4420278200207894E-2</v>
      </c>
      <c r="V9" s="49">
        <f t="shared" ref="V9:V40" si="0">MAX(R9,NewMinGrowthPerHead(P9,$P$2,$L$1,$U$1,$T$2,AG9,G9,T9, $P$1))</f>
        <v>5.4055289999999999E-2</v>
      </c>
      <c r="W9" s="56">
        <f>MAX((1+IF($S$2=1,U9,0))*$E9,$N9)</f>
        <v>203018.92366628378</v>
      </c>
      <c r="X9" s="122">
        <f>MAX(U9,$X$1)</f>
        <v>5.4420278200207894E-2</v>
      </c>
      <c r="Y9" s="55">
        <f>(1+X9)/(1+M9) - 1</f>
        <v>5.4055289999999978E-2</v>
      </c>
      <c r="Z9" s="56">
        <f>MAX((1+IF($Z$2=1,X9,0))*$E9,$N9)</f>
        <v>203018.92366628378</v>
      </c>
      <c r="AA9" s="124">
        <f>Z9</f>
        <v>203018.92366628378</v>
      </c>
      <c r="AB9" s="51">
        <f t="shared" ref="AB9:AB40" si="1">AA9/K9*1000</f>
        <v>1873.0032887866921</v>
      </c>
      <c r="AC9" s="55">
        <f t="shared" ref="AC9:AC40" si="2">AA9/E9-1</f>
        <v>5.4420278200207894E-2</v>
      </c>
      <c r="AD9" s="55">
        <f t="shared" ref="AD9:AD40" si="3">AB9/G9-1</f>
        <v>5.4055289999999978E-2</v>
      </c>
      <c r="AE9" s="116"/>
      <c r="AF9" s="145">
        <v>201518.78064244648</v>
      </c>
      <c r="AG9" s="118">
        <f t="shared" ref="AG9:AG40" si="4">AF9/K9*1000</f>
        <v>1859.1633335423412</v>
      </c>
      <c r="AH9" s="55">
        <f>AA9/AF9-1</f>
        <v>7.4441847010726647E-3</v>
      </c>
      <c r="AI9" s="55">
        <f>AB9/AG9-1</f>
        <v>7.4441847010724427E-3</v>
      </c>
      <c r="AJ9" s="119">
        <f t="shared" ref="AJ9:AJ40" si="5">IF(AF9=N9,1,0)</f>
        <v>0</v>
      </c>
      <c r="AL9" s="120">
        <v>158018</v>
      </c>
      <c r="AM9" s="50">
        <v>15356</v>
      </c>
      <c r="AN9" s="50">
        <v>29377</v>
      </c>
      <c r="AO9" s="152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</row>
    <row r="10" spans="1:53">
      <c r="A10" s="9" t="s">
        <v>44</v>
      </c>
      <c r="B10" s="23" t="s">
        <v>45</v>
      </c>
      <c r="E10" s="134">
        <v>571441.1019825699</v>
      </c>
      <c r="F10" s="52">
        <v>292189.83605957031</v>
      </c>
      <c r="G10" s="251">
        <f t="shared" ref="G10:G73" si="6">E10/F10*1000</f>
        <v>1955.7186166669642</v>
      </c>
      <c r="H10" s="53">
        <v>2.8958785809398924E-2</v>
      </c>
      <c r="J10" s="131">
        <v>555985.13966076926</v>
      </c>
      <c r="K10" s="54">
        <v>293122.5</v>
      </c>
      <c r="L10" s="54">
        <f t="shared" ref="L10:L73" si="7">J10/K10*1000</f>
        <v>1896.7671866225528</v>
      </c>
      <c r="M10" s="127">
        <f t="shared" ref="M10:M73" si="8">K10/F10-1</f>
        <v>3.1919794097134968E-3</v>
      </c>
      <c r="N10" s="120">
        <f t="shared" ref="N10:N73" si="9">SUM(AL10:AN10)</f>
        <v>602906</v>
      </c>
      <c r="O10" s="140">
        <f t="shared" ref="O10:O73" si="10">E10/J10-1</f>
        <v>2.7799236381085723E-2</v>
      </c>
      <c r="P10" s="55">
        <f t="shared" ref="P10:P73" si="11">G10/L10-1</f>
        <v>3.1079950380933363E-2</v>
      </c>
      <c r="Q10" s="125">
        <f t="shared" ref="Q10:Q73" si="12">(1+M10)*(1+R10)-1</f>
        <v>5.7419812782379509E-2</v>
      </c>
      <c r="R10" s="55">
        <f t="shared" ref="R10:R73" si="13">MinGrowthPerHead(P10,0,1,$Q$1,$Q$2,$R$1,$R$2)</f>
        <v>5.4055289999999999E-2</v>
      </c>
      <c r="S10" s="56">
        <f t="shared" ref="S10:S73" si="14">MAX((1+IF($S$2=1,Q10,0))*$E10,$N10)</f>
        <v>604253.14307456568</v>
      </c>
      <c r="T10" s="123">
        <f t="shared" ref="T10:T73" si="15">MinMaxRamp(P10,0,1,$P$2,$T$2)</f>
        <v>0</v>
      </c>
      <c r="U10" s="49">
        <f t="shared" ref="U10:U73" si="16">(1+M10)*(1+V10)-1</f>
        <v>5.7419812782379509E-2</v>
      </c>
      <c r="V10" s="49">
        <f t="shared" si="0"/>
        <v>5.4055289999999999E-2</v>
      </c>
      <c r="W10" s="56">
        <f t="shared" ref="W10:W73" si="17">MAX((1+IF($S$2=1,U10,0))*$E10,$N10)</f>
        <v>604253.14307456568</v>
      </c>
      <c r="X10" s="122">
        <f t="shared" ref="X10:X73" si="18">MAX(U10,$X$1)</f>
        <v>5.7419812782379509E-2</v>
      </c>
      <c r="Y10" s="55">
        <f t="shared" ref="Y10:Y73" si="19">(1+X10)/(1+M10) - 1</f>
        <v>5.4055289999999978E-2</v>
      </c>
      <c r="Z10" s="56">
        <f t="shared" ref="Z10:Z73" si="20">MAX((1+IF($Z$2=1,X10,0))*$E10,$N10)</f>
        <v>604253.14307456568</v>
      </c>
      <c r="AA10" s="124">
        <f t="shared" ref="AA10:AA73" si="21">Z10</f>
        <v>604253.14307456568</v>
      </c>
      <c r="AB10" s="51">
        <f t="shared" si="1"/>
        <v>2061.4355536492958</v>
      </c>
      <c r="AC10" s="55">
        <f t="shared" si="2"/>
        <v>5.7419812782379509E-2</v>
      </c>
      <c r="AD10" s="55">
        <f t="shared" si="3"/>
        <v>5.4055289999999978E-2</v>
      </c>
      <c r="AE10" s="116"/>
      <c r="AF10" s="145">
        <v>589636.74420531106</v>
      </c>
      <c r="AG10" s="118">
        <f t="shared" si="4"/>
        <v>2011.5710810507928</v>
      </c>
      <c r="AH10" s="55">
        <f t="shared" ref="AH10:AI73" si="22">AA10/AF10-1</f>
        <v>2.4788819579000254E-2</v>
      </c>
      <c r="AI10" s="55">
        <f t="shared" si="22"/>
        <v>2.4788819579000476E-2</v>
      </c>
      <c r="AJ10" s="119">
        <f t="shared" si="5"/>
        <v>0</v>
      </c>
      <c r="AL10" s="120">
        <v>481914</v>
      </c>
      <c r="AM10" s="50">
        <v>46345</v>
      </c>
      <c r="AN10" s="50">
        <v>74647</v>
      </c>
    </row>
    <row r="11" spans="1:53">
      <c r="A11" s="9" t="s">
        <v>46</v>
      </c>
      <c r="B11" s="23" t="s">
        <v>47</v>
      </c>
      <c r="E11" s="134">
        <v>448363.27785641735</v>
      </c>
      <c r="F11" s="52">
        <v>259367.9208984375</v>
      </c>
      <c r="G11" s="251">
        <f t="shared" si="6"/>
        <v>1728.6766856259994</v>
      </c>
      <c r="H11" s="53">
        <v>2.9649450483566486E-2</v>
      </c>
      <c r="J11" s="131">
        <v>436078.95635412104</v>
      </c>
      <c r="K11" s="54">
        <v>260056.4375</v>
      </c>
      <c r="L11" s="54">
        <f t="shared" si="7"/>
        <v>1676.8627631227973</v>
      </c>
      <c r="M11" s="127">
        <f t="shared" si="8"/>
        <v>2.6545942889835139E-3</v>
      </c>
      <c r="N11" s="120">
        <f t="shared" si="9"/>
        <v>473134</v>
      </c>
      <c r="O11" s="140">
        <f t="shared" si="10"/>
        <v>2.8169947949335805E-2</v>
      </c>
      <c r="P11" s="55">
        <f t="shared" si="11"/>
        <v>3.0899322021266551E-2</v>
      </c>
      <c r="Q11" s="125">
        <f t="shared" si="12"/>
        <v>5.6853379153106731E-2</v>
      </c>
      <c r="R11" s="55">
        <f t="shared" si="13"/>
        <v>5.4055289999999999E-2</v>
      </c>
      <c r="S11" s="56">
        <f t="shared" si="14"/>
        <v>473854.24529071798</v>
      </c>
      <c r="T11" s="123">
        <f t="shared" si="15"/>
        <v>0</v>
      </c>
      <c r="U11" s="49">
        <f t="shared" si="16"/>
        <v>5.6853379153106731E-2</v>
      </c>
      <c r="V11" s="49">
        <f t="shared" si="0"/>
        <v>5.4055289999999999E-2</v>
      </c>
      <c r="W11" s="56">
        <f t="shared" si="17"/>
        <v>473854.24529071798</v>
      </c>
      <c r="X11" s="122">
        <f t="shared" si="18"/>
        <v>5.6853379153106731E-2</v>
      </c>
      <c r="Y11" s="55">
        <f t="shared" si="19"/>
        <v>5.4055289999999978E-2</v>
      </c>
      <c r="Z11" s="56">
        <f t="shared" si="20"/>
        <v>473854.24529071798</v>
      </c>
      <c r="AA11" s="124">
        <f t="shared" si="21"/>
        <v>473854.24529071798</v>
      </c>
      <c r="AB11" s="51">
        <f t="shared" si="1"/>
        <v>1822.1208051837516</v>
      </c>
      <c r="AC11" s="55">
        <f t="shared" si="2"/>
        <v>5.6853379153106731E-2</v>
      </c>
      <c r="AD11" s="55">
        <f t="shared" si="3"/>
        <v>5.4055289999999978E-2</v>
      </c>
      <c r="AE11" s="116"/>
      <c r="AF11" s="145">
        <v>462618.41403485346</v>
      </c>
      <c r="AG11" s="118">
        <f t="shared" si="4"/>
        <v>1778.9154480548225</v>
      </c>
      <c r="AH11" s="55">
        <f t="shared" si="22"/>
        <v>2.4287470872307315E-2</v>
      </c>
      <c r="AI11" s="55">
        <f t="shared" si="22"/>
        <v>2.4287470872307315E-2</v>
      </c>
      <c r="AJ11" s="119">
        <f t="shared" si="5"/>
        <v>0</v>
      </c>
      <c r="AL11" s="120">
        <v>372060</v>
      </c>
      <c r="AM11" s="50">
        <v>36431</v>
      </c>
      <c r="AN11" s="50">
        <v>64643</v>
      </c>
    </row>
    <row r="12" spans="1:53">
      <c r="A12" s="9" t="s">
        <v>48</v>
      </c>
      <c r="B12" s="23" t="s">
        <v>49</v>
      </c>
      <c r="E12" s="134">
        <v>525872.73384069093</v>
      </c>
      <c r="F12" s="52">
        <v>297298.9188079834</v>
      </c>
      <c r="G12" s="251">
        <f t="shared" si="6"/>
        <v>1768.8350026605265</v>
      </c>
      <c r="H12" s="53">
        <v>-2.822660533915522E-2</v>
      </c>
      <c r="J12" s="131">
        <v>540740.87342479045</v>
      </c>
      <c r="K12" s="54">
        <v>298132.21875</v>
      </c>
      <c r="L12" s="54">
        <f t="shared" si="7"/>
        <v>1813.7619466020576</v>
      </c>
      <c r="M12" s="127">
        <f t="shared" si="8"/>
        <v>2.802902699268861E-3</v>
      </c>
      <c r="N12" s="120">
        <f t="shared" si="9"/>
        <v>555079</v>
      </c>
      <c r="O12" s="140">
        <f t="shared" si="10"/>
        <v>-2.7495867826546783E-2</v>
      </c>
      <c r="P12" s="55">
        <f t="shared" si="11"/>
        <v>-2.4770033369427735E-2</v>
      </c>
      <c r="Q12" s="125">
        <f t="shared" si="12"/>
        <v>5.7009704417519513E-2</v>
      </c>
      <c r="R12" s="55">
        <f t="shared" si="13"/>
        <v>5.4055289999999999E-2</v>
      </c>
      <c r="S12" s="56">
        <f t="shared" si="14"/>
        <v>555852.58295818162</v>
      </c>
      <c r="T12" s="123">
        <f t="shared" si="15"/>
        <v>0</v>
      </c>
      <c r="U12" s="49">
        <f t="shared" si="16"/>
        <v>5.7009704417519513E-2</v>
      </c>
      <c r="V12" s="49">
        <f t="shared" si="0"/>
        <v>5.4055289999999999E-2</v>
      </c>
      <c r="W12" s="56">
        <f t="shared" si="17"/>
        <v>555852.58295818162</v>
      </c>
      <c r="X12" s="122">
        <f t="shared" si="18"/>
        <v>5.7009704417519513E-2</v>
      </c>
      <c r="Y12" s="55">
        <f t="shared" si="19"/>
        <v>5.4055289999999978E-2</v>
      </c>
      <c r="Z12" s="56">
        <f t="shared" si="20"/>
        <v>555852.58295818162</v>
      </c>
      <c r="AA12" s="124">
        <f t="shared" si="21"/>
        <v>555852.58295818162</v>
      </c>
      <c r="AB12" s="51">
        <f t="shared" si="1"/>
        <v>1864.4498916914918</v>
      </c>
      <c r="AC12" s="55">
        <f t="shared" si="2"/>
        <v>5.7009704417519513E-2</v>
      </c>
      <c r="AD12" s="55">
        <f t="shared" si="3"/>
        <v>5.4055289999999756E-2</v>
      </c>
      <c r="AE12" s="116"/>
      <c r="AF12" s="145">
        <v>573621.40010213503</v>
      </c>
      <c r="AG12" s="118">
        <f t="shared" si="4"/>
        <v>1924.0503509053733</v>
      </c>
      <c r="AH12" s="55">
        <f t="shared" si="22"/>
        <v>-3.0976559000047144E-2</v>
      </c>
      <c r="AI12" s="55">
        <f t="shared" si="22"/>
        <v>-3.0976559000047033E-2</v>
      </c>
      <c r="AJ12" s="119">
        <f t="shared" si="5"/>
        <v>0</v>
      </c>
      <c r="AL12" s="120">
        <v>433372</v>
      </c>
      <c r="AM12" s="50">
        <v>43059</v>
      </c>
      <c r="AN12" s="50">
        <v>78648</v>
      </c>
    </row>
    <row r="13" spans="1:53">
      <c r="A13" s="9" t="s">
        <v>50</v>
      </c>
      <c r="B13" s="23" t="s">
        <v>51</v>
      </c>
      <c r="E13" s="134">
        <v>596409.6287446433</v>
      </c>
      <c r="F13" s="52">
        <v>325418</v>
      </c>
      <c r="G13" s="251">
        <f t="shared" si="6"/>
        <v>1832.7493523549506</v>
      </c>
      <c r="H13" s="53">
        <v>1.6432912859833948E-3</v>
      </c>
      <c r="J13" s="131">
        <v>596031.87548874947</v>
      </c>
      <c r="K13" s="54">
        <v>325474.59375</v>
      </c>
      <c r="L13" s="54">
        <f t="shared" si="7"/>
        <v>1831.2700497494652</v>
      </c>
      <c r="M13" s="127">
        <f t="shared" si="8"/>
        <v>1.7391093916141465E-4</v>
      </c>
      <c r="N13" s="120">
        <f t="shared" si="9"/>
        <v>627910</v>
      </c>
      <c r="O13" s="140">
        <f t="shared" si="10"/>
        <v>6.3378029167338035E-4</v>
      </c>
      <c r="P13" s="55">
        <f t="shared" si="11"/>
        <v>8.078014521604171E-4</v>
      </c>
      <c r="Q13" s="125">
        <f t="shared" si="12"/>
        <v>5.4238601745411952E-2</v>
      </c>
      <c r="R13" s="55">
        <f t="shared" si="13"/>
        <v>5.4055289999999999E-2</v>
      </c>
      <c r="S13" s="56">
        <f t="shared" si="14"/>
        <v>628758.05307525303</v>
      </c>
      <c r="T13" s="123">
        <f t="shared" si="15"/>
        <v>0</v>
      </c>
      <c r="U13" s="49">
        <f t="shared" si="16"/>
        <v>5.4238601745411952E-2</v>
      </c>
      <c r="V13" s="49">
        <f t="shared" si="0"/>
        <v>5.4055289999999999E-2</v>
      </c>
      <c r="W13" s="56">
        <f t="shared" si="17"/>
        <v>628758.05307525303</v>
      </c>
      <c r="X13" s="122">
        <f t="shared" si="18"/>
        <v>5.4238601745411952E-2</v>
      </c>
      <c r="Y13" s="55">
        <f t="shared" si="19"/>
        <v>5.4055289999999978E-2</v>
      </c>
      <c r="Z13" s="56">
        <f t="shared" si="20"/>
        <v>628758.05307525303</v>
      </c>
      <c r="AA13" s="124">
        <f t="shared" si="21"/>
        <v>628758.05307525303</v>
      </c>
      <c r="AB13" s="51">
        <f t="shared" si="1"/>
        <v>1931.8191500938099</v>
      </c>
      <c r="AC13" s="55">
        <f t="shared" si="2"/>
        <v>5.4238601745411952E-2</v>
      </c>
      <c r="AD13" s="55">
        <f t="shared" si="3"/>
        <v>5.40552900000002E-2</v>
      </c>
      <c r="AE13" s="116"/>
      <c r="AF13" s="145">
        <v>632296.10900903388</v>
      </c>
      <c r="AG13" s="118">
        <f t="shared" si="4"/>
        <v>1942.6896020483439</v>
      </c>
      <c r="AH13" s="55">
        <f t="shared" si="22"/>
        <v>-5.595568094394654E-3</v>
      </c>
      <c r="AI13" s="55">
        <f t="shared" si="22"/>
        <v>-5.595568094394654E-3</v>
      </c>
      <c r="AJ13" s="119">
        <f t="shared" si="5"/>
        <v>0</v>
      </c>
      <c r="AL13" s="120">
        <v>490392</v>
      </c>
      <c r="AM13" s="50">
        <v>46969</v>
      </c>
      <c r="AN13" s="50">
        <v>90549</v>
      </c>
    </row>
    <row r="14" spans="1:53">
      <c r="A14" s="9" t="s">
        <v>52</v>
      </c>
      <c r="B14" s="23" t="s">
        <v>53</v>
      </c>
      <c r="E14" s="134">
        <v>566013.29060985218</v>
      </c>
      <c r="F14" s="52">
        <v>296987.75262069702</v>
      </c>
      <c r="G14" s="251">
        <f t="shared" si="6"/>
        <v>1905.8472466127103</v>
      </c>
      <c r="H14" s="53">
        <v>-1.7725373657511256E-2</v>
      </c>
      <c r="J14" s="131">
        <v>574440.35888478009</v>
      </c>
      <c r="K14" s="54">
        <v>297279.8125</v>
      </c>
      <c r="L14" s="54">
        <f t="shared" si="7"/>
        <v>1932.3221245801212</v>
      </c>
      <c r="M14" s="127">
        <f t="shared" si="8"/>
        <v>9.8340714970834853E-4</v>
      </c>
      <c r="N14" s="120">
        <f t="shared" si="9"/>
        <v>596715</v>
      </c>
      <c r="O14" s="140">
        <f t="shared" si="10"/>
        <v>-1.4670049108819971E-2</v>
      </c>
      <c r="P14" s="55">
        <f t="shared" si="11"/>
        <v>-1.3701068590291965E-2</v>
      </c>
      <c r="Q14" s="125">
        <f t="shared" si="12"/>
        <v>5.5091855508373921E-2</v>
      </c>
      <c r="R14" s="55">
        <f t="shared" si="13"/>
        <v>5.4055289999999999E-2</v>
      </c>
      <c r="S14" s="56">
        <f t="shared" si="14"/>
        <v>597196.01303194941</v>
      </c>
      <c r="T14" s="123">
        <f t="shared" si="15"/>
        <v>0</v>
      </c>
      <c r="U14" s="49">
        <f t="shared" si="16"/>
        <v>5.5091855508373921E-2</v>
      </c>
      <c r="V14" s="49">
        <f t="shared" si="0"/>
        <v>5.4055289999999999E-2</v>
      </c>
      <c r="W14" s="56">
        <f t="shared" si="17"/>
        <v>597196.01303194941</v>
      </c>
      <c r="X14" s="122">
        <f t="shared" si="18"/>
        <v>5.5091855508373921E-2</v>
      </c>
      <c r="Y14" s="55">
        <f t="shared" si="19"/>
        <v>5.4055289999999978E-2</v>
      </c>
      <c r="Z14" s="56">
        <f t="shared" si="20"/>
        <v>597196.01303194941</v>
      </c>
      <c r="AA14" s="124">
        <f t="shared" si="21"/>
        <v>597196.01303194941</v>
      </c>
      <c r="AB14" s="51">
        <f t="shared" si="1"/>
        <v>2008.8683722240623</v>
      </c>
      <c r="AC14" s="55">
        <f t="shared" si="2"/>
        <v>5.5091855508373921E-2</v>
      </c>
      <c r="AD14" s="55">
        <f t="shared" si="3"/>
        <v>5.40552900000002E-2</v>
      </c>
      <c r="AE14" s="116"/>
      <c r="AF14" s="145">
        <v>609666.42414645758</v>
      </c>
      <c r="AG14" s="118">
        <f t="shared" si="4"/>
        <v>2050.8167676083208</v>
      </c>
      <c r="AH14" s="55">
        <f t="shared" si="22"/>
        <v>-2.0454482353964187E-2</v>
      </c>
      <c r="AI14" s="55">
        <f t="shared" si="22"/>
        <v>-2.0454482353964298E-2</v>
      </c>
      <c r="AJ14" s="119">
        <f t="shared" si="5"/>
        <v>0</v>
      </c>
      <c r="AL14" s="120">
        <v>450936</v>
      </c>
      <c r="AM14" s="50">
        <v>46966</v>
      </c>
      <c r="AN14" s="50">
        <v>98813</v>
      </c>
    </row>
    <row r="15" spans="1:53">
      <c r="A15" s="9" t="s">
        <v>54</v>
      </c>
      <c r="B15" s="23" t="s">
        <v>55</v>
      </c>
      <c r="E15" s="134">
        <v>315454.82695134054</v>
      </c>
      <c r="F15" s="52">
        <v>157204.24853515625</v>
      </c>
      <c r="G15" s="251">
        <f t="shared" si="6"/>
        <v>2006.6558626168051</v>
      </c>
      <c r="H15" s="53">
        <v>2.5518801179791994E-2</v>
      </c>
      <c r="J15" s="131">
        <v>307023.81767193007</v>
      </c>
      <c r="K15" s="54">
        <v>157356.140625</v>
      </c>
      <c r="L15" s="54">
        <f t="shared" si="7"/>
        <v>1951.1397296125067</v>
      </c>
      <c r="M15" s="127">
        <f t="shared" si="8"/>
        <v>9.66208555170045E-4</v>
      </c>
      <c r="N15" s="120">
        <f t="shared" si="9"/>
        <v>332328</v>
      </c>
      <c r="O15" s="140">
        <f t="shared" si="10"/>
        <v>2.7460440506994921E-2</v>
      </c>
      <c r="P15" s="55">
        <f t="shared" si="11"/>
        <v>2.845318157471155E-2</v>
      </c>
      <c r="Q15" s="125">
        <f t="shared" si="12"/>
        <v>5.5073727238820203E-2</v>
      </c>
      <c r="R15" s="55">
        <f t="shared" si="13"/>
        <v>5.4055289999999999E-2</v>
      </c>
      <c r="S15" s="56">
        <f t="shared" si="14"/>
        <v>332828.10004702793</v>
      </c>
      <c r="T15" s="123">
        <f t="shared" si="15"/>
        <v>0</v>
      </c>
      <c r="U15" s="49">
        <f t="shared" si="16"/>
        <v>5.5073727238820203E-2</v>
      </c>
      <c r="V15" s="49">
        <f t="shared" si="0"/>
        <v>5.4055289999999999E-2</v>
      </c>
      <c r="W15" s="56">
        <f t="shared" si="17"/>
        <v>332828.10004702793</v>
      </c>
      <c r="X15" s="122">
        <f t="shared" si="18"/>
        <v>5.5073727238820203E-2</v>
      </c>
      <c r="Y15" s="55">
        <f t="shared" si="19"/>
        <v>5.4055289999999978E-2</v>
      </c>
      <c r="Z15" s="56">
        <f t="shared" si="20"/>
        <v>332828.10004702793</v>
      </c>
      <c r="AA15" s="124">
        <f t="shared" si="21"/>
        <v>332828.10004702793</v>
      </c>
      <c r="AB15" s="51">
        <f t="shared" si="1"/>
        <v>2115.1262272007566</v>
      </c>
      <c r="AC15" s="55">
        <f t="shared" si="2"/>
        <v>5.5073727238820203E-2</v>
      </c>
      <c r="AD15" s="55">
        <f t="shared" si="3"/>
        <v>5.4055289999999978E-2</v>
      </c>
      <c r="AE15" s="116"/>
      <c r="AF15" s="145">
        <v>325701.68641869002</v>
      </c>
      <c r="AG15" s="118">
        <f t="shared" si="4"/>
        <v>2069.8377904099671</v>
      </c>
      <c r="AH15" s="55">
        <f t="shared" si="22"/>
        <v>2.1880186457422512E-2</v>
      </c>
      <c r="AI15" s="55">
        <f t="shared" si="22"/>
        <v>2.1880186457422512E-2</v>
      </c>
      <c r="AJ15" s="119">
        <f t="shared" si="5"/>
        <v>0</v>
      </c>
      <c r="AL15" s="120">
        <v>263006</v>
      </c>
      <c r="AM15" s="50">
        <v>23134</v>
      </c>
      <c r="AN15" s="50">
        <v>46188</v>
      </c>
    </row>
    <row r="16" spans="1:53">
      <c r="A16" s="9" t="s">
        <v>56</v>
      </c>
      <c r="B16" s="23" t="s">
        <v>57</v>
      </c>
      <c r="E16" s="134">
        <v>563023.11499728996</v>
      </c>
      <c r="F16" s="52">
        <v>284072.08127784729</v>
      </c>
      <c r="G16" s="251">
        <f t="shared" si="6"/>
        <v>1981.9727178560859</v>
      </c>
      <c r="H16" s="53">
        <v>5.4230108489955686E-2</v>
      </c>
      <c r="J16" s="131">
        <v>533019.64857875195</v>
      </c>
      <c r="K16" s="54">
        <v>284309.3125</v>
      </c>
      <c r="L16" s="54">
        <f t="shared" si="7"/>
        <v>1874.7878635834411</v>
      </c>
      <c r="M16" s="127">
        <f t="shared" si="8"/>
        <v>8.3510924792595809E-4</v>
      </c>
      <c r="N16" s="120">
        <f t="shared" si="9"/>
        <v>589840</v>
      </c>
      <c r="O16" s="140">
        <f t="shared" si="10"/>
        <v>5.6289606768792577E-2</v>
      </c>
      <c r="P16" s="55">
        <f t="shared" si="11"/>
        <v>5.7171723987893275E-2</v>
      </c>
      <c r="Q16" s="125">
        <f t="shared" si="12"/>
        <v>5.2884095116061181E-2</v>
      </c>
      <c r="R16" s="55">
        <f t="shared" si="13"/>
        <v>5.2005555547753747E-2</v>
      </c>
      <c r="S16" s="56">
        <f t="shared" si="14"/>
        <v>592798.08296334767</v>
      </c>
      <c r="T16" s="123">
        <f t="shared" si="15"/>
        <v>0</v>
      </c>
      <c r="U16" s="49">
        <f t="shared" si="16"/>
        <v>5.2884095116061181E-2</v>
      </c>
      <c r="V16" s="49">
        <f t="shared" si="0"/>
        <v>5.2005555547753747E-2</v>
      </c>
      <c r="W16" s="56">
        <f t="shared" si="17"/>
        <v>592798.08296334767</v>
      </c>
      <c r="X16" s="122">
        <f t="shared" si="18"/>
        <v>5.2884095116061181E-2</v>
      </c>
      <c r="Y16" s="55">
        <f t="shared" si="19"/>
        <v>5.2005555547753657E-2</v>
      </c>
      <c r="Z16" s="56">
        <f t="shared" si="20"/>
        <v>592798.08296334767</v>
      </c>
      <c r="AA16" s="124">
        <f t="shared" si="21"/>
        <v>592798.08296334767</v>
      </c>
      <c r="AB16" s="51">
        <f t="shared" si="1"/>
        <v>2085.0463101286828</v>
      </c>
      <c r="AC16" s="55">
        <f t="shared" si="2"/>
        <v>5.2884095116061181E-2</v>
      </c>
      <c r="AD16" s="55">
        <f t="shared" si="3"/>
        <v>5.2005555547753657E-2</v>
      </c>
      <c r="AE16" s="116"/>
      <c r="AF16" s="145">
        <v>565415.60721328016</v>
      </c>
      <c r="AG16" s="118">
        <f t="shared" si="4"/>
        <v>1988.7340384366767</v>
      </c>
      <c r="AH16" s="55">
        <f t="shared" si="22"/>
        <v>4.8428935106735738E-2</v>
      </c>
      <c r="AI16" s="55">
        <f t="shared" si="22"/>
        <v>4.8428935106735738E-2</v>
      </c>
      <c r="AJ16" s="119">
        <f t="shared" si="5"/>
        <v>0</v>
      </c>
      <c r="AL16" s="120">
        <v>466919</v>
      </c>
      <c r="AM16" s="50">
        <v>43047</v>
      </c>
      <c r="AN16" s="50">
        <v>79874</v>
      </c>
    </row>
    <row r="17" spans="1:40">
      <c r="A17" s="9" t="s">
        <v>58</v>
      </c>
      <c r="B17" s="23" t="s">
        <v>59</v>
      </c>
      <c r="E17" s="134">
        <v>300434.93740843813</v>
      </c>
      <c r="F17" s="52">
        <v>175120.75170898438</v>
      </c>
      <c r="G17" s="251">
        <f t="shared" si="6"/>
        <v>1715.587298915327</v>
      </c>
      <c r="H17" s="53">
        <v>-4.8345008963707636E-2</v>
      </c>
      <c r="J17" s="131">
        <v>314424.36696479376</v>
      </c>
      <c r="K17" s="54">
        <v>175157.515625</v>
      </c>
      <c r="L17" s="54">
        <f t="shared" si="7"/>
        <v>1795.0949226635205</v>
      </c>
      <c r="M17" s="127">
        <f t="shared" si="8"/>
        <v>2.099346631216914E-4</v>
      </c>
      <c r="N17" s="120">
        <f t="shared" si="9"/>
        <v>317629</v>
      </c>
      <c r="O17" s="140">
        <f t="shared" si="10"/>
        <v>-4.4492192801081631E-2</v>
      </c>
      <c r="P17" s="55">
        <f t="shared" si="11"/>
        <v>-4.4291598591467252E-2</v>
      </c>
      <c r="Q17" s="125">
        <f t="shared" si="12"/>
        <v>5.4276572742217866E-2</v>
      </c>
      <c r="R17" s="55">
        <f t="shared" si="13"/>
        <v>5.4055289999999999E-2</v>
      </c>
      <c r="S17" s="56">
        <f t="shared" si="14"/>
        <v>317629</v>
      </c>
      <c r="T17" s="123">
        <f t="shared" si="15"/>
        <v>0.77476299564125506</v>
      </c>
      <c r="U17" s="49">
        <f t="shared" si="16"/>
        <v>5.9910964086513641E-2</v>
      </c>
      <c r="V17" s="49">
        <f t="shared" si="0"/>
        <v>5.9688498738517115E-2</v>
      </c>
      <c r="W17" s="56">
        <f t="shared" si="17"/>
        <v>318434.28415384906</v>
      </c>
      <c r="X17" s="122">
        <f t="shared" si="18"/>
        <v>5.9910964086513641E-2</v>
      </c>
      <c r="Y17" s="55">
        <f t="shared" si="19"/>
        <v>5.9688498738517115E-2</v>
      </c>
      <c r="Z17" s="56">
        <f t="shared" si="20"/>
        <v>318434.28415384906</v>
      </c>
      <c r="AA17" s="124">
        <f t="shared" si="21"/>
        <v>318434.28415384906</v>
      </c>
      <c r="AB17" s="51">
        <f t="shared" si="1"/>
        <v>1817.9881292424507</v>
      </c>
      <c r="AC17" s="55">
        <f t="shared" si="2"/>
        <v>5.9910964086513641E-2</v>
      </c>
      <c r="AD17" s="55">
        <f t="shared" si="3"/>
        <v>5.9688498738517337E-2</v>
      </c>
      <c r="AE17" s="116"/>
      <c r="AF17" s="145">
        <v>333717.41562729666</v>
      </c>
      <c r="AG17" s="118">
        <f t="shared" si="4"/>
        <v>1905.2417730208183</v>
      </c>
      <c r="AH17" s="55">
        <f t="shared" si="22"/>
        <v>-4.579662540152285E-2</v>
      </c>
      <c r="AI17" s="55">
        <f t="shared" si="22"/>
        <v>-4.579662540152285E-2</v>
      </c>
      <c r="AJ17" s="119">
        <f t="shared" si="5"/>
        <v>0</v>
      </c>
      <c r="AL17" s="120">
        <v>240719</v>
      </c>
      <c r="AM17" s="50">
        <v>25499</v>
      </c>
      <c r="AN17" s="50">
        <v>51411</v>
      </c>
    </row>
    <row r="18" spans="1:40">
      <c r="A18" s="9" t="s">
        <v>60</v>
      </c>
      <c r="B18" s="23" t="s">
        <v>61</v>
      </c>
      <c r="E18" s="134">
        <v>351608.8674321007</v>
      </c>
      <c r="F18" s="52">
        <v>173468.50117397308</v>
      </c>
      <c r="G18" s="251">
        <f t="shared" si="6"/>
        <v>2026.9320657787264</v>
      </c>
      <c r="H18" s="53">
        <v>-9.6936373821203459E-2</v>
      </c>
      <c r="J18" s="131">
        <v>386376.23000424536</v>
      </c>
      <c r="K18" s="54">
        <v>173096.546875</v>
      </c>
      <c r="L18" s="54">
        <f t="shared" si="7"/>
        <v>2232.142910876571</v>
      </c>
      <c r="M18" s="127">
        <f t="shared" si="8"/>
        <v>-2.144218094096817E-3</v>
      </c>
      <c r="N18" s="120">
        <f t="shared" si="9"/>
        <v>390811</v>
      </c>
      <c r="O18" s="140">
        <f t="shared" si="10"/>
        <v>-8.9983181863342532E-2</v>
      </c>
      <c r="P18" s="55">
        <f t="shared" si="11"/>
        <v>-9.1934456390723507E-2</v>
      </c>
      <c r="Q18" s="125">
        <f t="shared" si="12"/>
        <v>5.1795165575003521E-2</v>
      </c>
      <c r="R18" s="55">
        <f t="shared" si="13"/>
        <v>5.4055289999999999E-2</v>
      </c>
      <c r="S18" s="56">
        <f t="shared" si="14"/>
        <v>390811</v>
      </c>
      <c r="T18" s="123">
        <f t="shared" si="15"/>
        <v>1</v>
      </c>
      <c r="U18" s="49">
        <f t="shared" si="16"/>
        <v>0.10794822846936891</v>
      </c>
      <c r="V18" s="49">
        <f t="shared" si="0"/>
        <v>0.11032901603595405</v>
      </c>
      <c r="W18" s="56">
        <f t="shared" si="17"/>
        <v>390811</v>
      </c>
      <c r="X18" s="122">
        <f t="shared" si="18"/>
        <v>0.10794822846936891</v>
      </c>
      <c r="Y18" s="55">
        <f t="shared" si="19"/>
        <v>0.11032901603595402</v>
      </c>
      <c r="Z18" s="56">
        <f t="shared" si="20"/>
        <v>390811</v>
      </c>
      <c r="AA18" s="124">
        <f t="shared" si="21"/>
        <v>390811</v>
      </c>
      <c r="AB18" s="51">
        <f t="shared" si="1"/>
        <v>2257.7631215382962</v>
      </c>
      <c r="AC18" s="55">
        <f t="shared" si="2"/>
        <v>0.11149358335073734</v>
      </c>
      <c r="AD18" s="55">
        <f t="shared" si="3"/>
        <v>0.11388198926681192</v>
      </c>
      <c r="AE18" s="116"/>
      <c r="AF18" s="145">
        <v>410024.65191613213</v>
      </c>
      <c r="AG18" s="118">
        <f t="shared" si="4"/>
        <v>2368.7627472558856</v>
      </c>
      <c r="AH18" s="55">
        <f t="shared" si="22"/>
        <v>-4.6859748130612777E-2</v>
      </c>
      <c r="AI18" s="55">
        <f t="shared" si="22"/>
        <v>-4.6859748130612888E-2</v>
      </c>
      <c r="AJ18" s="119">
        <f t="shared" si="5"/>
        <v>0</v>
      </c>
      <c r="AL18" s="120">
        <v>295684</v>
      </c>
      <c r="AM18" s="50">
        <v>29953</v>
      </c>
      <c r="AN18" s="50">
        <v>65174</v>
      </c>
    </row>
    <row r="19" spans="1:40">
      <c r="A19" s="9" t="s">
        <v>62</v>
      </c>
      <c r="B19" s="23" t="s">
        <v>63</v>
      </c>
      <c r="E19" s="134">
        <v>544283.45451631374</v>
      </c>
      <c r="F19" s="52">
        <v>309358.24694824219</v>
      </c>
      <c r="G19" s="251">
        <f t="shared" si="6"/>
        <v>1759.395328508492</v>
      </c>
      <c r="H19" s="53">
        <v>-2.7524792067493697E-3</v>
      </c>
      <c r="J19" s="131">
        <v>544953.34414561279</v>
      </c>
      <c r="K19" s="54">
        <v>310601.6875</v>
      </c>
      <c r="L19" s="54">
        <f t="shared" si="7"/>
        <v>1754.5086394471466</v>
      </c>
      <c r="M19" s="127">
        <f t="shared" si="8"/>
        <v>4.0194194401608208E-3</v>
      </c>
      <c r="N19" s="120">
        <f t="shared" si="9"/>
        <v>575595</v>
      </c>
      <c r="O19" s="140">
        <f t="shared" si="10"/>
        <v>-1.229260516511399E-3</v>
      </c>
      <c r="P19" s="55">
        <f t="shared" si="11"/>
        <v>2.7852180100322865E-3</v>
      </c>
      <c r="Q19" s="125">
        <f t="shared" si="12"/>
        <v>5.8291980323630366E-2</v>
      </c>
      <c r="R19" s="55">
        <f t="shared" si="13"/>
        <v>5.4055289999999999E-2</v>
      </c>
      <c r="S19" s="56">
        <f t="shared" si="14"/>
        <v>576010.81493745628</v>
      </c>
      <c r="T19" s="123">
        <f t="shared" si="15"/>
        <v>0</v>
      </c>
      <c r="U19" s="49">
        <f t="shared" si="16"/>
        <v>5.8291980323630366E-2</v>
      </c>
      <c r="V19" s="49">
        <f t="shared" si="0"/>
        <v>5.4055289999999999E-2</v>
      </c>
      <c r="W19" s="56">
        <f t="shared" si="17"/>
        <v>576010.81493745628</v>
      </c>
      <c r="X19" s="122">
        <f t="shared" si="18"/>
        <v>5.8291980323630366E-2</v>
      </c>
      <c r="Y19" s="55">
        <f t="shared" si="19"/>
        <v>5.4055289999999978E-2</v>
      </c>
      <c r="Z19" s="56">
        <f t="shared" si="20"/>
        <v>576010.81493745628</v>
      </c>
      <c r="AA19" s="124">
        <f t="shared" si="21"/>
        <v>576010.81493745628</v>
      </c>
      <c r="AB19" s="51">
        <f t="shared" si="1"/>
        <v>1854.4999532156639</v>
      </c>
      <c r="AC19" s="55">
        <f t="shared" si="2"/>
        <v>5.8291980323630366E-2</v>
      </c>
      <c r="AD19" s="55">
        <f t="shared" si="3"/>
        <v>5.40552900000002E-2</v>
      </c>
      <c r="AE19" s="116"/>
      <c r="AF19" s="145">
        <v>578315.19022011932</v>
      </c>
      <c r="AG19" s="118">
        <f t="shared" si="4"/>
        <v>1861.919021995395</v>
      </c>
      <c r="AH19" s="55">
        <f t="shared" si="22"/>
        <v>-3.9846355787160892E-3</v>
      </c>
      <c r="AI19" s="55">
        <f t="shared" si="22"/>
        <v>-3.9846355787160892E-3</v>
      </c>
      <c r="AJ19" s="119">
        <f t="shared" si="5"/>
        <v>0</v>
      </c>
      <c r="AL19" s="120">
        <v>434415</v>
      </c>
      <c r="AM19" s="50">
        <v>43459</v>
      </c>
      <c r="AN19" s="50">
        <v>97721</v>
      </c>
    </row>
    <row r="20" spans="1:40">
      <c r="A20" s="9" t="s">
        <v>64</v>
      </c>
      <c r="B20" s="23" t="s">
        <v>65</v>
      </c>
      <c r="E20" s="134">
        <v>351774.16715281055</v>
      </c>
      <c r="F20" s="52">
        <v>204179.50073242188</v>
      </c>
      <c r="G20" s="251">
        <f t="shared" si="6"/>
        <v>1722.8672118941661</v>
      </c>
      <c r="H20" s="53">
        <v>-4.70509146654563E-3</v>
      </c>
      <c r="J20" s="131">
        <v>352998.04508419934</v>
      </c>
      <c r="K20" s="54">
        <v>204868.28125</v>
      </c>
      <c r="L20" s="54">
        <f t="shared" si="7"/>
        <v>1723.0487947201409</v>
      </c>
      <c r="M20" s="127">
        <f t="shared" si="8"/>
        <v>3.3734068067918788E-3</v>
      </c>
      <c r="N20" s="120">
        <f t="shared" si="9"/>
        <v>371873</v>
      </c>
      <c r="O20" s="140">
        <f t="shared" si="10"/>
        <v>-3.4670954936786291E-3</v>
      </c>
      <c r="P20" s="55">
        <f t="shared" si="11"/>
        <v>-1.0538461042497449E-4</v>
      </c>
      <c r="Q20" s="125">
        <f t="shared" si="12"/>
        <v>5.7611047290020867E-2</v>
      </c>
      <c r="R20" s="55">
        <f t="shared" si="13"/>
        <v>5.4055289999999999E-2</v>
      </c>
      <c r="S20" s="56">
        <f t="shared" si="14"/>
        <v>372040.24533205881</v>
      </c>
      <c r="T20" s="123">
        <f t="shared" si="15"/>
        <v>0</v>
      </c>
      <c r="U20" s="49">
        <f t="shared" si="16"/>
        <v>5.7611047290020867E-2</v>
      </c>
      <c r="V20" s="49">
        <f t="shared" si="0"/>
        <v>5.4055289999999999E-2</v>
      </c>
      <c r="W20" s="56">
        <f t="shared" si="17"/>
        <v>372040.24533205881</v>
      </c>
      <c r="X20" s="122">
        <f t="shared" si="18"/>
        <v>5.7611047290020867E-2</v>
      </c>
      <c r="Y20" s="55">
        <f t="shared" si="19"/>
        <v>5.4055289999999978E-2</v>
      </c>
      <c r="Z20" s="56">
        <f t="shared" si="20"/>
        <v>372040.24533205881</v>
      </c>
      <c r="AA20" s="124">
        <f t="shared" si="21"/>
        <v>372040.24533205881</v>
      </c>
      <c r="AB20" s="51">
        <f t="shared" si="1"/>
        <v>1815.9972986645964</v>
      </c>
      <c r="AC20" s="55">
        <f t="shared" si="2"/>
        <v>5.7611047290020867E-2</v>
      </c>
      <c r="AD20" s="55">
        <f t="shared" si="3"/>
        <v>5.4055289999999756E-2</v>
      </c>
      <c r="AE20" s="116"/>
      <c r="AF20" s="145">
        <v>374623.21169892774</v>
      </c>
      <c r="AG20" s="118">
        <f t="shared" si="4"/>
        <v>1828.6052355844017</v>
      </c>
      <c r="AH20" s="55">
        <f t="shared" si="22"/>
        <v>-6.8948380298036183E-3</v>
      </c>
      <c r="AI20" s="55">
        <f t="shared" si="22"/>
        <v>-6.8948380298036183E-3</v>
      </c>
      <c r="AJ20" s="119">
        <f t="shared" si="5"/>
        <v>0</v>
      </c>
      <c r="AL20" s="120">
        <v>276586</v>
      </c>
      <c r="AM20" s="50">
        <v>28010</v>
      </c>
      <c r="AN20" s="50">
        <v>67277</v>
      </c>
    </row>
    <row r="21" spans="1:40">
      <c r="A21" s="9" t="s">
        <v>66</v>
      </c>
      <c r="B21" s="23" t="s">
        <v>67</v>
      </c>
      <c r="E21" s="134">
        <v>313325.42695616221</v>
      </c>
      <c r="F21" s="52">
        <v>183604.58435058594</v>
      </c>
      <c r="G21" s="251">
        <f t="shared" si="6"/>
        <v>1706.5228957348868</v>
      </c>
      <c r="H21" s="53">
        <v>1.1327549987075747E-2</v>
      </c>
      <c r="J21" s="131">
        <v>311183.23491006426</v>
      </c>
      <c r="K21" s="54">
        <v>184909.5625</v>
      </c>
      <c r="L21" s="54">
        <f t="shared" si="7"/>
        <v>1682.8942251705573</v>
      </c>
      <c r="M21" s="127">
        <f t="shared" si="8"/>
        <v>7.1075466553833788E-3</v>
      </c>
      <c r="N21" s="120">
        <f t="shared" si="9"/>
        <v>332273</v>
      </c>
      <c r="O21" s="140">
        <f t="shared" si="10"/>
        <v>6.8840213924670213E-3</v>
      </c>
      <c r="P21" s="55">
        <f t="shared" si="11"/>
        <v>1.4040496551073867E-2</v>
      </c>
      <c r="Q21" s="125">
        <f t="shared" si="12"/>
        <v>6.1547037151028716E-2</v>
      </c>
      <c r="R21" s="55">
        <f t="shared" si="13"/>
        <v>5.4055289999999999E-2</v>
      </c>
      <c r="S21" s="56">
        <f t="shared" si="14"/>
        <v>332609.67864939506</v>
      </c>
      <c r="T21" s="123">
        <f t="shared" si="15"/>
        <v>0</v>
      </c>
      <c r="U21" s="49">
        <f t="shared" si="16"/>
        <v>6.1547037151028716E-2</v>
      </c>
      <c r="V21" s="49">
        <f t="shared" si="0"/>
        <v>5.4055289999999999E-2</v>
      </c>
      <c r="W21" s="56">
        <f t="shared" si="17"/>
        <v>332609.67864939506</v>
      </c>
      <c r="X21" s="122">
        <f t="shared" si="18"/>
        <v>6.1547037151028716E-2</v>
      </c>
      <c r="Y21" s="55">
        <f t="shared" si="19"/>
        <v>5.4055289999999978E-2</v>
      </c>
      <c r="Z21" s="56">
        <f t="shared" si="20"/>
        <v>332609.67864939506</v>
      </c>
      <c r="AA21" s="124">
        <f t="shared" si="21"/>
        <v>332609.67864939506</v>
      </c>
      <c r="AB21" s="51">
        <f t="shared" si="1"/>
        <v>1798.7694857554761</v>
      </c>
      <c r="AC21" s="55">
        <f t="shared" si="2"/>
        <v>6.1547037151028716E-2</v>
      </c>
      <c r="AD21" s="55">
        <f t="shared" si="3"/>
        <v>5.40552900000002E-2</v>
      </c>
      <c r="AE21" s="116"/>
      <c r="AF21" s="145">
        <v>330221.68394412333</v>
      </c>
      <c r="AG21" s="118">
        <f t="shared" si="4"/>
        <v>1785.8550930491942</v>
      </c>
      <c r="AH21" s="55">
        <f t="shared" si="22"/>
        <v>7.2314896973144638E-3</v>
      </c>
      <c r="AI21" s="55">
        <f t="shared" si="22"/>
        <v>7.2314896973144638E-3</v>
      </c>
      <c r="AJ21" s="119">
        <f t="shared" si="5"/>
        <v>0</v>
      </c>
      <c r="AL21" s="120">
        <v>256031</v>
      </c>
      <c r="AM21" s="50">
        <v>23401</v>
      </c>
      <c r="AN21" s="50">
        <v>52841</v>
      </c>
    </row>
    <row r="22" spans="1:40">
      <c r="A22" s="9" t="s">
        <v>68</v>
      </c>
      <c r="B22" s="23" t="s">
        <v>69</v>
      </c>
      <c r="E22" s="134">
        <v>452954.35043434956</v>
      </c>
      <c r="F22" s="52">
        <v>255302.4150390625</v>
      </c>
      <c r="G22" s="251">
        <f t="shared" si="6"/>
        <v>1774.1874880621297</v>
      </c>
      <c r="H22" s="53">
        <v>2.3876055984461964E-2</v>
      </c>
      <c r="J22" s="131">
        <v>442187.66487966903</v>
      </c>
      <c r="K22" s="54">
        <v>256758.234375</v>
      </c>
      <c r="L22" s="54">
        <f t="shared" si="7"/>
        <v>1722.1946784142706</v>
      </c>
      <c r="M22" s="127">
        <f t="shared" si="8"/>
        <v>5.7023328029026654E-3</v>
      </c>
      <c r="N22" s="120">
        <f t="shared" si="9"/>
        <v>479593</v>
      </c>
      <c r="O22" s="140">
        <f t="shared" si="10"/>
        <v>2.4348679101237281E-2</v>
      </c>
      <c r="P22" s="55">
        <f t="shared" si="11"/>
        <v>3.0189856175686147E-2</v>
      </c>
      <c r="Q22" s="125">
        <f t="shared" si="12"/>
        <v>6.0065864056240148E-2</v>
      </c>
      <c r="R22" s="55">
        <f t="shared" si="13"/>
        <v>5.4055289999999999E-2</v>
      </c>
      <c r="S22" s="56">
        <f t="shared" si="14"/>
        <v>480161.44487122179</v>
      </c>
      <c r="T22" s="123">
        <f t="shared" si="15"/>
        <v>0</v>
      </c>
      <c r="U22" s="49">
        <f t="shared" si="16"/>
        <v>6.0065864056240148E-2</v>
      </c>
      <c r="V22" s="49">
        <f t="shared" si="0"/>
        <v>5.4055289999999999E-2</v>
      </c>
      <c r="W22" s="56">
        <f t="shared" si="17"/>
        <v>480161.44487122179</v>
      </c>
      <c r="X22" s="122">
        <f t="shared" si="18"/>
        <v>6.0065864056240148E-2</v>
      </c>
      <c r="Y22" s="55">
        <f t="shared" si="19"/>
        <v>5.4055289999999978E-2</v>
      </c>
      <c r="Z22" s="56">
        <f t="shared" si="20"/>
        <v>480161.44487122179</v>
      </c>
      <c r="AA22" s="124">
        <f t="shared" si="21"/>
        <v>480161.44487122179</v>
      </c>
      <c r="AB22" s="51">
        <f t="shared" si="1"/>
        <v>1870.0917072437001</v>
      </c>
      <c r="AC22" s="55">
        <f t="shared" si="2"/>
        <v>6.0065864056240148E-2</v>
      </c>
      <c r="AD22" s="55">
        <f t="shared" si="3"/>
        <v>5.40552900000002E-2</v>
      </c>
      <c r="AE22" s="116"/>
      <c r="AF22" s="145">
        <v>469228.40342708305</v>
      </c>
      <c r="AG22" s="118">
        <f t="shared" si="4"/>
        <v>1827.5106329862301</v>
      </c>
      <c r="AH22" s="55">
        <f t="shared" si="22"/>
        <v>2.3300041865086607E-2</v>
      </c>
      <c r="AI22" s="55">
        <f t="shared" si="22"/>
        <v>2.3300041865086607E-2</v>
      </c>
      <c r="AJ22" s="119">
        <f t="shared" si="5"/>
        <v>0</v>
      </c>
      <c r="AL22" s="120">
        <v>360268</v>
      </c>
      <c r="AM22" s="50">
        <v>39561</v>
      </c>
      <c r="AN22" s="50">
        <v>79764</v>
      </c>
    </row>
    <row r="23" spans="1:40">
      <c r="A23" s="9" t="s">
        <v>70</v>
      </c>
      <c r="B23" s="23" t="s">
        <v>71</v>
      </c>
      <c r="E23" s="134">
        <v>706994.31704836467</v>
      </c>
      <c r="F23" s="52">
        <v>382164.08624267578</v>
      </c>
      <c r="G23" s="251">
        <f t="shared" si="6"/>
        <v>1849.9758153606833</v>
      </c>
      <c r="H23" s="53">
        <v>1.1403770040986805E-2</v>
      </c>
      <c r="J23" s="131">
        <v>697368.86089422251</v>
      </c>
      <c r="K23" s="54">
        <v>382499.5625</v>
      </c>
      <c r="L23" s="54">
        <f t="shared" si="7"/>
        <v>1823.1886497758346</v>
      </c>
      <c r="M23" s="127">
        <f t="shared" si="8"/>
        <v>8.7783302879795855E-4</v>
      </c>
      <c r="N23" s="120">
        <f t="shared" si="9"/>
        <v>745099</v>
      </c>
      <c r="O23" s="140">
        <f t="shared" si="10"/>
        <v>1.3802532194798101E-2</v>
      </c>
      <c r="P23" s="55">
        <f t="shared" si="11"/>
        <v>1.469248154223779E-2</v>
      </c>
      <c r="Q23" s="125">
        <f t="shared" si="12"/>
        <v>5.498057454774119E-2</v>
      </c>
      <c r="R23" s="55">
        <f t="shared" si="13"/>
        <v>5.4055289999999999E-2</v>
      </c>
      <c r="S23" s="56">
        <f t="shared" si="14"/>
        <v>745865.27080167166</v>
      </c>
      <c r="T23" s="123">
        <f t="shared" si="15"/>
        <v>0</v>
      </c>
      <c r="U23" s="49">
        <f t="shared" si="16"/>
        <v>5.498057454774119E-2</v>
      </c>
      <c r="V23" s="49">
        <f t="shared" si="0"/>
        <v>5.4055289999999999E-2</v>
      </c>
      <c r="W23" s="56">
        <f t="shared" si="17"/>
        <v>745865.27080167166</v>
      </c>
      <c r="X23" s="122">
        <f t="shared" si="18"/>
        <v>5.498057454774119E-2</v>
      </c>
      <c r="Y23" s="55">
        <f t="shared" si="19"/>
        <v>5.4055289999999978E-2</v>
      </c>
      <c r="Z23" s="56">
        <f t="shared" si="20"/>
        <v>745865.27080167166</v>
      </c>
      <c r="AA23" s="124">
        <f t="shared" si="21"/>
        <v>745865.27080167166</v>
      </c>
      <c r="AB23" s="51">
        <f t="shared" si="1"/>
        <v>1949.9767945529916</v>
      </c>
      <c r="AC23" s="55">
        <f t="shared" si="2"/>
        <v>5.498057454774119E-2</v>
      </c>
      <c r="AD23" s="55">
        <f t="shared" si="3"/>
        <v>5.4055289999999978E-2</v>
      </c>
      <c r="AE23" s="116"/>
      <c r="AF23" s="145">
        <v>740040.53451714735</v>
      </c>
      <c r="AG23" s="118">
        <f t="shared" si="4"/>
        <v>1934.7487084175355</v>
      </c>
      <c r="AH23" s="55">
        <f t="shared" si="22"/>
        <v>7.8708341136000115E-3</v>
      </c>
      <c r="AI23" s="55">
        <f t="shared" si="22"/>
        <v>7.8708341136000115E-3</v>
      </c>
      <c r="AJ23" s="119">
        <f t="shared" si="5"/>
        <v>0</v>
      </c>
      <c r="AL23" s="120">
        <v>579151</v>
      </c>
      <c r="AM23" s="50">
        <v>53149</v>
      </c>
      <c r="AN23" s="50">
        <v>112799</v>
      </c>
    </row>
    <row r="24" spans="1:40">
      <c r="A24" s="9" t="s">
        <v>72</v>
      </c>
      <c r="B24" s="23" t="s">
        <v>73</v>
      </c>
      <c r="E24" s="134">
        <v>339159.52501790487</v>
      </c>
      <c r="F24" s="52">
        <v>208597.41194677353</v>
      </c>
      <c r="G24" s="251">
        <f t="shared" si="6"/>
        <v>1625.9047600477711</v>
      </c>
      <c r="H24" s="53">
        <v>1.3054883976384879E-2</v>
      </c>
      <c r="J24" s="131">
        <v>335272.70746777649</v>
      </c>
      <c r="K24" s="54">
        <v>209256.765625</v>
      </c>
      <c r="L24" s="54">
        <f t="shared" si="7"/>
        <v>1602.2072522548888</v>
      </c>
      <c r="M24" s="127">
        <f t="shared" si="8"/>
        <v>3.1608909816902564E-3</v>
      </c>
      <c r="N24" s="120">
        <f t="shared" si="9"/>
        <v>358357</v>
      </c>
      <c r="O24" s="140">
        <f t="shared" si="10"/>
        <v>1.1593003139099611E-2</v>
      </c>
      <c r="P24" s="55">
        <f t="shared" si="11"/>
        <v>1.4790538339862991E-2</v>
      </c>
      <c r="Q24" s="125">
        <f t="shared" si="12"/>
        <v>5.7387043860363862E-2</v>
      </c>
      <c r="R24" s="55">
        <f t="shared" si="13"/>
        <v>5.4055289999999999E-2</v>
      </c>
      <c r="S24" s="56">
        <f t="shared" si="14"/>
        <v>358622.88755576755</v>
      </c>
      <c r="T24" s="123">
        <f t="shared" si="15"/>
        <v>0</v>
      </c>
      <c r="U24" s="49">
        <f t="shared" si="16"/>
        <v>5.7387043860363862E-2</v>
      </c>
      <c r="V24" s="49">
        <f t="shared" si="0"/>
        <v>5.4055289999999999E-2</v>
      </c>
      <c r="W24" s="56">
        <f t="shared" si="17"/>
        <v>358622.88755576755</v>
      </c>
      <c r="X24" s="122">
        <f t="shared" si="18"/>
        <v>5.7387043860363862E-2</v>
      </c>
      <c r="Y24" s="55">
        <f t="shared" si="19"/>
        <v>5.4055289999999978E-2</v>
      </c>
      <c r="Z24" s="56">
        <f t="shared" si="20"/>
        <v>358622.88755576755</v>
      </c>
      <c r="AA24" s="124">
        <f t="shared" si="21"/>
        <v>358622.88755576755</v>
      </c>
      <c r="AB24" s="51">
        <f t="shared" si="1"/>
        <v>1713.7935133645337</v>
      </c>
      <c r="AC24" s="55">
        <f t="shared" si="2"/>
        <v>5.7387043860363862E-2</v>
      </c>
      <c r="AD24" s="55">
        <f t="shared" si="3"/>
        <v>5.4055289999999978E-2</v>
      </c>
      <c r="AE24" s="116"/>
      <c r="AF24" s="145">
        <v>355764.5569880266</v>
      </c>
      <c r="AG24" s="118">
        <f t="shared" si="4"/>
        <v>1700.1340717727467</v>
      </c>
      <c r="AH24" s="55">
        <f t="shared" si="22"/>
        <v>8.0343320086186942E-3</v>
      </c>
      <c r="AI24" s="55">
        <f t="shared" si="22"/>
        <v>8.0343320086186942E-3</v>
      </c>
      <c r="AJ24" s="119">
        <f t="shared" si="5"/>
        <v>0</v>
      </c>
      <c r="AL24" s="120">
        <v>269888</v>
      </c>
      <c r="AM24" s="50">
        <v>28187</v>
      </c>
      <c r="AN24" s="50">
        <v>60282</v>
      </c>
    </row>
    <row r="25" spans="1:40">
      <c r="A25" s="9" t="s">
        <v>74</v>
      </c>
      <c r="B25" s="23" t="s">
        <v>75</v>
      </c>
      <c r="E25" s="134">
        <v>432099.47214290989</v>
      </c>
      <c r="F25" s="52">
        <v>233537.333984375</v>
      </c>
      <c r="G25" s="251">
        <f t="shared" si="6"/>
        <v>1850.2372394634763</v>
      </c>
      <c r="H25" s="53">
        <v>-8.49306401423644E-3</v>
      </c>
      <c r="J25" s="131">
        <v>435244.10900014313</v>
      </c>
      <c r="K25" s="54">
        <v>234477.703125</v>
      </c>
      <c r="L25" s="54">
        <f t="shared" si="7"/>
        <v>1856.2281325662534</v>
      </c>
      <c r="M25" s="127">
        <f t="shared" si="8"/>
        <v>4.0266330208595935E-3</v>
      </c>
      <c r="N25" s="120">
        <f t="shared" si="9"/>
        <v>457137</v>
      </c>
      <c r="O25" s="140">
        <f t="shared" si="10"/>
        <v>-7.2249957947901899E-3</v>
      </c>
      <c r="P25" s="55">
        <f t="shared" si="11"/>
        <v>-3.2274551805734353E-3</v>
      </c>
      <c r="Q25" s="125">
        <f t="shared" si="12"/>
        <v>5.829958383652567E-2</v>
      </c>
      <c r="R25" s="55">
        <f t="shared" si="13"/>
        <v>5.4055289999999999E-2</v>
      </c>
      <c r="S25" s="56">
        <f t="shared" si="14"/>
        <v>457290.69154482393</v>
      </c>
      <c r="T25" s="123">
        <f t="shared" si="15"/>
        <v>0</v>
      </c>
      <c r="U25" s="49">
        <f t="shared" si="16"/>
        <v>5.829958383652567E-2</v>
      </c>
      <c r="V25" s="49">
        <f t="shared" si="0"/>
        <v>5.4055289999999999E-2</v>
      </c>
      <c r="W25" s="56">
        <f t="shared" si="17"/>
        <v>457290.69154482393</v>
      </c>
      <c r="X25" s="122">
        <f t="shared" si="18"/>
        <v>5.829958383652567E-2</v>
      </c>
      <c r="Y25" s="55">
        <f t="shared" si="19"/>
        <v>5.4055289999999978E-2</v>
      </c>
      <c r="Z25" s="56">
        <f t="shared" si="20"/>
        <v>457290.69154482393</v>
      </c>
      <c r="AA25" s="124">
        <f t="shared" si="21"/>
        <v>457290.69154482393</v>
      </c>
      <c r="AB25" s="51">
        <f t="shared" si="1"/>
        <v>1950.2523500114737</v>
      </c>
      <c r="AC25" s="55">
        <f t="shared" si="2"/>
        <v>5.829958383652567E-2</v>
      </c>
      <c r="AD25" s="55">
        <f t="shared" si="3"/>
        <v>5.4055289999999978E-2</v>
      </c>
      <c r="AE25" s="116"/>
      <c r="AF25" s="145">
        <v>461948.81391619344</v>
      </c>
      <c r="AG25" s="118">
        <f t="shared" si="4"/>
        <v>1970.1183002032762</v>
      </c>
      <c r="AH25" s="55">
        <f t="shared" si="22"/>
        <v>-1.0083633145153148E-2</v>
      </c>
      <c r="AI25" s="55">
        <f t="shared" si="22"/>
        <v>-1.0083633145153148E-2</v>
      </c>
      <c r="AJ25" s="119">
        <f t="shared" si="5"/>
        <v>0</v>
      </c>
      <c r="AL25" s="120">
        <v>341530</v>
      </c>
      <c r="AM25" s="50">
        <v>32803</v>
      </c>
      <c r="AN25" s="50">
        <v>82804</v>
      </c>
    </row>
    <row r="26" spans="1:40">
      <c r="A26" s="9" t="s">
        <v>76</v>
      </c>
      <c r="B26" s="23" t="s">
        <v>77</v>
      </c>
      <c r="E26" s="134">
        <v>353063.87397605786</v>
      </c>
      <c r="F26" s="52">
        <v>209211.58392333984</v>
      </c>
      <c r="G26" s="251">
        <f t="shared" si="6"/>
        <v>1687.5923758859785</v>
      </c>
      <c r="H26" s="53">
        <v>-5.1054801695866736E-3</v>
      </c>
      <c r="J26" s="131">
        <v>353583.64304166345</v>
      </c>
      <c r="K26" s="54">
        <v>209249.015625</v>
      </c>
      <c r="L26" s="54">
        <f t="shared" si="7"/>
        <v>1689.7744631464784</v>
      </c>
      <c r="M26" s="127">
        <f t="shared" si="8"/>
        <v>1.7891792107405102E-4</v>
      </c>
      <c r="N26" s="120">
        <f t="shared" si="9"/>
        <v>372149</v>
      </c>
      <c r="O26" s="140">
        <f t="shared" si="10"/>
        <v>-1.4700031402310465E-3</v>
      </c>
      <c r="P26" s="55">
        <f t="shared" si="11"/>
        <v>-1.2913482290628497E-3</v>
      </c>
      <c r="Q26" s="125">
        <f t="shared" si="12"/>
        <v>5.4243879381183913E-2</v>
      </c>
      <c r="R26" s="55">
        <f t="shared" si="13"/>
        <v>5.4055289999999999E-2</v>
      </c>
      <c r="S26" s="56">
        <f t="shared" si="14"/>
        <v>372215.42816986865</v>
      </c>
      <c r="T26" s="123">
        <f t="shared" si="15"/>
        <v>0</v>
      </c>
      <c r="U26" s="49">
        <f t="shared" si="16"/>
        <v>5.4243879381183913E-2</v>
      </c>
      <c r="V26" s="49">
        <f t="shared" si="0"/>
        <v>5.4055289999999999E-2</v>
      </c>
      <c r="W26" s="56">
        <f t="shared" si="17"/>
        <v>372215.42816986865</v>
      </c>
      <c r="X26" s="122">
        <f t="shared" si="18"/>
        <v>5.4243879381183913E-2</v>
      </c>
      <c r="Y26" s="55">
        <f t="shared" si="19"/>
        <v>5.4055289999999978E-2</v>
      </c>
      <c r="Z26" s="56">
        <f t="shared" si="20"/>
        <v>372215.42816986865</v>
      </c>
      <c r="AA26" s="124">
        <f t="shared" si="21"/>
        <v>372215.42816986865</v>
      </c>
      <c r="AB26" s="51">
        <f t="shared" si="1"/>
        <v>1778.8156711662841</v>
      </c>
      <c r="AC26" s="55">
        <f t="shared" si="2"/>
        <v>5.4243879381183913E-2</v>
      </c>
      <c r="AD26" s="55">
        <f t="shared" si="3"/>
        <v>5.4055289999999978E-2</v>
      </c>
      <c r="AE26" s="116"/>
      <c r="AF26" s="145">
        <v>375294.67367961654</v>
      </c>
      <c r="AG26" s="118">
        <f t="shared" si="4"/>
        <v>1793.5313700695767</v>
      </c>
      <c r="AH26" s="55">
        <f t="shared" si="22"/>
        <v>-8.204873998229445E-3</v>
      </c>
      <c r="AI26" s="55">
        <f t="shared" si="22"/>
        <v>-8.204873998229445E-3</v>
      </c>
      <c r="AJ26" s="119">
        <f t="shared" si="5"/>
        <v>0</v>
      </c>
      <c r="AL26" s="120">
        <v>279226</v>
      </c>
      <c r="AM26" s="50">
        <v>28039</v>
      </c>
      <c r="AN26" s="50">
        <v>64884</v>
      </c>
    </row>
    <row r="27" spans="1:40">
      <c r="A27" s="9" t="s">
        <v>78</v>
      </c>
      <c r="B27" s="23" t="s">
        <v>79</v>
      </c>
      <c r="E27" s="134">
        <v>257367.81080067105</v>
      </c>
      <c r="F27" s="52">
        <v>131379.166015625</v>
      </c>
      <c r="G27" s="251">
        <f t="shared" si="6"/>
        <v>1958.9697408344193</v>
      </c>
      <c r="H27" s="53">
        <v>3.4996789890810787E-2</v>
      </c>
      <c r="J27" s="131">
        <v>248342.4426422799</v>
      </c>
      <c r="K27" s="54">
        <v>131605.6875</v>
      </c>
      <c r="L27" s="54">
        <f t="shared" si="7"/>
        <v>1887.0190746298856</v>
      </c>
      <c r="M27" s="127">
        <f t="shared" si="8"/>
        <v>1.7241811715265065E-3</v>
      </c>
      <c r="N27" s="120">
        <f t="shared" si="9"/>
        <v>271398</v>
      </c>
      <c r="O27" s="140">
        <f t="shared" si="10"/>
        <v>3.6342431291100707E-2</v>
      </c>
      <c r="P27" s="55">
        <f t="shared" si="11"/>
        <v>3.8129273398386676E-2</v>
      </c>
      <c r="Q27" s="125">
        <f t="shared" si="12"/>
        <v>5.5872672284766001E-2</v>
      </c>
      <c r="R27" s="55">
        <f t="shared" si="13"/>
        <v>5.4055289999999999E-2</v>
      </c>
      <c r="S27" s="56">
        <f t="shared" si="14"/>
        <v>271747.63815018459</v>
      </c>
      <c r="T27" s="123">
        <f t="shared" si="15"/>
        <v>0</v>
      </c>
      <c r="U27" s="49">
        <f t="shared" si="16"/>
        <v>5.5872672284766001E-2</v>
      </c>
      <c r="V27" s="49">
        <f t="shared" si="0"/>
        <v>5.4055289999999999E-2</v>
      </c>
      <c r="W27" s="56">
        <f t="shared" si="17"/>
        <v>271747.63815018459</v>
      </c>
      <c r="X27" s="122">
        <f t="shared" si="18"/>
        <v>5.5872672284766001E-2</v>
      </c>
      <c r="Y27" s="55">
        <f t="shared" si="19"/>
        <v>5.4055289999999978E-2</v>
      </c>
      <c r="Z27" s="56">
        <f t="shared" si="20"/>
        <v>271747.63815018459</v>
      </c>
      <c r="AA27" s="124">
        <f t="shared" si="21"/>
        <v>271747.63815018459</v>
      </c>
      <c r="AB27" s="51">
        <f t="shared" si="1"/>
        <v>2064.8624182764488</v>
      </c>
      <c r="AC27" s="55">
        <f t="shared" si="2"/>
        <v>5.5872672284766001E-2</v>
      </c>
      <c r="AD27" s="55">
        <f t="shared" si="3"/>
        <v>5.4055289999999978E-2</v>
      </c>
      <c r="AE27" s="116"/>
      <c r="AF27" s="145">
        <v>263447.84570916626</v>
      </c>
      <c r="AG27" s="118">
        <f t="shared" si="4"/>
        <v>2001.7968122324974</v>
      </c>
      <c r="AH27" s="55">
        <f t="shared" si="22"/>
        <v>3.1504499187216428E-2</v>
      </c>
      <c r="AI27" s="55">
        <f t="shared" si="22"/>
        <v>3.150449918721665E-2</v>
      </c>
      <c r="AJ27" s="119">
        <f t="shared" si="5"/>
        <v>0</v>
      </c>
      <c r="AL27" s="120">
        <v>212048</v>
      </c>
      <c r="AM27" s="50">
        <v>19319</v>
      </c>
      <c r="AN27" s="50">
        <v>40031</v>
      </c>
    </row>
    <row r="28" spans="1:40">
      <c r="A28" s="9" t="s">
        <v>80</v>
      </c>
      <c r="B28" s="23" t="s">
        <v>81</v>
      </c>
      <c r="E28" s="134">
        <v>522132.30102155893</v>
      </c>
      <c r="F28" s="52">
        <v>272953.16479492188</v>
      </c>
      <c r="G28" s="251">
        <f t="shared" si="6"/>
        <v>1912.9007037300814</v>
      </c>
      <c r="H28" s="53">
        <v>1.804901160700334E-2</v>
      </c>
      <c r="J28" s="131">
        <v>513134.10294399865</v>
      </c>
      <c r="K28" s="54">
        <v>275610.5</v>
      </c>
      <c r="L28" s="54">
        <f t="shared" si="7"/>
        <v>1861.8089765955892</v>
      </c>
      <c r="M28" s="127">
        <f t="shared" si="8"/>
        <v>9.7354987881332899E-3</v>
      </c>
      <c r="N28" s="120">
        <f t="shared" si="9"/>
        <v>555333</v>
      </c>
      <c r="O28" s="140">
        <f t="shared" si="10"/>
        <v>1.7535763119104875E-2</v>
      </c>
      <c r="P28" s="55">
        <f t="shared" si="11"/>
        <v>2.7441981307833263E-2</v>
      </c>
      <c r="Q28" s="125">
        <f t="shared" si="12"/>
        <v>6.431704399842042E-2</v>
      </c>
      <c r="R28" s="55">
        <f t="shared" si="13"/>
        <v>5.4055289999999999E-2</v>
      </c>
      <c r="S28" s="56">
        <f t="shared" si="14"/>
        <v>555714.30719935906</v>
      </c>
      <c r="T28" s="123">
        <f t="shared" si="15"/>
        <v>0</v>
      </c>
      <c r="U28" s="49">
        <f t="shared" si="16"/>
        <v>6.431704399842042E-2</v>
      </c>
      <c r="V28" s="49">
        <f t="shared" si="0"/>
        <v>5.4055289999999999E-2</v>
      </c>
      <c r="W28" s="56">
        <f t="shared" si="17"/>
        <v>555714.30719935906</v>
      </c>
      <c r="X28" s="122">
        <f t="shared" si="18"/>
        <v>6.431704399842042E-2</v>
      </c>
      <c r="Y28" s="55">
        <f t="shared" si="19"/>
        <v>5.4055289999999978E-2</v>
      </c>
      <c r="Z28" s="56">
        <f t="shared" si="20"/>
        <v>555714.30719935906</v>
      </c>
      <c r="AA28" s="124">
        <f t="shared" si="21"/>
        <v>555714.30719935906</v>
      </c>
      <c r="AB28" s="51">
        <f t="shared" si="1"/>
        <v>2016.3031060114149</v>
      </c>
      <c r="AC28" s="55">
        <f t="shared" si="2"/>
        <v>6.431704399842042E-2</v>
      </c>
      <c r="AD28" s="55">
        <f t="shared" si="3"/>
        <v>5.4055289999999978E-2</v>
      </c>
      <c r="AE28" s="116"/>
      <c r="AF28" s="145">
        <v>544641.02074386878</v>
      </c>
      <c r="AG28" s="118">
        <f t="shared" si="4"/>
        <v>1976.125803421382</v>
      </c>
      <c r="AH28" s="55">
        <f t="shared" si="22"/>
        <v>2.033134860162833E-2</v>
      </c>
      <c r="AI28" s="55">
        <f t="shared" si="22"/>
        <v>2.033134860162833E-2</v>
      </c>
      <c r="AJ28" s="119">
        <f t="shared" si="5"/>
        <v>0</v>
      </c>
      <c r="AL28" s="120">
        <v>418831</v>
      </c>
      <c r="AM28" s="50">
        <v>41276</v>
      </c>
      <c r="AN28" s="50">
        <v>95226</v>
      </c>
    </row>
    <row r="29" spans="1:40">
      <c r="A29" s="9" t="s">
        <v>82</v>
      </c>
      <c r="B29" s="23" t="s">
        <v>83</v>
      </c>
      <c r="E29" s="134">
        <v>590365.60126876563</v>
      </c>
      <c r="F29" s="52">
        <v>324183.16345214844</v>
      </c>
      <c r="G29" s="251">
        <f t="shared" si="6"/>
        <v>1821.0865579264034</v>
      </c>
      <c r="H29" s="53">
        <v>1.3982281806919072E-2</v>
      </c>
      <c r="J29" s="131">
        <v>581827.91893416515</v>
      </c>
      <c r="K29" s="54">
        <v>323764.0625</v>
      </c>
      <c r="L29" s="54">
        <f t="shared" si="7"/>
        <v>1797.0738149301703</v>
      </c>
      <c r="M29" s="127">
        <f t="shared" si="8"/>
        <v>-1.292790617765327E-3</v>
      </c>
      <c r="N29" s="120">
        <f t="shared" si="9"/>
        <v>620710</v>
      </c>
      <c r="O29" s="140">
        <f t="shared" si="10"/>
        <v>1.4673895935142456E-2</v>
      </c>
      <c r="P29" s="55">
        <f t="shared" si="11"/>
        <v>1.3362135042386258E-2</v>
      </c>
      <c r="Q29" s="125">
        <f t="shared" si="12"/>
        <v>5.2692617210482018E-2</v>
      </c>
      <c r="R29" s="55">
        <f t="shared" si="13"/>
        <v>5.4055289999999999E-2</v>
      </c>
      <c r="S29" s="56">
        <f t="shared" si="14"/>
        <v>621473.50991065672</v>
      </c>
      <c r="T29" s="123">
        <f t="shared" si="15"/>
        <v>0</v>
      </c>
      <c r="U29" s="49">
        <f t="shared" si="16"/>
        <v>5.2692617210482018E-2</v>
      </c>
      <c r="V29" s="49">
        <f t="shared" si="0"/>
        <v>5.4055289999999999E-2</v>
      </c>
      <c r="W29" s="56">
        <f t="shared" si="17"/>
        <v>621473.50991065672</v>
      </c>
      <c r="X29" s="122">
        <f t="shared" si="18"/>
        <v>5.2692617210482018E-2</v>
      </c>
      <c r="Y29" s="55">
        <f t="shared" si="19"/>
        <v>5.4055289999999978E-2</v>
      </c>
      <c r="Z29" s="56">
        <f t="shared" si="20"/>
        <v>621473.50991065672</v>
      </c>
      <c r="AA29" s="124">
        <f t="shared" si="21"/>
        <v>621473.50991065672</v>
      </c>
      <c r="AB29" s="51">
        <f t="shared" si="1"/>
        <v>1919.5259199302168</v>
      </c>
      <c r="AC29" s="55">
        <f t="shared" si="2"/>
        <v>5.2692617210482018E-2</v>
      </c>
      <c r="AD29" s="55">
        <f t="shared" si="3"/>
        <v>5.4055289999999978E-2</v>
      </c>
      <c r="AE29" s="116"/>
      <c r="AF29" s="145">
        <v>617238.98866312846</v>
      </c>
      <c r="AG29" s="118">
        <f t="shared" si="4"/>
        <v>1906.4468857260169</v>
      </c>
      <c r="AH29" s="55">
        <f t="shared" si="22"/>
        <v>6.8604241230771912E-3</v>
      </c>
      <c r="AI29" s="55">
        <f t="shared" si="22"/>
        <v>6.8604241230769691E-3</v>
      </c>
      <c r="AJ29" s="119">
        <f t="shared" si="5"/>
        <v>0</v>
      </c>
      <c r="AL29" s="120">
        <v>479569</v>
      </c>
      <c r="AM29" s="50">
        <v>49233</v>
      </c>
      <c r="AN29" s="50">
        <v>91908</v>
      </c>
    </row>
    <row r="30" spans="1:40">
      <c r="A30" s="9" t="s">
        <v>84</v>
      </c>
      <c r="B30" s="23" t="s">
        <v>85</v>
      </c>
      <c r="E30" s="134">
        <v>358444.08098565176</v>
      </c>
      <c r="F30" s="52">
        <v>165151.58276367188</v>
      </c>
      <c r="G30" s="251">
        <f t="shared" si="6"/>
        <v>2170.3944642091442</v>
      </c>
      <c r="H30" s="53">
        <v>5.726448021764563E-2</v>
      </c>
      <c r="J30" s="131">
        <v>337998.44646085775</v>
      </c>
      <c r="K30" s="54">
        <v>165618.96875</v>
      </c>
      <c r="L30" s="54">
        <f t="shared" si="7"/>
        <v>2040.8196537623819</v>
      </c>
      <c r="M30" s="127">
        <f t="shared" si="8"/>
        <v>2.83004242833651E-3</v>
      </c>
      <c r="N30" s="120">
        <f t="shared" si="9"/>
        <v>377569</v>
      </c>
      <c r="O30" s="140">
        <f t="shared" si="10"/>
        <v>6.0490321002589997E-2</v>
      </c>
      <c r="P30" s="55">
        <f t="shared" si="11"/>
        <v>6.3491553605867557E-2</v>
      </c>
      <c r="Q30" s="125">
        <f t="shared" si="12"/>
        <v>5.3171407701839035E-2</v>
      </c>
      <c r="R30" s="55">
        <f t="shared" si="13"/>
        <v>5.0199299127100069E-2</v>
      </c>
      <c r="S30" s="56">
        <f t="shared" si="14"/>
        <v>377569</v>
      </c>
      <c r="T30" s="123">
        <f t="shared" si="15"/>
        <v>0</v>
      </c>
      <c r="U30" s="49">
        <f t="shared" si="16"/>
        <v>5.3171407701839035E-2</v>
      </c>
      <c r="V30" s="49">
        <f t="shared" si="0"/>
        <v>5.0199299127100069E-2</v>
      </c>
      <c r="W30" s="56">
        <f t="shared" si="17"/>
        <v>377569</v>
      </c>
      <c r="X30" s="122">
        <f t="shared" si="18"/>
        <v>5.3171407701839035E-2</v>
      </c>
      <c r="Y30" s="55">
        <f t="shared" si="19"/>
        <v>5.0199299127100083E-2</v>
      </c>
      <c r="Z30" s="56">
        <f t="shared" si="20"/>
        <v>377569</v>
      </c>
      <c r="AA30" s="124">
        <f t="shared" si="21"/>
        <v>377569</v>
      </c>
      <c r="AB30" s="51">
        <f t="shared" si="1"/>
        <v>2279.7449039181993</v>
      </c>
      <c r="AC30" s="55">
        <f t="shared" si="2"/>
        <v>5.3355376832443291E-2</v>
      </c>
      <c r="AD30" s="55">
        <f t="shared" si="3"/>
        <v>5.0382749086535616E-2</v>
      </c>
      <c r="AE30" s="116"/>
      <c r="AF30" s="145">
        <v>358640.79820273811</v>
      </c>
      <c r="AG30" s="118">
        <f t="shared" si="4"/>
        <v>2165.457259573343</v>
      </c>
      <c r="AH30" s="55">
        <f t="shared" si="22"/>
        <v>5.2777603362799352E-2</v>
      </c>
      <c r="AI30" s="55">
        <f t="shared" si="22"/>
        <v>5.2777603362799352E-2</v>
      </c>
      <c r="AJ30" s="119">
        <f t="shared" si="5"/>
        <v>0</v>
      </c>
      <c r="AL30" s="120">
        <v>288479</v>
      </c>
      <c r="AM30" s="50">
        <v>32241</v>
      </c>
      <c r="AN30" s="50">
        <v>56849</v>
      </c>
    </row>
    <row r="31" spans="1:40">
      <c r="A31" s="9" t="s">
        <v>86</v>
      </c>
      <c r="B31" s="23" t="s">
        <v>87</v>
      </c>
      <c r="E31" s="134">
        <v>619882.15069385211</v>
      </c>
      <c r="F31" s="52">
        <v>345955.67114257813</v>
      </c>
      <c r="G31" s="251">
        <f t="shared" si="6"/>
        <v>1791.7964710524463</v>
      </c>
      <c r="H31" s="53">
        <v>-9.8841192895944285E-3</v>
      </c>
      <c r="J31" s="131">
        <v>624660.35461776902</v>
      </c>
      <c r="K31" s="54">
        <v>346843</v>
      </c>
      <c r="L31" s="54">
        <f t="shared" si="7"/>
        <v>1800.9887892152042</v>
      </c>
      <c r="M31" s="127">
        <f t="shared" si="8"/>
        <v>2.5648628753254243E-3</v>
      </c>
      <c r="N31" s="120">
        <f t="shared" si="9"/>
        <v>654164</v>
      </c>
      <c r="O31" s="140">
        <f t="shared" si="10"/>
        <v>-7.6492831481849155E-3</v>
      </c>
      <c r="P31" s="55">
        <f t="shared" si="11"/>
        <v>-5.1040396352292072E-3</v>
      </c>
      <c r="Q31" s="125">
        <f t="shared" si="12"/>
        <v>5.6758797281861284E-2</v>
      </c>
      <c r="R31" s="55">
        <f t="shared" si="13"/>
        <v>5.4055289999999999E-2</v>
      </c>
      <c r="S31" s="56">
        <f t="shared" si="14"/>
        <v>655065.91602372867</v>
      </c>
      <c r="T31" s="123">
        <f t="shared" si="15"/>
        <v>0</v>
      </c>
      <c r="U31" s="49">
        <f t="shared" si="16"/>
        <v>5.6758797281861284E-2</v>
      </c>
      <c r="V31" s="49">
        <f t="shared" si="0"/>
        <v>5.4055289999999999E-2</v>
      </c>
      <c r="W31" s="56">
        <f t="shared" si="17"/>
        <v>655065.91602372867</v>
      </c>
      <c r="X31" s="122">
        <f t="shared" si="18"/>
        <v>5.6758797281861284E-2</v>
      </c>
      <c r="Y31" s="55">
        <f t="shared" si="19"/>
        <v>5.4055289999999978E-2</v>
      </c>
      <c r="Z31" s="56">
        <f t="shared" si="20"/>
        <v>655065.91602372867</v>
      </c>
      <c r="AA31" s="124">
        <f t="shared" si="21"/>
        <v>655065.91602372867</v>
      </c>
      <c r="AB31" s="51">
        <f t="shared" si="1"/>
        <v>1888.6525489161627</v>
      </c>
      <c r="AC31" s="55">
        <f t="shared" si="2"/>
        <v>5.6758797281861284E-2</v>
      </c>
      <c r="AD31" s="55">
        <f t="shared" si="3"/>
        <v>5.4055289999999756E-2</v>
      </c>
      <c r="AE31" s="116"/>
      <c r="AF31" s="145">
        <v>662622.62073589663</v>
      </c>
      <c r="AG31" s="118">
        <f t="shared" si="4"/>
        <v>1910.4396534913394</v>
      </c>
      <c r="AH31" s="55">
        <f t="shared" si="22"/>
        <v>-1.1404235949228014E-2</v>
      </c>
      <c r="AI31" s="55">
        <f t="shared" si="22"/>
        <v>-1.1404235949228014E-2</v>
      </c>
      <c r="AJ31" s="119">
        <f t="shared" si="5"/>
        <v>0</v>
      </c>
      <c r="AL31" s="120">
        <v>512458</v>
      </c>
      <c r="AM31" s="50">
        <v>47887</v>
      </c>
      <c r="AN31" s="50">
        <v>93819</v>
      </c>
    </row>
    <row r="32" spans="1:40">
      <c r="A32" s="9" t="s">
        <v>88</v>
      </c>
      <c r="B32" s="23" t="s">
        <v>89</v>
      </c>
      <c r="E32" s="134">
        <v>301448.51264594123</v>
      </c>
      <c r="F32" s="52">
        <v>185925.41552734375</v>
      </c>
      <c r="G32" s="251">
        <f t="shared" si="6"/>
        <v>1621.3410726604382</v>
      </c>
      <c r="H32" s="53">
        <v>-1.8691235596091316E-2</v>
      </c>
      <c r="J32" s="131">
        <v>307127.47393409722</v>
      </c>
      <c r="K32" s="54">
        <v>186311.0625</v>
      </c>
      <c r="L32" s="54">
        <f t="shared" si="7"/>
        <v>1648.466117969228</v>
      </c>
      <c r="M32" s="127">
        <f t="shared" si="8"/>
        <v>2.0742025589262081E-3</v>
      </c>
      <c r="N32" s="120">
        <f t="shared" si="9"/>
        <v>318719</v>
      </c>
      <c r="O32" s="140">
        <f t="shared" si="10"/>
        <v>-1.8490567500889066E-2</v>
      </c>
      <c r="P32" s="55">
        <f t="shared" si="11"/>
        <v>-1.6454718124389256E-2</v>
      </c>
      <c r="Q32" s="125">
        <f t="shared" si="12"/>
        <v>5.6241614179767696E-2</v>
      </c>
      <c r="R32" s="55">
        <f t="shared" si="13"/>
        <v>5.4055289999999999E-2</v>
      </c>
      <c r="S32" s="56">
        <f t="shared" si="14"/>
        <v>318719</v>
      </c>
      <c r="T32" s="123">
        <f t="shared" si="15"/>
        <v>0</v>
      </c>
      <c r="U32" s="49">
        <f t="shared" si="16"/>
        <v>5.6241614179767696E-2</v>
      </c>
      <c r="V32" s="49">
        <f t="shared" si="0"/>
        <v>5.4055289999999999E-2</v>
      </c>
      <c r="W32" s="56">
        <f t="shared" si="17"/>
        <v>318719</v>
      </c>
      <c r="X32" s="122">
        <f t="shared" si="18"/>
        <v>5.6241614179767696E-2</v>
      </c>
      <c r="Y32" s="55">
        <f t="shared" si="19"/>
        <v>5.4055289999999978E-2</v>
      </c>
      <c r="Z32" s="56">
        <f t="shared" si="20"/>
        <v>318719</v>
      </c>
      <c r="AA32" s="124">
        <f t="shared" si="21"/>
        <v>318719</v>
      </c>
      <c r="AB32" s="51">
        <f t="shared" si="1"/>
        <v>1710.6821018746539</v>
      </c>
      <c r="AC32" s="55">
        <f t="shared" si="2"/>
        <v>5.729166550688336E-2</v>
      </c>
      <c r="AD32" s="55">
        <f t="shared" si="3"/>
        <v>5.5103167816267673E-2</v>
      </c>
      <c r="AE32" s="116"/>
      <c r="AF32" s="145">
        <v>325798.53855572268</v>
      </c>
      <c r="AG32" s="118">
        <f t="shared" si="4"/>
        <v>1748.6805892469356</v>
      </c>
      <c r="AH32" s="55">
        <f t="shared" si="22"/>
        <v>-2.1729804520015827E-2</v>
      </c>
      <c r="AI32" s="55">
        <f t="shared" si="22"/>
        <v>-2.1729804520015716E-2</v>
      </c>
      <c r="AJ32" s="119">
        <f t="shared" si="5"/>
        <v>0</v>
      </c>
      <c r="AL32" s="120">
        <v>242954</v>
      </c>
      <c r="AM32" s="50">
        <v>25128</v>
      </c>
      <c r="AN32" s="50">
        <v>50637</v>
      </c>
    </row>
    <row r="33" spans="1:40">
      <c r="A33" s="9" t="s">
        <v>90</v>
      </c>
      <c r="B33" s="23" t="s">
        <v>91</v>
      </c>
      <c r="E33" s="134">
        <v>317256.76648311608</v>
      </c>
      <c r="F33" s="52">
        <v>155093.08374023438</v>
      </c>
      <c r="G33" s="251">
        <f t="shared" si="6"/>
        <v>2045.5893894952135</v>
      </c>
      <c r="H33" s="53">
        <v>3.7527143211662173E-2</v>
      </c>
      <c r="J33" s="131">
        <v>304704.04060797335</v>
      </c>
      <c r="K33" s="54">
        <v>155182.25</v>
      </c>
      <c r="L33" s="54">
        <f t="shared" si="7"/>
        <v>1963.5237961040864</v>
      </c>
      <c r="M33" s="127">
        <f t="shared" si="8"/>
        <v>5.7492092887234669E-4</v>
      </c>
      <c r="N33" s="120">
        <f t="shared" si="9"/>
        <v>334117</v>
      </c>
      <c r="O33" s="140">
        <f t="shared" si="10"/>
        <v>4.1196453614781081E-2</v>
      </c>
      <c r="P33" s="55">
        <f t="shared" si="11"/>
        <v>4.1795059247031752E-2</v>
      </c>
      <c r="Q33" s="125">
        <f t="shared" si="12"/>
        <v>5.4661288446409495E-2</v>
      </c>
      <c r="R33" s="55">
        <f t="shared" si="13"/>
        <v>5.4055289999999999E-2</v>
      </c>
      <c r="S33" s="56">
        <f t="shared" si="14"/>
        <v>334598.43010742485</v>
      </c>
      <c r="T33" s="123">
        <f t="shared" si="15"/>
        <v>0</v>
      </c>
      <c r="U33" s="49">
        <f t="shared" si="16"/>
        <v>5.4661288446409495E-2</v>
      </c>
      <c r="V33" s="49">
        <f t="shared" si="0"/>
        <v>5.4055289999999999E-2</v>
      </c>
      <c r="W33" s="56">
        <f t="shared" si="17"/>
        <v>334598.43010742485</v>
      </c>
      <c r="X33" s="122">
        <f t="shared" si="18"/>
        <v>5.4661288446409495E-2</v>
      </c>
      <c r="Y33" s="55">
        <f t="shared" si="19"/>
        <v>5.4055289999999978E-2</v>
      </c>
      <c r="Z33" s="56">
        <f t="shared" si="20"/>
        <v>334598.43010742485</v>
      </c>
      <c r="AA33" s="124">
        <f t="shared" si="21"/>
        <v>334598.43010742485</v>
      </c>
      <c r="AB33" s="51">
        <f t="shared" si="1"/>
        <v>2156.1643171653</v>
      </c>
      <c r="AC33" s="55">
        <f t="shared" si="2"/>
        <v>5.4661288446409495E-2</v>
      </c>
      <c r="AD33" s="55">
        <f t="shared" si="3"/>
        <v>5.4055289999999978E-2</v>
      </c>
      <c r="AE33" s="116"/>
      <c r="AF33" s="145">
        <v>323388.35892835393</v>
      </c>
      <c r="AG33" s="118">
        <f t="shared" si="4"/>
        <v>2083.9262153265204</v>
      </c>
      <c r="AH33" s="55">
        <f t="shared" si="22"/>
        <v>3.4664423964483104E-2</v>
      </c>
      <c r="AI33" s="55">
        <f t="shared" si="22"/>
        <v>3.4664423964483326E-2</v>
      </c>
      <c r="AJ33" s="119">
        <f t="shared" si="5"/>
        <v>0</v>
      </c>
      <c r="AL33" s="120">
        <v>255747</v>
      </c>
      <c r="AM33" s="50">
        <v>22605</v>
      </c>
      <c r="AN33" s="50">
        <v>55765</v>
      </c>
    </row>
    <row r="34" spans="1:40">
      <c r="A34" s="9" t="s">
        <v>92</v>
      </c>
      <c r="B34" s="23" t="s">
        <v>93</v>
      </c>
      <c r="E34" s="134">
        <v>236811.73196074419</v>
      </c>
      <c r="F34" s="52">
        <v>125038.33166503906</v>
      </c>
      <c r="G34" s="251">
        <f t="shared" si="6"/>
        <v>1893.9130809512965</v>
      </c>
      <c r="H34" s="53">
        <v>8.9700885851311529E-3</v>
      </c>
      <c r="J34" s="131">
        <v>234331.18610926712</v>
      </c>
      <c r="K34" s="54">
        <v>125268.4765625</v>
      </c>
      <c r="L34" s="54">
        <f t="shared" si="7"/>
        <v>1870.6317226772742</v>
      </c>
      <c r="M34" s="127">
        <f t="shared" si="8"/>
        <v>1.8405947551944912E-3</v>
      </c>
      <c r="N34" s="120">
        <f t="shared" si="9"/>
        <v>249803</v>
      </c>
      <c r="O34" s="140">
        <f t="shared" si="10"/>
        <v>1.0585641171638294E-2</v>
      </c>
      <c r="P34" s="55">
        <f t="shared" si="11"/>
        <v>1.2445719802453459E-2</v>
      </c>
      <c r="Q34" s="125">
        <f t="shared" si="12"/>
        <v>5.5995378638459048E-2</v>
      </c>
      <c r="R34" s="55">
        <f t="shared" si="13"/>
        <v>5.4055289999999999E-2</v>
      </c>
      <c r="S34" s="56">
        <f t="shared" si="14"/>
        <v>250072.09455791535</v>
      </c>
      <c r="T34" s="123">
        <f t="shared" si="15"/>
        <v>0</v>
      </c>
      <c r="U34" s="49">
        <f t="shared" si="16"/>
        <v>5.5995378638459048E-2</v>
      </c>
      <c r="V34" s="49">
        <f t="shared" si="0"/>
        <v>5.4055289999999999E-2</v>
      </c>
      <c r="W34" s="56">
        <f t="shared" si="17"/>
        <v>250072.09455791535</v>
      </c>
      <c r="X34" s="122">
        <f t="shared" si="18"/>
        <v>5.5995378638459048E-2</v>
      </c>
      <c r="Y34" s="55">
        <f t="shared" si="19"/>
        <v>5.4055289999999978E-2</v>
      </c>
      <c r="Z34" s="56">
        <f t="shared" si="20"/>
        <v>250072.09455791535</v>
      </c>
      <c r="AA34" s="124">
        <f t="shared" si="21"/>
        <v>250072.09455791535</v>
      </c>
      <c r="AB34" s="51">
        <f t="shared" si="1"/>
        <v>1996.2891017769127</v>
      </c>
      <c r="AC34" s="55">
        <f t="shared" si="2"/>
        <v>5.5995378638459048E-2</v>
      </c>
      <c r="AD34" s="55">
        <f t="shared" si="3"/>
        <v>5.40552900000002E-2</v>
      </c>
      <c r="AE34" s="116"/>
      <c r="AF34" s="145">
        <v>248637.40687619994</v>
      </c>
      <c r="AG34" s="118">
        <f t="shared" si="4"/>
        <v>1984.8361990109113</v>
      </c>
      <c r="AH34" s="55">
        <f t="shared" si="22"/>
        <v>5.7702004687885111E-3</v>
      </c>
      <c r="AI34" s="55">
        <f t="shared" si="22"/>
        <v>5.7702004687887332E-3</v>
      </c>
      <c r="AJ34" s="119">
        <f t="shared" si="5"/>
        <v>0</v>
      </c>
      <c r="AL34" s="120">
        <v>193215</v>
      </c>
      <c r="AM34" s="50">
        <v>17490</v>
      </c>
      <c r="AN34" s="50">
        <v>39098</v>
      </c>
    </row>
    <row r="35" spans="1:40">
      <c r="A35" s="9" t="s">
        <v>94</v>
      </c>
      <c r="B35" s="23" t="s">
        <v>95</v>
      </c>
      <c r="E35" s="134">
        <v>542639.76824327512</v>
      </c>
      <c r="F35" s="52">
        <v>312021.74751663208</v>
      </c>
      <c r="G35" s="251">
        <f t="shared" si="6"/>
        <v>1739.1088043129112</v>
      </c>
      <c r="H35" s="53">
        <v>-7.6586288469526753E-4</v>
      </c>
      <c r="J35" s="131">
        <v>541847.65507652366</v>
      </c>
      <c r="K35" s="54">
        <v>313465.75</v>
      </c>
      <c r="L35" s="54">
        <f t="shared" si="7"/>
        <v>1728.5705219039837</v>
      </c>
      <c r="M35" s="127">
        <f t="shared" si="8"/>
        <v>4.6278905071863718E-3</v>
      </c>
      <c r="N35" s="120">
        <f t="shared" si="9"/>
        <v>574200</v>
      </c>
      <c r="O35" s="140">
        <f t="shared" si="10"/>
        <v>1.4618743097440934E-3</v>
      </c>
      <c r="P35" s="55">
        <f t="shared" si="11"/>
        <v>6.0965302111710695E-3</v>
      </c>
      <c r="Q35" s="125">
        <f t="shared" si="12"/>
        <v>5.8933342470640637E-2</v>
      </c>
      <c r="R35" s="55">
        <f t="shared" si="13"/>
        <v>5.4055289999999999E-2</v>
      </c>
      <c r="S35" s="56">
        <f t="shared" si="14"/>
        <v>574619.34354334511</v>
      </c>
      <c r="T35" s="123">
        <f t="shared" si="15"/>
        <v>0</v>
      </c>
      <c r="U35" s="49">
        <f t="shared" si="16"/>
        <v>5.8933342470640637E-2</v>
      </c>
      <c r="V35" s="49">
        <f t="shared" si="0"/>
        <v>5.4055289999999999E-2</v>
      </c>
      <c r="W35" s="56">
        <f t="shared" si="17"/>
        <v>574619.34354334511</v>
      </c>
      <c r="X35" s="122">
        <f t="shared" si="18"/>
        <v>5.8933342470640637E-2</v>
      </c>
      <c r="Y35" s="55">
        <f t="shared" si="19"/>
        <v>5.4055289999999978E-2</v>
      </c>
      <c r="Z35" s="56">
        <f t="shared" si="20"/>
        <v>574619.34354334511</v>
      </c>
      <c r="AA35" s="124">
        <f t="shared" si="21"/>
        <v>574619.34354334511</v>
      </c>
      <c r="AB35" s="51">
        <f t="shared" si="1"/>
        <v>1833.1168350715991</v>
      </c>
      <c r="AC35" s="55">
        <f t="shared" si="2"/>
        <v>5.8933342470640637E-2</v>
      </c>
      <c r="AD35" s="55">
        <f t="shared" si="3"/>
        <v>5.40552900000002E-2</v>
      </c>
      <c r="AE35" s="116"/>
      <c r="AF35" s="145">
        <v>574855.24830227415</v>
      </c>
      <c r="AG35" s="118">
        <f t="shared" si="4"/>
        <v>1833.8694045594268</v>
      </c>
      <c r="AH35" s="55">
        <f t="shared" si="22"/>
        <v>-4.1037245397990141E-4</v>
      </c>
      <c r="AI35" s="55">
        <f t="shared" si="22"/>
        <v>-4.1037245397990141E-4</v>
      </c>
      <c r="AJ35" s="119">
        <f t="shared" si="5"/>
        <v>0</v>
      </c>
      <c r="AL35" s="120">
        <v>434972</v>
      </c>
      <c r="AM35" s="50">
        <v>41482</v>
      </c>
      <c r="AN35" s="50">
        <v>97746</v>
      </c>
    </row>
    <row r="36" spans="1:40">
      <c r="A36" s="9" t="s">
        <v>96</v>
      </c>
      <c r="B36" s="23" t="s">
        <v>97</v>
      </c>
      <c r="E36" s="134">
        <v>384418.78804853256</v>
      </c>
      <c r="F36" s="52">
        <v>197589.50048828125</v>
      </c>
      <c r="G36" s="251">
        <f t="shared" si="6"/>
        <v>1945.5425875289961</v>
      </c>
      <c r="H36" s="53">
        <v>1.3373811437209504E-2</v>
      </c>
      <c r="J36" s="131">
        <v>378840.54595317494</v>
      </c>
      <c r="K36" s="54">
        <v>198154.4375</v>
      </c>
      <c r="L36" s="54">
        <f t="shared" si="7"/>
        <v>1911.8448758089253</v>
      </c>
      <c r="M36" s="127">
        <f t="shared" si="8"/>
        <v>2.8591448954660148E-3</v>
      </c>
      <c r="N36" s="120">
        <f t="shared" si="9"/>
        <v>405812</v>
      </c>
      <c r="O36" s="140">
        <f t="shared" si="10"/>
        <v>1.4724511816238017E-2</v>
      </c>
      <c r="P36" s="55">
        <f t="shared" si="11"/>
        <v>1.7625756224501687E-2</v>
      </c>
      <c r="Q36" s="125">
        <f t="shared" si="12"/>
        <v>5.7068986801942501E-2</v>
      </c>
      <c r="R36" s="55">
        <f t="shared" si="13"/>
        <v>5.4055289999999999E-2</v>
      </c>
      <c r="S36" s="56">
        <f t="shared" si="14"/>
        <v>406357.17879009299</v>
      </c>
      <c r="T36" s="123">
        <f t="shared" si="15"/>
        <v>0</v>
      </c>
      <c r="U36" s="49">
        <f t="shared" si="16"/>
        <v>5.7068986801942501E-2</v>
      </c>
      <c r="V36" s="49">
        <f t="shared" si="0"/>
        <v>5.4055289999999999E-2</v>
      </c>
      <c r="W36" s="56">
        <f t="shared" si="17"/>
        <v>406357.17879009299</v>
      </c>
      <c r="X36" s="122">
        <f t="shared" si="18"/>
        <v>5.7068986801942501E-2</v>
      </c>
      <c r="Y36" s="55">
        <f t="shared" si="19"/>
        <v>5.4055289999999978E-2</v>
      </c>
      <c r="Z36" s="56">
        <f t="shared" si="20"/>
        <v>406357.17879009299</v>
      </c>
      <c r="AA36" s="124">
        <f t="shared" si="21"/>
        <v>406357.17879009299</v>
      </c>
      <c r="AB36" s="51">
        <f t="shared" si="1"/>
        <v>2050.7094563052265</v>
      </c>
      <c r="AC36" s="55">
        <f t="shared" si="2"/>
        <v>5.7068986801942501E-2</v>
      </c>
      <c r="AD36" s="55">
        <f t="shared" si="3"/>
        <v>5.4055289999999978E-2</v>
      </c>
      <c r="AE36" s="116"/>
      <c r="AF36" s="145">
        <v>401827.15409276378</v>
      </c>
      <c r="AG36" s="118">
        <f t="shared" si="4"/>
        <v>2027.8483750471842</v>
      </c>
      <c r="AH36" s="55">
        <f t="shared" si="22"/>
        <v>1.1273565390464979E-2</v>
      </c>
      <c r="AI36" s="55">
        <f t="shared" si="22"/>
        <v>1.1273565390464757E-2</v>
      </c>
      <c r="AJ36" s="119">
        <f t="shared" si="5"/>
        <v>0</v>
      </c>
      <c r="AL36" s="120">
        <v>316985</v>
      </c>
      <c r="AM36" s="50">
        <v>30202</v>
      </c>
      <c r="AN36" s="50">
        <v>58625</v>
      </c>
    </row>
    <row r="37" spans="1:40">
      <c r="A37" s="9" t="s">
        <v>98</v>
      </c>
      <c r="B37" s="23" t="s">
        <v>99</v>
      </c>
      <c r="E37" s="134">
        <v>461588.56778969336</v>
      </c>
      <c r="F37" s="52">
        <v>247904.74877929688</v>
      </c>
      <c r="G37" s="251">
        <f t="shared" si="6"/>
        <v>1861.9593616604482</v>
      </c>
      <c r="H37" s="53">
        <v>1.1731192978444493E-2</v>
      </c>
      <c r="J37" s="131">
        <v>455241.66060692136</v>
      </c>
      <c r="K37" s="54">
        <v>248556.28125</v>
      </c>
      <c r="L37" s="54">
        <f t="shared" si="7"/>
        <v>1831.543577645642</v>
      </c>
      <c r="M37" s="127">
        <f t="shared" si="8"/>
        <v>2.6281564750627595E-3</v>
      </c>
      <c r="N37" s="120">
        <f t="shared" si="9"/>
        <v>487363</v>
      </c>
      <c r="O37" s="140">
        <f t="shared" si="10"/>
        <v>1.3941841733707827E-2</v>
      </c>
      <c r="P37" s="55">
        <f t="shared" si="11"/>
        <v>1.6606639550397206E-2</v>
      </c>
      <c r="Q37" s="125">
        <f t="shared" si="12"/>
        <v>5.6825512235487707E-2</v>
      </c>
      <c r="R37" s="55">
        <f t="shared" si="13"/>
        <v>5.4055289999999999E-2</v>
      </c>
      <c r="S37" s="56">
        <f t="shared" si="14"/>
        <v>487818.57459638786</v>
      </c>
      <c r="T37" s="123">
        <f t="shared" si="15"/>
        <v>0</v>
      </c>
      <c r="U37" s="49">
        <f t="shared" si="16"/>
        <v>5.6825512235487707E-2</v>
      </c>
      <c r="V37" s="49">
        <f t="shared" si="0"/>
        <v>5.4055289999999999E-2</v>
      </c>
      <c r="W37" s="56">
        <f t="shared" si="17"/>
        <v>487818.57459638786</v>
      </c>
      <c r="X37" s="122">
        <f t="shared" si="18"/>
        <v>5.6825512235487707E-2</v>
      </c>
      <c r="Y37" s="55">
        <f t="shared" si="19"/>
        <v>5.4055289999999978E-2</v>
      </c>
      <c r="Z37" s="56">
        <f t="shared" si="20"/>
        <v>487818.57459638786</v>
      </c>
      <c r="AA37" s="124">
        <f t="shared" si="21"/>
        <v>487818.57459638786</v>
      </c>
      <c r="AB37" s="51">
        <f t="shared" si="1"/>
        <v>1962.6081149232186</v>
      </c>
      <c r="AC37" s="55">
        <f t="shared" si="2"/>
        <v>5.6825512235487707E-2</v>
      </c>
      <c r="AD37" s="55">
        <f t="shared" si="3"/>
        <v>5.4055289999999978E-2</v>
      </c>
      <c r="AE37" s="116"/>
      <c r="AF37" s="145">
        <v>483002.59420085698</v>
      </c>
      <c r="AG37" s="118">
        <f t="shared" si="4"/>
        <v>1943.2323004343989</v>
      </c>
      <c r="AH37" s="55">
        <f t="shared" si="22"/>
        <v>9.9709203498152821E-3</v>
      </c>
      <c r="AI37" s="55">
        <f t="shared" si="22"/>
        <v>9.9709203498152821E-3</v>
      </c>
      <c r="AJ37" s="119">
        <f t="shared" si="5"/>
        <v>0</v>
      </c>
      <c r="AL37" s="120">
        <v>373507</v>
      </c>
      <c r="AM37" s="50">
        <v>34933</v>
      </c>
      <c r="AN37" s="50">
        <v>78923</v>
      </c>
    </row>
    <row r="38" spans="1:40">
      <c r="A38" s="9" t="s">
        <v>100</v>
      </c>
      <c r="B38" s="23" t="s">
        <v>101</v>
      </c>
      <c r="E38" s="134">
        <v>412668.49079793209</v>
      </c>
      <c r="F38" s="52">
        <v>242027.00146484375</v>
      </c>
      <c r="G38" s="251">
        <f t="shared" si="6"/>
        <v>1705.0514541778318</v>
      </c>
      <c r="H38" s="53">
        <v>5.196183416775435E-2</v>
      </c>
      <c r="J38" s="131">
        <v>392201.1444326365</v>
      </c>
      <c r="K38" s="54">
        <v>243556.875</v>
      </c>
      <c r="L38" s="54">
        <f t="shared" si="7"/>
        <v>1610.3061941184642</v>
      </c>
      <c r="M38" s="127">
        <f t="shared" si="8"/>
        <v>6.3210861841729304E-3</v>
      </c>
      <c r="N38" s="120">
        <f t="shared" si="9"/>
        <v>437485</v>
      </c>
      <c r="O38" s="140">
        <f t="shared" si="10"/>
        <v>5.2185840494942681E-2</v>
      </c>
      <c r="P38" s="55">
        <f t="shared" si="11"/>
        <v>5.8836797874477709E-2</v>
      </c>
      <c r="Q38" s="125">
        <f t="shared" si="12"/>
        <v>5.8176474124967736E-2</v>
      </c>
      <c r="R38" s="55">
        <f t="shared" si="13"/>
        <v>5.1529664490508761E-2</v>
      </c>
      <c r="S38" s="56">
        <f t="shared" si="14"/>
        <v>437485</v>
      </c>
      <c r="T38" s="123">
        <f t="shared" si="15"/>
        <v>0</v>
      </c>
      <c r="U38" s="49">
        <f t="shared" si="16"/>
        <v>5.8176474124967736E-2</v>
      </c>
      <c r="V38" s="49">
        <f t="shared" si="0"/>
        <v>5.1529664490508761E-2</v>
      </c>
      <c r="W38" s="56">
        <f t="shared" si="17"/>
        <v>437485</v>
      </c>
      <c r="X38" s="122">
        <f t="shared" si="18"/>
        <v>5.8176474124967736E-2</v>
      </c>
      <c r="Y38" s="55">
        <f t="shared" si="19"/>
        <v>5.1529664490508775E-2</v>
      </c>
      <c r="Z38" s="56">
        <f t="shared" si="20"/>
        <v>437485</v>
      </c>
      <c r="AA38" s="124">
        <f t="shared" si="21"/>
        <v>437485</v>
      </c>
      <c r="AB38" s="51">
        <f t="shared" si="1"/>
        <v>1796.2334259708332</v>
      </c>
      <c r="AC38" s="55">
        <f t="shared" si="2"/>
        <v>6.0136670851905771E-2</v>
      </c>
      <c r="AD38" s="55">
        <f t="shared" si="3"/>
        <v>5.3477548474904379E-2</v>
      </c>
      <c r="AE38" s="116"/>
      <c r="AF38" s="145">
        <v>416228.15740215016</v>
      </c>
      <c r="AG38" s="118">
        <f t="shared" si="4"/>
        <v>1708.956716586835</v>
      </c>
      <c r="AH38" s="55">
        <f t="shared" si="22"/>
        <v>5.1070169616881378E-2</v>
      </c>
      <c r="AI38" s="55">
        <f t="shared" si="22"/>
        <v>5.1070169616881378E-2</v>
      </c>
      <c r="AJ38" s="119">
        <f t="shared" si="5"/>
        <v>0</v>
      </c>
      <c r="AL38" s="120">
        <v>325563</v>
      </c>
      <c r="AM38" s="50">
        <v>32611</v>
      </c>
      <c r="AN38" s="50">
        <v>79311</v>
      </c>
    </row>
    <row r="39" spans="1:40">
      <c r="A39" s="9" t="s">
        <v>102</v>
      </c>
      <c r="B39" s="23" t="s">
        <v>103</v>
      </c>
      <c r="E39" s="134">
        <v>170629.35562584206</v>
      </c>
      <c r="F39" s="52">
        <v>107018.25</v>
      </c>
      <c r="G39" s="251">
        <f t="shared" si="6"/>
        <v>1594.394933815887</v>
      </c>
      <c r="H39" s="53">
        <v>-2.4516102801696138E-2</v>
      </c>
      <c r="J39" s="131">
        <v>174582.46544510926</v>
      </c>
      <c r="K39" s="54">
        <v>107292.4375</v>
      </c>
      <c r="L39" s="54">
        <f t="shared" si="7"/>
        <v>1627.164686654726</v>
      </c>
      <c r="M39" s="127">
        <f t="shared" si="8"/>
        <v>2.5620630126170774E-3</v>
      </c>
      <c r="N39" s="120">
        <f t="shared" si="9"/>
        <v>180050</v>
      </c>
      <c r="O39" s="140">
        <f t="shared" si="10"/>
        <v>-2.2643223700550275E-2</v>
      </c>
      <c r="P39" s="55">
        <f t="shared" si="11"/>
        <v>-2.0139174053863007E-2</v>
      </c>
      <c r="Q39" s="125">
        <f t="shared" si="12"/>
        <v>5.6755846071762317E-2</v>
      </c>
      <c r="R39" s="55">
        <f t="shared" si="13"/>
        <v>5.4055289999999999E-2</v>
      </c>
      <c r="S39" s="56">
        <f t="shared" si="14"/>
        <v>180313.56906906635</v>
      </c>
      <c r="T39" s="123">
        <f t="shared" si="15"/>
        <v>0</v>
      </c>
      <c r="U39" s="49">
        <f t="shared" si="16"/>
        <v>5.6755846071762317E-2</v>
      </c>
      <c r="V39" s="49">
        <f t="shared" si="0"/>
        <v>5.4055289999999999E-2</v>
      </c>
      <c r="W39" s="56">
        <f t="shared" si="17"/>
        <v>180313.56906906635</v>
      </c>
      <c r="X39" s="122">
        <f t="shared" si="18"/>
        <v>5.6755846071762317E-2</v>
      </c>
      <c r="Y39" s="55">
        <f t="shared" si="19"/>
        <v>5.4055289999999978E-2</v>
      </c>
      <c r="Z39" s="56">
        <f t="shared" si="20"/>
        <v>180313.56906906635</v>
      </c>
      <c r="AA39" s="124">
        <f t="shared" si="21"/>
        <v>180313.56906906635</v>
      </c>
      <c r="AB39" s="51">
        <f t="shared" si="1"/>
        <v>1680.5804143378357</v>
      </c>
      <c r="AC39" s="55">
        <f t="shared" si="2"/>
        <v>5.6755846071762317E-2</v>
      </c>
      <c r="AD39" s="55">
        <f t="shared" si="3"/>
        <v>5.4055289999999978E-2</v>
      </c>
      <c r="AE39" s="116"/>
      <c r="AF39" s="145">
        <v>185146.4364595474</v>
      </c>
      <c r="AG39" s="118">
        <f t="shared" si="4"/>
        <v>1725.6242916426183</v>
      </c>
      <c r="AH39" s="55">
        <f t="shared" si="22"/>
        <v>-2.6102945770371311E-2</v>
      </c>
      <c r="AI39" s="55">
        <f t="shared" si="22"/>
        <v>-2.6102945770371311E-2</v>
      </c>
      <c r="AJ39" s="119">
        <f t="shared" si="5"/>
        <v>0</v>
      </c>
      <c r="AL39" s="120">
        <v>141117</v>
      </c>
      <c r="AM39" s="50">
        <v>13917</v>
      </c>
      <c r="AN39" s="50">
        <v>25016</v>
      </c>
    </row>
    <row r="40" spans="1:40">
      <c r="A40" s="9" t="s">
        <v>104</v>
      </c>
      <c r="B40" s="23" t="s">
        <v>105</v>
      </c>
      <c r="E40" s="134">
        <v>365531.22475004935</v>
      </c>
      <c r="F40" s="52">
        <v>218209.00561523438</v>
      </c>
      <c r="G40" s="251">
        <f t="shared" si="6"/>
        <v>1675.1427087962936</v>
      </c>
      <c r="H40" s="53">
        <v>-2.0118585489742324E-3</v>
      </c>
      <c r="J40" s="131">
        <v>366925.0773507416</v>
      </c>
      <c r="K40" s="54">
        <v>219281.65625</v>
      </c>
      <c r="L40" s="54">
        <f t="shared" si="7"/>
        <v>1673.3049340543807</v>
      </c>
      <c r="M40" s="127">
        <f t="shared" si="8"/>
        <v>4.9157028681805492E-3</v>
      </c>
      <c r="N40" s="120">
        <f t="shared" si="9"/>
        <v>386765</v>
      </c>
      <c r="O40" s="140">
        <f t="shared" si="10"/>
        <v>-3.7987389980430608E-3</v>
      </c>
      <c r="P40" s="55">
        <f t="shared" si="11"/>
        <v>1.0982903979490644E-3</v>
      </c>
      <c r="Q40" s="125">
        <f t="shared" si="12"/>
        <v>5.9236712612273923E-2</v>
      </c>
      <c r="R40" s="55">
        <f t="shared" si="13"/>
        <v>5.4055289999999999E-2</v>
      </c>
      <c r="S40" s="56">
        <f t="shared" si="14"/>
        <v>387184.09286138054</v>
      </c>
      <c r="T40" s="123">
        <f t="shared" si="15"/>
        <v>0</v>
      </c>
      <c r="U40" s="49">
        <f t="shared" si="16"/>
        <v>5.9236712612273923E-2</v>
      </c>
      <c r="V40" s="49">
        <f t="shared" si="0"/>
        <v>5.4055289999999999E-2</v>
      </c>
      <c r="W40" s="56">
        <f t="shared" si="17"/>
        <v>387184.09286138054</v>
      </c>
      <c r="X40" s="122">
        <f t="shared" si="18"/>
        <v>5.9236712612273923E-2</v>
      </c>
      <c r="Y40" s="55">
        <f t="shared" si="19"/>
        <v>5.4055289999999978E-2</v>
      </c>
      <c r="Z40" s="56">
        <f t="shared" si="20"/>
        <v>387184.09286138054</v>
      </c>
      <c r="AA40" s="124">
        <f t="shared" si="21"/>
        <v>387184.09286138054</v>
      </c>
      <c r="AB40" s="51">
        <f t="shared" si="1"/>
        <v>1765.693033711663</v>
      </c>
      <c r="AC40" s="55">
        <f t="shared" si="2"/>
        <v>5.9236712612273923E-2</v>
      </c>
      <c r="AD40" s="55">
        <f t="shared" si="3"/>
        <v>5.40552900000002E-2</v>
      </c>
      <c r="AE40" s="116"/>
      <c r="AF40" s="145">
        <v>389233.12531655899</v>
      </c>
      <c r="AG40" s="118">
        <f t="shared" si="4"/>
        <v>1775.0373285798228</v>
      </c>
      <c r="AH40" s="55">
        <f t="shared" si="22"/>
        <v>-5.2642807662168778E-3</v>
      </c>
      <c r="AI40" s="55">
        <f t="shared" si="22"/>
        <v>-5.2642807662168778E-3</v>
      </c>
      <c r="AJ40" s="119">
        <f t="shared" si="5"/>
        <v>0</v>
      </c>
      <c r="AL40" s="120">
        <v>298016</v>
      </c>
      <c r="AM40" s="50">
        <v>28739</v>
      </c>
      <c r="AN40" s="50">
        <v>60010</v>
      </c>
    </row>
    <row r="41" spans="1:40">
      <c r="A41" s="9" t="s">
        <v>106</v>
      </c>
      <c r="B41" s="23" t="s">
        <v>107</v>
      </c>
      <c r="E41" s="134">
        <v>450610.06426031538</v>
      </c>
      <c r="F41" s="52">
        <v>263907.41619873047</v>
      </c>
      <c r="G41" s="251">
        <f t="shared" si="6"/>
        <v>1707.4551020612171</v>
      </c>
      <c r="H41" s="53">
        <v>1.7099246275874558E-2</v>
      </c>
      <c r="J41" s="131">
        <v>443353.0381200962</v>
      </c>
      <c r="K41" s="54">
        <v>264776.84375</v>
      </c>
      <c r="L41" s="54">
        <f t="shared" si="7"/>
        <v>1674.4403771906364</v>
      </c>
      <c r="M41" s="127">
        <f t="shared" si="8"/>
        <v>3.2944415272317951E-3</v>
      </c>
      <c r="N41" s="120">
        <f t="shared" si="9"/>
        <v>476034</v>
      </c>
      <c r="O41" s="140">
        <f t="shared" si="10"/>
        <v>1.6368504366160108E-2</v>
      </c>
      <c r="P41" s="55">
        <f t="shared" si="11"/>
        <v>1.9716870973914613E-2</v>
      </c>
      <c r="Q41" s="125">
        <f t="shared" si="12"/>
        <v>5.7527813519374416E-2</v>
      </c>
      <c r="R41" s="55">
        <f t="shared" si="13"/>
        <v>5.4055289999999999E-2</v>
      </c>
      <c r="S41" s="56">
        <f t="shared" si="14"/>
        <v>476532.67600703612</v>
      </c>
      <c r="T41" s="123">
        <f t="shared" si="15"/>
        <v>0</v>
      </c>
      <c r="U41" s="49">
        <f t="shared" si="16"/>
        <v>5.7527813519374416E-2</v>
      </c>
      <c r="V41" s="49">
        <f t="shared" ref="V41:V72" si="23">MAX(R41,NewMinGrowthPerHead(P41,$P$2,$L$1,$U$1,$T$2,AG41,G41,T41, $P$1))</f>
        <v>5.4055289999999999E-2</v>
      </c>
      <c r="W41" s="56">
        <f t="shared" si="17"/>
        <v>476532.67600703612</v>
      </c>
      <c r="X41" s="122">
        <f t="shared" si="18"/>
        <v>5.7527813519374416E-2</v>
      </c>
      <c r="Y41" s="55">
        <f t="shared" si="19"/>
        <v>5.4055289999999978E-2</v>
      </c>
      <c r="Z41" s="56">
        <f t="shared" si="20"/>
        <v>476532.67600703612</v>
      </c>
      <c r="AA41" s="124">
        <f t="shared" si="21"/>
        <v>476532.67600703612</v>
      </c>
      <c r="AB41" s="51">
        <f t="shared" ref="AB41:AB72" si="24">AA41/K41*1000</f>
        <v>1799.7520827651156</v>
      </c>
      <c r="AC41" s="55">
        <f t="shared" ref="AC41:AC72" si="25">AA41/E41-1</f>
        <v>5.7527813519374416E-2</v>
      </c>
      <c r="AD41" s="55">
        <f t="shared" ref="AD41:AD72" si="26">AB41/G41-1</f>
        <v>5.4055289999999978E-2</v>
      </c>
      <c r="AE41" s="116"/>
      <c r="AF41" s="145">
        <v>470368.39027719607</v>
      </c>
      <c r="AG41" s="118">
        <f t="shared" ref="AG41:AG72" si="27">AF41/K41*1000</f>
        <v>1776.4710222216934</v>
      </c>
      <c r="AH41" s="55">
        <f t="shared" si="22"/>
        <v>1.31052295546632E-2</v>
      </c>
      <c r="AI41" s="55">
        <f t="shared" si="22"/>
        <v>1.3105229554662978E-2</v>
      </c>
      <c r="AJ41" s="119">
        <f t="shared" ref="AJ41:AJ72" si="28">IF(AF41=N41,1,0)</f>
        <v>0</v>
      </c>
      <c r="AL41" s="120">
        <v>364474</v>
      </c>
      <c r="AM41" s="50">
        <v>37477</v>
      </c>
      <c r="AN41" s="50">
        <v>74083</v>
      </c>
    </row>
    <row r="42" spans="1:40">
      <c r="A42" s="9" t="s">
        <v>108</v>
      </c>
      <c r="B42" s="23" t="s">
        <v>109</v>
      </c>
      <c r="E42" s="134">
        <v>201121.35266537231</v>
      </c>
      <c r="F42" s="52">
        <v>113598.50024414063</v>
      </c>
      <c r="G42" s="251">
        <f t="shared" si="6"/>
        <v>1770.4578161959148</v>
      </c>
      <c r="H42" s="53">
        <v>-2.0478296030856935E-4</v>
      </c>
      <c r="J42" s="131">
        <v>200981.46483840913</v>
      </c>
      <c r="K42" s="54">
        <v>113720.625</v>
      </c>
      <c r="L42" s="54">
        <f t="shared" si="7"/>
        <v>1767.3264180390245</v>
      </c>
      <c r="M42" s="127">
        <f t="shared" si="8"/>
        <v>1.0750560579313451E-3</v>
      </c>
      <c r="N42" s="120">
        <f t="shared" si="9"/>
        <v>212104</v>
      </c>
      <c r="O42" s="140">
        <f t="shared" si="10"/>
        <v>6.9602352174946702E-4</v>
      </c>
      <c r="P42" s="55">
        <f t="shared" si="11"/>
        <v>1.7718278439842194E-3</v>
      </c>
      <c r="Q42" s="125">
        <f t="shared" si="12"/>
        <v>5.5188458524909167E-2</v>
      </c>
      <c r="R42" s="55">
        <f t="shared" si="13"/>
        <v>5.4055289999999999E-2</v>
      </c>
      <c r="S42" s="56">
        <f t="shared" si="14"/>
        <v>212220.93009541885</v>
      </c>
      <c r="T42" s="123">
        <f t="shared" si="15"/>
        <v>0</v>
      </c>
      <c r="U42" s="49">
        <f t="shared" si="16"/>
        <v>5.5188458524909167E-2</v>
      </c>
      <c r="V42" s="49">
        <f t="shared" si="23"/>
        <v>5.4055289999999999E-2</v>
      </c>
      <c r="W42" s="56">
        <f t="shared" si="17"/>
        <v>212220.93009541885</v>
      </c>
      <c r="X42" s="122">
        <f t="shared" si="18"/>
        <v>5.5188458524909167E-2</v>
      </c>
      <c r="Y42" s="55">
        <f t="shared" si="19"/>
        <v>5.4055289999999978E-2</v>
      </c>
      <c r="Z42" s="56">
        <f t="shared" si="20"/>
        <v>212220.93009541885</v>
      </c>
      <c r="AA42" s="124">
        <f t="shared" si="21"/>
        <v>212220.93009541885</v>
      </c>
      <c r="AB42" s="51">
        <f t="shared" si="24"/>
        <v>1866.160426883152</v>
      </c>
      <c r="AC42" s="55">
        <f t="shared" si="25"/>
        <v>5.5188458524909167E-2</v>
      </c>
      <c r="AD42" s="55">
        <f t="shared" si="26"/>
        <v>5.40552900000002E-2</v>
      </c>
      <c r="AE42" s="116"/>
      <c r="AF42" s="145">
        <v>213308.92652990384</v>
      </c>
      <c r="AG42" s="118">
        <f t="shared" si="27"/>
        <v>1875.7277013725859</v>
      </c>
      <c r="AH42" s="55">
        <f t="shared" si="22"/>
        <v>-5.1005668266417281E-3</v>
      </c>
      <c r="AI42" s="55">
        <f t="shared" si="22"/>
        <v>-5.1005668266417281E-3</v>
      </c>
      <c r="AJ42" s="119">
        <f t="shared" si="28"/>
        <v>0</v>
      </c>
      <c r="AL42" s="120">
        <v>160053</v>
      </c>
      <c r="AM42" s="50">
        <v>14864</v>
      </c>
      <c r="AN42" s="50">
        <v>37187</v>
      </c>
    </row>
    <row r="43" spans="1:40">
      <c r="A43" s="9" t="s">
        <v>110</v>
      </c>
      <c r="B43" s="23" t="s">
        <v>111</v>
      </c>
      <c r="E43" s="134">
        <v>606092.82527291495</v>
      </c>
      <c r="F43" s="52">
        <v>327903.66906738281</v>
      </c>
      <c r="G43" s="251">
        <f t="shared" si="6"/>
        <v>1848.3868356726605</v>
      </c>
      <c r="H43" s="53">
        <v>7.0789587584703106E-3</v>
      </c>
      <c r="J43" s="131">
        <v>602127.65623021568</v>
      </c>
      <c r="K43" s="54">
        <v>328789.4375</v>
      </c>
      <c r="L43" s="54">
        <f t="shared" si="7"/>
        <v>1831.3473231031508</v>
      </c>
      <c r="M43" s="127">
        <f t="shared" si="8"/>
        <v>2.7013068659356154E-3</v>
      </c>
      <c r="N43" s="120">
        <f t="shared" si="9"/>
        <v>639690</v>
      </c>
      <c r="O43" s="140">
        <f t="shared" si="10"/>
        <v>6.5852631110225879E-3</v>
      </c>
      <c r="P43" s="55">
        <f t="shared" si="11"/>
        <v>9.3043587934138472E-3</v>
      </c>
      <c r="Q43" s="125">
        <f t="shared" si="12"/>
        <v>5.6902616791952632E-2</v>
      </c>
      <c r="R43" s="55">
        <f t="shared" si="13"/>
        <v>5.4055289999999999E-2</v>
      </c>
      <c r="S43" s="56">
        <f t="shared" si="14"/>
        <v>640581.0930497715</v>
      </c>
      <c r="T43" s="123">
        <f t="shared" si="15"/>
        <v>0</v>
      </c>
      <c r="U43" s="49">
        <f t="shared" si="16"/>
        <v>5.6902616791952632E-2</v>
      </c>
      <c r="V43" s="49">
        <f t="shared" si="23"/>
        <v>5.4055289999999999E-2</v>
      </c>
      <c r="W43" s="56">
        <f t="shared" si="17"/>
        <v>640581.0930497715</v>
      </c>
      <c r="X43" s="122">
        <f t="shared" si="18"/>
        <v>5.6902616791952632E-2</v>
      </c>
      <c r="Y43" s="55">
        <f t="shared" si="19"/>
        <v>5.4055289999999978E-2</v>
      </c>
      <c r="Z43" s="56">
        <f t="shared" si="20"/>
        <v>640581.0930497715</v>
      </c>
      <c r="AA43" s="124">
        <f t="shared" si="21"/>
        <v>640581.0930497715</v>
      </c>
      <c r="AB43" s="51">
        <f t="shared" si="24"/>
        <v>1948.3019221071283</v>
      </c>
      <c r="AC43" s="55">
        <f t="shared" si="25"/>
        <v>5.6902616791952632E-2</v>
      </c>
      <c r="AD43" s="55">
        <f t="shared" si="26"/>
        <v>5.4055289999999978E-2</v>
      </c>
      <c r="AE43" s="116"/>
      <c r="AF43" s="145">
        <v>638810.43127784331</v>
      </c>
      <c r="AG43" s="118">
        <f t="shared" si="27"/>
        <v>1942.9165247373353</v>
      </c>
      <c r="AH43" s="55">
        <f t="shared" si="22"/>
        <v>2.7718109868466456E-3</v>
      </c>
      <c r="AI43" s="55">
        <f t="shared" si="22"/>
        <v>2.7718109868466456E-3</v>
      </c>
      <c r="AJ43" s="119">
        <f t="shared" si="28"/>
        <v>0</v>
      </c>
      <c r="AL43" s="120">
        <v>488991</v>
      </c>
      <c r="AM43" s="50">
        <v>49319</v>
      </c>
      <c r="AN43" s="50">
        <v>101380</v>
      </c>
    </row>
    <row r="44" spans="1:40">
      <c r="A44" s="9" t="s">
        <v>112</v>
      </c>
      <c r="B44" s="23" t="s">
        <v>113</v>
      </c>
      <c r="E44" s="134">
        <v>333851.31768752408</v>
      </c>
      <c r="F44" s="52">
        <v>177596.66862010956</v>
      </c>
      <c r="G44" s="251">
        <f t="shared" si="6"/>
        <v>1879.828716841829</v>
      </c>
      <c r="H44" s="53">
        <v>1.7186183308629088E-2</v>
      </c>
      <c r="J44" s="131">
        <v>328296.19951718592</v>
      </c>
      <c r="K44" s="54">
        <v>178249.3125</v>
      </c>
      <c r="L44" s="54">
        <f t="shared" si="7"/>
        <v>1841.781013978306</v>
      </c>
      <c r="M44" s="127">
        <f t="shared" si="8"/>
        <v>3.6748655532863328E-3</v>
      </c>
      <c r="N44" s="120">
        <f t="shared" si="9"/>
        <v>352434</v>
      </c>
      <c r="O44" s="140">
        <f t="shared" si="10"/>
        <v>1.6921055371666993E-2</v>
      </c>
      <c r="P44" s="55">
        <f t="shared" si="11"/>
        <v>2.0658103528463867E-2</v>
      </c>
      <c r="Q44" s="125">
        <f t="shared" si="12"/>
        <v>5.7928801476480274E-2</v>
      </c>
      <c r="R44" s="55">
        <f t="shared" si="13"/>
        <v>5.4055289999999999E-2</v>
      </c>
      <c r="S44" s="56">
        <f t="shared" si="14"/>
        <v>353190.92439250601</v>
      </c>
      <c r="T44" s="123">
        <f t="shared" si="15"/>
        <v>0</v>
      </c>
      <c r="U44" s="49">
        <f t="shared" si="16"/>
        <v>5.7928801476480274E-2</v>
      </c>
      <c r="V44" s="49">
        <f t="shared" si="23"/>
        <v>5.4055289999999999E-2</v>
      </c>
      <c r="W44" s="56">
        <f t="shared" si="17"/>
        <v>353190.92439250601</v>
      </c>
      <c r="X44" s="122">
        <f t="shared" si="18"/>
        <v>5.7928801476480274E-2</v>
      </c>
      <c r="Y44" s="55">
        <f t="shared" si="19"/>
        <v>5.4055289999999978E-2</v>
      </c>
      <c r="Z44" s="56">
        <f t="shared" si="20"/>
        <v>353190.92439250601</v>
      </c>
      <c r="AA44" s="124">
        <f t="shared" si="21"/>
        <v>353190.92439250601</v>
      </c>
      <c r="AB44" s="51">
        <f t="shared" si="24"/>
        <v>1981.4434032810423</v>
      </c>
      <c r="AC44" s="55">
        <f t="shared" si="25"/>
        <v>5.7928801476480274E-2</v>
      </c>
      <c r="AD44" s="55">
        <f t="shared" si="26"/>
        <v>5.40552900000002E-2</v>
      </c>
      <c r="AE44" s="116"/>
      <c r="AF44" s="145">
        <v>348235.44342550455</v>
      </c>
      <c r="AG44" s="118">
        <f t="shared" si="27"/>
        <v>1953.6425613170572</v>
      </c>
      <c r="AH44" s="55">
        <f t="shared" si="22"/>
        <v>1.4230260189071142E-2</v>
      </c>
      <c r="AI44" s="55">
        <f t="shared" si="22"/>
        <v>1.4230260189071142E-2</v>
      </c>
      <c r="AJ44" s="119">
        <f t="shared" si="28"/>
        <v>0</v>
      </c>
      <c r="AL44" s="120">
        <v>276156</v>
      </c>
      <c r="AM44" s="50">
        <v>27710</v>
      </c>
      <c r="AN44" s="50">
        <v>48568</v>
      </c>
    </row>
    <row r="45" spans="1:40">
      <c r="A45" s="9" t="s">
        <v>114</v>
      </c>
      <c r="B45" s="23" t="s">
        <v>115</v>
      </c>
      <c r="E45" s="134">
        <v>267731.67898710608</v>
      </c>
      <c r="F45" s="52">
        <v>159178.16723632813</v>
      </c>
      <c r="G45" s="251">
        <f t="shared" si="6"/>
        <v>1681.9623170406974</v>
      </c>
      <c r="H45" s="53">
        <v>-1.762062438444012E-3</v>
      </c>
      <c r="J45" s="131">
        <v>267904.4618359757</v>
      </c>
      <c r="K45" s="54">
        <v>159702.5</v>
      </c>
      <c r="L45" s="54">
        <f t="shared" si="7"/>
        <v>1677.5220289975155</v>
      </c>
      <c r="M45" s="127">
        <f t="shared" si="8"/>
        <v>3.293999251124724E-3</v>
      </c>
      <c r="N45" s="120">
        <f t="shared" si="9"/>
        <v>282689</v>
      </c>
      <c r="O45" s="140">
        <f t="shared" si="10"/>
        <v>-6.4494203525211624E-4</v>
      </c>
      <c r="P45" s="55">
        <f t="shared" si="11"/>
        <v>2.6469327772913331E-3</v>
      </c>
      <c r="Q45" s="125">
        <f t="shared" si="12"/>
        <v>5.7527347335903922E-2</v>
      </c>
      <c r="R45" s="55">
        <f t="shared" si="13"/>
        <v>5.4055289999999999E-2</v>
      </c>
      <c r="S45" s="56">
        <f t="shared" si="14"/>
        <v>283133.57227702206</v>
      </c>
      <c r="T45" s="123">
        <f t="shared" si="15"/>
        <v>0</v>
      </c>
      <c r="U45" s="49">
        <f t="shared" si="16"/>
        <v>5.7527347335903922E-2</v>
      </c>
      <c r="V45" s="49">
        <f t="shared" si="23"/>
        <v>5.4055289999999999E-2</v>
      </c>
      <c r="W45" s="56">
        <f t="shared" si="17"/>
        <v>283133.57227702206</v>
      </c>
      <c r="X45" s="122">
        <f t="shared" si="18"/>
        <v>5.7527347335903922E-2</v>
      </c>
      <c r="Y45" s="55">
        <f t="shared" si="19"/>
        <v>5.4055289999999978E-2</v>
      </c>
      <c r="Z45" s="56">
        <f t="shared" si="20"/>
        <v>283133.57227702206</v>
      </c>
      <c r="AA45" s="124">
        <f t="shared" si="21"/>
        <v>283133.57227702206</v>
      </c>
      <c r="AB45" s="51">
        <f t="shared" si="24"/>
        <v>1772.8812778574038</v>
      </c>
      <c r="AC45" s="55">
        <f t="shared" si="25"/>
        <v>5.7527347335903922E-2</v>
      </c>
      <c r="AD45" s="55">
        <f t="shared" si="26"/>
        <v>5.4055289999999756E-2</v>
      </c>
      <c r="AE45" s="116"/>
      <c r="AF45" s="145">
        <v>284143.73944893281</v>
      </c>
      <c r="AG45" s="118">
        <f t="shared" si="27"/>
        <v>1779.2065837975788</v>
      </c>
      <c r="AH45" s="55">
        <f t="shared" si="22"/>
        <v>-3.5551273234802894E-3</v>
      </c>
      <c r="AI45" s="55">
        <f t="shared" si="22"/>
        <v>-3.5551273234804004E-3</v>
      </c>
      <c r="AJ45" s="119">
        <f t="shared" si="28"/>
        <v>0</v>
      </c>
      <c r="AL45" s="120">
        <v>221324</v>
      </c>
      <c r="AM45" s="50">
        <v>22850</v>
      </c>
      <c r="AN45" s="50">
        <v>38515</v>
      </c>
    </row>
    <row r="46" spans="1:40">
      <c r="A46" s="9" t="s">
        <v>116</v>
      </c>
      <c r="B46" s="23" t="s">
        <v>117</v>
      </c>
      <c r="E46" s="134">
        <v>482784.4032418892</v>
      </c>
      <c r="F46" s="52">
        <v>260349.66607666016</v>
      </c>
      <c r="G46" s="251">
        <f t="shared" si="6"/>
        <v>1854.3692047591603</v>
      </c>
      <c r="H46" s="53">
        <v>2.8082276524268757E-2</v>
      </c>
      <c r="J46" s="131">
        <v>470679.29703602172</v>
      </c>
      <c r="K46" s="54">
        <v>262230.9375</v>
      </c>
      <c r="L46" s="54">
        <f t="shared" si="7"/>
        <v>1794.9037650678488</v>
      </c>
      <c r="M46" s="127">
        <f t="shared" si="8"/>
        <v>7.225941372192457E-3</v>
      </c>
      <c r="N46" s="120">
        <f t="shared" si="9"/>
        <v>511902</v>
      </c>
      <c r="O46" s="140">
        <f t="shared" si="10"/>
        <v>2.5718374022601243E-2</v>
      </c>
      <c r="P46" s="55">
        <f t="shared" si="11"/>
        <v>3.3130154857669236E-2</v>
      </c>
      <c r="Q46" s="125">
        <f t="shared" si="12"/>
        <v>6.1671831728589366E-2</v>
      </c>
      <c r="R46" s="55">
        <f t="shared" si="13"/>
        <v>5.4055289999999999E-2</v>
      </c>
      <c r="S46" s="56">
        <f t="shared" si="14"/>
        <v>512558.60171981045</v>
      </c>
      <c r="T46" s="123">
        <f t="shared" si="15"/>
        <v>0</v>
      </c>
      <c r="U46" s="49">
        <f t="shared" si="16"/>
        <v>6.1671831728589366E-2</v>
      </c>
      <c r="V46" s="49">
        <f t="shared" si="23"/>
        <v>5.4055289999999999E-2</v>
      </c>
      <c r="W46" s="56">
        <f t="shared" si="17"/>
        <v>512558.60171981045</v>
      </c>
      <c r="X46" s="122">
        <f t="shared" si="18"/>
        <v>6.1671831728589366E-2</v>
      </c>
      <c r="Y46" s="55">
        <f t="shared" si="19"/>
        <v>5.4055289999999978E-2</v>
      </c>
      <c r="Z46" s="56">
        <f t="shared" si="20"/>
        <v>512558.60171981045</v>
      </c>
      <c r="AA46" s="124">
        <f t="shared" si="21"/>
        <v>512558.60171981045</v>
      </c>
      <c r="AB46" s="51">
        <f t="shared" si="24"/>
        <v>1954.607669889486</v>
      </c>
      <c r="AC46" s="55">
        <f t="shared" si="25"/>
        <v>6.1671831728589366E-2</v>
      </c>
      <c r="AD46" s="55">
        <f t="shared" si="26"/>
        <v>5.4055289999999978E-2</v>
      </c>
      <c r="AE46" s="116"/>
      <c r="AF46" s="145">
        <v>499417.8474502184</v>
      </c>
      <c r="AG46" s="118">
        <f t="shared" si="27"/>
        <v>1904.4962894594325</v>
      </c>
      <c r="AH46" s="55">
        <f t="shared" si="22"/>
        <v>2.6312143902510243E-2</v>
      </c>
      <c r="AI46" s="55">
        <f t="shared" si="22"/>
        <v>2.6312143902510243E-2</v>
      </c>
      <c r="AJ46" s="119">
        <f t="shared" si="28"/>
        <v>0</v>
      </c>
      <c r="AL46" s="120">
        <v>398563</v>
      </c>
      <c r="AM46" s="50">
        <v>38055</v>
      </c>
      <c r="AN46" s="50">
        <v>75284</v>
      </c>
    </row>
    <row r="47" spans="1:40">
      <c r="A47" s="9" t="s">
        <v>118</v>
      </c>
      <c r="B47" s="23" t="s">
        <v>119</v>
      </c>
      <c r="E47" s="134">
        <v>204434.61485650152</v>
      </c>
      <c r="F47" s="52">
        <v>117382.6669921875</v>
      </c>
      <c r="G47" s="251">
        <f t="shared" si="6"/>
        <v>1741.6081956129676</v>
      </c>
      <c r="H47" s="53">
        <v>-9.7035635907305462E-4</v>
      </c>
      <c r="J47" s="131">
        <v>205053.56998509582</v>
      </c>
      <c r="K47" s="54">
        <v>117732.3671875</v>
      </c>
      <c r="L47" s="54">
        <f t="shared" si="7"/>
        <v>1741.6924069701963</v>
      </c>
      <c r="M47" s="127">
        <f t="shared" si="8"/>
        <v>2.9791467877942068E-3</v>
      </c>
      <c r="N47" s="120">
        <f t="shared" si="9"/>
        <v>215728</v>
      </c>
      <c r="O47" s="140">
        <f t="shared" si="10"/>
        <v>-3.0185045236680308E-3</v>
      </c>
      <c r="P47" s="55">
        <f t="shared" si="11"/>
        <v>-4.8350303929467486E-5</v>
      </c>
      <c r="Q47" s="125">
        <f t="shared" si="12"/>
        <v>5.7195475431361054E-2</v>
      </c>
      <c r="R47" s="55">
        <f t="shared" si="13"/>
        <v>5.4055289999999999E-2</v>
      </c>
      <c r="S47" s="56">
        <f t="shared" si="14"/>
        <v>216127.34984784632</v>
      </c>
      <c r="T47" s="123">
        <f t="shared" si="15"/>
        <v>0</v>
      </c>
      <c r="U47" s="49">
        <f t="shared" si="16"/>
        <v>5.7195475431361054E-2</v>
      </c>
      <c r="V47" s="49">
        <f t="shared" si="23"/>
        <v>5.4055289999999999E-2</v>
      </c>
      <c r="W47" s="56">
        <f t="shared" si="17"/>
        <v>216127.34984784632</v>
      </c>
      <c r="X47" s="122">
        <f t="shared" si="18"/>
        <v>5.7195475431361054E-2</v>
      </c>
      <c r="Y47" s="55">
        <f t="shared" si="19"/>
        <v>5.4055289999999978E-2</v>
      </c>
      <c r="Z47" s="56">
        <f t="shared" si="20"/>
        <v>216127.34984784632</v>
      </c>
      <c r="AA47" s="124">
        <f t="shared" si="21"/>
        <v>216127.34984784632</v>
      </c>
      <c r="AB47" s="51">
        <f t="shared" si="24"/>
        <v>1835.7513316932032</v>
      </c>
      <c r="AC47" s="55">
        <f t="shared" si="25"/>
        <v>5.7195475431361054E-2</v>
      </c>
      <c r="AD47" s="55">
        <f t="shared" si="26"/>
        <v>5.4055289999999978E-2</v>
      </c>
      <c r="AE47" s="116"/>
      <c r="AF47" s="145">
        <v>217533.65465097499</v>
      </c>
      <c r="AG47" s="118">
        <f t="shared" si="27"/>
        <v>1847.6962609995935</v>
      </c>
      <c r="AH47" s="55">
        <f t="shared" si="22"/>
        <v>-6.4647688900599798E-3</v>
      </c>
      <c r="AI47" s="55">
        <f t="shared" si="22"/>
        <v>-6.4647688900599798E-3</v>
      </c>
      <c r="AJ47" s="119">
        <f t="shared" si="28"/>
        <v>0</v>
      </c>
      <c r="AL47" s="120">
        <v>167980</v>
      </c>
      <c r="AM47" s="50">
        <v>17573</v>
      </c>
      <c r="AN47" s="50">
        <v>30175</v>
      </c>
    </row>
    <row r="48" spans="1:40">
      <c r="A48" s="9" t="s">
        <v>120</v>
      </c>
      <c r="B48" s="23" t="s">
        <v>121</v>
      </c>
      <c r="E48" s="134">
        <v>560617.96594482812</v>
      </c>
      <c r="F48" s="52">
        <v>333179.24963378906</v>
      </c>
      <c r="G48" s="251">
        <f t="shared" si="6"/>
        <v>1682.6316961846401</v>
      </c>
      <c r="H48" s="53">
        <v>-2.1022368468236463E-3</v>
      </c>
      <c r="J48" s="131">
        <v>560276.23129160947</v>
      </c>
      <c r="K48" s="54">
        <v>334130.3125</v>
      </c>
      <c r="L48" s="54">
        <f t="shared" si="7"/>
        <v>1676.8195231960867</v>
      </c>
      <c r="M48" s="127">
        <f t="shared" si="8"/>
        <v>2.8545080981372539E-3</v>
      </c>
      <c r="N48" s="120">
        <f t="shared" si="9"/>
        <v>591210</v>
      </c>
      <c r="O48" s="140">
        <f t="shared" si="10"/>
        <v>6.0993958717614483E-4</v>
      </c>
      <c r="P48" s="55">
        <f t="shared" si="11"/>
        <v>3.4661887628044674E-3</v>
      </c>
      <c r="Q48" s="125">
        <f t="shared" si="12"/>
        <v>5.706409936118928E-2</v>
      </c>
      <c r="R48" s="55">
        <f t="shared" si="13"/>
        <v>5.4055289999999999E-2</v>
      </c>
      <c r="S48" s="56">
        <f t="shared" si="14"/>
        <v>592609.12525717157</v>
      </c>
      <c r="T48" s="123">
        <f t="shared" si="15"/>
        <v>0</v>
      </c>
      <c r="U48" s="49">
        <f t="shared" si="16"/>
        <v>5.706409936118928E-2</v>
      </c>
      <c r="V48" s="49">
        <f t="shared" si="23"/>
        <v>5.4055289999999999E-2</v>
      </c>
      <c r="W48" s="56">
        <f t="shared" si="17"/>
        <v>592609.12525717157</v>
      </c>
      <c r="X48" s="122">
        <f t="shared" si="18"/>
        <v>5.706409936118928E-2</v>
      </c>
      <c r="Y48" s="55">
        <f t="shared" si="19"/>
        <v>5.4055289999999978E-2</v>
      </c>
      <c r="Z48" s="56">
        <f t="shared" si="20"/>
        <v>592609.12525717157</v>
      </c>
      <c r="AA48" s="124">
        <f t="shared" si="21"/>
        <v>592609.12525717157</v>
      </c>
      <c r="AB48" s="51">
        <f t="shared" si="24"/>
        <v>1773.5868404850924</v>
      </c>
      <c r="AC48" s="55">
        <f t="shared" si="25"/>
        <v>5.706409936118928E-2</v>
      </c>
      <c r="AD48" s="55">
        <f t="shared" si="26"/>
        <v>5.4055289999999756E-2</v>
      </c>
      <c r="AE48" s="116"/>
      <c r="AF48" s="145">
        <v>594270.85010549694</v>
      </c>
      <c r="AG48" s="118">
        <f t="shared" si="27"/>
        <v>1778.5601242194898</v>
      </c>
      <c r="AH48" s="55">
        <f t="shared" si="22"/>
        <v>-2.7962415589295464E-3</v>
      </c>
      <c r="AI48" s="55">
        <f t="shared" si="22"/>
        <v>-2.7962415589295464E-3</v>
      </c>
      <c r="AJ48" s="119">
        <f t="shared" si="28"/>
        <v>0</v>
      </c>
      <c r="AL48" s="120">
        <v>462927</v>
      </c>
      <c r="AM48" s="50">
        <v>51566</v>
      </c>
      <c r="AN48" s="50">
        <v>76717</v>
      </c>
    </row>
    <row r="49" spans="1:40">
      <c r="A49" s="9" t="s">
        <v>122</v>
      </c>
      <c r="B49" s="23" t="s">
        <v>123</v>
      </c>
      <c r="E49" s="134">
        <v>368972.34985446028</v>
      </c>
      <c r="F49" s="52">
        <v>220614.66503953934</v>
      </c>
      <c r="G49" s="251">
        <f t="shared" si="6"/>
        <v>1672.4742654271499</v>
      </c>
      <c r="H49" s="53">
        <v>2.1206247353716901E-2</v>
      </c>
      <c r="J49" s="131">
        <v>360984.26520233427</v>
      </c>
      <c r="K49" s="54">
        <v>221396.0625</v>
      </c>
      <c r="L49" s="54">
        <f t="shared" si="7"/>
        <v>1630.4909000011428</v>
      </c>
      <c r="M49" s="127">
        <f t="shared" si="8"/>
        <v>3.5419107805938488E-3</v>
      </c>
      <c r="N49" s="120">
        <f t="shared" si="9"/>
        <v>389832</v>
      </c>
      <c r="O49" s="140">
        <f t="shared" si="10"/>
        <v>2.2128622829719724E-2</v>
      </c>
      <c r="P49" s="55">
        <f t="shared" si="11"/>
        <v>2.5748911218073989E-2</v>
      </c>
      <c r="Q49" s="125">
        <f t="shared" si="12"/>
        <v>5.7788659794993036E-2</v>
      </c>
      <c r="R49" s="55">
        <f t="shared" si="13"/>
        <v>5.4055289999999999E-2</v>
      </c>
      <c r="S49" s="56">
        <f t="shared" si="14"/>
        <v>390294.7674539588</v>
      </c>
      <c r="T49" s="123">
        <f t="shared" si="15"/>
        <v>0</v>
      </c>
      <c r="U49" s="49">
        <f t="shared" si="16"/>
        <v>5.7788659794993036E-2</v>
      </c>
      <c r="V49" s="49">
        <f t="shared" si="23"/>
        <v>5.4055289999999999E-2</v>
      </c>
      <c r="W49" s="56">
        <f t="shared" si="17"/>
        <v>390294.7674539588</v>
      </c>
      <c r="X49" s="122">
        <f t="shared" si="18"/>
        <v>5.7788659794993036E-2</v>
      </c>
      <c r="Y49" s="55">
        <f t="shared" si="19"/>
        <v>5.4055289999999978E-2</v>
      </c>
      <c r="Z49" s="56">
        <f t="shared" si="20"/>
        <v>390294.7674539588</v>
      </c>
      <c r="AA49" s="124">
        <f t="shared" si="21"/>
        <v>390294.7674539588</v>
      </c>
      <c r="AB49" s="51">
        <f t="shared" si="24"/>
        <v>1762.8803468623512</v>
      </c>
      <c r="AC49" s="55">
        <f t="shared" si="25"/>
        <v>5.7788659794993036E-2</v>
      </c>
      <c r="AD49" s="55">
        <f t="shared" si="26"/>
        <v>5.4055289999999756E-2</v>
      </c>
      <c r="AE49" s="116"/>
      <c r="AF49" s="145">
        <v>383069.44803688896</v>
      </c>
      <c r="AG49" s="118">
        <f t="shared" si="27"/>
        <v>1730.2450807447804</v>
      </c>
      <c r="AH49" s="55">
        <f t="shared" si="22"/>
        <v>1.8861643636936654E-2</v>
      </c>
      <c r="AI49" s="55">
        <f t="shared" si="22"/>
        <v>1.8861643636936654E-2</v>
      </c>
      <c r="AJ49" s="119">
        <f t="shared" si="28"/>
        <v>0</v>
      </c>
      <c r="AL49" s="120">
        <v>300337</v>
      </c>
      <c r="AM49" s="50">
        <v>31164</v>
      </c>
      <c r="AN49" s="50">
        <v>58331</v>
      </c>
    </row>
    <row r="50" spans="1:40">
      <c r="A50" s="9" t="s">
        <v>124</v>
      </c>
      <c r="B50" s="23" t="s">
        <v>125</v>
      </c>
      <c r="E50" s="134">
        <v>199147.58149253207</v>
      </c>
      <c r="F50" s="52">
        <v>140422.67003250122</v>
      </c>
      <c r="G50" s="251">
        <f t="shared" si="6"/>
        <v>1418.2010742741097</v>
      </c>
      <c r="H50" s="53">
        <v>-0.11276119999674927</v>
      </c>
      <c r="J50" s="131">
        <v>223117.50871526482</v>
      </c>
      <c r="K50" s="54">
        <v>140352.578125</v>
      </c>
      <c r="L50" s="54">
        <f t="shared" si="7"/>
        <v>1589.6929838834394</v>
      </c>
      <c r="M50" s="127">
        <f t="shared" si="8"/>
        <v>-4.9914951399943064E-4</v>
      </c>
      <c r="N50" s="120">
        <f t="shared" si="9"/>
        <v>223081</v>
      </c>
      <c r="O50" s="140">
        <f t="shared" si="10"/>
        <v>-0.10743185221435214</v>
      </c>
      <c r="P50" s="55">
        <f t="shared" si="11"/>
        <v>-0.10787737717153056</v>
      </c>
      <c r="Q50" s="125">
        <f t="shared" si="12"/>
        <v>5.3529158814267896E-2</v>
      </c>
      <c r="R50" s="55">
        <f t="shared" si="13"/>
        <v>5.4055289999999999E-2</v>
      </c>
      <c r="S50" s="56">
        <f t="shared" si="14"/>
        <v>223081</v>
      </c>
      <c r="T50" s="123">
        <f t="shared" si="15"/>
        <v>1</v>
      </c>
      <c r="U50" s="49">
        <f t="shared" si="16"/>
        <v>0.12982157742213096</v>
      </c>
      <c r="V50" s="49">
        <f t="shared" si="23"/>
        <v>0.13038580894929985</v>
      </c>
      <c r="W50" s="56">
        <f t="shared" si="17"/>
        <v>225001.23466169497</v>
      </c>
      <c r="X50" s="122">
        <f t="shared" si="18"/>
        <v>0.12982157742213096</v>
      </c>
      <c r="Y50" s="55">
        <f t="shared" si="19"/>
        <v>0.13038580894929996</v>
      </c>
      <c r="Z50" s="56">
        <f t="shared" si="20"/>
        <v>225001.23466169497</v>
      </c>
      <c r="AA50" s="124">
        <f t="shared" si="21"/>
        <v>225001.23466169497</v>
      </c>
      <c r="AB50" s="51">
        <f t="shared" si="24"/>
        <v>1603.1143685961056</v>
      </c>
      <c r="AC50" s="55">
        <f t="shared" si="25"/>
        <v>0.12982157742213096</v>
      </c>
      <c r="AD50" s="55">
        <f t="shared" si="26"/>
        <v>0.13038580894929974</v>
      </c>
      <c r="AE50" s="116"/>
      <c r="AF50" s="145">
        <v>236818.4766463477</v>
      </c>
      <c r="AG50" s="118">
        <f t="shared" si="27"/>
        <v>1687.3111973435487</v>
      </c>
      <c r="AH50" s="55">
        <f t="shared" si="22"/>
        <v>-4.9899999999999944E-2</v>
      </c>
      <c r="AI50" s="55">
        <f t="shared" si="22"/>
        <v>-4.9900000000000055E-2</v>
      </c>
      <c r="AJ50" s="119">
        <f t="shared" si="28"/>
        <v>0</v>
      </c>
      <c r="AL50" s="120">
        <v>167146</v>
      </c>
      <c r="AM50" s="50">
        <v>21183</v>
      </c>
      <c r="AN50" s="50">
        <v>34752</v>
      </c>
    </row>
    <row r="51" spans="1:40">
      <c r="A51" s="9" t="s">
        <v>126</v>
      </c>
      <c r="B51" s="23" t="s">
        <v>127</v>
      </c>
      <c r="E51" s="134">
        <v>575933.70796903013</v>
      </c>
      <c r="F51" s="52">
        <v>320731.41687011719</v>
      </c>
      <c r="G51" s="251">
        <f t="shared" si="6"/>
        <v>1795.6884722716738</v>
      </c>
      <c r="H51" s="53">
        <v>1.1660525986780801E-2</v>
      </c>
      <c r="J51" s="131">
        <v>568648.02681310591</v>
      </c>
      <c r="K51" s="54">
        <v>321430.5625</v>
      </c>
      <c r="L51" s="54">
        <f t="shared" si="7"/>
        <v>1769.1162358374243</v>
      </c>
      <c r="M51" s="127">
        <f t="shared" si="8"/>
        <v>2.1798476641468056E-3</v>
      </c>
      <c r="N51" s="120">
        <f t="shared" si="9"/>
        <v>607563</v>
      </c>
      <c r="O51" s="140">
        <f t="shared" si="10"/>
        <v>1.2812286005379425E-2</v>
      </c>
      <c r="P51" s="55">
        <f t="shared" si="11"/>
        <v>1.5020062501247322E-2</v>
      </c>
      <c r="Q51" s="125">
        <f t="shared" si="12"/>
        <v>5.6352969961787958E-2</v>
      </c>
      <c r="R51" s="55">
        <f t="shared" si="13"/>
        <v>5.4055289999999999E-2</v>
      </c>
      <c r="S51" s="56">
        <f t="shared" si="14"/>
        <v>608389.28291419009</v>
      </c>
      <c r="T51" s="123">
        <f t="shared" si="15"/>
        <v>0</v>
      </c>
      <c r="U51" s="49">
        <f t="shared" si="16"/>
        <v>5.6352969961787958E-2</v>
      </c>
      <c r="V51" s="49">
        <f t="shared" si="23"/>
        <v>5.4055289999999999E-2</v>
      </c>
      <c r="W51" s="56">
        <f t="shared" si="17"/>
        <v>608389.28291419009</v>
      </c>
      <c r="X51" s="122">
        <f t="shared" si="18"/>
        <v>5.6352969961787958E-2</v>
      </c>
      <c r="Y51" s="55">
        <f t="shared" si="19"/>
        <v>5.4055289999999978E-2</v>
      </c>
      <c r="Z51" s="56">
        <f t="shared" si="20"/>
        <v>608389.28291419009</v>
      </c>
      <c r="AA51" s="124">
        <f t="shared" si="21"/>
        <v>608389.28291419009</v>
      </c>
      <c r="AB51" s="51">
        <f t="shared" si="24"/>
        <v>1892.7549333899763</v>
      </c>
      <c r="AC51" s="55">
        <f t="shared" si="25"/>
        <v>5.6352969961787958E-2</v>
      </c>
      <c r="AD51" s="55">
        <f t="shared" si="26"/>
        <v>5.4055289999999978E-2</v>
      </c>
      <c r="AE51" s="116"/>
      <c r="AF51" s="145">
        <v>603351.77916712151</v>
      </c>
      <c r="AG51" s="118">
        <f t="shared" si="27"/>
        <v>1877.0827965903879</v>
      </c>
      <c r="AH51" s="55">
        <f t="shared" si="22"/>
        <v>8.3491984626653526E-3</v>
      </c>
      <c r="AI51" s="55">
        <f t="shared" si="22"/>
        <v>8.3491984626655746E-3</v>
      </c>
      <c r="AJ51" s="119">
        <f t="shared" si="28"/>
        <v>0</v>
      </c>
      <c r="AL51" s="120">
        <v>474501</v>
      </c>
      <c r="AM51" s="50">
        <v>45818</v>
      </c>
      <c r="AN51" s="50">
        <v>87244</v>
      </c>
    </row>
    <row r="52" spans="1:40">
      <c r="A52" s="9" t="s">
        <v>128</v>
      </c>
      <c r="B52" s="23" t="s">
        <v>129</v>
      </c>
      <c r="E52" s="134">
        <v>512460.61453412217</v>
      </c>
      <c r="F52" s="52">
        <v>304284.99792480469</v>
      </c>
      <c r="G52" s="251">
        <f t="shared" si="6"/>
        <v>1684.1468295481402</v>
      </c>
      <c r="H52" s="53">
        <v>-1.9491684593409775E-2</v>
      </c>
      <c r="J52" s="131">
        <v>523399.8162792034</v>
      </c>
      <c r="K52" s="54">
        <v>304863.65625</v>
      </c>
      <c r="L52" s="54">
        <f t="shared" si="7"/>
        <v>1716.8324447634234</v>
      </c>
      <c r="M52" s="127">
        <f t="shared" si="8"/>
        <v>1.9016985035138489E-3</v>
      </c>
      <c r="N52" s="120">
        <f t="shared" si="9"/>
        <v>540644</v>
      </c>
      <c r="O52" s="140">
        <f t="shared" si="10"/>
        <v>-2.0900278152267804E-2</v>
      </c>
      <c r="P52" s="55">
        <f t="shared" si="11"/>
        <v>-1.9038325676439039E-2</v>
      </c>
      <c r="Q52" s="125">
        <f t="shared" si="12"/>
        <v>5.6059785367613912E-2</v>
      </c>
      <c r="R52" s="55">
        <f t="shared" si="13"/>
        <v>5.4055289999999999E-2</v>
      </c>
      <c r="S52" s="56">
        <f t="shared" si="14"/>
        <v>541189.04659426061</v>
      </c>
      <c r="T52" s="123">
        <f t="shared" si="15"/>
        <v>0</v>
      </c>
      <c r="U52" s="49">
        <f t="shared" si="16"/>
        <v>5.6059785367613912E-2</v>
      </c>
      <c r="V52" s="49">
        <f t="shared" si="23"/>
        <v>5.4055289999999999E-2</v>
      </c>
      <c r="W52" s="56">
        <f t="shared" si="17"/>
        <v>541189.04659426061</v>
      </c>
      <c r="X52" s="122">
        <f t="shared" si="18"/>
        <v>5.6059785367613912E-2</v>
      </c>
      <c r="Y52" s="55">
        <f t="shared" si="19"/>
        <v>5.4055289999999978E-2</v>
      </c>
      <c r="Z52" s="56">
        <f t="shared" si="20"/>
        <v>541189.04659426061</v>
      </c>
      <c r="AA52" s="124">
        <f t="shared" si="21"/>
        <v>541189.04659426061</v>
      </c>
      <c r="AB52" s="51">
        <f t="shared" si="24"/>
        <v>1775.1838748219454</v>
      </c>
      <c r="AC52" s="55">
        <f t="shared" si="25"/>
        <v>5.6059785367613912E-2</v>
      </c>
      <c r="AD52" s="55">
        <f t="shared" si="26"/>
        <v>5.4055289999999978E-2</v>
      </c>
      <c r="AE52" s="116"/>
      <c r="AF52" s="145">
        <v>555373.09862173442</v>
      </c>
      <c r="AG52" s="118">
        <f t="shared" si="27"/>
        <v>1821.7097618428711</v>
      </c>
      <c r="AH52" s="55">
        <f t="shared" si="22"/>
        <v>-2.5539681454997187E-2</v>
      </c>
      <c r="AI52" s="55">
        <f t="shared" si="22"/>
        <v>-2.5539681454997187E-2</v>
      </c>
      <c r="AJ52" s="119">
        <f t="shared" si="28"/>
        <v>0</v>
      </c>
      <c r="AL52" s="120">
        <v>411614</v>
      </c>
      <c r="AM52" s="50">
        <v>44439</v>
      </c>
      <c r="AN52" s="50">
        <v>84591</v>
      </c>
    </row>
    <row r="53" spans="1:40">
      <c r="A53" s="9" t="s">
        <v>130</v>
      </c>
      <c r="B53" s="23" t="s">
        <v>131</v>
      </c>
      <c r="E53" s="134">
        <v>384172.29725277191</v>
      </c>
      <c r="F53" s="52">
        <v>248802.74963378906</v>
      </c>
      <c r="G53" s="251">
        <f t="shared" si="6"/>
        <v>1544.08380863247</v>
      </c>
      <c r="H53" s="53">
        <v>1.0529493398199641E-2</v>
      </c>
      <c r="J53" s="131">
        <v>379929.92317425716</v>
      </c>
      <c r="K53" s="54">
        <v>249965.9375</v>
      </c>
      <c r="L53" s="54">
        <f t="shared" si="7"/>
        <v>1519.9267827211745</v>
      </c>
      <c r="M53" s="127">
        <f t="shared" si="8"/>
        <v>4.6751407206031548E-3</v>
      </c>
      <c r="N53" s="120">
        <f t="shared" si="9"/>
        <v>406077</v>
      </c>
      <c r="O53" s="140">
        <f t="shared" si="10"/>
        <v>1.1166201501241035E-2</v>
      </c>
      <c r="P53" s="55">
        <f t="shared" si="11"/>
        <v>1.5893545785176766E-2</v>
      </c>
      <c r="Q53" s="125">
        <f t="shared" si="12"/>
        <v>5.8983146808046172E-2</v>
      </c>
      <c r="R53" s="55">
        <f t="shared" si="13"/>
        <v>5.4055289999999999E-2</v>
      </c>
      <c r="S53" s="56">
        <f t="shared" si="14"/>
        <v>406831.98826121649</v>
      </c>
      <c r="T53" s="123">
        <f t="shared" si="15"/>
        <v>0</v>
      </c>
      <c r="U53" s="49">
        <f t="shared" si="16"/>
        <v>5.8983146808046172E-2</v>
      </c>
      <c r="V53" s="49">
        <f t="shared" si="23"/>
        <v>5.4055289999999999E-2</v>
      </c>
      <c r="W53" s="56">
        <f t="shared" si="17"/>
        <v>406831.98826121649</v>
      </c>
      <c r="X53" s="122">
        <f t="shared" si="18"/>
        <v>5.8983146808046172E-2</v>
      </c>
      <c r="Y53" s="55">
        <f t="shared" si="19"/>
        <v>5.4055289999999978E-2</v>
      </c>
      <c r="Z53" s="56">
        <f t="shared" si="20"/>
        <v>406831.98826121649</v>
      </c>
      <c r="AA53" s="124">
        <f t="shared" si="21"/>
        <v>406831.98826121649</v>
      </c>
      <c r="AB53" s="51">
        <f t="shared" si="24"/>
        <v>1627.5497066924027</v>
      </c>
      <c r="AC53" s="55">
        <f t="shared" si="25"/>
        <v>5.8983146808046172E-2</v>
      </c>
      <c r="AD53" s="55">
        <f t="shared" si="26"/>
        <v>5.4055289999999978E-2</v>
      </c>
      <c r="AE53" s="116"/>
      <c r="AF53" s="145">
        <v>402993.22606437467</v>
      </c>
      <c r="AG53" s="118">
        <f t="shared" si="27"/>
        <v>1612.1925654945474</v>
      </c>
      <c r="AH53" s="55">
        <f t="shared" si="22"/>
        <v>9.525624622356732E-3</v>
      </c>
      <c r="AI53" s="55">
        <f t="shared" si="22"/>
        <v>9.525624622356732E-3</v>
      </c>
      <c r="AJ53" s="119">
        <f t="shared" si="28"/>
        <v>0</v>
      </c>
      <c r="AL53" s="120">
        <v>318738</v>
      </c>
      <c r="AM53" s="50">
        <v>34737</v>
      </c>
      <c r="AN53" s="50">
        <v>52602</v>
      </c>
    </row>
    <row r="54" spans="1:40">
      <c r="A54" s="9" t="s">
        <v>132</v>
      </c>
      <c r="B54" s="23" t="s">
        <v>133</v>
      </c>
      <c r="E54" s="134">
        <v>249819.0334986907</v>
      </c>
      <c r="F54" s="52">
        <v>144071.99926757813</v>
      </c>
      <c r="G54" s="251">
        <f t="shared" si="6"/>
        <v>1733.9874144087748</v>
      </c>
      <c r="H54" s="53">
        <v>4.633478317380435E-2</v>
      </c>
      <c r="J54" s="131">
        <v>238938.54595236463</v>
      </c>
      <c r="K54" s="54">
        <v>144023.375</v>
      </c>
      <c r="L54" s="54">
        <f t="shared" si="7"/>
        <v>1659.026154277836</v>
      </c>
      <c r="M54" s="127">
        <f t="shared" si="8"/>
        <v>-3.3749977667640874E-4</v>
      </c>
      <c r="N54" s="120">
        <f t="shared" si="9"/>
        <v>263011</v>
      </c>
      <c r="O54" s="140">
        <f t="shared" si="10"/>
        <v>4.5536761358275113E-2</v>
      </c>
      <c r="P54" s="55">
        <f t="shared" si="11"/>
        <v>4.5183892934809622E-2</v>
      </c>
      <c r="Q54" s="125">
        <f t="shared" si="12"/>
        <v>5.3699546575020296E-2</v>
      </c>
      <c r="R54" s="55">
        <f t="shared" si="13"/>
        <v>5.4055289999999999E-2</v>
      </c>
      <c r="S54" s="56">
        <f t="shared" si="14"/>
        <v>263234.20232338022</v>
      </c>
      <c r="T54" s="123">
        <f t="shared" si="15"/>
        <v>0</v>
      </c>
      <c r="U54" s="49">
        <f t="shared" si="16"/>
        <v>5.3699546575020296E-2</v>
      </c>
      <c r="V54" s="49">
        <f t="shared" si="23"/>
        <v>5.4055289999999999E-2</v>
      </c>
      <c r="W54" s="56">
        <f t="shared" si="17"/>
        <v>263234.20232338022</v>
      </c>
      <c r="X54" s="122">
        <f t="shared" si="18"/>
        <v>5.3699546575020296E-2</v>
      </c>
      <c r="Y54" s="55">
        <f t="shared" si="19"/>
        <v>5.4055289999999978E-2</v>
      </c>
      <c r="Z54" s="56">
        <f t="shared" si="20"/>
        <v>263234.20232338022</v>
      </c>
      <c r="AA54" s="124">
        <f t="shared" si="21"/>
        <v>263234.20232338022</v>
      </c>
      <c r="AB54" s="51">
        <f t="shared" si="24"/>
        <v>1827.7186069509912</v>
      </c>
      <c r="AC54" s="55">
        <f t="shared" si="25"/>
        <v>5.3699546575020296E-2</v>
      </c>
      <c r="AD54" s="55">
        <f t="shared" si="26"/>
        <v>5.4055289999999978E-2</v>
      </c>
      <c r="AE54" s="116"/>
      <c r="AF54" s="145">
        <v>253554.77572419631</v>
      </c>
      <c r="AG54" s="118">
        <f t="shared" si="27"/>
        <v>1760.5112762021881</v>
      </c>
      <c r="AH54" s="55">
        <f t="shared" si="22"/>
        <v>3.8174893655770425E-2</v>
      </c>
      <c r="AI54" s="55">
        <f t="shared" si="22"/>
        <v>3.8174893655770425E-2</v>
      </c>
      <c r="AJ54" s="119">
        <f t="shared" si="28"/>
        <v>0</v>
      </c>
      <c r="AL54" s="120">
        <v>197638</v>
      </c>
      <c r="AM54" s="50">
        <v>22780</v>
      </c>
      <c r="AN54" s="50">
        <v>42593</v>
      </c>
    </row>
    <row r="55" spans="1:40">
      <c r="A55" s="9" t="s">
        <v>134</v>
      </c>
      <c r="B55" s="23" t="s">
        <v>135</v>
      </c>
      <c r="E55" s="134">
        <v>255854.32823988085</v>
      </c>
      <c r="F55" s="52">
        <v>163132.0810546875</v>
      </c>
      <c r="G55" s="251">
        <f t="shared" si="6"/>
        <v>1568.3875702787709</v>
      </c>
      <c r="H55" s="53">
        <v>2.2963410456548372E-2</v>
      </c>
      <c r="J55" s="131">
        <v>250438.53256019016</v>
      </c>
      <c r="K55" s="54">
        <v>163245.0625</v>
      </c>
      <c r="L55" s="54">
        <f t="shared" si="7"/>
        <v>1534.1262315985218</v>
      </c>
      <c r="M55" s="127">
        <f t="shared" si="8"/>
        <v>6.925764974126114E-4</v>
      </c>
      <c r="N55" s="120">
        <f t="shared" si="9"/>
        <v>269550</v>
      </c>
      <c r="O55" s="140">
        <f t="shared" si="10"/>
        <v>2.1625249215150522E-2</v>
      </c>
      <c r="P55" s="55">
        <f t="shared" si="11"/>
        <v>2.2332802851920297E-2</v>
      </c>
      <c r="Q55" s="125">
        <f t="shared" si="12"/>
        <v>5.4785303920827477E-2</v>
      </c>
      <c r="R55" s="55">
        <f t="shared" si="13"/>
        <v>5.4055289999999999E-2</v>
      </c>
      <c r="S55" s="56">
        <f t="shared" si="14"/>
        <v>269871.38537196186</v>
      </c>
      <c r="T55" s="123">
        <f t="shared" si="15"/>
        <v>0</v>
      </c>
      <c r="U55" s="49">
        <f t="shared" si="16"/>
        <v>5.4785303920827477E-2</v>
      </c>
      <c r="V55" s="49">
        <f t="shared" si="23"/>
        <v>5.4055289999999999E-2</v>
      </c>
      <c r="W55" s="56">
        <f t="shared" si="17"/>
        <v>269871.38537196186</v>
      </c>
      <c r="X55" s="122">
        <f t="shared" si="18"/>
        <v>5.4785303920827477E-2</v>
      </c>
      <c r="Y55" s="55">
        <f t="shared" si="19"/>
        <v>5.4055289999999978E-2</v>
      </c>
      <c r="Z55" s="56">
        <f t="shared" si="20"/>
        <v>269871.38537196186</v>
      </c>
      <c r="AA55" s="124">
        <f t="shared" si="21"/>
        <v>269871.38537196186</v>
      </c>
      <c r="AB55" s="51">
        <f t="shared" si="24"/>
        <v>1653.1672152225851</v>
      </c>
      <c r="AC55" s="55">
        <f t="shared" si="25"/>
        <v>5.4785303920827477E-2</v>
      </c>
      <c r="AD55" s="55">
        <f t="shared" si="26"/>
        <v>5.4055289999999978E-2</v>
      </c>
      <c r="AE55" s="116"/>
      <c r="AF55" s="145">
        <v>265715.43678468041</v>
      </c>
      <c r="AG55" s="118">
        <f t="shared" si="27"/>
        <v>1627.7088734900046</v>
      </c>
      <c r="AH55" s="55">
        <f t="shared" si="22"/>
        <v>1.5640598971482289E-2</v>
      </c>
      <c r="AI55" s="55">
        <f t="shared" si="22"/>
        <v>1.5640598971482289E-2</v>
      </c>
      <c r="AJ55" s="119">
        <f t="shared" si="28"/>
        <v>0</v>
      </c>
      <c r="AL55" s="120">
        <v>206951</v>
      </c>
      <c r="AM55" s="50">
        <v>22544</v>
      </c>
      <c r="AN55" s="50">
        <v>40055</v>
      </c>
    </row>
    <row r="56" spans="1:40">
      <c r="A56" s="9" t="s">
        <v>136</v>
      </c>
      <c r="B56" s="23" t="s">
        <v>137</v>
      </c>
      <c r="E56" s="134">
        <v>535824.24645512237</v>
      </c>
      <c r="F56" s="52">
        <v>299081.3346862793</v>
      </c>
      <c r="G56" s="251">
        <f t="shared" si="6"/>
        <v>1791.566989685846</v>
      </c>
      <c r="H56" s="53">
        <v>-1.1269239703342704E-2</v>
      </c>
      <c r="J56" s="131">
        <v>540001.81035772245</v>
      </c>
      <c r="K56" s="54">
        <v>299668.03125</v>
      </c>
      <c r="L56" s="54">
        <f t="shared" si="7"/>
        <v>1802.0000602173759</v>
      </c>
      <c r="M56" s="127">
        <f t="shared" si="8"/>
        <v>1.9616622492879543E-3</v>
      </c>
      <c r="N56" s="120">
        <f t="shared" si="9"/>
        <v>565371</v>
      </c>
      <c r="O56" s="140">
        <f t="shared" si="10"/>
        <v>-7.7362035135265517E-3</v>
      </c>
      <c r="P56" s="55">
        <f t="shared" si="11"/>
        <v>-5.7897170826238797E-3</v>
      </c>
      <c r="Q56" s="125">
        <f t="shared" si="12"/>
        <v>5.6122990471055179E-2</v>
      </c>
      <c r="R56" s="55">
        <f t="shared" si="13"/>
        <v>5.4055289999999999E-2</v>
      </c>
      <c r="S56" s="56">
        <f t="shared" si="14"/>
        <v>565896.3055330835</v>
      </c>
      <c r="T56" s="123">
        <f t="shared" si="15"/>
        <v>0</v>
      </c>
      <c r="U56" s="49">
        <f t="shared" si="16"/>
        <v>5.6122990471055179E-2</v>
      </c>
      <c r="V56" s="49">
        <f t="shared" si="23"/>
        <v>5.4055289999999999E-2</v>
      </c>
      <c r="W56" s="56">
        <f t="shared" si="17"/>
        <v>565896.3055330835</v>
      </c>
      <c r="X56" s="122">
        <f t="shared" si="18"/>
        <v>5.6122990471055179E-2</v>
      </c>
      <c r="Y56" s="55">
        <f t="shared" si="19"/>
        <v>5.4055289999999978E-2</v>
      </c>
      <c r="Z56" s="56">
        <f t="shared" si="20"/>
        <v>565896.3055330835</v>
      </c>
      <c r="AA56" s="124">
        <f t="shared" si="21"/>
        <v>565896.3055330835</v>
      </c>
      <c r="AB56" s="51">
        <f t="shared" si="24"/>
        <v>1888.4106628677414</v>
      </c>
      <c r="AC56" s="55">
        <f t="shared" si="25"/>
        <v>5.6122990471055179E-2</v>
      </c>
      <c r="AD56" s="55">
        <f t="shared" si="26"/>
        <v>5.4055289999999978E-2</v>
      </c>
      <c r="AE56" s="116"/>
      <c r="AF56" s="145">
        <v>573242.08582955902</v>
      </c>
      <c r="AG56" s="118">
        <f t="shared" si="27"/>
        <v>1912.9237224217891</v>
      </c>
      <c r="AH56" s="55">
        <f t="shared" si="22"/>
        <v>-1.2814446946694757E-2</v>
      </c>
      <c r="AI56" s="55">
        <f t="shared" si="22"/>
        <v>-1.2814446946694646E-2</v>
      </c>
      <c r="AJ56" s="119">
        <f t="shared" si="28"/>
        <v>0</v>
      </c>
      <c r="AL56" s="120">
        <v>421285</v>
      </c>
      <c r="AM56" s="50">
        <v>47439</v>
      </c>
      <c r="AN56" s="50">
        <v>96647</v>
      </c>
    </row>
    <row r="57" spans="1:40">
      <c r="A57" s="9" t="s">
        <v>138</v>
      </c>
      <c r="B57" s="23" t="s">
        <v>139</v>
      </c>
      <c r="E57" s="134">
        <v>303407.95725778805</v>
      </c>
      <c r="F57" s="52">
        <v>169648.75170898438</v>
      </c>
      <c r="G57" s="251">
        <f t="shared" si="6"/>
        <v>1788.4479207854963</v>
      </c>
      <c r="H57" s="53">
        <v>6.3870095752740497E-3</v>
      </c>
      <c r="J57" s="131">
        <v>300657.5378386958</v>
      </c>
      <c r="K57" s="54">
        <v>169562.078125</v>
      </c>
      <c r="L57" s="54">
        <f t="shared" si="7"/>
        <v>1773.1413837535838</v>
      </c>
      <c r="M57" s="127">
        <f t="shared" si="8"/>
        <v>-5.1090021654298656E-4</v>
      </c>
      <c r="N57" s="120">
        <f t="shared" si="9"/>
        <v>319058</v>
      </c>
      <c r="O57" s="140">
        <f t="shared" si="10"/>
        <v>9.1480141787358971E-3</v>
      </c>
      <c r="P57" s="55">
        <f t="shared" si="11"/>
        <v>8.6324402397681688E-3</v>
      </c>
      <c r="Q57" s="125">
        <f t="shared" si="12"/>
        <v>5.3516772924090628E-2</v>
      </c>
      <c r="R57" s="55">
        <f t="shared" si="13"/>
        <v>5.4055289999999999E-2</v>
      </c>
      <c r="S57" s="56">
        <f t="shared" si="14"/>
        <v>319645.3720097153</v>
      </c>
      <c r="T57" s="123">
        <f t="shared" si="15"/>
        <v>0</v>
      </c>
      <c r="U57" s="49">
        <f t="shared" si="16"/>
        <v>5.3516772924090628E-2</v>
      </c>
      <c r="V57" s="49">
        <f t="shared" si="23"/>
        <v>5.4055289999999999E-2</v>
      </c>
      <c r="W57" s="56">
        <f t="shared" si="17"/>
        <v>319645.3720097153</v>
      </c>
      <c r="X57" s="122">
        <f t="shared" si="18"/>
        <v>5.3516772924090628E-2</v>
      </c>
      <c r="Y57" s="55">
        <f t="shared" si="19"/>
        <v>5.4055289999999978E-2</v>
      </c>
      <c r="Z57" s="56">
        <f t="shared" si="20"/>
        <v>319645.3720097153</v>
      </c>
      <c r="AA57" s="124">
        <f t="shared" si="21"/>
        <v>319645.3720097153</v>
      </c>
      <c r="AB57" s="51">
        <f t="shared" si="24"/>
        <v>1885.1229917934536</v>
      </c>
      <c r="AC57" s="55">
        <f t="shared" si="25"/>
        <v>5.3516772924090628E-2</v>
      </c>
      <c r="AD57" s="55">
        <f t="shared" si="26"/>
        <v>5.40552900000002E-2</v>
      </c>
      <c r="AE57" s="116"/>
      <c r="AF57" s="145">
        <v>319064.18744920858</v>
      </c>
      <c r="AG57" s="118">
        <f t="shared" si="27"/>
        <v>1881.6954296466963</v>
      </c>
      <c r="AH57" s="55">
        <f t="shared" si="22"/>
        <v>1.8215286558891375E-3</v>
      </c>
      <c r="AI57" s="55">
        <f t="shared" si="22"/>
        <v>1.8215286558891375E-3</v>
      </c>
      <c r="AJ57" s="119">
        <f t="shared" si="28"/>
        <v>0</v>
      </c>
      <c r="AL57" s="120">
        <v>241021</v>
      </c>
      <c r="AM57" s="50">
        <v>29568</v>
      </c>
      <c r="AN57" s="50">
        <v>48469</v>
      </c>
    </row>
    <row r="58" spans="1:40">
      <c r="A58" s="9" t="s">
        <v>140</v>
      </c>
      <c r="B58" s="23" t="s">
        <v>141</v>
      </c>
      <c r="E58" s="134">
        <v>316504.05462317832</v>
      </c>
      <c r="F58" s="52">
        <v>193733.75102114677</v>
      </c>
      <c r="G58" s="251">
        <f t="shared" si="6"/>
        <v>1633.7063261043797</v>
      </c>
      <c r="H58" s="53">
        <v>1.6126648558457468E-2</v>
      </c>
      <c r="J58" s="131">
        <v>311386.65760686947</v>
      </c>
      <c r="K58" s="54">
        <v>194611.96875</v>
      </c>
      <c r="L58" s="54">
        <f t="shared" si="7"/>
        <v>1600.0385773131925</v>
      </c>
      <c r="M58" s="127">
        <f t="shared" si="8"/>
        <v>4.5331168380535747E-3</v>
      </c>
      <c r="N58" s="120">
        <f t="shared" si="9"/>
        <v>334656</v>
      </c>
      <c r="O58" s="140">
        <f t="shared" si="10"/>
        <v>1.6434220578486203E-2</v>
      </c>
      <c r="P58" s="55">
        <f t="shared" si="11"/>
        <v>2.1041835658564212E-2</v>
      </c>
      <c r="Q58" s="125">
        <f t="shared" si="12"/>
        <v>5.8833445783338378E-2</v>
      </c>
      <c r="R58" s="55">
        <f t="shared" si="13"/>
        <v>5.4055289999999999E-2</v>
      </c>
      <c r="S58" s="56">
        <f t="shared" si="14"/>
        <v>335125.07876105787</v>
      </c>
      <c r="T58" s="123">
        <f t="shared" si="15"/>
        <v>0</v>
      </c>
      <c r="U58" s="49">
        <f t="shared" si="16"/>
        <v>5.8833445783338378E-2</v>
      </c>
      <c r="V58" s="49">
        <f t="shared" si="23"/>
        <v>5.4055289999999999E-2</v>
      </c>
      <c r="W58" s="56">
        <f t="shared" si="17"/>
        <v>335125.07876105787</v>
      </c>
      <c r="X58" s="122">
        <f t="shared" si="18"/>
        <v>5.8833445783338378E-2</v>
      </c>
      <c r="Y58" s="55">
        <f t="shared" si="19"/>
        <v>5.4055289999999978E-2</v>
      </c>
      <c r="Z58" s="56">
        <f t="shared" si="20"/>
        <v>335125.07876105787</v>
      </c>
      <c r="AA58" s="124">
        <f t="shared" si="21"/>
        <v>335125.07876105787</v>
      </c>
      <c r="AB58" s="51">
        <f t="shared" si="24"/>
        <v>1722.0167953367866</v>
      </c>
      <c r="AC58" s="55">
        <f t="shared" si="25"/>
        <v>5.8833445783338378E-2</v>
      </c>
      <c r="AD58" s="55">
        <f t="shared" si="26"/>
        <v>5.4055289999999978E-2</v>
      </c>
      <c r="AE58" s="116"/>
      <c r="AF58" s="145">
        <v>330357.4780558538</v>
      </c>
      <c r="AG58" s="118">
        <f t="shared" si="27"/>
        <v>1697.5188123204975</v>
      </c>
      <c r="AH58" s="55">
        <f t="shared" si="22"/>
        <v>1.443164154558052E-2</v>
      </c>
      <c r="AI58" s="55">
        <f t="shared" si="22"/>
        <v>1.443164154558052E-2</v>
      </c>
      <c r="AJ58" s="119">
        <f t="shared" si="28"/>
        <v>0</v>
      </c>
      <c r="AL58" s="120">
        <v>260752</v>
      </c>
      <c r="AM58" s="50">
        <v>26780</v>
      </c>
      <c r="AN58" s="50">
        <v>47124</v>
      </c>
    </row>
    <row r="59" spans="1:40">
      <c r="A59" s="9" t="s">
        <v>142</v>
      </c>
      <c r="B59" s="23" t="s">
        <v>143</v>
      </c>
      <c r="E59" s="134">
        <v>295553.45572631335</v>
      </c>
      <c r="F59" s="52">
        <v>177178.1650390625</v>
      </c>
      <c r="G59" s="251">
        <f t="shared" si="6"/>
        <v>1668.1144409704923</v>
      </c>
      <c r="H59" s="53">
        <v>-2.2776770650237865E-2</v>
      </c>
      <c r="J59" s="131">
        <v>302761.52336883906</v>
      </c>
      <c r="K59" s="54">
        <v>177652.984375</v>
      </c>
      <c r="L59" s="54">
        <f t="shared" si="7"/>
        <v>1704.2298750791199</v>
      </c>
      <c r="M59" s="127">
        <f t="shared" si="8"/>
        <v>2.6798975812443171E-3</v>
      </c>
      <c r="N59" s="120">
        <f t="shared" si="9"/>
        <v>313782</v>
      </c>
      <c r="O59" s="140">
        <f t="shared" si="10"/>
        <v>-2.3807740040151959E-2</v>
      </c>
      <c r="P59" s="55">
        <f t="shared" si="11"/>
        <v>-2.1191644763856154E-2</v>
      </c>
      <c r="Q59" s="125">
        <f t="shared" si="12"/>
        <v>5.6880050222168688E-2</v>
      </c>
      <c r="R59" s="55">
        <f t="shared" si="13"/>
        <v>5.4055289999999999E-2</v>
      </c>
      <c r="S59" s="56">
        <f t="shared" si="14"/>
        <v>313782</v>
      </c>
      <c r="T59" s="123">
        <f t="shared" si="15"/>
        <v>0</v>
      </c>
      <c r="U59" s="49">
        <f t="shared" si="16"/>
        <v>5.6880050222168688E-2</v>
      </c>
      <c r="V59" s="49">
        <f t="shared" si="23"/>
        <v>5.4055289999999999E-2</v>
      </c>
      <c r="W59" s="56">
        <f t="shared" si="17"/>
        <v>313782</v>
      </c>
      <c r="X59" s="122">
        <f t="shared" si="18"/>
        <v>5.6880050222168688E-2</v>
      </c>
      <c r="Y59" s="55">
        <f t="shared" si="19"/>
        <v>5.4055289999999978E-2</v>
      </c>
      <c r="Z59" s="56">
        <f t="shared" si="20"/>
        <v>313782</v>
      </c>
      <c r="AA59" s="124">
        <f t="shared" si="21"/>
        <v>313782</v>
      </c>
      <c r="AB59" s="51">
        <f t="shared" si="24"/>
        <v>1766.263601503317</v>
      </c>
      <c r="AC59" s="55">
        <f t="shared" si="25"/>
        <v>6.1675963926358435E-2</v>
      </c>
      <c r="AD59" s="55">
        <f t="shared" si="26"/>
        <v>5.8838385498133139E-2</v>
      </c>
      <c r="AE59" s="116"/>
      <c r="AF59" s="145">
        <v>321282.70837432489</v>
      </c>
      <c r="AG59" s="118">
        <f t="shared" si="27"/>
        <v>1808.4847237699262</v>
      </c>
      <c r="AH59" s="55">
        <f t="shared" si="22"/>
        <v>-2.3346131549619065E-2</v>
      </c>
      <c r="AI59" s="55">
        <f t="shared" si="22"/>
        <v>-2.3346131549619065E-2</v>
      </c>
      <c r="AJ59" s="119">
        <f t="shared" si="28"/>
        <v>0</v>
      </c>
      <c r="AL59" s="120">
        <v>242651</v>
      </c>
      <c r="AM59" s="50">
        <v>25659</v>
      </c>
      <c r="AN59" s="50">
        <v>45472</v>
      </c>
    </row>
    <row r="60" spans="1:40">
      <c r="A60" s="9" t="s">
        <v>144</v>
      </c>
      <c r="B60" s="23" t="s">
        <v>145</v>
      </c>
      <c r="E60" s="134">
        <v>469067.49158166751</v>
      </c>
      <c r="F60" s="52">
        <v>263162.83093261719</v>
      </c>
      <c r="G60" s="251">
        <f t="shared" si="6"/>
        <v>1782.4230341319446</v>
      </c>
      <c r="H60" s="53">
        <v>1.9225581455432739E-2</v>
      </c>
      <c r="J60" s="131">
        <v>460035.47828274145</v>
      </c>
      <c r="K60" s="54">
        <v>263993.09375</v>
      </c>
      <c r="L60" s="54">
        <f t="shared" si="7"/>
        <v>1742.6042164511794</v>
      </c>
      <c r="M60" s="127">
        <f t="shared" si="8"/>
        <v>3.1549395271379677E-3</v>
      </c>
      <c r="N60" s="120">
        <f t="shared" si="9"/>
        <v>495321</v>
      </c>
      <c r="O60" s="140">
        <f t="shared" si="10"/>
        <v>1.9633297267944494E-2</v>
      </c>
      <c r="P60" s="55">
        <f t="shared" si="11"/>
        <v>2.2850178660680953E-2</v>
      </c>
      <c r="Q60" s="125">
        <f t="shared" si="12"/>
        <v>5.7380770698209904E-2</v>
      </c>
      <c r="R60" s="55">
        <f t="shared" si="13"/>
        <v>5.4055289999999999E-2</v>
      </c>
      <c r="S60" s="56">
        <f t="shared" si="14"/>
        <v>495982.94575809967</v>
      </c>
      <c r="T60" s="123">
        <f t="shared" si="15"/>
        <v>0</v>
      </c>
      <c r="U60" s="49">
        <f t="shared" si="16"/>
        <v>5.7380770698209904E-2</v>
      </c>
      <c r="V60" s="49">
        <f t="shared" si="23"/>
        <v>5.4055289999999999E-2</v>
      </c>
      <c r="W60" s="56">
        <f t="shared" si="17"/>
        <v>495982.94575809967</v>
      </c>
      <c r="X60" s="122">
        <f t="shared" si="18"/>
        <v>5.7380770698209904E-2</v>
      </c>
      <c r="Y60" s="55">
        <f t="shared" si="19"/>
        <v>5.4055289999999978E-2</v>
      </c>
      <c r="Z60" s="56">
        <f t="shared" si="20"/>
        <v>495982.94575809967</v>
      </c>
      <c r="AA60" s="124">
        <f t="shared" si="21"/>
        <v>495982.94575809967</v>
      </c>
      <c r="AB60" s="51">
        <f t="shared" si="24"/>
        <v>1878.7724281446269</v>
      </c>
      <c r="AC60" s="55">
        <f t="shared" si="25"/>
        <v>5.7380770698209904E-2</v>
      </c>
      <c r="AD60" s="55">
        <f t="shared" si="26"/>
        <v>5.4055289999999978E-2</v>
      </c>
      <c r="AE60" s="116"/>
      <c r="AF60" s="145">
        <v>488168.09719759453</v>
      </c>
      <c r="AG60" s="118">
        <f t="shared" si="27"/>
        <v>1849.1699546499767</v>
      </c>
      <c r="AH60" s="55">
        <f t="shared" si="22"/>
        <v>1.6008519617253691E-2</v>
      </c>
      <c r="AI60" s="55">
        <f t="shared" si="22"/>
        <v>1.6008519617253691E-2</v>
      </c>
      <c r="AJ60" s="119">
        <f t="shared" si="28"/>
        <v>0</v>
      </c>
      <c r="AL60" s="120">
        <v>382596</v>
      </c>
      <c r="AM60" s="50">
        <v>39196</v>
      </c>
      <c r="AN60" s="50">
        <v>73529</v>
      </c>
    </row>
    <row r="61" spans="1:40">
      <c r="A61" s="9" t="s">
        <v>146</v>
      </c>
      <c r="B61" s="23" t="s">
        <v>147</v>
      </c>
      <c r="E61" s="134">
        <v>210794.61599854188</v>
      </c>
      <c r="F61" s="52">
        <v>120479.5810546875</v>
      </c>
      <c r="G61" s="251">
        <f t="shared" si="6"/>
        <v>1749.6293907501142</v>
      </c>
      <c r="H61" s="53">
        <v>-1.1291089069623839E-2</v>
      </c>
      <c r="J61" s="131">
        <v>212778.18559895136</v>
      </c>
      <c r="K61" s="54">
        <v>120626.71875</v>
      </c>
      <c r="L61" s="54">
        <f t="shared" si="7"/>
        <v>1763.9390990974075</v>
      </c>
      <c r="M61" s="127">
        <f t="shared" si="8"/>
        <v>1.221266658004927E-3</v>
      </c>
      <c r="N61" s="120">
        <f t="shared" si="9"/>
        <v>222165</v>
      </c>
      <c r="O61" s="140">
        <f t="shared" si="10"/>
        <v>-9.3222413511324653E-3</v>
      </c>
      <c r="P61" s="55">
        <f t="shared" si="11"/>
        <v>-8.1123596356673655E-3</v>
      </c>
      <c r="Q61" s="125">
        <f t="shared" si="12"/>
        <v>5.5342572581370764E-2</v>
      </c>
      <c r="R61" s="55">
        <f t="shared" si="13"/>
        <v>5.4055289999999999E-2</v>
      </c>
      <c r="S61" s="56">
        <f t="shared" si="14"/>
        <v>222460.53233420337</v>
      </c>
      <c r="T61" s="123">
        <f t="shared" si="15"/>
        <v>0</v>
      </c>
      <c r="U61" s="49">
        <f t="shared" si="16"/>
        <v>5.5342572581370764E-2</v>
      </c>
      <c r="V61" s="49">
        <f t="shared" si="23"/>
        <v>5.4055289999999999E-2</v>
      </c>
      <c r="W61" s="56">
        <f t="shared" si="17"/>
        <v>222460.53233420337</v>
      </c>
      <c r="X61" s="122">
        <f t="shared" si="18"/>
        <v>5.5342572581370764E-2</v>
      </c>
      <c r="Y61" s="55">
        <f t="shared" si="19"/>
        <v>5.4055289999999978E-2</v>
      </c>
      <c r="Z61" s="56">
        <f t="shared" si="20"/>
        <v>222460.53233420337</v>
      </c>
      <c r="AA61" s="124">
        <f t="shared" si="21"/>
        <v>222460.53233420337</v>
      </c>
      <c r="AB61" s="51">
        <f t="shared" si="24"/>
        <v>1844.2061148596349</v>
      </c>
      <c r="AC61" s="55">
        <f t="shared" si="25"/>
        <v>5.5342572581370764E-2</v>
      </c>
      <c r="AD61" s="55">
        <f t="shared" si="26"/>
        <v>5.4055289999999978E-2</v>
      </c>
      <c r="AE61" s="116"/>
      <c r="AF61" s="145">
        <v>225684.40309393808</v>
      </c>
      <c r="AG61" s="118">
        <f t="shared" si="27"/>
        <v>1870.932123766635</v>
      </c>
      <c r="AH61" s="55">
        <f t="shared" si="22"/>
        <v>-1.4284862912714469E-2</v>
      </c>
      <c r="AI61" s="55">
        <f t="shared" si="22"/>
        <v>-1.4284862912714469E-2</v>
      </c>
      <c r="AJ61" s="119">
        <f t="shared" si="28"/>
        <v>0</v>
      </c>
      <c r="AL61" s="120">
        <v>172059</v>
      </c>
      <c r="AM61" s="50">
        <v>18275</v>
      </c>
      <c r="AN61" s="50">
        <v>31831</v>
      </c>
    </row>
    <row r="62" spans="1:40">
      <c r="A62" s="9" t="s">
        <v>148</v>
      </c>
      <c r="B62" s="23" t="s">
        <v>149</v>
      </c>
      <c r="E62" s="134">
        <v>1040553.0770668404</v>
      </c>
      <c r="F62" s="52">
        <v>601173.15856933594</v>
      </c>
      <c r="G62" s="251">
        <f t="shared" si="6"/>
        <v>1730.8708185560631</v>
      </c>
      <c r="H62" s="53">
        <v>4.9474398756938598E-2</v>
      </c>
      <c r="J62" s="131">
        <v>991492.37819592084</v>
      </c>
      <c r="K62" s="54">
        <v>604647.125</v>
      </c>
      <c r="L62" s="54">
        <f t="shared" si="7"/>
        <v>1639.7868065541879</v>
      </c>
      <c r="M62" s="127">
        <f t="shared" si="8"/>
        <v>5.7786452724060133E-3</v>
      </c>
      <c r="N62" s="120">
        <f t="shared" si="9"/>
        <v>1101102</v>
      </c>
      <c r="O62" s="140">
        <f t="shared" si="10"/>
        <v>4.9481670207277118E-2</v>
      </c>
      <c r="P62" s="55">
        <f t="shared" si="11"/>
        <v>5.5546252499297122E-2</v>
      </c>
      <c r="Q62" s="125">
        <f t="shared" si="12"/>
        <v>5.8551979460997661E-2</v>
      </c>
      <c r="R62" s="55">
        <f t="shared" si="13"/>
        <v>5.247012793187561E-2</v>
      </c>
      <c r="S62" s="56">
        <f t="shared" si="14"/>
        <v>1101479.5194633359</v>
      </c>
      <c r="T62" s="123">
        <f t="shared" si="15"/>
        <v>0</v>
      </c>
      <c r="U62" s="49">
        <f t="shared" si="16"/>
        <v>5.8551979460997661E-2</v>
      </c>
      <c r="V62" s="49">
        <f t="shared" si="23"/>
        <v>5.247012793187561E-2</v>
      </c>
      <c r="W62" s="56">
        <f t="shared" si="17"/>
        <v>1101479.5194633359</v>
      </c>
      <c r="X62" s="122">
        <f t="shared" si="18"/>
        <v>5.8551979460997661E-2</v>
      </c>
      <c r="Y62" s="55">
        <f t="shared" si="19"/>
        <v>5.2470127931875554E-2</v>
      </c>
      <c r="Z62" s="56">
        <f t="shared" si="20"/>
        <v>1101479.5194633359</v>
      </c>
      <c r="AA62" s="124">
        <f t="shared" si="21"/>
        <v>1101479.5194633359</v>
      </c>
      <c r="AB62" s="51">
        <f t="shared" si="24"/>
        <v>1821.6898318392498</v>
      </c>
      <c r="AC62" s="55">
        <f t="shared" si="25"/>
        <v>5.8551979460997661E-2</v>
      </c>
      <c r="AD62" s="55">
        <f t="shared" si="26"/>
        <v>5.2470127931875554E-2</v>
      </c>
      <c r="AE62" s="116"/>
      <c r="AF62" s="145">
        <v>1052876.1120363523</v>
      </c>
      <c r="AG62" s="118">
        <f t="shared" si="27"/>
        <v>1741.3067366132805</v>
      </c>
      <c r="AH62" s="55">
        <f t="shared" si="22"/>
        <v>4.6162513206782219E-2</v>
      </c>
      <c r="AI62" s="55">
        <f t="shared" si="22"/>
        <v>4.6162513206782219E-2</v>
      </c>
      <c r="AJ62" s="119">
        <f t="shared" si="28"/>
        <v>0</v>
      </c>
      <c r="AL62" s="120">
        <v>805392</v>
      </c>
      <c r="AM62" s="50">
        <v>82437</v>
      </c>
      <c r="AN62" s="50">
        <v>213273</v>
      </c>
    </row>
    <row r="63" spans="1:40">
      <c r="A63" s="9" t="s">
        <v>150</v>
      </c>
      <c r="B63" s="23" t="s">
        <v>151</v>
      </c>
      <c r="E63" s="134">
        <v>535049.4595199707</v>
      </c>
      <c r="F63" s="52">
        <v>357151.74291992188</v>
      </c>
      <c r="G63" s="251">
        <f t="shared" si="6"/>
        <v>1498.1012136343845</v>
      </c>
      <c r="H63" s="53">
        <v>1.3477664714933724E-2</v>
      </c>
      <c r="J63" s="131">
        <v>528090.51223737467</v>
      </c>
      <c r="K63" s="54">
        <v>358916.4375</v>
      </c>
      <c r="L63" s="54">
        <f t="shared" si="7"/>
        <v>1471.346689819339</v>
      </c>
      <c r="M63" s="127">
        <f t="shared" si="8"/>
        <v>4.9410218907255388E-3</v>
      </c>
      <c r="N63" s="120">
        <f t="shared" si="9"/>
        <v>566104</v>
      </c>
      <c r="O63" s="140">
        <f t="shared" si="10"/>
        <v>1.3177565438759586E-2</v>
      </c>
      <c r="P63" s="55">
        <f t="shared" si="11"/>
        <v>1.8183697968784385E-2</v>
      </c>
      <c r="Q63" s="125">
        <f t="shared" si="12"/>
        <v>5.9263400261925003E-2</v>
      </c>
      <c r="R63" s="55">
        <f t="shared" si="13"/>
        <v>5.4055289999999999E-2</v>
      </c>
      <c r="S63" s="56">
        <f t="shared" si="14"/>
        <v>566758.30979942938</v>
      </c>
      <c r="T63" s="123">
        <f t="shared" si="15"/>
        <v>0</v>
      </c>
      <c r="U63" s="49">
        <f t="shared" si="16"/>
        <v>5.9263400261925003E-2</v>
      </c>
      <c r="V63" s="49">
        <f t="shared" si="23"/>
        <v>5.4055289999999999E-2</v>
      </c>
      <c r="W63" s="56">
        <f t="shared" si="17"/>
        <v>566758.30979942938</v>
      </c>
      <c r="X63" s="122">
        <f t="shared" si="18"/>
        <v>5.9263400261925003E-2</v>
      </c>
      <c r="Y63" s="55">
        <f t="shared" si="19"/>
        <v>5.4055289999999978E-2</v>
      </c>
      <c r="Z63" s="56">
        <f t="shared" si="20"/>
        <v>566758.30979942938</v>
      </c>
      <c r="AA63" s="124">
        <f t="shared" si="21"/>
        <v>566758.30979942938</v>
      </c>
      <c r="AB63" s="51">
        <f t="shared" si="24"/>
        <v>1579.0815091867432</v>
      </c>
      <c r="AC63" s="55">
        <f t="shared" si="25"/>
        <v>5.9263400261925003E-2</v>
      </c>
      <c r="AD63" s="55">
        <f t="shared" si="26"/>
        <v>5.4055289999999978E-2</v>
      </c>
      <c r="AE63" s="116"/>
      <c r="AF63" s="145">
        <v>560348.57135463902</v>
      </c>
      <c r="AG63" s="118">
        <f t="shared" si="27"/>
        <v>1561.2229277034407</v>
      </c>
      <c r="AH63" s="55">
        <f t="shared" si="22"/>
        <v>1.1438841414898038E-2</v>
      </c>
      <c r="AI63" s="55">
        <f t="shared" si="22"/>
        <v>1.1438841414898038E-2</v>
      </c>
      <c r="AJ63" s="119">
        <f t="shared" si="28"/>
        <v>0</v>
      </c>
      <c r="AL63" s="120">
        <v>434439</v>
      </c>
      <c r="AM63" s="50">
        <v>46510</v>
      </c>
      <c r="AN63" s="50">
        <v>85155</v>
      </c>
    </row>
    <row r="64" spans="1:40">
      <c r="A64" s="9" t="s">
        <v>152</v>
      </c>
      <c r="B64" s="23" t="s">
        <v>153</v>
      </c>
      <c r="E64" s="134">
        <v>658628.80945099948</v>
      </c>
      <c r="F64" s="52">
        <v>373747.33666992188</v>
      </c>
      <c r="G64" s="251">
        <f t="shared" si="6"/>
        <v>1762.2301079637475</v>
      </c>
      <c r="H64" s="53">
        <v>6.7853842644551854E-3</v>
      </c>
      <c r="J64" s="131">
        <v>654748.90576257382</v>
      </c>
      <c r="K64" s="54">
        <v>375745.53125</v>
      </c>
      <c r="L64" s="54">
        <f t="shared" si="7"/>
        <v>1742.5327816525398</v>
      </c>
      <c r="M64" s="127">
        <f t="shared" si="8"/>
        <v>5.346378111699579E-3</v>
      </c>
      <c r="N64" s="120">
        <f t="shared" si="9"/>
        <v>696481</v>
      </c>
      <c r="O64" s="140">
        <f t="shared" si="10"/>
        <v>5.9257887325627756E-3</v>
      </c>
      <c r="P64" s="55">
        <f t="shared" si="11"/>
        <v>1.1303848351436718E-2</v>
      </c>
      <c r="Q64" s="125">
        <f t="shared" si="12"/>
        <v>5.9690668130977231E-2</v>
      </c>
      <c r="R64" s="55">
        <f t="shared" si="13"/>
        <v>5.4055289999999999E-2</v>
      </c>
      <c r="S64" s="56">
        <f t="shared" si="14"/>
        <v>697942.80313743977</v>
      </c>
      <c r="T64" s="123">
        <f t="shared" si="15"/>
        <v>0</v>
      </c>
      <c r="U64" s="49">
        <f t="shared" si="16"/>
        <v>5.9690668130977231E-2</v>
      </c>
      <c r="V64" s="49">
        <f t="shared" si="23"/>
        <v>5.4055289999999999E-2</v>
      </c>
      <c r="W64" s="56">
        <f t="shared" si="17"/>
        <v>697942.80313743977</v>
      </c>
      <c r="X64" s="122">
        <f t="shared" si="18"/>
        <v>5.9690668130977231E-2</v>
      </c>
      <c r="Y64" s="55">
        <f t="shared" si="19"/>
        <v>5.4055289999999978E-2</v>
      </c>
      <c r="Z64" s="56">
        <f t="shared" si="20"/>
        <v>697942.80313743977</v>
      </c>
      <c r="AA64" s="124">
        <f t="shared" si="21"/>
        <v>697942.80313743977</v>
      </c>
      <c r="AB64" s="51">
        <f t="shared" si="24"/>
        <v>1857.4879674964591</v>
      </c>
      <c r="AC64" s="55">
        <f t="shared" si="25"/>
        <v>5.9690668130977231E-2</v>
      </c>
      <c r="AD64" s="55">
        <f t="shared" si="26"/>
        <v>5.4055289999999978E-2</v>
      </c>
      <c r="AE64" s="116"/>
      <c r="AF64" s="145">
        <v>694533.51434944244</v>
      </c>
      <c r="AG64" s="118">
        <f t="shared" si="27"/>
        <v>1848.4145693999985</v>
      </c>
      <c r="AH64" s="55">
        <f t="shared" si="22"/>
        <v>4.9087462556658412E-3</v>
      </c>
      <c r="AI64" s="55">
        <f t="shared" si="22"/>
        <v>4.9087462556658412E-3</v>
      </c>
      <c r="AJ64" s="119">
        <f t="shared" si="28"/>
        <v>0</v>
      </c>
      <c r="AL64" s="120">
        <v>538785</v>
      </c>
      <c r="AM64" s="50">
        <v>59800</v>
      </c>
      <c r="AN64" s="50">
        <v>97896</v>
      </c>
    </row>
    <row r="65" spans="1:40">
      <c r="A65" s="9" t="s">
        <v>154</v>
      </c>
      <c r="B65" s="23" t="s">
        <v>155</v>
      </c>
      <c r="E65" s="134">
        <v>446535.32597735594</v>
      </c>
      <c r="F65" s="52">
        <v>250451.33483886719</v>
      </c>
      <c r="G65" s="251">
        <f t="shared" si="6"/>
        <v>1782.9225237096191</v>
      </c>
      <c r="H65" s="53">
        <v>-3.739763016359221E-2</v>
      </c>
      <c r="J65" s="131">
        <v>464387.47843530006</v>
      </c>
      <c r="K65" s="54">
        <v>251486.8125</v>
      </c>
      <c r="L65" s="54">
        <f t="shared" si="7"/>
        <v>1846.5679127222627</v>
      </c>
      <c r="M65" s="127">
        <f t="shared" si="8"/>
        <v>4.1344465654336027E-3</v>
      </c>
      <c r="N65" s="120">
        <f t="shared" si="9"/>
        <v>472094</v>
      </c>
      <c r="O65" s="140">
        <f t="shared" si="10"/>
        <v>-3.8442363945933478E-2</v>
      </c>
      <c r="P65" s="55">
        <f t="shared" si="11"/>
        <v>-3.4466855280083197E-2</v>
      </c>
      <c r="Q65" s="125">
        <f t="shared" si="12"/>
        <v>5.8413225273517666E-2</v>
      </c>
      <c r="R65" s="55">
        <f t="shared" si="13"/>
        <v>5.4055289999999999E-2</v>
      </c>
      <c r="S65" s="56">
        <f t="shared" si="14"/>
        <v>472618.89456625486</v>
      </c>
      <c r="T65" s="123">
        <f t="shared" si="15"/>
        <v>0.38019499116799987</v>
      </c>
      <c r="U65" s="49">
        <f t="shared" si="16"/>
        <v>6.1189006481794594E-2</v>
      </c>
      <c r="V65" s="49">
        <f t="shared" si="23"/>
        <v>5.6819642142057793E-2</v>
      </c>
      <c r="W65" s="56">
        <f t="shared" si="17"/>
        <v>473858.37893293466</v>
      </c>
      <c r="X65" s="122">
        <f t="shared" si="18"/>
        <v>6.1189006481794594E-2</v>
      </c>
      <c r="Y65" s="55">
        <f t="shared" si="19"/>
        <v>5.6819642142057702E-2</v>
      </c>
      <c r="Z65" s="56">
        <f t="shared" si="20"/>
        <v>473858.37893293466</v>
      </c>
      <c r="AA65" s="124">
        <f t="shared" si="21"/>
        <v>473858.37893293466</v>
      </c>
      <c r="AB65" s="51">
        <f t="shared" si="24"/>
        <v>1884.227543473814</v>
      </c>
      <c r="AC65" s="55">
        <f t="shared" si="25"/>
        <v>6.1189006481794594E-2</v>
      </c>
      <c r="AD65" s="55">
        <f t="shared" si="26"/>
        <v>5.6819642142057702E-2</v>
      </c>
      <c r="AE65" s="116"/>
      <c r="AF65" s="145">
        <v>492621.42829657719</v>
      </c>
      <c r="AG65" s="118">
        <f t="shared" si="27"/>
        <v>1958.8360256328635</v>
      </c>
      <c r="AH65" s="55">
        <f t="shared" si="22"/>
        <v>-3.8088171333761855E-2</v>
      </c>
      <c r="AI65" s="55">
        <f t="shared" si="22"/>
        <v>-3.8088171333761855E-2</v>
      </c>
      <c r="AJ65" s="119">
        <f t="shared" si="28"/>
        <v>0</v>
      </c>
      <c r="AL65" s="120">
        <v>368014</v>
      </c>
      <c r="AM65" s="50">
        <v>39983</v>
      </c>
      <c r="AN65" s="50">
        <v>64097</v>
      </c>
    </row>
    <row r="66" spans="1:40">
      <c r="A66" s="9" t="s">
        <v>156</v>
      </c>
      <c r="B66" s="23" t="s">
        <v>157</v>
      </c>
      <c r="E66" s="134">
        <v>127046.91478919075</v>
      </c>
      <c r="F66" s="52">
        <v>78638.086181640625</v>
      </c>
      <c r="G66" s="251">
        <f t="shared" si="6"/>
        <v>1615.5901161650088</v>
      </c>
      <c r="H66" s="53">
        <v>-7.8356750249086726E-3</v>
      </c>
      <c r="J66" s="131">
        <v>129226.0918157406</v>
      </c>
      <c r="K66" s="54">
        <v>79913.375</v>
      </c>
      <c r="L66" s="54">
        <f t="shared" si="7"/>
        <v>1617.0771390363702</v>
      </c>
      <c r="M66" s="127">
        <f t="shared" si="8"/>
        <v>1.6217190426197181E-2</v>
      </c>
      <c r="N66" s="120">
        <f t="shared" si="9"/>
        <v>135881</v>
      </c>
      <c r="O66" s="140">
        <f t="shared" si="10"/>
        <v>-1.6863289726791963E-2</v>
      </c>
      <c r="P66" s="55">
        <f t="shared" si="11"/>
        <v>-9.1957448130619568E-4</v>
      </c>
      <c r="Q66" s="125">
        <f t="shared" si="12"/>
        <v>7.1149105357670495E-2</v>
      </c>
      <c r="R66" s="55">
        <f t="shared" si="13"/>
        <v>5.4055289999999999E-2</v>
      </c>
      <c r="S66" s="56">
        <f t="shared" si="14"/>
        <v>136086.18911489387</v>
      </c>
      <c r="T66" s="123">
        <f t="shared" si="15"/>
        <v>0</v>
      </c>
      <c r="U66" s="49">
        <f t="shared" si="16"/>
        <v>7.1149105357670495E-2</v>
      </c>
      <c r="V66" s="49">
        <f t="shared" si="23"/>
        <v>5.4055289999999999E-2</v>
      </c>
      <c r="W66" s="56">
        <f t="shared" si="17"/>
        <v>136086.18911489387</v>
      </c>
      <c r="X66" s="122">
        <f t="shared" si="18"/>
        <v>7.1149105357670495E-2</v>
      </c>
      <c r="Y66" s="55">
        <f t="shared" si="19"/>
        <v>5.4055289999999978E-2</v>
      </c>
      <c r="Z66" s="56">
        <f t="shared" si="20"/>
        <v>136086.18911489387</v>
      </c>
      <c r="AA66" s="124">
        <f t="shared" si="21"/>
        <v>136086.18911489387</v>
      </c>
      <c r="AB66" s="51">
        <f t="shared" si="24"/>
        <v>1702.9213084154419</v>
      </c>
      <c r="AC66" s="55">
        <f t="shared" si="25"/>
        <v>7.1149105357670495E-2</v>
      </c>
      <c r="AD66" s="55">
        <f t="shared" si="26"/>
        <v>5.4055289999999978E-2</v>
      </c>
      <c r="AE66" s="116"/>
      <c r="AF66" s="145">
        <v>137074.89824410589</v>
      </c>
      <c r="AG66" s="118">
        <f t="shared" si="27"/>
        <v>1715.2935693694064</v>
      </c>
      <c r="AH66" s="55">
        <f t="shared" si="22"/>
        <v>-7.2129116408410354E-3</v>
      </c>
      <c r="AI66" s="55">
        <f t="shared" si="22"/>
        <v>-7.2129116408411464E-3</v>
      </c>
      <c r="AJ66" s="119">
        <f t="shared" si="28"/>
        <v>0</v>
      </c>
      <c r="AL66" s="120">
        <v>106278</v>
      </c>
      <c r="AM66" s="50">
        <v>11152</v>
      </c>
      <c r="AN66" s="50">
        <v>18451</v>
      </c>
    </row>
    <row r="67" spans="1:40">
      <c r="A67" s="9" t="s">
        <v>158</v>
      </c>
      <c r="B67" s="23" t="s">
        <v>159</v>
      </c>
      <c r="E67" s="134">
        <v>496846.23662663269</v>
      </c>
      <c r="F67" s="52">
        <v>331537.58283996582</v>
      </c>
      <c r="G67" s="251">
        <f t="shared" si="6"/>
        <v>1498.6121101886113</v>
      </c>
      <c r="H67" s="53">
        <v>-9.325680330029229E-3</v>
      </c>
      <c r="J67" s="131">
        <v>502974.3226758496</v>
      </c>
      <c r="K67" s="54">
        <v>333199</v>
      </c>
      <c r="L67" s="54">
        <f t="shared" si="7"/>
        <v>1509.5313091451344</v>
      </c>
      <c r="M67" s="127">
        <f t="shared" si="8"/>
        <v>5.0112483351130166E-3</v>
      </c>
      <c r="N67" s="120">
        <f t="shared" si="9"/>
        <v>525937</v>
      </c>
      <c r="O67" s="140">
        <f t="shared" si="10"/>
        <v>-1.2183695614152223E-2</v>
      </c>
      <c r="P67" s="55">
        <f t="shared" si="11"/>
        <v>-7.2335028034011817E-3</v>
      </c>
      <c r="Q67" s="125">
        <f t="shared" si="12"/>
        <v>5.9337422817129504E-2</v>
      </c>
      <c r="R67" s="55">
        <f t="shared" si="13"/>
        <v>5.4055289999999999E-2</v>
      </c>
      <c r="S67" s="56">
        <f t="shared" si="14"/>
        <v>526327.81184444681</v>
      </c>
      <c r="T67" s="123">
        <f t="shared" si="15"/>
        <v>0</v>
      </c>
      <c r="U67" s="49">
        <f t="shared" si="16"/>
        <v>5.9337422817129504E-2</v>
      </c>
      <c r="V67" s="49">
        <f t="shared" si="23"/>
        <v>5.4055289999999999E-2</v>
      </c>
      <c r="W67" s="56">
        <f t="shared" si="17"/>
        <v>526327.81184444681</v>
      </c>
      <c r="X67" s="122">
        <f t="shared" si="18"/>
        <v>5.9337422817129504E-2</v>
      </c>
      <c r="Y67" s="55">
        <f t="shared" si="19"/>
        <v>5.4055289999999978E-2</v>
      </c>
      <c r="Z67" s="56">
        <f t="shared" si="20"/>
        <v>526327.81184444681</v>
      </c>
      <c r="AA67" s="124">
        <f t="shared" si="21"/>
        <v>526327.81184444681</v>
      </c>
      <c r="AB67" s="51">
        <f t="shared" si="24"/>
        <v>1579.6200224023687</v>
      </c>
      <c r="AC67" s="55">
        <f t="shared" si="25"/>
        <v>5.9337422817129504E-2</v>
      </c>
      <c r="AD67" s="55">
        <f t="shared" si="26"/>
        <v>5.4055289999999978E-2</v>
      </c>
      <c r="AE67" s="116"/>
      <c r="AF67" s="145">
        <v>533822.19087501091</v>
      </c>
      <c r="AG67" s="118">
        <f t="shared" si="27"/>
        <v>1602.1122238512448</v>
      </c>
      <c r="AH67" s="55">
        <f t="shared" si="22"/>
        <v>-1.4039092339491854E-2</v>
      </c>
      <c r="AI67" s="55">
        <f t="shared" si="22"/>
        <v>-1.4039092339491743E-2</v>
      </c>
      <c r="AJ67" s="119">
        <f t="shared" si="28"/>
        <v>0</v>
      </c>
      <c r="AL67" s="120">
        <v>393572</v>
      </c>
      <c r="AM67" s="50">
        <v>44691</v>
      </c>
      <c r="AN67" s="50">
        <v>87674</v>
      </c>
    </row>
    <row r="68" spans="1:40">
      <c r="A68" s="9" t="s">
        <v>160</v>
      </c>
      <c r="B68" s="23" t="s">
        <v>161</v>
      </c>
      <c r="E68" s="134">
        <v>604569.3220967747</v>
      </c>
      <c r="F68" s="52">
        <v>406178.91770935059</v>
      </c>
      <c r="G68" s="251">
        <f t="shared" si="6"/>
        <v>1488.4310724600095</v>
      </c>
      <c r="H68" s="53">
        <v>-2.0388997113439777E-2</v>
      </c>
      <c r="J68" s="131">
        <v>617764.23877898336</v>
      </c>
      <c r="K68" s="54">
        <v>409607.5625</v>
      </c>
      <c r="L68" s="54">
        <f t="shared" si="7"/>
        <v>1508.1856277470056</v>
      </c>
      <c r="M68" s="127">
        <f t="shared" si="8"/>
        <v>8.441217998179873E-3</v>
      </c>
      <c r="N68" s="120">
        <f t="shared" si="9"/>
        <v>642271</v>
      </c>
      <c r="O68" s="140">
        <f t="shared" si="10"/>
        <v>-2.1359146182188371E-2</v>
      </c>
      <c r="P68" s="55">
        <f t="shared" si="11"/>
        <v>-1.309822539318739E-2</v>
      </c>
      <c r="Q68" s="125">
        <f t="shared" si="12"/>
        <v>6.2952800485024607E-2</v>
      </c>
      <c r="R68" s="55">
        <f t="shared" si="13"/>
        <v>5.4055289999999999E-2</v>
      </c>
      <c r="S68" s="56">
        <f t="shared" si="14"/>
        <v>642628.65401009959</v>
      </c>
      <c r="T68" s="123">
        <f t="shared" si="15"/>
        <v>0</v>
      </c>
      <c r="U68" s="49">
        <f t="shared" si="16"/>
        <v>6.2952800485024607E-2</v>
      </c>
      <c r="V68" s="49">
        <f t="shared" si="23"/>
        <v>5.4055289999999999E-2</v>
      </c>
      <c r="W68" s="56">
        <f t="shared" si="17"/>
        <v>642628.65401009959</v>
      </c>
      <c r="X68" s="122">
        <f t="shared" si="18"/>
        <v>6.2952800485024607E-2</v>
      </c>
      <c r="Y68" s="55">
        <f t="shared" si="19"/>
        <v>5.4055289999999978E-2</v>
      </c>
      <c r="Z68" s="56">
        <f t="shared" si="20"/>
        <v>642628.65401009959</v>
      </c>
      <c r="AA68" s="124">
        <f t="shared" si="21"/>
        <v>642628.65401009959</v>
      </c>
      <c r="AB68" s="51">
        <f t="shared" si="24"/>
        <v>1568.8886457268466</v>
      </c>
      <c r="AC68" s="55">
        <f t="shared" si="25"/>
        <v>6.2952800485024607E-2</v>
      </c>
      <c r="AD68" s="55">
        <f t="shared" si="26"/>
        <v>5.40552900000002E-2</v>
      </c>
      <c r="AE68" s="116"/>
      <c r="AF68" s="145">
        <v>655919.55400178162</v>
      </c>
      <c r="AG68" s="118">
        <f t="shared" si="27"/>
        <v>1601.3365329449493</v>
      </c>
      <c r="AH68" s="55">
        <f t="shared" si="22"/>
        <v>-2.0263003154264769E-2</v>
      </c>
      <c r="AI68" s="55">
        <f t="shared" si="22"/>
        <v>-2.0263003154264658E-2</v>
      </c>
      <c r="AJ68" s="119">
        <f t="shared" si="28"/>
        <v>0</v>
      </c>
      <c r="AL68" s="120">
        <v>474522</v>
      </c>
      <c r="AM68" s="50">
        <v>56168</v>
      </c>
      <c r="AN68" s="50">
        <v>111581</v>
      </c>
    </row>
    <row r="69" spans="1:40">
      <c r="A69" s="9" t="s">
        <v>162</v>
      </c>
      <c r="B69" s="23" t="s">
        <v>163</v>
      </c>
      <c r="E69" s="134">
        <v>379201.98106129956</v>
      </c>
      <c r="F69" s="52">
        <v>237516.33752441406</v>
      </c>
      <c r="G69" s="251">
        <f t="shared" si="6"/>
        <v>1596.5300956289873</v>
      </c>
      <c r="H69" s="53">
        <v>-1.5848282636247379E-2</v>
      </c>
      <c r="J69" s="131">
        <v>386222.68570927175</v>
      </c>
      <c r="K69" s="54">
        <v>238697.65625</v>
      </c>
      <c r="L69" s="54">
        <f t="shared" si="7"/>
        <v>1618.0413824623456</v>
      </c>
      <c r="M69" s="127">
        <f t="shared" si="8"/>
        <v>4.9736314474135845E-3</v>
      </c>
      <c r="N69" s="120">
        <f t="shared" si="9"/>
        <v>401758</v>
      </c>
      <c r="O69" s="140">
        <f t="shared" si="10"/>
        <v>-1.817786709001612E-2</v>
      </c>
      <c r="P69" s="55">
        <f t="shared" si="11"/>
        <v>-1.3294645654008175E-2</v>
      </c>
      <c r="Q69" s="125">
        <f t="shared" si="12"/>
        <v>5.9297772537656668E-2</v>
      </c>
      <c r="R69" s="55">
        <f t="shared" si="13"/>
        <v>5.4055289999999999E-2</v>
      </c>
      <c r="S69" s="56">
        <f t="shared" si="14"/>
        <v>401758</v>
      </c>
      <c r="T69" s="123">
        <f t="shared" si="15"/>
        <v>0</v>
      </c>
      <c r="U69" s="49">
        <f t="shared" si="16"/>
        <v>5.9297772537656668E-2</v>
      </c>
      <c r="V69" s="49">
        <f t="shared" si="23"/>
        <v>5.4055289999999999E-2</v>
      </c>
      <c r="W69" s="56">
        <f t="shared" si="17"/>
        <v>401758</v>
      </c>
      <c r="X69" s="122">
        <f t="shared" si="18"/>
        <v>5.9297772537656668E-2</v>
      </c>
      <c r="Y69" s="55">
        <f t="shared" si="19"/>
        <v>5.4055289999999978E-2</v>
      </c>
      <c r="Z69" s="56">
        <f t="shared" si="20"/>
        <v>401758</v>
      </c>
      <c r="AA69" s="124">
        <f t="shared" si="21"/>
        <v>401758</v>
      </c>
      <c r="AB69" s="51">
        <f t="shared" si="24"/>
        <v>1683.1250306840832</v>
      </c>
      <c r="AC69" s="55">
        <f t="shared" si="25"/>
        <v>5.9482861549328581E-2</v>
      </c>
      <c r="AD69" s="55">
        <f t="shared" si="26"/>
        <v>5.4239463003032284E-2</v>
      </c>
      <c r="AE69" s="116"/>
      <c r="AF69" s="145">
        <v>409996.83916249342</v>
      </c>
      <c r="AG69" s="118">
        <f t="shared" si="27"/>
        <v>1717.6408248143134</v>
      </c>
      <c r="AH69" s="55">
        <f t="shared" si="22"/>
        <v>-2.0094884583312878E-2</v>
      </c>
      <c r="AI69" s="55">
        <f t="shared" si="22"/>
        <v>-2.0094884583312989E-2</v>
      </c>
      <c r="AJ69" s="119">
        <f t="shared" si="28"/>
        <v>0</v>
      </c>
      <c r="AL69" s="120">
        <v>299877</v>
      </c>
      <c r="AM69" s="50">
        <v>32805</v>
      </c>
      <c r="AN69" s="50">
        <v>69076</v>
      </c>
    </row>
    <row r="70" spans="1:40">
      <c r="A70" s="9" t="s">
        <v>164</v>
      </c>
      <c r="B70" s="23" t="s">
        <v>165</v>
      </c>
      <c r="E70" s="134">
        <v>343420.14355432522</v>
      </c>
      <c r="F70" s="52">
        <v>193960.4169921875</v>
      </c>
      <c r="G70" s="251">
        <f t="shared" si="6"/>
        <v>1770.5681854053644</v>
      </c>
      <c r="H70" s="53">
        <v>-8.6421874254534181E-3</v>
      </c>
      <c r="J70" s="131">
        <v>347200.07787195669</v>
      </c>
      <c r="K70" s="54">
        <v>195172.625</v>
      </c>
      <c r="L70" s="54">
        <f t="shared" si="7"/>
        <v>1778.9384032312762</v>
      </c>
      <c r="M70" s="127">
        <f t="shared" si="8"/>
        <v>6.249770064483462E-3</v>
      </c>
      <c r="N70" s="120">
        <f t="shared" si="9"/>
        <v>363788</v>
      </c>
      <c r="O70" s="140">
        <f t="shared" si="10"/>
        <v>-1.0886905155088944E-2</v>
      </c>
      <c r="P70" s="55">
        <f t="shared" si="11"/>
        <v>-4.7051757445384368E-3</v>
      </c>
      <c r="Q70" s="125">
        <f t="shared" si="12"/>
        <v>6.0642893197752512E-2</v>
      </c>
      <c r="R70" s="55">
        <f t="shared" si="13"/>
        <v>5.4055289999999999E-2</v>
      </c>
      <c r="S70" s="56">
        <f t="shared" si="14"/>
        <v>364246.13464184699</v>
      </c>
      <c r="T70" s="123">
        <f t="shared" si="15"/>
        <v>0</v>
      </c>
      <c r="U70" s="49">
        <f t="shared" si="16"/>
        <v>6.0642893197752512E-2</v>
      </c>
      <c r="V70" s="49">
        <f t="shared" si="23"/>
        <v>5.4055289999999999E-2</v>
      </c>
      <c r="W70" s="56">
        <f t="shared" si="17"/>
        <v>364246.13464184699</v>
      </c>
      <c r="X70" s="122">
        <f t="shared" si="18"/>
        <v>6.0642893197752512E-2</v>
      </c>
      <c r="Y70" s="55">
        <f t="shared" si="19"/>
        <v>5.4055289999999978E-2</v>
      </c>
      <c r="Z70" s="56">
        <f t="shared" si="20"/>
        <v>364246.13464184699</v>
      </c>
      <c r="AA70" s="124">
        <f t="shared" si="21"/>
        <v>364246.13464184699</v>
      </c>
      <c r="AB70" s="51">
        <f t="shared" si="24"/>
        <v>1866.2767621322253</v>
      </c>
      <c r="AC70" s="55">
        <f t="shared" si="25"/>
        <v>6.0642893197752512E-2</v>
      </c>
      <c r="AD70" s="55">
        <f t="shared" si="26"/>
        <v>5.4055289999999978E-2</v>
      </c>
      <c r="AE70" s="116"/>
      <c r="AF70" s="145">
        <v>368371.67873399612</v>
      </c>
      <c r="AG70" s="118">
        <f t="shared" si="27"/>
        <v>1887.4146860195999</v>
      </c>
      <c r="AH70" s="55">
        <f t="shared" si="22"/>
        <v>-1.1199406279895352E-2</v>
      </c>
      <c r="AI70" s="55">
        <f t="shared" si="22"/>
        <v>-1.1199406279895352E-2</v>
      </c>
      <c r="AJ70" s="119">
        <f t="shared" si="28"/>
        <v>0</v>
      </c>
      <c r="AL70" s="120">
        <v>281565</v>
      </c>
      <c r="AM70" s="50">
        <v>28359</v>
      </c>
      <c r="AN70" s="50">
        <v>53864</v>
      </c>
    </row>
    <row r="71" spans="1:40">
      <c r="A71" s="9" t="s">
        <v>166</v>
      </c>
      <c r="B71" s="23" t="s">
        <v>167</v>
      </c>
      <c r="E71" s="134">
        <v>422625.31365649984</v>
      </c>
      <c r="F71" s="52">
        <v>294316.6708984375</v>
      </c>
      <c r="G71" s="251">
        <f t="shared" si="6"/>
        <v>1435.9543833055211</v>
      </c>
      <c r="H71" s="53">
        <v>-3.3190758688353195E-2</v>
      </c>
      <c r="J71" s="131">
        <v>439366.28939328337</v>
      </c>
      <c r="K71" s="54">
        <v>297252.1875</v>
      </c>
      <c r="L71" s="54">
        <f t="shared" si="7"/>
        <v>1478.0927033321946</v>
      </c>
      <c r="M71" s="127">
        <f t="shared" si="8"/>
        <v>9.9740072235849908E-3</v>
      </c>
      <c r="N71" s="120">
        <f t="shared" si="9"/>
        <v>450156</v>
      </c>
      <c r="O71" s="140">
        <f t="shared" si="10"/>
        <v>-3.8102549378335238E-2</v>
      </c>
      <c r="P71" s="55">
        <f t="shared" si="11"/>
        <v>-2.85085772574869E-2</v>
      </c>
      <c r="Q71" s="125">
        <f t="shared" si="12"/>
        <v>6.4568445076518044E-2</v>
      </c>
      <c r="R71" s="55">
        <f t="shared" si="13"/>
        <v>5.4055289999999999E-2</v>
      </c>
      <c r="S71" s="56">
        <f t="shared" si="14"/>
        <v>450156</v>
      </c>
      <c r="T71" s="123">
        <f t="shared" si="15"/>
        <v>0.14090671716814854</v>
      </c>
      <c r="U71" s="49">
        <f t="shared" si="16"/>
        <v>6.5603179430811176E-2</v>
      </c>
      <c r="V71" s="49">
        <f t="shared" si="23"/>
        <v>5.5079805826043549E-2</v>
      </c>
      <c r="W71" s="56">
        <f t="shared" si="17"/>
        <v>450350.87794031005</v>
      </c>
      <c r="X71" s="122">
        <f t="shared" si="18"/>
        <v>6.5603179430811176E-2</v>
      </c>
      <c r="Y71" s="55">
        <f t="shared" si="19"/>
        <v>5.5079805826043549E-2</v>
      </c>
      <c r="Z71" s="56">
        <f t="shared" si="20"/>
        <v>450350.87794031005</v>
      </c>
      <c r="AA71" s="124">
        <f t="shared" si="21"/>
        <v>450350.87794031005</v>
      </c>
      <c r="AB71" s="51">
        <f t="shared" si="24"/>
        <v>1515.0464719130455</v>
      </c>
      <c r="AC71" s="55">
        <f t="shared" si="25"/>
        <v>6.5603179430811176E-2</v>
      </c>
      <c r="AD71" s="55">
        <f t="shared" si="26"/>
        <v>5.5079805826043771E-2</v>
      </c>
      <c r="AE71" s="116"/>
      <c r="AF71" s="145">
        <v>466324.3136407272</v>
      </c>
      <c r="AG71" s="118">
        <f t="shared" si="27"/>
        <v>1568.7834547583511</v>
      </c>
      <c r="AH71" s="55">
        <f t="shared" si="22"/>
        <v>-3.4253919929046694E-2</v>
      </c>
      <c r="AI71" s="55">
        <f t="shared" si="22"/>
        <v>-3.4253919929046583E-2</v>
      </c>
      <c r="AJ71" s="119">
        <f t="shared" si="28"/>
        <v>0</v>
      </c>
      <c r="AL71" s="120">
        <v>337315</v>
      </c>
      <c r="AM71" s="50">
        <v>36288</v>
      </c>
      <c r="AN71" s="50">
        <v>76553</v>
      </c>
    </row>
    <row r="72" spans="1:40">
      <c r="A72" s="9" t="s">
        <v>168</v>
      </c>
      <c r="B72" s="23" t="s">
        <v>169</v>
      </c>
      <c r="E72" s="134">
        <v>1058240.8660423739</v>
      </c>
      <c r="F72" s="52">
        <v>685994.91723632813</v>
      </c>
      <c r="G72" s="251">
        <f t="shared" si="6"/>
        <v>1542.6365989790643</v>
      </c>
      <c r="H72" s="53">
        <v>-1.1338883737264438E-2</v>
      </c>
      <c r="J72" s="131">
        <v>1074671.8702409025</v>
      </c>
      <c r="K72" s="54">
        <v>691032.875</v>
      </c>
      <c r="L72" s="54">
        <f t="shared" si="7"/>
        <v>1555.1675023288906</v>
      </c>
      <c r="M72" s="127">
        <f t="shared" si="8"/>
        <v>7.3440161684701355E-3</v>
      </c>
      <c r="N72" s="120">
        <f t="shared" si="9"/>
        <v>1123117</v>
      </c>
      <c r="O72" s="140">
        <f t="shared" si="10"/>
        <v>-1.5289321934931932E-2</v>
      </c>
      <c r="P72" s="55">
        <f t="shared" si="11"/>
        <v>-8.0575907939569591E-3</v>
      </c>
      <c r="Q72" s="125">
        <f t="shared" si="12"/>
        <v>6.1796289092221457E-2</v>
      </c>
      <c r="R72" s="55">
        <f t="shared" si="13"/>
        <v>5.4055289999999999E-2</v>
      </c>
      <c r="S72" s="56">
        <f t="shared" si="14"/>
        <v>1123636.2245295313</v>
      </c>
      <c r="T72" s="123">
        <f t="shared" si="15"/>
        <v>0</v>
      </c>
      <c r="U72" s="49">
        <f t="shared" si="16"/>
        <v>6.1796289092221457E-2</v>
      </c>
      <c r="V72" s="49">
        <f t="shared" si="23"/>
        <v>5.4055289999999999E-2</v>
      </c>
      <c r="W72" s="56">
        <f t="shared" si="17"/>
        <v>1123636.2245295313</v>
      </c>
      <c r="X72" s="122">
        <f t="shared" si="18"/>
        <v>6.1796289092221457E-2</v>
      </c>
      <c r="Y72" s="55">
        <f t="shared" si="19"/>
        <v>5.4055289999999978E-2</v>
      </c>
      <c r="Z72" s="56">
        <f t="shared" si="20"/>
        <v>1123636.2245295313</v>
      </c>
      <c r="AA72" s="124">
        <f t="shared" si="21"/>
        <v>1123636.2245295313</v>
      </c>
      <c r="AB72" s="51">
        <f t="shared" si="24"/>
        <v>1626.0242677014915</v>
      </c>
      <c r="AC72" s="55">
        <f t="shared" si="25"/>
        <v>6.1796289092221457E-2</v>
      </c>
      <c r="AD72" s="55">
        <f t="shared" si="26"/>
        <v>5.40552900000002E-2</v>
      </c>
      <c r="AE72" s="116"/>
      <c r="AF72" s="145">
        <v>1140617.2499228972</v>
      </c>
      <c r="AG72" s="118">
        <f t="shared" si="27"/>
        <v>1650.5976650139796</v>
      </c>
      <c r="AH72" s="55">
        <f t="shared" si="22"/>
        <v>-1.488757547241526E-2</v>
      </c>
      <c r="AI72" s="55">
        <f t="shared" si="22"/>
        <v>-1.4887575472415371E-2</v>
      </c>
      <c r="AJ72" s="119">
        <f t="shared" si="28"/>
        <v>0</v>
      </c>
      <c r="AL72" s="120">
        <v>845781</v>
      </c>
      <c r="AM72" s="50">
        <v>90827</v>
      </c>
      <c r="AN72" s="50">
        <v>186509</v>
      </c>
    </row>
    <row r="73" spans="1:40">
      <c r="A73" s="9" t="s">
        <v>170</v>
      </c>
      <c r="B73" s="23" t="s">
        <v>171</v>
      </c>
      <c r="E73" s="134">
        <v>222432.66265748569</v>
      </c>
      <c r="F73" s="52">
        <v>135028.08618164063</v>
      </c>
      <c r="G73" s="251">
        <f t="shared" si="6"/>
        <v>1647.3066378076919</v>
      </c>
      <c r="H73" s="53">
        <v>-5.5725209962371736E-3</v>
      </c>
      <c r="J73" s="131">
        <v>224657.93120628849</v>
      </c>
      <c r="K73" s="54">
        <v>136000.96875</v>
      </c>
      <c r="L73" s="54">
        <f t="shared" si="7"/>
        <v>1651.8847863448655</v>
      </c>
      <c r="M73" s="127">
        <f t="shared" si="8"/>
        <v>7.2050385654629512E-3</v>
      </c>
      <c r="N73" s="120">
        <f t="shared" si="9"/>
        <v>235805</v>
      </c>
      <c r="O73" s="140">
        <f t="shared" si="10"/>
        <v>-9.9051412823679685E-3</v>
      </c>
      <c r="P73" s="55">
        <f t="shared" si="11"/>
        <v>-2.7714696418408291E-3</v>
      </c>
      <c r="Q73" s="125">
        <f t="shared" si="12"/>
        <v>6.164979901458012E-2</v>
      </c>
      <c r="R73" s="55">
        <f t="shared" si="13"/>
        <v>5.4055289999999999E-2</v>
      </c>
      <c r="S73" s="56">
        <f t="shared" si="14"/>
        <v>236145.59160459758</v>
      </c>
      <c r="T73" s="123">
        <f t="shared" si="15"/>
        <v>0</v>
      </c>
      <c r="U73" s="49">
        <f t="shared" si="16"/>
        <v>6.164979901458012E-2</v>
      </c>
      <c r="V73" s="49">
        <f t="shared" ref="V73:V104" si="29">MAX(R73,NewMinGrowthPerHead(P73,$P$2,$L$1,$U$1,$T$2,AG73,G73,T73, $P$1))</f>
        <v>5.4055289999999999E-2</v>
      </c>
      <c r="W73" s="56">
        <f t="shared" si="17"/>
        <v>236145.59160459758</v>
      </c>
      <c r="X73" s="122">
        <f t="shared" si="18"/>
        <v>6.164979901458012E-2</v>
      </c>
      <c r="Y73" s="55">
        <f t="shared" si="19"/>
        <v>5.4055289999999978E-2</v>
      </c>
      <c r="Z73" s="56">
        <f t="shared" si="20"/>
        <v>236145.59160459758</v>
      </c>
      <c r="AA73" s="124">
        <f t="shared" si="21"/>
        <v>236145.59160459758</v>
      </c>
      <c r="AB73" s="51">
        <f t="shared" ref="AB73:AB104" si="30">AA73/K73*1000</f>
        <v>1736.3522758333115</v>
      </c>
      <c r="AC73" s="55">
        <f t="shared" ref="AC73:AC104" si="31">AA73/E73-1</f>
        <v>6.164979901458012E-2</v>
      </c>
      <c r="AD73" s="55">
        <f t="shared" ref="AD73:AD104" si="32">AB73/G73-1</f>
        <v>5.4055289999999978E-2</v>
      </c>
      <c r="AE73" s="116"/>
      <c r="AF73" s="145">
        <v>238297.22243341507</v>
      </c>
      <c r="AG73" s="118">
        <f t="shared" ref="AG73:AG104" si="33">AF73/K73*1000</f>
        <v>1752.1729780576661</v>
      </c>
      <c r="AH73" s="55">
        <f t="shared" si="22"/>
        <v>-9.0291897104201047E-3</v>
      </c>
      <c r="AI73" s="55">
        <f t="shared" si="22"/>
        <v>-9.0291897104202157E-3</v>
      </c>
      <c r="AJ73" s="119">
        <f t="shared" ref="AJ73:AJ104" si="34">IF(AF73=N73,1,0)</f>
        <v>0</v>
      </c>
      <c r="AL73" s="120">
        <v>183816</v>
      </c>
      <c r="AM73" s="50">
        <v>19101</v>
      </c>
      <c r="AN73" s="50">
        <v>32888</v>
      </c>
    </row>
    <row r="74" spans="1:40">
      <c r="A74" s="9" t="s">
        <v>172</v>
      </c>
      <c r="B74" s="23" t="s">
        <v>173</v>
      </c>
      <c r="E74" s="134">
        <v>610238.29045846011</v>
      </c>
      <c r="F74" s="52">
        <v>379334.08333206177</v>
      </c>
      <c r="G74" s="251">
        <f t="shared" ref="G74:G137" si="35">E74/F74*1000</f>
        <v>1608.7093600926685</v>
      </c>
      <c r="H74" s="53">
        <v>-2.7955519996072375E-2</v>
      </c>
      <c r="J74" s="131">
        <v>627238.89417063748</v>
      </c>
      <c r="K74" s="54">
        <v>381504.375</v>
      </c>
      <c r="L74" s="54">
        <f t="shared" ref="L74:L137" si="36">J74/K74*1000</f>
        <v>1644.1197933067938</v>
      </c>
      <c r="M74" s="127">
        <f t="shared" ref="M74:M137" si="37">K74/F74-1</f>
        <v>5.721319974399508E-3</v>
      </c>
      <c r="N74" s="120">
        <f t="shared" ref="N74:N137" si="38">SUM(AL74:AN74)</f>
        <v>648020</v>
      </c>
      <c r="O74" s="140">
        <f t="shared" ref="O74:O137" si="39">E74/J74-1</f>
        <v>-2.7103873612073004E-2</v>
      </c>
      <c r="P74" s="55">
        <f t="shared" ref="P74:P137" si="40">G74/L74-1</f>
        <v>-2.1537623571154074E-2</v>
      </c>
      <c r="Q74" s="125">
        <f t="shared" ref="Q74:Q137" si="41">(1+M74)*(1+R74)-1</f>
        <v>6.0085877584798553E-2</v>
      </c>
      <c r="R74" s="55">
        <f t="shared" ref="R74:R137" si="42">MinGrowthPerHead(P74,0,1,$Q$1,$Q$2,$R$1,$R$2)</f>
        <v>5.4055289999999999E-2</v>
      </c>
      <c r="S74" s="56">
        <f t="shared" ref="S74:S137" si="43">MAX((1+IF($S$2=1,Q74,0))*$E74,$N74)</f>
        <v>648020</v>
      </c>
      <c r="T74" s="123">
        <f t="shared" ref="T74:T137" si="44">MinMaxRamp(P74,0,1,$P$2,$T$2)</f>
        <v>0</v>
      </c>
      <c r="U74" s="49">
        <f t="shared" ref="U74:U137" si="45">(1+M74)*(1+V74)-1</f>
        <v>6.0085877584798553E-2</v>
      </c>
      <c r="V74" s="49">
        <f t="shared" si="29"/>
        <v>5.4055289999999999E-2</v>
      </c>
      <c r="W74" s="56">
        <f t="shared" ref="W74:W137" si="46">MAX((1+IF($S$2=1,U74,0))*$E74,$N74)</f>
        <v>648020</v>
      </c>
      <c r="X74" s="122">
        <f t="shared" ref="X74:X137" si="47">MAX(U74,$X$1)</f>
        <v>6.0085877584798553E-2</v>
      </c>
      <c r="Y74" s="55">
        <f t="shared" ref="Y74:Y137" si="48">(1+X74)/(1+M74) - 1</f>
        <v>5.4055289999999978E-2</v>
      </c>
      <c r="Z74" s="56">
        <f t="shared" ref="Z74:Z137" si="49">MAX((1+IF($Z$2=1,X74,0))*$E74,$N74)</f>
        <v>648020</v>
      </c>
      <c r="AA74" s="124">
        <f t="shared" ref="AA74:AA137" si="50">Z74</f>
        <v>648020</v>
      </c>
      <c r="AB74" s="51">
        <f t="shared" si="30"/>
        <v>1698.5912677934559</v>
      </c>
      <c r="AC74" s="55">
        <f t="shared" si="31"/>
        <v>6.1913043039556248E-2</v>
      </c>
      <c r="AD74" s="55">
        <f t="shared" si="32"/>
        <v>5.5872061125826988E-2</v>
      </c>
      <c r="AE74" s="116"/>
      <c r="AF74" s="145">
        <v>666144.78229545045</v>
      </c>
      <c r="AG74" s="118">
        <f t="shared" si="33"/>
        <v>1746.0999819345463</v>
      </c>
      <c r="AH74" s="55">
        <f t="shared" ref="AH74:AI137" si="51">AA74/AF74-1</f>
        <v>-2.7208472958378138E-2</v>
      </c>
      <c r="AI74" s="55">
        <f t="shared" si="51"/>
        <v>-2.7208472958378027E-2</v>
      </c>
      <c r="AJ74" s="119">
        <f t="shared" si="34"/>
        <v>0</v>
      </c>
      <c r="AL74" s="120">
        <v>464461</v>
      </c>
      <c r="AM74" s="50">
        <v>52218</v>
      </c>
      <c r="AN74" s="50">
        <v>131341</v>
      </c>
    </row>
    <row r="75" spans="1:40">
      <c r="A75" s="9" t="s">
        <v>174</v>
      </c>
      <c r="B75" s="23" t="s">
        <v>175</v>
      </c>
      <c r="E75" s="134">
        <v>250773.932815034</v>
      </c>
      <c r="F75" s="52">
        <v>152471.7529296875</v>
      </c>
      <c r="G75" s="251">
        <f t="shared" si="35"/>
        <v>1644.7238783348851</v>
      </c>
      <c r="H75" s="53">
        <v>-9.9454568895908091E-3</v>
      </c>
      <c r="J75" s="131">
        <v>253919.52673192651</v>
      </c>
      <c r="K75" s="54">
        <v>153479.546875</v>
      </c>
      <c r="L75" s="54">
        <f t="shared" si="36"/>
        <v>1654.4193145079385</v>
      </c>
      <c r="M75" s="127">
        <f t="shared" si="37"/>
        <v>6.6097091818524412E-3</v>
      </c>
      <c r="N75" s="120">
        <f t="shared" si="38"/>
        <v>265904</v>
      </c>
      <c r="O75" s="140">
        <f t="shared" si="39"/>
        <v>-1.2388152882048531E-2</v>
      </c>
      <c r="P75" s="55">
        <f t="shared" si="40"/>
        <v>-5.8603257880467385E-3</v>
      </c>
      <c r="Q75" s="125">
        <f t="shared" si="41"/>
        <v>6.102228892849304E-2</v>
      </c>
      <c r="R75" s="55">
        <f t="shared" si="42"/>
        <v>5.4055289999999999E-2</v>
      </c>
      <c r="S75" s="56">
        <f t="shared" si="43"/>
        <v>266076.73219900753</v>
      </c>
      <c r="T75" s="123">
        <f t="shared" si="44"/>
        <v>0</v>
      </c>
      <c r="U75" s="49">
        <f t="shared" si="45"/>
        <v>6.102228892849304E-2</v>
      </c>
      <c r="V75" s="49">
        <f t="shared" si="29"/>
        <v>5.4055289999999999E-2</v>
      </c>
      <c r="W75" s="56">
        <f t="shared" si="46"/>
        <v>266076.73219900753</v>
      </c>
      <c r="X75" s="122">
        <f t="shared" si="47"/>
        <v>6.102228892849304E-2</v>
      </c>
      <c r="Y75" s="55">
        <f t="shared" si="48"/>
        <v>5.4055289999999978E-2</v>
      </c>
      <c r="Z75" s="56">
        <f t="shared" si="49"/>
        <v>266076.73219900753</v>
      </c>
      <c r="AA75" s="124">
        <f t="shared" si="50"/>
        <v>266076.73219900753</v>
      </c>
      <c r="AB75" s="51">
        <f t="shared" si="30"/>
        <v>1733.6299045482019</v>
      </c>
      <c r="AC75" s="55">
        <f t="shared" si="31"/>
        <v>6.102228892849304E-2</v>
      </c>
      <c r="AD75" s="55">
        <f t="shared" si="32"/>
        <v>5.4055289999999978E-2</v>
      </c>
      <c r="AE75" s="116"/>
      <c r="AF75" s="145">
        <v>269443.07156912814</v>
      </c>
      <c r="AG75" s="118">
        <f t="shared" si="33"/>
        <v>1755.5633767186814</v>
      </c>
      <c r="AH75" s="55">
        <f t="shared" si="51"/>
        <v>-1.2493694309957171E-2</v>
      </c>
      <c r="AI75" s="55">
        <f t="shared" si="51"/>
        <v>-1.2493694309957282E-2</v>
      </c>
      <c r="AJ75" s="119">
        <f t="shared" si="34"/>
        <v>0</v>
      </c>
      <c r="AL75" s="120">
        <v>199383</v>
      </c>
      <c r="AM75" s="50">
        <v>20753</v>
      </c>
      <c r="AN75" s="50">
        <v>45768</v>
      </c>
    </row>
    <row r="76" spans="1:40">
      <c r="A76" s="9" t="s">
        <v>176</v>
      </c>
      <c r="B76" s="23" t="s">
        <v>177</v>
      </c>
      <c r="E76" s="134">
        <v>158741.69872500055</v>
      </c>
      <c r="F76" s="52">
        <v>94123.332763671875</v>
      </c>
      <c r="G76" s="251">
        <f t="shared" si="35"/>
        <v>1686.5286647209434</v>
      </c>
      <c r="H76" s="53">
        <v>2.5287656533475866E-2</v>
      </c>
      <c r="J76" s="131">
        <v>154943.58872034322</v>
      </c>
      <c r="K76" s="54">
        <v>94623.328125</v>
      </c>
      <c r="L76" s="54">
        <f t="shared" si="36"/>
        <v>1637.4776895995301</v>
      </c>
      <c r="M76" s="127">
        <f t="shared" si="37"/>
        <v>5.312129805087995E-3</v>
      </c>
      <c r="N76" s="120">
        <f t="shared" si="38"/>
        <v>168041</v>
      </c>
      <c r="O76" s="140">
        <f t="shared" si="39"/>
        <v>2.4512856814698614E-2</v>
      </c>
      <c r="P76" s="55">
        <f t="shared" si="40"/>
        <v>2.9955202097079914E-2</v>
      </c>
      <c r="Q76" s="125">
        <f t="shared" si="41"/>
        <v>5.965456852221962E-2</v>
      </c>
      <c r="R76" s="55">
        <f t="shared" si="42"/>
        <v>5.4055289999999999E-2</v>
      </c>
      <c r="S76" s="56">
        <f t="shared" si="43"/>
        <v>168211.36626892464</v>
      </c>
      <c r="T76" s="123">
        <f t="shared" si="44"/>
        <v>0</v>
      </c>
      <c r="U76" s="49">
        <f t="shared" si="45"/>
        <v>5.965456852221962E-2</v>
      </c>
      <c r="V76" s="49">
        <f t="shared" si="29"/>
        <v>5.4055289999999999E-2</v>
      </c>
      <c r="W76" s="56">
        <f t="shared" si="46"/>
        <v>168211.36626892464</v>
      </c>
      <c r="X76" s="122">
        <f t="shared" si="47"/>
        <v>5.965456852221962E-2</v>
      </c>
      <c r="Y76" s="55">
        <f t="shared" si="48"/>
        <v>5.4055289999999978E-2</v>
      </c>
      <c r="Z76" s="56">
        <f t="shared" si="49"/>
        <v>168211.36626892464</v>
      </c>
      <c r="AA76" s="124">
        <f t="shared" si="50"/>
        <v>168211.36626892464</v>
      </c>
      <c r="AB76" s="51">
        <f t="shared" si="30"/>
        <v>1777.6944607857465</v>
      </c>
      <c r="AC76" s="55">
        <f t="shared" si="31"/>
        <v>5.965456852221962E-2</v>
      </c>
      <c r="AD76" s="55">
        <f t="shared" si="32"/>
        <v>5.4055289999999756E-2</v>
      </c>
      <c r="AE76" s="116"/>
      <c r="AF76" s="145">
        <v>164454.41651208382</v>
      </c>
      <c r="AG76" s="118">
        <f t="shared" si="33"/>
        <v>1737.9901951328011</v>
      </c>
      <c r="AH76" s="55">
        <f t="shared" si="51"/>
        <v>2.284493075055094E-2</v>
      </c>
      <c r="AI76" s="55">
        <f t="shared" si="51"/>
        <v>2.284493075055094E-2</v>
      </c>
      <c r="AJ76" s="119">
        <f t="shared" si="34"/>
        <v>0</v>
      </c>
      <c r="AL76" s="120">
        <v>126115</v>
      </c>
      <c r="AM76" s="50">
        <v>13360</v>
      </c>
      <c r="AN76" s="50">
        <v>28566</v>
      </c>
    </row>
    <row r="77" spans="1:40">
      <c r="A77" s="9" t="s">
        <v>178</v>
      </c>
      <c r="B77" s="23" t="s">
        <v>179</v>
      </c>
      <c r="E77" s="134">
        <v>194523.94509912157</v>
      </c>
      <c r="F77" s="52">
        <v>127118.41943359375</v>
      </c>
      <c r="G77" s="251">
        <f t="shared" si="35"/>
        <v>1530.2577389324783</v>
      </c>
      <c r="H77" s="53">
        <v>2.9258105908120502E-2</v>
      </c>
      <c r="J77" s="131">
        <v>189826.63316230528</v>
      </c>
      <c r="K77" s="54">
        <v>128001.953125</v>
      </c>
      <c r="L77" s="54">
        <f t="shared" si="36"/>
        <v>1482.9979428277202</v>
      </c>
      <c r="M77" s="127">
        <f t="shared" si="37"/>
        <v>6.950477321406634E-3</v>
      </c>
      <c r="N77" s="120">
        <f t="shared" si="38"/>
        <v>206325</v>
      </c>
      <c r="O77" s="140">
        <f t="shared" si="39"/>
        <v>2.4745273403232071E-2</v>
      </c>
      <c r="P77" s="55">
        <f t="shared" si="40"/>
        <v>3.1867742186240111E-2</v>
      </c>
      <c r="Q77" s="125">
        <f t="shared" si="41"/>
        <v>6.1381477388653627E-2</v>
      </c>
      <c r="R77" s="55">
        <f t="shared" si="42"/>
        <v>5.4055289999999999E-2</v>
      </c>
      <c r="S77" s="56">
        <f t="shared" si="43"/>
        <v>206464.11223677499</v>
      </c>
      <c r="T77" s="123">
        <f t="shared" si="44"/>
        <v>0</v>
      </c>
      <c r="U77" s="49">
        <f t="shared" si="45"/>
        <v>6.1381477388653627E-2</v>
      </c>
      <c r="V77" s="49">
        <f t="shared" si="29"/>
        <v>5.4055289999999999E-2</v>
      </c>
      <c r="W77" s="56">
        <f t="shared" si="46"/>
        <v>206464.11223677499</v>
      </c>
      <c r="X77" s="122">
        <f t="shared" si="47"/>
        <v>6.1381477388653627E-2</v>
      </c>
      <c r="Y77" s="55">
        <f t="shared" si="48"/>
        <v>5.4055289999999978E-2</v>
      </c>
      <c r="Z77" s="56">
        <f t="shared" si="49"/>
        <v>206464.11223677499</v>
      </c>
      <c r="AA77" s="124">
        <f t="shared" si="50"/>
        <v>206464.11223677499</v>
      </c>
      <c r="AB77" s="51">
        <f t="shared" si="30"/>
        <v>1612.9762647852176</v>
      </c>
      <c r="AC77" s="55">
        <f t="shared" si="31"/>
        <v>6.1381477388653627E-2</v>
      </c>
      <c r="AD77" s="55">
        <f t="shared" si="32"/>
        <v>5.4055289999999978E-2</v>
      </c>
      <c r="AE77" s="116"/>
      <c r="AF77" s="145">
        <v>201478.96809304907</v>
      </c>
      <c r="AG77" s="118">
        <f t="shared" si="33"/>
        <v>1574.0304204287825</v>
      </c>
      <c r="AH77" s="55">
        <f t="shared" si="51"/>
        <v>2.4742752014808911E-2</v>
      </c>
      <c r="AI77" s="55">
        <f t="shared" si="51"/>
        <v>2.4742752014809133E-2</v>
      </c>
      <c r="AJ77" s="119">
        <f t="shared" si="34"/>
        <v>0</v>
      </c>
      <c r="AL77" s="120">
        <v>154152</v>
      </c>
      <c r="AM77" s="50">
        <v>16962</v>
      </c>
      <c r="AN77" s="50">
        <v>35211</v>
      </c>
    </row>
    <row r="78" spans="1:40">
      <c r="A78" s="9" t="s">
        <v>180</v>
      </c>
      <c r="B78" s="23" t="s">
        <v>181</v>
      </c>
      <c r="E78" s="134">
        <v>212466.45264072777</v>
      </c>
      <c r="F78" s="52">
        <v>133650.33349609375</v>
      </c>
      <c r="G78" s="251">
        <f t="shared" si="35"/>
        <v>1589.7188363315054</v>
      </c>
      <c r="H78" s="53">
        <v>-4.7660849585543508E-3</v>
      </c>
      <c r="J78" s="131">
        <v>214784.39096011617</v>
      </c>
      <c r="K78" s="54">
        <v>134597.28125</v>
      </c>
      <c r="L78" s="54">
        <f t="shared" si="36"/>
        <v>1595.7557906476375</v>
      </c>
      <c r="M78" s="127">
        <f t="shared" si="37"/>
        <v>7.0852629330246941E-3</v>
      </c>
      <c r="N78" s="120">
        <f t="shared" si="38"/>
        <v>225271</v>
      </c>
      <c r="O78" s="140">
        <f t="shared" si="39"/>
        <v>-1.0791930964009544E-2</v>
      </c>
      <c r="P78" s="55">
        <f t="shared" si="40"/>
        <v>-3.783131699420017E-3</v>
      </c>
      <c r="Q78" s="125">
        <f t="shared" si="41"/>
        <v>6.1523548875595635E-2</v>
      </c>
      <c r="R78" s="55">
        <f t="shared" si="42"/>
        <v>5.4055289999999999E-2</v>
      </c>
      <c r="S78" s="56">
        <f t="shared" si="43"/>
        <v>225538.14282419402</v>
      </c>
      <c r="T78" s="123">
        <f t="shared" si="44"/>
        <v>0</v>
      </c>
      <c r="U78" s="49">
        <f t="shared" si="45"/>
        <v>6.1523548875595635E-2</v>
      </c>
      <c r="V78" s="49">
        <f t="shared" si="29"/>
        <v>5.4055289999999999E-2</v>
      </c>
      <c r="W78" s="56">
        <f t="shared" si="46"/>
        <v>225538.14282419402</v>
      </c>
      <c r="X78" s="122">
        <f t="shared" si="47"/>
        <v>6.1523548875595635E-2</v>
      </c>
      <c r="Y78" s="55">
        <f t="shared" si="48"/>
        <v>5.4055289999999978E-2</v>
      </c>
      <c r="Z78" s="56">
        <f t="shared" si="49"/>
        <v>225538.14282419402</v>
      </c>
      <c r="AA78" s="124">
        <f t="shared" si="50"/>
        <v>225538.14282419402</v>
      </c>
      <c r="AB78" s="51">
        <f t="shared" si="30"/>
        <v>1675.6515490478675</v>
      </c>
      <c r="AC78" s="55">
        <f t="shared" si="31"/>
        <v>6.1523548875595635E-2</v>
      </c>
      <c r="AD78" s="55">
        <f t="shared" si="32"/>
        <v>5.4055289999999978E-2</v>
      </c>
      <c r="AE78" s="116"/>
      <c r="AF78" s="145">
        <v>227898.27542878635</v>
      </c>
      <c r="AG78" s="118">
        <f t="shared" si="33"/>
        <v>1693.1863207956612</v>
      </c>
      <c r="AH78" s="55">
        <f t="shared" si="51"/>
        <v>-1.0356079264539408E-2</v>
      </c>
      <c r="AI78" s="55">
        <f t="shared" si="51"/>
        <v>-1.0356079264539408E-2</v>
      </c>
      <c r="AJ78" s="119">
        <f t="shared" si="34"/>
        <v>0</v>
      </c>
      <c r="AL78" s="120">
        <v>171838</v>
      </c>
      <c r="AM78" s="50">
        <v>20249</v>
      </c>
      <c r="AN78" s="50">
        <v>33184</v>
      </c>
    </row>
    <row r="79" spans="1:40">
      <c r="A79" s="9" t="s">
        <v>182</v>
      </c>
      <c r="B79" s="23" t="s">
        <v>183</v>
      </c>
      <c r="E79" s="134">
        <v>570995.02775507036</v>
      </c>
      <c r="F79" s="52">
        <v>392938.00183105469</v>
      </c>
      <c r="G79" s="251">
        <f t="shared" si="35"/>
        <v>1453.1427988494024</v>
      </c>
      <c r="H79" s="53">
        <v>-2.1179686861948932E-2</v>
      </c>
      <c r="J79" s="131">
        <v>585942.04334785091</v>
      </c>
      <c r="K79" s="54">
        <v>396364.25</v>
      </c>
      <c r="L79" s="54">
        <f t="shared" si="36"/>
        <v>1478.2918574211749</v>
      </c>
      <c r="M79" s="127">
        <f t="shared" si="37"/>
        <v>8.719564289987991E-3</v>
      </c>
      <c r="N79" s="120">
        <f t="shared" si="38"/>
        <v>606610</v>
      </c>
      <c r="O79" s="140">
        <f t="shared" si="39"/>
        <v>-2.5509375479149665E-2</v>
      </c>
      <c r="P79" s="55">
        <f t="shared" si="40"/>
        <v>-1.7012241828649466E-2</v>
      </c>
      <c r="Q79" s="125">
        <f t="shared" si="41"/>
        <v>6.3246192866357021E-2</v>
      </c>
      <c r="R79" s="55">
        <f t="shared" si="42"/>
        <v>5.4055289999999999E-2</v>
      </c>
      <c r="S79" s="56">
        <f t="shared" si="43"/>
        <v>607108.28940619843</v>
      </c>
      <c r="T79" s="123">
        <f t="shared" si="44"/>
        <v>0</v>
      </c>
      <c r="U79" s="49">
        <f t="shared" si="45"/>
        <v>6.3246192866357021E-2</v>
      </c>
      <c r="V79" s="49">
        <f t="shared" si="29"/>
        <v>5.4055289999999999E-2</v>
      </c>
      <c r="W79" s="56">
        <f t="shared" si="46"/>
        <v>607108.28940619843</v>
      </c>
      <c r="X79" s="122">
        <f t="shared" si="47"/>
        <v>6.3246192866357021E-2</v>
      </c>
      <c r="Y79" s="55">
        <f t="shared" si="48"/>
        <v>5.4055289999999978E-2</v>
      </c>
      <c r="Z79" s="56">
        <f t="shared" si="49"/>
        <v>607108.28940619843</v>
      </c>
      <c r="AA79" s="124">
        <f t="shared" si="50"/>
        <v>607108.28940619843</v>
      </c>
      <c r="AB79" s="51">
        <f t="shared" si="30"/>
        <v>1531.6928542526184</v>
      </c>
      <c r="AC79" s="55">
        <f t="shared" si="31"/>
        <v>6.3246192866357021E-2</v>
      </c>
      <c r="AD79" s="55">
        <f t="shared" si="32"/>
        <v>5.4055289999999978E-2</v>
      </c>
      <c r="AE79" s="116"/>
      <c r="AF79" s="145">
        <v>621875.02378146071</v>
      </c>
      <c r="AG79" s="118">
        <f t="shared" si="33"/>
        <v>1568.9483190814021</v>
      </c>
      <c r="AH79" s="55">
        <f t="shared" si="51"/>
        <v>-2.374550160491995E-2</v>
      </c>
      <c r="AI79" s="55">
        <f t="shared" si="51"/>
        <v>-2.3745501604919839E-2</v>
      </c>
      <c r="AJ79" s="119">
        <f t="shared" si="34"/>
        <v>0</v>
      </c>
      <c r="AL79" s="120">
        <v>456988</v>
      </c>
      <c r="AM79" s="50">
        <v>50086</v>
      </c>
      <c r="AN79" s="50">
        <v>99536</v>
      </c>
    </row>
    <row r="80" spans="1:40">
      <c r="A80" s="9" t="s">
        <v>184</v>
      </c>
      <c r="B80" s="23" t="s">
        <v>185</v>
      </c>
      <c r="E80" s="134">
        <v>224332.93647907602</v>
      </c>
      <c r="F80" s="52">
        <v>133195.41455078125</v>
      </c>
      <c r="G80" s="251">
        <f t="shared" si="35"/>
        <v>1684.2391852277185</v>
      </c>
      <c r="H80" s="53">
        <v>-5.1167365935422815E-3</v>
      </c>
      <c r="J80" s="131">
        <v>225694.0287766899</v>
      </c>
      <c r="K80" s="54">
        <v>133391.125</v>
      </c>
      <c r="L80" s="54">
        <f t="shared" si="36"/>
        <v>1691.9718517756701</v>
      </c>
      <c r="M80" s="127">
        <f t="shared" si="37"/>
        <v>1.4693482495535815E-3</v>
      </c>
      <c r="N80" s="120">
        <f t="shared" si="38"/>
        <v>236457</v>
      </c>
      <c r="O80" s="140">
        <f t="shared" si="39"/>
        <v>-6.0306969794075016E-3</v>
      </c>
      <c r="P80" s="55">
        <f t="shared" si="40"/>
        <v>-4.5702099239041116E-3</v>
      </c>
      <c r="Q80" s="125">
        <f t="shared" si="41"/>
        <v>5.5604064295294187E-2</v>
      </c>
      <c r="R80" s="55">
        <f t="shared" si="42"/>
        <v>5.4055289999999999E-2</v>
      </c>
      <c r="S80" s="56">
        <f t="shared" si="43"/>
        <v>236806.75950261072</v>
      </c>
      <c r="T80" s="123">
        <f t="shared" si="44"/>
        <v>0</v>
      </c>
      <c r="U80" s="49">
        <f t="shared" si="45"/>
        <v>5.5604064295294187E-2</v>
      </c>
      <c r="V80" s="49">
        <f t="shared" si="29"/>
        <v>5.4055289999999999E-2</v>
      </c>
      <c r="W80" s="56">
        <f t="shared" si="46"/>
        <v>236806.75950261072</v>
      </c>
      <c r="X80" s="122">
        <f t="shared" si="47"/>
        <v>5.5604064295294187E-2</v>
      </c>
      <c r="Y80" s="55">
        <f t="shared" si="48"/>
        <v>5.4055289999999978E-2</v>
      </c>
      <c r="Z80" s="56">
        <f t="shared" si="49"/>
        <v>236806.75950261072</v>
      </c>
      <c r="AA80" s="124">
        <f t="shared" si="50"/>
        <v>236806.75950261072</v>
      </c>
      <c r="AB80" s="51">
        <f t="shared" si="30"/>
        <v>1775.2812228145667</v>
      </c>
      <c r="AC80" s="55">
        <f t="shared" si="31"/>
        <v>5.5604064295294187E-2</v>
      </c>
      <c r="AD80" s="55">
        <f t="shared" si="32"/>
        <v>5.40552900000002E-2</v>
      </c>
      <c r="AE80" s="116"/>
      <c r="AF80" s="145">
        <v>239449.27081924363</v>
      </c>
      <c r="AG80" s="118">
        <f t="shared" si="33"/>
        <v>1795.0914711847856</v>
      </c>
      <c r="AH80" s="55">
        <f t="shared" si="51"/>
        <v>-1.1035787695622967E-2</v>
      </c>
      <c r="AI80" s="55">
        <f t="shared" si="51"/>
        <v>-1.1035787695623078E-2</v>
      </c>
      <c r="AJ80" s="119">
        <f t="shared" si="34"/>
        <v>0</v>
      </c>
      <c r="AL80" s="120">
        <v>179905</v>
      </c>
      <c r="AM80" s="50">
        <v>18919</v>
      </c>
      <c r="AN80" s="50">
        <v>37633</v>
      </c>
    </row>
    <row r="81" spans="1:40">
      <c r="A81" s="9" t="s">
        <v>186</v>
      </c>
      <c r="B81" s="23" t="s">
        <v>187</v>
      </c>
      <c r="E81" s="134">
        <v>815030.2237385544</v>
      </c>
      <c r="F81" s="52">
        <v>514597.92022705078</v>
      </c>
      <c r="G81" s="251">
        <f t="shared" si="35"/>
        <v>1583.8195058754745</v>
      </c>
      <c r="H81" s="53">
        <v>-9.1613028328115798E-3</v>
      </c>
      <c r="J81" s="131">
        <v>825486.26709980913</v>
      </c>
      <c r="K81" s="54">
        <v>521674.40625</v>
      </c>
      <c r="L81" s="54">
        <f t="shared" si="36"/>
        <v>1582.3783133884749</v>
      </c>
      <c r="M81" s="127">
        <f t="shared" si="37"/>
        <v>1.3751485858759294E-2</v>
      </c>
      <c r="N81" s="120">
        <f t="shared" si="38"/>
        <v>870508</v>
      </c>
      <c r="O81" s="140">
        <f t="shared" si="39"/>
        <v>-1.2666526116769994E-2</v>
      </c>
      <c r="P81" s="55">
        <f t="shared" si="40"/>
        <v>9.1077618721491227E-4</v>
      </c>
      <c r="Q81" s="125">
        <f t="shared" si="41"/>
        <v>6.8550116414785478E-2</v>
      </c>
      <c r="R81" s="55">
        <f t="shared" si="42"/>
        <v>5.4055289999999999E-2</v>
      </c>
      <c r="S81" s="56">
        <f t="shared" si="43"/>
        <v>870900.64045740094</v>
      </c>
      <c r="T81" s="123">
        <f t="shared" si="44"/>
        <v>0</v>
      </c>
      <c r="U81" s="49">
        <f t="shared" si="45"/>
        <v>6.8550116414785478E-2</v>
      </c>
      <c r="V81" s="49">
        <f t="shared" si="29"/>
        <v>5.4055289999999999E-2</v>
      </c>
      <c r="W81" s="56">
        <f t="shared" si="46"/>
        <v>870900.64045740094</v>
      </c>
      <c r="X81" s="122">
        <f t="shared" si="47"/>
        <v>6.8550116414785478E-2</v>
      </c>
      <c r="Y81" s="55">
        <f t="shared" si="48"/>
        <v>5.4055289999999978E-2</v>
      </c>
      <c r="Z81" s="56">
        <f t="shared" si="49"/>
        <v>870900.64045740094</v>
      </c>
      <c r="AA81" s="124">
        <f t="shared" si="50"/>
        <v>870900.64045740094</v>
      </c>
      <c r="AB81" s="51">
        <f t="shared" si="30"/>
        <v>1669.43332857323</v>
      </c>
      <c r="AC81" s="55">
        <f t="shared" si="31"/>
        <v>6.8550116414785478E-2</v>
      </c>
      <c r="AD81" s="55">
        <f t="shared" si="32"/>
        <v>5.4055289999999978E-2</v>
      </c>
      <c r="AE81" s="116"/>
      <c r="AF81" s="145">
        <v>876237.90768833202</v>
      </c>
      <c r="AG81" s="118">
        <f t="shared" si="33"/>
        <v>1679.6643599732511</v>
      </c>
      <c r="AH81" s="55">
        <f t="shared" si="51"/>
        <v>-6.0911165610395557E-3</v>
      </c>
      <c r="AI81" s="55">
        <f t="shared" si="51"/>
        <v>-6.0911165610395557E-3</v>
      </c>
      <c r="AJ81" s="119">
        <f t="shared" si="34"/>
        <v>0</v>
      </c>
      <c r="AL81" s="120">
        <v>641617</v>
      </c>
      <c r="AM81" s="50">
        <v>73233</v>
      </c>
      <c r="AN81" s="50">
        <v>155658</v>
      </c>
    </row>
    <row r="82" spans="1:40">
      <c r="A82" s="9" t="s">
        <v>188</v>
      </c>
      <c r="B82" s="23" t="s">
        <v>189</v>
      </c>
      <c r="E82" s="134">
        <v>548975.72023206763</v>
      </c>
      <c r="F82" s="52">
        <v>319480.24545288086</v>
      </c>
      <c r="G82" s="251">
        <f t="shared" si="35"/>
        <v>1718.3401103685278</v>
      </c>
      <c r="H82" s="53">
        <v>-1.5363784715061835E-2</v>
      </c>
      <c r="J82" s="131">
        <v>556046.30451916589</v>
      </c>
      <c r="K82" s="54">
        <v>320331.8125</v>
      </c>
      <c r="L82" s="54">
        <f t="shared" si="36"/>
        <v>1735.8447797599431</v>
      </c>
      <c r="M82" s="127">
        <f t="shared" si="37"/>
        <v>2.665476376831899E-3</v>
      </c>
      <c r="N82" s="120">
        <f t="shared" si="38"/>
        <v>579486</v>
      </c>
      <c r="O82" s="140">
        <f t="shared" si="39"/>
        <v>-1.271581922158882E-2</v>
      </c>
      <c r="P82" s="55">
        <f t="shared" si="40"/>
        <v>-1.0084236560504056E-2</v>
      </c>
      <c r="Q82" s="125">
        <f t="shared" si="41"/>
        <v>5.6864849475369628E-2</v>
      </c>
      <c r="R82" s="55">
        <f t="shared" si="42"/>
        <v>5.4055289999999999E-2</v>
      </c>
      <c r="S82" s="56">
        <f t="shared" si="43"/>
        <v>580193.14192869677</v>
      </c>
      <c r="T82" s="123">
        <f t="shared" si="44"/>
        <v>0</v>
      </c>
      <c r="U82" s="49">
        <f t="shared" si="45"/>
        <v>5.6864849475369628E-2</v>
      </c>
      <c r="V82" s="49">
        <f t="shared" si="29"/>
        <v>5.4055289999999999E-2</v>
      </c>
      <c r="W82" s="56">
        <f t="shared" si="46"/>
        <v>580193.14192869677</v>
      </c>
      <c r="X82" s="122">
        <f t="shared" si="47"/>
        <v>5.6864849475369628E-2</v>
      </c>
      <c r="Y82" s="55">
        <f t="shared" si="48"/>
        <v>5.4055289999999978E-2</v>
      </c>
      <c r="Z82" s="56">
        <f t="shared" si="49"/>
        <v>580193.14192869677</v>
      </c>
      <c r="AA82" s="124">
        <f t="shared" si="50"/>
        <v>580193.14192869677</v>
      </c>
      <c r="AB82" s="51">
        <f t="shared" si="30"/>
        <v>1811.2254833531304</v>
      </c>
      <c r="AC82" s="55">
        <f t="shared" si="31"/>
        <v>5.6864849475369628E-2</v>
      </c>
      <c r="AD82" s="55">
        <f t="shared" si="32"/>
        <v>5.4055289999999978E-2</v>
      </c>
      <c r="AE82" s="116"/>
      <c r="AF82" s="145">
        <v>589926.09265886084</v>
      </c>
      <c r="AG82" s="118">
        <f t="shared" si="33"/>
        <v>1841.609448823822</v>
      </c>
      <c r="AH82" s="55">
        <f t="shared" si="51"/>
        <v>-1.6498593385311344E-2</v>
      </c>
      <c r="AI82" s="55">
        <f t="shared" si="51"/>
        <v>-1.6498593385311455E-2</v>
      </c>
      <c r="AJ82" s="119">
        <f t="shared" si="34"/>
        <v>0</v>
      </c>
      <c r="AL82" s="120">
        <v>448804</v>
      </c>
      <c r="AM82" s="50">
        <v>44240</v>
      </c>
      <c r="AN82" s="50">
        <v>86442</v>
      </c>
    </row>
    <row r="83" spans="1:40">
      <c r="A83" s="9" t="s">
        <v>190</v>
      </c>
      <c r="B83" s="23" t="s">
        <v>191</v>
      </c>
      <c r="E83" s="134">
        <v>211512.32705324877</v>
      </c>
      <c r="F83" s="52">
        <v>142069.916015625</v>
      </c>
      <c r="G83" s="251">
        <f t="shared" si="35"/>
        <v>1488.7903997211233</v>
      </c>
      <c r="H83" s="53">
        <v>-4.4957412839530586E-2</v>
      </c>
      <c r="J83" s="131">
        <v>221963.63660273314</v>
      </c>
      <c r="K83" s="54">
        <v>142623.875</v>
      </c>
      <c r="L83" s="54">
        <f t="shared" si="36"/>
        <v>1556.2866778281907</v>
      </c>
      <c r="M83" s="127">
        <f t="shared" si="37"/>
        <v>3.899199773681028E-3</v>
      </c>
      <c r="N83" s="120">
        <f t="shared" si="38"/>
        <v>224592</v>
      </c>
      <c r="O83" s="140">
        <f t="shared" si="39"/>
        <v>-4.7085683535587175E-2</v>
      </c>
      <c r="P83" s="55">
        <f t="shared" si="40"/>
        <v>-4.3370080248491871E-2</v>
      </c>
      <c r="Q83" s="125">
        <f t="shared" si="41"/>
        <v>5.8165262148215158E-2</v>
      </c>
      <c r="R83" s="55">
        <f t="shared" si="42"/>
        <v>5.4055289999999999E-2</v>
      </c>
      <c r="S83" s="56">
        <f t="shared" si="43"/>
        <v>224592</v>
      </c>
      <c r="T83" s="123">
        <f t="shared" si="44"/>
        <v>0.73775422684706304</v>
      </c>
      <c r="U83" s="49">
        <f t="shared" si="45"/>
        <v>6.3550300356312261E-2</v>
      </c>
      <c r="V83" s="49">
        <f t="shared" si="29"/>
        <v>5.9419412423158638E-2</v>
      </c>
      <c r="W83" s="56">
        <f t="shared" si="46"/>
        <v>224953.99896654527</v>
      </c>
      <c r="X83" s="122">
        <f t="shared" si="47"/>
        <v>6.3550300356312261E-2</v>
      </c>
      <c r="Y83" s="55">
        <f t="shared" si="48"/>
        <v>5.9419412423158624E-2</v>
      </c>
      <c r="Z83" s="56">
        <f t="shared" si="49"/>
        <v>224953.99896654527</v>
      </c>
      <c r="AA83" s="124">
        <f t="shared" si="50"/>
        <v>224953.99896654527</v>
      </c>
      <c r="AB83" s="51">
        <f t="shared" si="30"/>
        <v>1577.2534504937921</v>
      </c>
      <c r="AC83" s="55">
        <f t="shared" si="31"/>
        <v>6.3550300356312261E-2</v>
      </c>
      <c r="AD83" s="55">
        <f t="shared" si="32"/>
        <v>5.9419412423158846E-2</v>
      </c>
      <c r="AE83" s="116"/>
      <c r="AF83" s="145">
        <v>235465.59302299769</v>
      </c>
      <c r="AG83" s="118">
        <f t="shared" si="33"/>
        <v>1650.9549542318753</v>
      </c>
      <c r="AH83" s="55">
        <f t="shared" si="51"/>
        <v>-4.4641741162691928E-2</v>
      </c>
      <c r="AI83" s="55">
        <f t="shared" si="51"/>
        <v>-4.4641741162691817E-2</v>
      </c>
      <c r="AJ83" s="119">
        <f t="shared" si="34"/>
        <v>0</v>
      </c>
      <c r="AL83" s="120">
        <v>172788</v>
      </c>
      <c r="AM83" s="50">
        <v>19723</v>
      </c>
      <c r="AN83" s="50">
        <v>32081</v>
      </c>
    </row>
    <row r="84" spans="1:40">
      <c r="A84" s="9" t="s">
        <v>192</v>
      </c>
      <c r="B84" s="23" t="s">
        <v>193</v>
      </c>
      <c r="E84" s="134">
        <v>312431.99385741749</v>
      </c>
      <c r="F84" s="52">
        <v>187473.50024414063</v>
      </c>
      <c r="G84" s="251">
        <f t="shared" si="35"/>
        <v>1666.5395026526282</v>
      </c>
      <c r="H84" s="53">
        <v>5.7863727143232513E-3</v>
      </c>
      <c r="J84" s="131">
        <v>311022.71975788986</v>
      </c>
      <c r="K84" s="54">
        <v>188340.4375</v>
      </c>
      <c r="L84" s="54">
        <f t="shared" si="36"/>
        <v>1651.3857771934393</v>
      </c>
      <c r="M84" s="127">
        <f t="shared" si="37"/>
        <v>4.6243189289707498E-3</v>
      </c>
      <c r="N84" s="120">
        <f t="shared" si="38"/>
        <v>330436</v>
      </c>
      <c r="O84" s="140">
        <f t="shared" si="39"/>
        <v>4.5310969585266037E-3</v>
      </c>
      <c r="P84" s="55">
        <f t="shared" si="40"/>
        <v>9.1763691249315826E-3</v>
      </c>
      <c r="Q84" s="125">
        <f t="shared" si="41"/>
        <v>5.8929577829728741E-2</v>
      </c>
      <c r="R84" s="55">
        <f t="shared" si="42"/>
        <v>5.4055289999999999E-2</v>
      </c>
      <c r="S84" s="56">
        <f t="shared" si="43"/>
        <v>330843.47935593553</v>
      </c>
      <c r="T84" s="123">
        <f t="shared" si="44"/>
        <v>0</v>
      </c>
      <c r="U84" s="49">
        <f t="shared" si="45"/>
        <v>5.8929577829728741E-2</v>
      </c>
      <c r="V84" s="49">
        <f t="shared" si="29"/>
        <v>5.4055289999999999E-2</v>
      </c>
      <c r="W84" s="56">
        <f t="shared" si="46"/>
        <v>330843.47935593553</v>
      </c>
      <c r="X84" s="122">
        <f t="shared" si="47"/>
        <v>5.8929577829728741E-2</v>
      </c>
      <c r="Y84" s="55">
        <f t="shared" si="48"/>
        <v>5.4055289999999978E-2</v>
      </c>
      <c r="Z84" s="56">
        <f t="shared" si="49"/>
        <v>330843.47935593553</v>
      </c>
      <c r="AA84" s="124">
        <f t="shared" si="50"/>
        <v>330843.47935593553</v>
      </c>
      <c r="AB84" s="51">
        <f t="shared" si="30"/>
        <v>1756.624778764972</v>
      </c>
      <c r="AC84" s="55">
        <f t="shared" si="31"/>
        <v>5.8929577829728741E-2</v>
      </c>
      <c r="AD84" s="55">
        <f t="shared" si="32"/>
        <v>5.40552900000002E-2</v>
      </c>
      <c r="AE84" s="116"/>
      <c r="AF84" s="145">
        <v>329990.71912820661</v>
      </c>
      <c r="AG84" s="118">
        <f t="shared" si="33"/>
        <v>1752.0970191449546</v>
      </c>
      <c r="AH84" s="55">
        <f t="shared" si="51"/>
        <v>2.5841945797198118E-3</v>
      </c>
      <c r="AI84" s="55">
        <f t="shared" si="51"/>
        <v>2.5841945797195898E-3</v>
      </c>
      <c r="AJ84" s="119">
        <f t="shared" si="34"/>
        <v>0</v>
      </c>
      <c r="AL84" s="120">
        <v>252215</v>
      </c>
      <c r="AM84" s="50">
        <v>29331</v>
      </c>
      <c r="AN84" s="50">
        <v>48890</v>
      </c>
    </row>
    <row r="85" spans="1:40">
      <c r="A85" s="9" t="s">
        <v>194</v>
      </c>
      <c r="B85" s="23" t="s">
        <v>195</v>
      </c>
      <c r="E85" s="134">
        <v>387330.30381263327</v>
      </c>
      <c r="F85" s="52">
        <v>218066.25219726563</v>
      </c>
      <c r="G85" s="251">
        <f t="shared" si="35"/>
        <v>1776.2047080180437</v>
      </c>
      <c r="H85" s="53">
        <v>3.6204672171393337E-2</v>
      </c>
      <c r="J85" s="131">
        <v>373906.73916010174</v>
      </c>
      <c r="K85" s="54">
        <v>218799.09375</v>
      </c>
      <c r="L85" s="54">
        <f t="shared" si="36"/>
        <v>1708.9044234677126</v>
      </c>
      <c r="M85" s="127">
        <f t="shared" si="37"/>
        <v>3.3606371703560622E-3</v>
      </c>
      <c r="N85" s="120">
        <f t="shared" si="38"/>
        <v>409465</v>
      </c>
      <c r="O85" s="140">
        <f t="shared" si="39"/>
        <v>3.590083634941843E-2</v>
      </c>
      <c r="P85" s="55">
        <f t="shared" si="40"/>
        <v>3.9382123204857233E-2</v>
      </c>
      <c r="Q85" s="125">
        <f t="shared" si="41"/>
        <v>5.7597587387184346E-2</v>
      </c>
      <c r="R85" s="55">
        <f t="shared" si="42"/>
        <v>5.4055289999999999E-2</v>
      </c>
      <c r="S85" s="56">
        <f t="shared" si="43"/>
        <v>409639.59483418608</v>
      </c>
      <c r="T85" s="123">
        <f t="shared" si="44"/>
        <v>0</v>
      </c>
      <c r="U85" s="49">
        <f t="shared" si="45"/>
        <v>5.7597587387184346E-2</v>
      </c>
      <c r="V85" s="49">
        <f t="shared" si="29"/>
        <v>5.4055289999999999E-2</v>
      </c>
      <c r="W85" s="56">
        <f t="shared" si="46"/>
        <v>409639.59483418608</v>
      </c>
      <c r="X85" s="122">
        <f t="shared" si="47"/>
        <v>5.7597587387184346E-2</v>
      </c>
      <c r="Y85" s="55">
        <f t="shared" si="48"/>
        <v>5.4055289999999978E-2</v>
      </c>
      <c r="Z85" s="56">
        <f t="shared" si="49"/>
        <v>409639.59483418608</v>
      </c>
      <c r="AA85" s="124">
        <f t="shared" si="50"/>
        <v>409639.59483418608</v>
      </c>
      <c r="AB85" s="51">
        <f t="shared" si="30"/>
        <v>1872.2179686093241</v>
      </c>
      <c r="AC85" s="55">
        <f t="shared" si="31"/>
        <v>5.7597587387184346E-2</v>
      </c>
      <c r="AD85" s="55">
        <f t="shared" si="32"/>
        <v>5.4055289999999756E-2</v>
      </c>
      <c r="AE85" s="116"/>
      <c r="AF85" s="145">
        <v>396921.34837026405</v>
      </c>
      <c r="AG85" s="118">
        <f t="shared" si="33"/>
        <v>1814.0904588196634</v>
      </c>
      <c r="AH85" s="55">
        <f t="shared" si="51"/>
        <v>3.2042233344571791E-2</v>
      </c>
      <c r="AI85" s="55">
        <f t="shared" si="51"/>
        <v>3.2042233344571569E-2</v>
      </c>
      <c r="AJ85" s="119">
        <f t="shared" si="34"/>
        <v>0</v>
      </c>
      <c r="AL85" s="120">
        <v>304330</v>
      </c>
      <c r="AM85" s="50">
        <v>30582</v>
      </c>
      <c r="AN85" s="50">
        <v>74553</v>
      </c>
    </row>
    <row r="86" spans="1:40">
      <c r="A86" s="9" t="s">
        <v>196</v>
      </c>
      <c r="B86" s="23" t="s">
        <v>197</v>
      </c>
      <c r="E86" s="134">
        <v>317147.46633029514</v>
      </c>
      <c r="F86" s="52">
        <v>191658.75146484375</v>
      </c>
      <c r="G86" s="251">
        <f t="shared" si="35"/>
        <v>1654.7507687822435</v>
      </c>
      <c r="H86" s="53">
        <v>-1.2805043272204664E-2</v>
      </c>
      <c r="J86" s="131">
        <v>321441.49682715075</v>
      </c>
      <c r="K86" s="54">
        <v>192349.4375</v>
      </c>
      <c r="L86" s="54">
        <f t="shared" si="36"/>
        <v>1671.1330223003679</v>
      </c>
      <c r="M86" s="127">
        <f t="shared" si="37"/>
        <v>3.6037281359571072E-3</v>
      </c>
      <c r="N86" s="120">
        <f t="shared" si="38"/>
        <v>335263</v>
      </c>
      <c r="O86" s="140">
        <f t="shared" si="39"/>
        <v>-1.3358668806736751E-2</v>
      </c>
      <c r="P86" s="55">
        <f t="shared" si="40"/>
        <v>-9.8030816814173027E-3</v>
      </c>
      <c r="Q86" s="125">
        <f t="shared" si="41"/>
        <v>5.7853818705427384E-2</v>
      </c>
      <c r="R86" s="55">
        <f t="shared" si="42"/>
        <v>5.4055289999999999E-2</v>
      </c>
      <c r="S86" s="56">
        <f t="shared" si="43"/>
        <v>335495.65835025365</v>
      </c>
      <c r="T86" s="123">
        <f t="shared" si="44"/>
        <v>0</v>
      </c>
      <c r="U86" s="49">
        <f t="shared" si="45"/>
        <v>5.7853818705427384E-2</v>
      </c>
      <c r="V86" s="49">
        <f t="shared" si="29"/>
        <v>5.4055289999999999E-2</v>
      </c>
      <c r="W86" s="56">
        <f t="shared" si="46"/>
        <v>335495.65835025365</v>
      </c>
      <c r="X86" s="122">
        <f t="shared" si="47"/>
        <v>5.7853818705427384E-2</v>
      </c>
      <c r="Y86" s="55">
        <f t="shared" si="48"/>
        <v>5.4055289999999978E-2</v>
      </c>
      <c r="Z86" s="56">
        <f t="shared" si="49"/>
        <v>335495.65835025365</v>
      </c>
      <c r="AA86" s="124">
        <f t="shared" si="50"/>
        <v>335495.65835025365</v>
      </c>
      <c r="AB86" s="51">
        <f t="shared" si="30"/>
        <v>1744.1988014664907</v>
      </c>
      <c r="AC86" s="55">
        <f t="shared" si="31"/>
        <v>5.7853818705427384E-2</v>
      </c>
      <c r="AD86" s="55">
        <f t="shared" si="32"/>
        <v>5.4055289999999978E-2</v>
      </c>
      <c r="AE86" s="116"/>
      <c r="AF86" s="145">
        <v>341163.25954818178</v>
      </c>
      <c r="AG86" s="118">
        <f t="shared" si="33"/>
        <v>1773.6639315526036</v>
      </c>
      <c r="AH86" s="55">
        <f t="shared" si="51"/>
        <v>-1.6612577818121421E-2</v>
      </c>
      <c r="AI86" s="55">
        <f t="shared" si="51"/>
        <v>-1.6612577818121421E-2</v>
      </c>
      <c r="AJ86" s="119">
        <f t="shared" si="34"/>
        <v>0</v>
      </c>
      <c r="AL86" s="120">
        <v>251270</v>
      </c>
      <c r="AM86" s="50">
        <v>27132</v>
      </c>
      <c r="AN86" s="50">
        <v>56861</v>
      </c>
    </row>
    <row r="87" spans="1:40">
      <c r="A87" s="9" t="s">
        <v>198</v>
      </c>
      <c r="B87" s="23" t="s">
        <v>199</v>
      </c>
      <c r="E87" s="134">
        <v>275861.75813688617</v>
      </c>
      <c r="F87" s="52">
        <v>177842.75146484375</v>
      </c>
      <c r="G87" s="251">
        <f t="shared" si="35"/>
        <v>1551.155477885299</v>
      </c>
      <c r="H87" s="53">
        <v>-2.3960864261552528E-2</v>
      </c>
      <c r="J87" s="131">
        <v>283271.33248242602</v>
      </c>
      <c r="K87" s="54">
        <v>178487.765625</v>
      </c>
      <c r="L87" s="54">
        <f t="shared" si="36"/>
        <v>1587.063020765102</v>
      </c>
      <c r="M87" s="127">
        <f t="shared" si="37"/>
        <v>3.6268791100195763E-3</v>
      </c>
      <c r="N87" s="120">
        <f t="shared" si="38"/>
        <v>292559</v>
      </c>
      <c r="O87" s="140">
        <f t="shared" si="39"/>
        <v>-2.6157162747838414E-2</v>
      </c>
      <c r="P87" s="55">
        <f t="shared" si="40"/>
        <v>-2.2625152504966328E-2</v>
      </c>
      <c r="Q87" s="125">
        <f t="shared" si="41"/>
        <v>5.7878221112106498E-2</v>
      </c>
      <c r="R87" s="55">
        <f t="shared" si="42"/>
        <v>5.4055289999999999E-2</v>
      </c>
      <c r="S87" s="56">
        <f t="shared" si="43"/>
        <v>292559</v>
      </c>
      <c r="T87" s="123">
        <f t="shared" si="44"/>
        <v>0</v>
      </c>
      <c r="U87" s="49">
        <f t="shared" si="45"/>
        <v>5.7878221112106498E-2</v>
      </c>
      <c r="V87" s="49">
        <f t="shared" si="29"/>
        <v>5.4055289999999999E-2</v>
      </c>
      <c r="W87" s="56">
        <f t="shared" si="46"/>
        <v>292559</v>
      </c>
      <c r="X87" s="122">
        <f t="shared" si="47"/>
        <v>5.7878221112106498E-2</v>
      </c>
      <c r="Y87" s="55">
        <f t="shared" si="48"/>
        <v>5.4055289999999978E-2</v>
      </c>
      <c r="Z87" s="56">
        <f t="shared" si="49"/>
        <v>292559</v>
      </c>
      <c r="AA87" s="124">
        <f t="shared" si="50"/>
        <v>292559</v>
      </c>
      <c r="AB87" s="51">
        <f t="shared" si="30"/>
        <v>1639.0983380601103</v>
      </c>
      <c r="AC87" s="55">
        <f t="shared" si="31"/>
        <v>6.0527569953456428E-2</v>
      </c>
      <c r="AD87" s="55">
        <f t="shared" si="32"/>
        <v>5.6695064697643627E-2</v>
      </c>
      <c r="AE87" s="116"/>
      <c r="AF87" s="145">
        <v>300616.40781459957</v>
      </c>
      <c r="AG87" s="118">
        <f t="shared" si="33"/>
        <v>1684.2409717100159</v>
      </c>
      <c r="AH87" s="55">
        <f t="shared" si="51"/>
        <v>-2.680295421389256E-2</v>
      </c>
      <c r="AI87" s="55">
        <f t="shared" si="51"/>
        <v>-2.680295421389256E-2</v>
      </c>
      <c r="AJ87" s="119">
        <f t="shared" si="34"/>
        <v>0</v>
      </c>
      <c r="AL87" s="120">
        <v>217945</v>
      </c>
      <c r="AM87" s="50">
        <v>24413</v>
      </c>
      <c r="AN87" s="50">
        <v>50201</v>
      </c>
    </row>
    <row r="88" spans="1:40">
      <c r="A88" s="9" t="s">
        <v>200</v>
      </c>
      <c r="B88" s="23" t="s">
        <v>201</v>
      </c>
      <c r="E88" s="134">
        <v>928189.98669377528</v>
      </c>
      <c r="F88" s="52">
        <v>571256.65789794922</v>
      </c>
      <c r="G88" s="251">
        <f t="shared" si="35"/>
        <v>1624.8213020557735</v>
      </c>
      <c r="H88" s="53">
        <v>-4.8762800885120083E-2</v>
      </c>
      <c r="J88" s="131">
        <v>976778.1108389427</v>
      </c>
      <c r="K88" s="54">
        <v>575628.9375</v>
      </c>
      <c r="L88" s="54">
        <f t="shared" si="36"/>
        <v>1696.8884765959888</v>
      </c>
      <c r="M88" s="127">
        <f t="shared" si="37"/>
        <v>7.6537919367791751E-3</v>
      </c>
      <c r="N88" s="120">
        <f t="shared" si="38"/>
        <v>994915</v>
      </c>
      <c r="O88" s="140">
        <f t="shared" si="39"/>
        <v>-4.9743256534931612E-2</v>
      </c>
      <c r="P88" s="55">
        <f t="shared" si="40"/>
        <v>-4.2470189133928415E-2</v>
      </c>
      <c r="Q88" s="125">
        <f t="shared" si="41"/>
        <v>6.2122809879521457E-2</v>
      </c>
      <c r="R88" s="55">
        <f t="shared" si="42"/>
        <v>5.4055289999999999E-2</v>
      </c>
      <c r="S88" s="56">
        <f t="shared" si="43"/>
        <v>994915</v>
      </c>
      <c r="T88" s="123">
        <f t="shared" si="44"/>
        <v>0.70161402144290819</v>
      </c>
      <c r="U88" s="49">
        <f t="shared" si="45"/>
        <v>6.7263205889128486E-2</v>
      </c>
      <c r="V88" s="49">
        <f t="shared" si="29"/>
        <v>5.9156641327946506E-2</v>
      </c>
      <c r="W88" s="56">
        <f t="shared" si="46"/>
        <v>994915</v>
      </c>
      <c r="X88" s="122">
        <f t="shared" si="47"/>
        <v>6.7263205889128486E-2</v>
      </c>
      <c r="Y88" s="55">
        <f t="shared" si="48"/>
        <v>5.9156641327946513E-2</v>
      </c>
      <c r="Z88" s="56">
        <f t="shared" si="49"/>
        <v>994915</v>
      </c>
      <c r="AA88" s="124">
        <f t="shared" si="50"/>
        <v>994915</v>
      </c>
      <c r="AB88" s="51">
        <f t="shared" si="30"/>
        <v>1728.3964289929397</v>
      </c>
      <c r="AC88" s="55">
        <f t="shared" si="31"/>
        <v>7.1887236732535831E-2</v>
      </c>
      <c r="AD88" s="55">
        <f t="shared" si="32"/>
        <v>6.374554962205381E-2</v>
      </c>
      <c r="AE88" s="116"/>
      <c r="AF88" s="145">
        <v>1036847.4557669121</v>
      </c>
      <c r="AG88" s="118">
        <f t="shared" si="33"/>
        <v>1801.2427593894411</v>
      </c>
      <c r="AH88" s="55">
        <f t="shared" si="51"/>
        <v>-4.0442261331389839E-2</v>
      </c>
      <c r="AI88" s="55">
        <f t="shared" si="51"/>
        <v>-4.0442261331389728E-2</v>
      </c>
      <c r="AJ88" s="119">
        <f t="shared" si="34"/>
        <v>0</v>
      </c>
      <c r="AL88" s="120">
        <v>734420</v>
      </c>
      <c r="AM88" s="50">
        <v>84388</v>
      </c>
      <c r="AN88" s="50">
        <v>176107</v>
      </c>
    </row>
    <row r="89" spans="1:40">
      <c r="A89" s="9" t="s">
        <v>202</v>
      </c>
      <c r="B89" s="23" t="s">
        <v>203</v>
      </c>
      <c r="E89" s="134">
        <v>512143.20651241334</v>
      </c>
      <c r="F89" s="52">
        <v>310001.58166503906</v>
      </c>
      <c r="G89" s="251">
        <f t="shared" si="35"/>
        <v>1652.0664306345091</v>
      </c>
      <c r="H89" s="53">
        <v>-1.7948585459026223E-2</v>
      </c>
      <c r="J89" s="131">
        <v>523826.038805491</v>
      </c>
      <c r="K89" s="54">
        <v>311223.875</v>
      </c>
      <c r="L89" s="54">
        <f t="shared" si="36"/>
        <v>1683.1164987117104</v>
      </c>
      <c r="M89" s="127">
        <f t="shared" si="37"/>
        <v>3.942861608627668E-3</v>
      </c>
      <c r="N89" s="120">
        <f t="shared" si="38"/>
        <v>541332</v>
      </c>
      <c r="O89" s="140">
        <f t="shared" si="39"/>
        <v>-2.2302885743745504E-2</v>
      </c>
      <c r="P89" s="55">
        <f t="shared" si="40"/>
        <v>-1.8447961327078488E-2</v>
      </c>
      <c r="Q89" s="125">
        <f t="shared" si="41"/>
        <v>5.8211284136311825E-2</v>
      </c>
      <c r="R89" s="55">
        <f t="shared" si="42"/>
        <v>5.4055289999999999E-2</v>
      </c>
      <c r="S89" s="56">
        <f t="shared" si="43"/>
        <v>541955.72022518923</v>
      </c>
      <c r="T89" s="123">
        <f t="shared" si="44"/>
        <v>0</v>
      </c>
      <c r="U89" s="49">
        <f t="shared" si="45"/>
        <v>5.8211284136311825E-2</v>
      </c>
      <c r="V89" s="49">
        <f t="shared" si="29"/>
        <v>5.4055289999999999E-2</v>
      </c>
      <c r="W89" s="56">
        <f t="shared" si="46"/>
        <v>541955.72022518923</v>
      </c>
      <c r="X89" s="122">
        <f t="shared" si="47"/>
        <v>5.8211284136311825E-2</v>
      </c>
      <c r="Y89" s="55">
        <f t="shared" si="48"/>
        <v>5.4055289999999978E-2</v>
      </c>
      <c r="Z89" s="56">
        <f t="shared" si="49"/>
        <v>541955.72022518923</v>
      </c>
      <c r="AA89" s="124">
        <f t="shared" si="50"/>
        <v>541955.72022518923</v>
      </c>
      <c r="AB89" s="51">
        <f t="shared" si="30"/>
        <v>1741.3693606417221</v>
      </c>
      <c r="AC89" s="55">
        <f t="shared" si="31"/>
        <v>5.8211284136311825E-2</v>
      </c>
      <c r="AD89" s="55">
        <f t="shared" si="32"/>
        <v>5.4055289999999756E-2</v>
      </c>
      <c r="AE89" s="116"/>
      <c r="AF89" s="145">
        <v>555706.8123617532</v>
      </c>
      <c r="AG89" s="118">
        <f t="shared" si="33"/>
        <v>1785.5532849520403</v>
      </c>
      <c r="AH89" s="55">
        <f t="shared" si="51"/>
        <v>-2.4745228654156404E-2</v>
      </c>
      <c r="AI89" s="55">
        <f t="shared" si="51"/>
        <v>-2.4745228654156293E-2</v>
      </c>
      <c r="AJ89" s="119">
        <f t="shared" si="34"/>
        <v>0</v>
      </c>
      <c r="AL89" s="120">
        <v>414261</v>
      </c>
      <c r="AM89" s="50">
        <v>45891</v>
      </c>
      <c r="AN89" s="50">
        <v>81180</v>
      </c>
    </row>
    <row r="90" spans="1:40">
      <c r="A90" s="9" t="s">
        <v>204</v>
      </c>
      <c r="B90" s="23" t="s">
        <v>205</v>
      </c>
      <c r="E90" s="134">
        <v>340413.64841262001</v>
      </c>
      <c r="F90" s="52">
        <v>217891.49946594238</v>
      </c>
      <c r="G90" s="251">
        <f t="shared" si="35"/>
        <v>1562.3080718934998</v>
      </c>
      <c r="H90" s="53">
        <v>-3.382365186830405E-2</v>
      </c>
      <c r="J90" s="131">
        <v>353068.76493598026</v>
      </c>
      <c r="K90" s="54">
        <v>218123.328125</v>
      </c>
      <c r="L90" s="54">
        <f t="shared" si="36"/>
        <v>1618.6657702822463</v>
      </c>
      <c r="M90" s="127">
        <f t="shared" si="37"/>
        <v>1.0639637600633467E-3</v>
      </c>
      <c r="N90" s="120">
        <f t="shared" si="38"/>
        <v>361816</v>
      </c>
      <c r="O90" s="140">
        <f t="shared" si="39"/>
        <v>-3.5843206140466544E-2</v>
      </c>
      <c r="P90" s="55">
        <f t="shared" si="40"/>
        <v>-3.4817378252781195E-2</v>
      </c>
      <c r="Q90" s="125">
        <f t="shared" si="41"/>
        <v>5.5176766629662977E-2</v>
      </c>
      <c r="R90" s="55">
        <f t="shared" si="42"/>
        <v>5.4055289999999999E-2</v>
      </c>
      <c r="S90" s="56">
        <f t="shared" si="43"/>
        <v>361816</v>
      </c>
      <c r="T90" s="123">
        <f t="shared" si="44"/>
        <v>0.39427221898719655</v>
      </c>
      <c r="U90" s="49">
        <f t="shared" si="45"/>
        <v>5.8046522676628243E-2</v>
      </c>
      <c r="V90" s="49">
        <f t="shared" si="29"/>
        <v>5.6921995975696374E-2</v>
      </c>
      <c r="W90" s="56">
        <f t="shared" si="46"/>
        <v>361816</v>
      </c>
      <c r="X90" s="122">
        <f t="shared" si="47"/>
        <v>5.8046522676628243E-2</v>
      </c>
      <c r="Y90" s="55">
        <f t="shared" si="48"/>
        <v>5.692199597569636E-2</v>
      </c>
      <c r="Z90" s="56">
        <f t="shared" si="49"/>
        <v>361816</v>
      </c>
      <c r="AA90" s="124">
        <f t="shared" si="50"/>
        <v>361816</v>
      </c>
      <c r="AB90" s="51">
        <f t="shared" si="30"/>
        <v>1658.7680149124353</v>
      </c>
      <c r="AC90" s="55">
        <f t="shared" si="31"/>
        <v>6.2871602496495482E-2</v>
      </c>
      <c r="AD90" s="55">
        <f t="shared" si="32"/>
        <v>6.174194754177198E-2</v>
      </c>
      <c r="AE90" s="116"/>
      <c r="AF90" s="145">
        <v>374578.44238170137</v>
      </c>
      <c r="AG90" s="118">
        <f t="shared" si="33"/>
        <v>1717.2782278796039</v>
      </c>
      <c r="AH90" s="55">
        <f t="shared" si="51"/>
        <v>-3.407148126452042E-2</v>
      </c>
      <c r="AI90" s="55">
        <f t="shared" si="51"/>
        <v>-3.4071481264520309E-2</v>
      </c>
      <c r="AJ90" s="119">
        <f t="shared" si="34"/>
        <v>0</v>
      </c>
      <c r="AL90" s="120">
        <v>274711</v>
      </c>
      <c r="AM90" s="50">
        <v>29091</v>
      </c>
      <c r="AN90" s="50">
        <v>58014</v>
      </c>
    </row>
    <row r="91" spans="1:40">
      <c r="A91" s="9" t="s">
        <v>206</v>
      </c>
      <c r="B91" s="23" t="s">
        <v>207</v>
      </c>
      <c r="E91" s="134">
        <v>447001.94895947055</v>
      </c>
      <c r="F91" s="52">
        <v>287548.66461181641</v>
      </c>
      <c r="G91" s="251">
        <f t="shared" si="35"/>
        <v>1554.5262558006038</v>
      </c>
      <c r="H91" s="53">
        <v>-2.3791087909753594E-3</v>
      </c>
      <c r="J91" s="131">
        <v>448570.15144045529</v>
      </c>
      <c r="K91" s="54">
        <v>288329.125</v>
      </c>
      <c r="L91" s="54">
        <f t="shared" si="36"/>
        <v>1555.7573361361094</v>
      </c>
      <c r="M91" s="127">
        <f t="shared" si="37"/>
        <v>2.7141854031462742E-3</v>
      </c>
      <c r="N91" s="120">
        <f t="shared" si="38"/>
        <v>472111</v>
      </c>
      <c r="O91" s="140">
        <f t="shared" si="39"/>
        <v>-3.4960027454989939E-3</v>
      </c>
      <c r="P91" s="55">
        <f t="shared" si="40"/>
        <v>-7.9130614197397975E-4</v>
      </c>
      <c r="Q91" s="125">
        <f t="shared" si="41"/>
        <v>5.6916191482227152E-2</v>
      </c>
      <c r="R91" s="55">
        <f t="shared" si="42"/>
        <v>5.4055289999999999E-2</v>
      </c>
      <c r="S91" s="56">
        <f t="shared" si="43"/>
        <v>472443.59747937653</v>
      </c>
      <c r="T91" s="123">
        <f t="shared" si="44"/>
        <v>0</v>
      </c>
      <c r="U91" s="49">
        <f t="shared" si="45"/>
        <v>5.6916191482227152E-2</v>
      </c>
      <c r="V91" s="49">
        <f t="shared" si="29"/>
        <v>5.4055289999999999E-2</v>
      </c>
      <c r="W91" s="56">
        <f t="shared" si="46"/>
        <v>472443.59747937653</v>
      </c>
      <c r="X91" s="122">
        <f t="shared" si="47"/>
        <v>5.6916191482227152E-2</v>
      </c>
      <c r="Y91" s="55">
        <f t="shared" si="48"/>
        <v>5.4055289999999978E-2</v>
      </c>
      <c r="Z91" s="56">
        <f t="shared" si="49"/>
        <v>472443.59747937653</v>
      </c>
      <c r="AA91" s="124">
        <f t="shared" si="50"/>
        <v>472443.59747937653</v>
      </c>
      <c r="AB91" s="51">
        <f t="shared" si="30"/>
        <v>1638.5566233705197</v>
      </c>
      <c r="AC91" s="55">
        <f t="shared" si="31"/>
        <v>5.6916191482227152E-2</v>
      </c>
      <c r="AD91" s="55">
        <f t="shared" si="32"/>
        <v>5.4055289999999978E-2</v>
      </c>
      <c r="AE91" s="116"/>
      <c r="AF91" s="145">
        <v>475968.87828038627</v>
      </c>
      <c r="AG91" s="118">
        <f t="shared" si="33"/>
        <v>1650.7832092244801</v>
      </c>
      <c r="AH91" s="55">
        <f t="shared" si="51"/>
        <v>-7.4065363553729169E-3</v>
      </c>
      <c r="AI91" s="55">
        <f t="shared" si="51"/>
        <v>-7.4065363553730279E-3</v>
      </c>
      <c r="AJ91" s="119">
        <f t="shared" si="34"/>
        <v>0</v>
      </c>
      <c r="AL91" s="120">
        <v>353060</v>
      </c>
      <c r="AM91" s="50">
        <v>39487</v>
      </c>
      <c r="AN91" s="50">
        <v>79564</v>
      </c>
    </row>
    <row r="92" spans="1:40">
      <c r="A92" s="9" t="s">
        <v>208</v>
      </c>
      <c r="B92" s="23" t="s">
        <v>209</v>
      </c>
      <c r="E92" s="134">
        <v>479566.17569554492</v>
      </c>
      <c r="F92" s="52">
        <v>311742.33544921875</v>
      </c>
      <c r="G92" s="251">
        <f t="shared" si="35"/>
        <v>1538.3415120839879</v>
      </c>
      <c r="H92" s="53">
        <v>-4.5732751775763081E-2</v>
      </c>
      <c r="J92" s="131">
        <v>504742.58934653486</v>
      </c>
      <c r="K92" s="54">
        <v>313593.1875</v>
      </c>
      <c r="L92" s="54">
        <f t="shared" si="36"/>
        <v>1609.5457728862011</v>
      </c>
      <c r="M92" s="127">
        <f t="shared" si="37"/>
        <v>5.9371212707257648E-3</v>
      </c>
      <c r="N92" s="120">
        <f t="shared" si="38"/>
        <v>517405</v>
      </c>
      <c r="O92" s="140">
        <f t="shared" si="39"/>
        <v>-4.9879709345677758E-2</v>
      </c>
      <c r="P92" s="55">
        <f t="shared" si="40"/>
        <v>-4.4238729958285927E-2</v>
      </c>
      <c r="Q92" s="125">
        <f t="shared" si="41"/>
        <v>6.0313344082779885E-2</v>
      </c>
      <c r="R92" s="55">
        <f t="shared" si="42"/>
        <v>5.4055289999999999E-2</v>
      </c>
      <c r="S92" s="56">
        <f t="shared" si="43"/>
        <v>517405</v>
      </c>
      <c r="T92" s="123">
        <f t="shared" si="44"/>
        <v>0.77263975736088064</v>
      </c>
      <c r="U92" s="49">
        <f t="shared" si="45"/>
        <v>6.5964468397904374E-2</v>
      </c>
      <c r="V92" s="49">
        <f t="shared" si="29"/>
        <v>5.9673060927854696E-2</v>
      </c>
      <c r="W92" s="56">
        <f t="shared" si="46"/>
        <v>517405</v>
      </c>
      <c r="X92" s="122">
        <f t="shared" si="47"/>
        <v>6.5964468397904374E-2</v>
      </c>
      <c r="Y92" s="55">
        <f t="shared" si="48"/>
        <v>5.9673060927854626E-2</v>
      </c>
      <c r="Z92" s="56">
        <f t="shared" si="49"/>
        <v>517405</v>
      </c>
      <c r="AA92" s="124">
        <f t="shared" si="50"/>
        <v>517405</v>
      </c>
      <c r="AB92" s="51">
        <f t="shared" si="30"/>
        <v>1649.9242350409797</v>
      </c>
      <c r="AC92" s="55">
        <f t="shared" si="31"/>
        <v>7.8902195822245114E-2</v>
      </c>
      <c r="AD92" s="55">
        <f t="shared" si="32"/>
        <v>7.2534428851127375E-2</v>
      </c>
      <c r="AE92" s="116"/>
      <c r="AF92" s="145">
        <v>535631.13983666128</v>
      </c>
      <c r="AG92" s="118">
        <f t="shared" si="33"/>
        <v>1708.0445659766167</v>
      </c>
      <c r="AH92" s="55">
        <f t="shared" si="51"/>
        <v>-3.4027408940823123E-2</v>
      </c>
      <c r="AI92" s="55">
        <f t="shared" si="51"/>
        <v>-3.4027408940823012E-2</v>
      </c>
      <c r="AJ92" s="119">
        <f t="shared" si="34"/>
        <v>0</v>
      </c>
      <c r="AL92" s="120">
        <v>383568</v>
      </c>
      <c r="AM92" s="50">
        <v>48994</v>
      </c>
      <c r="AN92" s="50">
        <v>84843</v>
      </c>
    </row>
    <row r="93" spans="1:40">
      <c r="A93" s="9" t="s">
        <v>210</v>
      </c>
      <c r="B93" s="23" t="s">
        <v>211</v>
      </c>
      <c r="E93" s="134">
        <v>240994.12267033168</v>
      </c>
      <c r="F93" s="52">
        <v>149033.412109375</v>
      </c>
      <c r="G93" s="251">
        <f t="shared" si="35"/>
        <v>1617.0476087165414</v>
      </c>
      <c r="H93" s="53">
        <v>-1.1557864804063622E-2</v>
      </c>
      <c r="J93" s="131">
        <v>244147.19784878136</v>
      </c>
      <c r="K93" s="54">
        <v>149500.5</v>
      </c>
      <c r="L93" s="54">
        <f t="shared" si="36"/>
        <v>1633.0861625799334</v>
      </c>
      <c r="M93" s="127">
        <f t="shared" si="37"/>
        <v>3.1341152565318442E-3</v>
      </c>
      <c r="N93" s="120">
        <f t="shared" si="38"/>
        <v>255478</v>
      </c>
      <c r="O93" s="140">
        <f t="shared" si="39"/>
        <v>-1.2914648237751347E-2</v>
      </c>
      <c r="P93" s="55">
        <f t="shared" si="40"/>
        <v>-9.8210089772939879E-3</v>
      </c>
      <c r="Q93" s="125">
        <f t="shared" si="41"/>
        <v>5.7358820765617047E-2</v>
      </c>
      <c r="R93" s="55">
        <f t="shared" si="42"/>
        <v>5.4055289999999999E-2</v>
      </c>
      <c r="S93" s="56">
        <f t="shared" si="43"/>
        <v>255478</v>
      </c>
      <c r="T93" s="123">
        <f t="shared" si="44"/>
        <v>0</v>
      </c>
      <c r="U93" s="49">
        <f t="shared" si="45"/>
        <v>5.7358820765617047E-2</v>
      </c>
      <c r="V93" s="49">
        <f t="shared" si="29"/>
        <v>5.4055289999999999E-2</v>
      </c>
      <c r="W93" s="56">
        <f t="shared" si="46"/>
        <v>255478</v>
      </c>
      <c r="X93" s="122">
        <f t="shared" si="47"/>
        <v>5.7358820765617047E-2</v>
      </c>
      <c r="Y93" s="55">
        <f t="shared" si="48"/>
        <v>5.4055289999999978E-2</v>
      </c>
      <c r="Z93" s="56">
        <f t="shared" si="49"/>
        <v>255478</v>
      </c>
      <c r="AA93" s="124">
        <f t="shared" si="50"/>
        <v>255478</v>
      </c>
      <c r="AB93" s="51">
        <f t="shared" si="30"/>
        <v>1708.8772278353583</v>
      </c>
      <c r="AC93" s="55">
        <f t="shared" si="31"/>
        <v>6.0100541744254832E-2</v>
      </c>
      <c r="AD93" s="55">
        <f t="shared" si="32"/>
        <v>5.6788444955991446E-2</v>
      </c>
      <c r="AE93" s="116"/>
      <c r="AF93" s="145">
        <v>259128.18445814401</v>
      </c>
      <c r="AG93" s="118">
        <f t="shared" si="33"/>
        <v>1733.2930957297401</v>
      </c>
      <c r="AH93" s="55">
        <f t="shared" si="51"/>
        <v>-1.4086404633200433E-2</v>
      </c>
      <c r="AI93" s="55">
        <f t="shared" si="51"/>
        <v>-1.4086404633200433E-2</v>
      </c>
      <c r="AJ93" s="119">
        <f t="shared" si="34"/>
        <v>0</v>
      </c>
      <c r="AL93" s="120">
        <v>186558</v>
      </c>
      <c r="AM93" s="50">
        <v>21548</v>
      </c>
      <c r="AN93" s="50">
        <v>47372</v>
      </c>
    </row>
    <row r="94" spans="1:40">
      <c r="A94" s="9" t="s">
        <v>212</v>
      </c>
      <c r="B94" s="23" t="s">
        <v>213</v>
      </c>
      <c r="E94" s="134">
        <v>531305.21715297294</v>
      </c>
      <c r="F94" s="52">
        <v>291168.83239746094</v>
      </c>
      <c r="G94" s="251">
        <f t="shared" si="35"/>
        <v>1824.732450854194</v>
      </c>
      <c r="H94" s="53">
        <v>-1.0468591453609566E-3</v>
      </c>
      <c r="J94" s="131">
        <v>530827.90876064368</v>
      </c>
      <c r="K94" s="54">
        <v>292240</v>
      </c>
      <c r="L94" s="54">
        <f t="shared" si="36"/>
        <v>1816.4108566953314</v>
      </c>
      <c r="M94" s="127">
        <f t="shared" si="37"/>
        <v>3.6788539271843668E-3</v>
      </c>
      <c r="N94" s="120">
        <f t="shared" si="38"/>
        <v>561823</v>
      </c>
      <c r="O94" s="140">
        <f t="shared" si="39"/>
        <v>8.9917727469090991E-4</v>
      </c>
      <c r="P94" s="55">
        <f t="shared" si="40"/>
        <v>4.5813391437234952E-3</v>
      </c>
      <c r="Q94" s="125">
        <f t="shared" si="41"/>
        <v>5.7933005443085994E-2</v>
      </c>
      <c r="R94" s="55">
        <f t="shared" si="42"/>
        <v>5.4055289999999999E-2</v>
      </c>
      <c r="S94" s="56">
        <f t="shared" si="43"/>
        <v>562085.32519023609</v>
      </c>
      <c r="T94" s="123">
        <f t="shared" si="44"/>
        <v>0</v>
      </c>
      <c r="U94" s="49">
        <f t="shared" si="45"/>
        <v>5.7933005443085994E-2</v>
      </c>
      <c r="V94" s="49">
        <f t="shared" si="29"/>
        <v>5.4055289999999999E-2</v>
      </c>
      <c r="W94" s="56">
        <f t="shared" si="46"/>
        <v>562085.32519023609</v>
      </c>
      <c r="X94" s="122">
        <f t="shared" si="47"/>
        <v>5.7933005443085994E-2</v>
      </c>
      <c r="Y94" s="55">
        <f t="shared" si="48"/>
        <v>5.4055289999999978E-2</v>
      </c>
      <c r="Z94" s="56">
        <f t="shared" si="49"/>
        <v>562085.32519023609</v>
      </c>
      <c r="AA94" s="124">
        <f t="shared" si="50"/>
        <v>562085.32519023609</v>
      </c>
      <c r="AB94" s="51">
        <f t="shared" si="30"/>
        <v>1923.3688926575282</v>
      </c>
      <c r="AC94" s="55">
        <f t="shared" si="31"/>
        <v>5.7933005443085994E-2</v>
      </c>
      <c r="AD94" s="55">
        <f t="shared" si="32"/>
        <v>5.4055289999999978E-2</v>
      </c>
      <c r="AE94" s="116"/>
      <c r="AF94" s="145">
        <v>563494.90829878533</v>
      </c>
      <c r="AG94" s="118">
        <f t="shared" si="33"/>
        <v>1928.1922676525639</v>
      </c>
      <c r="AH94" s="55">
        <f t="shared" si="51"/>
        <v>-2.5015010566906692E-3</v>
      </c>
      <c r="AI94" s="55">
        <f t="shared" si="51"/>
        <v>-2.5015010566906692E-3</v>
      </c>
      <c r="AJ94" s="119">
        <f t="shared" si="34"/>
        <v>0</v>
      </c>
      <c r="AL94" s="120">
        <v>418513</v>
      </c>
      <c r="AM94" s="50">
        <v>41940</v>
      </c>
      <c r="AN94" s="50">
        <v>101370</v>
      </c>
    </row>
    <row r="95" spans="1:40">
      <c r="A95" s="9" t="s">
        <v>214</v>
      </c>
      <c r="B95" s="23" t="s">
        <v>215</v>
      </c>
      <c r="E95" s="134">
        <v>288558.10113268602</v>
      </c>
      <c r="F95" s="52">
        <v>186593.41552734375</v>
      </c>
      <c r="G95" s="251">
        <f t="shared" si="35"/>
        <v>1546.4538248424965</v>
      </c>
      <c r="H95" s="53">
        <v>-3.2554448601621822E-2</v>
      </c>
      <c r="J95" s="131">
        <v>299732.38475114072</v>
      </c>
      <c r="K95" s="54">
        <v>187726.609375</v>
      </c>
      <c r="L95" s="54">
        <f t="shared" si="36"/>
        <v>1596.6430425022997</v>
      </c>
      <c r="M95" s="127">
        <f t="shared" si="37"/>
        <v>6.0730644993749472E-3</v>
      </c>
      <c r="N95" s="120">
        <f t="shared" si="38"/>
        <v>307114</v>
      </c>
      <c r="O95" s="140">
        <f t="shared" si="39"/>
        <v>-3.7280868491178842E-2</v>
      </c>
      <c r="P95" s="55">
        <f t="shared" si="40"/>
        <v>-3.143421311074357E-2</v>
      </c>
      <c r="Q95" s="125">
        <f t="shared" si="41"/>
        <v>6.0456635762077271E-2</v>
      </c>
      <c r="R95" s="55">
        <f t="shared" si="42"/>
        <v>5.4055289999999999E-2</v>
      </c>
      <c r="S95" s="56">
        <f t="shared" si="43"/>
        <v>307114</v>
      </c>
      <c r="T95" s="123">
        <f t="shared" si="44"/>
        <v>0.25840213296158909</v>
      </c>
      <c r="U95" s="49">
        <f t="shared" si="45"/>
        <v>6.2346856791886562E-2</v>
      </c>
      <c r="V95" s="49">
        <f t="shared" si="29"/>
        <v>5.593410089009148E-2</v>
      </c>
      <c r="W95" s="56">
        <f t="shared" si="46"/>
        <v>307114</v>
      </c>
      <c r="X95" s="122">
        <f t="shared" si="47"/>
        <v>6.2346856791886562E-2</v>
      </c>
      <c r="Y95" s="55">
        <f t="shared" si="48"/>
        <v>5.5934100890091543E-2</v>
      </c>
      <c r="Z95" s="56">
        <f t="shared" si="49"/>
        <v>307114</v>
      </c>
      <c r="AA95" s="124">
        <f t="shared" si="50"/>
        <v>307114</v>
      </c>
      <c r="AB95" s="51">
        <f t="shared" si="30"/>
        <v>1635.964134346631</v>
      </c>
      <c r="AC95" s="55">
        <f t="shared" si="31"/>
        <v>6.4305589739036773E-2</v>
      </c>
      <c r="AD95" s="55">
        <f t="shared" si="32"/>
        <v>5.7881010131842103E-2</v>
      </c>
      <c r="AE95" s="116"/>
      <c r="AF95" s="145">
        <v>318081.54200611374</v>
      </c>
      <c r="AG95" s="118">
        <f t="shared" si="33"/>
        <v>1694.3870827108935</v>
      </c>
      <c r="AH95" s="55">
        <f t="shared" si="51"/>
        <v>-3.4480284322511712E-2</v>
      </c>
      <c r="AI95" s="55">
        <f t="shared" si="51"/>
        <v>-3.4480284322511601E-2</v>
      </c>
      <c r="AJ95" s="119">
        <f t="shared" si="34"/>
        <v>0</v>
      </c>
      <c r="AL95" s="120">
        <v>229538</v>
      </c>
      <c r="AM95" s="50">
        <v>24862</v>
      </c>
      <c r="AN95" s="50">
        <v>52714</v>
      </c>
    </row>
    <row r="96" spans="1:40">
      <c r="A96" s="9" t="s">
        <v>216</v>
      </c>
      <c r="B96" s="23" t="s">
        <v>217</v>
      </c>
      <c r="E96" s="134">
        <v>502931.97749078961</v>
      </c>
      <c r="F96" s="52">
        <v>285891.33435058594</v>
      </c>
      <c r="G96" s="251">
        <f t="shared" si="35"/>
        <v>1759.1718148198529</v>
      </c>
      <c r="H96" s="53">
        <v>1.1596883845406358E-2</v>
      </c>
      <c r="J96" s="131">
        <v>496943.64033697918</v>
      </c>
      <c r="K96" s="54">
        <v>287643.6875</v>
      </c>
      <c r="L96" s="54">
        <f t="shared" si="36"/>
        <v>1727.6361760484633</v>
      </c>
      <c r="M96" s="127">
        <f t="shared" si="37"/>
        <v>6.1294377928404753E-3</v>
      </c>
      <c r="N96" s="120">
        <f t="shared" si="38"/>
        <v>532733</v>
      </c>
      <c r="O96" s="140">
        <f t="shared" si="39"/>
        <v>1.2050334620943515E-2</v>
      </c>
      <c r="P96" s="55">
        <f t="shared" si="40"/>
        <v>1.8253634190225965E-2</v>
      </c>
      <c r="Q96" s="125">
        <f t="shared" si="41"/>
        <v>6.0516056330269352E-2</v>
      </c>
      <c r="R96" s="55">
        <f t="shared" si="42"/>
        <v>5.4055289999999999E-2</v>
      </c>
      <c r="S96" s="56">
        <f t="shared" si="43"/>
        <v>533367.43737091601</v>
      </c>
      <c r="T96" s="123">
        <f t="shared" si="44"/>
        <v>0</v>
      </c>
      <c r="U96" s="49">
        <f t="shared" si="45"/>
        <v>6.0516056330269352E-2</v>
      </c>
      <c r="V96" s="49">
        <f t="shared" si="29"/>
        <v>5.4055289999999999E-2</v>
      </c>
      <c r="W96" s="56">
        <f t="shared" si="46"/>
        <v>533367.43737091601</v>
      </c>
      <c r="X96" s="122">
        <f t="shared" si="47"/>
        <v>6.0516056330269352E-2</v>
      </c>
      <c r="Y96" s="55">
        <f t="shared" si="48"/>
        <v>5.4055289999999978E-2</v>
      </c>
      <c r="Z96" s="56">
        <f t="shared" si="49"/>
        <v>533367.43737091601</v>
      </c>
      <c r="AA96" s="124">
        <f t="shared" si="50"/>
        <v>533367.43737091601</v>
      </c>
      <c r="AB96" s="51">
        <f t="shared" si="30"/>
        <v>1854.2643574297663</v>
      </c>
      <c r="AC96" s="55">
        <f t="shared" si="31"/>
        <v>6.0516056330269352E-2</v>
      </c>
      <c r="AD96" s="55">
        <f t="shared" si="32"/>
        <v>5.4055289999999978E-2</v>
      </c>
      <c r="AE96" s="116"/>
      <c r="AF96" s="145">
        <v>527293.27365018299</v>
      </c>
      <c r="AG96" s="118">
        <f t="shared" si="33"/>
        <v>1833.1473853400068</v>
      </c>
      <c r="AH96" s="55">
        <f t="shared" si="51"/>
        <v>1.151951679315899E-2</v>
      </c>
      <c r="AI96" s="55">
        <f t="shared" si="51"/>
        <v>1.1519516793158768E-2</v>
      </c>
      <c r="AJ96" s="119">
        <f t="shared" si="34"/>
        <v>0</v>
      </c>
      <c r="AL96" s="120">
        <v>410527</v>
      </c>
      <c r="AM96" s="50">
        <v>42584</v>
      </c>
      <c r="AN96" s="50">
        <v>79622</v>
      </c>
    </row>
    <row r="97" spans="1:40">
      <c r="A97" s="9" t="s">
        <v>218</v>
      </c>
      <c r="B97" s="23" t="s">
        <v>219</v>
      </c>
      <c r="E97" s="134">
        <v>483304.00030260708</v>
      </c>
      <c r="F97" s="52">
        <v>280643.16400146484</v>
      </c>
      <c r="G97" s="251">
        <f t="shared" si="35"/>
        <v>1722.129958241507</v>
      </c>
      <c r="H97" s="53">
        <v>-3.6819083281836362E-2</v>
      </c>
      <c r="J97" s="131">
        <v>501077.6070406973</v>
      </c>
      <c r="K97" s="54">
        <v>282238.0625</v>
      </c>
      <c r="L97" s="54">
        <f t="shared" si="36"/>
        <v>1775.3721897120001</v>
      </c>
      <c r="M97" s="127">
        <f t="shared" si="37"/>
        <v>5.6830121061735017E-3</v>
      </c>
      <c r="N97" s="120">
        <f t="shared" si="38"/>
        <v>514867</v>
      </c>
      <c r="O97" s="140">
        <f t="shared" si="39"/>
        <v>-3.547076638099822E-2</v>
      </c>
      <c r="P97" s="55">
        <f t="shared" si="40"/>
        <v>-2.9989335069583345E-2</v>
      </c>
      <c r="Q97" s="125">
        <f t="shared" si="41"/>
        <v>6.0045498973646305E-2</v>
      </c>
      <c r="R97" s="55">
        <f t="shared" si="42"/>
        <v>5.4055289999999999E-2</v>
      </c>
      <c r="S97" s="56">
        <f t="shared" si="43"/>
        <v>514867</v>
      </c>
      <c r="T97" s="123">
        <f t="shared" si="44"/>
        <v>0.20037490239290537</v>
      </c>
      <c r="U97" s="49">
        <f t="shared" si="45"/>
        <v>6.1510680426800191E-2</v>
      </c>
      <c r="V97" s="49">
        <f t="shared" si="29"/>
        <v>5.5512191862233343E-2</v>
      </c>
      <c r="W97" s="56">
        <f t="shared" si="46"/>
        <v>514867</v>
      </c>
      <c r="X97" s="122">
        <f t="shared" si="47"/>
        <v>6.1510680426800191E-2</v>
      </c>
      <c r="Y97" s="55">
        <f t="shared" si="48"/>
        <v>5.551219186223344E-2</v>
      </c>
      <c r="Z97" s="56">
        <f t="shared" si="49"/>
        <v>514867</v>
      </c>
      <c r="AA97" s="124">
        <f t="shared" si="50"/>
        <v>514867</v>
      </c>
      <c r="AB97" s="51">
        <f t="shared" si="30"/>
        <v>1824.2295012920167</v>
      </c>
      <c r="AC97" s="55">
        <f t="shared" si="31"/>
        <v>6.5306721396120482E-2</v>
      </c>
      <c r="AD97" s="55">
        <f t="shared" si="32"/>
        <v>5.928678179129121E-2</v>
      </c>
      <c r="AE97" s="116"/>
      <c r="AF97" s="145">
        <v>531816.5432549743</v>
      </c>
      <c r="AG97" s="118">
        <f t="shared" si="33"/>
        <v>1884.2835673695652</v>
      </c>
      <c r="AH97" s="55">
        <f t="shared" si="51"/>
        <v>-3.1871034231532036E-2</v>
      </c>
      <c r="AI97" s="55">
        <f t="shared" si="51"/>
        <v>-3.1871034231531925E-2</v>
      </c>
      <c r="AJ97" s="119">
        <f t="shared" si="34"/>
        <v>0</v>
      </c>
      <c r="AL97" s="120">
        <v>381997</v>
      </c>
      <c r="AM97" s="50">
        <v>39275</v>
      </c>
      <c r="AN97" s="50">
        <v>93595</v>
      </c>
    </row>
    <row r="98" spans="1:40">
      <c r="A98" s="9" t="s">
        <v>220</v>
      </c>
      <c r="B98" s="23" t="s">
        <v>221</v>
      </c>
      <c r="E98" s="134">
        <v>187603.2154587156</v>
      </c>
      <c r="F98" s="52">
        <v>116333.33471679688</v>
      </c>
      <c r="G98" s="251">
        <f t="shared" si="35"/>
        <v>1612.6350707251613</v>
      </c>
      <c r="H98" s="53">
        <v>-5.5993646866501323E-2</v>
      </c>
      <c r="J98" s="131">
        <v>199261.79408740456</v>
      </c>
      <c r="K98" s="54">
        <v>116725.796875</v>
      </c>
      <c r="L98" s="54">
        <f t="shared" si="36"/>
        <v>1707.0930284656029</v>
      </c>
      <c r="M98" s="127">
        <f t="shared" si="37"/>
        <v>3.3736001736608401E-3</v>
      </c>
      <c r="N98" s="120">
        <f t="shared" si="38"/>
        <v>202185</v>
      </c>
      <c r="O98" s="140">
        <f t="shared" si="39"/>
        <v>-5.8508851042337939E-2</v>
      </c>
      <c r="P98" s="55">
        <f t="shared" si="40"/>
        <v>-5.5332636338714214E-2</v>
      </c>
      <c r="Q98" s="125">
        <f t="shared" si="41"/>
        <v>5.7611251109392025E-2</v>
      </c>
      <c r="R98" s="55">
        <f t="shared" si="42"/>
        <v>5.4055289999999999E-2</v>
      </c>
      <c r="S98" s="56">
        <f t="shared" si="43"/>
        <v>202185</v>
      </c>
      <c r="T98" s="123">
        <f t="shared" si="44"/>
        <v>1</v>
      </c>
      <c r="U98" s="49">
        <f t="shared" si="45"/>
        <v>7.059048129956369E-2</v>
      </c>
      <c r="V98" s="49">
        <f t="shared" si="29"/>
        <v>6.6990880679209899E-2</v>
      </c>
      <c r="W98" s="56">
        <f t="shared" si="46"/>
        <v>202185</v>
      </c>
      <c r="X98" s="122">
        <f t="shared" si="47"/>
        <v>7.059048129956369E-2</v>
      </c>
      <c r="Y98" s="55">
        <f t="shared" si="48"/>
        <v>6.6990880679209885E-2</v>
      </c>
      <c r="Z98" s="56">
        <f t="shared" si="49"/>
        <v>202185</v>
      </c>
      <c r="AA98" s="124">
        <f t="shared" si="50"/>
        <v>202185</v>
      </c>
      <c r="AB98" s="51">
        <f t="shared" si="30"/>
        <v>1732.136386410941</v>
      </c>
      <c r="AC98" s="55">
        <f t="shared" si="31"/>
        <v>7.7726730352835061E-2</v>
      </c>
      <c r="AD98" s="55">
        <f t="shared" si="32"/>
        <v>7.4103135827278566E-2</v>
      </c>
      <c r="AE98" s="116"/>
      <c r="AF98" s="145">
        <v>211394.81815734354</v>
      </c>
      <c r="AG98" s="118">
        <f t="shared" si="33"/>
        <v>1811.0376953238815</v>
      </c>
      <c r="AH98" s="55">
        <f t="shared" si="51"/>
        <v>-4.3566905932805655E-2</v>
      </c>
      <c r="AI98" s="55">
        <f t="shared" si="51"/>
        <v>-4.3566905932805544E-2</v>
      </c>
      <c r="AJ98" s="119">
        <f t="shared" si="34"/>
        <v>0</v>
      </c>
      <c r="AL98" s="120">
        <v>154701</v>
      </c>
      <c r="AM98" s="50">
        <v>17875</v>
      </c>
      <c r="AN98" s="50">
        <v>29609</v>
      </c>
    </row>
    <row r="99" spans="1:40">
      <c r="A99" s="9" t="s">
        <v>222</v>
      </c>
      <c r="B99" s="23" t="s">
        <v>223</v>
      </c>
      <c r="E99" s="134">
        <v>748312.90261919971</v>
      </c>
      <c r="F99" s="52">
        <v>480292.08276367188</v>
      </c>
      <c r="G99" s="251">
        <f t="shared" si="35"/>
        <v>1558.0371392201519</v>
      </c>
      <c r="H99" s="53">
        <v>-1.7733990148056655E-3</v>
      </c>
      <c r="J99" s="131">
        <v>752740.22003809921</v>
      </c>
      <c r="K99" s="54">
        <v>486320.96875</v>
      </c>
      <c r="L99" s="54">
        <f t="shared" si="36"/>
        <v>1547.8259594129402</v>
      </c>
      <c r="M99" s="127">
        <f t="shared" si="37"/>
        <v>1.2552540844806392E-2</v>
      </c>
      <c r="N99" s="120">
        <f t="shared" si="38"/>
        <v>797964</v>
      </c>
      <c r="O99" s="140">
        <f t="shared" si="39"/>
        <v>-5.8816007183399854E-3</v>
      </c>
      <c r="P99" s="55">
        <f t="shared" si="40"/>
        <v>6.5971110932165899E-3</v>
      </c>
      <c r="Q99" s="125">
        <f t="shared" si="41"/>
        <v>6.7286362080409168E-2</v>
      </c>
      <c r="R99" s="55">
        <f t="shared" si="42"/>
        <v>5.4055289999999999E-2</v>
      </c>
      <c r="S99" s="56">
        <f t="shared" si="43"/>
        <v>798664.1555342772</v>
      </c>
      <c r="T99" s="123">
        <f t="shared" si="44"/>
        <v>0</v>
      </c>
      <c r="U99" s="49">
        <f t="shared" si="45"/>
        <v>6.7286362080409168E-2</v>
      </c>
      <c r="V99" s="49">
        <f t="shared" si="29"/>
        <v>5.4055289999999999E-2</v>
      </c>
      <c r="W99" s="56">
        <f t="shared" si="46"/>
        <v>798664.1555342772</v>
      </c>
      <c r="X99" s="122">
        <f t="shared" si="47"/>
        <v>6.7286362080409168E-2</v>
      </c>
      <c r="Y99" s="55">
        <f t="shared" si="48"/>
        <v>5.4055289999999978E-2</v>
      </c>
      <c r="Z99" s="56">
        <f t="shared" si="49"/>
        <v>798664.1555342772</v>
      </c>
      <c r="AA99" s="124">
        <f t="shared" si="50"/>
        <v>798664.1555342772</v>
      </c>
      <c r="AB99" s="51">
        <f t="shared" si="30"/>
        <v>1642.2572886114674</v>
      </c>
      <c r="AC99" s="55">
        <f t="shared" si="31"/>
        <v>6.7286362080409168E-2</v>
      </c>
      <c r="AD99" s="55">
        <f t="shared" si="32"/>
        <v>5.4055289999999978E-2</v>
      </c>
      <c r="AE99" s="116"/>
      <c r="AF99" s="145">
        <v>798796.47711278289</v>
      </c>
      <c r="AG99" s="118">
        <f t="shared" si="33"/>
        <v>1642.529375539666</v>
      </c>
      <c r="AH99" s="55">
        <f t="shared" si="51"/>
        <v>-1.6565117936417906E-4</v>
      </c>
      <c r="AI99" s="55">
        <f t="shared" si="51"/>
        <v>-1.6565117936429008E-4</v>
      </c>
      <c r="AJ99" s="119">
        <f t="shared" si="34"/>
        <v>0</v>
      </c>
      <c r="AL99" s="120">
        <v>603994</v>
      </c>
      <c r="AM99" s="50">
        <v>64585</v>
      </c>
      <c r="AN99" s="50">
        <v>129385</v>
      </c>
    </row>
    <row r="100" spans="1:40">
      <c r="A100" s="9" t="s">
        <v>224</v>
      </c>
      <c r="B100" s="23" t="s">
        <v>225</v>
      </c>
      <c r="E100" s="134">
        <v>1390856.2548980126</v>
      </c>
      <c r="F100" s="52">
        <v>967901.83978271484</v>
      </c>
      <c r="G100" s="251">
        <f t="shared" si="35"/>
        <v>1436.9806913583791</v>
      </c>
      <c r="H100" s="53">
        <v>-2.6619570599274556E-2</v>
      </c>
      <c r="J100" s="131">
        <v>1430792.6945448278</v>
      </c>
      <c r="K100" s="54">
        <v>973472.4375</v>
      </c>
      <c r="L100" s="54">
        <f t="shared" si="36"/>
        <v>1469.7824400856009</v>
      </c>
      <c r="M100" s="127">
        <f t="shared" si="37"/>
        <v>5.7553333285693675E-3</v>
      </c>
      <c r="N100" s="120">
        <f t="shared" si="38"/>
        <v>1475777</v>
      </c>
      <c r="O100" s="140">
        <f t="shared" si="39"/>
        <v>-2.7912107602366509E-2</v>
      </c>
      <c r="P100" s="55">
        <f t="shared" si="40"/>
        <v>-2.2317417756951397E-2</v>
      </c>
      <c r="Q100" s="125">
        <f t="shared" si="41"/>
        <v>6.0121729540691726E-2</v>
      </c>
      <c r="R100" s="55">
        <f t="shared" si="42"/>
        <v>5.4055289999999999E-2</v>
      </c>
      <c r="S100" s="56">
        <f t="shared" si="43"/>
        <v>1475777</v>
      </c>
      <c r="T100" s="123">
        <f t="shared" si="44"/>
        <v>0</v>
      </c>
      <c r="U100" s="49">
        <f t="shared" si="45"/>
        <v>6.0121729540691726E-2</v>
      </c>
      <c r="V100" s="49">
        <f t="shared" si="29"/>
        <v>5.4055289999999999E-2</v>
      </c>
      <c r="W100" s="56">
        <f t="shared" si="46"/>
        <v>1475777</v>
      </c>
      <c r="X100" s="122">
        <f t="shared" si="47"/>
        <v>6.0121729540691726E-2</v>
      </c>
      <c r="Y100" s="55">
        <f t="shared" si="48"/>
        <v>5.4055289999999978E-2</v>
      </c>
      <c r="Z100" s="56">
        <f t="shared" si="49"/>
        <v>1475777</v>
      </c>
      <c r="AA100" s="124">
        <f t="shared" si="50"/>
        <v>1475777</v>
      </c>
      <c r="AB100" s="51">
        <f t="shared" si="30"/>
        <v>1515.9925881311869</v>
      </c>
      <c r="AC100" s="55">
        <f t="shared" si="31"/>
        <v>6.1056449796973666E-2</v>
      </c>
      <c r="AD100" s="55">
        <f t="shared" si="32"/>
        <v>5.4984661414008151E-2</v>
      </c>
      <c r="AE100" s="116"/>
      <c r="AF100" s="145">
        <v>1518570.8707723396</v>
      </c>
      <c r="AG100" s="118">
        <f t="shared" si="33"/>
        <v>1559.9526111619773</v>
      </c>
      <c r="AH100" s="55">
        <f t="shared" si="51"/>
        <v>-2.8180357990519656E-2</v>
      </c>
      <c r="AI100" s="55">
        <f t="shared" si="51"/>
        <v>-2.8180357990519656E-2</v>
      </c>
      <c r="AJ100" s="119">
        <f t="shared" si="34"/>
        <v>0</v>
      </c>
      <c r="AL100" s="120">
        <v>1092562</v>
      </c>
      <c r="AM100" s="50">
        <v>133062</v>
      </c>
      <c r="AN100" s="50">
        <v>250153</v>
      </c>
    </row>
    <row r="101" spans="1:40">
      <c r="A101" s="9" t="s">
        <v>226</v>
      </c>
      <c r="B101" s="23" t="s">
        <v>227</v>
      </c>
      <c r="E101" s="134">
        <v>957176.73784415028</v>
      </c>
      <c r="F101" s="52">
        <v>598378.24904632568</v>
      </c>
      <c r="G101" s="251">
        <f t="shared" si="35"/>
        <v>1599.6182003100298</v>
      </c>
      <c r="H101" s="53">
        <v>1.9640178628610006E-2</v>
      </c>
      <c r="J101" s="131">
        <v>936874.16566662258</v>
      </c>
      <c r="K101" s="54">
        <v>603318.875</v>
      </c>
      <c r="L101" s="54">
        <f t="shared" si="36"/>
        <v>1552.8673218894778</v>
      </c>
      <c r="M101" s="127">
        <f t="shared" si="37"/>
        <v>8.2566937577501776E-3</v>
      </c>
      <c r="N101" s="120">
        <f t="shared" si="38"/>
        <v>1016302</v>
      </c>
      <c r="O101" s="140">
        <f t="shared" si="39"/>
        <v>2.1670543304053602E-2</v>
      </c>
      <c r="P101" s="55">
        <f t="shared" si="40"/>
        <v>3.0106164101429522E-2</v>
      </c>
      <c r="Q101" s="125">
        <f t="shared" si="41"/>
        <v>6.2758301733266464E-2</v>
      </c>
      <c r="R101" s="55">
        <f t="shared" si="42"/>
        <v>5.4055289999999999E-2</v>
      </c>
      <c r="S101" s="56">
        <f t="shared" si="43"/>
        <v>1017247.5243698371</v>
      </c>
      <c r="T101" s="123">
        <f t="shared" si="44"/>
        <v>0</v>
      </c>
      <c r="U101" s="49">
        <f t="shared" si="45"/>
        <v>6.2758301733266464E-2</v>
      </c>
      <c r="V101" s="49">
        <f t="shared" si="29"/>
        <v>5.4055289999999999E-2</v>
      </c>
      <c r="W101" s="56">
        <f t="shared" si="46"/>
        <v>1017247.5243698371</v>
      </c>
      <c r="X101" s="122">
        <f t="shared" si="47"/>
        <v>6.2758301733266464E-2</v>
      </c>
      <c r="Y101" s="55">
        <f t="shared" si="48"/>
        <v>5.4055289999999978E-2</v>
      </c>
      <c r="Z101" s="56">
        <f t="shared" si="49"/>
        <v>1017247.5243698371</v>
      </c>
      <c r="AA101" s="124">
        <f t="shared" si="50"/>
        <v>1017247.5243698371</v>
      </c>
      <c r="AB101" s="51">
        <f t="shared" si="30"/>
        <v>1686.0860260170662</v>
      </c>
      <c r="AC101" s="55">
        <f t="shared" si="31"/>
        <v>6.2758301733266464E-2</v>
      </c>
      <c r="AD101" s="55">
        <f t="shared" si="32"/>
        <v>5.4055289999999756E-2</v>
      </c>
      <c r="AE101" s="116"/>
      <c r="AF101" s="145">
        <v>994178.3226451783</v>
      </c>
      <c r="AG101" s="118">
        <f t="shared" si="33"/>
        <v>1647.8488637458563</v>
      </c>
      <c r="AH101" s="55">
        <f t="shared" si="51"/>
        <v>2.3204289612027917E-2</v>
      </c>
      <c r="AI101" s="55">
        <f t="shared" si="51"/>
        <v>2.3204289612027917E-2</v>
      </c>
      <c r="AJ101" s="119">
        <f t="shared" si="34"/>
        <v>0</v>
      </c>
      <c r="AL101" s="120">
        <v>776279</v>
      </c>
      <c r="AM101" s="50">
        <v>76005</v>
      </c>
      <c r="AN101" s="50">
        <v>164018</v>
      </c>
    </row>
    <row r="102" spans="1:40">
      <c r="A102" s="9" t="s">
        <v>228</v>
      </c>
      <c r="B102" s="23" t="s">
        <v>229</v>
      </c>
      <c r="E102" s="134">
        <v>635860.31133991689</v>
      </c>
      <c r="F102" s="52">
        <v>407773.1640625</v>
      </c>
      <c r="G102" s="251">
        <f t="shared" si="35"/>
        <v>1559.3481066901638</v>
      </c>
      <c r="H102" s="53">
        <v>-2.1110451206042158E-2</v>
      </c>
      <c r="J102" s="131">
        <v>651205.78713358764</v>
      </c>
      <c r="K102" s="54">
        <v>409731.90625</v>
      </c>
      <c r="L102" s="54">
        <f t="shared" si="36"/>
        <v>1589.346050918112</v>
      </c>
      <c r="M102" s="127">
        <f t="shared" si="37"/>
        <v>4.8035093040104115E-3</v>
      </c>
      <c r="N102" s="120">
        <f t="shared" si="38"/>
        <v>672940</v>
      </c>
      <c r="O102" s="140">
        <f t="shared" si="39"/>
        <v>-2.3564710413918388E-2</v>
      </c>
      <c r="P102" s="55">
        <f t="shared" si="40"/>
        <v>-1.8874394415627327E-2</v>
      </c>
      <c r="Q102" s="125">
        <f t="shared" si="41"/>
        <v>5.9118454392456332E-2</v>
      </c>
      <c r="R102" s="55">
        <f t="shared" si="42"/>
        <v>5.4055289999999999E-2</v>
      </c>
      <c r="S102" s="56">
        <f t="shared" si="43"/>
        <v>673451.3901558388</v>
      </c>
      <c r="T102" s="123">
        <f t="shared" si="44"/>
        <v>0</v>
      </c>
      <c r="U102" s="49">
        <f t="shared" si="45"/>
        <v>5.9118454392456332E-2</v>
      </c>
      <c r="V102" s="49">
        <f t="shared" si="29"/>
        <v>5.4055289999999999E-2</v>
      </c>
      <c r="W102" s="56">
        <f t="shared" si="46"/>
        <v>673451.3901558388</v>
      </c>
      <c r="X102" s="122">
        <f t="shared" si="47"/>
        <v>5.9118454392456332E-2</v>
      </c>
      <c r="Y102" s="55">
        <f t="shared" si="48"/>
        <v>5.4055289999999978E-2</v>
      </c>
      <c r="Z102" s="56">
        <f t="shared" si="49"/>
        <v>673451.3901558388</v>
      </c>
      <c r="AA102" s="124">
        <f t="shared" si="50"/>
        <v>673451.3901558388</v>
      </c>
      <c r="AB102" s="51">
        <f t="shared" si="30"/>
        <v>1643.6391208082512</v>
      </c>
      <c r="AC102" s="55">
        <f t="shared" si="31"/>
        <v>5.9118454392456332E-2</v>
      </c>
      <c r="AD102" s="55">
        <f t="shared" si="32"/>
        <v>5.4055289999999756E-2</v>
      </c>
      <c r="AE102" s="116"/>
      <c r="AF102" s="145">
        <v>690912.56038530869</v>
      </c>
      <c r="AG102" s="118">
        <f t="shared" si="33"/>
        <v>1686.2552069931915</v>
      </c>
      <c r="AH102" s="55">
        <f t="shared" si="51"/>
        <v>-2.5272619475512403E-2</v>
      </c>
      <c r="AI102" s="55">
        <f t="shared" si="51"/>
        <v>-2.5272619475512403E-2</v>
      </c>
      <c r="AJ102" s="119">
        <f t="shared" si="34"/>
        <v>0</v>
      </c>
      <c r="AL102" s="120">
        <v>509657</v>
      </c>
      <c r="AM102" s="50">
        <v>58352</v>
      </c>
      <c r="AN102" s="50">
        <v>104931</v>
      </c>
    </row>
    <row r="103" spans="1:40">
      <c r="A103" s="9" t="s">
        <v>230</v>
      </c>
      <c r="B103" s="23" t="s">
        <v>231</v>
      </c>
      <c r="E103" s="134">
        <v>423599.60134795378</v>
      </c>
      <c r="F103" s="52">
        <v>239834.41975784302</v>
      </c>
      <c r="G103" s="251">
        <f t="shared" si="35"/>
        <v>1766.2168831965635</v>
      </c>
      <c r="H103" s="53">
        <v>-2.2925884593729351E-2</v>
      </c>
      <c r="J103" s="131">
        <v>433981.32142206334</v>
      </c>
      <c r="K103" s="54">
        <v>240583.375</v>
      </c>
      <c r="L103" s="54">
        <f t="shared" si="36"/>
        <v>1803.8707845962479</v>
      </c>
      <c r="M103" s="127">
        <f t="shared" si="37"/>
        <v>3.1228013181476832E-3</v>
      </c>
      <c r="N103" s="120">
        <f t="shared" si="38"/>
        <v>447270</v>
      </c>
      <c r="O103" s="140">
        <f t="shared" si="39"/>
        <v>-2.392204355729155E-2</v>
      </c>
      <c r="P103" s="55">
        <f t="shared" si="40"/>
        <v>-2.0873946028297286E-2</v>
      </c>
      <c r="Q103" s="125">
        <f t="shared" si="41"/>
        <v>5.7346895249012597E-2</v>
      </c>
      <c r="R103" s="55">
        <f t="shared" si="42"/>
        <v>5.4055289999999999E-2</v>
      </c>
      <c r="S103" s="56">
        <f t="shared" si="43"/>
        <v>447891.72331397841</v>
      </c>
      <c r="T103" s="123">
        <f t="shared" si="44"/>
        <v>0</v>
      </c>
      <c r="U103" s="49">
        <f t="shared" si="45"/>
        <v>5.7346895249012597E-2</v>
      </c>
      <c r="V103" s="49">
        <f t="shared" si="29"/>
        <v>5.4055289999999999E-2</v>
      </c>
      <c r="W103" s="56">
        <f t="shared" si="46"/>
        <v>447891.72331397841</v>
      </c>
      <c r="X103" s="122">
        <f t="shared" si="47"/>
        <v>5.7346895249012597E-2</v>
      </c>
      <c r="Y103" s="55">
        <f t="shared" si="48"/>
        <v>5.4055289999999978E-2</v>
      </c>
      <c r="Z103" s="56">
        <f t="shared" si="49"/>
        <v>447891.72331397841</v>
      </c>
      <c r="AA103" s="124">
        <f t="shared" si="50"/>
        <v>447891.72331397841</v>
      </c>
      <c r="AB103" s="51">
        <f t="shared" si="30"/>
        <v>1861.6902490206498</v>
      </c>
      <c r="AC103" s="55">
        <f t="shared" si="31"/>
        <v>5.7346895249012597E-2</v>
      </c>
      <c r="AD103" s="55">
        <f t="shared" si="32"/>
        <v>5.4055289999999978E-2</v>
      </c>
      <c r="AE103" s="116"/>
      <c r="AF103" s="145">
        <v>460369.16593498737</v>
      </c>
      <c r="AG103" s="118">
        <f t="shared" si="33"/>
        <v>1913.5535276907117</v>
      </c>
      <c r="AH103" s="55">
        <f t="shared" si="51"/>
        <v>-2.7103124067112239E-2</v>
      </c>
      <c r="AI103" s="55">
        <f t="shared" si="51"/>
        <v>-2.710312406711235E-2</v>
      </c>
      <c r="AJ103" s="119">
        <f t="shared" si="34"/>
        <v>0</v>
      </c>
      <c r="AL103" s="120">
        <v>348279</v>
      </c>
      <c r="AM103" s="50">
        <v>35752</v>
      </c>
      <c r="AN103" s="50">
        <v>63239</v>
      </c>
    </row>
    <row r="104" spans="1:40">
      <c r="A104" s="9" t="s">
        <v>232</v>
      </c>
      <c r="B104" s="23" t="s">
        <v>233</v>
      </c>
      <c r="E104" s="134">
        <v>1032256.4147030511</v>
      </c>
      <c r="F104" s="52">
        <v>646355.75421142578</v>
      </c>
      <c r="G104" s="251">
        <f t="shared" si="35"/>
        <v>1597.0406513398123</v>
      </c>
      <c r="H104" s="53">
        <v>1.7264155314614005E-2</v>
      </c>
      <c r="J104" s="131">
        <v>1010755.855531898</v>
      </c>
      <c r="K104" s="54">
        <v>651355.75</v>
      </c>
      <c r="L104" s="54">
        <f t="shared" si="36"/>
        <v>1551.7723694492572</v>
      </c>
      <c r="M104" s="127">
        <f t="shared" si="37"/>
        <v>7.7356715028775724E-3</v>
      </c>
      <c r="N104" s="120">
        <f t="shared" si="38"/>
        <v>1095795</v>
      </c>
      <c r="O104" s="140">
        <f t="shared" si="39"/>
        <v>2.1271763159698587E-2</v>
      </c>
      <c r="P104" s="55">
        <f t="shared" si="40"/>
        <v>2.9171986034666419E-2</v>
      </c>
      <c r="Q104" s="125">
        <f t="shared" si="41"/>
        <v>6.2209115469310294E-2</v>
      </c>
      <c r="R104" s="55">
        <f t="shared" si="42"/>
        <v>5.4055289999999999E-2</v>
      </c>
      <c r="S104" s="56">
        <f t="shared" si="43"/>
        <v>1096472.1731992494</v>
      </c>
      <c r="T104" s="123">
        <f t="shared" si="44"/>
        <v>0</v>
      </c>
      <c r="U104" s="49">
        <f t="shared" si="45"/>
        <v>6.2209115469310294E-2</v>
      </c>
      <c r="V104" s="49">
        <f t="shared" si="29"/>
        <v>5.4055289999999999E-2</v>
      </c>
      <c r="W104" s="56">
        <f t="shared" si="46"/>
        <v>1096472.1731992494</v>
      </c>
      <c r="X104" s="122">
        <f t="shared" si="47"/>
        <v>6.2209115469310294E-2</v>
      </c>
      <c r="Y104" s="55">
        <f t="shared" si="48"/>
        <v>5.4055289999999978E-2</v>
      </c>
      <c r="Z104" s="56">
        <f t="shared" si="49"/>
        <v>1096472.1731992494</v>
      </c>
      <c r="AA104" s="124">
        <f t="shared" si="50"/>
        <v>1096472.1731992494</v>
      </c>
      <c r="AB104" s="51">
        <f t="shared" si="30"/>
        <v>1683.3691468897748</v>
      </c>
      <c r="AC104" s="55">
        <f t="shared" si="31"/>
        <v>6.2209115469310294E-2</v>
      </c>
      <c r="AD104" s="55">
        <f t="shared" si="32"/>
        <v>5.4055289999999978E-2</v>
      </c>
      <c r="AE104" s="116"/>
      <c r="AF104" s="145">
        <v>1072913.2997603244</v>
      </c>
      <c r="AG104" s="118">
        <f t="shared" si="33"/>
        <v>1647.2001663612004</v>
      </c>
      <c r="AH104" s="55">
        <f t="shared" si="51"/>
        <v>2.1957853858450394E-2</v>
      </c>
      <c r="AI104" s="55">
        <f t="shared" si="51"/>
        <v>2.1957853858450394E-2</v>
      </c>
      <c r="AJ104" s="119">
        <f t="shared" si="34"/>
        <v>0</v>
      </c>
      <c r="AL104" s="120">
        <v>822835</v>
      </c>
      <c r="AM104" s="50">
        <v>82171</v>
      </c>
      <c r="AN104" s="50">
        <v>190789</v>
      </c>
    </row>
    <row r="105" spans="1:40">
      <c r="A105" s="9" t="s">
        <v>234</v>
      </c>
      <c r="B105" s="23" t="s">
        <v>235</v>
      </c>
      <c r="E105" s="134">
        <v>370927.71213959577</v>
      </c>
      <c r="F105" s="52">
        <v>234034.251953125</v>
      </c>
      <c r="G105" s="251">
        <f t="shared" si="35"/>
        <v>1584.9291676070104</v>
      </c>
      <c r="H105" s="53">
        <v>-3.0539098367011186E-2</v>
      </c>
      <c r="J105" s="131">
        <v>381953.08391853998</v>
      </c>
      <c r="K105" s="54">
        <v>236174.59375</v>
      </c>
      <c r="L105" s="54">
        <f t="shared" si="36"/>
        <v>1617.2488236514221</v>
      </c>
      <c r="M105" s="127">
        <f t="shared" si="37"/>
        <v>9.1454211467461022E-3</v>
      </c>
      <c r="N105" s="120">
        <f t="shared" si="38"/>
        <v>394292</v>
      </c>
      <c r="O105" s="140">
        <f t="shared" si="39"/>
        <v>-2.8865774994752069E-2</v>
      </c>
      <c r="P105" s="55">
        <f t="shared" si="40"/>
        <v>-1.9984343517060243E-2</v>
      </c>
      <c r="Q105" s="125">
        <f t="shared" si="41"/>
        <v>6.36950695390055E-2</v>
      </c>
      <c r="R105" s="55">
        <f t="shared" si="42"/>
        <v>5.4055289999999999E-2</v>
      </c>
      <c r="S105" s="56">
        <f t="shared" si="43"/>
        <v>394553.97855827154</v>
      </c>
      <c r="T105" s="123">
        <f t="shared" si="44"/>
        <v>0</v>
      </c>
      <c r="U105" s="49">
        <f t="shared" si="45"/>
        <v>6.36950695390055E-2</v>
      </c>
      <c r="V105" s="49">
        <f t="shared" ref="V105:V136" si="52">MAX(R105,NewMinGrowthPerHead(P105,$P$2,$L$1,$U$1,$T$2,AG105,G105,T105, $P$1))</f>
        <v>5.4055289999999999E-2</v>
      </c>
      <c r="W105" s="56">
        <f t="shared" si="46"/>
        <v>394553.97855827154</v>
      </c>
      <c r="X105" s="122">
        <f t="shared" si="47"/>
        <v>6.36950695390055E-2</v>
      </c>
      <c r="Y105" s="55">
        <f t="shared" si="48"/>
        <v>5.4055289999999978E-2</v>
      </c>
      <c r="Z105" s="56">
        <f t="shared" si="49"/>
        <v>394553.97855827154</v>
      </c>
      <c r="AA105" s="124">
        <f t="shared" si="50"/>
        <v>394553.97855827154</v>
      </c>
      <c r="AB105" s="51">
        <f t="shared" ref="AB105:AB136" si="53">AA105/K105*1000</f>
        <v>1670.6029733914661</v>
      </c>
      <c r="AC105" s="55">
        <f t="shared" ref="AC105:AC136" si="54">AA105/E105-1</f>
        <v>6.36950695390055E-2</v>
      </c>
      <c r="AD105" s="55">
        <f t="shared" ref="AD105:AD136" si="55">AB105/G105-1</f>
        <v>5.4055289999999978E-2</v>
      </c>
      <c r="AE105" s="116"/>
      <c r="AF105" s="145">
        <v>405431.28388735757</v>
      </c>
      <c r="AG105" s="118">
        <f t="shared" ref="AG105:AG136" si="56">AF105/K105*1000</f>
        <v>1716.6591776443252</v>
      </c>
      <c r="AH105" s="55">
        <f t="shared" si="51"/>
        <v>-2.6828973888724628E-2</v>
      </c>
      <c r="AI105" s="55">
        <f t="shared" si="51"/>
        <v>-2.6828973888724628E-2</v>
      </c>
      <c r="AJ105" s="119">
        <f t="shared" ref="AJ105:AJ136" si="57">IF(AF105=N105,1,0)</f>
        <v>0</v>
      </c>
      <c r="AL105" s="120">
        <v>294895</v>
      </c>
      <c r="AM105" s="50">
        <v>32055</v>
      </c>
      <c r="AN105" s="50">
        <v>67342</v>
      </c>
    </row>
    <row r="106" spans="1:40">
      <c r="A106" s="9" t="s">
        <v>236</v>
      </c>
      <c r="B106" s="23" t="s">
        <v>237</v>
      </c>
      <c r="E106" s="134">
        <v>608213.4713593421</v>
      </c>
      <c r="F106" s="52">
        <v>391510.001953125</v>
      </c>
      <c r="G106" s="251">
        <f t="shared" si="35"/>
        <v>1553.5068537844475</v>
      </c>
      <c r="H106" s="53">
        <v>-2.6877579500365067E-3</v>
      </c>
      <c r="J106" s="131">
        <v>609108.43147016934</v>
      </c>
      <c r="K106" s="54">
        <v>393605.25</v>
      </c>
      <c r="L106" s="54">
        <f t="shared" si="36"/>
        <v>1547.5109426771351</v>
      </c>
      <c r="M106" s="127">
        <f t="shared" si="37"/>
        <v>5.3517101387510202E-3</v>
      </c>
      <c r="N106" s="120">
        <f t="shared" si="38"/>
        <v>643966</v>
      </c>
      <c r="O106" s="140">
        <f t="shared" si="39"/>
        <v>-1.4692952265774606E-3</v>
      </c>
      <c r="P106" s="55">
        <f t="shared" si="40"/>
        <v>3.8745516700124938E-3</v>
      </c>
      <c r="Q106" s="125">
        <f t="shared" si="41"/>
        <v>5.9696288382297125E-2</v>
      </c>
      <c r="R106" s="55">
        <f t="shared" si="42"/>
        <v>5.4055289999999999E-2</v>
      </c>
      <c r="S106" s="56">
        <f t="shared" si="43"/>
        <v>644521.55814360746</v>
      </c>
      <c r="T106" s="123">
        <f t="shared" si="44"/>
        <v>0</v>
      </c>
      <c r="U106" s="49">
        <f t="shared" si="45"/>
        <v>5.9696288382297125E-2</v>
      </c>
      <c r="V106" s="49">
        <f t="shared" si="52"/>
        <v>5.4055289999999999E-2</v>
      </c>
      <c r="W106" s="56">
        <f t="shared" si="46"/>
        <v>644521.55814360746</v>
      </c>
      <c r="X106" s="122">
        <f t="shared" si="47"/>
        <v>5.9696288382297125E-2</v>
      </c>
      <c r="Y106" s="55">
        <f t="shared" si="48"/>
        <v>5.4055289999999978E-2</v>
      </c>
      <c r="Z106" s="56">
        <f t="shared" si="49"/>
        <v>644521.55814360746</v>
      </c>
      <c r="AA106" s="124">
        <f t="shared" si="50"/>
        <v>644521.55814360746</v>
      </c>
      <c r="AB106" s="51">
        <f t="shared" si="53"/>
        <v>1637.4821172827533</v>
      </c>
      <c r="AC106" s="55">
        <f t="shared" si="54"/>
        <v>5.9696288382297125E-2</v>
      </c>
      <c r="AD106" s="55">
        <f t="shared" si="55"/>
        <v>5.4055289999999978E-2</v>
      </c>
      <c r="AE106" s="116"/>
      <c r="AF106" s="145">
        <v>646407.53489041887</v>
      </c>
      <c r="AG106" s="118">
        <f t="shared" si="56"/>
        <v>1642.2736609596006</v>
      </c>
      <c r="AH106" s="55">
        <f t="shared" si="51"/>
        <v>-2.9176280365158513E-3</v>
      </c>
      <c r="AI106" s="55">
        <f t="shared" si="51"/>
        <v>-2.9176280365159624E-3</v>
      </c>
      <c r="AJ106" s="119">
        <f t="shared" si="57"/>
        <v>0</v>
      </c>
      <c r="AL106" s="120">
        <v>487667</v>
      </c>
      <c r="AM106" s="50">
        <v>51377</v>
      </c>
      <c r="AN106" s="50">
        <v>104922</v>
      </c>
    </row>
    <row r="107" spans="1:40">
      <c r="A107" s="9" t="s">
        <v>238</v>
      </c>
      <c r="B107" s="23" t="s">
        <v>239</v>
      </c>
      <c r="E107" s="134">
        <v>606052.5113497175</v>
      </c>
      <c r="F107" s="52">
        <v>351813.58211326599</v>
      </c>
      <c r="G107" s="251">
        <f t="shared" si="35"/>
        <v>1722.6523993454</v>
      </c>
      <c r="H107" s="53">
        <v>-1.0725027663814224E-2</v>
      </c>
      <c r="J107" s="131">
        <v>614692.19447300723</v>
      </c>
      <c r="K107" s="54">
        <v>355431.3125</v>
      </c>
      <c r="L107" s="54">
        <f t="shared" si="36"/>
        <v>1729.42611653836</v>
      </c>
      <c r="M107" s="127">
        <f t="shared" si="37"/>
        <v>1.0283089029716086E-2</v>
      </c>
      <c r="N107" s="120">
        <f t="shared" si="38"/>
        <v>644638</v>
      </c>
      <c r="O107" s="140">
        <f t="shared" si="39"/>
        <v>-1.4055299873616867E-2</v>
      </c>
      <c r="P107" s="55">
        <f t="shared" si="40"/>
        <v>-3.9167427438405733E-3</v>
      </c>
      <c r="Q107" s="125">
        <f t="shared" si="41"/>
        <v>6.4894234389313077E-2</v>
      </c>
      <c r="R107" s="55">
        <f t="shared" si="42"/>
        <v>5.4055289999999999E-2</v>
      </c>
      <c r="S107" s="56">
        <f t="shared" si="43"/>
        <v>645381.82507347793</v>
      </c>
      <c r="T107" s="123">
        <f t="shared" si="44"/>
        <v>0</v>
      </c>
      <c r="U107" s="49">
        <f t="shared" si="45"/>
        <v>6.4894234389313077E-2</v>
      </c>
      <c r="V107" s="49">
        <f t="shared" si="52"/>
        <v>5.4055289999999999E-2</v>
      </c>
      <c r="W107" s="56">
        <f t="shared" si="46"/>
        <v>645381.82507347793</v>
      </c>
      <c r="X107" s="122">
        <f t="shared" si="47"/>
        <v>6.4894234389313077E-2</v>
      </c>
      <c r="Y107" s="55">
        <f t="shared" si="48"/>
        <v>5.4055289999999978E-2</v>
      </c>
      <c r="Z107" s="56">
        <f t="shared" si="49"/>
        <v>645381.82507347793</v>
      </c>
      <c r="AA107" s="124">
        <f t="shared" si="50"/>
        <v>645381.82507347793</v>
      </c>
      <c r="AB107" s="51">
        <f t="shared" si="53"/>
        <v>1815.7708743612113</v>
      </c>
      <c r="AC107" s="55">
        <f t="shared" si="54"/>
        <v>6.4894234389313077E-2</v>
      </c>
      <c r="AD107" s="55">
        <f t="shared" si="55"/>
        <v>5.4055289999999978E-2</v>
      </c>
      <c r="AE107" s="116"/>
      <c r="AF107" s="145">
        <v>652156.85627377022</v>
      </c>
      <c r="AG107" s="118">
        <f t="shared" si="56"/>
        <v>1834.8323103181019</v>
      </c>
      <c r="AH107" s="55">
        <f t="shared" si="51"/>
        <v>-1.0388652875633064E-2</v>
      </c>
      <c r="AI107" s="55">
        <f t="shared" si="51"/>
        <v>-1.0388652875633064E-2</v>
      </c>
      <c r="AJ107" s="119">
        <f t="shared" si="57"/>
        <v>0</v>
      </c>
      <c r="AL107" s="120">
        <v>496277</v>
      </c>
      <c r="AM107" s="50">
        <v>50856</v>
      </c>
      <c r="AN107" s="50">
        <v>97505</v>
      </c>
    </row>
    <row r="108" spans="1:40">
      <c r="A108" s="9" t="s">
        <v>240</v>
      </c>
      <c r="B108" s="23" t="s">
        <v>241</v>
      </c>
      <c r="E108" s="134">
        <v>308875.48817536584</v>
      </c>
      <c r="F108" s="52">
        <v>173764.16845703125</v>
      </c>
      <c r="G108" s="251">
        <f t="shared" si="35"/>
        <v>1777.5557004535442</v>
      </c>
      <c r="H108" s="53">
        <v>-5.3387303939979036E-3</v>
      </c>
      <c r="J108" s="131">
        <v>311391.61431016104</v>
      </c>
      <c r="K108" s="54">
        <v>174474.546875</v>
      </c>
      <c r="L108" s="54">
        <f t="shared" si="36"/>
        <v>1784.7394928800329</v>
      </c>
      <c r="M108" s="127">
        <f t="shared" si="37"/>
        <v>4.0881755098112205E-3</v>
      </c>
      <c r="N108" s="120">
        <f t="shared" si="38"/>
        <v>326573</v>
      </c>
      <c r="O108" s="140">
        <f t="shared" si="39"/>
        <v>-8.0802629845034835E-3</v>
      </c>
      <c r="P108" s="55">
        <f t="shared" si="40"/>
        <v>-4.0251210079383926E-3</v>
      </c>
      <c r="Q108" s="125">
        <f t="shared" si="41"/>
        <v>5.8364453022564877E-2</v>
      </c>
      <c r="R108" s="55">
        <f t="shared" si="42"/>
        <v>5.4055289999999999E-2</v>
      </c>
      <c r="S108" s="56">
        <f t="shared" si="43"/>
        <v>326902.8370947988</v>
      </c>
      <c r="T108" s="123">
        <f t="shared" si="44"/>
        <v>0</v>
      </c>
      <c r="U108" s="49">
        <f t="shared" si="45"/>
        <v>5.8364453022564877E-2</v>
      </c>
      <c r="V108" s="49">
        <f t="shared" si="52"/>
        <v>5.4055289999999999E-2</v>
      </c>
      <c r="W108" s="56">
        <f t="shared" si="46"/>
        <v>326902.8370947988</v>
      </c>
      <c r="X108" s="122">
        <f t="shared" si="47"/>
        <v>5.8364453022564877E-2</v>
      </c>
      <c r="Y108" s="55">
        <f t="shared" si="48"/>
        <v>5.4055289999999978E-2</v>
      </c>
      <c r="Z108" s="56">
        <f t="shared" si="49"/>
        <v>326902.8370947988</v>
      </c>
      <c r="AA108" s="124">
        <f t="shared" si="50"/>
        <v>326902.8370947988</v>
      </c>
      <c r="AB108" s="51">
        <f t="shared" si="53"/>
        <v>1873.6419893327136</v>
      </c>
      <c r="AC108" s="55">
        <f t="shared" si="54"/>
        <v>5.8364453022564877E-2</v>
      </c>
      <c r="AD108" s="55">
        <f t="shared" si="55"/>
        <v>5.4055289999999978E-2</v>
      </c>
      <c r="AE108" s="116"/>
      <c r="AF108" s="145">
        <v>330414.32718733529</v>
      </c>
      <c r="AG108" s="118">
        <f t="shared" si="56"/>
        <v>1893.7680773806869</v>
      </c>
      <c r="AH108" s="55">
        <f t="shared" si="51"/>
        <v>-1.0627535804600852E-2</v>
      </c>
      <c r="AI108" s="55">
        <f t="shared" si="51"/>
        <v>-1.0627535804600852E-2</v>
      </c>
      <c r="AJ108" s="119">
        <f t="shared" si="57"/>
        <v>0</v>
      </c>
      <c r="AL108" s="120">
        <v>246409</v>
      </c>
      <c r="AM108" s="50">
        <v>29798</v>
      </c>
      <c r="AN108" s="50">
        <v>50366</v>
      </c>
    </row>
    <row r="109" spans="1:40">
      <c r="A109" s="9" t="s">
        <v>242</v>
      </c>
      <c r="B109" s="23" t="s">
        <v>243</v>
      </c>
      <c r="E109" s="134">
        <v>349397.7696221532</v>
      </c>
      <c r="F109" s="52">
        <v>235861.92057037354</v>
      </c>
      <c r="G109" s="251">
        <f t="shared" si="35"/>
        <v>1481.3657447426078</v>
      </c>
      <c r="H109" s="53">
        <v>-6.2125767993105319E-3</v>
      </c>
      <c r="J109" s="131">
        <v>351861.955409432</v>
      </c>
      <c r="K109" s="54">
        <v>237093.515625</v>
      </c>
      <c r="L109" s="54">
        <f t="shared" si="36"/>
        <v>1484.0640178702988</v>
      </c>
      <c r="M109" s="127">
        <f t="shared" si="37"/>
        <v>5.2216782244804971E-3</v>
      </c>
      <c r="N109" s="120">
        <f t="shared" si="38"/>
        <v>369659</v>
      </c>
      <c r="O109" s="140">
        <f t="shared" si="39"/>
        <v>-7.0032742937822245E-3</v>
      </c>
      <c r="P109" s="55">
        <f t="shared" si="40"/>
        <v>-1.8181649141815193E-3</v>
      </c>
      <c r="Q109" s="125">
        <f t="shared" si="41"/>
        <v>5.9559227555191496E-2</v>
      </c>
      <c r="R109" s="55">
        <f t="shared" si="42"/>
        <v>5.4055289999999999E-2</v>
      </c>
      <c r="S109" s="56">
        <f t="shared" si="43"/>
        <v>370207.63089035539</v>
      </c>
      <c r="T109" s="123">
        <f t="shared" si="44"/>
        <v>0</v>
      </c>
      <c r="U109" s="49">
        <f t="shared" si="45"/>
        <v>5.9559227555191496E-2</v>
      </c>
      <c r="V109" s="49">
        <f t="shared" si="52"/>
        <v>5.4055289999999999E-2</v>
      </c>
      <c r="W109" s="56">
        <f t="shared" si="46"/>
        <v>370207.63089035539</v>
      </c>
      <c r="X109" s="122">
        <f t="shared" si="47"/>
        <v>5.9559227555191496E-2</v>
      </c>
      <c r="Y109" s="55">
        <f t="shared" si="48"/>
        <v>5.4055289999999978E-2</v>
      </c>
      <c r="Z109" s="56">
        <f t="shared" si="49"/>
        <v>370207.63089035539</v>
      </c>
      <c r="AA109" s="124">
        <f t="shared" si="50"/>
        <v>370207.63089035539</v>
      </c>
      <c r="AB109" s="51">
        <f t="shared" si="53"/>
        <v>1561.4413996707356</v>
      </c>
      <c r="AC109" s="55">
        <f t="shared" si="54"/>
        <v>5.9559227555191496E-2</v>
      </c>
      <c r="AD109" s="55">
        <f t="shared" si="55"/>
        <v>5.4055289999999978E-2</v>
      </c>
      <c r="AE109" s="116"/>
      <c r="AF109" s="145">
        <v>373393.91754393897</v>
      </c>
      <c r="AG109" s="118">
        <f t="shared" si="56"/>
        <v>1574.8803444060406</v>
      </c>
      <c r="AH109" s="55">
        <f t="shared" si="51"/>
        <v>-8.5333116150951849E-3</v>
      </c>
      <c r="AI109" s="55">
        <f t="shared" si="51"/>
        <v>-8.5333116150951849E-3</v>
      </c>
      <c r="AJ109" s="119">
        <f t="shared" si="57"/>
        <v>0</v>
      </c>
      <c r="AL109" s="120">
        <v>279071</v>
      </c>
      <c r="AM109" s="50">
        <v>32720</v>
      </c>
      <c r="AN109" s="50">
        <v>57868</v>
      </c>
    </row>
    <row r="110" spans="1:40">
      <c r="A110" s="9" t="s">
        <v>244</v>
      </c>
      <c r="B110" s="23" t="s">
        <v>245</v>
      </c>
      <c r="E110" s="134">
        <v>349384.17426150606</v>
      </c>
      <c r="F110" s="52">
        <v>228211.0830078125</v>
      </c>
      <c r="G110" s="251">
        <f t="shared" si="35"/>
        <v>1530.969353708143</v>
      </c>
      <c r="H110" s="53">
        <v>-2.5230573704421944E-2</v>
      </c>
      <c r="J110" s="131">
        <v>360985.11976793024</v>
      </c>
      <c r="K110" s="54">
        <v>230298.28125</v>
      </c>
      <c r="L110" s="54">
        <f t="shared" si="36"/>
        <v>1567.4677110423734</v>
      </c>
      <c r="M110" s="127">
        <f t="shared" si="37"/>
        <v>9.1459109464724353E-3</v>
      </c>
      <c r="N110" s="120">
        <f t="shared" si="38"/>
        <v>371871</v>
      </c>
      <c r="O110" s="140">
        <f t="shared" si="39"/>
        <v>-3.2136907786897595E-2</v>
      </c>
      <c r="P110" s="55">
        <f t="shared" si="40"/>
        <v>-2.3284918137139066E-2</v>
      </c>
      <c r="Q110" s="125">
        <f t="shared" si="41"/>
        <v>6.3695585814998124E-2</v>
      </c>
      <c r="R110" s="55">
        <f t="shared" si="42"/>
        <v>5.4055289999999999E-2</v>
      </c>
      <c r="S110" s="56">
        <f t="shared" si="43"/>
        <v>371871</v>
      </c>
      <c r="T110" s="123">
        <f t="shared" si="44"/>
        <v>0</v>
      </c>
      <c r="U110" s="49">
        <f t="shared" si="45"/>
        <v>6.3695585814998124E-2</v>
      </c>
      <c r="V110" s="49">
        <f t="shared" si="52"/>
        <v>5.4055289999999999E-2</v>
      </c>
      <c r="W110" s="56">
        <f t="shared" si="46"/>
        <v>371871</v>
      </c>
      <c r="X110" s="122">
        <f t="shared" si="47"/>
        <v>6.3695585814998124E-2</v>
      </c>
      <c r="Y110" s="55">
        <f t="shared" si="48"/>
        <v>5.4055289999999978E-2</v>
      </c>
      <c r="Z110" s="56">
        <f t="shared" si="49"/>
        <v>371871</v>
      </c>
      <c r="AA110" s="124">
        <f t="shared" si="50"/>
        <v>371871</v>
      </c>
      <c r="AB110" s="51">
        <f t="shared" si="53"/>
        <v>1614.7363236129233</v>
      </c>
      <c r="AC110" s="55">
        <f t="shared" si="54"/>
        <v>6.43613174123423E-2</v>
      </c>
      <c r="AD110" s="55">
        <f t="shared" si="55"/>
        <v>5.4714988057657399E-2</v>
      </c>
      <c r="AE110" s="116"/>
      <c r="AF110" s="145">
        <v>383056.13780405628</v>
      </c>
      <c r="AG110" s="118">
        <f t="shared" si="56"/>
        <v>1663.3043708573325</v>
      </c>
      <c r="AH110" s="55">
        <f t="shared" si="51"/>
        <v>-2.9199735235094448E-2</v>
      </c>
      <c r="AI110" s="55">
        <f t="shared" si="51"/>
        <v>-2.9199735235094226E-2</v>
      </c>
      <c r="AJ110" s="119">
        <f t="shared" si="57"/>
        <v>0</v>
      </c>
      <c r="AL110" s="120">
        <v>278061</v>
      </c>
      <c r="AM110" s="50">
        <v>34407</v>
      </c>
      <c r="AN110" s="50">
        <v>59403</v>
      </c>
    </row>
    <row r="111" spans="1:40">
      <c r="A111" s="9" t="s">
        <v>246</v>
      </c>
      <c r="B111" s="23" t="s">
        <v>247</v>
      </c>
      <c r="E111" s="134">
        <v>276893.62424417399</v>
      </c>
      <c r="F111" s="52">
        <v>176522.3330078125</v>
      </c>
      <c r="G111" s="251">
        <f t="shared" si="35"/>
        <v>1568.6039240820553</v>
      </c>
      <c r="H111" s="53">
        <v>4.3264818236223856E-3</v>
      </c>
      <c r="J111" s="131">
        <v>275522.47624934418</v>
      </c>
      <c r="K111" s="54">
        <v>178554.9375</v>
      </c>
      <c r="L111" s="54">
        <f t="shared" si="36"/>
        <v>1543.0683693602377</v>
      </c>
      <c r="M111" s="127">
        <f t="shared" si="37"/>
        <v>1.1514715773088824E-2</v>
      </c>
      <c r="N111" s="120">
        <f t="shared" si="38"/>
        <v>295129</v>
      </c>
      <c r="O111" s="140">
        <f t="shared" si="39"/>
        <v>4.9765377166142155E-3</v>
      </c>
      <c r="P111" s="55">
        <f t="shared" si="40"/>
        <v>1.6548556907044043E-2</v>
      </c>
      <c r="Q111" s="125">
        <f t="shared" si="41"/>
        <v>6.6192437073470778E-2</v>
      </c>
      <c r="R111" s="55">
        <f t="shared" si="42"/>
        <v>5.4055289999999999E-2</v>
      </c>
      <c r="S111" s="56">
        <f t="shared" si="43"/>
        <v>295221.88804300176</v>
      </c>
      <c r="T111" s="123">
        <f t="shared" si="44"/>
        <v>0</v>
      </c>
      <c r="U111" s="49">
        <f t="shared" si="45"/>
        <v>6.6192437073470778E-2</v>
      </c>
      <c r="V111" s="49">
        <f t="shared" si="52"/>
        <v>5.4055289999999999E-2</v>
      </c>
      <c r="W111" s="56">
        <f t="shared" si="46"/>
        <v>295221.88804300176</v>
      </c>
      <c r="X111" s="122">
        <f t="shared" si="47"/>
        <v>6.6192437073470778E-2</v>
      </c>
      <c r="Y111" s="55">
        <f t="shared" si="48"/>
        <v>5.4055289999999978E-2</v>
      </c>
      <c r="Z111" s="56">
        <f t="shared" si="49"/>
        <v>295221.88804300176</v>
      </c>
      <c r="AA111" s="124">
        <f t="shared" si="50"/>
        <v>295221.88804300176</v>
      </c>
      <c r="AB111" s="51">
        <f t="shared" si="53"/>
        <v>1653.3952640934488</v>
      </c>
      <c r="AC111" s="55">
        <f t="shared" si="54"/>
        <v>6.6192437073470778E-2</v>
      </c>
      <c r="AD111" s="55">
        <f t="shared" si="55"/>
        <v>5.4055289999999978E-2</v>
      </c>
      <c r="AE111" s="116"/>
      <c r="AF111" s="145">
        <v>292424.87554564292</v>
      </c>
      <c r="AG111" s="118">
        <f t="shared" si="56"/>
        <v>1637.7305474716595</v>
      </c>
      <c r="AH111" s="55">
        <f t="shared" si="51"/>
        <v>9.5648924946614144E-3</v>
      </c>
      <c r="AI111" s="55">
        <f t="shared" si="51"/>
        <v>9.5648924946614144E-3</v>
      </c>
      <c r="AJ111" s="119">
        <f t="shared" si="57"/>
        <v>0</v>
      </c>
      <c r="AL111" s="120">
        <v>224492</v>
      </c>
      <c r="AM111" s="50">
        <v>22700</v>
      </c>
      <c r="AN111" s="50">
        <v>47937</v>
      </c>
    </row>
    <row r="112" spans="1:40">
      <c r="A112" s="9" t="s">
        <v>248</v>
      </c>
      <c r="B112" s="23" t="s">
        <v>249</v>
      </c>
      <c r="E112" s="134">
        <v>518364.79680136766</v>
      </c>
      <c r="F112" s="52">
        <v>313283.41552734375</v>
      </c>
      <c r="G112" s="251">
        <f t="shared" si="35"/>
        <v>1654.6193354308734</v>
      </c>
      <c r="H112" s="53">
        <v>7.9275938143021918E-3</v>
      </c>
      <c r="J112" s="131">
        <v>513408.02221106645</v>
      </c>
      <c r="K112" s="54">
        <v>316014.28125</v>
      </c>
      <c r="L112" s="54">
        <f t="shared" si="36"/>
        <v>1624.6355075481779</v>
      </c>
      <c r="M112" s="127">
        <f t="shared" si="37"/>
        <v>8.7169176129526793E-3</v>
      </c>
      <c r="N112" s="120">
        <f t="shared" si="38"/>
        <v>550714</v>
      </c>
      <c r="O112" s="140">
        <f t="shared" si="39"/>
        <v>9.6546496662714976E-3</v>
      </c>
      <c r="P112" s="55">
        <f t="shared" si="40"/>
        <v>1.8455726064947164E-2</v>
      </c>
      <c r="Q112" s="125">
        <f t="shared" si="41"/>
        <v>6.3243403122426933E-2</v>
      </c>
      <c r="R112" s="55">
        <f t="shared" si="42"/>
        <v>5.4055289999999999E-2</v>
      </c>
      <c r="S112" s="56">
        <f t="shared" si="43"/>
        <v>551147.95060995151</v>
      </c>
      <c r="T112" s="123">
        <f t="shared" si="44"/>
        <v>0</v>
      </c>
      <c r="U112" s="49">
        <f t="shared" si="45"/>
        <v>6.3243403122426933E-2</v>
      </c>
      <c r="V112" s="49">
        <f t="shared" si="52"/>
        <v>5.4055289999999999E-2</v>
      </c>
      <c r="W112" s="56">
        <f t="shared" si="46"/>
        <v>551147.95060995151</v>
      </c>
      <c r="X112" s="122">
        <f t="shared" si="47"/>
        <v>6.3243403122426933E-2</v>
      </c>
      <c r="Y112" s="55">
        <f t="shared" si="48"/>
        <v>5.4055289999999978E-2</v>
      </c>
      <c r="Z112" s="56">
        <f t="shared" si="49"/>
        <v>551147.95060995151</v>
      </c>
      <c r="AA112" s="124">
        <f t="shared" si="50"/>
        <v>551147.95060995151</v>
      </c>
      <c r="AB112" s="51">
        <f t="shared" si="53"/>
        <v>1744.0602634471966</v>
      </c>
      <c r="AC112" s="55">
        <f t="shared" si="54"/>
        <v>6.3243403122426933E-2</v>
      </c>
      <c r="AD112" s="55">
        <f t="shared" si="55"/>
        <v>5.4055289999999978E-2</v>
      </c>
      <c r="AE112" s="116"/>
      <c r="AF112" s="145">
        <v>544834.16876847472</v>
      </c>
      <c r="AG112" s="118">
        <f t="shared" si="56"/>
        <v>1724.0808441105055</v>
      </c>
      <c r="AH112" s="55">
        <f t="shared" si="51"/>
        <v>1.1588446913577855E-2</v>
      </c>
      <c r="AI112" s="55">
        <f t="shared" si="51"/>
        <v>1.1588446913577855E-2</v>
      </c>
      <c r="AJ112" s="119">
        <f t="shared" si="57"/>
        <v>0</v>
      </c>
      <c r="AL112" s="120">
        <v>415977</v>
      </c>
      <c r="AM112" s="50">
        <v>43097</v>
      </c>
      <c r="AN112" s="50">
        <v>91640</v>
      </c>
    </row>
    <row r="113" spans="1:40">
      <c r="A113" s="9" t="s">
        <v>250</v>
      </c>
      <c r="B113" s="23" t="s">
        <v>251</v>
      </c>
      <c r="E113" s="134">
        <v>312682.17273858335</v>
      </c>
      <c r="F113" s="52">
        <v>175842.08203125</v>
      </c>
      <c r="G113" s="251">
        <f t="shared" si="35"/>
        <v>1778.1987629276059</v>
      </c>
      <c r="H113" s="53">
        <v>-4.0445828168978681E-2</v>
      </c>
      <c r="J113" s="131">
        <v>326607.84038901614</v>
      </c>
      <c r="K113" s="54">
        <v>176762.8125</v>
      </c>
      <c r="L113" s="54">
        <f t="shared" si="36"/>
        <v>1847.7180565850983</v>
      </c>
      <c r="M113" s="127">
        <f t="shared" si="37"/>
        <v>5.2361212862934714E-3</v>
      </c>
      <c r="N113" s="120">
        <f t="shared" si="38"/>
        <v>331004</v>
      </c>
      <c r="O113" s="140">
        <f t="shared" si="39"/>
        <v>-4.2637272987219754E-2</v>
      </c>
      <c r="P113" s="55">
        <f t="shared" si="40"/>
        <v>-3.7624405633604141E-2</v>
      </c>
      <c r="Q113" s="125">
        <f t="shared" si="41"/>
        <v>5.9574451340899115E-2</v>
      </c>
      <c r="R113" s="55">
        <f t="shared" si="42"/>
        <v>5.4055289999999999E-2</v>
      </c>
      <c r="S113" s="56">
        <f t="shared" si="43"/>
        <v>331310.04162356467</v>
      </c>
      <c r="T113" s="123">
        <f t="shared" si="44"/>
        <v>0.50700424231341934</v>
      </c>
      <c r="U113" s="49">
        <f t="shared" si="45"/>
        <v>6.3280120590452293E-2</v>
      </c>
      <c r="V113" s="49">
        <f t="shared" si="52"/>
        <v>5.7741656984914271E-2</v>
      </c>
      <c r="W113" s="56">
        <f t="shared" si="46"/>
        <v>332468.73833596555</v>
      </c>
      <c r="X113" s="122">
        <f t="shared" si="47"/>
        <v>6.3280120590452293E-2</v>
      </c>
      <c r="Y113" s="55">
        <f t="shared" si="48"/>
        <v>5.7741656984914291E-2</v>
      </c>
      <c r="Z113" s="56">
        <f t="shared" si="49"/>
        <v>332468.73833596555</v>
      </c>
      <c r="AA113" s="124">
        <f t="shared" si="50"/>
        <v>332468.73833596555</v>
      </c>
      <c r="AB113" s="51">
        <f t="shared" si="53"/>
        <v>1880.8749059475706</v>
      </c>
      <c r="AC113" s="55">
        <f t="shared" si="54"/>
        <v>6.3280120590452293E-2</v>
      </c>
      <c r="AD113" s="55">
        <f t="shared" si="55"/>
        <v>5.7741656984914291E-2</v>
      </c>
      <c r="AE113" s="116"/>
      <c r="AF113" s="145">
        <v>346464.72407153272</v>
      </c>
      <c r="AG113" s="118">
        <f t="shared" si="56"/>
        <v>1960.0543755295403</v>
      </c>
      <c r="AH113" s="55">
        <f t="shared" si="51"/>
        <v>-4.0396567855714771E-2</v>
      </c>
      <c r="AI113" s="55">
        <f t="shared" si="51"/>
        <v>-4.0396567855714771E-2</v>
      </c>
      <c r="AJ113" s="119">
        <f t="shared" si="57"/>
        <v>0</v>
      </c>
      <c r="AL113" s="120">
        <v>257733</v>
      </c>
      <c r="AM113" s="50">
        <v>30028</v>
      </c>
      <c r="AN113" s="50">
        <v>43243</v>
      </c>
    </row>
    <row r="114" spans="1:40">
      <c r="A114" s="9" t="s">
        <v>252</v>
      </c>
      <c r="B114" s="23" t="s">
        <v>253</v>
      </c>
      <c r="E114" s="134">
        <v>404996.62580741371</v>
      </c>
      <c r="F114" s="52">
        <v>250879.66259765625</v>
      </c>
      <c r="G114" s="251">
        <f t="shared" si="35"/>
        <v>1614.3063236533437</v>
      </c>
      <c r="H114" s="53">
        <v>-1.3515944885263642E-2</v>
      </c>
      <c r="J114" s="131">
        <v>412167.6236762121</v>
      </c>
      <c r="K114" s="54">
        <v>252258.15625</v>
      </c>
      <c r="L114" s="54">
        <f t="shared" si="36"/>
        <v>1633.9119805019668</v>
      </c>
      <c r="M114" s="127">
        <f t="shared" si="37"/>
        <v>5.4946408890643728E-3</v>
      </c>
      <c r="N114" s="120">
        <f t="shared" si="38"/>
        <v>428826</v>
      </c>
      <c r="O114" s="140">
        <f t="shared" si="39"/>
        <v>-1.7398256090176867E-2</v>
      </c>
      <c r="P114" s="55">
        <f t="shared" si="40"/>
        <v>-1.1999212370423895E-2</v>
      </c>
      <c r="Q114" s="125">
        <f t="shared" si="41"/>
        <v>5.9846945295768617E-2</v>
      </c>
      <c r="R114" s="55">
        <f t="shared" si="42"/>
        <v>5.4055289999999999E-2</v>
      </c>
      <c r="S114" s="56">
        <f t="shared" si="43"/>
        <v>429234.43671708088</v>
      </c>
      <c r="T114" s="123">
        <f t="shared" si="44"/>
        <v>0</v>
      </c>
      <c r="U114" s="49">
        <f t="shared" si="45"/>
        <v>5.9846945295768617E-2</v>
      </c>
      <c r="V114" s="49">
        <f t="shared" si="52"/>
        <v>5.4055289999999999E-2</v>
      </c>
      <c r="W114" s="56">
        <f t="shared" si="46"/>
        <v>429234.43671708088</v>
      </c>
      <c r="X114" s="122">
        <f t="shared" si="47"/>
        <v>5.9846945295768617E-2</v>
      </c>
      <c r="Y114" s="55">
        <f t="shared" si="48"/>
        <v>5.4055289999999978E-2</v>
      </c>
      <c r="Z114" s="56">
        <f t="shared" si="49"/>
        <v>429234.43671708088</v>
      </c>
      <c r="AA114" s="124">
        <f t="shared" si="50"/>
        <v>429234.43671708088</v>
      </c>
      <c r="AB114" s="51">
        <f t="shared" si="53"/>
        <v>1701.5681201272589</v>
      </c>
      <c r="AC114" s="55">
        <f t="shared" si="54"/>
        <v>5.9846945295768617E-2</v>
      </c>
      <c r="AD114" s="55">
        <f t="shared" si="55"/>
        <v>5.4055289999999978E-2</v>
      </c>
      <c r="AE114" s="116"/>
      <c r="AF114" s="145">
        <v>437349.51152916817</v>
      </c>
      <c r="AG114" s="118">
        <f t="shared" si="56"/>
        <v>1733.7378423385196</v>
      </c>
      <c r="AH114" s="55">
        <f t="shared" si="51"/>
        <v>-1.8555124901622477E-2</v>
      </c>
      <c r="AI114" s="55">
        <f t="shared" si="51"/>
        <v>-1.8555124901622477E-2</v>
      </c>
      <c r="AJ114" s="119">
        <f t="shared" si="57"/>
        <v>0</v>
      </c>
      <c r="AL114" s="120">
        <v>324440</v>
      </c>
      <c r="AM114" s="50">
        <v>36609</v>
      </c>
      <c r="AN114" s="50">
        <v>67777</v>
      </c>
    </row>
    <row r="115" spans="1:40">
      <c r="A115" s="9" t="s">
        <v>254</v>
      </c>
      <c r="B115" s="23" t="s">
        <v>255</v>
      </c>
      <c r="E115" s="134">
        <v>381896.87427618692</v>
      </c>
      <c r="F115" s="52">
        <v>224031.66444396973</v>
      </c>
      <c r="G115" s="251">
        <f t="shared" si="35"/>
        <v>1704.655791510665</v>
      </c>
      <c r="H115" s="53">
        <v>2.5900111982756213E-2</v>
      </c>
      <c r="J115" s="131">
        <v>373195.34810045827</v>
      </c>
      <c r="K115" s="54">
        <v>227890.296875</v>
      </c>
      <c r="L115" s="54">
        <f t="shared" si="36"/>
        <v>1637.6096447193602</v>
      </c>
      <c r="M115" s="127">
        <f t="shared" si="37"/>
        <v>1.7223602925091397E-2</v>
      </c>
      <c r="N115" s="120">
        <f t="shared" si="38"/>
        <v>408578</v>
      </c>
      <c r="O115" s="140">
        <f t="shared" si="39"/>
        <v>2.3316277172314326E-2</v>
      </c>
      <c r="P115" s="55">
        <f t="shared" si="40"/>
        <v>4.0941470397113378E-2</v>
      </c>
      <c r="Q115" s="125">
        <f t="shared" si="41"/>
        <v>7.2209919776051956E-2</v>
      </c>
      <c r="R115" s="55">
        <f t="shared" si="42"/>
        <v>5.4055289999999999E-2</v>
      </c>
      <c r="S115" s="56">
        <f t="shared" si="43"/>
        <v>409473.61693039536</v>
      </c>
      <c r="T115" s="123">
        <f t="shared" si="44"/>
        <v>0</v>
      </c>
      <c r="U115" s="49">
        <f t="shared" si="45"/>
        <v>7.2209919776051956E-2</v>
      </c>
      <c r="V115" s="49">
        <f t="shared" si="52"/>
        <v>5.4055289999999999E-2</v>
      </c>
      <c r="W115" s="56">
        <f t="shared" si="46"/>
        <v>409473.61693039536</v>
      </c>
      <c r="X115" s="122">
        <f t="shared" si="47"/>
        <v>7.2209919776051956E-2</v>
      </c>
      <c r="Y115" s="55">
        <f t="shared" si="48"/>
        <v>5.4055289999999978E-2</v>
      </c>
      <c r="Z115" s="56">
        <f t="shared" si="49"/>
        <v>409473.61693039536</v>
      </c>
      <c r="AA115" s="124">
        <f t="shared" si="50"/>
        <v>409473.61693039536</v>
      </c>
      <c r="AB115" s="51">
        <f t="shared" si="53"/>
        <v>1796.8014546709533</v>
      </c>
      <c r="AC115" s="55">
        <f t="shared" si="54"/>
        <v>7.2209919776051956E-2</v>
      </c>
      <c r="AD115" s="55">
        <f t="shared" si="55"/>
        <v>5.4055289999999756E-2</v>
      </c>
      <c r="AE115" s="116"/>
      <c r="AF115" s="145">
        <v>396337.46345410059</v>
      </c>
      <c r="AG115" s="118">
        <f t="shared" si="56"/>
        <v>1739.1590115462243</v>
      </c>
      <c r="AH115" s="55">
        <f t="shared" si="51"/>
        <v>3.3143860188770802E-2</v>
      </c>
      <c r="AI115" s="55">
        <f t="shared" si="51"/>
        <v>3.3143860188770802E-2</v>
      </c>
      <c r="AJ115" s="119">
        <f t="shared" si="57"/>
        <v>0</v>
      </c>
      <c r="AL115" s="120">
        <v>300860</v>
      </c>
      <c r="AM115" s="50">
        <v>33289</v>
      </c>
      <c r="AN115" s="50">
        <v>74429</v>
      </c>
    </row>
    <row r="116" spans="1:40">
      <c r="A116" s="9" t="s">
        <v>256</v>
      </c>
      <c r="B116" s="23" t="s">
        <v>257</v>
      </c>
      <c r="E116" s="134">
        <v>677423.31273561588</v>
      </c>
      <c r="F116" s="52">
        <v>423732.57261180878</v>
      </c>
      <c r="G116" s="251">
        <f t="shared" si="35"/>
        <v>1598.7048353637404</v>
      </c>
      <c r="H116" s="53">
        <v>1.8084663961783098E-2</v>
      </c>
      <c r="J116" s="131">
        <v>664959.52020614874</v>
      </c>
      <c r="K116" s="54">
        <v>428645.75</v>
      </c>
      <c r="L116" s="54">
        <f t="shared" si="36"/>
        <v>1551.3031919858036</v>
      </c>
      <c r="M116" s="127">
        <f t="shared" si="37"/>
        <v>1.1594995772704841E-2</v>
      </c>
      <c r="N116" s="120">
        <f t="shared" si="38"/>
        <v>722279</v>
      </c>
      <c r="O116" s="140">
        <f t="shared" si="39"/>
        <v>1.874368612032673E-2</v>
      </c>
      <c r="P116" s="55">
        <f t="shared" si="40"/>
        <v>3.0556014854361546E-2</v>
      </c>
      <c r="Q116" s="125">
        <f t="shared" si="41"/>
        <v>6.6277056631747211E-2</v>
      </c>
      <c r="R116" s="55">
        <f t="shared" si="42"/>
        <v>5.4055289999999999E-2</v>
      </c>
      <c r="S116" s="56">
        <f t="shared" si="43"/>
        <v>722320.93599746004</v>
      </c>
      <c r="T116" s="123">
        <f t="shared" si="44"/>
        <v>0</v>
      </c>
      <c r="U116" s="49">
        <f t="shared" si="45"/>
        <v>6.6277056631747211E-2</v>
      </c>
      <c r="V116" s="49">
        <f t="shared" si="52"/>
        <v>5.4055289999999999E-2</v>
      </c>
      <c r="W116" s="56">
        <f t="shared" si="46"/>
        <v>722320.93599746004</v>
      </c>
      <c r="X116" s="122">
        <f t="shared" si="47"/>
        <v>6.6277056631747211E-2</v>
      </c>
      <c r="Y116" s="55">
        <f t="shared" si="48"/>
        <v>5.4055289999999978E-2</v>
      </c>
      <c r="Z116" s="56">
        <f t="shared" si="49"/>
        <v>722320.93599746004</v>
      </c>
      <c r="AA116" s="124">
        <f t="shared" si="50"/>
        <v>722320.93599746004</v>
      </c>
      <c r="AB116" s="51">
        <f t="shared" si="53"/>
        <v>1685.1232888637296</v>
      </c>
      <c r="AC116" s="55">
        <f t="shared" si="54"/>
        <v>6.6277056631747211E-2</v>
      </c>
      <c r="AD116" s="55">
        <f t="shared" si="55"/>
        <v>5.4055289999999978E-2</v>
      </c>
      <c r="AE116" s="116"/>
      <c r="AF116" s="145">
        <v>706163.76642278582</v>
      </c>
      <c r="AG116" s="118">
        <f t="shared" si="56"/>
        <v>1647.4297632083972</v>
      </c>
      <c r="AH116" s="55">
        <f t="shared" si="51"/>
        <v>2.2880201934632804E-2</v>
      </c>
      <c r="AI116" s="55">
        <f t="shared" si="51"/>
        <v>2.2880201934632804E-2</v>
      </c>
      <c r="AJ116" s="119">
        <f t="shared" si="57"/>
        <v>0</v>
      </c>
      <c r="AL116" s="120">
        <v>525288</v>
      </c>
      <c r="AM116" s="50">
        <v>54755</v>
      </c>
      <c r="AN116" s="50">
        <v>142236</v>
      </c>
    </row>
    <row r="117" spans="1:40">
      <c r="A117" s="9" t="s">
        <v>258</v>
      </c>
      <c r="B117" s="23" t="s">
        <v>259</v>
      </c>
      <c r="E117" s="134">
        <v>414901.6434441054</v>
      </c>
      <c r="F117" s="52">
        <v>241442.50463867188</v>
      </c>
      <c r="G117" s="251">
        <f t="shared" si="35"/>
        <v>1718.4283441104205</v>
      </c>
      <c r="H117" s="53">
        <v>9.1254656722097316E-3</v>
      </c>
      <c r="J117" s="131">
        <v>409742.5512108542</v>
      </c>
      <c r="K117" s="54">
        <v>243943.6875</v>
      </c>
      <c r="L117" s="54">
        <f t="shared" si="36"/>
        <v>1679.6603978975852</v>
      </c>
      <c r="M117" s="127">
        <f t="shared" si="37"/>
        <v>1.0359331158659169E-2</v>
      </c>
      <c r="N117" s="120">
        <f t="shared" si="38"/>
        <v>441719</v>
      </c>
      <c r="O117" s="140">
        <f t="shared" si="39"/>
        <v>1.2591058014368439E-2</v>
      </c>
      <c r="P117" s="55">
        <f t="shared" si="40"/>
        <v>2.3080824112636567E-2</v>
      </c>
      <c r="Q117" s="125">
        <f t="shared" si="41"/>
        <v>6.497459780864645E-2</v>
      </c>
      <c r="R117" s="55">
        <f t="shared" si="42"/>
        <v>5.4055289999999999E-2</v>
      </c>
      <c r="S117" s="56">
        <f t="shared" si="43"/>
        <v>441859.71085703257</v>
      </c>
      <c r="T117" s="123">
        <f t="shared" si="44"/>
        <v>0</v>
      </c>
      <c r="U117" s="49">
        <f t="shared" si="45"/>
        <v>6.497459780864645E-2</v>
      </c>
      <c r="V117" s="49">
        <f t="shared" si="52"/>
        <v>5.4055289999999999E-2</v>
      </c>
      <c r="W117" s="56">
        <f t="shared" si="46"/>
        <v>441859.71085703257</v>
      </c>
      <c r="X117" s="122">
        <f t="shared" si="47"/>
        <v>6.497459780864645E-2</v>
      </c>
      <c r="Y117" s="55">
        <f t="shared" si="48"/>
        <v>5.4055289999999978E-2</v>
      </c>
      <c r="Z117" s="56">
        <f t="shared" si="49"/>
        <v>441859.71085703257</v>
      </c>
      <c r="AA117" s="124">
        <f t="shared" si="50"/>
        <v>441859.71085703257</v>
      </c>
      <c r="AB117" s="51">
        <f t="shared" si="53"/>
        <v>1811.3184865955286</v>
      </c>
      <c r="AC117" s="55">
        <f t="shared" si="54"/>
        <v>6.497459780864645E-2</v>
      </c>
      <c r="AD117" s="55">
        <f t="shared" si="55"/>
        <v>5.4055289999999756E-2</v>
      </c>
      <c r="AE117" s="116"/>
      <c r="AF117" s="145">
        <v>434970.83970033721</v>
      </c>
      <c r="AG117" s="118">
        <f t="shared" si="56"/>
        <v>1783.0788906982361</v>
      </c>
      <c r="AH117" s="55">
        <f t="shared" si="51"/>
        <v>1.583754709037799E-2</v>
      </c>
      <c r="AI117" s="55">
        <f t="shared" si="51"/>
        <v>1.5837547090378212E-2</v>
      </c>
      <c r="AJ117" s="119">
        <f t="shared" si="57"/>
        <v>0</v>
      </c>
      <c r="AL117" s="120">
        <v>327483</v>
      </c>
      <c r="AM117" s="50">
        <v>31500</v>
      </c>
      <c r="AN117" s="50">
        <v>82736</v>
      </c>
    </row>
    <row r="118" spans="1:40">
      <c r="A118" s="9" t="s">
        <v>260</v>
      </c>
      <c r="B118" s="23" t="s">
        <v>261</v>
      </c>
      <c r="E118" s="134">
        <v>592494.74865311373</v>
      </c>
      <c r="F118" s="52">
        <v>381905.08129882813</v>
      </c>
      <c r="G118" s="251">
        <f t="shared" si="35"/>
        <v>1551.4188673219201</v>
      </c>
      <c r="H118" s="53">
        <v>-4.1316033377629791E-2</v>
      </c>
      <c r="J118" s="131">
        <v>615753.06263719511</v>
      </c>
      <c r="K118" s="54">
        <v>383764.34375</v>
      </c>
      <c r="L118" s="54">
        <f t="shared" si="36"/>
        <v>1604.5082683302182</v>
      </c>
      <c r="M118" s="127">
        <f t="shared" si="37"/>
        <v>4.8683888804219588E-3</v>
      </c>
      <c r="N118" s="120">
        <f t="shared" si="38"/>
        <v>630310</v>
      </c>
      <c r="O118" s="140">
        <f t="shared" si="39"/>
        <v>-3.7772145029159709E-2</v>
      </c>
      <c r="P118" s="55">
        <f t="shared" si="40"/>
        <v>-3.3087645639587326E-2</v>
      </c>
      <c r="Q118" s="125">
        <f t="shared" si="41"/>
        <v>5.9186841053185946E-2</v>
      </c>
      <c r="R118" s="55">
        <f t="shared" si="42"/>
        <v>5.4055289999999999E-2</v>
      </c>
      <c r="S118" s="56">
        <f t="shared" si="43"/>
        <v>630310</v>
      </c>
      <c r="T118" s="123">
        <f t="shared" si="44"/>
        <v>0.32480504576655927</v>
      </c>
      <c r="U118" s="49">
        <f t="shared" si="45"/>
        <v>6.1559956828491913E-2</v>
      </c>
      <c r="V118" s="49">
        <f t="shared" si="52"/>
        <v>5.6416908498070156E-2</v>
      </c>
      <c r="W118" s="56">
        <f t="shared" si="46"/>
        <v>630310</v>
      </c>
      <c r="X118" s="122">
        <f t="shared" si="47"/>
        <v>6.1559956828491913E-2</v>
      </c>
      <c r="Y118" s="55">
        <f t="shared" si="48"/>
        <v>5.6416908498070129E-2</v>
      </c>
      <c r="Z118" s="56">
        <f t="shared" si="49"/>
        <v>630310</v>
      </c>
      <c r="AA118" s="124">
        <f t="shared" si="50"/>
        <v>630310</v>
      </c>
      <c r="AB118" s="51">
        <f t="shared" si="53"/>
        <v>1642.4402377793858</v>
      </c>
      <c r="AC118" s="55">
        <f t="shared" si="54"/>
        <v>6.3823774696484037E-2</v>
      </c>
      <c r="AD118" s="55">
        <f t="shared" si="55"/>
        <v>5.8669758615600642E-2</v>
      </c>
      <c r="AE118" s="116"/>
      <c r="AF118" s="145">
        <v>653915.59158538596</v>
      </c>
      <c r="AG118" s="118">
        <f t="shared" si="56"/>
        <v>1703.9508808858325</v>
      </c>
      <c r="AH118" s="55">
        <f t="shared" si="51"/>
        <v>-3.6098835827045206E-2</v>
      </c>
      <c r="AI118" s="55">
        <f t="shared" si="51"/>
        <v>-3.6098835827045206E-2</v>
      </c>
      <c r="AJ118" s="119">
        <f t="shared" si="57"/>
        <v>0</v>
      </c>
      <c r="AL118" s="120">
        <v>452771</v>
      </c>
      <c r="AM118" s="50">
        <v>52073</v>
      </c>
      <c r="AN118" s="50">
        <v>125466</v>
      </c>
    </row>
    <row r="119" spans="1:40">
      <c r="A119" s="9" t="s">
        <v>262</v>
      </c>
      <c r="B119" s="23" t="s">
        <v>263</v>
      </c>
      <c r="E119" s="134">
        <v>597628.83293248608</v>
      </c>
      <c r="F119" s="52">
        <v>349360.75073242188</v>
      </c>
      <c r="G119" s="251">
        <f t="shared" si="35"/>
        <v>1710.6353008446981</v>
      </c>
      <c r="H119" s="53">
        <v>2.3905713167869491E-2</v>
      </c>
      <c r="J119" s="131">
        <v>581281.72174136818</v>
      </c>
      <c r="K119" s="54">
        <v>353043.375</v>
      </c>
      <c r="L119" s="54">
        <f t="shared" si="36"/>
        <v>1646.4881170518161</v>
      </c>
      <c r="M119" s="127">
        <f t="shared" si="37"/>
        <v>1.0541036049005692E-2</v>
      </c>
      <c r="N119" s="120">
        <f t="shared" si="38"/>
        <v>636468</v>
      </c>
      <c r="O119" s="140">
        <f t="shared" si="39"/>
        <v>2.8122527476257542E-2</v>
      </c>
      <c r="P119" s="55">
        <f t="shared" si="40"/>
        <v>3.8960004101179502E-2</v>
      </c>
      <c r="Q119" s="125">
        <f t="shared" si="41"/>
        <v>6.5166124809535209E-2</v>
      </c>
      <c r="R119" s="55">
        <f t="shared" si="42"/>
        <v>5.4055289999999999E-2</v>
      </c>
      <c r="S119" s="56">
        <f t="shared" si="43"/>
        <v>636573.98804914136</v>
      </c>
      <c r="T119" s="123">
        <f t="shared" si="44"/>
        <v>0</v>
      </c>
      <c r="U119" s="49">
        <f t="shared" si="45"/>
        <v>6.5166124809535209E-2</v>
      </c>
      <c r="V119" s="49">
        <f t="shared" si="52"/>
        <v>5.4055289999999999E-2</v>
      </c>
      <c r="W119" s="56">
        <f t="shared" si="46"/>
        <v>636573.98804914136</v>
      </c>
      <c r="X119" s="122">
        <f t="shared" si="47"/>
        <v>6.5166124809535209E-2</v>
      </c>
      <c r="Y119" s="55">
        <f t="shared" si="48"/>
        <v>5.4055289999999978E-2</v>
      </c>
      <c r="Z119" s="56">
        <f t="shared" si="49"/>
        <v>636573.98804914136</v>
      </c>
      <c r="AA119" s="124">
        <f t="shared" si="50"/>
        <v>636573.98804914136</v>
      </c>
      <c r="AB119" s="51">
        <f t="shared" si="53"/>
        <v>1803.1041881160959</v>
      </c>
      <c r="AC119" s="55">
        <f t="shared" si="54"/>
        <v>6.5166124809535209E-2</v>
      </c>
      <c r="AD119" s="55">
        <f t="shared" si="55"/>
        <v>5.40552900000002E-2</v>
      </c>
      <c r="AE119" s="116"/>
      <c r="AF119" s="145">
        <v>617151.10444704816</v>
      </c>
      <c r="AG119" s="118">
        <f t="shared" si="56"/>
        <v>1748.0886150237154</v>
      </c>
      <c r="AH119" s="55">
        <f t="shared" si="51"/>
        <v>3.1471844516093972E-2</v>
      </c>
      <c r="AI119" s="55">
        <f t="shared" si="51"/>
        <v>3.1471844516093972E-2</v>
      </c>
      <c r="AJ119" s="119">
        <f t="shared" si="57"/>
        <v>0</v>
      </c>
      <c r="AL119" s="120">
        <v>466789</v>
      </c>
      <c r="AM119" s="50">
        <v>46844</v>
      </c>
      <c r="AN119" s="50">
        <v>122835</v>
      </c>
    </row>
    <row r="120" spans="1:40">
      <c r="A120" s="9" t="s">
        <v>264</v>
      </c>
      <c r="B120" s="23" t="s">
        <v>265</v>
      </c>
      <c r="E120" s="134">
        <v>500069.7496528115</v>
      </c>
      <c r="F120" s="52">
        <v>284025.75010299683</v>
      </c>
      <c r="G120" s="251">
        <f t="shared" si="35"/>
        <v>1760.6493406723519</v>
      </c>
      <c r="H120" s="53">
        <v>7.9379510739157721E-2</v>
      </c>
      <c r="J120" s="131">
        <v>463628.14729403052</v>
      </c>
      <c r="K120" s="54">
        <v>287746.65625</v>
      </c>
      <c r="L120" s="54">
        <f t="shared" si="36"/>
        <v>1611.2373062337906</v>
      </c>
      <c r="M120" s="127">
        <f t="shared" si="37"/>
        <v>1.3100594385029751E-2</v>
      </c>
      <c r="N120" s="120">
        <f t="shared" si="38"/>
        <v>529054</v>
      </c>
      <c r="O120" s="140">
        <f t="shared" si="39"/>
        <v>7.8600927427449507E-2</v>
      </c>
      <c r="P120" s="55">
        <f t="shared" si="40"/>
        <v>9.2731240680993476E-2</v>
      </c>
      <c r="Q120" s="125">
        <f t="shared" si="41"/>
        <v>5.5491123612460447E-2</v>
      </c>
      <c r="R120" s="55">
        <f t="shared" si="42"/>
        <v>4.1842369318875396E-2</v>
      </c>
      <c r="S120" s="56">
        <f t="shared" si="43"/>
        <v>529054</v>
      </c>
      <c r="T120" s="123">
        <f t="shared" si="44"/>
        <v>0</v>
      </c>
      <c r="U120" s="49">
        <f t="shared" si="45"/>
        <v>5.5491123612460447E-2</v>
      </c>
      <c r="V120" s="49">
        <f t="shared" si="52"/>
        <v>4.1842369318875396E-2</v>
      </c>
      <c r="W120" s="56">
        <f t="shared" si="46"/>
        <v>529054</v>
      </c>
      <c r="X120" s="122">
        <f t="shared" si="47"/>
        <v>5.5491123612460447E-2</v>
      </c>
      <c r="Y120" s="55">
        <f t="shared" si="48"/>
        <v>4.1842369318875416E-2</v>
      </c>
      <c r="Z120" s="56">
        <f t="shared" si="49"/>
        <v>529054</v>
      </c>
      <c r="AA120" s="124">
        <f t="shared" si="50"/>
        <v>529054</v>
      </c>
      <c r="AB120" s="51">
        <f t="shared" si="53"/>
        <v>1838.6104182574668</v>
      </c>
      <c r="AC120" s="55">
        <f t="shared" si="54"/>
        <v>5.7960415256695041E-2</v>
      </c>
      <c r="AD120" s="55">
        <f t="shared" si="55"/>
        <v>4.4279730088299996E-2</v>
      </c>
      <c r="AE120" s="116"/>
      <c r="AF120" s="145">
        <v>492649.95433811465</v>
      </c>
      <c r="AG120" s="118">
        <f t="shared" si="56"/>
        <v>1712.0961916933297</v>
      </c>
      <c r="AH120" s="55">
        <f t="shared" si="51"/>
        <v>7.3894344942739165E-2</v>
      </c>
      <c r="AI120" s="55">
        <f t="shared" si="51"/>
        <v>7.3894344942739165E-2</v>
      </c>
      <c r="AJ120" s="119">
        <f t="shared" si="57"/>
        <v>0</v>
      </c>
      <c r="AL120" s="120">
        <v>381741</v>
      </c>
      <c r="AM120" s="50">
        <v>40397</v>
      </c>
      <c r="AN120" s="50">
        <v>106916</v>
      </c>
    </row>
    <row r="121" spans="1:40">
      <c r="A121" s="9" t="s">
        <v>266</v>
      </c>
      <c r="B121" s="23" t="s">
        <v>267</v>
      </c>
      <c r="E121" s="134">
        <v>547717.7145837195</v>
      </c>
      <c r="F121" s="52">
        <v>319028.99714660645</v>
      </c>
      <c r="G121" s="251">
        <f t="shared" si="35"/>
        <v>1716.8273714380312</v>
      </c>
      <c r="H121" s="53">
        <v>3.0735397897821981E-2</v>
      </c>
      <c r="J121" s="131">
        <v>532407.85932050832</v>
      </c>
      <c r="K121" s="54">
        <v>323519.0625</v>
      </c>
      <c r="L121" s="54">
        <f t="shared" si="36"/>
        <v>1645.6769354062665</v>
      </c>
      <c r="M121" s="127">
        <f t="shared" si="37"/>
        <v>1.4074160636032174E-2</v>
      </c>
      <c r="N121" s="120">
        <f t="shared" si="38"/>
        <v>585186</v>
      </c>
      <c r="O121" s="140">
        <f t="shared" si="39"/>
        <v>2.8755877651300166E-2</v>
      </c>
      <c r="P121" s="55">
        <f t="shared" si="40"/>
        <v>4.3234753128626568E-2</v>
      </c>
      <c r="Q121" s="125">
        <f t="shared" si="41"/>
        <v>6.8890233470719542E-2</v>
      </c>
      <c r="R121" s="55">
        <f t="shared" si="42"/>
        <v>5.4055289999999999E-2</v>
      </c>
      <c r="S121" s="56">
        <f t="shared" si="43"/>
        <v>585450.11581744091</v>
      </c>
      <c r="T121" s="123">
        <f t="shared" si="44"/>
        <v>0</v>
      </c>
      <c r="U121" s="49">
        <f t="shared" si="45"/>
        <v>6.8890233470719542E-2</v>
      </c>
      <c r="V121" s="49">
        <f t="shared" si="52"/>
        <v>5.4055289999999999E-2</v>
      </c>
      <c r="W121" s="56">
        <f t="shared" si="46"/>
        <v>585450.11581744091</v>
      </c>
      <c r="X121" s="122">
        <f t="shared" si="47"/>
        <v>6.8890233470719542E-2</v>
      </c>
      <c r="Y121" s="55">
        <f t="shared" si="48"/>
        <v>5.4055289999999978E-2</v>
      </c>
      <c r="Z121" s="56">
        <f t="shared" si="49"/>
        <v>585450.11581744091</v>
      </c>
      <c r="AA121" s="124">
        <f t="shared" si="50"/>
        <v>585450.11581744091</v>
      </c>
      <c r="AB121" s="51">
        <f t="shared" si="53"/>
        <v>1809.630972881052</v>
      </c>
      <c r="AC121" s="55">
        <f t="shared" si="54"/>
        <v>6.8890233470719542E-2</v>
      </c>
      <c r="AD121" s="55">
        <f t="shared" si="55"/>
        <v>5.40552900000002E-2</v>
      </c>
      <c r="AE121" s="116"/>
      <c r="AF121" s="145">
        <v>565556.34340015019</v>
      </c>
      <c r="AG121" s="118">
        <f t="shared" si="56"/>
        <v>1748.1391638248524</v>
      </c>
      <c r="AH121" s="55">
        <f t="shared" si="51"/>
        <v>3.517558002742649E-2</v>
      </c>
      <c r="AI121" s="55">
        <f t="shared" si="51"/>
        <v>3.517558002742649E-2</v>
      </c>
      <c r="AJ121" s="119">
        <f t="shared" si="57"/>
        <v>0</v>
      </c>
      <c r="AL121" s="120">
        <v>419869</v>
      </c>
      <c r="AM121" s="50">
        <v>49478</v>
      </c>
      <c r="AN121" s="50">
        <v>115839</v>
      </c>
    </row>
    <row r="122" spans="1:40">
      <c r="A122" s="9" t="s">
        <v>268</v>
      </c>
      <c r="B122" s="23" t="s">
        <v>269</v>
      </c>
      <c r="E122" s="134">
        <v>685037.70922714367</v>
      </c>
      <c r="F122" s="52">
        <v>412238.41619873047</v>
      </c>
      <c r="G122" s="251">
        <f t="shared" si="35"/>
        <v>1661.751264095928</v>
      </c>
      <c r="H122" s="53">
        <v>-3.2666158693244629E-2</v>
      </c>
      <c r="J122" s="131">
        <v>706909.65001058194</v>
      </c>
      <c r="K122" s="54">
        <v>415648.125</v>
      </c>
      <c r="L122" s="54">
        <f t="shared" si="36"/>
        <v>1700.740620472141</v>
      </c>
      <c r="M122" s="127">
        <f t="shared" si="37"/>
        <v>8.2712058539100575E-3</v>
      </c>
      <c r="N122" s="120">
        <f t="shared" si="38"/>
        <v>728788</v>
      </c>
      <c r="O122" s="140">
        <f t="shared" si="39"/>
        <v>-3.0940220978891486E-2</v>
      </c>
      <c r="P122" s="55">
        <f t="shared" si="40"/>
        <v>-2.2924928061863525E-2</v>
      </c>
      <c r="Q122" s="125">
        <f t="shared" si="41"/>
        <v>6.2773598284992849E-2</v>
      </c>
      <c r="R122" s="55">
        <f t="shared" si="42"/>
        <v>5.4055289999999999E-2</v>
      </c>
      <c r="S122" s="56">
        <f t="shared" si="43"/>
        <v>728788</v>
      </c>
      <c r="T122" s="123">
        <f t="shared" si="44"/>
        <v>0</v>
      </c>
      <c r="U122" s="49">
        <f t="shared" si="45"/>
        <v>6.2773598284992849E-2</v>
      </c>
      <c r="V122" s="49">
        <f t="shared" si="52"/>
        <v>5.4055289999999999E-2</v>
      </c>
      <c r="W122" s="56">
        <f t="shared" si="46"/>
        <v>728788</v>
      </c>
      <c r="X122" s="122">
        <f t="shared" si="47"/>
        <v>6.2773598284992849E-2</v>
      </c>
      <c r="Y122" s="55">
        <f t="shared" si="48"/>
        <v>5.4055289999999978E-2</v>
      </c>
      <c r="Z122" s="56">
        <f t="shared" si="49"/>
        <v>728788</v>
      </c>
      <c r="AA122" s="124">
        <f t="shared" si="50"/>
        <v>728788</v>
      </c>
      <c r="AB122" s="51">
        <f t="shared" si="53"/>
        <v>1753.3773308853492</v>
      </c>
      <c r="AC122" s="55">
        <f t="shared" si="54"/>
        <v>6.3865521829762129E-2</v>
      </c>
      <c r="AD122" s="55">
        <f t="shared" si="55"/>
        <v>5.5138256109147799E-2</v>
      </c>
      <c r="AE122" s="116"/>
      <c r="AF122" s="145">
        <v>750656.82660361601</v>
      </c>
      <c r="AG122" s="118">
        <f t="shared" si="56"/>
        <v>1805.9911291639196</v>
      </c>
      <c r="AH122" s="55">
        <f t="shared" si="51"/>
        <v>-2.913292176741078E-2</v>
      </c>
      <c r="AI122" s="55">
        <f t="shared" si="51"/>
        <v>-2.913292176741078E-2</v>
      </c>
      <c r="AJ122" s="119">
        <f t="shared" si="57"/>
        <v>0</v>
      </c>
      <c r="AL122" s="120">
        <v>530116</v>
      </c>
      <c r="AM122" s="50">
        <v>55559</v>
      </c>
      <c r="AN122" s="50">
        <v>143113</v>
      </c>
    </row>
    <row r="123" spans="1:40">
      <c r="A123" s="9" t="s">
        <v>270</v>
      </c>
      <c r="B123" s="23" t="s">
        <v>271</v>
      </c>
      <c r="E123" s="134">
        <v>678710.56279303692</v>
      </c>
      <c r="F123" s="52">
        <v>437491.41586303711</v>
      </c>
      <c r="G123" s="251">
        <f t="shared" si="35"/>
        <v>1551.3688684705915</v>
      </c>
      <c r="H123" s="53">
        <v>-1.6675090034213746E-2</v>
      </c>
      <c r="J123" s="131">
        <v>686159.01019177167</v>
      </c>
      <c r="K123" s="54">
        <v>438184.875</v>
      </c>
      <c r="L123" s="54">
        <f t="shared" si="36"/>
        <v>1565.9121282809492</v>
      </c>
      <c r="M123" s="127">
        <f t="shared" si="37"/>
        <v>1.5850805565977844E-3</v>
      </c>
      <c r="N123" s="120">
        <f t="shared" si="38"/>
        <v>716387</v>
      </c>
      <c r="O123" s="140">
        <f t="shared" si="39"/>
        <v>-1.0855278861168105E-2</v>
      </c>
      <c r="P123" s="55">
        <f t="shared" si="40"/>
        <v>-9.2874047960298522E-3</v>
      </c>
      <c r="Q123" s="125">
        <f t="shared" si="41"/>
        <v>5.5726052545757909E-2</v>
      </c>
      <c r="R123" s="55">
        <f t="shared" si="42"/>
        <v>5.4055289999999999E-2</v>
      </c>
      <c r="S123" s="56">
        <f t="shared" si="43"/>
        <v>716532.42327860266</v>
      </c>
      <c r="T123" s="123">
        <f t="shared" si="44"/>
        <v>0</v>
      </c>
      <c r="U123" s="49">
        <f t="shared" si="45"/>
        <v>5.5726052545757909E-2</v>
      </c>
      <c r="V123" s="49">
        <f t="shared" si="52"/>
        <v>5.4055289999999999E-2</v>
      </c>
      <c r="W123" s="56">
        <f t="shared" si="46"/>
        <v>716532.42327860266</v>
      </c>
      <c r="X123" s="122">
        <f t="shared" si="47"/>
        <v>5.5726052545757909E-2</v>
      </c>
      <c r="Y123" s="55">
        <f t="shared" si="48"/>
        <v>5.4055289999999978E-2</v>
      </c>
      <c r="Z123" s="56">
        <f t="shared" si="49"/>
        <v>716532.42327860266</v>
      </c>
      <c r="AA123" s="124">
        <f t="shared" si="50"/>
        <v>716532.42327860266</v>
      </c>
      <c r="AB123" s="51">
        <f t="shared" si="53"/>
        <v>1635.2285625527413</v>
      </c>
      <c r="AC123" s="55">
        <f t="shared" si="54"/>
        <v>5.5726052545757909E-2</v>
      </c>
      <c r="AD123" s="55">
        <f t="shared" si="55"/>
        <v>5.40552900000002E-2</v>
      </c>
      <c r="AE123" s="116"/>
      <c r="AF123" s="145">
        <v>728536.25010846346</v>
      </c>
      <c r="AG123" s="118">
        <f t="shared" si="56"/>
        <v>1662.6229969906274</v>
      </c>
      <c r="AH123" s="55">
        <f t="shared" si="51"/>
        <v>-1.6476636307491521E-2</v>
      </c>
      <c r="AI123" s="55">
        <f t="shared" si="51"/>
        <v>-1.6476636307491521E-2</v>
      </c>
      <c r="AJ123" s="119">
        <f t="shared" si="57"/>
        <v>0</v>
      </c>
      <c r="AL123" s="120">
        <v>522069</v>
      </c>
      <c r="AM123" s="50">
        <v>58508</v>
      </c>
      <c r="AN123" s="50">
        <v>135810</v>
      </c>
    </row>
    <row r="124" spans="1:40">
      <c r="A124" s="9" t="s">
        <v>272</v>
      </c>
      <c r="B124" s="23" t="s">
        <v>273</v>
      </c>
      <c r="E124" s="134">
        <v>572281.48222898669</v>
      </c>
      <c r="F124" s="52">
        <v>339923.580078125</v>
      </c>
      <c r="G124" s="251">
        <f t="shared" si="35"/>
        <v>1683.5592343945621</v>
      </c>
      <c r="H124" s="53">
        <v>-1.2489298687455852E-3</v>
      </c>
      <c r="J124" s="131">
        <v>571828.74174522015</v>
      </c>
      <c r="K124" s="54">
        <v>343347.5625</v>
      </c>
      <c r="L124" s="54">
        <f t="shared" si="36"/>
        <v>1665.4515837584261</v>
      </c>
      <c r="M124" s="127">
        <f t="shared" si="37"/>
        <v>1.0072800542663352E-2</v>
      </c>
      <c r="N124" s="120">
        <f t="shared" si="38"/>
        <v>609420</v>
      </c>
      <c r="O124" s="140">
        <f t="shared" si="39"/>
        <v>7.9174139163540325E-4</v>
      </c>
      <c r="P124" s="55">
        <f t="shared" si="40"/>
        <v>1.0872516987418201E-2</v>
      </c>
      <c r="Q124" s="125">
        <f t="shared" si="41"/>
        <v>6.4672578697109184E-2</v>
      </c>
      <c r="R124" s="55">
        <f t="shared" si="42"/>
        <v>5.4055289999999999E-2</v>
      </c>
      <c r="S124" s="56">
        <f t="shared" si="43"/>
        <v>609420</v>
      </c>
      <c r="T124" s="123">
        <f t="shared" si="44"/>
        <v>0</v>
      </c>
      <c r="U124" s="49">
        <f t="shared" si="45"/>
        <v>6.4672578697109184E-2</v>
      </c>
      <c r="V124" s="49">
        <f t="shared" si="52"/>
        <v>5.4055289999999999E-2</v>
      </c>
      <c r="W124" s="56">
        <f t="shared" si="46"/>
        <v>609420</v>
      </c>
      <c r="X124" s="122">
        <f t="shared" si="47"/>
        <v>6.4672578697109184E-2</v>
      </c>
      <c r="Y124" s="55">
        <f t="shared" si="48"/>
        <v>5.4055289999999978E-2</v>
      </c>
      <c r="Z124" s="56">
        <f t="shared" si="49"/>
        <v>609420</v>
      </c>
      <c r="AA124" s="124">
        <f t="shared" si="50"/>
        <v>609420</v>
      </c>
      <c r="AB124" s="51">
        <f t="shared" si="53"/>
        <v>1774.9361479739646</v>
      </c>
      <c r="AC124" s="55">
        <f t="shared" si="54"/>
        <v>6.4895543406999767E-2</v>
      </c>
      <c r="AD124" s="55">
        <f t="shared" si="55"/>
        <v>5.4276031227534105E-2</v>
      </c>
      <c r="AE124" s="116"/>
      <c r="AF124" s="145">
        <v>607279.86808030098</v>
      </c>
      <c r="AG124" s="118">
        <f t="shared" si="56"/>
        <v>1768.7030123602551</v>
      </c>
      <c r="AH124" s="55">
        <f t="shared" si="51"/>
        <v>3.5241278892783612E-3</v>
      </c>
      <c r="AI124" s="55">
        <f t="shared" si="51"/>
        <v>3.5241278892783612E-3</v>
      </c>
      <c r="AJ124" s="119">
        <f t="shared" si="57"/>
        <v>0</v>
      </c>
      <c r="AL124" s="120">
        <v>436688</v>
      </c>
      <c r="AM124" s="50">
        <v>46040</v>
      </c>
      <c r="AN124" s="50">
        <v>126692</v>
      </c>
    </row>
    <row r="125" spans="1:40">
      <c r="A125" s="9" t="s">
        <v>274</v>
      </c>
      <c r="B125" s="23" t="s">
        <v>275</v>
      </c>
      <c r="E125" s="134">
        <v>475609.10809943546</v>
      </c>
      <c r="F125" s="52">
        <v>316827.41741943359</v>
      </c>
      <c r="G125" s="251">
        <f t="shared" si="35"/>
        <v>1501.1614587313254</v>
      </c>
      <c r="H125" s="53">
        <v>-1.4967316775926665E-2</v>
      </c>
      <c r="J125" s="131">
        <v>480921.91004987265</v>
      </c>
      <c r="K125" s="54">
        <v>318917.875</v>
      </c>
      <c r="L125" s="54">
        <f t="shared" si="36"/>
        <v>1507.9804167448208</v>
      </c>
      <c r="M125" s="127">
        <f t="shared" si="37"/>
        <v>6.5980955739033398E-3</v>
      </c>
      <c r="N125" s="120">
        <f t="shared" si="38"/>
        <v>504433</v>
      </c>
      <c r="O125" s="140">
        <f t="shared" si="39"/>
        <v>-1.1047119790999371E-2</v>
      </c>
      <c r="P125" s="55">
        <f t="shared" si="40"/>
        <v>-4.5219141692933729E-3</v>
      </c>
      <c r="Q125" s="125">
        <f t="shared" si="41"/>
        <v>6.10100475435984E-2</v>
      </c>
      <c r="R125" s="55">
        <f t="shared" si="42"/>
        <v>5.4055289999999999E-2</v>
      </c>
      <c r="S125" s="56">
        <f t="shared" si="43"/>
        <v>504626.04239675042</v>
      </c>
      <c r="T125" s="123">
        <f t="shared" si="44"/>
        <v>0</v>
      </c>
      <c r="U125" s="49">
        <f t="shared" si="45"/>
        <v>6.10100475435984E-2</v>
      </c>
      <c r="V125" s="49">
        <f t="shared" si="52"/>
        <v>5.4055289999999999E-2</v>
      </c>
      <c r="W125" s="56">
        <f t="shared" si="46"/>
        <v>504626.04239675042</v>
      </c>
      <c r="X125" s="122">
        <f t="shared" si="47"/>
        <v>6.10100475435984E-2</v>
      </c>
      <c r="Y125" s="55">
        <f t="shared" si="48"/>
        <v>5.4055289999999978E-2</v>
      </c>
      <c r="Z125" s="56">
        <f t="shared" si="49"/>
        <v>504626.04239675042</v>
      </c>
      <c r="AA125" s="124">
        <f t="shared" si="50"/>
        <v>504626.04239675042</v>
      </c>
      <c r="AB125" s="51">
        <f t="shared" si="53"/>
        <v>1582.3071767198701</v>
      </c>
      <c r="AC125" s="55">
        <f t="shared" si="54"/>
        <v>6.10100475435984E-2</v>
      </c>
      <c r="AD125" s="55">
        <f t="shared" si="55"/>
        <v>5.4055289999999978E-2</v>
      </c>
      <c r="AE125" s="116"/>
      <c r="AF125" s="145">
        <v>510558.12786852318</v>
      </c>
      <c r="AG125" s="118">
        <f t="shared" si="56"/>
        <v>1600.9078445932928</v>
      </c>
      <c r="AH125" s="55">
        <f t="shared" si="51"/>
        <v>-1.1618824866304722E-2</v>
      </c>
      <c r="AI125" s="55">
        <f t="shared" si="51"/>
        <v>-1.1618824866304611E-2</v>
      </c>
      <c r="AJ125" s="119">
        <f t="shared" si="57"/>
        <v>0</v>
      </c>
      <c r="AL125" s="120">
        <v>370445</v>
      </c>
      <c r="AM125" s="50">
        <v>42311</v>
      </c>
      <c r="AN125" s="50">
        <v>91677</v>
      </c>
    </row>
    <row r="126" spans="1:40">
      <c r="A126" s="9" t="s">
        <v>276</v>
      </c>
      <c r="B126" s="23" t="s">
        <v>277</v>
      </c>
      <c r="E126" s="134">
        <v>522538.03064645565</v>
      </c>
      <c r="F126" s="52">
        <v>296353.24816131592</v>
      </c>
      <c r="G126" s="251">
        <f t="shared" si="35"/>
        <v>1763.226939095397</v>
      </c>
      <c r="H126" s="53">
        <v>2.5473193612002287E-2</v>
      </c>
      <c r="J126" s="131">
        <v>509991.02559095202</v>
      </c>
      <c r="K126" s="54">
        <v>300540.5</v>
      </c>
      <c r="L126" s="54">
        <f t="shared" si="36"/>
        <v>1696.9128140498601</v>
      </c>
      <c r="M126" s="127">
        <f t="shared" si="37"/>
        <v>1.4129259134709526E-2</v>
      </c>
      <c r="N126" s="120">
        <f t="shared" si="38"/>
        <v>558646</v>
      </c>
      <c r="O126" s="140">
        <f t="shared" si="39"/>
        <v>2.4602403622622226E-2</v>
      </c>
      <c r="P126" s="55">
        <f t="shared" si="40"/>
        <v>3.9079276493452442E-2</v>
      </c>
      <c r="Q126" s="125">
        <f t="shared" si="41"/>
        <v>6.8948310334721485E-2</v>
      </c>
      <c r="R126" s="55">
        <f t="shared" si="42"/>
        <v>5.4055289999999999E-2</v>
      </c>
      <c r="S126" s="56">
        <f t="shared" si="43"/>
        <v>558646</v>
      </c>
      <c r="T126" s="123">
        <f t="shared" si="44"/>
        <v>0</v>
      </c>
      <c r="U126" s="49">
        <f t="shared" si="45"/>
        <v>6.8948310334721485E-2</v>
      </c>
      <c r="V126" s="49">
        <f t="shared" si="52"/>
        <v>5.4055289999999999E-2</v>
      </c>
      <c r="W126" s="56">
        <f t="shared" si="46"/>
        <v>558646</v>
      </c>
      <c r="X126" s="122">
        <f t="shared" si="47"/>
        <v>6.8948310334721485E-2</v>
      </c>
      <c r="Y126" s="55">
        <f t="shared" si="48"/>
        <v>5.4055289999999978E-2</v>
      </c>
      <c r="Z126" s="56">
        <f t="shared" si="49"/>
        <v>558646</v>
      </c>
      <c r="AA126" s="124">
        <f t="shared" si="50"/>
        <v>558646</v>
      </c>
      <c r="AB126" s="51">
        <f t="shared" si="53"/>
        <v>1858.8043874286493</v>
      </c>
      <c r="AC126" s="55">
        <f t="shared" si="54"/>
        <v>6.9101131852304709E-2</v>
      </c>
      <c r="AD126" s="55">
        <f t="shared" si="55"/>
        <v>5.4205982346371862E-2</v>
      </c>
      <c r="AE126" s="116"/>
      <c r="AF126" s="145">
        <v>541741.6369661158</v>
      </c>
      <c r="AG126" s="118">
        <f t="shared" si="56"/>
        <v>1802.5578481639438</v>
      </c>
      <c r="AH126" s="55">
        <f t="shared" si="51"/>
        <v>3.1203736025446904E-2</v>
      </c>
      <c r="AI126" s="55">
        <f t="shared" si="51"/>
        <v>3.1203736025446904E-2</v>
      </c>
      <c r="AJ126" s="119">
        <f t="shared" si="57"/>
        <v>0</v>
      </c>
      <c r="AL126" s="120">
        <v>402379</v>
      </c>
      <c r="AM126" s="50">
        <v>41440</v>
      </c>
      <c r="AN126" s="50">
        <v>114827</v>
      </c>
    </row>
    <row r="127" spans="1:40">
      <c r="A127" s="9" t="s">
        <v>278</v>
      </c>
      <c r="B127" s="23" t="s">
        <v>279</v>
      </c>
      <c r="E127" s="134">
        <v>361782.7698525298</v>
      </c>
      <c r="F127" s="52">
        <v>239940.24328613281</v>
      </c>
      <c r="G127" s="251">
        <f t="shared" si="35"/>
        <v>1507.8036301776092</v>
      </c>
      <c r="H127" s="53">
        <v>-3.2176592790639891E-2</v>
      </c>
      <c r="J127" s="131">
        <v>370166.68537671334</v>
      </c>
      <c r="K127" s="54">
        <v>239545.84375</v>
      </c>
      <c r="L127" s="54">
        <f t="shared" si="36"/>
        <v>1545.2853599206451</v>
      </c>
      <c r="M127" s="127">
        <f t="shared" si="37"/>
        <v>-1.6437406694735923E-3</v>
      </c>
      <c r="N127" s="120">
        <f t="shared" si="38"/>
        <v>381598</v>
      </c>
      <c r="O127" s="140">
        <f t="shared" si="39"/>
        <v>-2.2649027736386773E-2</v>
      </c>
      <c r="P127" s="55">
        <f t="shared" si="40"/>
        <v>-2.4255539277846183E-2</v>
      </c>
      <c r="Q127" s="125">
        <f t="shared" si="41"/>
        <v>5.2322696451953199E-2</v>
      </c>
      <c r="R127" s="55">
        <f t="shared" si="42"/>
        <v>5.4055289999999999E-2</v>
      </c>
      <c r="S127" s="56">
        <f t="shared" si="43"/>
        <v>381598</v>
      </c>
      <c r="T127" s="123">
        <f t="shared" si="44"/>
        <v>0</v>
      </c>
      <c r="U127" s="49">
        <f t="shared" si="45"/>
        <v>5.2322696451953199E-2</v>
      </c>
      <c r="V127" s="49">
        <f t="shared" si="52"/>
        <v>5.4055289999999999E-2</v>
      </c>
      <c r="W127" s="56">
        <f t="shared" si="46"/>
        <v>381598</v>
      </c>
      <c r="X127" s="122">
        <f t="shared" si="47"/>
        <v>5.2322696451953199E-2</v>
      </c>
      <c r="Y127" s="55">
        <f t="shared" si="48"/>
        <v>5.4055289999999978E-2</v>
      </c>
      <c r="Z127" s="56">
        <f t="shared" si="49"/>
        <v>381598</v>
      </c>
      <c r="AA127" s="124">
        <f t="shared" si="50"/>
        <v>381598</v>
      </c>
      <c r="AB127" s="51">
        <f t="shared" si="53"/>
        <v>1593.0061403956211</v>
      </c>
      <c r="AC127" s="55">
        <f t="shared" si="54"/>
        <v>5.4771072031836399E-2</v>
      </c>
      <c r="AD127" s="55">
        <f t="shared" si="55"/>
        <v>5.650769670051492E-2</v>
      </c>
      <c r="AE127" s="116"/>
      <c r="AF127" s="145">
        <v>393016.21547459869</v>
      </c>
      <c r="AG127" s="118">
        <f t="shared" si="56"/>
        <v>1640.6722376062878</v>
      </c>
      <c r="AH127" s="55">
        <f t="shared" si="51"/>
        <v>-2.9052784656252051E-2</v>
      </c>
      <c r="AI127" s="55">
        <f t="shared" si="51"/>
        <v>-2.9052784656252051E-2</v>
      </c>
      <c r="AJ127" s="119">
        <f t="shared" si="57"/>
        <v>0</v>
      </c>
      <c r="AL127" s="120">
        <v>278407</v>
      </c>
      <c r="AM127" s="50">
        <v>31077</v>
      </c>
      <c r="AN127" s="50">
        <v>72114</v>
      </c>
    </row>
    <row r="128" spans="1:40">
      <c r="A128" s="9" t="s">
        <v>280</v>
      </c>
      <c r="B128" s="23" t="s">
        <v>281</v>
      </c>
      <c r="E128" s="134">
        <v>516267.99334781081</v>
      </c>
      <c r="F128" s="52">
        <v>318493.83821725845</v>
      </c>
      <c r="G128" s="251">
        <f t="shared" si="35"/>
        <v>1620.9669745498875</v>
      </c>
      <c r="H128" s="53">
        <v>-3.0789169817201367E-2</v>
      </c>
      <c r="J128" s="131">
        <v>532450.03625030967</v>
      </c>
      <c r="K128" s="54">
        <v>321680.5625</v>
      </c>
      <c r="L128" s="54">
        <f t="shared" si="36"/>
        <v>1655.2135824193906</v>
      </c>
      <c r="M128" s="127">
        <f t="shared" si="37"/>
        <v>1.0005607331617261E-2</v>
      </c>
      <c r="N128" s="120">
        <f t="shared" si="38"/>
        <v>551194</v>
      </c>
      <c r="O128" s="140">
        <f t="shared" si="39"/>
        <v>-3.0391664570929899E-2</v>
      </c>
      <c r="P128" s="55">
        <f t="shared" si="40"/>
        <v>-2.069014430116356E-2</v>
      </c>
      <c r="Q128" s="125">
        <f t="shared" si="41"/>
        <v>6.4601753337554024E-2</v>
      </c>
      <c r="R128" s="55">
        <f t="shared" si="42"/>
        <v>5.4055289999999999E-2</v>
      </c>
      <c r="S128" s="56">
        <f t="shared" si="43"/>
        <v>551194</v>
      </c>
      <c r="T128" s="123">
        <f t="shared" si="44"/>
        <v>0</v>
      </c>
      <c r="U128" s="49">
        <f t="shared" si="45"/>
        <v>6.4601753337554024E-2</v>
      </c>
      <c r="V128" s="49">
        <f t="shared" si="52"/>
        <v>5.4055289999999999E-2</v>
      </c>
      <c r="W128" s="56">
        <f t="shared" si="46"/>
        <v>551194</v>
      </c>
      <c r="X128" s="122">
        <f t="shared" si="47"/>
        <v>6.4601753337554024E-2</v>
      </c>
      <c r="Y128" s="55">
        <f t="shared" si="48"/>
        <v>5.4055289999999978E-2</v>
      </c>
      <c r="Z128" s="56">
        <f t="shared" si="49"/>
        <v>551194</v>
      </c>
      <c r="AA128" s="124">
        <f t="shared" si="50"/>
        <v>551194</v>
      </c>
      <c r="AB128" s="51">
        <f t="shared" si="53"/>
        <v>1713.4824551296911</v>
      </c>
      <c r="AC128" s="55">
        <f t="shared" si="54"/>
        <v>6.765092374932391E-2</v>
      </c>
      <c r="AD128" s="55">
        <f t="shared" si="55"/>
        <v>5.7074253844988654E-2</v>
      </c>
      <c r="AE128" s="116"/>
      <c r="AF128" s="145">
        <v>565605.08107185259</v>
      </c>
      <c r="AG128" s="118">
        <f t="shared" si="56"/>
        <v>1758.2818081271309</v>
      </c>
      <c r="AH128" s="55">
        <f t="shared" si="51"/>
        <v>-2.5479051645969641E-2</v>
      </c>
      <c r="AI128" s="55">
        <f t="shared" si="51"/>
        <v>-2.547905164596953E-2</v>
      </c>
      <c r="AJ128" s="119">
        <f t="shared" si="57"/>
        <v>0</v>
      </c>
      <c r="AL128" s="120">
        <v>387514</v>
      </c>
      <c r="AM128" s="50">
        <v>45855</v>
      </c>
      <c r="AN128" s="50">
        <v>117825</v>
      </c>
    </row>
    <row r="129" spans="1:40">
      <c r="A129" s="9" t="s">
        <v>282</v>
      </c>
      <c r="B129" s="23" t="s">
        <v>283</v>
      </c>
      <c r="E129" s="134">
        <v>407723.97074071318</v>
      </c>
      <c r="F129" s="52">
        <v>267267.66491699219</v>
      </c>
      <c r="G129" s="251">
        <f t="shared" si="35"/>
        <v>1525.5267443869193</v>
      </c>
      <c r="H129" s="53">
        <v>-1.054760567026547E-2</v>
      </c>
      <c r="J129" s="131">
        <v>409938.57095494814</v>
      </c>
      <c r="K129" s="54">
        <v>268365.625</v>
      </c>
      <c r="L129" s="54">
        <f t="shared" si="36"/>
        <v>1527.5375561044682</v>
      </c>
      <c r="M129" s="127">
        <f t="shared" si="37"/>
        <v>4.1080917265050587E-3</v>
      </c>
      <c r="N129" s="120">
        <f t="shared" si="38"/>
        <v>431441</v>
      </c>
      <c r="O129" s="140">
        <f t="shared" si="39"/>
        <v>-5.4022733432379511E-3</v>
      </c>
      <c r="P129" s="55">
        <f t="shared" si="40"/>
        <v>-1.3163746511587471E-3</v>
      </c>
      <c r="Q129" s="125">
        <f t="shared" si="41"/>
        <v>5.8385445816127923E-2</v>
      </c>
      <c r="R129" s="55">
        <f t="shared" si="42"/>
        <v>5.4055289999999999E-2</v>
      </c>
      <c r="S129" s="56">
        <f t="shared" si="43"/>
        <v>431529.11654233164</v>
      </c>
      <c r="T129" s="123">
        <f t="shared" si="44"/>
        <v>0</v>
      </c>
      <c r="U129" s="49">
        <f t="shared" si="45"/>
        <v>5.8385445816127923E-2</v>
      </c>
      <c r="V129" s="49">
        <f t="shared" si="52"/>
        <v>5.4055289999999999E-2</v>
      </c>
      <c r="W129" s="56">
        <f t="shared" si="46"/>
        <v>431529.11654233164</v>
      </c>
      <c r="X129" s="122">
        <f t="shared" si="47"/>
        <v>5.8385445816127923E-2</v>
      </c>
      <c r="Y129" s="55">
        <f t="shared" si="48"/>
        <v>5.4055289999999978E-2</v>
      </c>
      <c r="Z129" s="56">
        <f t="shared" si="49"/>
        <v>431529.11654233164</v>
      </c>
      <c r="AA129" s="124">
        <f t="shared" si="50"/>
        <v>431529.11654233164</v>
      </c>
      <c r="AB129" s="51">
        <f t="shared" si="53"/>
        <v>1607.9895349575104</v>
      </c>
      <c r="AC129" s="55">
        <f t="shared" si="54"/>
        <v>5.8385445816127923E-2</v>
      </c>
      <c r="AD129" s="55">
        <f t="shared" si="55"/>
        <v>5.40552900000002E-2</v>
      </c>
      <c r="AE129" s="116"/>
      <c r="AF129" s="145">
        <v>435285.35941119312</v>
      </c>
      <c r="AG129" s="118">
        <f t="shared" si="56"/>
        <v>1621.9862711969654</v>
      </c>
      <c r="AH129" s="55">
        <f t="shared" si="51"/>
        <v>-8.6293802161012678E-3</v>
      </c>
      <c r="AI129" s="55">
        <f t="shared" si="51"/>
        <v>-8.6293802161012678E-3</v>
      </c>
      <c r="AJ129" s="119">
        <f t="shared" si="57"/>
        <v>0</v>
      </c>
      <c r="AL129" s="120">
        <v>315736</v>
      </c>
      <c r="AM129" s="50">
        <v>33553</v>
      </c>
      <c r="AN129" s="50">
        <v>82152</v>
      </c>
    </row>
    <row r="130" spans="1:40">
      <c r="A130" s="9" t="s">
        <v>284</v>
      </c>
      <c r="B130" s="23" t="s">
        <v>285</v>
      </c>
      <c r="E130" s="134">
        <v>484941.40065957949</v>
      </c>
      <c r="F130" s="52">
        <v>278062.16650390625</v>
      </c>
      <c r="G130" s="251">
        <f t="shared" si="35"/>
        <v>1744.003532579708</v>
      </c>
      <c r="H130" s="53">
        <v>-8.6796343499351281E-4</v>
      </c>
      <c r="J130" s="131">
        <v>484658.76683370827</v>
      </c>
      <c r="K130" s="54">
        <v>281514.65625</v>
      </c>
      <c r="L130" s="54">
        <f t="shared" si="36"/>
        <v>1721.6111348863681</v>
      </c>
      <c r="M130" s="127">
        <f t="shared" si="37"/>
        <v>1.2416251335095829E-2</v>
      </c>
      <c r="N130" s="120">
        <f t="shared" si="38"/>
        <v>517132</v>
      </c>
      <c r="O130" s="140">
        <f t="shared" si="39"/>
        <v>5.8316045269890537E-4</v>
      </c>
      <c r="P130" s="55">
        <f t="shared" si="40"/>
        <v>1.3006652454544021E-2</v>
      </c>
      <c r="Q130" s="125">
        <f t="shared" si="41"/>
        <v>6.7142705401727287E-2</v>
      </c>
      <c r="R130" s="55">
        <f t="shared" si="42"/>
        <v>5.4055289999999999E-2</v>
      </c>
      <c r="S130" s="56">
        <f t="shared" si="43"/>
        <v>517501.67826116661</v>
      </c>
      <c r="T130" s="123">
        <f t="shared" si="44"/>
        <v>0</v>
      </c>
      <c r="U130" s="49">
        <f t="shared" si="45"/>
        <v>6.7142705401727287E-2</v>
      </c>
      <c r="V130" s="49">
        <f t="shared" si="52"/>
        <v>5.4055289999999999E-2</v>
      </c>
      <c r="W130" s="56">
        <f t="shared" si="46"/>
        <v>517501.67826116661</v>
      </c>
      <c r="X130" s="122">
        <f t="shared" si="47"/>
        <v>6.7142705401727287E-2</v>
      </c>
      <c r="Y130" s="55">
        <f t="shared" si="48"/>
        <v>5.4055289999999978E-2</v>
      </c>
      <c r="Z130" s="56">
        <f t="shared" si="49"/>
        <v>517501.67826116661</v>
      </c>
      <c r="AA130" s="124">
        <f t="shared" si="50"/>
        <v>517501.67826116661</v>
      </c>
      <c r="AB130" s="51">
        <f t="shared" si="53"/>
        <v>1838.2761492943287</v>
      </c>
      <c r="AC130" s="55">
        <f t="shared" si="54"/>
        <v>6.7142705401727287E-2</v>
      </c>
      <c r="AD130" s="55">
        <f t="shared" si="55"/>
        <v>5.4055289999999978E-2</v>
      </c>
      <c r="AE130" s="116"/>
      <c r="AF130" s="145">
        <v>514453.31807176385</v>
      </c>
      <c r="AG130" s="118">
        <f t="shared" si="56"/>
        <v>1827.4477248349795</v>
      </c>
      <c r="AH130" s="55">
        <f t="shared" si="51"/>
        <v>5.9254359575877658E-3</v>
      </c>
      <c r="AI130" s="55">
        <f t="shared" si="51"/>
        <v>5.9254359575877658E-3</v>
      </c>
      <c r="AJ130" s="119">
        <f t="shared" si="57"/>
        <v>0</v>
      </c>
      <c r="AL130" s="120">
        <v>391611</v>
      </c>
      <c r="AM130" s="50">
        <v>37114</v>
      </c>
      <c r="AN130" s="50">
        <v>88407</v>
      </c>
    </row>
    <row r="131" spans="1:40">
      <c r="A131" s="9" t="s">
        <v>286</v>
      </c>
      <c r="B131" s="23" t="s">
        <v>287</v>
      </c>
      <c r="E131" s="134">
        <v>491510.50134519977</v>
      </c>
      <c r="F131" s="52">
        <v>312904.00268554688</v>
      </c>
      <c r="G131" s="251">
        <f t="shared" si="35"/>
        <v>1570.8028568721879</v>
      </c>
      <c r="H131" s="53">
        <v>-1.6993250489537814E-2</v>
      </c>
      <c r="J131" s="131">
        <v>499817.03234985081</v>
      </c>
      <c r="K131" s="54">
        <v>316898.25</v>
      </c>
      <c r="L131" s="54">
        <f t="shared" si="36"/>
        <v>1577.2161327803194</v>
      </c>
      <c r="M131" s="127">
        <f t="shared" si="37"/>
        <v>1.276508859002079E-2</v>
      </c>
      <c r="N131" s="120">
        <f t="shared" si="38"/>
        <v>524383</v>
      </c>
      <c r="O131" s="140">
        <f t="shared" si="39"/>
        <v>-1.6619143540584358E-2</v>
      </c>
      <c r="P131" s="55">
        <f t="shared" si="40"/>
        <v>-4.0661997901493274E-3</v>
      </c>
      <c r="Q131" s="125">
        <f t="shared" si="41"/>
        <v>6.7510399155630063E-2</v>
      </c>
      <c r="R131" s="55">
        <f t="shared" si="42"/>
        <v>5.4055289999999999E-2</v>
      </c>
      <c r="S131" s="56">
        <f t="shared" si="43"/>
        <v>524692.57148019806</v>
      </c>
      <c r="T131" s="123">
        <f t="shared" si="44"/>
        <v>0</v>
      </c>
      <c r="U131" s="49">
        <f t="shared" si="45"/>
        <v>6.7510399155630063E-2</v>
      </c>
      <c r="V131" s="49">
        <f t="shared" si="52"/>
        <v>5.4055289999999999E-2</v>
      </c>
      <c r="W131" s="56">
        <f t="shared" si="46"/>
        <v>524692.57148019806</v>
      </c>
      <c r="X131" s="122">
        <f t="shared" si="47"/>
        <v>6.7510399155630063E-2</v>
      </c>
      <c r="Y131" s="55">
        <f t="shared" si="48"/>
        <v>5.4055289999999978E-2</v>
      </c>
      <c r="Z131" s="56">
        <f t="shared" si="49"/>
        <v>524692.57148019806</v>
      </c>
      <c r="AA131" s="124">
        <f t="shared" si="50"/>
        <v>524692.57148019806</v>
      </c>
      <c r="AB131" s="51">
        <f t="shared" si="53"/>
        <v>1655.7130608332425</v>
      </c>
      <c r="AC131" s="55">
        <f t="shared" si="54"/>
        <v>6.7510399155630063E-2</v>
      </c>
      <c r="AD131" s="55">
        <f t="shared" si="55"/>
        <v>5.4055289999999978E-2</v>
      </c>
      <c r="AE131" s="116"/>
      <c r="AF131" s="145">
        <v>530546.89753929316</v>
      </c>
      <c r="AG131" s="118">
        <f t="shared" si="56"/>
        <v>1674.1868960756115</v>
      </c>
      <c r="AH131" s="55">
        <f t="shared" si="51"/>
        <v>-1.1034511908839306E-2</v>
      </c>
      <c r="AI131" s="55">
        <f t="shared" si="51"/>
        <v>-1.1034511908839306E-2</v>
      </c>
      <c r="AJ131" s="119">
        <f t="shared" si="57"/>
        <v>0</v>
      </c>
      <c r="AL131" s="120">
        <v>389679</v>
      </c>
      <c r="AM131" s="50">
        <v>42730</v>
      </c>
      <c r="AN131" s="50">
        <v>91974</v>
      </c>
    </row>
    <row r="132" spans="1:40">
      <c r="A132" s="9" t="s">
        <v>288</v>
      </c>
      <c r="B132" s="23" t="s">
        <v>289</v>
      </c>
      <c r="E132" s="134">
        <v>486708.13870996854</v>
      </c>
      <c r="F132" s="52">
        <v>252448.00146484375</v>
      </c>
      <c r="G132" s="251">
        <f t="shared" si="35"/>
        <v>1927.9540178009615</v>
      </c>
      <c r="H132" s="53">
        <v>5.5344673303152625E-2</v>
      </c>
      <c r="J132" s="131">
        <v>460815.39637242636</v>
      </c>
      <c r="K132" s="54">
        <v>255947.1875</v>
      </c>
      <c r="L132" s="54">
        <f t="shared" si="36"/>
        <v>1800.4315690025949</v>
      </c>
      <c r="M132" s="127">
        <f t="shared" si="37"/>
        <v>1.3861016981128849E-2</v>
      </c>
      <c r="N132" s="120">
        <f t="shared" si="38"/>
        <v>516316</v>
      </c>
      <c r="O132" s="140">
        <f t="shared" si="39"/>
        <v>5.6188969685847745E-2</v>
      </c>
      <c r="P132" s="55">
        <f t="shared" si="40"/>
        <v>7.0828822929944302E-2</v>
      </c>
      <c r="Q132" s="125">
        <f t="shared" si="41"/>
        <v>6.2630013623775849E-2</v>
      </c>
      <c r="R132" s="55">
        <f t="shared" si="42"/>
        <v>4.8102250531203442E-2</v>
      </c>
      <c r="S132" s="56">
        <f t="shared" si="43"/>
        <v>517190.67606817646</v>
      </c>
      <c r="T132" s="123">
        <f t="shared" si="44"/>
        <v>0</v>
      </c>
      <c r="U132" s="49">
        <f t="shared" si="45"/>
        <v>6.2630013623775849E-2</v>
      </c>
      <c r="V132" s="49">
        <f t="shared" si="52"/>
        <v>4.8102250531203442E-2</v>
      </c>
      <c r="W132" s="56">
        <f t="shared" si="46"/>
        <v>517190.67606817646</v>
      </c>
      <c r="X132" s="122">
        <f t="shared" si="47"/>
        <v>6.2630013623775849E-2</v>
      </c>
      <c r="Y132" s="55">
        <f t="shared" si="48"/>
        <v>4.8102250531203428E-2</v>
      </c>
      <c r="Z132" s="56">
        <f t="shared" si="49"/>
        <v>517190.67606817646</v>
      </c>
      <c r="AA132" s="124">
        <f t="shared" si="50"/>
        <v>517190.67606817646</v>
      </c>
      <c r="AB132" s="51">
        <f t="shared" si="53"/>
        <v>2020.6929449778638</v>
      </c>
      <c r="AC132" s="55">
        <f t="shared" si="54"/>
        <v>6.2630013623775849E-2</v>
      </c>
      <c r="AD132" s="55">
        <f t="shared" si="55"/>
        <v>4.8102250531203428E-2</v>
      </c>
      <c r="AE132" s="116"/>
      <c r="AF132" s="145">
        <v>489595.68165021227</v>
      </c>
      <c r="AG132" s="118">
        <f t="shared" si="56"/>
        <v>1912.8777558855272</v>
      </c>
      <c r="AH132" s="55">
        <f t="shared" si="51"/>
        <v>5.636282232913814E-2</v>
      </c>
      <c r="AI132" s="55">
        <f t="shared" si="51"/>
        <v>5.636282232913814E-2</v>
      </c>
      <c r="AJ132" s="119">
        <f t="shared" si="57"/>
        <v>0</v>
      </c>
      <c r="AL132" s="120">
        <v>370580</v>
      </c>
      <c r="AM132" s="50">
        <v>39900</v>
      </c>
      <c r="AN132" s="50">
        <v>105836</v>
      </c>
    </row>
    <row r="133" spans="1:40">
      <c r="A133" s="9" t="s">
        <v>290</v>
      </c>
      <c r="B133" s="23" t="s">
        <v>291</v>
      </c>
      <c r="E133" s="134">
        <v>310280.25382127916</v>
      </c>
      <c r="F133" s="52">
        <v>209554.50017547607</v>
      </c>
      <c r="G133" s="251">
        <f t="shared" si="35"/>
        <v>1480.666144422848</v>
      </c>
      <c r="H133" s="53">
        <v>6.7295309086717214E-2</v>
      </c>
      <c r="J133" s="131">
        <v>290896.33081940835</v>
      </c>
      <c r="K133" s="54">
        <v>212189.8125</v>
      </c>
      <c r="L133" s="54">
        <f t="shared" si="36"/>
        <v>1370.9250571085186</v>
      </c>
      <c r="M133" s="127">
        <f t="shared" si="37"/>
        <v>1.257578492619893E-2</v>
      </c>
      <c r="N133" s="120">
        <f t="shared" si="38"/>
        <v>327810</v>
      </c>
      <c r="O133" s="140">
        <f t="shared" si="39"/>
        <v>6.6635158124096705E-2</v>
      </c>
      <c r="P133" s="55">
        <f t="shared" si="40"/>
        <v>8.0048932467387646E-2</v>
      </c>
      <c r="Q133" s="125">
        <f t="shared" si="41"/>
        <v>5.8614640608932733E-2</v>
      </c>
      <c r="R133" s="55">
        <f t="shared" si="42"/>
        <v>4.5467071569452365E-2</v>
      </c>
      <c r="S133" s="56">
        <f t="shared" si="43"/>
        <v>328467.21938706184</v>
      </c>
      <c r="T133" s="123">
        <f t="shared" si="44"/>
        <v>0</v>
      </c>
      <c r="U133" s="49">
        <f t="shared" si="45"/>
        <v>5.8614640608932733E-2</v>
      </c>
      <c r="V133" s="49">
        <f t="shared" si="52"/>
        <v>4.5467071569452365E-2</v>
      </c>
      <c r="W133" s="56">
        <f t="shared" si="46"/>
        <v>328467.21938706184</v>
      </c>
      <c r="X133" s="122">
        <f t="shared" si="47"/>
        <v>5.8614640608932733E-2</v>
      </c>
      <c r="Y133" s="55">
        <f t="shared" si="48"/>
        <v>4.5467071569452289E-2</v>
      </c>
      <c r="Z133" s="56">
        <f t="shared" si="49"/>
        <v>328467.21938706184</v>
      </c>
      <c r="AA133" s="124">
        <f t="shared" si="50"/>
        <v>328467.21938706184</v>
      </c>
      <c r="AB133" s="51">
        <f t="shared" si="53"/>
        <v>1547.9876979817861</v>
      </c>
      <c r="AC133" s="55">
        <f t="shared" si="54"/>
        <v>5.8614640608932733E-2</v>
      </c>
      <c r="AD133" s="55">
        <f t="shared" si="55"/>
        <v>4.5467071569452067E-2</v>
      </c>
      <c r="AE133" s="116"/>
      <c r="AF133" s="145">
        <v>308798.17808257462</v>
      </c>
      <c r="AG133" s="118">
        <f t="shared" si="56"/>
        <v>1455.2921954373969</v>
      </c>
      <c r="AH133" s="55">
        <f t="shared" si="51"/>
        <v>6.3695457747252604E-2</v>
      </c>
      <c r="AI133" s="55">
        <f t="shared" si="51"/>
        <v>6.3695457747252604E-2</v>
      </c>
      <c r="AJ133" s="119">
        <f t="shared" si="57"/>
        <v>0</v>
      </c>
      <c r="AL133" s="120">
        <v>245866</v>
      </c>
      <c r="AM133" s="50">
        <v>27603</v>
      </c>
      <c r="AN133" s="50">
        <v>54341</v>
      </c>
    </row>
    <row r="134" spans="1:40">
      <c r="A134" s="9" t="s">
        <v>292</v>
      </c>
      <c r="B134" s="23" t="s">
        <v>293</v>
      </c>
      <c r="E134" s="134">
        <v>683348.65180044679</v>
      </c>
      <c r="F134" s="52">
        <v>413713.32934570313</v>
      </c>
      <c r="G134" s="251">
        <f t="shared" si="35"/>
        <v>1651.7443440393326</v>
      </c>
      <c r="H134" s="53">
        <v>-1.9619961866157554E-2</v>
      </c>
      <c r="J134" s="131">
        <v>693503.22950696782</v>
      </c>
      <c r="K134" s="54">
        <v>416706.75</v>
      </c>
      <c r="L134" s="54">
        <f t="shared" si="36"/>
        <v>1664.2476501927742</v>
      </c>
      <c r="M134" s="127">
        <f t="shared" si="37"/>
        <v>7.2354948268915642E-3</v>
      </c>
      <c r="N134" s="120">
        <f t="shared" si="38"/>
        <v>726574</v>
      </c>
      <c r="O134" s="140">
        <f t="shared" si="39"/>
        <v>-1.4642437517904838E-2</v>
      </c>
      <c r="P134" s="55">
        <f t="shared" si="40"/>
        <v>-7.5128879719272845E-3</v>
      </c>
      <c r="Q134" s="125">
        <f t="shared" si="41"/>
        <v>6.1681901598052757E-2</v>
      </c>
      <c r="R134" s="55">
        <f t="shared" si="42"/>
        <v>5.4055289999999999E-2</v>
      </c>
      <c r="S134" s="56">
        <f t="shared" si="43"/>
        <v>726574</v>
      </c>
      <c r="T134" s="123">
        <f t="shared" si="44"/>
        <v>0</v>
      </c>
      <c r="U134" s="49">
        <f t="shared" si="45"/>
        <v>6.1681901598052757E-2</v>
      </c>
      <c r="V134" s="49">
        <f t="shared" si="52"/>
        <v>5.4055289999999999E-2</v>
      </c>
      <c r="W134" s="56">
        <f t="shared" si="46"/>
        <v>726574</v>
      </c>
      <c r="X134" s="122">
        <f t="shared" si="47"/>
        <v>6.1681901598052757E-2</v>
      </c>
      <c r="Y134" s="55">
        <f t="shared" si="48"/>
        <v>5.4055289999999978E-2</v>
      </c>
      <c r="Z134" s="56">
        <f t="shared" si="49"/>
        <v>726574</v>
      </c>
      <c r="AA134" s="124">
        <f t="shared" si="50"/>
        <v>726574</v>
      </c>
      <c r="AB134" s="51">
        <f t="shared" si="53"/>
        <v>1743.609864731013</v>
      </c>
      <c r="AC134" s="55">
        <f t="shared" si="54"/>
        <v>6.3255189112710664E-2</v>
      </c>
      <c r="AD134" s="55">
        <f t="shared" si="55"/>
        <v>5.561727577466602E-2</v>
      </c>
      <c r="AE134" s="116"/>
      <c r="AF134" s="145">
        <v>736862.96975047863</v>
      </c>
      <c r="AG134" s="118">
        <f t="shared" si="56"/>
        <v>1768.3010168433284</v>
      </c>
      <c r="AH134" s="55">
        <f t="shared" si="51"/>
        <v>-1.3963206420812169E-2</v>
      </c>
      <c r="AI134" s="55">
        <f t="shared" si="51"/>
        <v>-1.3963206420812169E-2</v>
      </c>
      <c r="AJ134" s="119">
        <f t="shared" si="57"/>
        <v>0</v>
      </c>
      <c r="AL134" s="120">
        <v>500202</v>
      </c>
      <c r="AM134" s="50">
        <v>59665</v>
      </c>
      <c r="AN134" s="50">
        <v>166707</v>
      </c>
    </row>
    <row r="135" spans="1:40">
      <c r="A135" s="9" t="s">
        <v>294</v>
      </c>
      <c r="B135" s="23" t="s">
        <v>295</v>
      </c>
      <c r="E135" s="134">
        <v>585682.81417853595</v>
      </c>
      <c r="F135" s="52">
        <v>330341.75537109375</v>
      </c>
      <c r="G135" s="251">
        <f t="shared" si="35"/>
        <v>1772.9602893240105</v>
      </c>
      <c r="H135" s="53">
        <v>2.3594828645978616E-2</v>
      </c>
      <c r="J135" s="131">
        <v>571490.50516117387</v>
      </c>
      <c r="K135" s="54">
        <v>334478.84375</v>
      </c>
      <c r="L135" s="54">
        <f t="shared" si="36"/>
        <v>1708.5998586754379</v>
      </c>
      <c r="M135" s="127">
        <f t="shared" si="37"/>
        <v>1.2523661667471542E-2</v>
      </c>
      <c r="N135" s="120">
        <f t="shared" si="38"/>
        <v>625102</v>
      </c>
      <c r="O135" s="140">
        <f t="shared" si="39"/>
        <v>2.4833849187677171E-2</v>
      </c>
      <c r="P135" s="55">
        <f t="shared" si="40"/>
        <v>3.7668521580276337E-2</v>
      </c>
      <c r="Q135" s="125">
        <f t="shared" si="41"/>
        <v>6.7255921830768672E-2</v>
      </c>
      <c r="R135" s="55">
        <f t="shared" si="42"/>
        <v>5.4055289999999999E-2</v>
      </c>
      <c r="S135" s="56">
        <f t="shared" si="43"/>
        <v>625102</v>
      </c>
      <c r="T135" s="123">
        <f t="shared" si="44"/>
        <v>0</v>
      </c>
      <c r="U135" s="49">
        <f t="shared" si="45"/>
        <v>6.7255921830768672E-2</v>
      </c>
      <c r="V135" s="49">
        <f t="shared" si="52"/>
        <v>5.4055289999999999E-2</v>
      </c>
      <c r="W135" s="56">
        <f t="shared" si="46"/>
        <v>625102</v>
      </c>
      <c r="X135" s="122">
        <f t="shared" si="47"/>
        <v>6.7255921830768672E-2</v>
      </c>
      <c r="Y135" s="55">
        <f t="shared" si="48"/>
        <v>5.4055289999999978E-2</v>
      </c>
      <c r="Z135" s="56">
        <f t="shared" si="49"/>
        <v>625102</v>
      </c>
      <c r="AA135" s="124">
        <f t="shared" si="50"/>
        <v>625102</v>
      </c>
      <c r="AB135" s="51">
        <f t="shared" si="53"/>
        <v>1868.8835233693312</v>
      </c>
      <c r="AC135" s="55">
        <f t="shared" si="54"/>
        <v>6.7304665370371941E-2</v>
      </c>
      <c r="AD135" s="55">
        <f t="shared" si="55"/>
        <v>5.4103430642484351E-2</v>
      </c>
      <c r="AE135" s="116"/>
      <c r="AF135" s="145">
        <v>606954.56271566288</v>
      </c>
      <c r="AG135" s="118">
        <f t="shared" si="56"/>
        <v>1814.6276634743447</v>
      </c>
      <c r="AH135" s="55">
        <f t="shared" si="51"/>
        <v>2.9899169392748393E-2</v>
      </c>
      <c r="AI135" s="55">
        <f t="shared" si="51"/>
        <v>2.9899169392748393E-2</v>
      </c>
      <c r="AJ135" s="119">
        <f t="shared" si="57"/>
        <v>0</v>
      </c>
      <c r="AL135" s="120">
        <v>451617</v>
      </c>
      <c r="AM135" s="50">
        <v>47877</v>
      </c>
      <c r="AN135" s="50">
        <v>125608</v>
      </c>
    </row>
    <row r="136" spans="1:40">
      <c r="A136" s="9" t="s">
        <v>296</v>
      </c>
      <c r="B136" s="23" t="s">
        <v>297</v>
      </c>
      <c r="E136" s="134">
        <v>615538.44945245096</v>
      </c>
      <c r="F136" s="52">
        <v>400514.66493988037</v>
      </c>
      <c r="G136" s="251">
        <f t="shared" si="35"/>
        <v>1536.8686925479917</v>
      </c>
      <c r="H136" s="53">
        <v>7.5337059228570702E-3</v>
      </c>
      <c r="J136" s="131">
        <v>612938.4810746311</v>
      </c>
      <c r="K136" s="54">
        <v>405949.8125</v>
      </c>
      <c r="L136" s="54">
        <f t="shared" si="36"/>
        <v>1509.8873363185285</v>
      </c>
      <c r="M136" s="127">
        <f t="shared" si="37"/>
        <v>1.357040836678336E-2</v>
      </c>
      <c r="N136" s="120">
        <f t="shared" si="38"/>
        <v>657645</v>
      </c>
      <c r="O136" s="140">
        <f t="shared" si="39"/>
        <v>4.2418096727447896E-3</v>
      </c>
      <c r="P136" s="55">
        <f t="shared" si="40"/>
        <v>1.7869781129001616E-2</v>
      </c>
      <c r="Q136" s="125">
        <f t="shared" si="41"/>
        <v>6.8359250726468312E-2</v>
      </c>
      <c r="R136" s="55">
        <f t="shared" si="42"/>
        <v>5.4055289999999999E-2</v>
      </c>
      <c r="S136" s="56">
        <f t="shared" si="43"/>
        <v>657645</v>
      </c>
      <c r="T136" s="123">
        <f t="shared" si="44"/>
        <v>0</v>
      </c>
      <c r="U136" s="49">
        <f t="shared" si="45"/>
        <v>6.8359250726468312E-2</v>
      </c>
      <c r="V136" s="49">
        <f t="shared" si="52"/>
        <v>5.4055289999999999E-2</v>
      </c>
      <c r="W136" s="56">
        <f t="shared" si="46"/>
        <v>657645</v>
      </c>
      <c r="X136" s="122">
        <f t="shared" si="47"/>
        <v>6.8359250726468312E-2</v>
      </c>
      <c r="Y136" s="55">
        <f t="shared" si="48"/>
        <v>5.4055289999999978E-2</v>
      </c>
      <c r="Z136" s="56">
        <f t="shared" si="49"/>
        <v>657645</v>
      </c>
      <c r="AA136" s="124">
        <f t="shared" si="50"/>
        <v>657645</v>
      </c>
      <c r="AB136" s="51">
        <f t="shared" si="53"/>
        <v>1620.0155283973681</v>
      </c>
      <c r="AC136" s="55">
        <f t="shared" si="54"/>
        <v>6.8406044472127947E-2</v>
      </c>
      <c r="AD136" s="55">
        <f t="shared" si="55"/>
        <v>5.4101457237395012E-2</v>
      </c>
      <c r="AE136" s="116"/>
      <c r="AF136" s="145">
        <v>650968.51213022205</v>
      </c>
      <c r="AG136" s="118">
        <f t="shared" si="56"/>
        <v>1603.5689439571352</v>
      </c>
      <c r="AH136" s="55">
        <f t="shared" si="51"/>
        <v>1.0256237813915048E-2</v>
      </c>
      <c r="AI136" s="55">
        <f t="shared" si="51"/>
        <v>1.0256237813915048E-2</v>
      </c>
      <c r="AJ136" s="119">
        <f t="shared" si="57"/>
        <v>0</v>
      </c>
      <c r="AL136" s="120">
        <v>470118</v>
      </c>
      <c r="AM136" s="50">
        <v>56956</v>
      </c>
      <c r="AN136" s="50">
        <v>130571</v>
      </c>
    </row>
    <row r="137" spans="1:40">
      <c r="A137" s="9" t="s">
        <v>298</v>
      </c>
      <c r="B137" s="23" t="s">
        <v>299</v>
      </c>
      <c r="E137" s="134">
        <v>487051.60462462553</v>
      </c>
      <c r="F137" s="52">
        <v>320670.83752441406</v>
      </c>
      <c r="G137" s="251">
        <f t="shared" si="35"/>
        <v>1518.8521924371878</v>
      </c>
      <c r="H137" s="53">
        <v>-1.6831448229974733E-3</v>
      </c>
      <c r="J137" s="131">
        <v>488050.57528383203</v>
      </c>
      <c r="K137" s="54">
        <v>324502.875</v>
      </c>
      <c r="L137" s="54">
        <f t="shared" si="36"/>
        <v>1503.9946110919111</v>
      </c>
      <c r="M137" s="127">
        <f t="shared" si="37"/>
        <v>1.1950065385331943E-2</v>
      </c>
      <c r="N137" s="120">
        <f t="shared" si="38"/>
        <v>519391</v>
      </c>
      <c r="O137" s="140">
        <f t="shared" si="39"/>
        <v>-2.0468588908547636E-3</v>
      </c>
      <c r="P137" s="55">
        <f t="shared" si="40"/>
        <v>9.8787463968970091E-3</v>
      </c>
      <c r="Q137" s="125">
        <f t="shared" si="41"/>
        <v>6.6651319635254946E-2</v>
      </c>
      <c r="R137" s="55">
        <f t="shared" si="42"/>
        <v>5.4055289999999999E-2</v>
      </c>
      <c r="S137" s="56">
        <f t="shared" si="43"/>
        <v>519514.23680332524</v>
      </c>
      <c r="T137" s="123">
        <f t="shared" si="44"/>
        <v>0</v>
      </c>
      <c r="U137" s="49">
        <f t="shared" si="45"/>
        <v>6.6651319635254946E-2</v>
      </c>
      <c r="V137" s="49">
        <f t="shared" ref="V137:V168" si="58">MAX(R137,NewMinGrowthPerHead(P137,$P$2,$L$1,$U$1,$T$2,AG137,G137,T137, $P$1))</f>
        <v>5.4055289999999999E-2</v>
      </c>
      <c r="W137" s="56">
        <f t="shared" si="46"/>
        <v>519514.23680332524</v>
      </c>
      <c r="X137" s="122">
        <f t="shared" si="47"/>
        <v>6.6651319635254946E-2</v>
      </c>
      <c r="Y137" s="55">
        <f t="shared" si="48"/>
        <v>5.4055289999999978E-2</v>
      </c>
      <c r="Z137" s="56">
        <f t="shared" si="49"/>
        <v>519514.23680332524</v>
      </c>
      <c r="AA137" s="124">
        <f t="shared" si="50"/>
        <v>519514.23680332524</v>
      </c>
      <c r="AB137" s="51">
        <f t="shared" ref="AB137:AB168" si="59">AA137/K137*1000</f>
        <v>1600.9541881665155</v>
      </c>
      <c r="AC137" s="55">
        <f t="shared" ref="AC137:AC168" si="60">AA137/E137-1</f>
        <v>6.6651319635254946E-2</v>
      </c>
      <c r="AD137" s="55">
        <f t="shared" ref="AD137:AD168" si="61">AB137/G137-1</f>
        <v>5.4055289999999756E-2</v>
      </c>
      <c r="AE137" s="116"/>
      <c r="AF137" s="145">
        <v>518248.04400018428</v>
      </c>
      <c r="AG137" s="118">
        <f t="shared" ref="AG137:AG168" si="62">AF137/K137*1000</f>
        <v>1597.0522418335563</v>
      </c>
      <c r="AH137" s="55">
        <f t="shared" si="51"/>
        <v>2.4432177174613656E-3</v>
      </c>
      <c r="AI137" s="55">
        <f t="shared" si="51"/>
        <v>2.4432177174613656E-3</v>
      </c>
      <c r="AJ137" s="119">
        <f t="shared" ref="AJ137:AJ168" si="63">IF(AF137=N137,1,0)</f>
        <v>0</v>
      </c>
      <c r="AL137" s="120">
        <v>380317</v>
      </c>
      <c r="AM137" s="50">
        <v>41056</v>
      </c>
      <c r="AN137" s="50">
        <v>98018</v>
      </c>
    </row>
    <row r="138" spans="1:40">
      <c r="A138" s="9" t="s">
        <v>300</v>
      </c>
      <c r="B138" s="23" t="s">
        <v>301</v>
      </c>
      <c r="E138" s="134">
        <v>315840.05296745314</v>
      </c>
      <c r="F138" s="52">
        <v>217734.17114257813</v>
      </c>
      <c r="G138" s="251">
        <f t="shared" ref="G138:G200" si="64">E138/F138*1000</f>
        <v>1450.5764130180223</v>
      </c>
      <c r="H138" s="53">
        <v>3.6708592361786696E-2</v>
      </c>
      <c r="J138" s="131">
        <v>304074.01097333932</v>
      </c>
      <c r="K138" s="54">
        <v>219498.4375</v>
      </c>
      <c r="L138" s="54">
        <f t="shared" ref="L138:L200" si="65">J138/K138*1000</f>
        <v>1385.3128725498982</v>
      </c>
      <c r="M138" s="127">
        <f t="shared" ref="M138:M200" si="66">K138/F138-1</f>
        <v>8.1028455394196452E-3</v>
      </c>
      <c r="N138" s="120">
        <f t="shared" ref="N138:N200" si="67">SUM(AL138:AN138)</f>
        <v>334384</v>
      </c>
      <c r="O138" s="140">
        <f t="shared" ref="O138:O200" si="68">E138/J138-1</f>
        <v>3.8694665014121998E-2</v>
      </c>
      <c r="P138" s="55">
        <f t="shared" ref="P138:P200" si="69">G138/L138-1</f>
        <v>4.711104744735084E-2</v>
      </c>
      <c r="Q138" s="125">
        <f t="shared" ref="Q138:Q200" si="70">(1+M138)*(1+R138)-1</f>
        <v>6.2596137204878222E-2</v>
      </c>
      <c r="R138" s="55">
        <f t="shared" ref="R138:R200" si="71">MinGrowthPerHead(P138,0,1,$Q$1,$Q$2,$R$1,$R$2)</f>
        <v>5.4055289999999999E-2</v>
      </c>
      <c r="S138" s="56">
        <f t="shared" ref="S138:S200" si="72">MAX((1+IF($S$2=1,Q138,0))*$E138,$N138)</f>
        <v>335610.42025779985</v>
      </c>
      <c r="T138" s="123">
        <f t="shared" ref="T138:T200" si="73">MinMaxRamp(P138,0,1,$P$2,$T$2)</f>
        <v>0</v>
      </c>
      <c r="U138" s="49">
        <f t="shared" ref="U138:U200" si="74">(1+M138)*(1+V138)-1</f>
        <v>6.2596137204878222E-2</v>
      </c>
      <c r="V138" s="49">
        <f t="shared" si="58"/>
        <v>5.4055289999999999E-2</v>
      </c>
      <c r="W138" s="56">
        <f t="shared" ref="W138:W200" si="75">MAX((1+IF($S$2=1,U138,0))*$E138,$N138)</f>
        <v>335610.42025779985</v>
      </c>
      <c r="X138" s="122">
        <f t="shared" ref="X138:X200" si="76">MAX(U138,$X$1)</f>
        <v>6.2596137204878222E-2</v>
      </c>
      <c r="Y138" s="55">
        <f t="shared" ref="Y138:Y200" si="77">(1+X138)/(1+M138) - 1</f>
        <v>5.4055289999999978E-2</v>
      </c>
      <c r="Z138" s="56">
        <f t="shared" ref="Z138:Z200" si="78">MAX((1+IF($Z$2=1,X138,0))*$E138,$N138)</f>
        <v>335610.42025779985</v>
      </c>
      <c r="AA138" s="124">
        <f t="shared" ref="AA138:AA200" si="79">Z138</f>
        <v>335610.42025779985</v>
      </c>
      <c r="AB138" s="51">
        <f t="shared" si="59"/>
        <v>1528.9877416908712</v>
      </c>
      <c r="AC138" s="55">
        <f t="shared" si="60"/>
        <v>6.2596137204878222E-2</v>
      </c>
      <c r="AD138" s="55">
        <f t="shared" si="61"/>
        <v>5.4055289999999978E-2</v>
      </c>
      <c r="AE138" s="116"/>
      <c r="AF138" s="145">
        <v>322787.776156131</v>
      </c>
      <c r="AG138" s="118">
        <f t="shared" si="62"/>
        <v>1470.5698128540482</v>
      </c>
      <c r="AH138" s="55">
        <f t="shared" ref="AH138:AI200" si="80">AA138/AF138-1</f>
        <v>3.9724689250520306E-2</v>
      </c>
      <c r="AI138" s="55">
        <f t="shared" si="80"/>
        <v>3.9724689250520306E-2</v>
      </c>
      <c r="AJ138" s="119">
        <f t="shared" si="63"/>
        <v>0</v>
      </c>
      <c r="AL138" s="120">
        <v>251704</v>
      </c>
      <c r="AM138" s="50">
        <v>27212</v>
      </c>
      <c r="AN138" s="50">
        <v>55468</v>
      </c>
    </row>
    <row r="139" spans="1:40">
      <c r="A139" s="9" t="s">
        <v>302</v>
      </c>
      <c r="B139" s="23" t="s">
        <v>303</v>
      </c>
      <c r="E139" s="134">
        <v>584579.05842520564</v>
      </c>
      <c r="F139" s="52">
        <v>330855.16479873657</v>
      </c>
      <c r="G139" s="251">
        <f t="shared" si="64"/>
        <v>1766.873002513993</v>
      </c>
      <c r="H139" s="53">
        <v>2.2757119973264794E-2</v>
      </c>
      <c r="J139" s="131">
        <v>570004.19884562434</v>
      </c>
      <c r="K139" s="54">
        <v>334416.6875</v>
      </c>
      <c r="L139" s="54">
        <f t="shared" si="65"/>
        <v>1704.4729529103549</v>
      </c>
      <c r="M139" s="127">
        <f t="shared" si="66"/>
        <v>1.0764597564707712E-2</v>
      </c>
      <c r="N139" s="120">
        <f t="shared" si="67"/>
        <v>623094</v>
      </c>
      <c r="O139" s="140">
        <f t="shared" si="68"/>
        <v>2.5569740730153168E-2</v>
      </c>
      <c r="P139" s="55">
        <f t="shared" si="69"/>
        <v>3.6609586263654847E-2</v>
      </c>
      <c r="Q139" s="125">
        <f t="shared" si="70"/>
        <v>6.5401771007801202E-2</v>
      </c>
      <c r="R139" s="55">
        <f t="shared" si="71"/>
        <v>5.4055289999999999E-2</v>
      </c>
      <c r="S139" s="56">
        <f t="shared" si="72"/>
        <v>623094</v>
      </c>
      <c r="T139" s="123">
        <f t="shared" si="73"/>
        <v>0</v>
      </c>
      <c r="U139" s="49">
        <f t="shared" si="74"/>
        <v>6.5401771007801202E-2</v>
      </c>
      <c r="V139" s="49">
        <f t="shared" si="58"/>
        <v>5.4055289999999999E-2</v>
      </c>
      <c r="W139" s="56">
        <f t="shared" si="75"/>
        <v>623094</v>
      </c>
      <c r="X139" s="122">
        <f t="shared" si="76"/>
        <v>6.5401771007801202E-2</v>
      </c>
      <c r="Y139" s="55">
        <f t="shared" si="77"/>
        <v>5.4055289999999978E-2</v>
      </c>
      <c r="Z139" s="56">
        <f t="shared" si="78"/>
        <v>623094</v>
      </c>
      <c r="AA139" s="124">
        <f t="shared" si="79"/>
        <v>623094</v>
      </c>
      <c r="AB139" s="51">
        <f t="shared" si="59"/>
        <v>1863.2263977556443</v>
      </c>
      <c r="AC139" s="55">
        <f t="shared" si="60"/>
        <v>6.588491499943494E-2</v>
      </c>
      <c r="AD139" s="55">
        <f t="shared" si="61"/>
        <v>5.4533288529823531E-2</v>
      </c>
      <c r="AE139" s="116"/>
      <c r="AF139" s="145">
        <v>605499.70724891429</v>
      </c>
      <c r="AG139" s="118">
        <f t="shared" si="62"/>
        <v>1810.6145114212168</v>
      </c>
      <c r="AH139" s="55">
        <f t="shared" si="80"/>
        <v>2.905747523979052E-2</v>
      </c>
      <c r="AI139" s="55">
        <f t="shared" si="80"/>
        <v>2.905747523979052E-2</v>
      </c>
      <c r="AJ139" s="119">
        <f t="shared" si="63"/>
        <v>0</v>
      </c>
      <c r="AL139" s="120">
        <v>439773</v>
      </c>
      <c r="AM139" s="50">
        <v>47696</v>
      </c>
      <c r="AN139" s="50">
        <v>135625</v>
      </c>
    </row>
    <row r="140" spans="1:40">
      <c r="A140" s="9" t="s">
        <v>304</v>
      </c>
      <c r="B140" s="23" t="s">
        <v>305</v>
      </c>
      <c r="E140" s="134">
        <v>347088.57194204396</v>
      </c>
      <c r="F140" s="52">
        <v>225435.25415039063</v>
      </c>
      <c r="G140" s="251">
        <f t="shared" si="64"/>
        <v>1539.6375036820857</v>
      </c>
      <c r="H140" s="53">
        <v>3.5028226728451406E-2</v>
      </c>
      <c r="J140" s="131">
        <v>333704.36939126888</v>
      </c>
      <c r="K140" s="54">
        <v>226818.96875</v>
      </c>
      <c r="L140" s="54">
        <f t="shared" si="65"/>
        <v>1471.2366043735876</v>
      </c>
      <c r="M140" s="127">
        <f t="shared" si="66"/>
        <v>6.1379689916922775E-3</v>
      </c>
      <c r="N140" s="120">
        <f t="shared" si="67"/>
        <v>366922</v>
      </c>
      <c r="O140" s="140">
        <f t="shared" si="68"/>
        <v>4.0107963150707526E-2</v>
      </c>
      <c r="P140" s="55">
        <f t="shared" si="69"/>
        <v>4.6492113576538818E-2</v>
      </c>
      <c r="Q140" s="125">
        <f t="shared" si="70"/>
        <v>6.0525048685549088E-2</v>
      </c>
      <c r="R140" s="55">
        <f t="shared" si="71"/>
        <v>5.4055289999999999E-2</v>
      </c>
      <c r="S140" s="56">
        <f t="shared" si="72"/>
        <v>368096.12465703388</v>
      </c>
      <c r="T140" s="123">
        <f t="shared" si="73"/>
        <v>0</v>
      </c>
      <c r="U140" s="49">
        <f t="shared" si="74"/>
        <v>6.0525048685549088E-2</v>
      </c>
      <c r="V140" s="49">
        <f t="shared" si="58"/>
        <v>5.4055289999999999E-2</v>
      </c>
      <c r="W140" s="56">
        <f t="shared" si="75"/>
        <v>368096.12465703388</v>
      </c>
      <c r="X140" s="122">
        <f t="shared" si="76"/>
        <v>6.0525048685549088E-2</v>
      </c>
      <c r="Y140" s="55">
        <f t="shared" si="77"/>
        <v>5.4055289999999978E-2</v>
      </c>
      <c r="Z140" s="56">
        <f t="shared" si="78"/>
        <v>368096.12465703388</v>
      </c>
      <c r="AA140" s="124">
        <f t="shared" si="79"/>
        <v>368096.12465703388</v>
      </c>
      <c r="AB140" s="51">
        <f t="shared" si="59"/>
        <v>1622.8630554384965</v>
      </c>
      <c r="AC140" s="55">
        <f t="shared" si="60"/>
        <v>6.0525048685549088E-2</v>
      </c>
      <c r="AD140" s="55">
        <f t="shared" si="61"/>
        <v>5.4055289999999756E-2</v>
      </c>
      <c r="AE140" s="116"/>
      <c r="AF140" s="145">
        <v>354397.20616241987</v>
      </c>
      <c r="AG140" s="118">
        <f t="shared" si="62"/>
        <v>1562.4672315349283</v>
      </c>
      <c r="AH140" s="55">
        <f t="shared" si="80"/>
        <v>3.8654137945816069E-2</v>
      </c>
      <c r="AI140" s="55">
        <f t="shared" si="80"/>
        <v>3.8654137945815847E-2</v>
      </c>
      <c r="AJ140" s="119">
        <f t="shared" si="63"/>
        <v>0</v>
      </c>
      <c r="AL140" s="120">
        <v>269793</v>
      </c>
      <c r="AM140" s="50">
        <v>30843</v>
      </c>
      <c r="AN140" s="50">
        <v>66286</v>
      </c>
    </row>
    <row r="141" spans="1:40">
      <c r="A141" s="9" t="s">
        <v>306</v>
      </c>
      <c r="B141" s="23" t="s">
        <v>307</v>
      </c>
      <c r="E141" s="134">
        <v>332800.36901520169</v>
      </c>
      <c r="F141" s="52">
        <v>196403.9951171875</v>
      </c>
      <c r="G141" s="251">
        <f t="shared" si="64"/>
        <v>1694.4684287945934</v>
      </c>
      <c r="H141" s="53">
        <v>3.8879387038941005E-2</v>
      </c>
      <c r="J141" s="131">
        <v>319555.53830489004</v>
      </c>
      <c r="K141" s="54">
        <v>198247.3125</v>
      </c>
      <c r="L141" s="54">
        <f t="shared" si="65"/>
        <v>1611.9035071655262</v>
      </c>
      <c r="M141" s="127">
        <f t="shared" si="66"/>
        <v>9.3853354750379481E-3</v>
      </c>
      <c r="N141" s="120">
        <f t="shared" si="67"/>
        <v>353120</v>
      </c>
      <c r="O141" s="140">
        <f t="shared" si="68"/>
        <v>4.1447664404660411E-2</v>
      </c>
      <c r="P141" s="55">
        <f t="shared" si="69"/>
        <v>5.1222000114792499E-2</v>
      </c>
      <c r="Q141" s="125">
        <f t="shared" si="70"/>
        <v>6.3595417480728722E-2</v>
      </c>
      <c r="R141" s="55">
        <f t="shared" si="71"/>
        <v>5.3706032870170763E-2</v>
      </c>
      <c r="S141" s="56">
        <f t="shared" si="72"/>
        <v>353964.94742046401</v>
      </c>
      <c r="T141" s="123">
        <f t="shared" si="73"/>
        <v>0</v>
      </c>
      <c r="U141" s="49">
        <f t="shared" si="74"/>
        <v>6.3595417480728722E-2</v>
      </c>
      <c r="V141" s="49">
        <f t="shared" si="58"/>
        <v>5.3706032870170763E-2</v>
      </c>
      <c r="W141" s="56">
        <f t="shared" si="75"/>
        <v>353964.94742046401</v>
      </c>
      <c r="X141" s="122">
        <f t="shared" si="76"/>
        <v>6.3595417480728722E-2</v>
      </c>
      <c r="Y141" s="55">
        <f t="shared" si="77"/>
        <v>5.3706032870170839E-2</v>
      </c>
      <c r="Z141" s="56">
        <f t="shared" si="78"/>
        <v>353964.94742046401</v>
      </c>
      <c r="AA141" s="124">
        <f t="shared" si="79"/>
        <v>353964.94742046401</v>
      </c>
      <c r="AB141" s="51">
        <f t="shared" si="59"/>
        <v>1785.4716059289026</v>
      </c>
      <c r="AC141" s="55">
        <f t="shared" si="60"/>
        <v>6.3595417480728722E-2</v>
      </c>
      <c r="AD141" s="55">
        <f t="shared" si="61"/>
        <v>5.3706032870170839E-2</v>
      </c>
      <c r="AE141" s="116"/>
      <c r="AF141" s="145">
        <v>339224.48859748995</v>
      </c>
      <c r="AG141" s="118">
        <f t="shared" si="62"/>
        <v>1711.1177161480559</v>
      </c>
      <c r="AH141" s="55">
        <f t="shared" si="80"/>
        <v>4.3453404215945346E-2</v>
      </c>
      <c r="AI141" s="55">
        <f t="shared" si="80"/>
        <v>4.3453404215945346E-2</v>
      </c>
      <c r="AJ141" s="119">
        <f t="shared" si="63"/>
        <v>0</v>
      </c>
      <c r="AL141" s="120">
        <v>265003</v>
      </c>
      <c r="AM141" s="50">
        <v>27753</v>
      </c>
      <c r="AN141" s="50">
        <v>60364</v>
      </c>
    </row>
    <row r="142" spans="1:40">
      <c r="A142" s="9" t="s">
        <v>308</v>
      </c>
      <c r="B142" s="23" t="s">
        <v>309</v>
      </c>
      <c r="E142" s="134">
        <v>528581.24657216948</v>
      </c>
      <c r="F142" s="52">
        <v>324833.74938964844</v>
      </c>
      <c r="G142" s="251">
        <f t="shared" si="64"/>
        <v>1627.2362325816073</v>
      </c>
      <c r="H142" s="53">
        <v>6.2193225506784744E-2</v>
      </c>
      <c r="J142" s="131">
        <v>501234.82537585316</v>
      </c>
      <c r="K142" s="54">
        <v>331104.6875</v>
      </c>
      <c r="L142" s="54">
        <f t="shared" si="65"/>
        <v>1513.8258209523331</v>
      </c>
      <c r="M142" s="127">
        <f t="shared" si="66"/>
        <v>1.9305069507507877E-2</v>
      </c>
      <c r="N142" s="120">
        <f t="shared" si="67"/>
        <v>564660</v>
      </c>
      <c r="O142" s="140">
        <f t="shared" si="68"/>
        <v>5.4558102932713126E-2</v>
      </c>
      <c r="P142" s="55">
        <f t="shared" si="69"/>
        <v>7.4916420409534945E-2</v>
      </c>
      <c r="Q142" s="125">
        <f t="shared" si="70"/>
        <v>6.7145116723329457E-2</v>
      </c>
      <c r="R142" s="55">
        <f t="shared" si="71"/>
        <v>4.6933983403944252E-2</v>
      </c>
      <c r="S142" s="56">
        <f t="shared" si="72"/>
        <v>564660</v>
      </c>
      <c r="T142" s="123">
        <f t="shared" si="73"/>
        <v>0</v>
      </c>
      <c r="U142" s="49">
        <f t="shared" si="74"/>
        <v>6.7145116723329457E-2</v>
      </c>
      <c r="V142" s="49">
        <f t="shared" si="58"/>
        <v>4.6933983403944252E-2</v>
      </c>
      <c r="W142" s="56">
        <f t="shared" si="75"/>
        <v>564660</v>
      </c>
      <c r="X142" s="122">
        <f t="shared" si="76"/>
        <v>6.7145116723329457E-2</v>
      </c>
      <c r="Y142" s="55">
        <f t="shared" si="77"/>
        <v>4.6933983403944168E-2</v>
      </c>
      <c r="Z142" s="56">
        <f t="shared" si="78"/>
        <v>564660</v>
      </c>
      <c r="AA142" s="124">
        <f t="shared" si="79"/>
        <v>564660</v>
      </c>
      <c r="AB142" s="51">
        <f t="shared" si="59"/>
        <v>1705.3820779870414</v>
      </c>
      <c r="AC142" s="55">
        <f t="shared" si="60"/>
        <v>6.8255833255152165E-2</v>
      </c>
      <c r="AD142" s="55">
        <f t="shared" si="61"/>
        <v>4.8023663584147114E-2</v>
      </c>
      <c r="AE142" s="116"/>
      <c r="AF142" s="145">
        <v>532439.60637365282</v>
      </c>
      <c r="AG142" s="118">
        <f t="shared" si="62"/>
        <v>1608.0702764851458</v>
      </c>
      <c r="AH142" s="55">
        <f t="shared" si="80"/>
        <v>6.051464474214141E-2</v>
      </c>
      <c r="AI142" s="55">
        <f t="shared" si="80"/>
        <v>6.051464474214141E-2</v>
      </c>
      <c r="AJ142" s="119">
        <f t="shared" si="63"/>
        <v>0</v>
      </c>
      <c r="AL142" s="120">
        <v>400656</v>
      </c>
      <c r="AM142" s="50">
        <v>49013</v>
      </c>
      <c r="AN142" s="50">
        <v>114991</v>
      </c>
    </row>
    <row r="143" spans="1:40">
      <c r="A143" s="9" t="s">
        <v>310</v>
      </c>
      <c r="B143" s="23" t="s">
        <v>311</v>
      </c>
      <c r="E143" s="134">
        <v>499347.27925977408</v>
      </c>
      <c r="F143" s="52">
        <v>311576.33331298828</v>
      </c>
      <c r="G143" s="251">
        <f t="shared" si="64"/>
        <v>1602.6482947219356</v>
      </c>
      <c r="H143" s="53">
        <v>-3.209654279364027E-2</v>
      </c>
      <c r="J143" s="131">
        <v>515022.87405939668</v>
      </c>
      <c r="K143" s="54">
        <v>314321.09375</v>
      </c>
      <c r="L143" s="54">
        <f t="shared" si="65"/>
        <v>1638.5246943338389</v>
      </c>
      <c r="M143" s="127">
        <f t="shared" si="66"/>
        <v>8.8092712557039654E-3</v>
      </c>
      <c r="N143" s="120">
        <f t="shared" si="67"/>
        <v>533905</v>
      </c>
      <c r="O143" s="140">
        <f t="shared" si="68"/>
        <v>-3.0436696288978382E-2</v>
      </c>
      <c r="P143" s="55">
        <f t="shared" si="69"/>
        <v>-2.18955501470115E-2</v>
      </c>
      <c r="Q143" s="125">
        <f t="shared" si="70"/>
        <v>6.3340748968119698E-2</v>
      </c>
      <c r="R143" s="55">
        <f t="shared" si="71"/>
        <v>5.4055289999999999E-2</v>
      </c>
      <c r="S143" s="56">
        <f t="shared" si="72"/>
        <v>533905</v>
      </c>
      <c r="T143" s="123">
        <f t="shared" si="73"/>
        <v>0</v>
      </c>
      <c r="U143" s="49">
        <f t="shared" si="74"/>
        <v>6.3340748968119698E-2</v>
      </c>
      <c r="V143" s="49">
        <f t="shared" si="58"/>
        <v>5.4055289999999999E-2</v>
      </c>
      <c r="W143" s="56">
        <f t="shared" si="75"/>
        <v>533905</v>
      </c>
      <c r="X143" s="122">
        <f t="shared" si="76"/>
        <v>6.3340748968119698E-2</v>
      </c>
      <c r="Y143" s="55">
        <f t="shared" si="77"/>
        <v>5.4055289999999978E-2</v>
      </c>
      <c r="Z143" s="56">
        <f t="shared" si="78"/>
        <v>533905</v>
      </c>
      <c r="AA143" s="124">
        <f t="shared" si="79"/>
        <v>533905</v>
      </c>
      <c r="AB143" s="51">
        <f t="shared" si="59"/>
        <v>1698.5974235144695</v>
      </c>
      <c r="AC143" s="55">
        <f t="shared" si="60"/>
        <v>6.9205785583639878E-2</v>
      </c>
      <c r="AD143" s="55">
        <f t="shared" si="61"/>
        <v>5.9869111088519444E-2</v>
      </c>
      <c r="AE143" s="116"/>
      <c r="AF143" s="145">
        <v>546936.5655334316</v>
      </c>
      <c r="AG143" s="118">
        <f t="shared" si="62"/>
        <v>1740.0568285386719</v>
      </c>
      <c r="AH143" s="55">
        <f t="shared" si="80"/>
        <v>-2.3826466092501608E-2</v>
      </c>
      <c r="AI143" s="55">
        <f t="shared" si="80"/>
        <v>-2.3826466092501497E-2</v>
      </c>
      <c r="AJ143" s="119">
        <f t="shared" si="63"/>
        <v>0</v>
      </c>
      <c r="AL143" s="120">
        <v>378599</v>
      </c>
      <c r="AM143" s="50">
        <v>42961</v>
      </c>
      <c r="AN143" s="50">
        <v>112345</v>
      </c>
    </row>
    <row r="144" spans="1:40">
      <c r="A144" s="9" t="s">
        <v>312</v>
      </c>
      <c r="B144" s="23" t="s">
        <v>313</v>
      </c>
      <c r="E144" s="134">
        <v>592533.49106506398</v>
      </c>
      <c r="F144" s="52">
        <v>403858.760597229</v>
      </c>
      <c r="G144" s="251">
        <f t="shared" si="64"/>
        <v>1467.1799868568444</v>
      </c>
      <c r="H144" s="53">
        <v>2.4376959465890025E-2</v>
      </c>
      <c r="J144" s="131">
        <v>575822.51205997227</v>
      </c>
      <c r="K144" s="54">
        <v>406574.1875</v>
      </c>
      <c r="L144" s="54">
        <f t="shared" si="65"/>
        <v>1416.2790697576497</v>
      </c>
      <c r="M144" s="127">
        <f t="shared" si="66"/>
        <v>6.7237043434575927E-3</v>
      </c>
      <c r="N144" s="120">
        <f t="shared" si="67"/>
        <v>627888</v>
      </c>
      <c r="O144" s="140">
        <f t="shared" si="68"/>
        <v>2.9021058842088499E-2</v>
      </c>
      <c r="P144" s="55">
        <f t="shared" si="69"/>
        <v>3.5939892204934321E-2</v>
      </c>
      <c r="Q144" s="125">
        <f t="shared" si="70"/>
        <v>6.1142446131617456E-2</v>
      </c>
      <c r="R144" s="55">
        <f t="shared" si="71"/>
        <v>5.4055289999999999E-2</v>
      </c>
      <c r="S144" s="56">
        <f t="shared" si="72"/>
        <v>628762.43812368892</v>
      </c>
      <c r="T144" s="123">
        <f t="shared" si="73"/>
        <v>0</v>
      </c>
      <c r="U144" s="49">
        <f t="shared" si="74"/>
        <v>6.1142446131617456E-2</v>
      </c>
      <c r="V144" s="49">
        <f t="shared" si="58"/>
        <v>5.4055289999999999E-2</v>
      </c>
      <c r="W144" s="56">
        <f t="shared" si="75"/>
        <v>628762.43812368892</v>
      </c>
      <c r="X144" s="122">
        <f t="shared" si="76"/>
        <v>6.1142446131617456E-2</v>
      </c>
      <c r="Y144" s="55">
        <f t="shared" si="77"/>
        <v>5.4055289999999978E-2</v>
      </c>
      <c r="Z144" s="56">
        <f t="shared" si="78"/>
        <v>628762.43812368892</v>
      </c>
      <c r="AA144" s="124">
        <f t="shared" si="79"/>
        <v>628762.43812368892</v>
      </c>
      <c r="AB144" s="51">
        <f t="shared" si="59"/>
        <v>1546.4888265285874</v>
      </c>
      <c r="AC144" s="55">
        <f t="shared" si="60"/>
        <v>6.1142446131617456E-2</v>
      </c>
      <c r="AD144" s="55">
        <f t="shared" si="61"/>
        <v>5.40552900000002E-2</v>
      </c>
      <c r="AE144" s="116"/>
      <c r="AF144" s="145">
        <v>611661.96097925398</v>
      </c>
      <c r="AG144" s="118">
        <f t="shared" si="62"/>
        <v>1504.4289081417742</v>
      </c>
      <c r="AH144" s="55">
        <f t="shared" si="80"/>
        <v>2.7957398424871105E-2</v>
      </c>
      <c r="AI144" s="55">
        <f t="shared" si="80"/>
        <v>2.7957398424871105E-2</v>
      </c>
      <c r="AJ144" s="119">
        <f t="shared" si="63"/>
        <v>0</v>
      </c>
      <c r="AL144" s="120">
        <v>455605</v>
      </c>
      <c r="AM144" s="50">
        <v>51937</v>
      </c>
      <c r="AN144" s="50">
        <v>120346</v>
      </c>
    </row>
    <row r="145" spans="1:40">
      <c r="A145" s="9" t="s">
        <v>314</v>
      </c>
      <c r="B145" s="23" t="s">
        <v>315</v>
      </c>
      <c r="E145" s="134">
        <v>480778.50962294091</v>
      </c>
      <c r="F145" s="52">
        <v>250220.58605957031</v>
      </c>
      <c r="G145" s="251">
        <f t="shared" si="64"/>
        <v>1921.4186857850352</v>
      </c>
      <c r="H145" s="53">
        <v>0.16018423221005151</v>
      </c>
      <c r="J145" s="131">
        <v>411643.11775054468</v>
      </c>
      <c r="K145" s="54">
        <v>250446.09375</v>
      </c>
      <c r="L145" s="54">
        <f t="shared" si="65"/>
        <v>1643.639601588095</v>
      </c>
      <c r="M145" s="127">
        <f t="shared" si="66"/>
        <v>9.0123556171350927E-4</v>
      </c>
      <c r="N145" s="120">
        <f t="shared" si="67"/>
        <v>501740</v>
      </c>
      <c r="O145" s="140">
        <f t="shared" si="68"/>
        <v>0.16794983054785861</v>
      </c>
      <c r="P145" s="55">
        <f t="shared" si="69"/>
        <v>0.16900242846944558</v>
      </c>
      <c r="Q145" s="125">
        <f t="shared" si="70"/>
        <v>4.0701974519844031E-2</v>
      </c>
      <c r="R145" s="55">
        <f t="shared" si="71"/>
        <v>3.9764901414867229E-2</v>
      </c>
      <c r="S145" s="56">
        <f t="shared" si="72"/>
        <v>501740</v>
      </c>
      <c r="T145" s="123">
        <f t="shared" si="73"/>
        <v>0</v>
      </c>
      <c r="U145" s="49">
        <f t="shared" si="74"/>
        <v>4.0701974519844031E-2</v>
      </c>
      <c r="V145" s="49">
        <f t="shared" si="58"/>
        <v>3.9764901414867229E-2</v>
      </c>
      <c r="W145" s="56">
        <f t="shared" si="75"/>
        <v>501740</v>
      </c>
      <c r="X145" s="122">
        <f t="shared" si="76"/>
        <v>4.0701974519844031E-2</v>
      </c>
      <c r="Y145" s="55">
        <f t="shared" si="77"/>
        <v>3.9764901414867326E-2</v>
      </c>
      <c r="Z145" s="56">
        <f t="shared" si="78"/>
        <v>501740</v>
      </c>
      <c r="AA145" s="124">
        <f t="shared" si="79"/>
        <v>501740</v>
      </c>
      <c r="AB145" s="51">
        <f t="shared" si="59"/>
        <v>2003.3852095167686</v>
      </c>
      <c r="AC145" s="55">
        <f t="shared" si="60"/>
        <v>4.3599058521768264E-2</v>
      </c>
      <c r="AD145" s="55">
        <f t="shared" si="61"/>
        <v>4.2659376812630656E-2</v>
      </c>
      <c r="AE145" s="116"/>
      <c r="AF145" s="145">
        <v>437224.36995013122</v>
      </c>
      <c r="AG145" s="118">
        <f t="shared" si="62"/>
        <v>1745.7823494207771</v>
      </c>
      <c r="AH145" s="55">
        <f t="shared" si="80"/>
        <v>0.14755726003385239</v>
      </c>
      <c r="AI145" s="55">
        <f t="shared" si="80"/>
        <v>0.14755726003385239</v>
      </c>
      <c r="AJ145" s="119">
        <f t="shared" si="63"/>
        <v>0</v>
      </c>
      <c r="AL145" s="120">
        <v>374980</v>
      </c>
      <c r="AM145" s="50">
        <v>38819</v>
      </c>
      <c r="AN145" s="50">
        <v>87941</v>
      </c>
    </row>
    <row r="146" spans="1:40">
      <c r="A146" s="9" t="s">
        <v>316</v>
      </c>
      <c r="B146" s="23" t="s">
        <v>317</v>
      </c>
      <c r="E146" s="134">
        <v>366455.6241556257</v>
      </c>
      <c r="F146" s="52">
        <v>229468.58055114746</v>
      </c>
      <c r="G146" s="251">
        <f t="shared" si="64"/>
        <v>1596.9751644231942</v>
      </c>
      <c r="H146" s="53">
        <v>4.858780091074455E-2</v>
      </c>
      <c r="J146" s="131">
        <v>348493.81518731616</v>
      </c>
      <c r="K146" s="54">
        <v>231308.875</v>
      </c>
      <c r="L146" s="54">
        <f t="shared" si="65"/>
        <v>1506.6167054217706</v>
      </c>
      <c r="M146" s="127">
        <f t="shared" si="66"/>
        <v>8.019810138854E-3</v>
      </c>
      <c r="N146" s="120">
        <f t="shared" si="67"/>
        <v>386673</v>
      </c>
      <c r="O146" s="140">
        <f t="shared" si="68"/>
        <v>5.1541256072665353E-2</v>
      </c>
      <c r="P146" s="55">
        <f t="shared" si="69"/>
        <v>5.9974417299540228E-2</v>
      </c>
      <c r="Q146" s="125">
        <f t="shared" si="70"/>
        <v>5.9634984717311434E-2</v>
      </c>
      <c r="R146" s="55">
        <f t="shared" si="71"/>
        <v>5.1204524017585989E-2</v>
      </c>
      <c r="S146" s="56">
        <f t="shared" si="72"/>
        <v>388309.19970171928</v>
      </c>
      <c r="T146" s="123">
        <f t="shared" si="73"/>
        <v>0</v>
      </c>
      <c r="U146" s="49">
        <f t="shared" si="74"/>
        <v>5.9634984717311434E-2</v>
      </c>
      <c r="V146" s="49">
        <f t="shared" si="58"/>
        <v>5.1204524017585989E-2</v>
      </c>
      <c r="W146" s="56">
        <f t="shared" si="75"/>
        <v>388309.19970171928</v>
      </c>
      <c r="X146" s="122">
        <f t="shared" si="76"/>
        <v>5.9634984717311434E-2</v>
      </c>
      <c r="Y146" s="55">
        <f t="shared" si="77"/>
        <v>5.1204524017586017E-2</v>
      </c>
      <c r="Z146" s="56">
        <f t="shared" si="78"/>
        <v>388309.19970171928</v>
      </c>
      <c r="AA146" s="124">
        <f t="shared" si="79"/>
        <v>388309.19970171928</v>
      </c>
      <c r="AB146" s="51">
        <f t="shared" si="59"/>
        <v>1678.7475175853901</v>
      </c>
      <c r="AC146" s="55">
        <f t="shared" si="60"/>
        <v>5.9634984717311434E-2</v>
      </c>
      <c r="AD146" s="55">
        <f t="shared" si="61"/>
        <v>5.1204524017586017E-2</v>
      </c>
      <c r="AE146" s="116"/>
      <c r="AF146" s="145">
        <v>370099.01363296487</v>
      </c>
      <c r="AG146" s="118">
        <f t="shared" si="62"/>
        <v>1600.0208104119001</v>
      </c>
      <c r="AH146" s="55">
        <f t="shared" si="80"/>
        <v>4.9203552017065944E-2</v>
      </c>
      <c r="AI146" s="55">
        <f t="shared" si="80"/>
        <v>4.9203552017065944E-2</v>
      </c>
      <c r="AJ146" s="119">
        <f t="shared" si="63"/>
        <v>0</v>
      </c>
      <c r="AL146" s="120">
        <v>284312</v>
      </c>
      <c r="AM146" s="50">
        <v>31636</v>
      </c>
      <c r="AN146" s="50">
        <v>70725</v>
      </c>
    </row>
    <row r="147" spans="1:40">
      <c r="A147" s="9" t="s">
        <v>318</v>
      </c>
      <c r="B147" s="23" t="s">
        <v>319</v>
      </c>
      <c r="E147" s="134">
        <v>198938.64049475224</v>
      </c>
      <c r="F147" s="52">
        <v>133545.91546630859</v>
      </c>
      <c r="G147" s="251">
        <f t="shared" si="64"/>
        <v>1489.6647329130865</v>
      </c>
      <c r="H147" s="53">
        <v>-1.6300373986525285E-2</v>
      </c>
      <c r="J147" s="131">
        <v>203231.86762537289</v>
      </c>
      <c r="K147" s="54">
        <v>134913.28125</v>
      </c>
      <c r="L147" s="54">
        <f t="shared" si="65"/>
        <v>1506.3888873088461</v>
      </c>
      <c r="M147" s="127">
        <f t="shared" si="66"/>
        <v>1.0238918793711527E-2</v>
      </c>
      <c r="N147" s="120">
        <f t="shared" si="67"/>
        <v>211685</v>
      </c>
      <c r="O147" s="140">
        <f t="shared" si="68"/>
        <v>-2.1124773298519139E-2</v>
      </c>
      <c r="P147" s="55">
        <f t="shared" si="69"/>
        <v>-1.1102149343146794E-2</v>
      </c>
      <c r="Q147" s="125">
        <f t="shared" si="70"/>
        <v>6.4847676518392072E-2</v>
      </c>
      <c r="R147" s="55">
        <f t="shared" si="71"/>
        <v>5.4055289999999999E-2</v>
      </c>
      <c r="S147" s="56">
        <f t="shared" si="72"/>
        <v>211839.34910056464</v>
      </c>
      <c r="T147" s="123">
        <f t="shared" si="73"/>
        <v>0</v>
      </c>
      <c r="U147" s="49">
        <f t="shared" si="74"/>
        <v>6.4847676518392072E-2</v>
      </c>
      <c r="V147" s="49">
        <f t="shared" si="58"/>
        <v>5.4055289999999999E-2</v>
      </c>
      <c r="W147" s="56">
        <f t="shared" si="75"/>
        <v>211839.34910056464</v>
      </c>
      <c r="X147" s="122">
        <f t="shared" si="76"/>
        <v>6.4847676518392072E-2</v>
      </c>
      <c r="Y147" s="55">
        <f t="shared" si="77"/>
        <v>5.4055289999999978E-2</v>
      </c>
      <c r="Z147" s="56">
        <f t="shared" si="78"/>
        <v>211839.34910056464</v>
      </c>
      <c r="AA147" s="124">
        <f t="shared" si="79"/>
        <v>211839.34910056464</v>
      </c>
      <c r="AB147" s="51">
        <f t="shared" si="59"/>
        <v>1570.1889920534761</v>
      </c>
      <c r="AC147" s="55">
        <f t="shared" si="60"/>
        <v>6.4847676518392072E-2</v>
      </c>
      <c r="AD147" s="55">
        <f t="shared" si="61"/>
        <v>5.40552900000002E-2</v>
      </c>
      <c r="AE147" s="116"/>
      <c r="AF147" s="145">
        <v>215747.41104836582</v>
      </c>
      <c r="AG147" s="118">
        <f t="shared" si="62"/>
        <v>1599.1562064862744</v>
      </c>
      <c r="AH147" s="55">
        <f t="shared" si="80"/>
        <v>-1.8114061850434293E-2</v>
      </c>
      <c r="AI147" s="55">
        <f t="shared" si="80"/>
        <v>-1.8114061850434293E-2</v>
      </c>
      <c r="AJ147" s="119">
        <f t="shared" si="63"/>
        <v>0</v>
      </c>
      <c r="AL147" s="120">
        <v>158865</v>
      </c>
      <c r="AM147" s="50">
        <v>18132</v>
      </c>
      <c r="AN147" s="50">
        <v>34688</v>
      </c>
    </row>
    <row r="148" spans="1:40">
      <c r="A148" s="9" t="s">
        <v>320</v>
      </c>
      <c r="B148" s="23" t="s">
        <v>321</v>
      </c>
      <c r="E148" s="134">
        <v>506394.19523135666</v>
      </c>
      <c r="F148" s="52">
        <v>317709.16668701172</v>
      </c>
      <c r="G148" s="251">
        <f t="shared" si="64"/>
        <v>1593.8923025479662</v>
      </c>
      <c r="H148" s="53">
        <v>5.2842292678447533E-2</v>
      </c>
      <c r="J148" s="131">
        <v>480320.54071279208</v>
      </c>
      <c r="K148" s="54">
        <v>319712.5625</v>
      </c>
      <c r="L148" s="54">
        <f t="shared" si="65"/>
        <v>1502.35116492425</v>
      </c>
      <c r="M148" s="127">
        <f t="shared" si="66"/>
        <v>6.3057538876802877E-3</v>
      </c>
      <c r="N148" s="120">
        <f t="shared" si="67"/>
        <v>535723</v>
      </c>
      <c r="O148" s="140">
        <f t="shared" si="68"/>
        <v>5.4283863188260728E-2</v>
      </c>
      <c r="P148" s="55">
        <f t="shared" si="69"/>
        <v>6.0931917757278686E-2</v>
      </c>
      <c r="Q148" s="125">
        <f t="shared" si="70"/>
        <v>5.7557774320056376E-2</v>
      </c>
      <c r="R148" s="55">
        <f t="shared" si="71"/>
        <v>5.0930862945355489E-2</v>
      </c>
      <c r="S148" s="56">
        <f t="shared" si="72"/>
        <v>535723</v>
      </c>
      <c r="T148" s="123">
        <f t="shared" si="73"/>
        <v>0</v>
      </c>
      <c r="U148" s="49">
        <f t="shared" si="74"/>
        <v>5.7557774320056376E-2</v>
      </c>
      <c r="V148" s="49">
        <f t="shared" si="58"/>
        <v>5.0930862945355489E-2</v>
      </c>
      <c r="W148" s="56">
        <f t="shared" si="75"/>
        <v>535723</v>
      </c>
      <c r="X148" s="122">
        <f t="shared" si="76"/>
        <v>5.7557774320056376E-2</v>
      </c>
      <c r="Y148" s="55">
        <f t="shared" si="77"/>
        <v>5.0930862945355537E-2</v>
      </c>
      <c r="Z148" s="56">
        <f t="shared" si="78"/>
        <v>535723</v>
      </c>
      <c r="AA148" s="124">
        <f t="shared" si="79"/>
        <v>535723</v>
      </c>
      <c r="AB148" s="51">
        <f t="shared" si="59"/>
        <v>1675.6395050945175</v>
      </c>
      <c r="AC148" s="55">
        <f t="shared" si="60"/>
        <v>5.7916945029837574E-2</v>
      </c>
      <c r="AD148" s="55">
        <f t="shared" si="61"/>
        <v>5.128778300508241E-2</v>
      </c>
      <c r="AE148" s="116"/>
      <c r="AF148" s="145">
        <v>509886.40572685923</v>
      </c>
      <c r="AG148" s="118">
        <f t="shared" si="62"/>
        <v>1594.8275592919788</v>
      </c>
      <c r="AH148" s="55">
        <f t="shared" si="80"/>
        <v>5.0671274979982917E-2</v>
      </c>
      <c r="AI148" s="55">
        <f t="shared" si="80"/>
        <v>5.0671274979982917E-2</v>
      </c>
      <c r="AJ148" s="119">
        <f t="shared" si="63"/>
        <v>0</v>
      </c>
      <c r="AL148" s="120">
        <v>395680</v>
      </c>
      <c r="AM148" s="50">
        <v>44221</v>
      </c>
      <c r="AN148" s="50">
        <v>95822</v>
      </c>
    </row>
    <row r="149" spans="1:40">
      <c r="A149" s="9" t="s">
        <v>322</v>
      </c>
      <c r="B149" s="23" t="s">
        <v>323</v>
      </c>
      <c r="E149" s="134">
        <v>354917.2404259211</v>
      </c>
      <c r="F149" s="52">
        <v>225725.25122070313</v>
      </c>
      <c r="G149" s="251">
        <f t="shared" si="64"/>
        <v>1572.3417672881462</v>
      </c>
      <c r="H149" s="53">
        <v>-1.1743649222479169E-2</v>
      </c>
      <c r="J149" s="131">
        <v>360148.8379380902</v>
      </c>
      <c r="K149" s="54">
        <v>227708.875</v>
      </c>
      <c r="L149" s="54">
        <f t="shared" si="65"/>
        <v>1581.6196796813044</v>
      </c>
      <c r="M149" s="127">
        <f t="shared" si="66"/>
        <v>8.7877796948707676E-3</v>
      </c>
      <c r="N149" s="120">
        <f t="shared" si="67"/>
        <v>377225</v>
      </c>
      <c r="O149" s="140">
        <f t="shared" si="68"/>
        <v>-1.4526209614116325E-2</v>
      </c>
      <c r="P149" s="55">
        <f t="shared" si="69"/>
        <v>-5.8660830491358285E-3</v>
      </c>
      <c r="Q149" s="125">
        <f t="shared" si="70"/>
        <v>6.331809567473301E-2</v>
      </c>
      <c r="R149" s="55">
        <f t="shared" si="71"/>
        <v>5.4055289999999999E-2</v>
      </c>
      <c r="S149" s="56">
        <f t="shared" si="72"/>
        <v>377389.92421182181</v>
      </c>
      <c r="T149" s="123">
        <f t="shared" si="73"/>
        <v>0</v>
      </c>
      <c r="U149" s="49">
        <f t="shared" si="74"/>
        <v>6.331809567473301E-2</v>
      </c>
      <c r="V149" s="49">
        <f t="shared" si="58"/>
        <v>5.4055289999999999E-2</v>
      </c>
      <c r="W149" s="56">
        <f t="shared" si="75"/>
        <v>377389.92421182181</v>
      </c>
      <c r="X149" s="122">
        <f t="shared" si="76"/>
        <v>6.331809567473301E-2</v>
      </c>
      <c r="Y149" s="55">
        <f t="shared" si="77"/>
        <v>5.4055289999999978E-2</v>
      </c>
      <c r="Z149" s="56">
        <f t="shared" si="78"/>
        <v>377389.92421182181</v>
      </c>
      <c r="AA149" s="124">
        <f t="shared" si="79"/>
        <v>377389.92421182181</v>
      </c>
      <c r="AB149" s="51">
        <f t="shared" si="59"/>
        <v>1657.3351574980193</v>
      </c>
      <c r="AC149" s="55">
        <f t="shared" si="60"/>
        <v>6.331809567473301E-2</v>
      </c>
      <c r="AD149" s="55">
        <f t="shared" si="61"/>
        <v>5.4055289999999756E-2</v>
      </c>
      <c r="AE149" s="116"/>
      <c r="AF149" s="145">
        <v>382265.53340417863</v>
      </c>
      <c r="AG149" s="118">
        <f t="shared" si="62"/>
        <v>1678.7467480315759</v>
      </c>
      <c r="AH149" s="55">
        <f t="shared" si="80"/>
        <v>-1.2754509016123405E-2</v>
      </c>
      <c r="AI149" s="55">
        <f t="shared" si="80"/>
        <v>-1.2754509016123405E-2</v>
      </c>
      <c r="AJ149" s="119">
        <f t="shared" si="63"/>
        <v>0</v>
      </c>
      <c r="AL149" s="120">
        <v>285352</v>
      </c>
      <c r="AM149" s="50">
        <v>29279</v>
      </c>
      <c r="AN149" s="50">
        <v>62594</v>
      </c>
    </row>
    <row r="150" spans="1:40">
      <c r="A150" s="9" t="s">
        <v>324</v>
      </c>
      <c r="B150" s="23" t="s">
        <v>325</v>
      </c>
      <c r="E150" s="134">
        <v>358229.78653916571</v>
      </c>
      <c r="F150" s="52">
        <v>196420.08024120331</v>
      </c>
      <c r="G150" s="251">
        <f t="shared" si="64"/>
        <v>1823.7941156487693</v>
      </c>
      <c r="H150" s="53">
        <v>8.1106322515984708E-3</v>
      </c>
      <c r="J150" s="131">
        <v>356610.72449776425</v>
      </c>
      <c r="K150" s="54">
        <v>198129.109375</v>
      </c>
      <c r="L150" s="54">
        <f t="shared" si="65"/>
        <v>1799.8906148758044</v>
      </c>
      <c r="M150" s="127">
        <f t="shared" si="66"/>
        <v>8.7008880746715089E-3</v>
      </c>
      <c r="N150" s="120">
        <f t="shared" si="67"/>
        <v>380595</v>
      </c>
      <c r="O150" s="140">
        <f t="shared" si="68"/>
        <v>4.5401383923091565E-3</v>
      </c>
      <c r="P150" s="55">
        <f t="shared" si="69"/>
        <v>1.3280529702975441E-2</v>
      </c>
      <c r="Q150" s="125">
        <f t="shared" si="70"/>
        <v>6.3226507102805307E-2</v>
      </c>
      <c r="R150" s="55">
        <f t="shared" si="71"/>
        <v>5.4055289999999999E-2</v>
      </c>
      <c r="S150" s="56">
        <f t="shared" si="72"/>
        <v>380879.40468222072</v>
      </c>
      <c r="T150" s="123">
        <f t="shared" si="73"/>
        <v>0</v>
      </c>
      <c r="U150" s="49">
        <f t="shared" si="74"/>
        <v>6.3226507102805307E-2</v>
      </c>
      <c r="V150" s="49">
        <f t="shared" si="58"/>
        <v>5.4055289999999999E-2</v>
      </c>
      <c r="W150" s="56">
        <f t="shared" si="75"/>
        <v>380879.40468222072</v>
      </c>
      <c r="X150" s="122">
        <f t="shared" si="76"/>
        <v>6.3226507102805307E-2</v>
      </c>
      <c r="Y150" s="55">
        <f t="shared" si="77"/>
        <v>5.4055289999999978E-2</v>
      </c>
      <c r="Z150" s="56">
        <f t="shared" si="78"/>
        <v>380879.40468222072</v>
      </c>
      <c r="AA150" s="124">
        <f t="shared" si="79"/>
        <v>380879.40468222072</v>
      </c>
      <c r="AB150" s="51">
        <f t="shared" si="59"/>
        <v>1922.379835470457</v>
      </c>
      <c r="AC150" s="55">
        <f t="shared" si="60"/>
        <v>6.3226507102805307E-2</v>
      </c>
      <c r="AD150" s="55">
        <f t="shared" si="61"/>
        <v>5.4055289999999978E-2</v>
      </c>
      <c r="AE150" s="116"/>
      <c r="AF150" s="145">
        <v>378426.41098702227</v>
      </c>
      <c r="AG150" s="118">
        <f t="shared" si="62"/>
        <v>1909.9990515314569</v>
      </c>
      <c r="AH150" s="55">
        <f t="shared" si="80"/>
        <v>6.4820890508157092E-3</v>
      </c>
      <c r="AI150" s="55">
        <f t="shared" si="80"/>
        <v>6.4820890508154871E-3</v>
      </c>
      <c r="AJ150" s="119">
        <f t="shared" si="63"/>
        <v>0</v>
      </c>
      <c r="AL150" s="120">
        <v>288462</v>
      </c>
      <c r="AM150" s="50">
        <v>27635</v>
      </c>
      <c r="AN150" s="50">
        <v>64498</v>
      </c>
    </row>
    <row r="151" spans="1:40">
      <c r="A151" s="9" t="s">
        <v>326</v>
      </c>
      <c r="B151" s="23" t="s">
        <v>327</v>
      </c>
      <c r="E151" s="134">
        <v>917562.97711008787</v>
      </c>
      <c r="F151" s="52">
        <v>515159.169921875</v>
      </c>
      <c r="G151" s="251">
        <f t="shared" si="64"/>
        <v>1781.1251952464288</v>
      </c>
      <c r="H151" s="53">
        <v>-1.5275452078183038E-2</v>
      </c>
      <c r="J151" s="131">
        <v>930545.27293848607</v>
      </c>
      <c r="K151" s="54">
        <v>519346.125</v>
      </c>
      <c r="L151" s="54">
        <f t="shared" si="65"/>
        <v>1791.7631963432596</v>
      </c>
      <c r="M151" s="127">
        <f t="shared" si="66"/>
        <v>8.1274979124605906E-3</v>
      </c>
      <c r="N151" s="120">
        <f t="shared" si="67"/>
        <v>974148</v>
      </c>
      <c r="O151" s="140">
        <f t="shared" si="68"/>
        <v>-1.3951278036588799E-2</v>
      </c>
      <c r="P151" s="55">
        <f t="shared" si="69"/>
        <v>-5.9371691072466204E-3</v>
      </c>
      <c r="Q151" s="125">
        <f t="shared" si="70"/>
        <v>6.262212216909302E-2</v>
      </c>
      <c r="R151" s="55">
        <f t="shared" si="71"/>
        <v>5.4055289999999999E-2</v>
      </c>
      <c r="S151" s="56">
        <f t="shared" si="72"/>
        <v>975022.7179605125</v>
      </c>
      <c r="T151" s="123">
        <f t="shared" si="73"/>
        <v>0</v>
      </c>
      <c r="U151" s="49">
        <f t="shared" si="74"/>
        <v>6.262212216909302E-2</v>
      </c>
      <c r="V151" s="49">
        <f t="shared" si="58"/>
        <v>5.4055289999999999E-2</v>
      </c>
      <c r="W151" s="56">
        <f t="shared" si="75"/>
        <v>975022.7179605125</v>
      </c>
      <c r="X151" s="122">
        <f t="shared" si="76"/>
        <v>6.262212216909302E-2</v>
      </c>
      <c r="Y151" s="55">
        <f t="shared" si="77"/>
        <v>5.4055289999999978E-2</v>
      </c>
      <c r="Z151" s="56">
        <f t="shared" si="78"/>
        <v>975022.7179605125</v>
      </c>
      <c r="AA151" s="124">
        <f t="shared" si="79"/>
        <v>975022.7179605125</v>
      </c>
      <c r="AB151" s="51">
        <f t="shared" si="59"/>
        <v>1877.404434201781</v>
      </c>
      <c r="AC151" s="55">
        <f t="shared" si="60"/>
        <v>6.262212216909302E-2</v>
      </c>
      <c r="AD151" s="55">
        <f t="shared" si="61"/>
        <v>5.4055289999999978E-2</v>
      </c>
      <c r="AE151" s="116"/>
      <c r="AF151" s="145">
        <v>987331.81985567592</v>
      </c>
      <c r="AG151" s="118">
        <f t="shared" si="62"/>
        <v>1901.1055870604134</v>
      </c>
      <c r="AH151" s="55">
        <f t="shared" si="80"/>
        <v>-1.2467036560173561E-2</v>
      </c>
      <c r="AI151" s="55">
        <f t="shared" si="80"/>
        <v>-1.2467036560173561E-2</v>
      </c>
      <c r="AJ151" s="119">
        <f t="shared" si="63"/>
        <v>0</v>
      </c>
      <c r="AL151" s="120">
        <v>752028</v>
      </c>
      <c r="AM151" s="50">
        <v>72134</v>
      </c>
      <c r="AN151" s="50">
        <v>149986</v>
      </c>
    </row>
    <row r="152" spans="1:40">
      <c r="A152" s="9" t="s">
        <v>328</v>
      </c>
      <c r="B152" s="23" t="s">
        <v>329</v>
      </c>
      <c r="E152" s="134">
        <v>221351.72685255759</v>
      </c>
      <c r="F152" s="52">
        <v>133480.74755859375</v>
      </c>
      <c r="G152" s="251">
        <f t="shared" si="64"/>
        <v>1658.3045188250187</v>
      </c>
      <c r="H152" s="53">
        <v>4.9677208615071855E-2</v>
      </c>
      <c r="J152" s="131">
        <v>209912.73195263807</v>
      </c>
      <c r="K152" s="54">
        <v>134315.828125</v>
      </c>
      <c r="L152" s="54">
        <f t="shared" si="65"/>
        <v>1562.8294511744691</v>
      </c>
      <c r="M152" s="127">
        <f t="shared" si="66"/>
        <v>6.2561873654451983E-3</v>
      </c>
      <c r="N152" s="120">
        <f t="shared" si="67"/>
        <v>233872</v>
      </c>
      <c r="O152" s="140">
        <f t="shared" si="68"/>
        <v>5.4494049948816237E-2</v>
      </c>
      <c r="P152" s="55">
        <f t="shared" si="69"/>
        <v>6.1091162301043056E-2</v>
      </c>
      <c r="Q152" s="125">
        <f t="shared" si="70"/>
        <v>5.7459885263952737E-2</v>
      </c>
      <c r="R152" s="55">
        <f t="shared" si="71"/>
        <v>5.0885349617146393E-2</v>
      </c>
      <c r="S152" s="56">
        <f t="shared" si="72"/>
        <v>234070.57168048335</v>
      </c>
      <c r="T152" s="123">
        <f t="shared" si="73"/>
        <v>0</v>
      </c>
      <c r="U152" s="49">
        <f t="shared" si="74"/>
        <v>5.7459885263952737E-2</v>
      </c>
      <c r="V152" s="49">
        <f t="shared" si="58"/>
        <v>5.0885349617146393E-2</v>
      </c>
      <c r="W152" s="56">
        <f t="shared" si="75"/>
        <v>234070.57168048335</v>
      </c>
      <c r="X152" s="122">
        <f t="shared" si="76"/>
        <v>5.7459885263952737E-2</v>
      </c>
      <c r="Y152" s="55">
        <f t="shared" si="77"/>
        <v>5.0885349617146414E-2</v>
      </c>
      <c r="Z152" s="56">
        <f t="shared" si="78"/>
        <v>234070.57168048335</v>
      </c>
      <c r="AA152" s="124">
        <f t="shared" si="79"/>
        <v>234070.57168048335</v>
      </c>
      <c r="AB152" s="51">
        <f t="shared" si="59"/>
        <v>1742.6879240371236</v>
      </c>
      <c r="AC152" s="55">
        <f t="shared" si="60"/>
        <v>5.7459885263952737E-2</v>
      </c>
      <c r="AD152" s="55">
        <f t="shared" si="61"/>
        <v>5.0885349617146414E-2</v>
      </c>
      <c r="AE152" s="116"/>
      <c r="AF152" s="145">
        <v>222815.04292276519</v>
      </c>
      <c r="AG152" s="118">
        <f t="shared" si="62"/>
        <v>1658.8889487797676</v>
      </c>
      <c r="AH152" s="55">
        <f t="shared" si="80"/>
        <v>5.0515120568496386E-2</v>
      </c>
      <c r="AI152" s="55">
        <f t="shared" si="80"/>
        <v>5.0515120568496386E-2</v>
      </c>
      <c r="AJ152" s="119">
        <f t="shared" si="63"/>
        <v>0</v>
      </c>
      <c r="AL152" s="120">
        <v>175886</v>
      </c>
      <c r="AM152" s="50">
        <v>16702</v>
      </c>
      <c r="AN152" s="50">
        <v>41284</v>
      </c>
    </row>
    <row r="153" spans="1:40">
      <c r="A153" s="9" t="s">
        <v>330</v>
      </c>
      <c r="B153" s="23" t="s">
        <v>331</v>
      </c>
      <c r="E153" s="134">
        <v>434951.27805182373</v>
      </c>
      <c r="F153" s="52">
        <v>269110.24731445313</v>
      </c>
      <c r="G153" s="251">
        <f t="shared" si="64"/>
        <v>1616.2568404301107</v>
      </c>
      <c r="H153" s="53">
        <v>-4.9711627075002429E-2</v>
      </c>
      <c r="J153" s="131">
        <v>457982.73450662079</v>
      </c>
      <c r="K153" s="54">
        <v>271700.1875</v>
      </c>
      <c r="L153" s="54">
        <f t="shared" si="65"/>
        <v>1685.6180289040867</v>
      </c>
      <c r="M153" s="127">
        <f t="shared" si="66"/>
        <v>9.6240860814214013E-3</v>
      </c>
      <c r="N153" s="120">
        <f t="shared" si="67"/>
        <v>463850</v>
      </c>
      <c r="O153" s="140">
        <f t="shared" si="68"/>
        <v>-5.0288918597790722E-2</v>
      </c>
      <c r="P153" s="55">
        <f t="shared" si="69"/>
        <v>-4.114881739789622E-2</v>
      </c>
      <c r="Q153" s="125">
        <f t="shared" si="70"/>
        <v>6.4199608845537659E-2</v>
      </c>
      <c r="R153" s="55">
        <f t="shared" si="71"/>
        <v>5.4055289999999999E-2</v>
      </c>
      <c r="S153" s="56">
        <f t="shared" si="72"/>
        <v>463850</v>
      </c>
      <c r="T153" s="123">
        <f t="shared" si="73"/>
        <v>0.64854688344964739</v>
      </c>
      <c r="U153" s="49">
        <f t="shared" si="74"/>
        <v>6.8960497824168021E-2</v>
      </c>
      <c r="V153" s="49">
        <f t="shared" si="58"/>
        <v>5.877079653779322E-2</v>
      </c>
      <c r="W153" s="56">
        <f t="shared" si="75"/>
        <v>464945.7347155356</v>
      </c>
      <c r="X153" s="122">
        <f t="shared" si="76"/>
        <v>6.8960497824168021E-2</v>
      </c>
      <c r="Y153" s="55">
        <f t="shared" si="77"/>
        <v>5.8770796537793268E-2</v>
      </c>
      <c r="Z153" s="56">
        <f t="shared" si="78"/>
        <v>464945.7347155356</v>
      </c>
      <c r="AA153" s="124">
        <f t="shared" si="79"/>
        <v>464945.7347155356</v>
      </c>
      <c r="AB153" s="51">
        <f t="shared" si="59"/>
        <v>1711.2455423518454</v>
      </c>
      <c r="AC153" s="55">
        <f t="shared" si="60"/>
        <v>6.8960497824168021E-2</v>
      </c>
      <c r="AD153" s="55">
        <f t="shared" si="61"/>
        <v>5.8770796537793268E-2</v>
      </c>
      <c r="AE153" s="116"/>
      <c r="AF153" s="145">
        <v>486257.27269009437</v>
      </c>
      <c r="AG153" s="118">
        <f t="shared" si="62"/>
        <v>1789.6832430051024</v>
      </c>
      <c r="AH153" s="55">
        <f t="shared" si="80"/>
        <v>-4.3827700214452592E-2</v>
      </c>
      <c r="AI153" s="55">
        <f t="shared" si="80"/>
        <v>-4.3827700214452592E-2</v>
      </c>
      <c r="AJ153" s="119">
        <f t="shared" si="63"/>
        <v>0</v>
      </c>
      <c r="AL153" s="120">
        <v>344670</v>
      </c>
      <c r="AM153" s="50">
        <v>35389</v>
      </c>
      <c r="AN153" s="50">
        <v>83791</v>
      </c>
    </row>
    <row r="154" spans="1:40">
      <c r="A154" s="9" t="s">
        <v>332</v>
      </c>
      <c r="B154" s="23" t="s">
        <v>333</v>
      </c>
      <c r="E154" s="134">
        <v>300696.8835339747</v>
      </c>
      <c r="F154" s="52">
        <v>182620.41571044922</v>
      </c>
      <c r="G154" s="251">
        <f t="shared" si="64"/>
        <v>1646.5677310183089</v>
      </c>
      <c r="H154" s="53">
        <v>1.8576182170868982E-2</v>
      </c>
      <c r="J154" s="131">
        <v>294544.97483251634</v>
      </c>
      <c r="K154" s="54">
        <v>183940.03125</v>
      </c>
      <c r="L154" s="54">
        <f t="shared" si="65"/>
        <v>1601.3098009763239</v>
      </c>
      <c r="M154" s="127">
        <f t="shared" si="66"/>
        <v>7.2260022759069731E-3</v>
      </c>
      <c r="N154" s="120">
        <f t="shared" si="67"/>
        <v>319030</v>
      </c>
      <c r="O154" s="140">
        <f t="shared" si="68"/>
        <v>2.0886143805225243E-2</v>
      </c>
      <c r="P154" s="55">
        <f t="shared" si="69"/>
        <v>2.8263069403803742E-2</v>
      </c>
      <c r="Q154" s="125">
        <f t="shared" si="70"/>
        <v>6.1671895924471754E-2</v>
      </c>
      <c r="R154" s="55">
        <f t="shared" si="71"/>
        <v>5.4055289999999999E-2</v>
      </c>
      <c r="S154" s="56">
        <f t="shared" si="72"/>
        <v>319241.43044009502</v>
      </c>
      <c r="T154" s="123">
        <f t="shared" si="73"/>
        <v>0</v>
      </c>
      <c r="U154" s="49">
        <f t="shared" si="74"/>
        <v>6.1671895924471754E-2</v>
      </c>
      <c r="V154" s="49">
        <f t="shared" si="58"/>
        <v>5.4055289999999999E-2</v>
      </c>
      <c r="W154" s="56">
        <f t="shared" si="75"/>
        <v>319241.43044009502</v>
      </c>
      <c r="X154" s="122">
        <f t="shared" si="76"/>
        <v>6.1671895924471754E-2</v>
      </c>
      <c r="Y154" s="55">
        <f t="shared" si="77"/>
        <v>5.4055289999999978E-2</v>
      </c>
      <c r="Z154" s="56">
        <f t="shared" si="78"/>
        <v>319241.43044009502</v>
      </c>
      <c r="AA154" s="124">
        <f t="shared" si="79"/>
        <v>319241.43044009502</v>
      </c>
      <c r="AB154" s="51">
        <f t="shared" si="59"/>
        <v>1735.5734272231457</v>
      </c>
      <c r="AC154" s="55">
        <f t="shared" si="60"/>
        <v>6.1671895924471754E-2</v>
      </c>
      <c r="AD154" s="55">
        <f t="shared" si="61"/>
        <v>5.4055289999999978E-2</v>
      </c>
      <c r="AE154" s="116"/>
      <c r="AF154" s="145">
        <v>312621.57786240021</v>
      </c>
      <c r="AG154" s="118">
        <f t="shared" si="62"/>
        <v>1699.5842380688962</v>
      </c>
      <c r="AH154" s="55">
        <f t="shared" si="80"/>
        <v>2.1175290019835202E-2</v>
      </c>
      <c r="AI154" s="55">
        <f t="shared" si="80"/>
        <v>2.1175290019835202E-2</v>
      </c>
      <c r="AJ154" s="119">
        <f t="shared" si="63"/>
        <v>0</v>
      </c>
      <c r="AL154" s="120">
        <v>240915</v>
      </c>
      <c r="AM154" s="50">
        <v>22876</v>
      </c>
      <c r="AN154" s="50">
        <v>55239</v>
      </c>
    </row>
    <row r="155" spans="1:40">
      <c r="A155" s="9" t="s">
        <v>334</v>
      </c>
      <c r="B155" s="23" t="s">
        <v>335</v>
      </c>
      <c r="E155" s="134">
        <v>332922.55124630546</v>
      </c>
      <c r="F155" s="52">
        <v>225634.0859375</v>
      </c>
      <c r="G155" s="251">
        <f t="shared" si="64"/>
        <v>1475.4975954232557</v>
      </c>
      <c r="H155" s="53">
        <v>1.8030803195127509E-2</v>
      </c>
      <c r="J155" s="131">
        <v>325576.35535498225</v>
      </c>
      <c r="K155" s="54">
        <v>226834.03125</v>
      </c>
      <c r="L155" s="54">
        <f t="shared" si="65"/>
        <v>1435.3064818398243</v>
      </c>
      <c r="M155" s="127">
        <f t="shared" si="66"/>
        <v>5.3181030140649899E-3</v>
      </c>
      <c r="N155" s="120">
        <f t="shared" si="67"/>
        <v>352525</v>
      </c>
      <c r="O155" s="140">
        <f t="shared" si="68"/>
        <v>2.2563665237033348E-2</v>
      </c>
      <c r="P155" s="55">
        <f t="shared" si="69"/>
        <v>2.8001764147203678E-2</v>
      </c>
      <c r="Q155" s="125">
        <f t="shared" si="70"/>
        <v>5.9660864614740072E-2</v>
      </c>
      <c r="R155" s="55">
        <f t="shared" si="71"/>
        <v>5.4055289999999999E-2</v>
      </c>
      <c r="S155" s="56">
        <f t="shared" si="72"/>
        <v>352784.99850340514</v>
      </c>
      <c r="T155" s="123">
        <f t="shared" si="73"/>
        <v>0</v>
      </c>
      <c r="U155" s="49">
        <f t="shared" si="74"/>
        <v>5.9660864614740072E-2</v>
      </c>
      <c r="V155" s="49">
        <f t="shared" si="58"/>
        <v>5.4055289999999999E-2</v>
      </c>
      <c r="W155" s="56">
        <f t="shared" si="75"/>
        <v>352784.99850340514</v>
      </c>
      <c r="X155" s="122">
        <f t="shared" si="76"/>
        <v>5.9660864614740072E-2</v>
      </c>
      <c r="Y155" s="55">
        <f t="shared" si="77"/>
        <v>5.4055289999999978E-2</v>
      </c>
      <c r="Z155" s="56">
        <f t="shared" si="78"/>
        <v>352784.99850340514</v>
      </c>
      <c r="AA155" s="124">
        <f t="shared" si="79"/>
        <v>352784.99850340514</v>
      </c>
      <c r="AB155" s="51">
        <f t="shared" si="59"/>
        <v>1555.2560458381624</v>
      </c>
      <c r="AC155" s="55">
        <f t="shared" si="60"/>
        <v>5.9660864614740072E-2</v>
      </c>
      <c r="AD155" s="55">
        <f t="shared" si="61"/>
        <v>5.4055289999999978E-2</v>
      </c>
      <c r="AE155" s="116"/>
      <c r="AF155" s="145">
        <v>345388.84212533431</v>
      </c>
      <c r="AG155" s="118">
        <f t="shared" si="62"/>
        <v>1522.6500195849001</v>
      </c>
      <c r="AH155" s="55">
        <f t="shared" si="80"/>
        <v>2.141399916847031E-2</v>
      </c>
      <c r="AI155" s="55">
        <f t="shared" si="80"/>
        <v>2.141399916847031E-2</v>
      </c>
      <c r="AJ155" s="119">
        <f t="shared" si="63"/>
        <v>0</v>
      </c>
      <c r="AL155" s="120">
        <v>269607</v>
      </c>
      <c r="AM155" s="50">
        <v>28385</v>
      </c>
      <c r="AN155" s="50">
        <v>54533</v>
      </c>
    </row>
    <row r="156" spans="1:40">
      <c r="A156" s="9" t="s">
        <v>336</v>
      </c>
      <c r="B156" s="23" t="s">
        <v>337</v>
      </c>
      <c r="E156" s="134">
        <v>355048.36218428274</v>
      </c>
      <c r="F156" s="52">
        <v>188683.99951267242</v>
      </c>
      <c r="G156" s="251">
        <f t="shared" si="64"/>
        <v>1881.7089053724289</v>
      </c>
      <c r="H156" s="53">
        <v>1.4435324571867136E-2</v>
      </c>
      <c r="J156" s="131">
        <v>350364.91378625418</v>
      </c>
      <c r="K156" s="54">
        <v>189923.25</v>
      </c>
      <c r="L156" s="54">
        <f t="shared" si="65"/>
        <v>1844.7710524448912</v>
      </c>
      <c r="M156" s="127">
        <f t="shared" si="66"/>
        <v>6.5678620896751916E-3</v>
      </c>
      <c r="N156" s="120">
        <f t="shared" si="67"/>
        <v>378157</v>
      </c>
      <c r="O156" s="140">
        <f t="shared" si="68"/>
        <v>1.3367344199555875E-2</v>
      </c>
      <c r="P156" s="55">
        <f t="shared" si="69"/>
        <v>2.0023001162438936E-2</v>
      </c>
      <c r="Q156" s="125">
        <f t="shared" si="70"/>
        <v>6.0978179779612507E-2</v>
      </c>
      <c r="R156" s="55">
        <f t="shared" si="71"/>
        <v>5.4055289999999999E-2</v>
      </c>
      <c r="S156" s="56">
        <f t="shared" si="72"/>
        <v>378157</v>
      </c>
      <c r="T156" s="123">
        <f t="shared" si="73"/>
        <v>0</v>
      </c>
      <c r="U156" s="49">
        <f t="shared" si="74"/>
        <v>6.0978179779612507E-2</v>
      </c>
      <c r="V156" s="49">
        <f t="shared" si="58"/>
        <v>5.4055289999999999E-2</v>
      </c>
      <c r="W156" s="56">
        <f t="shared" si="75"/>
        <v>378157</v>
      </c>
      <c r="X156" s="122">
        <f t="shared" si="76"/>
        <v>6.0978179779612507E-2</v>
      </c>
      <c r="Y156" s="55">
        <f t="shared" si="77"/>
        <v>5.4055289999999978E-2</v>
      </c>
      <c r="Z156" s="56">
        <f t="shared" si="78"/>
        <v>378157</v>
      </c>
      <c r="AA156" s="124">
        <f t="shared" si="79"/>
        <v>378157</v>
      </c>
      <c r="AB156" s="51">
        <f t="shared" si="59"/>
        <v>1991.1043013427791</v>
      </c>
      <c r="AC156" s="55">
        <f t="shared" si="60"/>
        <v>6.5085887662039266E-2</v>
      </c>
      <c r="AD156" s="55">
        <f t="shared" si="61"/>
        <v>5.8136195060786378E-2</v>
      </c>
      <c r="AE156" s="116"/>
      <c r="AF156" s="145">
        <v>371709.42233264889</v>
      </c>
      <c r="AG156" s="118">
        <f t="shared" si="62"/>
        <v>1957.1559687012984</v>
      </c>
      <c r="AH156" s="55">
        <f t="shared" si="80"/>
        <v>1.7345747188461269E-2</v>
      </c>
      <c r="AI156" s="55">
        <f t="shared" si="80"/>
        <v>1.7345747188461269E-2</v>
      </c>
      <c r="AJ156" s="119">
        <f t="shared" si="63"/>
        <v>0</v>
      </c>
      <c r="AL156" s="120">
        <v>294637</v>
      </c>
      <c r="AM156" s="50">
        <v>30497</v>
      </c>
      <c r="AN156" s="50">
        <v>53023</v>
      </c>
    </row>
    <row r="157" spans="1:40">
      <c r="A157" s="9" t="s">
        <v>338</v>
      </c>
      <c r="B157" s="23" t="s">
        <v>339</v>
      </c>
      <c r="E157" s="134">
        <v>491708.32730592706</v>
      </c>
      <c r="F157" s="52">
        <v>299528.00341796875</v>
      </c>
      <c r="G157" s="251">
        <f t="shared" si="64"/>
        <v>1641.6105395654281</v>
      </c>
      <c r="H157" s="53">
        <v>-6.2836194131513645E-3</v>
      </c>
      <c r="J157" s="131">
        <v>494144.73965292057</v>
      </c>
      <c r="K157" s="54">
        <v>302095.9375</v>
      </c>
      <c r="L157" s="54">
        <f t="shared" si="65"/>
        <v>1635.721233930597</v>
      </c>
      <c r="M157" s="127">
        <f t="shared" si="66"/>
        <v>8.5732687853159462E-3</v>
      </c>
      <c r="N157" s="120">
        <f t="shared" si="67"/>
        <v>522316</v>
      </c>
      <c r="O157" s="140">
        <f t="shared" si="68"/>
        <v>-4.9305641677068746E-3</v>
      </c>
      <c r="P157" s="55">
        <f t="shared" si="69"/>
        <v>3.6004335657362496E-3</v>
      </c>
      <c r="Q157" s="125">
        <f t="shared" si="70"/>
        <v>6.3091989315754216E-2</v>
      </c>
      <c r="R157" s="55">
        <f t="shared" si="71"/>
        <v>5.4055289999999999E-2</v>
      </c>
      <c r="S157" s="56">
        <f t="shared" si="72"/>
        <v>522731.18383877998</v>
      </c>
      <c r="T157" s="123">
        <f t="shared" si="73"/>
        <v>0</v>
      </c>
      <c r="U157" s="49">
        <f t="shared" si="74"/>
        <v>6.3091989315754216E-2</v>
      </c>
      <c r="V157" s="49">
        <f t="shared" si="58"/>
        <v>5.4055289999999999E-2</v>
      </c>
      <c r="W157" s="56">
        <f t="shared" si="75"/>
        <v>522731.18383877998</v>
      </c>
      <c r="X157" s="122">
        <f t="shared" si="76"/>
        <v>6.3091989315754216E-2</v>
      </c>
      <c r="Y157" s="55">
        <f t="shared" si="77"/>
        <v>5.4055289999999978E-2</v>
      </c>
      <c r="Z157" s="56">
        <f t="shared" si="78"/>
        <v>522731.18383877998</v>
      </c>
      <c r="AA157" s="124">
        <f t="shared" si="79"/>
        <v>522731.18383877998</v>
      </c>
      <c r="AB157" s="51">
        <f t="shared" si="59"/>
        <v>1730.348273348694</v>
      </c>
      <c r="AC157" s="55">
        <f t="shared" si="60"/>
        <v>6.3091989315754216E-2</v>
      </c>
      <c r="AD157" s="55">
        <f t="shared" si="61"/>
        <v>5.40552900000002E-2</v>
      </c>
      <c r="AE157" s="116"/>
      <c r="AF157" s="145">
        <v>524510.60133952985</v>
      </c>
      <c r="AG157" s="118">
        <f t="shared" si="62"/>
        <v>1736.2385131032418</v>
      </c>
      <c r="AH157" s="55">
        <f t="shared" si="80"/>
        <v>-3.3925291427960858E-3</v>
      </c>
      <c r="AI157" s="55">
        <f t="shared" si="80"/>
        <v>-3.3925291427961968E-3</v>
      </c>
      <c r="AJ157" s="119">
        <f t="shared" si="63"/>
        <v>0</v>
      </c>
      <c r="AL157" s="120">
        <v>394320</v>
      </c>
      <c r="AM157" s="50">
        <v>41300</v>
      </c>
      <c r="AN157" s="50">
        <v>86696</v>
      </c>
    </row>
    <row r="158" spans="1:40">
      <c r="A158" s="9" t="s">
        <v>340</v>
      </c>
      <c r="B158" s="23" t="s">
        <v>341</v>
      </c>
      <c r="E158" s="134">
        <v>364920.78530298697</v>
      </c>
      <c r="F158" s="52">
        <v>240990.58837890625</v>
      </c>
      <c r="G158" s="251">
        <f t="shared" si="64"/>
        <v>1514.2532650662149</v>
      </c>
      <c r="H158" s="53">
        <v>5.2519077942347892E-5</v>
      </c>
      <c r="J158" s="131">
        <v>365417.24778446305</v>
      </c>
      <c r="K158" s="54">
        <v>242897.75</v>
      </c>
      <c r="L158" s="54">
        <f t="shared" si="65"/>
        <v>1504.4077097645534</v>
      </c>
      <c r="M158" s="127">
        <f t="shared" si="66"/>
        <v>7.9138427517972953E-3</v>
      </c>
      <c r="N158" s="120">
        <f t="shared" si="67"/>
        <v>387473</v>
      </c>
      <c r="O158" s="140">
        <f t="shared" si="68"/>
        <v>-1.3586180851783425E-3</v>
      </c>
      <c r="P158" s="55">
        <f t="shared" si="69"/>
        <v>6.5444727767332012E-3</v>
      </c>
      <c r="Q158" s="125">
        <f t="shared" si="70"/>
        <v>6.2396917816760045E-2</v>
      </c>
      <c r="R158" s="55">
        <f t="shared" si="71"/>
        <v>5.4055289999999999E-2</v>
      </c>
      <c r="S158" s="56">
        <f t="shared" si="72"/>
        <v>387690.71755316498</v>
      </c>
      <c r="T158" s="123">
        <f t="shared" si="73"/>
        <v>0</v>
      </c>
      <c r="U158" s="49">
        <f t="shared" si="74"/>
        <v>6.2396917816760045E-2</v>
      </c>
      <c r="V158" s="49">
        <f t="shared" si="58"/>
        <v>5.4055289999999999E-2</v>
      </c>
      <c r="W158" s="56">
        <f t="shared" si="75"/>
        <v>387690.71755316498</v>
      </c>
      <c r="X158" s="122">
        <f t="shared" si="76"/>
        <v>6.2396917816760045E-2</v>
      </c>
      <c r="Y158" s="55">
        <f t="shared" si="77"/>
        <v>5.4055289999999978E-2</v>
      </c>
      <c r="Z158" s="56">
        <f t="shared" si="78"/>
        <v>387690.71755316498</v>
      </c>
      <c r="AA158" s="124">
        <f t="shared" si="79"/>
        <v>387690.71755316498</v>
      </c>
      <c r="AB158" s="51">
        <f t="shared" si="59"/>
        <v>1596.1066644428158</v>
      </c>
      <c r="AC158" s="55">
        <f t="shared" si="60"/>
        <v>6.2396917816760045E-2</v>
      </c>
      <c r="AD158" s="55">
        <f t="shared" si="61"/>
        <v>5.4055289999999978E-2</v>
      </c>
      <c r="AE158" s="116"/>
      <c r="AF158" s="145">
        <v>387809.6718579384</v>
      </c>
      <c r="AG158" s="118">
        <f t="shared" si="62"/>
        <v>1596.596394400271</v>
      </c>
      <c r="AH158" s="55">
        <f t="shared" si="80"/>
        <v>-3.0673372379685926E-4</v>
      </c>
      <c r="AI158" s="55">
        <f t="shared" si="80"/>
        <v>-3.0673372379697028E-4</v>
      </c>
      <c r="AJ158" s="119">
        <f t="shared" si="63"/>
        <v>0</v>
      </c>
      <c r="AL158" s="120">
        <v>288812</v>
      </c>
      <c r="AM158" s="50">
        <v>30652</v>
      </c>
      <c r="AN158" s="50">
        <v>68009</v>
      </c>
    </row>
    <row r="159" spans="1:40">
      <c r="A159" s="9" t="s">
        <v>342</v>
      </c>
      <c r="B159" s="23" t="s">
        <v>343</v>
      </c>
      <c r="E159" s="134">
        <v>582929.28756834497</v>
      </c>
      <c r="F159" s="52">
        <v>372157.24578857422</v>
      </c>
      <c r="G159" s="251">
        <f t="shared" si="64"/>
        <v>1566.3521110093131</v>
      </c>
      <c r="H159" s="53">
        <v>1.4052706704669848E-2</v>
      </c>
      <c r="J159" s="131">
        <v>572691.41973630257</v>
      </c>
      <c r="K159" s="54">
        <v>374092.875</v>
      </c>
      <c r="L159" s="54">
        <f t="shared" si="65"/>
        <v>1530.880318787955</v>
      </c>
      <c r="M159" s="127">
        <f t="shared" si="66"/>
        <v>5.2011058049517001E-3</v>
      </c>
      <c r="N159" s="120">
        <f t="shared" si="67"/>
        <v>617121</v>
      </c>
      <c r="O159" s="140">
        <f t="shared" si="68"/>
        <v>1.7876761339914005E-2</v>
      </c>
      <c r="P159" s="55">
        <f t="shared" si="69"/>
        <v>2.317084607204456E-2</v>
      </c>
      <c r="Q159" s="125">
        <f t="shared" si="70"/>
        <v>5.9537543087559097E-2</v>
      </c>
      <c r="R159" s="55">
        <f t="shared" si="71"/>
        <v>5.4055289999999999E-2</v>
      </c>
      <c r="S159" s="56">
        <f t="shared" si="72"/>
        <v>617635.46514394542</v>
      </c>
      <c r="T159" s="123">
        <f t="shared" si="73"/>
        <v>0</v>
      </c>
      <c r="U159" s="49">
        <f t="shared" si="74"/>
        <v>5.9537543087559097E-2</v>
      </c>
      <c r="V159" s="49">
        <f t="shared" si="58"/>
        <v>5.4055289999999999E-2</v>
      </c>
      <c r="W159" s="56">
        <f t="shared" si="75"/>
        <v>617635.46514394542</v>
      </c>
      <c r="X159" s="122">
        <f t="shared" si="76"/>
        <v>5.9537543087559097E-2</v>
      </c>
      <c r="Y159" s="55">
        <f t="shared" si="77"/>
        <v>5.4055289999999978E-2</v>
      </c>
      <c r="Z159" s="56">
        <f t="shared" si="78"/>
        <v>617635.46514394542</v>
      </c>
      <c r="AA159" s="124">
        <f t="shared" si="79"/>
        <v>617635.46514394542</v>
      </c>
      <c r="AB159" s="51">
        <f t="shared" si="59"/>
        <v>1651.0217286120337</v>
      </c>
      <c r="AC159" s="55">
        <f t="shared" si="60"/>
        <v>5.9537543087559097E-2</v>
      </c>
      <c r="AD159" s="55">
        <f t="shared" si="61"/>
        <v>5.4055289999999978E-2</v>
      </c>
      <c r="AE159" s="116"/>
      <c r="AF159" s="145">
        <v>607658.66558051226</v>
      </c>
      <c r="AG159" s="118">
        <f t="shared" si="62"/>
        <v>1624.3524167107225</v>
      </c>
      <c r="AH159" s="55">
        <f t="shared" si="80"/>
        <v>1.6418427200247443E-2</v>
      </c>
      <c r="AI159" s="55">
        <f t="shared" si="80"/>
        <v>1.6418427200247443E-2</v>
      </c>
      <c r="AJ159" s="119">
        <f t="shared" si="63"/>
        <v>0</v>
      </c>
      <c r="AL159" s="120">
        <v>468036</v>
      </c>
      <c r="AM159" s="50">
        <v>47298</v>
      </c>
      <c r="AN159" s="50">
        <v>101787</v>
      </c>
    </row>
    <row r="160" spans="1:40">
      <c r="A160" s="9" t="s">
        <v>344</v>
      </c>
      <c r="B160" s="23" t="s">
        <v>345</v>
      </c>
      <c r="E160" s="134">
        <v>375382.01809621259</v>
      </c>
      <c r="F160" s="52">
        <v>206477.25146484375</v>
      </c>
      <c r="G160" s="251">
        <f t="shared" si="64"/>
        <v>1818.0308747480967</v>
      </c>
      <c r="H160" s="53">
        <v>1.1831035367620535E-2</v>
      </c>
      <c r="J160" s="131">
        <v>371623.37557099946</v>
      </c>
      <c r="K160" s="54">
        <v>207538.234375</v>
      </c>
      <c r="L160" s="54">
        <f t="shared" si="65"/>
        <v>1790.6260824186963</v>
      </c>
      <c r="M160" s="127">
        <f t="shared" si="66"/>
        <v>5.1384978375543788E-3</v>
      </c>
      <c r="N160" s="120">
        <f t="shared" si="67"/>
        <v>397404</v>
      </c>
      <c r="O160" s="140">
        <f t="shared" si="68"/>
        <v>1.0114117604787198E-2</v>
      </c>
      <c r="P160" s="55">
        <f t="shared" si="69"/>
        <v>1.5304586813782661E-2</v>
      </c>
      <c r="Q160" s="125">
        <f t="shared" si="70"/>
        <v>5.9471550828327668E-2</v>
      </c>
      <c r="R160" s="55">
        <f t="shared" si="71"/>
        <v>5.4055289999999999E-2</v>
      </c>
      <c r="S160" s="56">
        <f t="shared" si="72"/>
        <v>397706.56886546174</v>
      </c>
      <c r="T160" s="123">
        <f t="shared" si="73"/>
        <v>0</v>
      </c>
      <c r="U160" s="49">
        <f t="shared" si="74"/>
        <v>5.9471550828327668E-2</v>
      </c>
      <c r="V160" s="49">
        <f t="shared" si="58"/>
        <v>5.4055289999999999E-2</v>
      </c>
      <c r="W160" s="56">
        <f t="shared" si="75"/>
        <v>397706.56886546174</v>
      </c>
      <c r="X160" s="122">
        <f t="shared" si="76"/>
        <v>5.9471550828327668E-2</v>
      </c>
      <c r="Y160" s="55">
        <f t="shared" si="77"/>
        <v>5.4055289999999978E-2</v>
      </c>
      <c r="Z160" s="56">
        <f t="shared" si="78"/>
        <v>397706.56886546174</v>
      </c>
      <c r="AA160" s="124">
        <f t="shared" si="79"/>
        <v>397706.56886546174</v>
      </c>
      <c r="AB160" s="51">
        <f t="shared" si="59"/>
        <v>1916.3050609115589</v>
      </c>
      <c r="AC160" s="55">
        <f t="shared" si="60"/>
        <v>5.9471550828327668E-2</v>
      </c>
      <c r="AD160" s="55">
        <f t="shared" si="61"/>
        <v>5.40552900000002E-2</v>
      </c>
      <c r="AE160" s="116"/>
      <c r="AF160" s="145">
        <v>394435.86836589937</v>
      </c>
      <c r="AG160" s="118">
        <f t="shared" si="62"/>
        <v>1900.5455527447284</v>
      </c>
      <c r="AH160" s="55">
        <f t="shared" si="80"/>
        <v>8.2920970476454414E-3</v>
      </c>
      <c r="AI160" s="55">
        <f t="shared" si="80"/>
        <v>8.2920970476456635E-3</v>
      </c>
      <c r="AJ160" s="119">
        <f t="shared" si="63"/>
        <v>0</v>
      </c>
      <c r="AL160" s="120">
        <v>303625</v>
      </c>
      <c r="AM160" s="50">
        <v>29804</v>
      </c>
      <c r="AN160" s="50">
        <v>63975</v>
      </c>
    </row>
    <row r="161" spans="1:40">
      <c r="A161" s="9" t="s">
        <v>346</v>
      </c>
      <c r="B161" s="23" t="s">
        <v>347</v>
      </c>
      <c r="E161" s="134">
        <v>157163.3765309593</v>
      </c>
      <c r="F161" s="52">
        <v>96804.16748046875</v>
      </c>
      <c r="G161" s="251">
        <f t="shared" si="64"/>
        <v>1623.5187040131166</v>
      </c>
      <c r="H161" s="53">
        <v>1.2565460388701766E-2</v>
      </c>
      <c r="J161" s="131">
        <v>154818.18429248157</v>
      </c>
      <c r="K161" s="54">
        <v>97135.1953125</v>
      </c>
      <c r="L161" s="54">
        <f t="shared" si="65"/>
        <v>1593.8423121959643</v>
      </c>
      <c r="M161" s="127">
        <f t="shared" si="66"/>
        <v>3.4195617879575479E-3</v>
      </c>
      <c r="N161" s="120">
        <f t="shared" si="67"/>
        <v>166251</v>
      </c>
      <c r="O161" s="140">
        <f t="shared" si="68"/>
        <v>1.5148041227813325E-2</v>
      </c>
      <c r="P161" s="55">
        <f t="shared" si="69"/>
        <v>1.8619402678715868E-2</v>
      </c>
      <c r="Q161" s="125">
        <f t="shared" si="70"/>
        <v>5.7659697192078418E-2</v>
      </c>
      <c r="R161" s="55">
        <f t="shared" si="71"/>
        <v>5.4055289999999999E-2</v>
      </c>
      <c r="S161" s="56">
        <f t="shared" si="72"/>
        <v>166251</v>
      </c>
      <c r="T161" s="123">
        <f t="shared" si="73"/>
        <v>0</v>
      </c>
      <c r="U161" s="49">
        <f t="shared" si="74"/>
        <v>5.7659697192078418E-2</v>
      </c>
      <c r="V161" s="49">
        <f t="shared" si="58"/>
        <v>5.4055289999999999E-2</v>
      </c>
      <c r="W161" s="56">
        <f t="shared" si="75"/>
        <v>166251</v>
      </c>
      <c r="X161" s="122">
        <f t="shared" si="76"/>
        <v>5.7659697192078418E-2</v>
      </c>
      <c r="Y161" s="55">
        <f t="shared" si="77"/>
        <v>5.4055289999999978E-2</v>
      </c>
      <c r="Z161" s="56">
        <f t="shared" si="78"/>
        <v>166251</v>
      </c>
      <c r="AA161" s="124">
        <f t="shared" si="79"/>
        <v>166251</v>
      </c>
      <c r="AB161" s="51">
        <f t="shared" si="59"/>
        <v>1711.5423453377844</v>
      </c>
      <c r="AC161" s="55">
        <f t="shared" si="60"/>
        <v>5.7822780787930794E-2</v>
      </c>
      <c r="AD161" s="55">
        <f t="shared" si="61"/>
        <v>5.4217817821923031E-2</v>
      </c>
      <c r="AE161" s="116"/>
      <c r="AF161" s="145">
        <v>164347.69683948593</v>
      </c>
      <c r="AG161" s="118">
        <f t="shared" si="62"/>
        <v>1691.9479732423679</v>
      </c>
      <c r="AH161" s="55">
        <f t="shared" si="80"/>
        <v>1.1580954264135412E-2</v>
      </c>
      <c r="AI161" s="55">
        <f t="shared" si="80"/>
        <v>1.1580954264135412E-2</v>
      </c>
      <c r="AJ161" s="119">
        <f t="shared" si="63"/>
        <v>0</v>
      </c>
      <c r="AL161" s="120">
        <v>125574</v>
      </c>
      <c r="AM161" s="50">
        <v>12046</v>
      </c>
      <c r="AN161" s="50">
        <v>28631</v>
      </c>
    </row>
    <row r="162" spans="1:40">
      <c r="A162" s="9" t="s">
        <v>348</v>
      </c>
      <c r="B162" s="23" t="s">
        <v>349</v>
      </c>
      <c r="E162" s="134">
        <v>195158.38332347368</v>
      </c>
      <c r="F162" s="52">
        <v>113167.08203125</v>
      </c>
      <c r="G162" s="251">
        <f t="shared" si="64"/>
        <v>1724.5154670470567</v>
      </c>
      <c r="H162" s="53">
        <v>-4.8892760459868789E-3</v>
      </c>
      <c r="J162" s="131">
        <v>196486.90293856355</v>
      </c>
      <c r="K162" s="54">
        <v>114335.75</v>
      </c>
      <c r="L162" s="54">
        <f t="shared" si="65"/>
        <v>1718.5080164214917</v>
      </c>
      <c r="M162" s="127">
        <f t="shared" si="66"/>
        <v>1.0326925001276299E-2</v>
      </c>
      <c r="N162" s="120">
        <f t="shared" si="67"/>
        <v>207666</v>
      </c>
      <c r="O162" s="140">
        <f t="shared" si="68"/>
        <v>-6.7613647282397382E-3</v>
      </c>
      <c r="P162" s="55">
        <f t="shared" si="69"/>
        <v>3.4957361665817199E-3</v>
      </c>
      <c r="Q162" s="125">
        <f t="shared" si="70"/>
        <v>6.4940439927028581E-2</v>
      </c>
      <c r="R162" s="55">
        <f t="shared" si="71"/>
        <v>5.4055289999999999E-2</v>
      </c>
      <c r="S162" s="56">
        <f t="shared" si="72"/>
        <v>207832.05459194773</v>
      </c>
      <c r="T162" s="123">
        <f t="shared" si="73"/>
        <v>0</v>
      </c>
      <c r="U162" s="49">
        <f t="shared" si="74"/>
        <v>6.4940439927028581E-2</v>
      </c>
      <c r="V162" s="49">
        <f t="shared" si="58"/>
        <v>5.4055289999999999E-2</v>
      </c>
      <c r="W162" s="56">
        <f t="shared" si="75"/>
        <v>207832.05459194773</v>
      </c>
      <c r="X162" s="122">
        <f t="shared" si="76"/>
        <v>6.4940439927028581E-2</v>
      </c>
      <c r="Y162" s="55">
        <f t="shared" si="77"/>
        <v>5.4055289999999978E-2</v>
      </c>
      <c r="Z162" s="56">
        <f t="shared" si="78"/>
        <v>207832.05459194773</v>
      </c>
      <c r="AA162" s="124">
        <f t="shared" si="79"/>
        <v>207832.05459194773</v>
      </c>
      <c r="AB162" s="51">
        <f t="shared" si="59"/>
        <v>1817.7346507277709</v>
      </c>
      <c r="AC162" s="55">
        <f t="shared" si="60"/>
        <v>6.4940439927028581E-2</v>
      </c>
      <c r="AD162" s="55">
        <f t="shared" si="61"/>
        <v>5.4055289999999978E-2</v>
      </c>
      <c r="AE162" s="116"/>
      <c r="AF162" s="145">
        <v>208547.29806886666</v>
      </c>
      <c r="AG162" s="118">
        <f t="shared" si="62"/>
        <v>1823.9902923527125</v>
      </c>
      <c r="AH162" s="55">
        <f t="shared" si="80"/>
        <v>-3.429646337027803E-3</v>
      </c>
      <c r="AI162" s="55">
        <f t="shared" si="80"/>
        <v>-3.4296463370276919E-3</v>
      </c>
      <c r="AJ162" s="119">
        <f t="shared" si="63"/>
        <v>0</v>
      </c>
      <c r="AL162" s="120">
        <v>157065</v>
      </c>
      <c r="AM162" s="50">
        <v>16123</v>
      </c>
      <c r="AN162" s="50">
        <v>34478</v>
      </c>
    </row>
    <row r="163" spans="1:40">
      <c r="A163" s="9" t="s">
        <v>350</v>
      </c>
      <c r="B163" s="23" t="s">
        <v>351</v>
      </c>
      <c r="E163" s="134">
        <v>281948.13240073627</v>
      </c>
      <c r="F163" s="52">
        <v>145493.9150390625</v>
      </c>
      <c r="G163" s="251">
        <f t="shared" si="64"/>
        <v>1937.8688952389402</v>
      </c>
      <c r="H163" s="53">
        <v>-3.727229958830125E-3</v>
      </c>
      <c r="J163" s="131">
        <v>283750.35015635064</v>
      </c>
      <c r="K163" s="54">
        <v>146794.5625</v>
      </c>
      <c r="L163" s="54">
        <f t="shared" si="65"/>
        <v>1932.9758904138607</v>
      </c>
      <c r="M163" s="127">
        <f t="shared" si="66"/>
        <v>8.9395316676186276E-3</v>
      </c>
      <c r="N163" s="120">
        <f t="shared" si="67"/>
        <v>299556</v>
      </c>
      <c r="O163" s="140">
        <f t="shared" si="68"/>
        <v>-6.3514203757680798E-3</v>
      </c>
      <c r="P163" s="55">
        <f t="shared" si="69"/>
        <v>2.5313325682669863E-3</v>
      </c>
      <c r="Q163" s="125">
        <f t="shared" si="70"/>
        <v>6.347805064437595E-2</v>
      </c>
      <c r="R163" s="55">
        <f t="shared" si="71"/>
        <v>5.4055289999999999E-2</v>
      </c>
      <c r="S163" s="56">
        <f t="shared" si="72"/>
        <v>299845.65022835741</v>
      </c>
      <c r="T163" s="123">
        <f t="shared" si="73"/>
        <v>0</v>
      </c>
      <c r="U163" s="49">
        <f t="shared" si="74"/>
        <v>6.347805064437595E-2</v>
      </c>
      <c r="V163" s="49">
        <f t="shared" si="58"/>
        <v>5.4055289999999999E-2</v>
      </c>
      <c r="W163" s="56">
        <f t="shared" si="75"/>
        <v>299845.65022835741</v>
      </c>
      <c r="X163" s="122">
        <f t="shared" si="76"/>
        <v>6.347805064437595E-2</v>
      </c>
      <c r="Y163" s="55">
        <f t="shared" si="77"/>
        <v>5.4055289999999978E-2</v>
      </c>
      <c r="Z163" s="56">
        <f t="shared" si="78"/>
        <v>299845.65022835741</v>
      </c>
      <c r="AA163" s="124">
        <f t="shared" si="79"/>
        <v>299845.65022835741</v>
      </c>
      <c r="AB163" s="51">
        <f t="shared" si="59"/>
        <v>2042.620960353061</v>
      </c>
      <c r="AC163" s="55">
        <f t="shared" si="60"/>
        <v>6.347805064437595E-2</v>
      </c>
      <c r="AD163" s="55">
        <f t="shared" si="61"/>
        <v>5.40552900000002E-2</v>
      </c>
      <c r="AE163" s="116"/>
      <c r="AF163" s="145">
        <v>301176.11185454368</v>
      </c>
      <c r="AG163" s="118">
        <f t="shared" si="62"/>
        <v>2051.6843861607185</v>
      </c>
      <c r="AH163" s="55">
        <f t="shared" si="80"/>
        <v>-4.4175536299798646E-3</v>
      </c>
      <c r="AI163" s="55">
        <f t="shared" si="80"/>
        <v>-4.4175536299799756E-3</v>
      </c>
      <c r="AJ163" s="119">
        <f t="shared" si="63"/>
        <v>0</v>
      </c>
      <c r="AL163" s="120">
        <v>228664</v>
      </c>
      <c r="AM163" s="50">
        <v>23187</v>
      </c>
      <c r="AN163" s="50">
        <v>47705</v>
      </c>
    </row>
    <row r="164" spans="1:40">
      <c r="A164" s="9" t="s">
        <v>352</v>
      </c>
      <c r="B164" s="23" t="s">
        <v>353</v>
      </c>
      <c r="E164" s="134">
        <v>342215.63812910864</v>
      </c>
      <c r="F164" s="52">
        <v>226201.33227539063</v>
      </c>
      <c r="G164" s="251">
        <f t="shared" si="64"/>
        <v>1512.8807363188978</v>
      </c>
      <c r="H164" s="53">
        <v>1.4896136804585236E-3</v>
      </c>
      <c r="J164" s="131">
        <v>342495.90398686443</v>
      </c>
      <c r="K164" s="54">
        <v>227382.6875</v>
      </c>
      <c r="L164" s="54">
        <f t="shared" si="65"/>
        <v>1506.253214580659</v>
      </c>
      <c r="M164" s="127">
        <f t="shared" si="66"/>
        <v>5.2225829650336397E-3</v>
      </c>
      <c r="N164" s="120">
        <f t="shared" si="67"/>
        <v>362235</v>
      </c>
      <c r="O164" s="140">
        <f t="shared" si="68"/>
        <v>-8.1830426143292279E-4</v>
      </c>
      <c r="P164" s="55">
        <f t="shared" si="69"/>
        <v>4.4000050417047909E-3</v>
      </c>
      <c r="Q164" s="125">
        <f t="shared" si="70"/>
        <v>5.9560181201757656E-2</v>
      </c>
      <c r="R164" s="55">
        <f t="shared" si="71"/>
        <v>5.4055289999999999E-2</v>
      </c>
      <c r="S164" s="56">
        <f t="shared" si="72"/>
        <v>362598.06354615348</v>
      </c>
      <c r="T164" s="123">
        <f t="shared" si="73"/>
        <v>0</v>
      </c>
      <c r="U164" s="49">
        <f t="shared" si="74"/>
        <v>5.9560181201757656E-2</v>
      </c>
      <c r="V164" s="49">
        <f t="shared" si="58"/>
        <v>5.4055289999999999E-2</v>
      </c>
      <c r="W164" s="56">
        <f t="shared" si="75"/>
        <v>362598.06354615348</v>
      </c>
      <c r="X164" s="122">
        <f t="shared" si="76"/>
        <v>5.9560181201757656E-2</v>
      </c>
      <c r="Y164" s="55">
        <f t="shared" si="77"/>
        <v>5.4055289999999978E-2</v>
      </c>
      <c r="Z164" s="56">
        <f t="shared" si="78"/>
        <v>362598.06354615348</v>
      </c>
      <c r="AA164" s="124">
        <f t="shared" si="79"/>
        <v>362598.06354615348</v>
      </c>
      <c r="AB164" s="51">
        <f t="shared" si="59"/>
        <v>1594.6599432560295</v>
      </c>
      <c r="AC164" s="55">
        <f t="shared" si="60"/>
        <v>5.9560181201757656E-2</v>
      </c>
      <c r="AD164" s="55">
        <f t="shared" si="61"/>
        <v>5.4055289999999978E-2</v>
      </c>
      <c r="AE164" s="116"/>
      <c r="AF164" s="145">
        <v>363393.38251450169</v>
      </c>
      <c r="AG164" s="118">
        <f t="shared" si="62"/>
        <v>1598.1576544366496</v>
      </c>
      <c r="AH164" s="55">
        <f t="shared" si="80"/>
        <v>-2.1885895743202211E-3</v>
      </c>
      <c r="AI164" s="55">
        <f t="shared" si="80"/>
        <v>-2.1885895743202211E-3</v>
      </c>
      <c r="AJ164" s="119">
        <f t="shared" si="63"/>
        <v>0</v>
      </c>
      <c r="AL164" s="120">
        <v>275440</v>
      </c>
      <c r="AM164" s="50">
        <v>30106</v>
      </c>
      <c r="AN164" s="50">
        <v>56689</v>
      </c>
    </row>
    <row r="165" spans="1:40">
      <c r="A165" s="9" t="s">
        <v>354</v>
      </c>
      <c r="B165" s="23" t="s">
        <v>355</v>
      </c>
      <c r="E165" s="134">
        <v>325137.41775945673</v>
      </c>
      <c r="F165" s="52">
        <v>204854.00341796875</v>
      </c>
      <c r="G165" s="251">
        <f t="shared" si="64"/>
        <v>1587.1665299899985</v>
      </c>
      <c r="H165" s="53">
        <v>-1.696721237191201E-2</v>
      </c>
      <c r="J165" s="131">
        <v>330519.35386724991</v>
      </c>
      <c r="K165" s="54">
        <v>205878.6875</v>
      </c>
      <c r="L165" s="54">
        <f t="shared" si="65"/>
        <v>1605.4083007851402</v>
      </c>
      <c r="M165" s="127">
        <f t="shared" si="66"/>
        <v>5.0020212684862564E-3</v>
      </c>
      <c r="N165" s="120">
        <f t="shared" si="67"/>
        <v>344931</v>
      </c>
      <c r="O165" s="140">
        <f t="shared" si="68"/>
        <v>-1.6283270691479057E-2</v>
      </c>
      <c r="P165" s="55">
        <f t="shared" si="69"/>
        <v>-1.1362698689311945E-2</v>
      </c>
      <c r="Q165" s="125">
        <f t="shared" si="70"/>
        <v>5.9327696978740407E-2</v>
      </c>
      <c r="R165" s="55">
        <f t="shared" si="71"/>
        <v>5.4055289999999999E-2</v>
      </c>
      <c r="S165" s="56">
        <f t="shared" si="72"/>
        <v>344931</v>
      </c>
      <c r="T165" s="123">
        <f t="shared" si="73"/>
        <v>0</v>
      </c>
      <c r="U165" s="49">
        <f t="shared" si="74"/>
        <v>5.9327696978740407E-2</v>
      </c>
      <c r="V165" s="49">
        <f t="shared" si="58"/>
        <v>5.4055289999999999E-2</v>
      </c>
      <c r="W165" s="56">
        <f t="shared" si="75"/>
        <v>344931</v>
      </c>
      <c r="X165" s="122">
        <f t="shared" si="76"/>
        <v>5.9327696978740407E-2</v>
      </c>
      <c r="Y165" s="55">
        <f t="shared" si="77"/>
        <v>5.4055289999999978E-2</v>
      </c>
      <c r="Z165" s="56">
        <f t="shared" si="78"/>
        <v>344931</v>
      </c>
      <c r="AA165" s="124">
        <f t="shared" si="79"/>
        <v>344931</v>
      </c>
      <c r="AB165" s="51">
        <f t="shared" si="59"/>
        <v>1675.4089711204324</v>
      </c>
      <c r="AC165" s="55">
        <f t="shared" si="60"/>
        <v>6.0877589472605687E-2</v>
      </c>
      <c r="AD165" s="55">
        <f t="shared" si="61"/>
        <v>5.5597468484286816E-2</v>
      </c>
      <c r="AE165" s="116"/>
      <c r="AF165" s="145">
        <v>350640.58336252626</v>
      </c>
      <c r="AG165" s="118">
        <f t="shared" si="62"/>
        <v>1703.1417269090869</v>
      </c>
      <c r="AH165" s="55">
        <f t="shared" si="80"/>
        <v>-1.6283293016949862E-2</v>
      </c>
      <c r="AI165" s="55">
        <f t="shared" si="80"/>
        <v>-1.6283293016949751E-2</v>
      </c>
      <c r="AJ165" s="119">
        <f t="shared" si="63"/>
        <v>0</v>
      </c>
      <c r="AL165" s="120">
        <v>260032</v>
      </c>
      <c r="AM165" s="50">
        <v>27160</v>
      </c>
      <c r="AN165" s="50">
        <v>57739</v>
      </c>
    </row>
    <row r="166" spans="1:40">
      <c r="A166" s="9" t="s">
        <v>356</v>
      </c>
      <c r="B166" s="23" t="s">
        <v>357</v>
      </c>
      <c r="E166" s="134">
        <v>264569.65266945492</v>
      </c>
      <c r="F166" s="52">
        <v>144499.16479492188</v>
      </c>
      <c r="G166" s="251">
        <f t="shared" si="64"/>
        <v>1830.9424351686819</v>
      </c>
      <c r="H166" s="53">
        <v>2.0549492111449519E-2</v>
      </c>
      <c r="J166" s="131">
        <v>259117.1973845989</v>
      </c>
      <c r="K166" s="54">
        <v>145043.375</v>
      </c>
      <c r="L166" s="54">
        <f t="shared" si="65"/>
        <v>1786.4807502210899</v>
      </c>
      <c r="M166" s="127">
        <f t="shared" si="66"/>
        <v>3.7661823571817354E-3</v>
      </c>
      <c r="N166" s="120">
        <f t="shared" si="67"/>
        <v>279461</v>
      </c>
      <c r="O166" s="140">
        <f t="shared" si="68"/>
        <v>2.104242921693511E-2</v>
      </c>
      <c r="P166" s="55">
        <f t="shared" si="69"/>
        <v>2.4887861199786032E-2</v>
      </c>
      <c r="Q166" s="125">
        <f t="shared" si="70"/>
        <v>5.8025054436692036E-2</v>
      </c>
      <c r="R166" s="55">
        <f t="shared" si="71"/>
        <v>5.4055289999999999E-2</v>
      </c>
      <c r="S166" s="56">
        <f t="shared" si="72"/>
        <v>279921.32116789673</v>
      </c>
      <c r="T166" s="123">
        <f t="shared" si="73"/>
        <v>0</v>
      </c>
      <c r="U166" s="49">
        <f t="shared" si="74"/>
        <v>5.8025054436692036E-2</v>
      </c>
      <c r="V166" s="49">
        <f t="shared" si="58"/>
        <v>5.4055289999999999E-2</v>
      </c>
      <c r="W166" s="56">
        <f t="shared" si="75"/>
        <v>279921.32116789673</v>
      </c>
      <c r="X166" s="122">
        <f t="shared" si="76"/>
        <v>5.8025054436692036E-2</v>
      </c>
      <c r="Y166" s="55">
        <f t="shared" si="77"/>
        <v>5.4055289999999978E-2</v>
      </c>
      <c r="Z166" s="56">
        <f t="shared" si="78"/>
        <v>279921.32116789673</v>
      </c>
      <c r="AA166" s="124">
        <f t="shared" si="79"/>
        <v>279921.32116789673</v>
      </c>
      <c r="AB166" s="51">
        <f t="shared" si="59"/>
        <v>1929.9145594750312</v>
      </c>
      <c r="AC166" s="55">
        <f t="shared" si="60"/>
        <v>5.8025054436692036E-2</v>
      </c>
      <c r="AD166" s="55">
        <f t="shared" si="61"/>
        <v>5.4055289999999978E-2</v>
      </c>
      <c r="AE166" s="116"/>
      <c r="AF166" s="145">
        <v>274797.13220998092</v>
      </c>
      <c r="AG166" s="118">
        <f t="shared" si="62"/>
        <v>1894.5858934265761</v>
      </c>
      <c r="AH166" s="55">
        <f t="shared" si="80"/>
        <v>1.8647170429712645E-2</v>
      </c>
      <c r="AI166" s="55">
        <f t="shared" si="80"/>
        <v>1.8647170429712867E-2</v>
      </c>
      <c r="AJ166" s="119">
        <f t="shared" si="63"/>
        <v>0</v>
      </c>
      <c r="AL166" s="120">
        <v>221579</v>
      </c>
      <c r="AM166" s="50">
        <v>21016</v>
      </c>
      <c r="AN166" s="50">
        <v>36866</v>
      </c>
    </row>
    <row r="167" spans="1:40">
      <c r="A167" s="9" t="s">
        <v>358</v>
      </c>
      <c r="B167" s="23" t="s">
        <v>359</v>
      </c>
      <c r="E167" s="134">
        <v>1082637.0130764029</v>
      </c>
      <c r="F167" s="52">
        <v>745291.42082214355</v>
      </c>
      <c r="G167" s="251">
        <f t="shared" si="64"/>
        <v>1452.635818458943</v>
      </c>
      <c r="H167" s="53">
        <v>-1.0684338687363404E-2</v>
      </c>
      <c r="J167" s="131">
        <v>1094907.6310594878</v>
      </c>
      <c r="K167" s="54">
        <v>747848.3125</v>
      </c>
      <c r="L167" s="54">
        <f t="shared" si="65"/>
        <v>1464.077156768991</v>
      </c>
      <c r="M167" s="127">
        <f t="shared" si="66"/>
        <v>3.4307273724363263E-3</v>
      </c>
      <c r="N167" s="120">
        <f t="shared" si="67"/>
        <v>1148069</v>
      </c>
      <c r="O167" s="140">
        <f t="shared" si="68"/>
        <v>-1.1206989187947491E-2</v>
      </c>
      <c r="P167" s="55">
        <f t="shared" si="69"/>
        <v>-7.8147099400808218E-3</v>
      </c>
      <c r="Q167" s="125">
        <f t="shared" si="70"/>
        <v>5.7671466335464272E-2</v>
      </c>
      <c r="R167" s="55">
        <f t="shared" si="71"/>
        <v>5.4055289999999999E-2</v>
      </c>
      <c r="S167" s="56">
        <f t="shared" si="72"/>
        <v>1148069</v>
      </c>
      <c r="T167" s="123">
        <f t="shared" si="73"/>
        <v>0</v>
      </c>
      <c r="U167" s="49">
        <f t="shared" si="74"/>
        <v>5.7671466335464272E-2</v>
      </c>
      <c r="V167" s="49">
        <f t="shared" si="58"/>
        <v>5.4055289999999999E-2</v>
      </c>
      <c r="W167" s="56">
        <f t="shared" si="75"/>
        <v>1148069</v>
      </c>
      <c r="X167" s="122">
        <f t="shared" si="76"/>
        <v>5.7671466335464272E-2</v>
      </c>
      <c r="Y167" s="55">
        <f t="shared" si="77"/>
        <v>5.4055289999999978E-2</v>
      </c>
      <c r="Z167" s="56">
        <f t="shared" si="78"/>
        <v>1148069</v>
      </c>
      <c r="AA167" s="124">
        <f t="shared" si="79"/>
        <v>1148069</v>
      </c>
      <c r="AB167" s="51">
        <f t="shared" si="59"/>
        <v>1535.1629211572233</v>
      </c>
      <c r="AC167" s="55">
        <f t="shared" si="60"/>
        <v>6.0437603862874223E-2</v>
      </c>
      <c r="AD167" s="55">
        <f t="shared" si="61"/>
        <v>5.681197010950112E-2</v>
      </c>
      <c r="AE167" s="116"/>
      <c r="AF167" s="145">
        <v>1162526.4655444543</v>
      </c>
      <c r="AG167" s="118">
        <f t="shared" si="62"/>
        <v>1554.4950040178826</v>
      </c>
      <c r="AH167" s="55">
        <f t="shared" si="80"/>
        <v>-1.2436246376277826E-2</v>
      </c>
      <c r="AI167" s="55">
        <f t="shared" si="80"/>
        <v>-1.2436246376277715E-2</v>
      </c>
      <c r="AJ167" s="119">
        <f t="shared" si="63"/>
        <v>0</v>
      </c>
      <c r="AL167" s="120">
        <v>816037</v>
      </c>
      <c r="AM167" s="50">
        <v>99682</v>
      </c>
      <c r="AN167" s="50">
        <v>232350</v>
      </c>
    </row>
    <row r="168" spans="1:40">
      <c r="A168" s="9" t="s">
        <v>360</v>
      </c>
      <c r="B168" s="23" t="s">
        <v>361</v>
      </c>
      <c r="E168" s="134">
        <v>368939.80905905529</v>
      </c>
      <c r="F168" s="52">
        <v>230173.17480659485</v>
      </c>
      <c r="G168" s="251">
        <f t="shared" si="64"/>
        <v>1602.8792641412729</v>
      </c>
      <c r="H168" s="53">
        <v>-7.7927375256570119E-4</v>
      </c>
      <c r="J168" s="131">
        <v>367605.90581060719</v>
      </c>
      <c r="K168" s="54">
        <v>231311.25</v>
      </c>
      <c r="L168" s="54">
        <f t="shared" si="65"/>
        <v>1589.2262300714176</v>
      </c>
      <c r="M168" s="127">
        <f t="shared" si="66"/>
        <v>4.9444301854959516E-3</v>
      </c>
      <c r="N168" s="120">
        <f t="shared" si="67"/>
        <v>391285</v>
      </c>
      <c r="O168" s="140">
        <f t="shared" si="68"/>
        <v>3.6286230100321948E-3</v>
      </c>
      <c r="P168" s="55">
        <f t="shared" si="69"/>
        <v>8.5909946686708594E-3</v>
      </c>
      <c r="Q168" s="125">
        <f t="shared" si="70"/>
        <v>5.9266992793057582E-2</v>
      </c>
      <c r="R168" s="55">
        <f t="shared" si="71"/>
        <v>5.4055289999999999E-2</v>
      </c>
      <c r="S168" s="56">
        <f t="shared" si="72"/>
        <v>391285</v>
      </c>
      <c r="T168" s="123">
        <f t="shared" si="73"/>
        <v>0</v>
      </c>
      <c r="U168" s="49">
        <f t="shared" si="74"/>
        <v>5.9266992793057582E-2</v>
      </c>
      <c r="V168" s="49">
        <f t="shared" si="58"/>
        <v>5.4055289999999999E-2</v>
      </c>
      <c r="W168" s="56">
        <f t="shared" si="75"/>
        <v>391285</v>
      </c>
      <c r="X168" s="122">
        <f t="shared" si="76"/>
        <v>5.9266992793057582E-2</v>
      </c>
      <c r="Y168" s="55">
        <f t="shared" si="77"/>
        <v>5.4055289999999978E-2</v>
      </c>
      <c r="Z168" s="56">
        <f t="shared" si="78"/>
        <v>391285</v>
      </c>
      <c r="AA168" s="124">
        <f t="shared" si="79"/>
        <v>391285</v>
      </c>
      <c r="AB168" s="51">
        <f t="shared" si="59"/>
        <v>1691.595199109425</v>
      </c>
      <c r="AC168" s="55">
        <f t="shared" si="60"/>
        <v>6.056595247320673E-2</v>
      </c>
      <c r="AD168" s="55">
        <f t="shared" si="61"/>
        <v>5.534785866462677E-2</v>
      </c>
      <c r="AE168" s="116"/>
      <c r="AF168" s="145">
        <v>390092.55178012245</v>
      </c>
      <c r="AG168" s="118">
        <f t="shared" si="62"/>
        <v>1686.4400316894335</v>
      </c>
      <c r="AH168" s="55">
        <f t="shared" si="80"/>
        <v>3.056834113945639E-3</v>
      </c>
      <c r="AI168" s="55">
        <f t="shared" si="80"/>
        <v>3.0568341139454169E-3</v>
      </c>
      <c r="AJ168" s="119">
        <f t="shared" si="63"/>
        <v>0</v>
      </c>
      <c r="AL168" s="120">
        <v>296032</v>
      </c>
      <c r="AM168" s="50">
        <v>31608</v>
      </c>
      <c r="AN168" s="50">
        <v>63645</v>
      </c>
    </row>
    <row r="169" spans="1:40">
      <c r="A169" s="9" t="s">
        <v>362</v>
      </c>
      <c r="B169" s="23" t="s">
        <v>363</v>
      </c>
      <c r="E169" s="134">
        <v>353134.75992070884</v>
      </c>
      <c r="F169" s="52">
        <v>215319.83740234375</v>
      </c>
      <c r="G169" s="251">
        <f t="shared" si="64"/>
        <v>1640.0474948383226</v>
      </c>
      <c r="H169" s="53">
        <v>-9.7624115045445992E-3</v>
      </c>
      <c r="J169" s="131">
        <v>356019.63115636865</v>
      </c>
      <c r="K169" s="54">
        <v>216374.59375</v>
      </c>
      <c r="L169" s="54">
        <f t="shared" si="65"/>
        <v>1645.3855556060109</v>
      </c>
      <c r="M169" s="127">
        <f t="shared" si="66"/>
        <v>4.8985563075887306E-3</v>
      </c>
      <c r="N169" s="120">
        <f t="shared" si="67"/>
        <v>373735</v>
      </c>
      <c r="O169" s="140">
        <f t="shared" si="68"/>
        <v>-8.1031240504620961E-3</v>
      </c>
      <c r="P169" s="55">
        <f t="shared" si="69"/>
        <v>-3.2442613523019359E-3</v>
      </c>
      <c r="Q169" s="125">
        <f t="shared" si="70"/>
        <v>5.9218639189376754E-2</v>
      </c>
      <c r="R169" s="55">
        <f t="shared" si="71"/>
        <v>5.4055289999999999E-2</v>
      </c>
      <c r="S169" s="56">
        <f t="shared" si="72"/>
        <v>374046.91985368048</v>
      </c>
      <c r="T169" s="123">
        <f t="shared" si="73"/>
        <v>0</v>
      </c>
      <c r="U169" s="49">
        <f t="shared" si="74"/>
        <v>5.9218639189376754E-2</v>
      </c>
      <c r="V169" s="49">
        <f t="shared" ref="V169:V200" si="81">MAX(R169,NewMinGrowthPerHead(P169,$P$2,$L$1,$U$1,$T$2,AG169,G169,T169, $P$1))</f>
        <v>5.4055289999999999E-2</v>
      </c>
      <c r="W169" s="56">
        <f t="shared" si="75"/>
        <v>374046.91985368048</v>
      </c>
      <c r="X169" s="122">
        <f t="shared" si="76"/>
        <v>5.9218639189376754E-2</v>
      </c>
      <c r="Y169" s="55">
        <f t="shared" si="77"/>
        <v>5.4055289999999978E-2</v>
      </c>
      <c r="Z169" s="56">
        <f t="shared" si="78"/>
        <v>374046.91985368048</v>
      </c>
      <c r="AA169" s="124">
        <f t="shared" si="79"/>
        <v>374046.91985368048</v>
      </c>
      <c r="AB169" s="51">
        <f t="shared" ref="AB169:AB200" si="82">AA169/K169*1000</f>
        <v>1728.7007377855814</v>
      </c>
      <c r="AC169" s="55">
        <f t="shared" ref="AC169:AC200" si="83">AA169/E169-1</f>
        <v>5.9218639189376754E-2</v>
      </c>
      <c r="AD169" s="55">
        <f t="shared" ref="AD169:AD200" si="84">AB169/G169-1</f>
        <v>5.4055289999999978E-2</v>
      </c>
      <c r="AE169" s="116"/>
      <c r="AF169" s="145">
        <v>377696.7139209634</v>
      </c>
      <c r="AG169" s="118">
        <f t="shared" ref="AG169:AG200" si="85">AF169/K169*1000</f>
        <v>1745.5686796452433</v>
      </c>
      <c r="AH169" s="55">
        <f t="shared" si="80"/>
        <v>-9.6632931470160832E-3</v>
      </c>
      <c r="AI169" s="55">
        <f t="shared" si="80"/>
        <v>-9.6632931470160832E-3</v>
      </c>
      <c r="AJ169" s="119">
        <f t="shared" ref="AJ169:AJ200" si="86">IF(AF169=N169,1,0)</f>
        <v>0</v>
      </c>
      <c r="AL169" s="120">
        <v>282797</v>
      </c>
      <c r="AM169" s="50">
        <v>29502</v>
      </c>
      <c r="AN169" s="50">
        <v>61436</v>
      </c>
    </row>
    <row r="170" spans="1:40">
      <c r="A170" s="9" t="s">
        <v>364</v>
      </c>
      <c r="B170" s="23" t="s">
        <v>365</v>
      </c>
      <c r="E170" s="134">
        <v>458690.7663838141</v>
      </c>
      <c r="F170" s="52">
        <v>286630.24725341797</v>
      </c>
      <c r="G170" s="251">
        <f t="shared" si="64"/>
        <v>1600.2873764340457</v>
      </c>
      <c r="H170" s="53">
        <v>-8.7023855487725621E-3</v>
      </c>
      <c r="J170" s="131">
        <v>462054.22104450036</v>
      </c>
      <c r="K170" s="54">
        <v>288342.1875</v>
      </c>
      <c r="L170" s="54">
        <f t="shared" si="65"/>
        <v>1602.4509803807339</v>
      </c>
      <c r="M170" s="127">
        <f t="shared" si="66"/>
        <v>5.9726433723810146E-3</v>
      </c>
      <c r="N170" s="120">
        <f t="shared" si="67"/>
        <v>486451</v>
      </c>
      <c r="O170" s="140">
        <f t="shared" si="68"/>
        <v>-7.2793505772611455E-3</v>
      </c>
      <c r="P170" s="55">
        <f t="shared" si="69"/>
        <v>-1.3501841698609907E-3</v>
      </c>
      <c r="Q170" s="125">
        <f t="shared" si="70"/>
        <v>6.0350786341941687E-2</v>
      </c>
      <c r="R170" s="55">
        <f t="shared" si="71"/>
        <v>5.4055289999999999E-2</v>
      </c>
      <c r="S170" s="56">
        <f t="shared" si="72"/>
        <v>486451</v>
      </c>
      <c r="T170" s="123">
        <f t="shared" si="73"/>
        <v>0</v>
      </c>
      <c r="U170" s="49">
        <f t="shared" si="74"/>
        <v>6.0350786341941687E-2</v>
      </c>
      <c r="V170" s="49">
        <f t="shared" si="81"/>
        <v>5.4055289999999999E-2</v>
      </c>
      <c r="W170" s="56">
        <f t="shared" si="75"/>
        <v>486451</v>
      </c>
      <c r="X170" s="122">
        <f t="shared" si="76"/>
        <v>6.0350786341941687E-2</v>
      </c>
      <c r="Y170" s="55">
        <f t="shared" si="77"/>
        <v>5.4055289999999978E-2</v>
      </c>
      <c r="Z170" s="56">
        <f t="shared" si="78"/>
        <v>486451</v>
      </c>
      <c r="AA170" s="124">
        <f t="shared" si="79"/>
        <v>486451</v>
      </c>
      <c r="AB170" s="51">
        <f t="shared" si="82"/>
        <v>1687.0614883574747</v>
      </c>
      <c r="AC170" s="55">
        <f t="shared" si="83"/>
        <v>6.052058521918724E-2</v>
      </c>
      <c r="AD170" s="55">
        <f t="shared" si="84"/>
        <v>5.4224080750289838E-2</v>
      </c>
      <c r="AE170" s="116"/>
      <c r="AF170" s="145">
        <v>490401.05663169804</v>
      </c>
      <c r="AG170" s="118">
        <f t="shared" si="85"/>
        <v>1700.7606860570761</v>
      </c>
      <c r="AH170" s="55">
        <f t="shared" si="80"/>
        <v>-8.0547473915102419E-3</v>
      </c>
      <c r="AI170" s="55">
        <f t="shared" si="80"/>
        <v>-8.0547473915102419E-3</v>
      </c>
      <c r="AJ170" s="119">
        <f t="shared" si="86"/>
        <v>0</v>
      </c>
      <c r="AL170" s="120">
        <v>356866</v>
      </c>
      <c r="AM170" s="50">
        <v>38095</v>
      </c>
      <c r="AN170" s="50">
        <v>91490</v>
      </c>
    </row>
    <row r="171" spans="1:40">
      <c r="A171" s="9" t="s">
        <v>366</v>
      </c>
      <c r="B171" s="23" t="s">
        <v>367</v>
      </c>
      <c r="E171" s="134">
        <v>911213.86926940444</v>
      </c>
      <c r="F171" s="52">
        <v>563241.33819580078</v>
      </c>
      <c r="G171" s="251">
        <f t="shared" si="64"/>
        <v>1617.803608286715</v>
      </c>
      <c r="H171" s="53">
        <v>-6.272305077721585E-3</v>
      </c>
      <c r="J171" s="131">
        <v>918632.54643725813</v>
      </c>
      <c r="K171" s="54">
        <v>566415.25</v>
      </c>
      <c r="L171" s="54">
        <f t="shared" si="65"/>
        <v>1621.8358288150932</v>
      </c>
      <c r="M171" s="127">
        <f t="shared" si="66"/>
        <v>5.6350832031719644E-3</v>
      </c>
      <c r="N171" s="120">
        <f t="shared" si="67"/>
        <v>965371</v>
      </c>
      <c r="O171" s="140">
        <f t="shared" si="68"/>
        <v>-8.0757830719427881E-3</v>
      </c>
      <c r="P171" s="55">
        <f t="shared" si="69"/>
        <v>-2.486207578312194E-3</v>
      </c>
      <c r="Q171" s="125">
        <f t="shared" si="70"/>
        <v>5.9994979259893499E-2</v>
      </c>
      <c r="R171" s="55">
        <f t="shared" si="71"/>
        <v>5.4055289999999999E-2</v>
      </c>
      <c r="S171" s="56">
        <f t="shared" si="72"/>
        <v>965882.12645754963</v>
      </c>
      <c r="T171" s="123">
        <f t="shared" si="73"/>
        <v>0</v>
      </c>
      <c r="U171" s="49">
        <f t="shared" si="74"/>
        <v>5.9994979259893499E-2</v>
      </c>
      <c r="V171" s="49">
        <f t="shared" si="81"/>
        <v>5.4055289999999999E-2</v>
      </c>
      <c r="W171" s="56">
        <f t="shared" si="75"/>
        <v>965882.12645754963</v>
      </c>
      <c r="X171" s="122">
        <f t="shared" si="76"/>
        <v>5.9994979259893499E-2</v>
      </c>
      <c r="Y171" s="55">
        <f t="shared" si="77"/>
        <v>5.4055289999999978E-2</v>
      </c>
      <c r="Z171" s="56">
        <f t="shared" si="78"/>
        <v>965882.12645754963</v>
      </c>
      <c r="AA171" s="124">
        <f t="shared" si="79"/>
        <v>965882.12645754963</v>
      </c>
      <c r="AB171" s="51">
        <f t="shared" si="82"/>
        <v>1705.2544514956999</v>
      </c>
      <c r="AC171" s="55">
        <f t="shared" si="83"/>
        <v>5.9994979259893499E-2</v>
      </c>
      <c r="AD171" s="55">
        <f t="shared" si="84"/>
        <v>5.4055289999999978E-2</v>
      </c>
      <c r="AE171" s="116"/>
      <c r="AF171" s="145">
        <v>974841.10870661575</v>
      </c>
      <c r="AG171" s="118">
        <f t="shared" si="85"/>
        <v>1721.071437795179</v>
      </c>
      <c r="AH171" s="55">
        <f t="shared" si="80"/>
        <v>-9.1901974270992559E-3</v>
      </c>
      <c r="AI171" s="55">
        <f t="shared" si="80"/>
        <v>-9.1901974270991449E-3</v>
      </c>
      <c r="AJ171" s="119">
        <f t="shared" si="86"/>
        <v>0</v>
      </c>
      <c r="AL171" s="120">
        <v>719289</v>
      </c>
      <c r="AM171" s="50">
        <v>75106</v>
      </c>
      <c r="AN171" s="50">
        <v>170976</v>
      </c>
    </row>
    <row r="172" spans="1:40">
      <c r="A172" s="9" t="s">
        <v>368</v>
      </c>
      <c r="B172" s="23" t="s">
        <v>369</v>
      </c>
      <c r="E172" s="134">
        <v>308418.41905534058</v>
      </c>
      <c r="F172" s="52">
        <v>207664.99959182739</v>
      </c>
      <c r="G172" s="251">
        <f t="shared" si="64"/>
        <v>1485.1728488746176</v>
      </c>
      <c r="H172" s="53">
        <v>-1.0012060073604223E-2</v>
      </c>
      <c r="J172" s="131">
        <v>311079.90489318909</v>
      </c>
      <c r="K172" s="54">
        <v>209078.46875</v>
      </c>
      <c r="L172" s="54">
        <f t="shared" si="65"/>
        <v>1487.8619819296391</v>
      </c>
      <c r="M172" s="127">
        <f t="shared" si="66"/>
        <v>6.8064871834485619E-3</v>
      </c>
      <c r="N172" s="120">
        <f t="shared" si="67"/>
        <v>326957</v>
      </c>
      <c r="O172" s="140">
        <f t="shared" si="68"/>
        <v>-8.5556340862401603E-3</v>
      </c>
      <c r="P172" s="55">
        <f t="shared" si="69"/>
        <v>-1.8073807165459588E-3</v>
      </c>
      <c r="Q172" s="125">
        <f t="shared" si="70"/>
        <v>6.1229703822031079E-2</v>
      </c>
      <c r="R172" s="55">
        <f t="shared" si="71"/>
        <v>5.4055289999999999E-2</v>
      </c>
      <c r="S172" s="56">
        <f t="shared" si="72"/>
        <v>327302.78750735812</v>
      </c>
      <c r="T172" s="123">
        <f t="shared" si="73"/>
        <v>0</v>
      </c>
      <c r="U172" s="49">
        <f t="shared" si="74"/>
        <v>6.1229703822031079E-2</v>
      </c>
      <c r="V172" s="49">
        <f t="shared" si="81"/>
        <v>5.4055289999999999E-2</v>
      </c>
      <c r="W172" s="56">
        <f t="shared" si="75"/>
        <v>327302.78750735812</v>
      </c>
      <c r="X172" s="122">
        <f t="shared" si="76"/>
        <v>6.1229703822031079E-2</v>
      </c>
      <c r="Y172" s="55">
        <f t="shared" si="77"/>
        <v>5.4055289999999978E-2</v>
      </c>
      <c r="Z172" s="56">
        <f t="shared" si="78"/>
        <v>327302.78750735812</v>
      </c>
      <c r="AA172" s="124">
        <f t="shared" si="79"/>
        <v>327302.78750735812</v>
      </c>
      <c r="AB172" s="51">
        <f t="shared" si="82"/>
        <v>1565.4542979206612</v>
      </c>
      <c r="AC172" s="55">
        <f t="shared" si="83"/>
        <v>6.1229703822031079E-2</v>
      </c>
      <c r="AD172" s="55">
        <f t="shared" si="84"/>
        <v>5.4055289999999978E-2</v>
      </c>
      <c r="AE172" s="116"/>
      <c r="AF172" s="145">
        <v>330106.62026029924</v>
      </c>
      <c r="AG172" s="118">
        <f t="shared" si="85"/>
        <v>1578.8647307103411</v>
      </c>
      <c r="AH172" s="55">
        <f t="shared" si="80"/>
        <v>-8.4937186377244123E-3</v>
      </c>
      <c r="AI172" s="55">
        <f t="shared" si="80"/>
        <v>-8.4937186377241902E-3</v>
      </c>
      <c r="AJ172" s="119">
        <f t="shared" si="86"/>
        <v>0</v>
      </c>
      <c r="AL172" s="120">
        <v>249453</v>
      </c>
      <c r="AM172" s="50">
        <v>27029</v>
      </c>
      <c r="AN172" s="50">
        <v>50475</v>
      </c>
    </row>
    <row r="173" spans="1:40">
      <c r="A173" s="9" t="s">
        <v>370</v>
      </c>
      <c r="B173" s="23" t="s">
        <v>371</v>
      </c>
      <c r="E173" s="134">
        <v>1353829.8186376349</v>
      </c>
      <c r="F173" s="52">
        <v>801319.58154296875</v>
      </c>
      <c r="G173" s="251">
        <f t="shared" si="64"/>
        <v>1689.5004812322049</v>
      </c>
      <c r="H173" s="53">
        <v>-4.7304650101893664E-3</v>
      </c>
      <c r="J173" s="131">
        <v>1358454.9338409125</v>
      </c>
      <c r="K173" s="54">
        <v>804863.5625</v>
      </c>
      <c r="L173" s="54">
        <f t="shared" si="65"/>
        <v>1687.8077193871136</v>
      </c>
      <c r="M173" s="127">
        <f t="shared" si="66"/>
        <v>4.4226810858749577E-3</v>
      </c>
      <c r="N173" s="120">
        <f t="shared" si="67"/>
        <v>1431503</v>
      </c>
      <c r="O173" s="140">
        <f t="shared" si="68"/>
        <v>-3.404687993734612E-3</v>
      </c>
      <c r="P173" s="55">
        <f t="shared" si="69"/>
        <v>1.002935242947034E-3</v>
      </c>
      <c r="Q173" s="125">
        <f t="shared" si="70"/>
        <v>5.8717040394549391E-2</v>
      </c>
      <c r="R173" s="55">
        <f t="shared" si="71"/>
        <v>5.4055289999999999E-2</v>
      </c>
      <c r="S173" s="56">
        <f t="shared" si="72"/>
        <v>1433322.6987859264</v>
      </c>
      <c r="T173" s="123">
        <f t="shared" si="73"/>
        <v>0</v>
      </c>
      <c r="U173" s="49">
        <f t="shared" si="74"/>
        <v>5.8717040394549391E-2</v>
      </c>
      <c r="V173" s="49">
        <f t="shared" si="81"/>
        <v>5.4055289999999999E-2</v>
      </c>
      <c r="W173" s="56">
        <f t="shared" si="75"/>
        <v>1433322.6987859264</v>
      </c>
      <c r="X173" s="122">
        <f t="shared" si="76"/>
        <v>5.8717040394549391E-2</v>
      </c>
      <c r="Y173" s="55">
        <f t="shared" si="77"/>
        <v>5.4055289999999978E-2</v>
      </c>
      <c r="Z173" s="56">
        <f t="shared" si="78"/>
        <v>1433322.6987859264</v>
      </c>
      <c r="AA173" s="124">
        <f t="shared" si="79"/>
        <v>1433322.6987859264</v>
      </c>
      <c r="AB173" s="51">
        <f t="shared" si="82"/>
        <v>1780.8269197003517</v>
      </c>
      <c r="AC173" s="55">
        <f t="shared" si="83"/>
        <v>5.8717040394549391E-2</v>
      </c>
      <c r="AD173" s="55">
        <f t="shared" si="84"/>
        <v>5.40552900000002E-2</v>
      </c>
      <c r="AE173" s="116"/>
      <c r="AF173" s="145">
        <v>1441067.2358973883</v>
      </c>
      <c r="AG173" s="118">
        <f t="shared" si="85"/>
        <v>1790.4490935348913</v>
      </c>
      <c r="AH173" s="55">
        <f t="shared" si="80"/>
        <v>-5.3741677824207246E-3</v>
      </c>
      <c r="AI173" s="55">
        <f t="shared" si="80"/>
        <v>-5.3741677824207246E-3</v>
      </c>
      <c r="AJ173" s="119">
        <f t="shared" si="86"/>
        <v>0</v>
      </c>
      <c r="AL173" s="120">
        <v>1109443</v>
      </c>
      <c r="AM173" s="50">
        <v>112198</v>
      </c>
      <c r="AN173" s="50">
        <v>209862</v>
      </c>
    </row>
    <row r="174" spans="1:40">
      <c r="A174" s="9" t="s">
        <v>372</v>
      </c>
      <c r="B174" s="23" t="s">
        <v>373</v>
      </c>
      <c r="E174" s="134">
        <v>1001345.9456690934</v>
      </c>
      <c r="F174" s="52">
        <v>647166.6636505127</v>
      </c>
      <c r="G174" s="251">
        <f t="shared" si="64"/>
        <v>1547.2767710573037</v>
      </c>
      <c r="H174" s="53">
        <v>-1.8292911412349455E-2</v>
      </c>
      <c r="J174" s="131">
        <v>1023849.5753599508</v>
      </c>
      <c r="K174" s="54">
        <v>651781.125</v>
      </c>
      <c r="L174" s="54">
        <f t="shared" si="65"/>
        <v>1570.8487651586272</v>
      </c>
      <c r="M174" s="127">
        <f t="shared" si="66"/>
        <v>7.1302519253051422E-3</v>
      </c>
      <c r="N174" s="120">
        <f t="shared" si="67"/>
        <v>1062049</v>
      </c>
      <c r="O174" s="140">
        <f t="shared" si="68"/>
        <v>-2.1979429627585589E-2</v>
      </c>
      <c r="P174" s="55">
        <f t="shared" si="69"/>
        <v>-1.5005896572699795E-2</v>
      </c>
      <c r="Q174" s="125">
        <f t="shared" si="70"/>
        <v>6.1570969760900596E-2</v>
      </c>
      <c r="R174" s="55">
        <f t="shared" si="71"/>
        <v>5.4055289999999999E-2</v>
      </c>
      <c r="S174" s="56">
        <f t="shared" si="72"/>
        <v>1062999.7866100855</v>
      </c>
      <c r="T174" s="123">
        <f t="shared" si="73"/>
        <v>0</v>
      </c>
      <c r="U174" s="49">
        <f t="shared" si="74"/>
        <v>6.1570969760900596E-2</v>
      </c>
      <c r="V174" s="49">
        <f t="shared" si="81"/>
        <v>5.4055289999999999E-2</v>
      </c>
      <c r="W174" s="56">
        <f t="shared" si="75"/>
        <v>1062999.7866100855</v>
      </c>
      <c r="X174" s="122">
        <f t="shared" si="76"/>
        <v>6.1570969760900596E-2</v>
      </c>
      <c r="Y174" s="55">
        <f t="shared" si="77"/>
        <v>5.4055289999999978E-2</v>
      </c>
      <c r="Z174" s="56">
        <f t="shared" si="78"/>
        <v>1062999.7866100855</v>
      </c>
      <c r="AA174" s="124">
        <f t="shared" si="79"/>
        <v>1062999.7866100855</v>
      </c>
      <c r="AB174" s="51">
        <f t="shared" si="82"/>
        <v>1630.9152656270701</v>
      </c>
      <c r="AC174" s="55">
        <f t="shared" si="83"/>
        <v>6.1570969760900596E-2</v>
      </c>
      <c r="AD174" s="55">
        <f t="shared" si="84"/>
        <v>5.40552900000002E-2</v>
      </c>
      <c r="AE174" s="116"/>
      <c r="AF174" s="145">
        <v>1086450.3647517697</v>
      </c>
      <c r="AG174" s="118">
        <f t="shared" si="85"/>
        <v>1666.8944881639059</v>
      </c>
      <c r="AH174" s="55">
        <f t="shared" si="80"/>
        <v>-2.1584583062883023E-2</v>
      </c>
      <c r="AI174" s="55">
        <f t="shared" si="80"/>
        <v>-2.1584583062883023E-2</v>
      </c>
      <c r="AJ174" s="119">
        <f t="shared" si="86"/>
        <v>0</v>
      </c>
      <c r="AL174" s="120">
        <v>804189</v>
      </c>
      <c r="AM174" s="50">
        <v>86566</v>
      </c>
      <c r="AN174" s="50">
        <v>171294</v>
      </c>
    </row>
    <row r="175" spans="1:40">
      <c r="A175" s="9" t="s">
        <v>374</v>
      </c>
      <c r="B175" s="23" t="s">
        <v>375</v>
      </c>
      <c r="E175" s="134">
        <v>994379.68037770281</v>
      </c>
      <c r="F175" s="52">
        <v>575386.83755493164</v>
      </c>
      <c r="G175" s="251">
        <f t="shared" si="64"/>
        <v>1728.1933048785988</v>
      </c>
      <c r="H175" s="53">
        <v>-1.1874536912950817E-2</v>
      </c>
      <c r="J175" s="131">
        <v>1011718.3961052565</v>
      </c>
      <c r="K175" s="54">
        <v>579195.75</v>
      </c>
      <c r="L175" s="54">
        <f t="shared" si="65"/>
        <v>1746.7641917352753</v>
      </c>
      <c r="M175" s="127">
        <f t="shared" si="66"/>
        <v>6.6197420525886397E-3</v>
      </c>
      <c r="N175" s="120">
        <f t="shared" si="67"/>
        <v>1059532</v>
      </c>
      <c r="O175" s="140">
        <f t="shared" si="68"/>
        <v>-1.7137887177203992E-2</v>
      </c>
      <c r="P175" s="55">
        <f t="shared" si="69"/>
        <v>-1.0631593517054894E-2</v>
      </c>
      <c r="Q175" s="125">
        <f t="shared" si="70"/>
        <v>6.103286412896658E-2</v>
      </c>
      <c r="R175" s="55">
        <f t="shared" si="71"/>
        <v>5.4055289999999999E-2</v>
      </c>
      <c r="S175" s="56">
        <f t="shared" si="72"/>
        <v>1059532</v>
      </c>
      <c r="T175" s="123">
        <f t="shared" si="73"/>
        <v>0</v>
      </c>
      <c r="U175" s="49">
        <f t="shared" si="74"/>
        <v>6.103286412896658E-2</v>
      </c>
      <c r="V175" s="49">
        <f t="shared" si="81"/>
        <v>5.4055289999999999E-2</v>
      </c>
      <c r="W175" s="56">
        <f t="shared" si="75"/>
        <v>1059532</v>
      </c>
      <c r="X175" s="122">
        <f t="shared" si="76"/>
        <v>6.103286412896658E-2</v>
      </c>
      <c r="Y175" s="55">
        <f t="shared" si="77"/>
        <v>5.4055289999999978E-2</v>
      </c>
      <c r="Z175" s="56">
        <f t="shared" si="78"/>
        <v>1059532</v>
      </c>
      <c r="AA175" s="124">
        <f t="shared" si="79"/>
        <v>1059532</v>
      </c>
      <c r="AB175" s="51">
        <f t="shared" si="82"/>
        <v>1829.3159091723307</v>
      </c>
      <c r="AC175" s="55">
        <f t="shared" si="83"/>
        <v>6.5520566145870873E-2</v>
      </c>
      <c r="AD175" s="55">
        <f t="shared" si="84"/>
        <v>5.8513479949417802E-2</v>
      </c>
      <c r="AE175" s="116"/>
      <c r="AF175" s="145">
        <v>1073235.6116667413</v>
      </c>
      <c r="AG175" s="118">
        <f t="shared" si="85"/>
        <v>1852.9756333100534</v>
      </c>
      <c r="AH175" s="55">
        <f t="shared" si="80"/>
        <v>-1.276850257089357E-2</v>
      </c>
      <c r="AI175" s="55">
        <f t="shared" si="80"/>
        <v>-1.276850257089357E-2</v>
      </c>
      <c r="AJ175" s="119">
        <f t="shared" si="86"/>
        <v>0</v>
      </c>
      <c r="AL175" s="120">
        <v>815379</v>
      </c>
      <c r="AM175" s="50">
        <v>82276</v>
      </c>
      <c r="AN175" s="50">
        <v>161877</v>
      </c>
    </row>
    <row r="176" spans="1:40">
      <c r="A176" s="9" t="s">
        <v>376</v>
      </c>
      <c r="B176" s="23" t="s">
        <v>377</v>
      </c>
      <c r="E176" s="134">
        <v>939271.61053509836</v>
      </c>
      <c r="F176" s="52">
        <v>575240.8369140625</v>
      </c>
      <c r="G176" s="251">
        <f t="shared" si="64"/>
        <v>1632.8319379651759</v>
      </c>
      <c r="H176" s="53">
        <v>-3.2557103187768277E-2</v>
      </c>
      <c r="J176" s="131">
        <v>976106.4957011746</v>
      </c>
      <c r="K176" s="54">
        <v>578764.8125</v>
      </c>
      <c r="L176" s="54">
        <f t="shared" si="65"/>
        <v>1686.5339333344054</v>
      </c>
      <c r="M176" s="127">
        <f t="shared" si="66"/>
        <v>6.1260873008290861E-3</v>
      </c>
      <c r="N176" s="120">
        <f t="shared" si="67"/>
        <v>995607</v>
      </c>
      <c r="O176" s="140">
        <f t="shared" si="68"/>
        <v>-3.7736543428713021E-2</v>
      </c>
      <c r="P176" s="55">
        <f t="shared" si="69"/>
        <v>-3.1841633487359799E-2</v>
      </c>
      <c r="Q176" s="125">
        <f t="shared" si="70"/>
        <v>6.0512524726440642E-2</v>
      </c>
      <c r="R176" s="55">
        <f t="shared" si="71"/>
        <v>5.4055289999999999E-2</v>
      </c>
      <c r="S176" s="56">
        <f t="shared" si="72"/>
        <v>996109.30709244718</v>
      </c>
      <c r="T176" s="123">
        <f t="shared" si="73"/>
        <v>0.27476439708272282</v>
      </c>
      <c r="U176" s="49">
        <f t="shared" si="74"/>
        <v>6.25225422430713E-2</v>
      </c>
      <c r="V176" s="49">
        <f t="shared" si="81"/>
        <v>5.6053068948384979E-2</v>
      </c>
      <c r="W176" s="56">
        <f t="shared" si="75"/>
        <v>997997.25948249665</v>
      </c>
      <c r="X176" s="122">
        <f t="shared" si="76"/>
        <v>6.25225422430713E-2</v>
      </c>
      <c r="Y176" s="55">
        <f t="shared" si="77"/>
        <v>5.605306894838491E-2</v>
      </c>
      <c r="Z176" s="56">
        <f t="shared" si="78"/>
        <v>997997.25948249665</v>
      </c>
      <c r="AA176" s="124">
        <f t="shared" si="79"/>
        <v>997997.25948249665</v>
      </c>
      <c r="AB176" s="51">
        <f t="shared" si="82"/>
        <v>1724.3571791650631</v>
      </c>
      <c r="AC176" s="55">
        <f t="shared" si="83"/>
        <v>6.25225422430713E-2</v>
      </c>
      <c r="AD176" s="55">
        <f t="shared" si="84"/>
        <v>5.6053068948385132E-2</v>
      </c>
      <c r="AE176" s="116"/>
      <c r="AF176" s="145">
        <v>1035574.6044794931</v>
      </c>
      <c r="AG176" s="118">
        <f t="shared" si="85"/>
        <v>1789.2839753099072</v>
      </c>
      <c r="AH176" s="55">
        <f t="shared" si="80"/>
        <v>-3.6286468241352621E-2</v>
      </c>
      <c r="AI176" s="55">
        <f t="shared" si="80"/>
        <v>-3.6286468241352621E-2</v>
      </c>
      <c r="AJ176" s="119">
        <f t="shared" si="86"/>
        <v>0</v>
      </c>
      <c r="AL176" s="120">
        <v>770604</v>
      </c>
      <c r="AM176" s="50">
        <v>77591</v>
      </c>
      <c r="AN176" s="50">
        <v>147412</v>
      </c>
    </row>
    <row r="177" spans="1:40">
      <c r="A177" s="9" t="s">
        <v>378</v>
      </c>
      <c r="B177" s="23" t="s">
        <v>379</v>
      </c>
      <c r="E177" s="134">
        <v>358975.47128077853</v>
      </c>
      <c r="F177" s="52">
        <v>237659.91450500488</v>
      </c>
      <c r="G177" s="251">
        <f t="shared" si="64"/>
        <v>1510.4586401474062</v>
      </c>
      <c r="H177" s="53">
        <v>-1.0864058976215119E-2</v>
      </c>
      <c r="J177" s="131">
        <v>363229.27779740503</v>
      </c>
      <c r="K177" s="54">
        <v>239149.65625</v>
      </c>
      <c r="L177" s="54">
        <f t="shared" si="65"/>
        <v>1518.8367129313197</v>
      </c>
      <c r="M177" s="127">
        <f t="shared" si="66"/>
        <v>6.2683761714630304E-3</v>
      </c>
      <c r="N177" s="120">
        <f t="shared" si="67"/>
        <v>381067</v>
      </c>
      <c r="O177" s="140">
        <f t="shared" si="68"/>
        <v>-1.1711078309604495E-2</v>
      </c>
      <c r="P177" s="55">
        <f t="shared" si="69"/>
        <v>-5.5161115823596507E-3</v>
      </c>
      <c r="Q177" s="125">
        <f t="shared" si="70"/>
        <v>6.0662505063240557E-2</v>
      </c>
      <c r="R177" s="55">
        <f t="shared" si="71"/>
        <v>5.4055289999999999E-2</v>
      </c>
      <c r="S177" s="56">
        <f t="shared" si="72"/>
        <v>381067</v>
      </c>
      <c r="T177" s="123">
        <f t="shared" si="73"/>
        <v>0</v>
      </c>
      <c r="U177" s="49">
        <f t="shared" si="74"/>
        <v>6.0662505063240557E-2</v>
      </c>
      <c r="V177" s="49">
        <f t="shared" si="81"/>
        <v>5.4055289999999999E-2</v>
      </c>
      <c r="W177" s="56">
        <f t="shared" si="75"/>
        <v>381067</v>
      </c>
      <c r="X177" s="122">
        <f t="shared" si="76"/>
        <v>6.0662505063240557E-2</v>
      </c>
      <c r="Y177" s="55">
        <f t="shared" si="77"/>
        <v>5.4055289999999978E-2</v>
      </c>
      <c r="Z177" s="56">
        <f t="shared" si="78"/>
        <v>381067</v>
      </c>
      <c r="AA177" s="124">
        <f t="shared" si="79"/>
        <v>381067</v>
      </c>
      <c r="AB177" s="51">
        <f t="shared" si="82"/>
        <v>1593.4248285167669</v>
      </c>
      <c r="AC177" s="55">
        <f t="shared" si="83"/>
        <v>6.1540496458996952E-2</v>
      </c>
      <c r="AD177" s="55">
        <f t="shared" si="84"/>
        <v>5.4927812099021756E-2</v>
      </c>
      <c r="AE177" s="116"/>
      <c r="AF177" s="145">
        <v>385482.00833236298</v>
      </c>
      <c r="AG177" s="118">
        <f t="shared" si="85"/>
        <v>1611.8861067037933</v>
      </c>
      <c r="AH177" s="55">
        <f t="shared" si="80"/>
        <v>-1.1453215031909769E-2</v>
      </c>
      <c r="AI177" s="55">
        <f t="shared" si="80"/>
        <v>-1.1453215031909769E-2</v>
      </c>
      <c r="AJ177" s="119">
        <f t="shared" si="86"/>
        <v>0</v>
      </c>
      <c r="AL177" s="120">
        <v>290423</v>
      </c>
      <c r="AM177" s="50">
        <v>30259</v>
      </c>
      <c r="AN177" s="50">
        <v>60385</v>
      </c>
    </row>
    <row r="178" spans="1:40">
      <c r="A178" s="9" t="s">
        <v>380</v>
      </c>
      <c r="B178" s="23" t="s">
        <v>381</v>
      </c>
      <c r="E178" s="134">
        <v>659709.30502182723</v>
      </c>
      <c r="F178" s="52">
        <v>336408.41870117188</v>
      </c>
      <c r="G178" s="251">
        <f t="shared" si="64"/>
        <v>1961.0368479150345</v>
      </c>
      <c r="H178" s="53">
        <v>1.0287603290465963E-2</v>
      </c>
      <c r="J178" s="131">
        <v>650952.94254611304</v>
      </c>
      <c r="K178" s="54">
        <v>336757.8125</v>
      </c>
      <c r="L178" s="54">
        <f t="shared" si="65"/>
        <v>1933.000270175211</v>
      </c>
      <c r="M178" s="127">
        <f t="shared" si="66"/>
        <v>1.0386000450794963E-3</v>
      </c>
      <c r="N178" s="120">
        <f t="shared" si="67"/>
        <v>695243</v>
      </c>
      <c r="O178" s="140">
        <f t="shared" si="68"/>
        <v>1.3451605950907775E-2</v>
      </c>
      <c r="P178" s="55">
        <f t="shared" si="69"/>
        <v>1.4504176834534199E-2</v>
      </c>
      <c r="Q178" s="125">
        <f t="shared" si="70"/>
        <v>5.5150031871710192E-2</v>
      </c>
      <c r="R178" s="55">
        <f t="shared" si="71"/>
        <v>5.4055289999999999E-2</v>
      </c>
      <c r="S178" s="56">
        <f t="shared" si="72"/>
        <v>696092.29421984474</v>
      </c>
      <c r="T178" s="123">
        <f t="shared" si="73"/>
        <v>0</v>
      </c>
      <c r="U178" s="49">
        <f t="shared" si="74"/>
        <v>5.5150031871710192E-2</v>
      </c>
      <c r="V178" s="49">
        <f t="shared" si="81"/>
        <v>5.4055289999999999E-2</v>
      </c>
      <c r="W178" s="56">
        <f t="shared" si="75"/>
        <v>696092.29421984474</v>
      </c>
      <c r="X178" s="122">
        <f t="shared" si="76"/>
        <v>5.5150031871710192E-2</v>
      </c>
      <c r="Y178" s="55">
        <f t="shared" si="77"/>
        <v>5.4055289999999978E-2</v>
      </c>
      <c r="Z178" s="56">
        <f t="shared" si="78"/>
        <v>696092.29421984474</v>
      </c>
      <c r="AA178" s="124">
        <f t="shared" si="79"/>
        <v>696092.29421984474</v>
      </c>
      <c r="AB178" s="51">
        <f t="shared" si="82"/>
        <v>2067.0412634297672</v>
      </c>
      <c r="AC178" s="55">
        <f t="shared" si="83"/>
        <v>5.5150031871710192E-2</v>
      </c>
      <c r="AD178" s="55">
        <f t="shared" si="84"/>
        <v>5.4055289999999756E-2</v>
      </c>
      <c r="AE178" s="116"/>
      <c r="AF178" s="145">
        <v>690559.07374255417</v>
      </c>
      <c r="AG178" s="118">
        <f t="shared" si="85"/>
        <v>2050.610403411366</v>
      </c>
      <c r="AH178" s="55">
        <f t="shared" si="80"/>
        <v>8.0126678334739854E-3</v>
      </c>
      <c r="AI178" s="55">
        <f t="shared" si="80"/>
        <v>8.0126678334739854E-3</v>
      </c>
      <c r="AJ178" s="119">
        <f t="shared" si="86"/>
        <v>0</v>
      </c>
      <c r="AL178" s="120">
        <v>540853</v>
      </c>
      <c r="AM178" s="50">
        <v>50029</v>
      </c>
      <c r="AN178" s="50">
        <v>104361</v>
      </c>
    </row>
    <row r="179" spans="1:40">
      <c r="A179" s="9" t="s">
        <v>382</v>
      </c>
      <c r="B179" s="23" t="s">
        <v>383</v>
      </c>
      <c r="E179" s="134">
        <v>944716.42766562873</v>
      </c>
      <c r="F179" s="52">
        <v>525567.0029296875</v>
      </c>
      <c r="G179" s="251">
        <f t="shared" si="64"/>
        <v>1797.5185321747012</v>
      </c>
      <c r="H179" s="53">
        <v>1.4215929225315671E-2</v>
      </c>
      <c r="J179" s="131">
        <v>930676.62154343841</v>
      </c>
      <c r="K179" s="54">
        <v>527745.75</v>
      </c>
      <c r="L179" s="54">
        <f t="shared" si="65"/>
        <v>1763.4942991837233</v>
      </c>
      <c r="M179" s="127">
        <f t="shared" si="66"/>
        <v>4.1455172378923599E-3</v>
      </c>
      <c r="N179" s="120">
        <f t="shared" si="67"/>
        <v>999172</v>
      </c>
      <c r="O179" s="140">
        <f t="shared" si="68"/>
        <v>1.5085590200929921E-2</v>
      </c>
      <c r="P179" s="55">
        <f t="shared" si="69"/>
        <v>1.9293645013044092E-2</v>
      </c>
      <c r="Q179" s="125">
        <f t="shared" si="70"/>
        <v>5.8424894374386582E-2</v>
      </c>
      <c r="R179" s="55">
        <f t="shared" si="71"/>
        <v>5.4055289999999999E-2</v>
      </c>
      <c r="S179" s="56">
        <f t="shared" si="72"/>
        <v>999911.38516574085</v>
      </c>
      <c r="T179" s="123">
        <f t="shared" si="73"/>
        <v>0</v>
      </c>
      <c r="U179" s="49">
        <f t="shared" si="74"/>
        <v>5.8424894374386582E-2</v>
      </c>
      <c r="V179" s="49">
        <f t="shared" si="81"/>
        <v>5.4055289999999999E-2</v>
      </c>
      <c r="W179" s="56">
        <f t="shared" si="75"/>
        <v>999911.38516574085</v>
      </c>
      <c r="X179" s="122">
        <f t="shared" si="76"/>
        <v>5.8424894374386582E-2</v>
      </c>
      <c r="Y179" s="55">
        <f t="shared" si="77"/>
        <v>5.4055289999999978E-2</v>
      </c>
      <c r="Z179" s="56">
        <f t="shared" si="78"/>
        <v>999911.38516574085</v>
      </c>
      <c r="AA179" s="124">
        <f t="shared" si="79"/>
        <v>999911.38516574085</v>
      </c>
      <c r="AB179" s="51">
        <f t="shared" si="82"/>
        <v>1894.6839177117786</v>
      </c>
      <c r="AC179" s="55">
        <f t="shared" si="83"/>
        <v>5.8424894374386582E-2</v>
      </c>
      <c r="AD179" s="55">
        <f t="shared" si="84"/>
        <v>5.4055289999999756E-2</v>
      </c>
      <c r="AE179" s="116"/>
      <c r="AF179" s="145">
        <v>987605.370415268</v>
      </c>
      <c r="AG179" s="118">
        <f t="shared" si="85"/>
        <v>1871.3658431456208</v>
      </c>
      <c r="AH179" s="55">
        <f t="shared" si="80"/>
        <v>1.2460457505712341E-2</v>
      </c>
      <c r="AI179" s="55">
        <f t="shared" si="80"/>
        <v>1.2460457505712341E-2</v>
      </c>
      <c r="AJ179" s="119">
        <f t="shared" si="86"/>
        <v>0</v>
      </c>
      <c r="AL179" s="120">
        <v>769411</v>
      </c>
      <c r="AM179" s="50">
        <v>72531</v>
      </c>
      <c r="AN179" s="50">
        <v>157230</v>
      </c>
    </row>
    <row r="180" spans="1:40">
      <c r="A180" s="9" t="s">
        <v>384</v>
      </c>
      <c r="B180" s="23" t="s">
        <v>385</v>
      </c>
      <c r="E180" s="134">
        <v>1143270.6526034703</v>
      </c>
      <c r="F180" s="52">
        <v>641324.16796875</v>
      </c>
      <c r="G180" s="251">
        <f t="shared" si="64"/>
        <v>1782.6720240787474</v>
      </c>
      <c r="H180" s="53">
        <v>-2.7829861090608032E-3</v>
      </c>
      <c r="J180" s="131">
        <v>1147697.4734006168</v>
      </c>
      <c r="K180" s="54">
        <v>647873.9375</v>
      </c>
      <c r="L180" s="54">
        <f t="shared" si="65"/>
        <v>1771.4827020659661</v>
      </c>
      <c r="M180" s="127">
        <f t="shared" si="66"/>
        <v>1.0212884307782888E-2</v>
      </c>
      <c r="N180" s="120">
        <f t="shared" si="67"/>
        <v>1217698</v>
      </c>
      <c r="O180" s="140">
        <f t="shared" si="68"/>
        <v>-3.8571321273627168E-3</v>
      </c>
      <c r="P180" s="55">
        <f t="shared" si="69"/>
        <v>6.3163597362434487E-3</v>
      </c>
      <c r="Q180" s="125">
        <f t="shared" si="70"/>
        <v>6.4820234730776471E-2</v>
      </c>
      <c r="R180" s="55">
        <f t="shared" si="71"/>
        <v>5.4055289999999999E-2</v>
      </c>
      <c r="S180" s="56">
        <f t="shared" si="72"/>
        <v>1217698</v>
      </c>
      <c r="T180" s="123">
        <f t="shared" si="73"/>
        <v>0</v>
      </c>
      <c r="U180" s="49">
        <f t="shared" si="74"/>
        <v>6.4820234730776471E-2</v>
      </c>
      <c r="V180" s="49">
        <f t="shared" si="81"/>
        <v>5.4055289999999999E-2</v>
      </c>
      <c r="W180" s="56">
        <f t="shared" si="75"/>
        <v>1217698</v>
      </c>
      <c r="X180" s="122">
        <f t="shared" si="76"/>
        <v>6.4820234730776471E-2</v>
      </c>
      <c r="Y180" s="55">
        <f t="shared" si="77"/>
        <v>5.4055289999999978E-2</v>
      </c>
      <c r="Z180" s="56">
        <f t="shared" si="78"/>
        <v>1217698</v>
      </c>
      <c r="AA180" s="124">
        <f t="shared" si="79"/>
        <v>1217698</v>
      </c>
      <c r="AB180" s="51">
        <f t="shared" si="82"/>
        <v>1879.5292255447457</v>
      </c>
      <c r="AC180" s="55">
        <f t="shared" si="83"/>
        <v>6.5100374287613283E-2</v>
      </c>
      <c r="AD180" s="55">
        <f t="shared" si="84"/>
        <v>5.4332597447953157E-2</v>
      </c>
      <c r="AE180" s="116"/>
      <c r="AF180" s="145">
        <v>1218943.7530393987</v>
      </c>
      <c r="AG180" s="118">
        <f t="shared" si="85"/>
        <v>1881.4520580084279</v>
      </c>
      <c r="AH180" s="55">
        <f t="shared" si="80"/>
        <v>-1.0219938666509165E-3</v>
      </c>
      <c r="AI180" s="55">
        <f t="shared" si="80"/>
        <v>-1.0219938666508055E-3</v>
      </c>
      <c r="AJ180" s="119">
        <f t="shared" si="86"/>
        <v>0</v>
      </c>
      <c r="AL180" s="120">
        <v>866092</v>
      </c>
      <c r="AM180" s="50">
        <v>96940</v>
      </c>
      <c r="AN180" s="50">
        <v>254666</v>
      </c>
    </row>
    <row r="181" spans="1:40">
      <c r="A181" s="9" t="s">
        <v>386</v>
      </c>
      <c r="B181" s="23" t="s">
        <v>387</v>
      </c>
      <c r="E181" s="134">
        <v>828448.00699638459</v>
      </c>
      <c r="F181" s="52">
        <v>559494.6708984375</v>
      </c>
      <c r="G181" s="251">
        <f t="shared" si="64"/>
        <v>1480.7075922029094</v>
      </c>
      <c r="H181" s="53">
        <v>-7.6414776087232461E-3</v>
      </c>
      <c r="J181" s="131">
        <v>834663.81536874827</v>
      </c>
      <c r="K181" s="54">
        <v>563792.625</v>
      </c>
      <c r="L181" s="54">
        <f t="shared" si="65"/>
        <v>1480.4447209091256</v>
      </c>
      <c r="M181" s="127">
        <f t="shared" si="66"/>
        <v>7.6818499355155723E-3</v>
      </c>
      <c r="N181" s="120">
        <f t="shared" si="67"/>
        <v>879581</v>
      </c>
      <c r="O181" s="140">
        <f t="shared" si="68"/>
        <v>-7.4470801991309843E-3</v>
      </c>
      <c r="P181" s="55">
        <f t="shared" si="69"/>
        <v>1.7756238383714873E-4</v>
      </c>
      <c r="Q181" s="125">
        <f t="shared" si="70"/>
        <v>6.2152384561516394E-2</v>
      </c>
      <c r="R181" s="55">
        <f t="shared" si="71"/>
        <v>5.4055289999999999E-2</v>
      </c>
      <c r="S181" s="56">
        <f t="shared" si="72"/>
        <v>879938.02611644566</v>
      </c>
      <c r="T181" s="123">
        <f t="shared" si="73"/>
        <v>0</v>
      </c>
      <c r="U181" s="49">
        <f t="shared" si="74"/>
        <v>6.2152384561516394E-2</v>
      </c>
      <c r="V181" s="49">
        <f t="shared" si="81"/>
        <v>5.4055289999999999E-2</v>
      </c>
      <c r="W181" s="56">
        <f t="shared" si="75"/>
        <v>879938.02611644566</v>
      </c>
      <c r="X181" s="122">
        <f t="shared" si="76"/>
        <v>6.2152384561516394E-2</v>
      </c>
      <c r="Y181" s="55">
        <f t="shared" si="77"/>
        <v>5.4055289999999978E-2</v>
      </c>
      <c r="Z181" s="56">
        <f t="shared" si="78"/>
        <v>879938.02611644566</v>
      </c>
      <c r="AA181" s="124">
        <f t="shared" si="79"/>
        <v>879938.02611644566</v>
      </c>
      <c r="AB181" s="51">
        <f t="shared" si="82"/>
        <v>1560.7476705046392</v>
      </c>
      <c r="AC181" s="55">
        <f t="shared" si="83"/>
        <v>6.2152384561516394E-2</v>
      </c>
      <c r="AD181" s="55">
        <f t="shared" si="84"/>
        <v>5.4055289999999978E-2</v>
      </c>
      <c r="AE181" s="116"/>
      <c r="AF181" s="145">
        <v>885827.54009268992</v>
      </c>
      <c r="AG181" s="118">
        <f t="shared" si="85"/>
        <v>1571.1939121103082</v>
      </c>
      <c r="AH181" s="55">
        <f t="shared" si="80"/>
        <v>-6.6486011211933649E-3</v>
      </c>
      <c r="AI181" s="55">
        <f t="shared" si="80"/>
        <v>-6.6486011211934759E-3</v>
      </c>
      <c r="AJ181" s="119">
        <f t="shared" si="86"/>
        <v>0</v>
      </c>
      <c r="AL181" s="120">
        <v>647555</v>
      </c>
      <c r="AM181" s="50">
        <v>72854</v>
      </c>
      <c r="AN181" s="50">
        <v>159172</v>
      </c>
    </row>
    <row r="182" spans="1:40">
      <c r="A182" s="9" t="s">
        <v>388</v>
      </c>
      <c r="B182" s="23" t="s">
        <v>389</v>
      </c>
      <c r="E182" s="134">
        <v>761790.0192049871</v>
      </c>
      <c r="F182" s="52">
        <v>544245.25732421875</v>
      </c>
      <c r="G182" s="251">
        <f t="shared" si="64"/>
        <v>1399.7182500961551</v>
      </c>
      <c r="H182" s="53">
        <v>5.5857400115937317E-3</v>
      </c>
      <c r="J182" s="131">
        <v>758253.00093017903</v>
      </c>
      <c r="K182" s="54">
        <v>547396.375</v>
      </c>
      <c r="L182" s="54">
        <f t="shared" si="65"/>
        <v>1385.1991638237994</v>
      </c>
      <c r="M182" s="127">
        <f t="shared" si="66"/>
        <v>5.7898854117235388E-3</v>
      </c>
      <c r="N182" s="120">
        <f t="shared" si="67"/>
        <v>806827</v>
      </c>
      <c r="O182" s="140">
        <f t="shared" si="68"/>
        <v>4.6646940671108972E-3</v>
      </c>
      <c r="P182" s="55">
        <f t="shared" si="69"/>
        <v>1.048158752296402E-2</v>
      </c>
      <c r="Q182" s="125">
        <f t="shared" si="70"/>
        <v>6.0158149346720924E-2</v>
      </c>
      <c r="R182" s="55">
        <f t="shared" si="71"/>
        <v>5.4055289999999999E-2</v>
      </c>
      <c r="S182" s="56">
        <f t="shared" si="72"/>
        <v>807617.89695116214</v>
      </c>
      <c r="T182" s="123">
        <f t="shared" si="73"/>
        <v>0</v>
      </c>
      <c r="U182" s="49">
        <f t="shared" si="74"/>
        <v>6.0158149346720924E-2</v>
      </c>
      <c r="V182" s="49">
        <f t="shared" si="81"/>
        <v>5.4055289999999999E-2</v>
      </c>
      <c r="W182" s="56">
        <f t="shared" si="75"/>
        <v>807617.89695116214</v>
      </c>
      <c r="X182" s="122">
        <f t="shared" si="76"/>
        <v>6.0158149346720924E-2</v>
      </c>
      <c r="Y182" s="55">
        <f t="shared" si="77"/>
        <v>5.4055289999999978E-2</v>
      </c>
      <c r="Z182" s="56">
        <f t="shared" si="78"/>
        <v>807617.89695116214</v>
      </c>
      <c r="AA182" s="124">
        <f t="shared" si="79"/>
        <v>807617.89695116214</v>
      </c>
      <c r="AB182" s="51">
        <f t="shared" si="82"/>
        <v>1475.3804260233951</v>
      </c>
      <c r="AC182" s="55">
        <f t="shared" si="83"/>
        <v>6.0158149346720924E-2</v>
      </c>
      <c r="AD182" s="55">
        <f t="shared" si="84"/>
        <v>5.4055289999999978E-2</v>
      </c>
      <c r="AE182" s="116"/>
      <c r="AF182" s="145">
        <v>804629.89495335182</v>
      </c>
      <c r="AG182" s="118">
        <f t="shared" si="85"/>
        <v>1469.9218549873515</v>
      </c>
      <c r="AH182" s="55">
        <f t="shared" si="80"/>
        <v>3.7135110397352733E-3</v>
      </c>
      <c r="AI182" s="55">
        <f t="shared" si="80"/>
        <v>3.7135110397352733E-3</v>
      </c>
      <c r="AJ182" s="119">
        <f t="shared" si="86"/>
        <v>0</v>
      </c>
      <c r="AL182" s="120">
        <v>609929</v>
      </c>
      <c r="AM182" s="50">
        <v>70782</v>
      </c>
      <c r="AN182" s="50">
        <v>126116</v>
      </c>
    </row>
    <row r="183" spans="1:40">
      <c r="A183" s="9" t="s">
        <v>390</v>
      </c>
      <c r="B183" s="23" t="s">
        <v>391</v>
      </c>
      <c r="E183" s="134">
        <v>1599233.9277332826</v>
      </c>
      <c r="F183" s="52">
        <v>1008377.1599116325</v>
      </c>
      <c r="G183" s="251">
        <f t="shared" si="64"/>
        <v>1585.9481861662046</v>
      </c>
      <c r="H183" s="53">
        <v>-9.5642089863433588E-3</v>
      </c>
      <c r="J183" s="131">
        <v>1616545.6261500693</v>
      </c>
      <c r="K183" s="54">
        <v>1017741.5</v>
      </c>
      <c r="L183" s="54">
        <f t="shared" si="65"/>
        <v>1588.3656371977258</v>
      </c>
      <c r="M183" s="127">
        <f t="shared" si="66"/>
        <v>9.2865452140824534E-3</v>
      </c>
      <c r="N183" s="120">
        <f t="shared" si="67"/>
        <v>1701117</v>
      </c>
      <c r="O183" s="140">
        <f t="shared" si="68"/>
        <v>-1.0709068854441117E-2</v>
      </c>
      <c r="P183" s="55">
        <f t="shared" si="69"/>
        <v>-1.5219738924762138E-3</v>
      </c>
      <c r="Q183" s="125">
        <f t="shared" si="70"/>
        <v>6.3843822108727855E-2</v>
      </c>
      <c r="R183" s="55">
        <f t="shared" si="71"/>
        <v>5.4055289999999999E-2</v>
      </c>
      <c r="S183" s="56">
        <f t="shared" si="72"/>
        <v>1701335.1341257284</v>
      </c>
      <c r="T183" s="123">
        <f t="shared" si="73"/>
        <v>0</v>
      </c>
      <c r="U183" s="49">
        <f t="shared" si="74"/>
        <v>6.3843822108727855E-2</v>
      </c>
      <c r="V183" s="49">
        <f t="shared" si="81"/>
        <v>5.4055289999999999E-2</v>
      </c>
      <c r="W183" s="56">
        <f t="shared" si="75"/>
        <v>1701335.1341257284</v>
      </c>
      <c r="X183" s="122">
        <f t="shared" si="76"/>
        <v>6.3843822108727855E-2</v>
      </c>
      <c r="Y183" s="55">
        <f t="shared" si="77"/>
        <v>5.4055289999999978E-2</v>
      </c>
      <c r="Z183" s="56">
        <f t="shared" si="78"/>
        <v>1701335.1341257284</v>
      </c>
      <c r="AA183" s="124">
        <f t="shared" si="79"/>
        <v>1701335.1341257284</v>
      </c>
      <c r="AB183" s="51">
        <f t="shared" si="82"/>
        <v>1671.677075294393</v>
      </c>
      <c r="AC183" s="55">
        <f t="shared" si="83"/>
        <v>6.3843822108727855E-2</v>
      </c>
      <c r="AD183" s="55">
        <f t="shared" si="84"/>
        <v>5.40552900000002E-2</v>
      </c>
      <c r="AE183" s="116"/>
      <c r="AF183" s="145">
        <v>1716266.8073390913</v>
      </c>
      <c r="AG183" s="118">
        <f t="shared" si="85"/>
        <v>1686.3484562033595</v>
      </c>
      <c r="AH183" s="55">
        <f t="shared" si="80"/>
        <v>-8.700088558207919E-3</v>
      </c>
      <c r="AI183" s="55">
        <f t="shared" si="80"/>
        <v>-8.700088558207919E-3</v>
      </c>
      <c r="AJ183" s="119">
        <f t="shared" si="86"/>
        <v>0</v>
      </c>
      <c r="AL183" s="120">
        <v>1240270</v>
      </c>
      <c r="AM183" s="50">
        <v>131417</v>
      </c>
      <c r="AN183" s="50">
        <v>329430</v>
      </c>
    </row>
    <row r="184" spans="1:40">
      <c r="A184" s="9" t="s">
        <v>392</v>
      </c>
      <c r="B184" s="23" t="s">
        <v>393</v>
      </c>
      <c r="E184" s="134">
        <v>685520.49358046916</v>
      </c>
      <c r="F184" s="52">
        <v>460081.74780273438</v>
      </c>
      <c r="G184" s="251">
        <f t="shared" si="64"/>
        <v>1489.9971512766779</v>
      </c>
      <c r="H184" s="53">
        <v>2.5485180809273311E-2</v>
      </c>
      <c r="J184" s="131">
        <v>667058.55562143039</v>
      </c>
      <c r="K184" s="54">
        <v>462630.34375</v>
      </c>
      <c r="L184" s="54">
        <f t="shared" si="65"/>
        <v>1441.8824113748601</v>
      </c>
      <c r="M184" s="127">
        <f t="shared" si="66"/>
        <v>5.539441543676249E-3</v>
      </c>
      <c r="N184" s="120">
        <f t="shared" si="67"/>
        <v>725973</v>
      </c>
      <c r="O184" s="140">
        <f t="shared" si="68"/>
        <v>2.7676637685637218E-2</v>
      </c>
      <c r="P184" s="55">
        <f t="shared" si="69"/>
        <v>3.3369392345898419E-2</v>
      </c>
      <c r="Q184" s="125">
        <f t="shared" si="70"/>
        <v>5.9894167662757791E-2</v>
      </c>
      <c r="R184" s="55">
        <f t="shared" si="71"/>
        <v>5.4055289999999999E-2</v>
      </c>
      <c r="S184" s="56">
        <f t="shared" si="72"/>
        <v>726579.17295923422</v>
      </c>
      <c r="T184" s="123">
        <f t="shared" si="73"/>
        <v>0</v>
      </c>
      <c r="U184" s="49">
        <f t="shared" si="74"/>
        <v>5.9894167662757791E-2</v>
      </c>
      <c r="V184" s="49">
        <f t="shared" si="81"/>
        <v>5.4055289999999999E-2</v>
      </c>
      <c r="W184" s="56">
        <f t="shared" si="75"/>
        <v>726579.17295923422</v>
      </c>
      <c r="X184" s="122">
        <f t="shared" si="76"/>
        <v>5.9894167662757791E-2</v>
      </c>
      <c r="Y184" s="55">
        <f t="shared" si="77"/>
        <v>5.4055289999999978E-2</v>
      </c>
      <c r="Z184" s="56">
        <f t="shared" si="78"/>
        <v>726579.17295923422</v>
      </c>
      <c r="AA184" s="124">
        <f t="shared" si="79"/>
        <v>726579.17295923422</v>
      </c>
      <c r="AB184" s="51">
        <f t="shared" si="82"/>
        <v>1570.5393793881126</v>
      </c>
      <c r="AC184" s="55">
        <f t="shared" si="83"/>
        <v>5.9894167662757791E-2</v>
      </c>
      <c r="AD184" s="55">
        <f t="shared" si="84"/>
        <v>5.4055289999999978E-2</v>
      </c>
      <c r="AE184" s="116"/>
      <c r="AF184" s="145">
        <v>707973.73878685862</v>
      </c>
      <c r="AG184" s="118">
        <f t="shared" si="85"/>
        <v>1530.3227476350735</v>
      </c>
      <c r="AH184" s="55">
        <f t="shared" si="80"/>
        <v>2.62798365999517E-2</v>
      </c>
      <c r="AI184" s="55">
        <f t="shared" si="80"/>
        <v>2.6279836599951922E-2</v>
      </c>
      <c r="AJ184" s="119">
        <f t="shared" si="86"/>
        <v>0</v>
      </c>
      <c r="AL184" s="120">
        <v>547368</v>
      </c>
      <c r="AM184" s="50">
        <v>59916</v>
      </c>
      <c r="AN184" s="50">
        <v>118689</v>
      </c>
    </row>
    <row r="185" spans="1:40">
      <c r="A185" s="9" t="s">
        <v>394</v>
      </c>
      <c r="B185" s="23" t="s">
        <v>395</v>
      </c>
      <c r="E185" s="134">
        <v>2217977.0923040723</v>
      </c>
      <c r="F185" s="52">
        <v>1310470.4106941223</v>
      </c>
      <c r="G185" s="251">
        <f t="shared" si="64"/>
        <v>1692.5045191438294</v>
      </c>
      <c r="H185" s="53">
        <v>-7.316187069744573E-3</v>
      </c>
      <c r="J185" s="131">
        <v>2237367.0822373107</v>
      </c>
      <c r="K185" s="54">
        <v>1320167.625</v>
      </c>
      <c r="L185" s="54">
        <f t="shared" si="65"/>
        <v>1694.759847059051</v>
      </c>
      <c r="M185" s="127">
        <f t="shared" si="66"/>
        <v>7.3997964599150645E-3</v>
      </c>
      <c r="N185" s="120">
        <f t="shared" si="67"/>
        <v>2355010</v>
      </c>
      <c r="O185" s="140">
        <f t="shared" si="68"/>
        <v>-8.6664321144158674E-3</v>
      </c>
      <c r="P185" s="55">
        <f t="shared" si="69"/>
        <v>-1.3307654881813402E-3</v>
      </c>
      <c r="Q185" s="125">
        <f t="shared" si="70"/>
        <v>6.1855084603496646E-2</v>
      </c>
      <c r="R185" s="55">
        <f t="shared" si="71"/>
        <v>5.4055289999999999E-2</v>
      </c>
      <c r="S185" s="56">
        <f t="shared" si="72"/>
        <v>2355170.2529971581</v>
      </c>
      <c r="T185" s="123">
        <f t="shared" si="73"/>
        <v>0</v>
      </c>
      <c r="U185" s="49">
        <f t="shared" si="74"/>
        <v>6.1855084603496646E-2</v>
      </c>
      <c r="V185" s="49">
        <f t="shared" si="81"/>
        <v>5.4055289999999999E-2</v>
      </c>
      <c r="W185" s="56">
        <f t="shared" si="75"/>
        <v>2355170.2529971581</v>
      </c>
      <c r="X185" s="122">
        <f t="shared" si="76"/>
        <v>6.1855084603496646E-2</v>
      </c>
      <c r="Y185" s="55">
        <f t="shared" si="77"/>
        <v>5.4055289999999978E-2</v>
      </c>
      <c r="Z185" s="56">
        <f t="shared" si="78"/>
        <v>2355170.2529971581</v>
      </c>
      <c r="AA185" s="124">
        <f t="shared" si="79"/>
        <v>2355170.2529971581</v>
      </c>
      <c r="AB185" s="51">
        <f t="shared" si="82"/>
        <v>1783.9933417524599</v>
      </c>
      <c r="AC185" s="55">
        <f t="shared" si="83"/>
        <v>6.1855084603496646E-2</v>
      </c>
      <c r="AD185" s="55">
        <f t="shared" si="84"/>
        <v>5.40552900000002E-2</v>
      </c>
      <c r="AE185" s="116"/>
      <c r="AF185" s="145">
        <v>2375538.5206303652</v>
      </c>
      <c r="AG185" s="118">
        <f t="shared" si="85"/>
        <v>1799.4218882851071</v>
      </c>
      <c r="AH185" s="55">
        <f t="shared" si="80"/>
        <v>-8.5741685332899609E-3</v>
      </c>
      <c r="AI185" s="55">
        <f t="shared" si="80"/>
        <v>-8.5741685332898498E-3</v>
      </c>
      <c r="AJ185" s="119">
        <f t="shared" si="86"/>
        <v>0</v>
      </c>
      <c r="AL185" s="120">
        <v>1706681</v>
      </c>
      <c r="AM185" s="50">
        <v>187778</v>
      </c>
      <c r="AN185" s="50">
        <v>460551</v>
      </c>
    </row>
    <row r="186" spans="1:40">
      <c r="A186" s="9" t="s">
        <v>396</v>
      </c>
      <c r="B186" s="23" t="s">
        <v>397</v>
      </c>
      <c r="E186" s="134">
        <v>1440824.0359780136</v>
      </c>
      <c r="F186" s="52">
        <v>879777.00818443298</v>
      </c>
      <c r="G186" s="251">
        <f t="shared" si="64"/>
        <v>1637.7150375313797</v>
      </c>
      <c r="H186" s="53">
        <v>-7.973142168478109E-4</v>
      </c>
      <c r="J186" s="131">
        <v>1439826.4543601959</v>
      </c>
      <c r="K186" s="54">
        <v>884667.0625</v>
      </c>
      <c r="L186" s="54">
        <f t="shared" si="65"/>
        <v>1627.5348268210178</v>
      </c>
      <c r="M186" s="127">
        <f t="shared" si="66"/>
        <v>5.5582883731621902E-3</v>
      </c>
      <c r="N186" s="120">
        <f t="shared" si="67"/>
        <v>1526673</v>
      </c>
      <c r="O186" s="140">
        <f t="shared" si="68"/>
        <v>6.9284851295581262E-4</v>
      </c>
      <c r="P186" s="55">
        <f t="shared" si="69"/>
        <v>6.2549879379518725E-3</v>
      </c>
      <c r="Q186" s="125">
        <f t="shared" si="70"/>
        <v>5.9914033263076982E-2</v>
      </c>
      <c r="R186" s="55">
        <f t="shared" si="71"/>
        <v>5.4055289999999999E-2</v>
      </c>
      <c r="S186" s="56">
        <f t="shared" si="72"/>
        <v>1527149.6151958413</v>
      </c>
      <c r="T186" s="123">
        <f t="shared" si="73"/>
        <v>0</v>
      </c>
      <c r="U186" s="49">
        <f t="shared" si="74"/>
        <v>5.9914033263076982E-2</v>
      </c>
      <c r="V186" s="49">
        <f t="shared" si="81"/>
        <v>5.4055289999999999E-2</v>
      </c>
      <c r="W186" s="56">
        <f t="shared" si="75"/>
        <v>1527149.6151958413</v>
      </c>
      <c r="X186" s="122">
        <f t="shared" si="76"/>
        <v>5.9914033263076982E-2</v>
      </c>
      <c r="Y186" s="55">
        <f t="shared" si="77"/>
        <v>5.4055289999999978E-2</v>
      </c>
      <c r="Z186" s="56">
        <f t="shared" si="78"/>
        <v>1527149.6151958413</v>
      </c>
      <c r="AA186" s="124">
        <f t="shared" si="79"/>
        <v>1527149.6151958413</v>
      </c>
      <c r="AB186" s="51">
        <f t="shared" si="82"/>
        <v>1726.2421988224992</v>
      </c>
      <c r="AC186" s="55">
        <f t="shared" si="83"/>
        <v>5.9914033263076982E-2</v>
      </c>
      <c r="AD186" s="55">
        <f t="shared" si="84"/>
        <v>5.4055289999999978E-2</v>
      </c>
      <c r="AE186" s="116"/>
      <c r="AF186" s="145">
        <v>1528153.3534721127</v>
      </c>
      <c r="AG186" s="118">
        <f t="shared" si="85"/>
        <v>1727.376793201355</v>
      </c>
      <c r="AH186" s="55">
        <f t="shared" si="80"/>
        <v>-6.5683085666157215E-4</v>
      </c>
      <c r="AI186" s="55">
        <f t="shared" si="80"/>
        <v>-6.5683085666157215E-4</v>
      </c>
      <c r="AJ186" s="119">
        <f t="shared" si="86"/>
        <v>0</v>
      </c>
      <c r="AL186" s="120">
        <v>1145748</v>
      </c>
      <c r="AM186" s="50">
        <v>119827</v>
      </c>
      <c r="AN186" s="50">
        <v>261098</v>
      </c>
    </row>
    <row r="187" spans="1:40">
      <c r="A187" s="9" t="s">
        <v>398</v>
      </c>
      <c r="B187" s="23" t="s">
        <v>399</v>
      </c>
      <c r="E187" s="134">
        <v>1760708.9664602408</v>
      </c>
      <c r="F187" s="52">
        <v>1049689.4992675781</v>
      </c>
      <c r="G187" s="251">
        <f t="shared" si="64"/>
        <v>1677.3617033311061</v>
      </c>
      <c r="H187" s="53">
        <v>2.224891895489578E-2</v>
      </c>
      <c r="J187" s="131">
        <v>1725285.4952211166</v>
      </c>
      <c r="K187" s="54">
        <v>1053807.5</v>
      </c>
      <c r="L187" s="54">
        <f t="shared" si="65"/>
        <v>1637.1922720431546</v>
      </c>
      <c r="M187" s="127">
        <f t="shared" si="66"/>
        <v>3.9230655687183535E-3</v>
      </c>
      <c r="N187" s="120">
        <f t="shared" si="67"/>
        <v>1860621</v>
      </c>
      <c r="O187" s="140">
        <f t="shared" si="68"/>
        <v>2.0531947516653881E-2</v>
      </c>
      <c r="P187" s="55">
        <f t="shared" si="69"/>
        <v>2.4535561261733507E-2</v>
      </c>
      <c r="Q187" s="125">
        <f t="shared" si="70"/>
        <v>5.8190418015724443E-2</v>
      </c>
      <c r="R187" s="55">
        <f t="shared" si="71"/>
        <v>5.4055289999999999E-2</v>
      </c>
      <c r="S187" s="56">
        <f t="shared" si="72"/>
        <v>1863165.3572225964</v>
      </c>
      <c r="T187" s="123">
        <f t="shared" si="73"/>
        <v>0</v>
      </c>
      <c r="U187" s="49">
        <f t="shared" si="74"/>
        <v>5.8190418015724443E-2</v>
      </c>
      <c r="V187" s="49">
        <f t="shared" si="81"/>
        <v>5.4055289999999999E-2</v>
      </c>
      <c r="W187" s="56">
        <f t="shared" si="75"/>
        <v>1863165.3572225964</v>
      </c>
      <c r="X187" s="122">
        <f t="shared" si="76"/>
        <v>5.8190418015724443E-2</v>
      </c>
      <c r="Y187" s="55">
        <f t="shared" si="77"/>
        <v>5.4055289999999978E-2</v>
      </c>
      <c r="Z187" s="56">
        <f t="shared" si="78"/>
        <v>1863165.3572225964</v>
      </c>
      <c r="AA187" s="124">
        <f t="shared" si="79"/>
        <v>1863165.3572225964</v>
      </c>
      <c r="AB187" s="51">
        <f t="shared" si="82"/>
        <v>1768.031976639563</v>
      </c>
      <c r="AC187" s="55">
        <f t="shared" si="83"/>
        <v>5.8190418015724443E-2</v>
      </c>
      <c r="AD187" s="55">
        <f t="shared" si="84"/>
        <v>5.4055289999999978E-2</v>
      </c>
      <c r="AE187" s="116"/>
      <c r="AF187" s="145">
        <v>1830271.1415463011</v>
      </c>
      <c r="AG187" s="118">
        <f t="shared" si="85"/>
        <v>1736.8173423953626</v>
      </c>
      <c r="AH187" s="55">
        <f t="shared" si="80"/>
        <v>1.7972318379289254E-2</v>
      </c>
      <c r="AI187" s="55">
        <f t="shared" si="80"/>
        <v>1.7972318379289254E-2</v>
      </c>
      <c r="AJ187" s="119">
        <f t="shared" si="86"/>
        <v>0</v>
      </c>
      <c r="AL187" s="120">
        <v>1450372</v>
      </c>
      <c r="AM187" s="50">
        <v>144572</v>
      </c>
      <c r="AN187" s="50">
        <v>265677</v>
      </c>
    </row>
    <row r="188" spans="1:40">
      <c r="A188" s="9" t="s">
        <v>400</v>
      </c>
      <c r="B188" s="23" t="s">
        <v>401</v>
      </c>
      <c r="E188" s="134">
        <v>1062439.3651688364</v>
      </c>
      <c r="F188" s="52">
        <v>532851.00036621094</v>
      </c>
      <c r="G188" s="251">
        <f t="shared" si="64"/>
        <v>1993.8770208532158</v>
      </c>
      <c r="H188" s="53">
        <v>1.3705107266718919E-2</v>
      </c>
      <c r="J188" s="131">
        <v>1047421.4455973884</v>
      </c>
      <c r="K188" s="54">
        <v>536622.875</v>
      </c>
      <c r="L188" s="54">
        <f t="shared" si="65"/>
        <v>1951.8762512637734</v>
      </c>
      <c r="M188" s="127">
        <f t="shared" si="66"/>
        <v>7.0786667026931926E-3</v>
      </c>
      <c r="N188" s="120">
        <f t="shared" si="67"/>
        <v>1128066</v>
      </c>
      <c r="O188" s="140">
        <f t="shared" si="68"/>
        <v>1.433799129717328E-2</v>
      </c>
      <c r="P188" s="55">
        <f t="shared" si="69"/>
        <v>2.1518151861445345E-2</v>
      </c>
      <c r="Q188" s="125">
        <f t="shared" si="70"/>
        <v>6.1516596084120634E-2</v>
      </c>
      <c r="R188" s="55">
        <f t="shared" si="71"/>
        <v>5.4055289999999999E-2</v>
      </c>
      <c r="S188" s="56">
        <f t="shared" si="72"/>
        <v>1128066</v>
      </c>
      <c r="T188" s="123">
        <f t="shared" si="73"/>
        <v>0</v>
      </c>
      <c r="U188" s="49">
        <f t="shared" si="74"/>
        <v>6.1516596084120634E-2</v>
      </c>
      <c r="V188" s="49">
        <f t="shared" si="81"/>
        <v>5.4055289999999999E-2</v>
      </c>
      <c r="W188" s="56">
        <f t="shared" si="75"/>
        <v>1128066</v>
      </c>
      <c r="X188" s="122">
        <f t="shared" si="76"/>
        <v>6.1516596084120634E-2</v>
      </c>
      <c r="Y188" s="55">
        <f t="shared" si="77"/>
        <v>5.4055289999999978E-2</v>
      </c>
      <c r="Z188" s="56">
        <f t="shared" si="78"/>
        <v>1128066</v>
      </c>
      <c r="AA188" s="124">
        <f t="shared" si="79"/>
        <v>1128066</v>
      </c>
      <c r="AB188" s="51">
        <f t="shared" si="82"/>
        <v>2102.157870180245</v>
      </c>
      <c r="AC188" s="55">
        <f t="shared" si="83"/>
        <v>6.1769769628909232E-2</v>
      </c>
      <c r="AD188" s="55">
        <f t="shared" si="84"/>
        <v>5.4306684010377859E-2</v>
      </c>
      <c r="AE188" s="116"/>
      <c r="AF188" s="145">
        <v>1111819.4963227548</v>
      </c>
      <c r="AG188" s="118">
        <f t="shared" si="85"/>
        <v>2071.8824115031525</v>
      </c>
      <c r="AH188" s="55">
        <f t="shared" si="80"/>
        <v>1.4612537134830905E-2</v>
      </c>
      <c r="AI188" s="55">
        <f t="shared" si="80"/>
        <v>1.4612537134830683E-2</v>
      </c>
      <c r="AJ188" s="119">
        <f t="shared" si="86"/>
        <v>0</v>
      </c>
      <c r="AL188" s="120">
        <v>846846</v>
      </c>
      <c r="AM188" s="50">
        <v>80578</v>
      </c>
      <c r="AN188" s="50">
        <v>200642</v>
      </c>
    </row>
    <row r="189" spans="1:40">
      <c r="A189" s="9" t="s">
        <v>402</v>
      </c>
      <c r="B189" s="23" t="s">
        <v>403</v>
      </c>
      <c r="E189" s="134">
        <v>409319.11484897765</v>
      </c>
      <c r="F189" s="52">
        <v>219095.58532714844</v>
      </c>
      <c r="G189" s="251">
        <f t="shared" si="64"/>
        <v>1868.2216450769279</v>
      </c>
      <c r="H189" s="53">
        <v>2.0808271652978938E-2</v>
      </c>
      <c r="J189" s="131">
        <v>400870.727899911</v>
      </c>
      <c r="K189" s="54">
        <v>219720.4375</v>
      </c>
      <c r="L189" s="54">
        <f t="shared" si="65"/>
        <v>1824.4580816470977</v>
      </c>
      <c r="M189" s="127">
        <f t="shared" si="66"/>
        <v>2.8519614939686022E-3</v>
      </c>
      <c r="N189" s="120">
        <f t="shared" si="67"/>
        <v>432220</v>
      </c>
      <c r="O189" s="140">
        <f t="shared" si="68"/>
        <v>2.1075090699004706E-2</v>
      </c>
      <c r="P189" s="55">
        <f t="shared" si="69"/>
        <v>2.3987157540128923E-2</v>
      </c>
      <c r="Q189" s="125">
        <f t="shared" si="70"/>
        <v>5.7061415099593837E-2</v>
      </c>
      <c r="R189" s="55">
        <f t="shared" si="71"/>
        <v>5.4055289999999999E-2</v>
      </c>
      <c r="S189" s="56">
        <f t="shared" si="72"/>
        <v>432675.44276957348</v>
      </c>
      <c r="T189" s="123">
        <f t="shared" si="73"/>
        <v>0</v>
      </c>
      <c r="U189" s="49">
        <f t="shared" si="74"/>
        <v>5.7061415099593837E-2</v>
      </c>
      <c r="V189" s="49">
        <f t="shared" si="81"/>
        <v>5.4055289999999999E-2</v>
      </c>
      <c r="W189" s="56">
        <f t="shared" si="75"/>
        <v>432675.44276957348</v>
      </c>
      <c r="X189" s="122">
        <f t="shared" si="76"/>
        <v>5.7061415099593837E-2</v>
      </c>
      <c r="Y189" s="55">
        <f t="shared" si="77"/>
        <v>5.4055289999999978E-2</v>
      </c>
      <c r="Z189" s="56">
        <f t="shared" si="78"/>
        <v>432675.44276957348</v>
      </c>
      <c r="AA189" s="124">
        <f t="shared" si="79"/>
        <v>432675.44276957348</v>
      </c>
      <c r="AB189" s="51">
        <f t="shared" si="82"/>
        <v>1969.2089078858378</v>
      </c>
      <c r="AC189" s="55">
        <f t="shared" si="83"/>
        <v>5.7061415099593837E-2</v>
      </c>
      <c r="AD189" s="55">
        <f t="shared" si="84"/>
        <v>5.4055289999999756E-2</v>
      </c>
      <c r="AE189" s="116"/>
      <c r="AF189" s="145">
        <v>425354.58823505032</v>
      </c>
      <c r="AG189" s="118">
        <f t="shared" si="85"/>
        <v>1935.889956686666</v>
      </c>
      <c r="AH189" s="55">
        <f t="shared" si="80"/>
        <v>1.7211180358721379E-2</v>
      </c>
      <c r="AI189" s="55">
        <f t="shared" si="80"/>
        <v>1.7211180358721601E-2</v>
      </c>
      <c r="AJ189" s="119">
        <f t="shared" si="86"/>
        <v>0</v>
      </c>
      <c r="AL189" s="120">
        <v>338607</v>
      </c>
      <c r="AM189" s="50">
        <v>29352</v>
      </c>
      <c r="AN189" s="50">
        <v>64261</v>
      </c>
    </row>
    <row r="190" spans="1:40">
      <c r="A190" s="9" t="s">
        <v>404</v>
      </c>
      <c r="B190" s="23" t="s">
        <v>405</v>
      </c>
      <c r="E190" s="134">
        <v>265165.6372773383</v>
      </c>
      <c r="F190" s="52">
        <v>167158.00299072266</v>
      </c>
      <c r="G190" s="251">
        <f t="shared" si="64"/>
        <v>1586.3173317047531</v>
      </c>
      <c r="H190" s="53">
        <v>-2.3959824024580634E-2</v>
      </c>
      <c r="J190" s="131">
        <v>272113.71379703499</v>
      </c>
      <c r="K190" s="54">
        <v>168384.8125</v>
      </c>
      <c r="L190" s="54">
        <f t="shared" si="65"/>
        <v>1616.0229046609236</v>
      </c>
      <c r="M190" s="127">
        <f t="shared" si="66"/>
        <v>7.339220900751231E-3</v>
      </c>
      <c r="N190" s="120">
        <f t="shared" si="67"/>
        <v>281135</v>
      </c>
      <c r="O190" s="140">
        <f t="shared" si="68"/>
        <v>-2.5533724202078001E-2</v>
      </c>
      <c r="P190" s="55">
        <f t="shared" si="69"/>
        <v>-1.8381900943664764E-2</v>
      </c>
      <c r="Q190" s="125">
        <f t="shared" si="70"/>
        <v>6.1791234614915425E-2</v>
      </c>
      <c r="R190" s="55">
        <f t="shared" si="71"/>
        <v>5.4055289999999999E-2</v>
      </c>
      <c r="S190" s="56">
        <f t="shared" si="72"/>
        <v>281550.54938215588</v>
      </c>
      <c r="T190" s="123">
        <f t="shared" si="73"/>
        <v>0</v>
      </c>
      <c r="U190" s="49">
        <f t="shared" si="74"/>
        <v>6.1791234614915425E-2</v>
      </c>
      <c r="V190" s="49">
        <f t="shared" si="81"/>
        <v>5.4055289999999999E-2</v>
      </c>
      <c r="W190" s="56">
        <f t="shared" si="75"/>
        <v>281550.54938215588</v>
      </c>
      <c r="X190" s="122">
        <f t="shared" si="76"/>
        <v>6.1791234614915425E-2</v>
      </c>
      <c r="Y190" s="55">
        <f t="shared" si="77"/>
        <v>5.4055289999999978E-2</v>
      </c>
      <c r="Z190" s="56">
        <f t="shared" si="78"/>
        <v>281550.54938215588</v>
      </c>
      <c r="AA190" s="124">
        <f t="shared" si="79"/>
        <v>281550.54938215588</v>
      </c>
      <c r="AB190" s="51">
        <f t="shared" si="82"/>
        <v>1672.0661751020798</v>
      </c>
      <c r="AC190" s="55">
        <f t="shared" si="83"/>
        <v>6.1791234614915425E-2</v>
      </c>
      <c r="AD190" s="55">
        <f t="shared" si="84"/>
        <v>5.4055289999999978E-2</v>
      </c>
      <c r="AE190" s="116"/>
      <c r="AF190" s="145">
        <v>288642.96733401972</v>
      </c>
      <c r="AG190" s="118">
        <f t="shared" si="85"/>
        <v>1714.1864699586235</v>
      </c>
      <c r="AH190" s="55">
        <f t="shared" si="80"/>
        <v>-2.4571594511278882E-2</v>
      </c>
      <c r="AI190" s="55">
        <f t="shared" si="80"/>
        <v>-2.4571594511278882E-2</v>
      </c>
      <c r="AJ190" s="119">
        <f t="shared" si="86"/>
        <v>0</v>
      </c>
      <c r="AL190" s="120">
        <v>218002</v>
      </c>
      <c r="AM190" s="50">
        <v>25048</v>
      </c>
      <c r="AN190" s="50">
        <v>38085</v>
      </c>
    </row>
    <row r="191" spans="1:40">
      <c r="A191" s="9" t="s">
        <v>406</v>
      </c>
      <c r="B191" s="23" t="s">
        <v>407</v>
      </c>
      <c r="E191" s="134">
        <v>458940.65016897779</v>
      </c>
      <c r="F191" s="52">
        <v>279038.83349609375</v>
      </c>
      <c r="G191" s="251">
        <f t="shared" si="64"/>
        <v>1644.7196414165144</v>
      </c>
      <c r="H191" s="53">
        <v>5.5019899265662531E-4</v>
      </c>
      <c r="J191" s="131">
        <v>457062.94910304126</v>
      </c>
      <c r="K191" s="54">
        <v>281462.125</v>
      </c>
      <c r="L191" s="54">
        <f t="shared" si="65"/>
        <v>1623.8879355545305</v>
      </c>
      <c r="M191" s="127">
        <f t="shared" si="66"/>
        <v>8.6844238615273461E-3</v>
      </c>
      <c r="N191" s="120">
        <f t="shared" si="67"/>
        <v>487859</v>
      </c>
      <c r="O191" s="140">
        <f t="shared" si="68"/>
        <v>4.1081891884289234E-3</v>
      </c>
      <c r="P191" s="55">
        <f t="shared" si="69"/>
        <v>1.2828290306172052E-2</v>
      </c>
      <c r="Q191" s="125">
        <f t="shared" si="70"/>
        <v>6.3209152911845035E-2</v>
      </c>
      <c r="R191" s="55">
        <f t="shared" si="71"/>
        <v>5.4055289999999999E-2</v>
      </c>
      <c r="S191" s="56">
        <f t="shared" si="72"/>
        <v>487949.8999029703</v>
      </c>
      <c r="T191" s="123">
        <f t="shared" si="73"/>
        <v>0</v>
      </c>
      <c r="U191" s="49">
        <f t="shared" si="74"/>
        <v>6.3209152911845035E-2</v>
      </c>
      <c r="V191" s="49">
        <f t="shared" si="81"/>
        <v>5.4055289999999999E-2</v>
      </c>
      <c r="W191" s="56">
        <f t="shared" si="75"/>
        <v>487949.8999029703</v>
      </c>
      <c r="X191" s="122">
        <f t="shared" si="76"/>
        <v>6.3209152911845035E-2</v>
      </c>
      <c r="Y191" s="55">
        <f t="shared" si="77"/>
        <v>5.4055289999999978E-2</v>
      </c>
      <c r="Z191" s="56">
        <f t="shared" si="78"/>
        <v>487949.8999029703</v>
      </c>
      <c r="AA191" s="124">
        <f t="shared" si="79"/>
        <v>487949.8999029703</v>
      </c>
      <c r="AB191" s="51">
        <f t="shared" si="82"/>
        <v>1733.6254386019798</v>
      </c>
      <c r="AC191" s="55">
        <f t="shared" si="83"/>
        <v>6.3209152911845035E-2</v>
      </c>
      <c r="AD191" s="55">
        <f t="shared" si="84"/>
        <v>5.4055289999999756E-2</v>
      </c>
      <c r="AE191" s="116"/>
      <c r="AF191" s="145">
        <v>485152.25436150836</v>
      </c>
      <c r="AG191" s="118">
        <f t="shared" si="85"/>
        <v>1723.6857511876894</v>
      </c>
      <c r="AH191" s="55">
        <f t="shared" si="80"/>
        <v>5.7665310555834459E-3</v>
      </c>
      <c r="AI191" s="55">
        <f t="shared" si="80"/>
        <v>5.7665310555834459E-3</v>
      </c>
      <c r="AJ191" s="119">
        <f t="shared" si="86"/>
        <v>0</v>
      </c>
      <c r="AL191" s="120">
        <v>368996</v>
      </c>
      <c r="AM191" s="50">
        <v>36267</v>
      </c>
      <c r="AN191" s="50">
        <v>82596</v>
      </c>
    </row>
    <row r="192" spans="1:40">
      <c r="A192" s="9" t="s">
        <v>408</v>
      </c>
      <c r="B192" s="23" t="s">
        <v>409</v>
      </c>
      <c r="E192" s="134">
        <v>302616.55179992563</v>
      </c>
      <c r="F192" s="52">
        <v>185222.16552734375</v>
      </c>
      <c r="G192" s="251">
        <f t="shared" si="64"/>
        <v>1633.8031192883948</v>
      </c>
      <c r="H192" s="53">
        <v>1.2247677977873295E-2</v>
      </c>
      <c r="J192" s="131">
        <v>298521.19697794679</v>
      </c>
      <c r="K192" s="54">
        <v>186162.3125</v>
      </c>
      <c r="L192" s="54">
        <f t="shared" si="65"/>
        <v>1603.5533345555471</v>
      </c>
      <c r="M192" s="127">
        <f t="shared" si="66"/>
        <v>5.0757800502956307E-3</v>
      </c>
      <c r="N192" s="120">
        <f t="shared" si="67"/>
        <v>320240</v>
      </c>
      <c r="O192" s="140">
        <f t="shared" si="68"/>
        <v>1.3718807452997694E-2</v>
      </c>
      <c r="P192" s="55">
        <f t="shared" si="69"/>
        <v>1.886422115247699E-2</v>
      </c>
      <c r="Q192" s="125">
        <f t="shared" si="70"/>
        <v>5.9405442812890508E-2</v>
      </c>
      <c r="R192" s="55">
        <f t="shared" si="71"/>
        <v>5.4055289999999999E-2</v>
      </c>
      <c r="S192" s="56">
        <f t="shared" si="72"/>
        <v>320593.62206211023</v>
      </c>
      <c r="T192" s="123">
        <f t="shared" si="73"/>
        <v>0</v>
      </c>
      <c r="U192" s="49">
        <f t="shared" si="74"/>
        <v>5.9405442812890508E-2</v>
      </c>
      <c r="V192" s="49">
        <f t="shared" si="81"/>
        <v>5.4055289999999999E-2</v>
      </c>
      <c r="W192" s="56">
        <f t="shared" si="75"/>
        <v>320593.62206211023</v>
      </c>
      <c r="X192" s="122">
        <f t="shared" si="76"/>
        <v>5.9405442812890508E-2</v>
      </c>
      <c r="Y192" s="55">
        <f t="shared" si="77"/>
        <v>5.4055289999999978E-2</v>
      </c>
      <c r="Z192" s="56">
        <f t="shared" si="78"/>
        <v>320593.62206211023</v>
      </c>
      <c r="AA192" s="124">
        <f t="shared" si="79"/>
        <v>320593.62206211023</v>
      </c>
      <c r="AB192" s="51">
        <f t="shared" si="82"/>
        <v>1722.1188207044336</v>
      </c>
      <c r="AC192" s="55">
        <f t="shared" si="83"/>
        <v>5.9405442812890508E-2</v>
      </c>
      <c r="AD192" s="55">
        <f t="shared" si="84"/>
        <v>5.4055289999999978E-2</v>
      </c>
      <c r="AE192" s="116"/>
      <c r="AF192" s="145">
        <v>316698.35288524232</v>
      </c>
      <c r="AG192" s="118">
        <f t="shared" si="85"/>
        <v>1701.1947726274743</v>
      </c>
      <c r="AH192" s="55">
        <f t="shared" si="80"/>
        <v>1.2299619310869536E-2</v>
      </c>
      <c r="AI192" s="55">
        <f t="shared" si="80"/>
        <v>1.2299619310869536E-2</v>
      </c>
      <c r="AJ192" s="119">
        <f t="shared" si="86"/>
        <v>0</v>
      </c>
      <c r="AL192" s="120">
        <v>246130</v>
      </c>
      <c r="AM192" s="50">
        <v>24999</v>
      </c>
      <c r="AN192" s="50">
        <v>49111</v>
      </c>
    </row>
    <row r="193" spans="1:40">
      <c r="A193" s="9" t="s">
        <v>410</v>
      </c>
      <c r="B193" s="23" t="s">
        <v>411</v>
      </c>
      <c r="E193" s="134">
        <v>319025.26482415979</v>
      </c>
      <c r="F193" s="52">
        <v>188323.41461181641</v>
      </c>
      <c r="G193" s="251">
        <f t="shared" si="64"/>
        <v>1694.0286765814751</v>
      </c>
      <c r="H193" s="53">
        <v>-1.6853487949144097E-2</v>
      </c>
      <c r="J193" s="131">
        <v>324125.20984774904</v>
      </c>
      <c r="K193" s="54">
        <v>189659.28125</v>
      </c>
      <c r="L193" s="54">
        <f t="shared" si="65"/>
        <v>1708.9868089318675</v>
      </c>
      <c r="M193" s="127">
        <f t="shared" si="66"/>
        <v>7.0934707770522465E-3</v>
      </c>
      <c r="N193" s="120">
        <f t="shared" si="67"/>
        <v>338290</v>
      </c>
      <c r="O193" s="140">
        <f t="shared" si="68"/>
        <v>-1.5734490464301865E-2</v>
      </c>
      <c r="P193" s="55">
        <f t="shared" si="69"/>
        <v>-8.7526318355501953E-3</v>
      </c>
      <c r="Q193" s="125">
        <f t="shared" si="70"/>
        <v>6.1532200397012238E-2</v>
      </c>
      <c r="R193" s="55">
        <f t="shared" si="71"/>
        <v>5.4055289999999999E-2</v>
      </c>
      <c r="S193" s="56">
        <f t="shared" si="72"/>
        <v>338655.59135102987</v>
      </c>
      <c r="T193" s="123">
        <f t="shared" si="73"/>
        <v>0</v>
      </c>
      <c r="U193" s="49">
        <f t="shared" si="74"/>
        <v>6.1532200397012238E-2</v>
      </c>
      <c r="V193" s="49">
        <f t="shared" si="81"/>
        <v>5.4055289999999999E-2</v>
      </c>
      <c r="W193" s="56">
        <f t="shared" si="75"/>
        <v>338655.59135102987</v>
      </c>
      <c r="X193" s="122">
        <f t="shared" si="76"/>
        <v>6.1532200397012238E-2</v>
      </c>
      <c r="Y193" s="55">
        <f t="shared" si="77"/>
        <v>5.4055289999999978E-2</v>
      </c>
      <c r="Z193" s="56">
        <f t="shared" si="78"/>
        <v>338655.59135102987</v>
      </c>
      <c r="AA193" s="124">
        <f t="shared" si="79"/>
        <v>338655.59135102987</v>
      </c>
      <c r="AB193" s="51">
        <f t="shared" si="82"/>
        <v>1785.5998879624028</v>
      </c>
      <c r="AC193" s="55">
        <f t="shared" si="83"/>
        <v>6.1532200397012238E-2</v>
      </c>
      <c r="AD193" s="55">
        <f t="shared" si="84"/>
        <v>5.4055289999999978E-2</v>
      </c>
      <c r="AE193" s="116"/>
      <c r="AF193" s="145">
        <v>343904.68771415774</v>
      </c>
      <c r="AG193" s="118">
        <f t="shared" si="85"/>
        <v>1813.2763419093562</v>
      </c>
      <c r="AH193" s="55">
        <f t="shared" si="80"/>
        <v>-1.5263230047886878E-2</v>
      </c>
      <c r="AI193" s="55">
        <f t="shared" si="80"/>
        <v>-1.5263230047886989E-2</v>
      </c>
      <c r="AJ193" s="119">
        <f t="shared" si="86"/>
        <v>0</v>
      </c>
      <c r="AL193" s="120">
        <v>259718</v>
      </c>
      <c r="AM193" s="50">
        <v>26299</v>
      </c>
      <c r="AN193" s="50">
        <v>52273</v>
      </c>
    </row>
    <row r="194" spans="1:40">
      <c r="A194" s="9" t="s">
        <v>412</v>
      </c>
      <c r="B194" s="23" t="s">
        <v>413</v>
      </c>
      <c r="E194" s="134">
        <v>481851.99101704836</v>
      </c>
      <c r="F194" s="52">
        <v>307646.0830078125</v>
      </c>
      <c r="G194" s="251">
        <f t="shared" si="64"/>
        <v>1566.2542695361151</v>
      </c>
      <c r="H194" s="53">
        <v>-1.5722486725562312E-3</v>
      </c>
      <c r="J194" s="131">
        <v>480942.65704337228</v>
      </c>
      <c r="K194" s="54">
        <v>309493.5</v>
      </c>
      <c r="L194" s="54">
        <f t="shared" si="65"/>
        <v>1553.9669073611312</v>
      </c>
      <c r="M194" s="127">
        <f t="shared" si="66"/>
        <v>6.0050073582136321E-3</v>
      </c>
      <c r="N194" s="120">
        <f t="shared" si="67"/>
        <v>510600</v>
      </c>
      <c r="O194" s="140">
        <f t="shared" si="68"/>
        <v>1.8907326275989789E-3</v>
      </c>
      <c r="P194" s="55">
        <f t="shared" si="69"/>
        <v>7.90709384915389E-3</v>
      </c>
      <c r="Q194" s="125">
        <f t="shared" si="70"/>
        <v>6.0384899772413902E-2</v>
      </c>
      <c r="R194" s="55">
        <f t="shared" si="71"/>
        <v>5.4055289999999999E-2</v>
      </c>
      <c r="S194" s="56">
        <f t="shared" si="72"/>
        <v>510948.57519975089</v>
      </c>
      <c r="T194" s="123">
        <f t="shared" si="73"/>
        <v>0</v>
      </c>
      <c r="U194" s="49">
        <f t="shared" si="74"/>
        <v>6.0384899772413902E-2</v>
      </c>
      <c r="V194" s="49">
        <f t="shared" si="81"/>
        <v>5.4055289999999999E-2</v>
      </c>
      <c r="W194" s="56">
        <f t="shared" si="75"/>
        <v>510948.57519975089</v>
      </c>
      <c r="X194" s="122">
        <f t="shared" si="76"/>
        <v>6.0384899772413902E-2</v>
      </c>
      <c r="Y194" s="55">
        <f t="shared" si="77"/>
        <v>5.4055289999999978E-2</v>
      </c>
      <c r="Z194" s="56">
        <f t="shared" si="78"/>
        <v>510948.57519975089</v>
      </c>
      <c r="AA194" s="124">
        <f t="shared" si="79"/>
        <v>510948.57519975089</v>
      </c>
      <c r="AB194" s="51">
        <f t="shared" si="82"/>
        <v>1650.9185982896277</v>
      </c>
      <c r="AC194" s="55">
        <f t="shared" si="83"/>
        <v>6.0384899772413902E-2</v>
      </c>
      <c r="AD194" s="55">
        <f t="shared" si="84"/>
        <v>5.4055289999999756E-2</v>
      </c>
      <c r="AE194" s="116"/>
      <c r="AF194" s="145">
        <v>510402.43325450359</v>
      </c>
      <c r="AG194" s="118">
        <f t="shared" si="85"/>
        <v>1649.1539668991547</v>
      </c>
      <c r="AH194" s="55">
        <f t="shared" si="80"/>
        <v>1.0700222210244803E-3</v>
      </c>
      <c r="AI194" s="55">
        <f t="shared" si="80"/>
        <v>1.0700222210244803E-3</v>
      </c>
      <c r="AJ194" s="119">
        <f t="shared" si="86"/>
        <v>0</v>
      </c>
      <c r="AL194" s="120">
        <v>389888</v>
      </c>
      <c r="AM194" s="50">
        <v>38683</v>
      </c>
      <c r="AN194" s="50">
        <v>82029</v>
      </c>
    </row>
    <row r="195" spans="1:40">
      <c r="A195" s="9" t="s">
        <v>414</v>
      </c>
      <c r="B195" s="23" t="s">
        <v>415</v>
      </c>
      <c r="E195" s="134">
        <v>770044.55494083394</v>
      </c>
      <c r="F195" s="52">
        <v>492969.25390625</v>
      </c>
      <c r="G195" s="251">
        <f t="shared" si="64"/>
        <v>1562.0539188581454</v>
      </c>
      <c r="H195" s="53">
        <v>-4.2899251009914652E-3</v>
      </c>
      <c r="J195" s="131">
        <v>772286.13468623301</v>
      </c>
      <c r="K195" s="54">
        <v>496486.1875</v>
      </c>
      <c r="L195" s="54">
        <f t="shared" si="65"/>
        <v>1555.5037665297245</v>
      </c>
      <c r="M195" s="127">
        <f t="shared" si="66"/>
        <v>7.1341844666419352E-3</v>
      </c>
      <c r="N195" s="120">
        <f t="shared" si="67"/>
        <v>817054</v>
      </c>
      <c r="O195" s="140">
        <f t="shared" si="68"/>
        <v>-2.9025249123626473E-3</v>
      </c>
      <c r="P195" s="55">
        <f t="shared" si="69"/>
        <v>4.2109524061353376E-3</v>
      </c>
      <c r="Q195" s="125">
        <f t="shared" si="70"/>
        <v>6.1575114876899706E-2</v>
      </c>
      <c r="R195" s="55">
        <f t="shared" si="71"/>
        <v>5.4055289999999999E-2</v>
      </c>
      <c r="S195" s="56">
        <f t="shared" si="72"/>
        <v>817460.13687164686</v>
      </c>
      <c r="T195" s="123">
        <f t="shared" si="73"/>
        <v>0</v>
      </c>
      <c r="U195" s="49">
        <f t="shared" si="74"/>
        <v>6.1575114876899706E-2</v>
      </c>
      <c r="V195" s="49">
        <f t="shared" si="81"/>
        <v>5.4055289999999999E-2</v>
      </c>
      <c r="W195" s="56">
        <f t="shared" si="75"/>
        <v>817460.13687164686</v>
      </c>
      <c r="X195" s="122">
        <f t="shared" si="76"/>
        <v>6.1575114876899706E-2</v>
      </c>
      <c r="Y195" s="55">
        <f t="shared" si="77"/>
        <v>5.4055289999999978E-2</v>
      </c>
      <c r="Z195" s="56">
        <f t="shared" si="78"/>
        <v>817460.13687164686</v>
      </c>
      <c r="AA195" s="124">
        <f t="shared" si="79"/>
        <v>817460.13687164686</v>
      </c>
      <c r="AB195" s="51">
        <f t="shared" si="82"/>
        <v>1646.491196437659</v>
      </c>
      <c r="AC195" s="55">
        <f t="shared" si="83"/>
        <v>6.1575114876899706E-2</v>
      </c>
      <c r="AD195" s="55">
        <f t="shared" si="84"/>
        <v>5.4055289999999978E-2</v>
      </c>
      <c r="AE195" s="116"/>
      <c r="AF195" s="145">
        <v>819879.44364546309</v>
      </c>
      <c r="AG195" s="118">
        <f t="shared" si="85"/>
        <v>1651.3640546051708</v>
      </c>
      <c r="AH195" s="55">
        <f t="shared" si="80"/>
        <v>-2.9508079420300648E-3</v>
      </c>
      <c r="AI195" s="55">
        <f t="shared" si="80"/>
        <v>-2.9508079420300648E-3</v>
      </c>
      <c r="AJ195" s="119">
        <f t="shared" si="86"/>
        <v>0</v>
      </c>
      <c r="AL195" s="120">
        <v>607301</v>
      </c>
      <c r="AM195" s="50">
        <v>64123</v>
      </c>
      <c r="AN195" s="50">
        <v>145630</v>
      </c>
    </row>
    <row r="196" spans="1:40">
      <c r="A196" s="9" t="s">
        <v>416</v>
      </c>
      <c r="B196" s="23" t="s">
        <v>417</v>
      </c>
      <c r="E196" s="134">
        <v>277947.31043261103</v>
      </c>
      <c r="F196" s="52">
        <v>170506.7529296875</v>
      </c>
      <c r="G196" s="251">
        <f t="shared" si="64"/>
        <v>1630.1249402551766</v>
      </c>
      <c r="H196" s="53">
        <v>8.8447149214219145E-3</v>
      </c>
      <c r="J196" s="131">
        <v>276053.93106081529</v>
      </c>
      <c r="K196" s="54">
        <v>171932.03125</v>
      </c>
      <c r="L196" s="54">
        <f t="shared" si="65"/>
        <v>1605.5991955298632</v>
      </c>
      <c r="M196" s="127">
        <f t="shared" si="66"/>
        <v>8.3590725635380725E-3</v>
      </c>
      <c r="N196" s="120">
        <f t="shared" si="67"/>
        <v>295209</v>
      </c>
      <c r="O196" s="140">
        <f t="shared" si="68"/>
        <v>6.8587299754070408E-3</v>
      </c>
      <c r="P196" s="55">
        <f t="shared" si="69"/>
        <v>1.527513516050294E-2</v>
      </c>
      <c r="Q196" s="125">
        <f t="shared" si="70"/>
        <v>6.2866214655091124E-2</v>
      </c>
      <c r="R196" s="55">
        <f t="shared" si="71"/>
        <v>5.4055289999999999E-2</v>
      </c>
      <c r="S196" s="56">
        <f t="shared" si="72"/>
        <v>295420.80571307283</v>
      </c>
      <c r="T196" s="123">
        <f t="shared" si="73"/>
        <v>0</v>
      </c>
      <c r="U196" s="49">
        <f t="shared" si="74"/>
        <v>6.2866214655091124E-2</v>
      </c>
      <c r="V196" s="49">
        <f t="shared" si="81"/>
        <v>5.4055289999999999E-2</v>
      </c>
      <c r="W196" s="56">
        <f t="shared" si="75"/>
        <v>295420.80571307283</v>
      </c>
      <c r="X196" s="122">
        <f t="shared" si="76"/>
        <v>6.2866214655091124E-2</v>
      </c>
      <c r="Y196" s="55">
        <f t="shared" si="77"/>
        <v>5.4055289999999978E-2</v>
      </c>
      <c r="Z196" s="56">
        <f t="shared" si="78"/>
        <v>295420.80571307283</v>
      </c>
      <c r="AA196" s="124">
        <f t="shared" si="79"/>
        <v>295420.80571307283</v>
      </c>
      <c r="AB196" s="51">
        <f t="shared" si="82"/>
        <v>1718.2418166369034</v>
      </c>
      <c r="AC196" s="55">
        <f t="shared" si="83"/>
        <v>6.2866214655091124E-2</v>
      </c>
      <c r="AD196" s="55">
        <f t="shared" si="84"/>
        <v>5.4055290000000422E-2</v>
      </c>
      <c r="AE196" s="116"/>
      <c r="AF196" s="145">
        <v>292948.13339519338</v>
      </c>
      <c r="AG196" s="118">
        <f t="shared" si="85"/>
        <v>1703.8601316192696</v>
      </c>
      <c r="AH196" s="55">
        <f t="shared" si="80"/>
        <v>8.440648824834085E-3</v>
      </c>
      <c r="AI196" s="55">
        <f t="shared" si="80"/>
        <v>8.440648824834085E-3</v>
      </c>
      <c r="AJ196" s="119">
        <f t="shared" si="86"/>
        <v>0</v>
      </c>
      <c r="AL196" s="120">
        <v>222009</v>
      </c>
      <c r="AM196" s="50">
        <v>23246</v>
      </c>
      <c r="AN196" s="50">
        <v>49954</v>
      </c>
    </row>
    <row r="197" spans="1:40">
      <c r="A197" s="9" t="s">
        <v>418</v>
      </c>
      <c r="B197" s="23" t="s">
        <v>419</v>
      </c>
      <c r="E197" s="134">
        <v>351192.77199421619</v>
      </c>
      <c r="F197" s="52">
        <v>227496.57934570313</v>
      </c>
      <c r="G197" s="251">
        <f t="shared" si="64"/>
        <v>1543.7277035297516</v>
      </c>
      <c r="H197" s="53">
        <v>-9.6633822946523562E-3</v>
      </c>
      <c r="J197" s="131">
        <v>353570.45964298118</v>
      </c>
      <c r="K197" s="54">
        <v>227991</v>
      </c>
      <c r="L197" s="54">
        <f t="shared" si="65"/>
        <v>1550.8088461517393</v>
      </c>
      <c r="M197" s="127">
        <f t="shared" si="66"/>
        <v>2.1733102788572545E-3</v>
      </c>
      <c r="N197" s="120">
        <f t="shared" si="67"/>
        <v>370520</v>
      </c>
      <c r="O197" s="140">
        <f t="shared" si="68"/>
        <v>-6.7247915766658339E-3</v>
      </c>
      <c r="P197" s="55">
        <f t="shared" si="69"/>
        <v>-4.5660963564654322E-3</v>
      </c>
      <c r="Q197" s="125">
        <f t="shared" si="70"/>
        <v>5.6346079196240906E-2</v>
      </c>
      <c r="R197" s="55">
        <f t="shared" si="71"/>
        <v>5.4055289999999999E-2</v>
      </c>
      <c r="S197" s="56">
        <f t="shared" si="72"/>
        <v>370981.1077381497</v>
      </c>
      <c r="T197" s="123">
        <f t="shared" si="73"/>
        <v>0</v>
      </c>
      <c r="U197" s="49">
        <f t="shared" si="74"/>
        <v>5.6346079196240906E-2</v>
      </c>
      <c r="V197" s="49">
        <f t="shared" si="81"/>
        <v>5.4055289999999999E-2</v>
      </c>
      <c r="W197" s="56">
        <f t="shared" si="75"/>
        <v>370981.1077381497</v>
      </c>
      <c r="X197" s="122">
        <f t="shared" si="76"/>
        <v>5.6346079196240906E-2</v>
      </c>
      <c r="Y197" s="55">
        <f t="shared" si="77"/>
        <v>5.4055289999999978E-2</v>
      </c>
      <c r="Z197" s="56">
        <f t="shared" si="78"/>
        <v>370981.1077381497</v>
      </c>
      <c r="AA197" s="124">
        <f t="shared" si="79"/>
        <v>370981.1077381497</v>
      </c>
      <c r="AB197" s="51">
        <f t="shared" si="82"/>
        <v>1627.1743522250865</v>
      </c>
      <c r="AC197" s="55">
        <f t="shared" si="83"/>
        <v>5.6346079196240906E-2</v>
      </c>
      <c r="AD197" s="55">
        <f t="shared" si="84"/>
        <v>5.40552900000002E-2</v>
      </c>
      <c r="AE197" s="116"/>
      <c r="AF197" s="145">
        <v>375151.94458494987</v>
      </c>
      <c r="AG197" s="118">
        <f t="shared" si="85"/>
        <v>1645.4682184162966</v>
      </c>
      <c r="AH197" s="55">
        <f t="shared" si="80"/>
        <v>-1.1117726849089293E-2</v>
      </c>
      <c r="AI197" s="55">
        <f t="shared" si="80"/>
        <v>-1.1117726849089404E-2</v>
      </c>
      <c r="AJ197" s="119">
        <f t="shared" si="86"/>
        <v>0</v>
      </c>
      <c r="AL197" s="120">
        <v>285982</v>
      </c>
      <c r="AM197" s="50">
        <v>30023</v>
      </c>
      <c r="AN197" s="50">
        <v>54515</v>
      </c>
    </row>
    <row r="198" spans="1:40">
      <c r="A198" s="9" t="s">
        <v>420</v>
      </c>
      <c r="B198" s="23" t="s">
        <v>421</v>
      </c>
      <c r="E198" s="134">
        <v>783457.81443996425</v>
      </c>
      <c r="F198" s="52">
        <v>490466.50248241425</v>
      </c>
      <c r="G198" s="251">
        <f t="shared" si="64"/>
        <v>1597.3727267298041</v>
      </c>
      <c r="H198" s="53">
        <v>-2.0950842243631529E-2</v>
      </c>
      <c r="J198" s="131">
        <v>803321.37176990474</v>
      </c>
      <c r="K198" s="54">
        <v>495483.46875</v>
      </c>
      <c r="L198" s="54">
        <f t="shared" si="65"/>
        <v>1621.2879388216818</v>
      </c>
      <c r="M198" s="127">
        <f t="shared" si="66"/>
        <v>1.0228968221465129E-2</v>
      </c>
      <c r="N198" s="120">
        <f t="shared" si="67"/>
        <v>833516</v>
      </c>
      <c r="O198" s="140">
        <f t="shared" si="68"/>
        <v>-2.4726788092512053E-2</v>
      </c>
      <c r="P198" s="55">
        <f t="shared" si="69"/>
        <v>-1.4750749400664009E-2</v>
      </c>
      <c r="Q198" s="125">
        <f t="shared" si="70"/>
        <v>6.48371880650771E-2</v>
      </c>
      <c r="R198" s="55">
        <f t="shared" si="71"/>
        <v>5.4055289999999999E-2</v>
      </c>
      <c r="S198" s="56">
        <f t="shared" si="72"/>
        <v>834255.01609586249</v>
      </c>
      <c r="T198" s="123">
        <f t="shared" si="73"/>
        <v>0</v>
      </c>
      <c r="U198" s="49">
        <f t="shared" si="74"/>
        <v>6.48371880650771E-2</v>
      </c>
      <c r="V198" s="49">
        <f t="shared" si="81"/>
        <v>5.4055289999999999E-2</v>
      </c>
      <c r="W198" s="56">
        <f t="shared" si="75"/>
        <v>834255.01609586249</v>
      </c>
      <c r="X198" s="122">
        <f t="shared" si="76"/>
        <v>6.48371880650771E-2</v>
      </c>
      <c r="Y198" s="55">
        <f t="shared" si="77"/>
        <v>5.4055289999999978E-2</v>
      </c>
      <c r="Z198" s="56">
        <f t="shared" si="78"/>
        <v>834255.01609586249</v>
      </c>
      <c r="AA198" s="124">
        <f t="shared" si="79"/>
        <v>834255.01609586249</v>
      </c>
      <c r="AB198" s="51">
        <f t="shared" si="82"/>
        <v>1683.719172711274</v>
      </c>
      <c r="AC198" s="55">
        <f t="shared" si="83"/>
        <v>6.48371880650771E-2</v>
      </c>
      <c r="AD198" s="55">
        <f t="shared" si="84"/>
        <v>5.4055289999999756E-2</v>
      </c>
      <c r="AE198" s="116"/>
      <c r="AF198" s="145">
        <v>852306.15781238838</v>
      </c>
      <c r="AG198" s="118">
        <f t="shared" si="85"/>
        <v>1720.1505429890053</v>
      </c>
      <c r="AH198" s="55">
        <f t="shared" si="80"/>
        <v>-2.1179175524036697E-2</v>
      </c>
      <c r="AI198" s="55">
        <f t="shared" si="80"/>
        <v>-2.1179175524036808E-2</v>
      </c>
      <c r="AJ198" s="119">
        <f t="shared" si="86"/>
        <v>0</v>
      </c>
      <c r="AL198" s="120">
        <v>637551</v>
      </c>
      <c r="AM198" s="50">
        <v>66317</v>
      </c>
      <c r="AN198" s="50">
        <v>129648</v>
      </c>
    </row>
    <row r="199" spans="1:40">
      <c r="A199" s="9" t="s">
        <v>422</v>
      </c>
      <c r="B199" s="23" t="s">
        <v>423</v>
      </c>
      <c r="E199" s="134">
        <v>1560366.1699997992</v>
      </c>
      <c r="F199" s="52">
        <v>931441.84112548828</v>
      </c>
      <c r="G199" s="251">
        <f t="shared" si="64"/>
        <v>1675.215886924688</v>
      </c>
      <c r="H199" s="53">
        <v>-5.9926057175249126E-3</v>
      </c>
      <c r="J199" s="131">
        <v>1572431.3868183442</v>
      </c>
      <c r="K199" s="54">
        <v>936391.5</v>
      </c>
      <c r="L199" s="54">
        <f t="shared" si="65"/>
        <v>1679.2456860387394</v>
      </c>
      <c r="M199" s="127">
        <f t="shared" si="66"/>
        <v>5.3139752327755474E-3</v>
      </c>
      <c r="N199" s="120">
        <f t="shared" si="67"/>
        <v>1655849</v>
      </c>
      <c r="O199" s="140">
        <f t="shared" si="68"/>
        <v>-7.6729687029192251E-3</v>
      </c>
      <c r="P199" s="55">
        <f t="shared" si="69"/>
        <v>-2.3997674357928434E-3</v>
      </c>
      <c r="Q199" s="125">
        <f t="shared" si="70"/>
        <v>5.9656513705035996E-2</v>
      </c>
      <c r="R199" s="55">
        <f t="shared" si="71"/>
        <v>5.4055289999999999E-2</v>
      </c>
      <c r="S199" s="56">
        <f t="shared" si="72"/>
        <v>1655849</v>
      </c>
      <c r="T199" s="123">
        <f t="shared" si="73"/>
        <v>0</v>
      </c>
      <c r="U199" s="49">
        <f t="shared" si="74"/>
        <v>5.9656513705035996E-2</v>
      </c>
      <c r="V199" s="49">
        <f t="shared" si="81"/>
        <v>5.4055289999999999E-2</v>
      </c>
      <c r="W199" s="56">
        <f t="shared" si="75"/>
        <v>1655849</v>
      </c>
      <c r="X199" s="122">
        <f t="shared" si="76"/>
        <v>5.9656513705035996E-2</v>
      </c>
      <c r="Y199" s="55">
        <f t="shared" si="77"/>
        <v>5.4055289999999978E-2</v>
      </c>
      <c r="Z199" s="56">
        <f t="shared" si="78"/>
        <v>1655849</v>
      </c>
      <c r="AA199" s="124">
        <f t="shared" si="79"/>
        <v>1655849</v>
      </c>
      <c r="AB199" s="51">
        <f t="shared" si="82"/>
        <v>1768.329806496535</v>
      </c>
      <c r="AC199" s="55">
        <f t="shared" si="83"/>
        <v>6.1192578918968232E-2</v>
      </c>
      <c r="AD199" s="55">
        <f t="shared" si="84"/>
        <v>5.5583235748069892E-2</v>
      </c>
      <c r="AE199" s="116"/>
      <c r="AF199" s="145">
        <v>1668675.2630250815</v>
      </c>
      <c r="AG199" s="118">
        <f t="shared" si="85"/>
        <v>1782.0273496983702</v>
      </c>
      <c r="AH199" s="55">
        <f t="shared" si="80"/>
        <v>-7.6864943762809945E-3</v>
      </c>
      <c r="AI199" s="55">
        <f t="shared" si="80"/>
        <v>-7.6864943762808835E-3</v>
      </c>
      <c r="AJ199" s="119">
        <f t="shared" si="86"/>
        <v>0</v>
      </c>
      <c r="AL199" s="120">
        <v>1257424</v>
      </c>
      <c r="AM199" s="50">
        <v>125723</v>
      </c>
      <c r="AN199" s="50">
        <v>272702</v>
      </c>
    </row>
    <row r="200" spans="1:40">
      <c r="A200" s="9" t="s">
        <v>424</v>
      </c>
      <c r="B200" s="23" t="s">
        <v>425</v>
      </c>
      <c r="E200" s="134">
        <v>529965.68807822058</v>
      </c>
      <c r="F200" s="52">
        <v>293831.33325195313</v>
      </c>
      <c r="G200" s="251">
        <f t="shared" si="64"/>
        <v>1803.6391225294822</v>
      </c>
      <c r="H200" s="53">
        <v>1.4491164532404843E-2</v>
      </c>
      <c r="J200" s="131">
        <v>523030.30403582175</v>
      </c>
      <c r="K200" s="54">
        <v>295595.9375</v>
      </c>
      <c r="L200" s="54">
        <f t="shared" si="65"/>
        <v>1769.4096490613026</v>
      </c>
      <c r="M200" s="127">
        <f t="shared" si="66"/>
        <v>6.0055005996715316E-3</v>
      </c>
      <c r="N200" s="120">
        <f t="shared" si="67"/>
        <v>562528</v>
      </c>
      <c r="O200" s="140">
        <f t="shared" si="68"/>
        <v>1.3260004227066524E-2</v>
      </c>
      <c r="P200" s="55">
        <f t="shared" si="69"/>
        <v>1.9345137790075295E-2</v>
      </c>
      <c r="Q200" s="125">
        <f t="shared" si="70"/>
        <v>6.038541967618194E-2</v>
      </c>
      <c r="R200" s="55">
        <f t="shared" si="71"/>
        <v>5.4055289999999999E-2</v>
      </c>
      <c r="S200" s="56">
        <f t="shared" si="72"/>
        <v>562528</v>
      </c>
      <c r="T200" s="123">
        <f t="shared" si="73"/>
        <v>0</v>
      </c>
      <c r="U200" s="49">
        <f t="shared" si="74"/>
        <v>6.038541967618194E-2</v>
      </c>
      <c r="V200" s="49">
        <f t="shared" si="81"/>
        <v>5.4055289999999999E-2</v>
      </c>
      <c r="W200" s="56">
        <f t="shared" si="75"/>
        <v>562528</v>
      </c>
      <c r="X200" s="122">
        <f t="shared" si="76"/>
        <v>6.038541967618194E-2</v>
      </c>
      <c r="Y200" s="55">
        <f t="shared" si="77"/>
        <v>5.4055289999999978E-2</v>
      </c>
      <c r="Z200" s="56">
        <f t="shared" si="78"/>
        <v>562528</v>
      </c>
      <c r="AA200" s="124">
        <f t="shared" si="79"/>
        <v>562528</v>
      </c>
      <c r="AB200" s="51">
        <f t="shared" si="82"/>
        <v>1903.0302133296402</v>
      </c>
      <c r="AC200" s="55">
        <f t="shared" si="83"/>
        <v>6.1442302123101422E-2</v>
      </c>
      <c r="AD200" s="55">
        <f t="shared" si="84"/>
        <v>5.5105863228764207E-2</v>
      </c>
      <c r="AE200" s="116"/>
      <c r="AF200" s="145">
        <v>554962.28403446055</v>
      </c>
      <c r="AG200" s="118">
        <f t="shared" si="85"/>
        <v>1877.4354232607157</v>
      </c>
      <c r="AH200" s="55">
        <f t="shared" si="80"/>
        <v>1.3632847101857637E-2</v>
      </c>
      <c r="AI200" s="55">
        <f t="shared" si="80"/>
        <v>1.3632847101857637E-2</v>
      </c>
      <c r="AJ200" s="119">
        <f t="shared" si="86"/>
        <v>0</v>
      </c>
      <c r="AL200" s="120">
        <v>433048</v>
      </c>
      <c r="AM200" s="50">
        <v>39594</v>
      </c>
      <c r="AN200" s="50">
        <v>89886</v>
      </c>
    </row>
    <row r="201" spans="1:40" s="35" customFormat="1">
      <c r="A201" s="5"/>
      <c r="O201" s="157"/>
      <c r="AF201" s="11"/>
    </row>
    <row r="202" spans="1:40" s="35" customFormat="1">
      <c r="A202" s="5"/>
      <c r="O202" s="157"/>
      <c r="AF202" s="11"/>
    </row>
    <row r="203" spans="1:40" s="35" customFormat="1">
      <c r="A203" s="5"/>
      <c r="O203" s="157"/>
      <c r="AF203" s="11"/>
    </row>
    <row r="204" spans="1:40" s="35" customFormat="1">
      <c r="A204" s="5"/>
      <c r="O204" s="157"/>
      <c r="AF204" s="11"/>
    </row>
    <row r="205" spans="1:40" s="35" customFormat="1">
      <c r="A205" s="5"/>
      <c r="O205" s="157"/>
      <c r="AF205" s="11"/>
    </row>
    <row r="206" spans="1:40" s="35" customFormat="1">
      <c r="A206" s="5"/>
      <c r="O206" s="157"/>
      <c r="AF206" s="11"/>
    </row>
    <row r="207" spans="1:40" s="35" customFormat="1">
      <c r="A207" s="5"/>
      <c r="O207" s="157"/>
      <c r="AF207" s="11"/>
    </row>
    <row r="208" spans="1:40" s="35" customFormat="1">
      <c r="A208" s="5"/>
      <c r="O208" s="157"/>
      <c r="AF208" s="11"/>
    </row>
    <row r="209" spans="1:40" s="35" customFormat="1">
      <c r="A209" s="5"/>
      <c r="O209" s="157"/>
      <c r="AF209" s="11"/>
    </row>
    <row r="210" spans="1:40" s="35" customFormat="1">
      <c r="A210" s="5"/>
      <c r="O210" s="157"/>
      <c r="AF210" s="11"/>
    </row>
    <row r="211" spans="1:40" s="35" customFormat="1">
      <c r="A211" s="5"/>
      <c r="O211" s="157"/>
      <c r="AF211" s="11"/>
    </row>
    <row r="212" spans="1:40" s="35" customFormat="1">
      <c r="A212" s="5"/>
      <c r="O212" s="157"/>
      <c r="AF212" s="11"/>
    </row>
    <row r="213" spans="1:40" s="35" customFormat="1">
      <c r="A213" s="5"/>
      <c r="O213" s="157"/>
      <c r="AF213" s="11"/>
    </row>
    <row r="214" spans="1:40" s="35" customFormat="1">
      <c r="A214" s="5"/>
      <c r="O214" s="157"/>
      <c r="AF214" s="11"/>
    </row>
    <row r="215" spans="1:40" s="35" customFormat="1">
      <c r="A215" s="5"/>
      <c r="O215" s="157"/>
      <c r="AF215" s="11"/>
    </row>
    <row r="216" spans="1:40" s="35" customFormat="1">
      <c r="A216" s="5"/>
      <c r="O216" s="157"/>
      <c r="AF216" s="11"/>
    </row>
    <row r="217" spans="1:40" s="35" customFormat="1">
      <c r="A217" s="5"/>
      <c r="O217" s="157"/>
      <c r="AF217" s="11"/>
    </row>
    <row r="218" spans="1:40" s="35" customFormat="1">
      <c r="A218" s="5"/>
      <c r="O218" s="157"/>
      <c r="AF218" s="11"/>
      <c r="AL218" s="158"/>
      <c r="AM218" s="158"/>
      <c r="AN218" s="158"/>
    </row>
    <row r="219" spans="1:40" s="35" customFormat="1">
      <c r="A219" s="5"/>
      <c r="O219" s="157"/>
      <c r="AF219" s="11"/>
      <c r="AL219" s="158"/>
      <c r="AM219" s="158"/>
      <c r="AN219" s="158"/>
    </row>
    <row r="220" spans="1:40" s="35" customFormat="1">
      <c r="A220" s="5"/>
      <c r="O220" s="157"/>
      <c r="AF220" s="11"/>
      <c r="AL220" s="158"/>
      <c r="AM220" s="158"/>
      <c r="AN220" s="158"/>
    </row>
    <row r="221" spans="1:40" s="35" customFormat="1">
      <c r="A221" s="5"/>
      <c r="O221" s="157"/>
      <c r="AF221" s="11"/>
      <c r="AL221" s="158"/>
      <c r="AM221" s="158"/>
      <c r="AN221" s="158"/>
    </row>
    <row r="222" spans="1:40" s="35" customFormat="1">
      <c r="A222" s="5"/>
      <c r="O222" s="157"/>
      <c r="AF222" s="11"/>
      <c r="AL222" s="158"/>
      <c r="AM222" s="158"/>
      <c r="AN222" s="158"/>
    </row>
    <row r="223" spans="1:40" s="35" customFormat="1">
      <c r="A223" s="5"/>
      <c r="O223" s="157"/>
      <c r="AF223" s="11"/>
      <c r="AL223" s="158"/>
      <c r="AM223" s="158"/>
      <c r="AN223" s="158"/>
    </row>
    <row r="224" spans="1:40" s="35" customFormat="1">
      <c r="A224" s="5"/>
      <c r="O224" s="157"/>
      <c r="AF224" s="11"/>
      <c r="AL224" s="158"/>
      <c r="AM224" s="158"/>
      <c r="AN224" s="158"/>
    </row>
    <row r="225" spans="1:40" s="35" customFormat="1">
      <c r="A225" s="5"/>
      <c r="O225" s="157"/>
      <c r="AF225" s="11"/>
      <c r="AL225" s="158"/>
      <c r="AM225" s="158"/>
      <c r="AN225" s="158"/>
    </row>
    <row r="226" spans="1:40" s="35" customFormat="1">
      <c r="A226" s="5"/>
      <c r="O226" s="157"/>
      <c r="AF226" s="11"/>
      <c r="AL226" s="158"/>
      <c r="AM226" s="158"/>
      <c r="AN226" s="158"/>
    </row>
    <row r="227" spans="1:40" s="35" customFormat="1">
      <c r="A227" s="5"/>
      <c r="O227" s="157"/>
      <c r="AF227" s="11"/>
      <c r="AL227" s="158"/>
      <c r="AM227" s="158"/>
      <c r="AN227" s="158"/>
    </row>
    <row r="228" spans="1:40" s="35" customFormat="1">
      <c r="A228" s="5"/>
      <c r="O228" s="157"/>
      <c r="AF228" s="11"/>
      <c r="AL228" s="158"/>
      <c r="AM228" s="158"/>
      <c r="AN228" s="158"/>
    </row>
    <row r="229" spans="1:40" s="35" customFormat="1">
      <c r="A229" s="5"/>
      <c r="O229" s="157"/>
      <c r="AF229" s="11"/>
      <c r="AL229" s="158"/>
      <c r="AM229" s="158"/>
      <c r="AN229" s="158"/>
    </row>
    <row r="230" spans="1:40" s="35" customFormat="1">
      <c r="A230" s="5"/>
      <c r="O230" s="157"/>
      <c r="AF230" s="11"/>
      <c r="AL230" s="158"/>
      <c r="AM230" s="158"/>
      <c r="AN230" s="158"/>
    </row>
    <row r="231" spans="1:40" s="35" customFormat="1">
      <c r="A231" s="5"/>
      <c r="O231" s="157"/>
      <c r="AF231" s="11"/>
      <c r="AL231" s="158"/>
      <c r="AM231" s="158"/>
      <c r="AN231" s="158"/>
    </row>
    <row r="232" spans="1:40" s="35" customFormat="1">
      <c r="A232" s="5"/>
      <c r="O232" s="157"/>
      <c r="AF232" s="11"/>
      <c r="AL232" s="158"/>
      <c r="AM232" s="158"/>
      <c r="AN232" s="158"/>
    </row>
    <row r="233" spans="1:40" s="35" customFormat="1">
      <c r="A233" s="5"/>
      <c r="O233" s="157"/>
      <c r="AF233" s="11"/>
      <c r="AL233" s="158"/>
      <c r="AM233" s="158"/>
      <c r="AN233" s="158"/>
    </row>
    <row r="234" spans="1:40" s="35" customFormat="1">
      <c r="A234" s="5"/>
      <c r="O234" s="157"/>
      <c r="AF234" s="11"/>
      <c r="AL234" s="158"/>
      <c r="AM234" s="158"/>
      <c r="AN234" s="158"/>
    </row>
    <row r="235" spans="1:40" s="35" customFormat="1">
      <c r="A235" s="5"/>
      <c r="O235" s="157"/>
      <c r="AF235" s="11"/>
      <c r="AL235" s="158"/>
      <c r="AM235" s="158"/>
      <c r="AN235" s="158"/>
    </row>
    <row r="236" spans="1:40" s="35" customFormat="1">
      <c r="A236" s="5"/>
      <c r="O236" s="157"/>
      <c r="AF236" s="11"/>
      <c r="AL236" s="158"/>
      <c r="AM236" s="158"/>
      <c r="AN236" s="158"/>
    </row>
    <row r="237" spans="1:40" s="35" customFormat="1">
      <c r="A237" s="5"/>
      <c r="O237" s="157"/>
      <c r="AF237" s="11"/>
      <c r="AL237" s="158"/>
      <c r="AM237" s="158"/>
      <c r="AN237" s="158"/>
    </row>
    <row r="238" spans="1:40" s="35" customFormat="1">
      <c r="A238" s="5"/>
      <c r="O238" s="157"/>
      <c r="AF238" s="11"/>
      <c r="AL238" s="158"/>
      <c r="AM238" s="158"/>
      <c r="AN238" s="158"/>
    </row>
    <row r="239" spans="1:40" s="35" customFormat="1">
      <c r="A239" s="5"/>
      <c r="O239" s="157"/>
      <c r="AF239" s="11"/>
      <c r="AL239" s="158"/>
      <c r="AM239" s="158"/>
      <c r="AN239" s="158"/>
    </row>
    <row r="240" spans="1:40" s="35" customFormat="1">
      <c r="A240" s="5"/>
      <c r="O240" s="157"/>
      <c r="AF240" s="11"/>
      <c r="AL240" s="158"/>
      <c r="AM240" s="158"/>
      <c r="AN240" s="158"/>
    </row>
    <row r="241" spans="1:40" s="35" customFormat="1">
      <c r="A241" s="5"/>
      <c r="O241" s="157"/>
      <c r="AF241" s="11"/>
      <c r="AL241" s="158"/>
      <c r="AM241" s="158"/>
      <c r="AN241" s="158"/>
    </row>
    <row r="242" spans="1:40" s="35" customFormat="1">
      <c r="A242" s="5"/>
      <c r="O242" s="157"/>
      <c r="AF242" s="11"/>
      <c r="AL242" s="158"/>
      <c r="AM242" s="158"/>
      <c r="AN242" s="158"/>
    </row>
    <row r="243" spans="1:40" s="35" customFormat="1">
      <c r="A243" s="5"/>
      <c r="O243" s="157"/>
      <c r="AF243" s="11"/>
      <c r="AL243" s="158"/>
      <c r="AM243" s="158"/>
      <c r="AN243" s="158"/>
    </row>
    <row r="244" spans="1:40" s="35" customFormat="1">
      <c r="A244" s="5"/>
      <c r="O244" s="157"/>
      <c r="AF244" s="11"/>
      <c r="AL244" s="158"/>
      <c r="AM244" s="158"/>
      <c r="AN244" s="158"/>
    </row>
    <row r="245" spans="1:40" s="35" customFormat="1">
      <c r="A245" s="5"/>
      <c r="O245" s="157"/>
      <c r="AF245" s="11"/>
      <c r="AL245" s="158"/>
      <c r="AM245" s="158"/>
      <c r="AN245" s="158"/>
    </row>
    <row r="246" spans="1:40" s="35" customFormat="1">
      <c r="A246" s="5"/>
      <c r="O246" s="157"/>
      <c r="AF246" s="11"/>
      <c r="AL246" s="158"/>
      <c r="AM246" s="158"/>
      <c r="AN246" s="158"/>
    </row>
    <row r="247" spans="1:40" s="35" customFormat="1">
      <c r="A247" s="5"/>
      <c r="O247" s="157"/>
      <c r="AF247" s="11"/>
      <c r="AL247" s="158"/>
      <c r="AM247" s="158"/>
      <c r="AN247" s="158"/>
    </row>
    <row r="248" spans="1:40" s="35" customFormat="1">
      <c r="A248" s="5"/>
      <c r="O248" s="157"/>
      <c r="AF248" s="11"/>
      <c r="AL248" s="158"/>
      <c r="AM248" s="158"/>
      <c r="AN248" s="158"/>
    </row>
    <row r="249" spans="1:40" s="35" customFormat="1">
      <c r="A249" s="5"/>
      <c r="O249" s="157"/>
      <c r="AF249" s="11"/>
      <c r="AL249" s="158"/>
      <c r="AM249" s="158"/>
      <c r="AN249" s="158"/>
    </row>
    <row r="250" spans="1:40" s="35" customFormat="1">
      <c r="A250" s="5"/>
      <c r="O250" s="157"/>
      <c r="AF250" s="11"/>
      <c r="AL250" s="158"/>
      <c r="AM250" s="158"/>
      <c r="AN250" s="158"/>
    </row>
    <row r="251" spans="1:40" s="35" customFormat="1">
      <c r="A251" s="5"/>
      <c r="O251" s="157"/>
      <c r="AF251" s="11"/>
      <c r="AL251" s="158"/>
      <c r="AM251" s="158"/>
      <c r="AN251" s="158"/>
    </row>
    <row r="252" spans="1:40" s="35" customFormat="1">
      <c r="A252" s="5"/>
      <c r="O252" s="157"/>
      <c r="AF252" s="11"/>
      <c r="AL252" s="158"/>
      <c r="AM252" s="158"/>
      <c r="AN252" s="158"/>
    </row>
    <row r="253" spans="1:40" s="35" customFormat="1">
      <c r="A253" s="5"/>
      <c r="O253" s="157"/>
      <c r="AF253" s="11"/>
      <c r="AL253" s="158"/>
      <c r="AM253" s="158"/>
      <c r="AN253" s="158"/>
    </row>
    <row r="254" spans="1:40" s="35" customFormat="1">
      <c r="A254" s="5"/>
      <c r="O254" s="157"/>
      <c r="AF254" s="11"/>
      <c r="AL254" s="158"/>
      <c r="AM254" s="158"/>
      <c r="AN254" s="158"/>
    </row>
    <row r="255" spans="1:40" s="35" customFormat="1">
      <c r="A255" s="5"/>
      <c r="O255" s="157"/>
      <c r="AF255" s="11"/>
      <c r="AL255" s="158"/>
      <c r="AM255" s="158"/>
      <c r="AN255" s="158"/>
    </row>
    <row r="256" spans="1:40" s="35" customFormat="1">
      <c r="A256" s="5"/>
      <c r="O256" s="157"/>
      <c r="AF256" s="11"/>
      <c r="AL256" s="158"/>
      <c r="AM256" s="158"/>
      <c r="AN256" s="158"/>
    </row>
    <row r="257" spans="1:40" s="35" customFormat="1">
      <c r="A257" s="5"/>
      <c r="O257" s="157"/>
      <c r="AF257" s="11"/>
      <c r="AL257" s="158"/>
      <c r="AM257" s="158"/>
      <c r="AN257" s="158"/>
    </row>
  </sheetData>
  <mergeCells count="7">
    <mergeCell ref="AF6:AI6"/>
    <mergeCell ref="E6:H6"/>
    <mergeCell ref="J6:L6"/>
    <mergeCell ref="O6:P6"/>
    <mergeCell ref="Q6:S6"/>
    <mergeCell ref="T6:W6"/>
    <mergeCell ref="X6:Z6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8">
    <tabColor rgb="FF009639"/>
  </sheetPr>
  <dimension ref="A1:BA21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4" width="4.28515625" style="23" customWidth="1"/>
    <col min="5" max="5" width="12" style="115" customWidth="1"/>
    <col min="6" max="6" width="11.5703125" style="44" customWidth="1"/>
    <col min="7" max="7" width="9.85546875" style="250" customWidth="1"/>
    <col min="8" max="8" width="9.85546875" style="44" customWidth="1"/>
    <col min="9" max="9" width="4.28515625" style="116" customWidth="1"/>
    <col min="10" max="10" width="13.140625" style="130" customWidth="1"/>
    <col min="11" max="11" width="11.7109375" style="45" customWidth="1"/>
    <col min="12" max="12" width="10.140625" style="45" customWidth="1"/>
    <col min="13" max="13" width="11.42578125" style="126" customWidth="1"/>
    <col min="14" max="14" width="13" style="119" customWidth="1"/>
    <col min="15" max="15" width="12" style="117" customWidth="1"/>
    <col min="16" max="16" width="12" style="47" customWidth="1"/>
    <col min="17" max="17" width="13.140625" style="117" customWidth="1"/>
    <col min="18" max="18" width="14.7109375" style="47" customWidth="1"/>
    <col min="19" max="19" width="13.42578125" style="47" customWidth="1"/>
    <col min="20" max="20" width="10.85546875" style="117" customWidth="1"/>
    <col min="21" max="23" width="13.5703125" style="47" customWidth="1"/>
    <col min="24" max="24" width="13" style="117" customWidth="1"/>
    <col min="25" max="25" width="12.5703125" style="47" customWidth="1"/>
    <col min="26" max="26" width="13.28515625" style="47" customWidth="1"/>
    <col min="27" max="27" width="13.140625" style="117" customWidth="1"/>
    <col min="28" max="30" width="11" style="47" customWidth="1"/>
    <col min="31" max="31" width="4.28515625" style="143" customWidth="1"/>
    <col min="32" max="32" width="15" style="159" customWidth="1"/>
    <col min="33" max="33" width="11" style="117" customWidth="1"/>
    <col min="34" max="35" width="11" style="47" customWidth="1"/>
    <col min="36" max="36" width="10.5703125" style="119" customWidth="1"/>
    <col min="37" max="37" width="4.28515625" style="129" customWidth="1"/>
    <col min="38" max="38" width="12.28515625" style="120" customWidth="1"/>
    <col min="39" max="40" width="12.28515625" style="50" customWidth="1"/>
    <col min="41" max="41" width="9.140625" style="116"/>
    <col min="42" max="16384" width="9.140625" style="23"/>
  </cols>
  <sheetData>
    <row r="1" spans="1:53">
      <c r="B1" s="154" t="s">
        <v>0</v>
      </c>
      <c r="E1" s="115" t="s">
        <v>2</v>
      </c>
      <c r="J1" s="130" t="s">
        <v>469</v>
      </c>
      <c r="L1" s="46">
        <v>4.6718612862615583E-2</v>
      </c>
      <c r="P1" s="49">
        <v>-4.4859164954935693E-2</v>
      </c>
      <c r="Q1" s="122">
        <v>0.05</v>
      </c>
      <c r="R1" s="49">
        <v>3.8864839999999998E-2</v>
      </c>
      <c r="T1" s="122">
        <v>-4.4859164954935693E-2</v>
      </c>
      <c r="U1" s="49">
        <v>3.8864839999999998E-2</v>
      </c>
      <c r="X1" s="122">
        <v>1.9426591956849676E-2</v>
      </c>
      <c r="AA1" s="122"/>
      <c r="AI1" s="49">
        <v>-4.6378821867285702E-2</v>
      </c>
    </row>
    <row r="2" spans="1:53">
      <c r="B2" s="2"/>
      <c r="P2" s="49">
        <v>-4.6175000000000001E-2</v>
      </c>
      <c r="Q2" s="122">
        <v>0.1</v>
      </c>
      <c r="R2" s="49">
        <v>2.5499448383257475E-2</v>
      </c>
      <c r="S2" s="51">
        <v>1</v>
      </c>
      <c r="T2" s="122">
        <v>0</v>
      </c>
      <c r="U2" s="49">
        <v>4.9200000000000001E-2</v>
      </c>
      <c r="Z2" s="51">
        <v>1</v>
      </c>
      <c r="AI2" s="49">
        <v>0.13588596871211389</v>
      </c>
    </row>
    <row r="3" spans="1:53">
      <c r="T3" s="122"/>
      <c r="U3" s="49">
        <v>1.0335160000000003E-2</v>
      </c>
      <c r="AI3" s="51">
        <v>0</v>
      </c>
    </row>
    <row r="4" spans="1:53">
      <c r="E4" s="134"/>
      <c r="F4" s="52"/>
      <c r="G4" s="251"/>
      <c r="H4" s="53"/>
      <c r="J4" s="131"/>
      <c r="K4" s="54"/>
      <c r="L4" s="54">
        <v>1823.1610246094299</v>
      </c>
      <c r="M4" s="127"/>
      <c r="N4" s="120"/>
      <c r="O4" s="125"/>
      <c r="P4" s="55"/>
      <c r="Q4" s="125"/>
      <c r="R4" s="55"/>
      <c r="S4" s="56"/>
      <c r="T4" s="123"/>
      <c r="U4" s="49"/>
      <c r="V4" s="49"/>
      <c r="W4" s="56"/>
      <c r="X4" s="122"/>
      <c r="Y4" s="55"/>
      <c r="Z4" s="56"/>
      <c r="AA4" s="124">
        <v>8.4958285093307495E-2</v>
      </c>
      <c r="AB4" s="51"/>
      <c r="AC4" s="55"/>
      <c r="AD4" s="55"/>
      <c r="AE4" s="116"/>
      <c r="AF4" s="160"/>
      <c r="AG4" s="118"/>
      <c r="AH4" s="55"/>
      <c r="AI4" s="65">
        <v>26</v>
      </c>
      <c r="AO4" s="152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</row>
    <row r="5" spans="1:53">
      <c r="E5" s="138">
        <v>104227035.74191912</v>
      </c>
      <c r="F5" s="58">
        <v>59447416.8984375</v>
      </c>
      <c r="G5" s="252">
        <v>1753.2643330825463</v>
      </c>
      <c r="J5" s="163">
        <v>104163643.40350688</v>
      </c>
      <c r="K5" s="59">
        <v>59802739.78125</v>
      </c>
      <c r="L5" s="60">
        <v>1741.7871452800125</v>
      </c>
      <c r="M5" s="127">
        <v>5.9770954122286835E-3</v>
      </c>
      <c r="AA5" s="124">
        <v>109030024.24907652</v>
      </c>
      <c r="AF5" s="161">
        <v>109030024.3340348</v>
      </c>
      <c r="AH5" s="55">
        <v>-7.7921913366196804E-10</v>
      </c>
      <c r="AL5" s="119"/>
      <c r="AM5" s="48"/>
      <c r="AN5" s="48"/>
    </row>
    <row r="6" spans="1:53" ht="12.75" customHeight="1">
      <c r="B6" s="3"/>
      <c r="C6" s="3"/>
      <c r="D6" s="3"/>
      <c r="E6" s="269" t="s">
        <v>4</v>
      </c>
      <c r="F6" s="270"/>
      <c r="G6" s="270"/>
      <c r="H6" s="271"/>
      <c r="I6" s="133"/>
      <c r="J6" s="272" t="s">
        <v>5</v>
      </c>
      <c r="K6" s="281"/>
      <c r="L6" s="282"/>
      <c r="M6" s="128"/>
      <c r="N6" s="121"/>
      <c r="O6" s="274" t="s">
        <v>6</v>
      </c>
      <c r="P6" s="283"/>
      <c r="Q6" s="277" t="s">
        <v>7</v>
      </c>
      <c r="R6" s="277"/>
      <c r="S6" s="277"/>
      <c r="T6" s="276" t="s">
        <v>8</v>
      </c>
      <c r="U6" s="277"/>
      <c r="V6" s="277"/>
      <c r="W6" s="284"/>
      <c r="X6" s="274" t="s">
        <v>9</v>
      </c>
      <c r="Y6" s="275"/>
      <c r="Z6" s="275"/>
      <c r="AA6" s="164"/>
      <c r="AB6" s="114"/>
      <c r="AC6" s="114"/>
      <c r="AD6" s="165"/>
      <c r="AE6" s="162"/>
      <c r="AF6" s="278" t="s">
        <v>10</v>
      </c>
      <c r="AG6" s="279"/>
      <c r="AH6" s="279"/>
      <c r="AI6" s="280"/>
      <c r="AJ6" s="166"/>
      <c r="AL6" s="168" t="s">
        <v>3</v>
      </c>
      <c r="AM6" s="167"/>
      <c r="AN6" s="167"/>
    </row>
    <row r="7" spans="1:53" ht="77.25" customHeight="1">
      <c r="A7" s="4" t="s">
        <v>11</v>
      </c>
      <c r="B7" s="5" t="s">
        <v>634</v>
      </c>
      <c r="C7" s="246"/>
      <c r="D7" s="246"/>
      <c r="E7" s="232" t="s">
        <v>12</v>
      </c>
      <c r="F7" s="233" t="s">
        <v>13</v>
      </c>
      <c r="G7" s="253" t="s">
        <v>14</v>
      </c>
      <c r="H7" s="234" t="s">
        <v>15</v>
      </c>
      <c r="I7" s="235"/>
      <c r="J7" s="236" t="s">
        <v>16</v>
      </c>
      <c r="K7" s="237" t="s">
        <v>13</v>
      </c>
      <c r="L7" s="237" t="s">
        <v>17</v>
      </c>
      <c r="M7" s="238" t="s">
        <v>18</v>
      </c>
      <c r="N7" s="239" t="s">
        <v>19</v>
      </c>
      <c r="O7" s="216" t="s">
        <v>20</v>
      </c>
      <c r="P7" s="217" t="s">
        <v>21</v>
      </c>
      <c r="Q7" s="216" t="s">
        <v>22</v>
      </c>
      <c r="R7" s="217" t="s">
        <v>23</v>
      </c>
      <c r="S7" s="240" t="s">
        <v>24</v>
      </c>
      <c r="T7" s="216" t="s">
        <v>25</v>
      </c>
      <c r="U7" s="241" t="s">
        <v>26</v>
      </c>
      <c r="V7" s="241" t="s">
        <v>27</v>
      </c>
      <c r="W7" s="241" t="s">
        <v>28</v>
      </c>
      <c r="X7" s="242" t="s">
        <v>29</v>
      </c>
      <c r="Y7" s="240" t="s">
        <v>30</v>
      </c>
      <c r="Z7" s="217" t="s">
        <v>31</v>
      </c>
      <c r="AA7" s="242" t="s">
        <v>32</v>
      </c>
      <c r="AB7" s="217" t="s">
        <v>33</v>
      </c>
      <c r="AC7" s="217" t="s">
        <v>34</v>
      </c>
      <c r="AD7" s="240" t="s">
        <v>35</v>
      </c>
      <c r="AE7" s="218"/>
      <c r="AF7" s="247" t="s">
        <v>36</v>
      </c>
      <c r="AG7" s="248" t="s">
        <v>37</v>
      </c>
      <c r="AH7" s="249" t="s">
        <v>20</v>
      </c>
      <c r="AI7" s="241" t="s">
        <v>21</v>
      </c>
      <c r="AJ7" s="243" t="s">
        <v>38</v>
      </c>
      <c r="AK7" s="244"/>
      <c r="AL7" s="239" t="s">
        <v>39</v>
      </c>
      <c r="AM7" s="245" t="s">
        <v>40</v>
      </c>
      <c r="AN7" s="245" t="s">
        <v>41</v>
      </c>
    </row>
    <row r="9" spans="1:53">
      <c r="A9" s="9" t="s">
        <v>42</v>
      </c>
      <c r="B9" s="23" t="s">
        <v>43</v>
      </c>
      <c r="E9" s="134">
        <v>203104.46280760062</v>
      </c>
      <c r="F9" s="52">
        <v>108392.1875</v>
      </c>
      <c r="G9" s="251">
        <f>E9/F9*1000</f>
        <v>1873.7924521322225</v>
      </c>
      <c r="H9" s="53">
        <v>7.4445634931432636E-3</v>
      </c>
      <c r="J9" s="131">
        <v>201658.16173486857</v>
      </c>
      <c r="K9" s="54">
        <v>108449.640625</v>
      </c>
      <c r="L9" s="54">
        <f>J9/K9*1000</f>
        <v>1859.4636236017363</v>
      </c>
      <c r="M9" s="127">
        <f>K9/F9-1</f>
        <v>5.3004857937755112E-4</v>
      </c>
      <c r="N9" s="120">
        <f>SUM(AL9:AN9)</f>
        <v>210777</v>
      </c>
      <c r="O9" s="125">
        <f>E9/J9-1</f>
        <v>7.1720433246513782E-3</v>
      </c>
      <c r="P9" s="55">
        <f>G9/L9-1</f>
        <v>7.7058934354046205E-3</v>
      </c>
      <c r="Q9" s="125">
        <f>(1+M9)*(1+R9)-1</f>
        <v>3.9415488832607259E-2</v>
      </c>
      <c r="R9" s="55">
        <f>MinGrowthPerHead(P9,0,1,$Q$1,$Q$2,$R$1,$R$2)</f>
        <v>3.8864839999999998E-2</v>
      </c>
      <c r="S9" s="56">
        <f>MAX((1+IF($S$2=1,Q9,0))*$E9,$N9)</f>
        <v>211109.9244932463</v>
      </c>
      <c r="T9" s="123">
        <f>MinMaxRamp(P9,0,1,$P$2,$T$2)</f>
        <v>0</v>
      </c>
      <c r="U9" s="49">
        <f>(1+M9)*(1+V9)-1</f>
        <v>3.9415488832607259E-2</v>
      </c>
      <c r="V9" s="49">
        <f t="shared" ref="V9:V40" si="0">MAX(R9,NewMinGrowthPerHead(P9,$P$2,$L$1,$U$1,$T$2,AG9,G9,T9, $P$1))</f>
        <v>3.8864839999999998E-2</v>
      </c>
      <c r="W9" s="56">
        <f>MAX((1+IF($S$2=1,U9,0))*$E9,$N9)</f>
        <v>211109.9244932463</v>
      </c>
      <c r="X9" s="122">
        <f>MAX(U9,$X$1)</f>
        <v>3.9415488832607259E-2</v>
      </c>
      <c r="Y9" s="55">
        <f>(1+X9)/(1+M9) - 1</f>
        <v>3.8864840000000012E-2</v>
      </c>
      <c r="Z9" s="56">
        <f>MAX((1+IF($Z$2=1,X9,0))*$E9,$N9)</f>
        <v>211109.9244932463</v>
      </c>
      <c r="AA9" s="124">
        <f t="shared" ref="AA9:AA40" si="1">Z9</f>
        <v>211109.9244932463</v>
      </c>
      <c r="AB9" s="51">
        <f t="shared" ref="AB9:AB40" si="2">AA9/K9*1000</f>
        <v>1946.6170959775488</v>
      </c>
      <c r="AC9" s="55">
        <f t="shared" ref="AC9:AC40" si="3">AA9/E9-1</f>
        <v>3.9415488832607259E-2</v>
      </c>
      <c r="AD9" s="55">
        <f t="shared" ref="AD9:AD40" si="4">AB9/G9-1</f>
        <v>3.8864840000000012E-2</v>
      </c>
      <c r="AE9" s="116"/>
      <c r="AF9" s="160">
        <v>210987.20107866588</v>
      </c>
      <c r="AG9" s="118">
        <f t="shared" ref="AG9:AG40" si="5">AF9/K9*1000</f>
        <v>1945.4854793684651</v>
      </c>
      <c r="AH9" s="55">
        <f>AA9/AF9-1</f>
        <v>5.8166283998750679E-4</v>
      </c>
      <c r="AI9" s="55">
        <f>AB9/AG9-1</f>
        <v>5.8166283998750679E-4</v>
      </c>
      <c r="AJ9" s="119">
        <f t="shared" ref="AJ9:AJ40" si="6">IF(AF9=N9,1,0)</f>
        <v>0</v>
      </c>
      <c r="AL9" s="120">
        <v>163660</v>
      </c>
      <c r="AM9" s="50">
        <v>15918</v>
      </c>
      <c r="AN9" s="50">
        <v>31199</v>
      </c>
      <c r="AO9" s="152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</row>
    <row r="10" spans="1:53">
      <c r="A10" s="9" t="s">
        <v>44</v>
      </c>
      <c r="B10" s="23" t="s">
        <v>45</v>
      </c>
      <c r="E10" s="134">
        <v>604566.36362786894</v>
      </c>
      <c r="F10" s="52">
        <v>293122.5</v>
      </c>
      <c r="G10" s="251">
        <f t="shared" ref="G10:G73" si="7">E10/F10*1000</f>
        <v>2062.5041190214633</v>
      </c>
      <c r="H10" s="53">
        <v>2.4788576930340644E-2</v>
      </c>
      <c r="J10" s="131">
        <v>590538.14978276344</v>
      </c>
      <c r="K10" s="54">
        <v>294087.8125</v>
      </c>
      <c r="L10" s="54">
        <f t="shared" ref="L10:L73" si="8">J10/K10*1000</f>
        <v>2008.0333991493217</v>
      </c>
      <c r="M10" s="127">
        <f t="shared" ref="M10:M73" si="9">K10/F10-1</f>
        <v>3.2932050593181827E-3</v>
      </c>
      <c r="N10" s="120">
        <f t="shared" ref="N10:N73" si="10">SUM(AL10:AN10)</f>
        <v>628580</v>
      </c>
      <c r="O10" s="125">
        <f t="shared" ref="O10:O73" si="11">E10/J10-1</f>
        <v>2.3754966296869906E-2</v>
      </c>
      <c r="P10" s="55">
        <f t="shared" ref="P10:P73" si="12">G10/L10-1</f>
        <v>2.7126401331381E-2</v>
      </c>
      <c r="Q10" s="125">
        <f t="shared" ref="Q10:Q73" si="13">(1+M10)*(1+R10)-1</f>
        <v>4.2286034947035755E-2</v>
      </c>
      <c r="R10" s="55">
        <f t="shared" ref="R10:R73" si="14">MinGrowthPerHead(P10,0,1,$Q$1,$Q$2,$R$1,$R$2)</f>
        <v>3.8864839999999998E-2</v>
      </c>
      <c r="S10" s="56">
        <f t="shared" ref="S10:S73" si="15">MAX((1+IF($S$2=1,Q10,0))*$E10,$N10)</f>
        <v>630131.07800803927</v>
      </c>
      <c r="T10" s="123">
        <f t="shared" ref="T10:T73" si="16">MinMaxRamp(P10,0,1,$P$2,$T$2)</f>
        <v>0</v>
      </c>
      <c r="U10" s="49">
        <f t="shared" ref="U10:U73" si="17">(1+M10)*(1+V10)-1</f>
        <v>4.2286034947035755E-2</v>
      </c>
      <c r="V10" s="49">
        <f t="shared" si="0"/>
        <v>3.8864839999999998E-2</v>
      </c>
      <c r="W10" s="56">
        <f t="shared" ref="W10:W73" si="18">MAX((1+IF($S$2=1,U10,0))*$E10,$N10)</f>
        <v>630131.07800803927</v>
      </c>
      <c r="X10" s="122">
        <f t="shared" ref="X10:X73" si="19">MAX(U10,$X$1)</f>
        <v>4.2286034947035755E-2</v>
      </c>
      <c r="Y10" s="55">
        <f t="shared" ref="Y10:Y73" si="20">(1+X10)/(1+M10) - 1</f>
        <v>3.8864840000000012E-2</v>
      </c>
      <c r="Z10" s="56">
        <f t="shared" ref="Z10:Z73" si="21">MAX((1+IF($Z$2=1,X10,0))*$E10,$N10)</f>
        <v>630131.07800803927</v>
      </c>
      <c r="AA10" s="124">
        <f t="shared" si="1"/>
        <v>630131.07800803927</v>
      </c>
      <c r="AB10" s="51">
        <f t="shared" si="2"/>
        <v>2142.663011606573</v>
      </c>
      <c r="AC10" s="55">
        <f t="shared" si="3"/>
        <v>4.2286034947035755E-2</v>
      </c>
      <c r="AD10" s="55">
        <f t="shared" si="4"/>
        <v>3.886483999999979E-2</v>
      </c>
      <c r="AE10" s="116"/>
      <c r="AF10" s="160">
        <v>617649.63465130317</v>
      </c>
      <c r="AG10" s="118">
        <f t="shared" si="5"/>
        <v>2100.2217990631734</v>
      </c>
      <c r="AH10" s="55">
        <f t="shared" ref="AH10:AI73" si="22">AA10/AF10-1</f>
        <v>2.0207966873942329E-2</v>
      </c>
      <c r="AI10" s="55">
        <f t="shared" si="22"/>
        <v>2.0207966873942107E-2</v>
      </c>
      <c r="AJ10" s="119">
        <f t="shared" si="6"/>
        <v>0</v>
      </c>
      <c r="AL10" s="120">
        <v>501058</v>
      </c>
      <c r="AM10" s="50">
        <v>48028</v>
      </c>
      <c r="AN10" s="50">
        <v>79494</v>
      </c>
    </row>
    <row r="11" spans="1:53">
      <c r="A11" s="9" t="s">
        <v>46</v>
      </c>
      <c r="B11" s="23" t="s">
        <v>47</v>
      </c>
      <c r="E11" s="134">
        <v>474093.29586128175</v>
      </c>
      <c r="F11" s="52">
        <v>260056.4375</v>
      </c>
      <c r="G11" s="251">
        <f t="shared" si="7"/>
        <v>1823.0400309212946</v>
      </c>
      <c r="H11" s="53">
        <v>2.4286940649751232E-2</v>
      </c>
      <c r="J11" s="131">
        <v>463404.28179864609</v>
      </c>
      <c r="K11" s="54">
        <v>260704.78125</v>
      </c>
      <c r="L11" s="54">
        <f t="shared" si="8"/>
        <v>1777.5058807006289</v>
      </c>
      <c r="M11" s="127">
        <f t="shared" si="9"/>
        <v>2.4930886396534735E-3</v>
      </c>
      <c r="N11" s="120">
        <f t="shared" si="10"/>
        <v>492854</v>
      </c>
      <c r="O11" s="125">
        <f t="shared" si="11"/>
        <v>2.3066282471857047E-2</v>
      </c>
      <c r="P11" s="55">
        <f t="shared" si="12"/>
        <v>2.561687739830032E-2</v>
      </c>
      <c r="Q11" s="125">
        <f t="shared" si="13"/>
        <v>4.1454822130739366E-2</v>
      </c>
      <c r="R11" s="55">
        <f t="shared" si="14"/>
        <v>3.8864839999999998E-2</v>
      </c>
      <c r="S11" s="56">
        <f t="shared" si="15"/>
        <v>493746.74911458715</v>
      </c>
      <c r="T11" s="123">
        <f t="shared" si="16"/>
        <v>0</v>
      </c>
      <c r="U11" s="49">
        <f t="shared" si="17"/>
        <v>4.1454822130739366E-2</v>
      </c>
      <c r="V11" s="49">
        <f t="shared" si="0"/>
        <v>3.8864839999999998E-2</v>
      </c>
      <c r="W11" s="56">
        <f t="shared" si="18"/>
        <v>493746.74911458715</v>
      </c>
      <c r="X11" s="122">
        <f t="shared" si="19"/>
        <v>4.1454822130739366E-2</v>
      </c>
      <c r="Y11" s="55">
        <f t="shared" si="20"/>
        <v>3.8864840000000012E-2</v>
      </c>
      <c r="Z11" s="56">
        <f t="shared" si="21"/>
        <v>493746.74911458715</v>
      </c>
      <c r="AA11" s="124">
        <f t="shared" si="1"/>
        <v>493746.74911458715</v>
      </c>
      <c r="AB11" s="51">
        <f t="shared" si="2"/>
        <v>1893.8921900366456</v>
      </c>
      <c r="AC11" s="55">
        <f t="shared" si="3"/>
        <v>4.1454822130739366E-2</v>
      </c>
      <c r="AD11" s="55">
        <f t="shared" si="4"/>
        <v>3.8864840000000012E-2</v>
      </c>
      <c r="AE11" s="116"/>
      <c r="AF11" s="160">
        <v>484834.61096322676</v>
      </c>
      <c r="AG11" s="118">
        <f t="shared" si="5"/>
        <v>1859.707400219484</v>
      </c>
      <c r="AH11" s="55">
        <f t="shared" si="22"/>
        <v>1.8381810930648168E-2</v>
      </c>
      <c r="AI11" s="55">
        <f t="shared" si="22"/>
        <v>1.8381810930647946E-2</v>
      </c>
      <c r="AJ11" s="119">
        <f t="shared" si="6"/>
        <v>0</v>
      </c>
      <c r="AL11" s="120">
        <v>386223</v>
      </c>
      <c r="AM11" s="50">
        <v>37845</v>
      </c>
      <c r="AN11" s="50">
        <v>68786</v>
      </c>
    </row>
    <row r="12" spans="1:53">
      <c r="A12" s="9" t="s">
        <v>48</v>
      </c>
      <c r="B12" s="23" t="s">
        <v>49</v>
      </c>
      <c r="E12" s="134">
        <v>556132.17850482871</v>
      </c>
      <c r="F12" s="52">
        <v>298132.21875</v>
      </c>
      <c r="G12" s="251">
        <f t="shared" si="7"/>
        <v>1865.3877156805238</v>
      </c>
      <c r="H12" s="53">
        <v>-3.0975831966818745E-2</v>
      </c>
      <c r="J12" s="131">
        <v>573183.90357058146</v>
      </c>
      <c r="K12" s="54">
        <v>298891.875</v>
      </c>
      <c r="L12" s="54">
        <f t="shared" si="8"/>
        <v>1917.6965033612287</v>
      </c>
      <c r="M12" s="127">
        <f t="shared" si="9"/>
        <v>2.5480515094444822E-3</v>
      </c>
      <c r="N12" s="120">
        <f t="shared" si="10"/>
        <v>580150</v>
      </c>
      <c r="O12" s="125">
        <f t="shared" si="11"/>
        <v>-2.9749134543958777E-2</v>
      </c>
      <c r="P12" s="55">
        <f t="shared" si="12"/>
        <v>-2.7276885361693592E-2</v>
      </c>
      <c r="Q12" s="125">
        <f t="shared" si="13"/>
        <v>4.1511921123670747E-2</v>
      </c>
      <c r="R12" s="55">
        <f t="shared" si="14"/>
        <v>3.8864839999999998E-2</v>
      </c>
      <c r="S12" s="56">
        <f t="shared" si="15"/>
        <v>580150</v>
      </c>
      <c r="T12" s="123">
        <f t="shared" si="16"/>
        <v>0.59072843230522132</v>
      </c>
      <c r="U12" s="49">
        <f t="shared" si="17"/>
        <v>4.5309191208943167E-2</v>
      </c>
      <c r="V12" s="49">
        <f t="shared" si="0"/>
        <v>4.2652459036868276E-2</v>
      </c>
      <c r="W12" s="56">
        <f t="shared" si="18"/>
        <v>581330.0777181501</v>
      </c>
      <c r="X12" s="122">
        <f t="shared" si="19"/>
        <v>4.5309191208943167E-2</v>
      </c>
      <c r="Y12" s="55">
        <f t="shared" si="20"/>
        <v>4.2652459036868207E-2</v>
      </c>
      <c r="Z12" s="56">
        <f t="shared" si="21"/>
        <v>581330.0777181501</v>
      </c>
      <c r="AA12" s="124">
        <f t="shared" si="1"/>
        <v>581330.0777181501</v>
      </c>
      <c r="AB12" s="51">
        <f t="shared" si="2"/>
        <v>1944.9510888114644</v>
      </c>
      <c r="AC12" s="55">
        <f t="shared" si="3"/>
        <v>4.5309191208943167E-2</v>
      </c>
      <c r="AD12" s="55">
        <f t="shared" si="4"/>
        <v>4.2652459036868207E-2</v>
      </c>
      <c r="AE12" s="116"/>
      <c r="AF12" s="160">
        <v>599661.68831153796</v>
      </c>
      <c r="AG12" s="118">
        <f t="shared" si="5"/>
        <v>2006.2830022112109</v>
      </c>
      <c r="AH12" s="55">
        <f t="shared" si="22"/>
        <v>-3.0569921258441601E-2</v>
      </c>
      <c r="AI12" s="55">
        <f t="shared" si="22"/>
        <v>-3.0569921258441601E-2</v>
      </c>
      <c r="AJ12" s="119">
        <f t="shared" si="6"/>
        <v>0</v>
      </c>
      <c r="AL12" s="120">
        <v>451606</v>
      </c>
      <c r="AM12" s="50">
        <v>44851</v>
      </c>
      <c r="AN12" s="50">
        <v>83693</v>
      </c>
    </row>
    <row r="13" spans="1:53">
      <c r="A13" s="9" t="s">
        <v>50</v>
      </c>
      <c r="B13" s="23" t="s">
        <v>51</v>
      </c>
      <c r="E13" s="134">
        <v>629128.33883293602</v>
      </c>
      <c r="F13" s="52">
        <v>325474.59375</v>
      </c>
      <c r="G13" s="251">
        <f t="shared" si="7"/>
        <v>1932.9568295465028</v>
      </c>
      <c r="H13" s="53">
        <v>-5.5956520348970917E-3</v>
      </c>
      <c r="J13" s="131">
        <v>633026.60510192625</v>
      </c>
      <c r="K13" s="54">
        <v>325564.0625</v>
      </c>
      <c r="L13" s="54">
        <f t="shared" si="8"/>
        <v>1944.3995146175764</v>
      </c>
      <c r="M13" s="127">
        <f t="shared" si="9"/>
        <v>2.7488704715517009E-4</v>
      </c>
      <c r="N13" s="120">
        <f t="shared" si="10"/>
        <v>652711</v>
      </c>
      <c r="O13" s="125">
        <f t="shared" si="11"/>
        <v>-6.1581397015099126E-3</v>
      </c>
      <c r="P13" s="55">
        <f t="shared" si="12"/>
        <v>-5.8849454471933127E-3</v>
      </c>
      <c r="Q13" s="125">
        <f t="shared" si="13"/>
        <v>3.9150410488260956E-2</v>
      </c>
      <c r="R13" s="55">
        <f t="shared" si="14"/>
        <v>3.8864839999999998E-2</v>
      </c>
      <c r="S13" s="56">
        <f t="shared" si="15"/>
        <v>653758.97154804319</v>
      </c>
      <c r="T13" s="123">
        <f t="shared" si="16"/>
        <v>0.1274487373512358</v>
      </c>
      <c r="U13" s="49">
        <f t="shared" si="17"/>
        <v>3.9967808014573114E-2</v>
      </c>
      <c r="V13" s="49">
        <f t="shared" si="0"/>
        <v>3.9682012896067653E-2</v>
      </c>
      <c r="W13" s="56">
        <f t="shared" si="18"/>
        <v>654273.21949593816</v>
      </c>
      <c r="X13" s="122">
        <f t="shared" si="19"/>
        <v>3.9967808014573114E-2</v>
      </c>
      <c r="Y13" s="55">
        <f t="shared" si="20"/>
        <v>3.9682012896067764E-2</v>
      </c>
      <c r="Z13" s="56">
        <f t="shared" si="21"/>
        <v>654273.21949593816</v>
      </c>
      <c r="AA13" s="124">
        <f t="shared" si="1"/>
        <v>654273.21949593816</v>
      </c>
      <c r="AB13" s="51">
        <f t="shared" si="2"/>
        <v>2009.6604473841096</v>
      </c>
      <c r="AC13" s="55">
        <f t="shared" si="3"/>
        <v>3.9967808014573114E-2</v>
      </c>
      <c r="AD13" s="55">
        <f t="shared" si="4"/>
        <v>3.9682012896067764E-2</v>
      </c>
      <c r="AE13" s="116"/>
      <c r="AF13" s="160">
        <v>662302.89398343244</v>
      </c>
      <c r="AG13" s="118">
        <f t="shared" si="5"/>
        <v>2034.3243320458089</v>
      </c>
      <c r="AH13" s="55">
        <f t="shared" si="22"/>
        <v>-1.2123870453290109E-2</v>
      </c>
      <c r="AI13" s="55">
        <f t="shared" si="22"/>
        <v>-1.2123870453290109E-2</v>
      </c>
      <c r="AJ13" s="119">
        <f t="shared" si="6"/>
        <v>0</v>
      </c>
      <c r="AL13" s="120">
        <v>507925</v>
      </c>
      <c r="AM13" s="50">
        <v>48647</v>
      </c>
      <c r="AN13" s="50">
        <v>96139</v>
      </c>
    </row>
    <row r="14" spans="1:53">
      <c r="A14" s="9" t="s">
        <v>52</v>
      </c>
      <c r="B14" s="23" t="s">
        <v>53</v>
      </c>
      <c r="E14" s="134">
        <v>597497.96858685557</v>
      </c>
      <c r="F14" s="52">
        <v>297279.8125</v>
      </c>
      <c r="G14" s="251">
        <f t="shared" si="7"/>
        <v>2009.8841006462744</v>
      </c>
      <c r="H14" s="53">
        <v>-2.0454503729504858E-2</v>
      </c>
      <c r="J14" s="131">
        <v>607714.14795896818</v>
      </c>
      <c r="K14" s="54">
        <v>297414.375</v>
      </c>
      <c r="L14" s="54">
        <f t="shared" si="8"/>
        <v>2043.324731560027</v>
      </c>
      <c r="M14" s="127">
        <f t="shared" si="9"/>
        <v>4.5264593942118125E-4</v>
      </c>
      <c r="N14" s="120">
        <f t="shared" si="10"/>
        <v>621615</v>
      </c>
      <c r="O14" s="125">
        <f t="shared" si="11"/>
        <v>-1.6810830233957907E-2</v>
      </c>
      <c r="P14" s="55">
        <f t="shared" si="12"/>
        <v>-1.6365793648580484E-2</v>
      </c>
      <c r="Q14" s="125">
        <f t="shared" si="13"/>
        <v>3.9335077951433428E-2</v>
      </c>
      <c r="R14" s="55">
        <f t="shared" si="14"/>
        <v>3.8864839999999998E-2</v>
      </c>
      <c r="S14" s="56">
        <f t="shared" si="15"/>
        <v>621615</v>
      </c>
      <c r="T14" s="123">
        <f t="shared" si="16"/>
        <v>0.35442974875106625</v>
      </c>
      <c r="U14" s="49">
        <f t="shared" si="17"/>
        <v>4.1608631148419839E-2</v>
      </c>
      <c r="V14" s="49">
        <f t="shared" si="0"/>
        <v>4.1137364547977666E-2</v>
      </c>
      <c r="W14" s="56">
        <f t="shared" si="18"/>
        <v>622359.04117371619</v>
      </c>
      <c r="X14" s="122">
        <f t="shared" si="19"/>
        <v>4.1608631148419839E-2</v>
      </c>
      <c r="Y14" s="55">
        <f t="shared" si="20"/>
        <v>4.1137364547977562E-2</v>
      </c>
      <c r="Z14" s="56">
        <f t="shared" si="21"/>
        <v>622359.04117371619</v>
      </c>
      <c r="AA14" s="124">
        <f t="shared" si="1"/>
        <v>622359.04117371619</v>
      </c>
      <c r="AB14" s="51">
        <f t="shared" si="2"/>
        <v>2092.565435593744</v>
      </c>
      <c r="AC14" s="55">
        <f t="shared" si="3"/>
        <v>4.1608631148419839E-2</v>
      </c>
      <c r="AD14" s="55">
        <f t="shared" si="4"/>
        <v>4.1137364547977562E-2</v>
      </c>
      <c r="AE14" s="116"/>
      <c r="AF14" s="160">
        <v>636115.72709635971</v>
      </c>
      <c r="AG14" s="118">
        <f t="shared" si="5"/>
        <v>2138.8197093578942</v>
      </c>
      <c r="AH14" s="55">
        <f t="shared" si="22"/>
        <v>-2.1626074213630719E-2</v>
      </c>
      <c r="AI14" s="55">
        <f t="shared" si="22"/>
        <v>-2.162607421363083E-2</v>
      </c>
      <c r="AJ14" s="119">
        <f t="shared" si="6"/>
        <v>0</v>
      </c>
      <c r="AL14" s="120">
        <v>468033</v>
      </c>
      <c r="AM14" s="50">
        <v>48650</v>
      </c>
      <c r="AN14" s="50">
        <v>104932</v>
      </c>
    </row>
    <row r="15" spans="1:53">
      <c r="A15" s="9" t="s">
        <v>54</v>
      </c>
      <c r="B15" s="23" t="s">
        <v>55</v>
      </c>
      <c r="E15" s="134">
        <v>333005.62313570798</v>
      </c>
      <c r="F15" s="52">
        <v>157356.140625</v>
      </c>
      <c r="G15" s="251">
        <f t="shared" si="7"/>
        <v>2116.2543883768949</v>
      </c>
      <c r="H15" s="53">
        <v>2.1882949577816557E-2</v>
      </c>
      <c r="J15" s="131">
        <v>325158.42148371384</v>
      </c>
      <c r="K15" s="54">
        <v>157527.421875</v>
      </c>
      <c r="L15" s="54">
        <f t="shared" si="8"/>
        <v>2064.1385329198824</v>
      </c>
      <c r="M15" s="127">
        <f t="shared" si="9"/>
        <v>1.0884942228481798E-3</v>
      </c>
      <c r="N15" s="120">
        <f t="shared" si="10"/>
        <v>345716</v>
      </c>
      <c r="O15" s="125">
        <f t="shared" si="11"/>
        <v>2.4133471974021159E-2</v>
      </c>
      <c r="P15" s="55">
        <f t="shared" si="12"/>
        <v>2.5248235341690295E-2</v>
      </c>
      <c r="Q15" s="125">
        <f t="shared" si="13"/>
        <v>3.9995638376660203E-2</v>
      </c>
      <c r="R15" s="55">
        <f t="shared" si="14"/>
        <v>3.8864839999999998E-2</v>
      </c>
      <c r="S15" s="56">
        <f t="shared" si="15"/>
        <v>346324.39561603812</v>
      </c>
      <c r="T15" s="123">
        <f t="shared" si="16"/>
        <v>0</v>
      </c>
      <c r="U15" s="49">
        <f t="shared" si="17"/>
        <v>3.9995638376660203E-2</v>
      </c>
      <c r="V15" s="49">
        <f t="shared" si="0"/>
        <v>3.8864839999999998E-2</v>
      </c>
      <c r="W15" s="56">
        <f t="shared" si="18"/>
        <v>346324.39561603812</v>
      </c>
      <c r="X15" s="122">
        <f t="shared" si="19"/>
        <v>3.9995638376660203E-2</v>
      </c>
      <c r="Y15" s="55">
        <f t="shared" si="20"/>
        <v>3.8864840000000012E-2</v>
      </c>
      <c r="Z15" s="56">
        <f t="shared" si="21"/>
        <v>346324.39561603812</v>
      </c>
      <c r="AA15" s="124">
        <f t="shared" si="1"/>
        <v>346324.39561603812</v>
      </c>
      <c r="AB15" s="51">
        <f t="shared" si="2"/>
        <v>2198.5022765804601</v>
      </c>
      <c r="AC15" s="55">
        <f t="shared" si="3"/>
        <v>3.9995638376660203E-2</v>
      </c>
      <c r="AD15" s="55">
        <f t="shared" si="4"/>
        <v>3.886483999999979E-2</v>
      </c>
      <c r="AE15" s="116"/>
      <c r="AF15" s="160">
        <v>340202.93896249391</v>
      </c>
      <c r="AG15" s="118">
        <f t="shared" si="5"/>
        <v>2159.6426508677914</v>
      </c>
      <c r="AH15" s="55">
        <f t="shared" si="22"/>
        <v>1.7993544300977105E-2</v>
      </c>
      <c r="AI15" s="55">
        <f t="shared" si="22"/>
        <v>1.7993544300976883E-2</v>
      </c>
      <c r="AJ15" s="119">
        <f t="shared" si="6"/>
        <v>0</v>
      </c>
      <c r="AL15" s="120">
        <v>272638</v>
      </c>
      <c r="AM15" s="50">
        <v>23999</v>
      </c>
      <c r="AN15" s="50">
        <v>49079</v>
      </c>
    </row>
    <row r="16" spans="1:53">
      <c r="A16" s="9" t="s">
        <v>56</v>
      </c>
      <c r="B16" s="23" t="s">
        <v>57</v>
      </c>
      <c r="E16" s="134">
        <v>593095.27106634877</v>
      </c>
      <c r="F16" s="52">
        <v>284309.3125</v>
      </c>
      <c r="G16" s="251">
        <f t="shared" si="7"/>
        <v>2086.0916086466523</v>
      </c>
      <c r="H16" s="53">
        <v>4.8430556987420603E-2</v>
      </c>
      <c r="J16" s="131">
        <v>564350.18365643232</v>
      </c>
      <c r="K16" s="54">
        <v>284521.125</v>
      </c>
      <c r="L16" s="54">
        <f t="shared" si="8"/>
        <v>1983.5088999329394</v>
      </c>
      <c r="M16" s="127">
        <f t="shared" si="9"/>
        <v>7.4500725332371509E-4</v>
      </c>
      <c r="N16" s="120">
        <f t="shared" si="10"/>
        <v>613180</v>
      </c>
      <c r="O16" s="125">
        <f t="shared" si="11"/>
        <v>5.093484195163489E-2</v>
      </c>
      <c r="P16" s="55">
        <f t="shared" si="12"/>
        <v>5.1717796031659491E-2</v>
      </c>
      <c r="Q16" s="125">
        <f t="shared" si="13"/>
        <v>3.9179279414727652E-2</v>
      </c>
      <c r="R16" s="55">
        <f t="shared" si="14"/>
        <v>3.8405659666383693E-2</v>
      </c>
      <c r="S16" s="56">
        <f t="shared" si="15"/>
        <v>616332.31641101092</v>
      </c>
      <c r="T16" s="123">
        <f t="shared" si="16"/>
        <v>0</v>
      </c>
      <c r="U16" s="49">
        <f t="shared" si="17"/>
        <v>3.9179279414727652E-2</v>
      </c>
      <c r="V16" s="49">
        <f t="shared" si="0"/>
        <v>3.8405659666383693E-2</v>
      </c>
      <c r="W16" s="56">
        <f t="shared" si="18"/>
        <v>616332.31641101092</v>
      </c>
      <c r="X16" s="122">
        <f t="shared" si="19"/>
        <v>3.9179279414727652E-2</v>
      </c>
      <c r="Y16" s="55">
        <f t="shared" si="20"/>
        <v>3.8405659666383762E-2</v>
      </c>
      <c r="Z16" s="56">
        <f t="shared" si="21"/>
        <v>616332.31641101092</v>
      </c>
      <c r="AA16" s="124">
        <f t="shared" si="1"/>
        <v>616332.31641101092</v>
      </c>
      <c r="AB16" s="51">
        <f t="shared" si="2"/>
        <v>2166.2093330012349</v>
      </c>
      <c r="AC16" s="55">
        <f t="shared" si="3"/>
        <v>3.9179279414727652E-2</v>
      </c>
      <c r="AD16" s="55">
        <f t="shared" si="4"/>
        <v>3.8405659666383984E-2</v>
      </c>
      <c r="AE16" s="116"/>
      <c r="AF16" s="160">
        <v>590412.63171997294</v>
      </c>
      <c r="AG16" s="118">
        <f t="shared" si="5"/>
        <v>2075.1100000745919</v>
      </c>
      <c r="AH16" s="55">
        <f t="shared" si="22"/>
        <v>4.390096569500801E-2</v>
      </c>
      <c r="AI16" s="55">
        <f t="shared" si="22"/>
        <v>4.3900965695008232E-2</v>
      </c>
      <c r="AJ16" s="119">
        <f t="shared" si="6"/>
        <v>0</v>
      </c>
      <c r="AL16" s="120">
        <v>483508</v>
      </c>
      <c r="AM16" s="50">
        <v>44827</v>
      </c>
      <c r="AN16" s="50">
        <v>84845</v>
      </c>
    </row>
    <row r="17" spans="1:40">
      <c r="A17" s="9" t="s">
        <v>58</v>
      </c>
      <c r="B17" s="23" t="s">
        <v>59</v>
      </c>
      <c r="E17" s="134">
        <v>318642.4594183258</v>
      </c>
      <c r="F17" s="52">
        <v>175157.515625</v>
      </c>
      <c r="G17" s="251">
        <f t="shared" si="7"/>
        <v>1819.1766324233386</v>
      </c>
      <c r="H17" s="53">
        <v>-4.5797476881954347E-2</v>
      </c>
      <c r="J17" s="131">
        <v>332443.50474177854</v>
      </c>
      <c r="K17" s="54">
        <v>175171.625</v>
      </c>
      <c r="L17" s="54">
        <f t="shared" si="8"/>
        <v>1897.8159547345554</v>
      </c>
      <c r="M17" s="127">
        <f t="shared" si="9"/>
        <v>8.055249556182531E-5</v>
      </c>
      <c r="N17" s="120">
        <f t="shared" si="10"/>
        <v>332383</v>
      </c>
      <c r="O17" s="125">
        <f t="shared" si="11"/>
        <v>-4.1513956887719972E-2</v>
      </c>
      <c r="P17" s="55">
        <f t="shared" si="12"/>
        <v>-4.1436748444986016E-2</v>
      </c>
      <c r="Q17" s="125">
        <f t="shared" si="13"/>
        <v>3.8948523155413417E-2</v>
      </c>
      <c r="R17" s="55">
        <f t="shared" si="14"/>
        <v>3.8864839999999998E-2</v>
      </c>
      <c r="S17" s="56">
        <f t="shared" si="15"/>
        <v>332383</v>
      </c>
      <c r="T17" s="123">
        <f t="shared" si="16"/>
        <v>0.89738491488870631</v>
      </c>
      <c r="U17" s="49">
        <f t="shared" si="17"/>
        <v>4.47028186915992E-2</v>
      </c>
      <c r="V17" s="49">
        <f t="shared" si="0"/>
        <v>4.4618672050654853E-2</v>
      </c>
      <c r="W17" s="56">
        <f t="shared" si="18"/>
        <v>332886.67550914845</v>
      </c>
      <c r="X17" s="122">
        <f t="shared" si="19"/>
        <v>4.47028186915992E-2</v>
      </c>
      <c r="Y17" s="55">
        <f t="shared" si="20"/>
        <v>4.4618672050654951E-2</v>
      </c>
      <c r="Z17" s="56">
        <f t="shared" si="21"/>
        <v>332886.67550914845</v>
      </c>
      <c r="AA17" s="124">
        <f t="shared" si="1"/>
        <v>332886.67550914845</v>
      </c>
      <c r="AB17" s="51">
        <f t="shared" si="2"/>
        <v>1900.3458779876503</v>
      </c>
      <c r="AC17" s="55">
        <f t="shared" si="3"/>
        <v>4.47028186915992E-2</v>
      </c>
      <c r="AD17" s="55">
        <f t="shared" si="4"/>
        <v>4.4618672050654951E-2</v>
      </c>
      <c r="AE17" s="116"/>
      <c r="AF17" s="160">
        <v>347999.92028800881</v>
      </c>
      <c r="AG17" s="118">
        <f t="shared" si="5"/>
        <v>1986.6226638475771</v>
      </c>
      <c r="AH17" s="55">
        <f t="shared" si="22"/>
        <v>-4.3428874254777039E-2</v>
      </c>
      <c r="AI17" s="55">
        <f t="shared" si="22"/>
        <v>-4.342887425477715E-2</v>
      </c>
      <c r="AJ17" s="119">
        <f t="shared" si="6"/>
        <v>0</v>
      </c>
      <c r="AL17" s="120">
        <v>251431</v>
      </c>
      <c r="AM17" s="50">
        <v>26378</v>
      </c>
      <c r="AN17" s="50">
        <v>54574</v>
      </c>
    </row>
    <row r="18" spans="1:40">
      <c r="A18" s="9" t="s">
        <v>60</v>
      </c>
      <c r="B18" s="23" t="s">
        <v>61</v>
      </c>
      <c r="E18" s="134">
        <v>391049.11827865674</v>
      </c>
      <c r="F18" s="52">
        <v>173096.546875</v>
      </c>
      <c r="G18" s="251">
        <f t="shared" si="7"/>
        <v>2259.1387600646308</v>
      </c>
      <c r="H18" s="53">
        <v>-4.6859748130612777E-2</v>
      </c>
      <c r="J18" s="131">
        <v>407070.17567868589</v>
      </c>
      <c r="K18" s="54">
        <v>172778.25</v>
      </c>
      <c r="L18" s="54">
        <f t="shared" si="8"/>
        <v>2356.0267318293008</v>
      </c>
      <c r="M18" s="127">
        <f t="shared" si="9"/>
        <v>-1.8388401198428106E-3</v>
      </c>
      <c r="N18" s="120">
        <f t="shared" si="10"/>
        <v>407948</v>
      </c>
      <c r="O18" s="125">
        <f t="shared" si="11"/>
        <v>-3.9356991391762186E-2</v>
      </c>
      <c r="P18" s="55">
        <f t="shared" si="12"/>
        <v>-4.1123460296837444E-2</v>
      </c>
      <c r="Q18" s="125">
        <f t="shared" si="13"/>
        <v>3.6954533653113852E-2</v>
      </c>
      <c r="R18" s="55">
        <f t="shared" si="14"/>
        <v>3.8864839999999998E-2</v>
      </c>
      <c r="S18" s="56">
        <f t="shared" si="15"/>
        <v>407948</v>
      </c>
      <c r="T18" s="123">
        <f t="shared" si="16"/>
        <v>0.89060011471223488</v>
      </c>
      <c r="U18" s="49">
        <f t="shared" si="17"/>
        <v>4.2654362694499959E-2</v>
      </c>
      <c r="V18" s="49">
        <f t="shared" si="0"/>
        <v>4.4575169424228928E-2</v>
      </c>
      <c r="W18" s="56">
        <f t="shared" si="18"/>
        <v>407948</v>
      </c>
      <c r="X18" s="122">
        <f t="shared" si="19"/>
        <v>4.2654362694499959E-2</v>
      </c>
      <c r="Y18" s="55">
        <f t="shared" si="20"/>
        <v>4.45751694242289E-2</v>
      </c>
      <c r="Z18" s="56">
        <f t="shared" si="21"/>
        <v>407948</v>
      </c>
      <c r="AA18" s="124">
        <f t="shared" si="1"/>
        <v>407948</v>
      </c>
      <c r="AB18" s="51">
        <f t="shared" si="2"/>
        <v>2361.1073731792048</v>
      </c>
      <c r="AC18" s="55">
        <f t="shared" si="3"/>
        <v>4.321421768122069E-2</v>
      </c>
      <c r="AD18" s="55">
        <f t="shared" si="4"/>
        <v>4.5136055791303864E-2</v>
      </c>
      <c r="AE18" s="116"/>
      <c r="AF18" s="160">
        <v>426048.72849414224</v>
      </c>
      <c r="AG18" s="118">
        <f t="shared" si="5"/>
        <v>2465.8701456586246</v>
      </c>
      <c r="AH18" s="55">
        <f t="shared" si="22"/>
        <v>-4.248511328297766E-2</v>
      </c>
      <c r="AI18" s="55">
        <f t="shared" si="22"/>
        <v>-4.2485113282977882E-2</v>
      </c>
      <c r="AJ18" s="119">
        <f t="shared" si="6"/>
        <v>0</v>
      </c>
      <c r="AL18" s="120">
        <v>307689</v>
      </c>
      <c r="AM18" s="50">
        <v>31207</v>
      </c>
      <c r="AN18" s="50">
        <v>69052</v>
      </c>
    </row>
    <row r="19" spans="1:40">
      <c r="A19" s="9" t="s">
        <v>62</v>
      </c>
      <c r="B19" s="23" t="s">
        <v>63</v>
      </c>
      <c r="E19" s="134">
        <v>576283.86151504435</v>
      </c>
      <c r="F19" s="52">
        <v>310601.6875</v>
      </c>
      <c r="G19" s="251">
        <f t="shared" si="7"/>
        <v>1855.3790423789774</v>
      </c>
      <c r="H19" s="53">
        <v>-3.984315575806141E-3</v>
      </c>
      <c r="J19" s="131">
        <v>577372.4508122697</v>
      </c>
      <c r="K19" s="54">
        <v>311766.75</v>
      </c>
      <c r="L19" s="54">
        <f t="shared" si="8"/>
        <v>1851.9372281113033</v>
      </c>
      <c r="M19" s="127">
        <f t="shared" si="9"/>
        <v>3.7509857379638412E-3</v>
      </c>
      <c r="N19" s="120">
        <f t="shared" si="10"/>
        <v>600732</v>
      </c>
      <c r="O19" s="125">
        <f t="shared" si="11"/>
        <v>-1.8854195341220237E-3</v>
      </c>
      <c r="P19" s="55">
        <f t="shared" si="12"/>
        <v>1.8584940220593982E-3</v>
      </c>
      <c r="Q19" s="125">
        <f t="shared" si="13"/>
        <v>4.2761607198512186E-2</v>
      </c>
      <c r="R19" s="55">
        <f t="shared" si="14"/>
        <v>3.8864839999999998E-2</v>
      </c>
      <c r="S19" s="56">
        <f t="shared" si="15"/>
        <v>600926.68563599244</v>
      </c>
      <c r="T19" s="123">
        <f t="shared" si="16"/>
        <v>0</v>
      </c>
      <c r="U19" s="49">
        <f t="shared" si="17"/>
        <v>4.2761607198512186E-2</v>
      </c>
      <c r="V19" s="49">
        <f t="shared" si="0"/>
        <v>3.8864839999999998E-2</v>
      </c>
      <c r="W19" s="56">
        <f t="shared" si="18"/>
        <v>600926.68563599244</v>
      </c>
      <c r="X19" s="122">
        <f t="shared" si="19"/>
        <v>4.2761607198512186E-2</v>
      </c>
      <c r="Y19" s="55">
        <f t="shared" si="20"/>
        <v>3.8864840000000012E-2</v>
      </c>
      <c r="Z19" s="56">
        <f t="shared" si="21"/>
        <v>600926.68563599244</v>
      </c>
      <c r="AA19" s="124">
        <f t="shared" si="1"/>
        <v>600926.68563599244</v>
      </c>
      <c r="AB19" s="51">
        <f t="shared" si="2"/>
        <v>1927.4880520003896</v>
      </c>
      <c r="AC19" s="55">
        <f t="shared" si="3"/>
        <v>4.2761607198512186E-2</v>
      </c>
      <c r="AD19" s="55">
        <f t="shared" si="4"/>
        <v>3.8864840000000012E-2</v>
      </c>
      <c r="AE19" s="116"/>
      <c r="AF19" s="160">
        <v>604295.39364565013</v>
      </c>
      <c r="AG19" s="118">
        <f t="shared" si="5"/>
        <v>1938.2932709971481</v>
      </c>
      <c r="AH19" s="55">
        <f t="shared" si="22"/>
        <v>-5.5746048126142922E-3</v>
      </c>
      <c r="AI19" s="55">
        <f t="shared" si="22"/>
        <v>-5.5746048126141812E-3</v>
      </c>
      <c r="AJ19" s="119">
        <f t="shared" si="6"/>
        <v>0</v>
      </c>
      <c r="AL19" s="120">
        <v>451416</v>
      </c>
      <c r="AM19" s="50">
        <v>45202</v>
      </c>
      <c r="AN19" s="50">
        <v>104114</v>
      </c>
    </row>
    <row r="20" spans="1:40">
      <c r="A20" s="9" t="s">
        <v>64</v>
      </c>
      <c r="B20" s="23" t="s">
        <v>65</v>
      </c>
      <c r="E20" s="134">
        <v>372254.39119039197</v>
      </c>
      <c r="F20" s="52">
        <v>204868.28125</v>
      </c>
      <c r="G20" s="251">
        <f t="shared" si="7"/>
        <v>1817.0425842355328</v>
      </c>
      <c r="H20" s="53">
        <v>-6.8954929066269433E-3</v>
      </c>
      <c r="J20" s="131">
        <v>374049.50889629778</v>
      </c>
      <c r="K20" s="54">
        <v>205557.65625</v>
      </c>
      <c r="L20" s="54">
        <f t="shared" si="8"/>
        <v>1819.6817171401162</v>
      </c>
      <c r="M20" s="127">
        <f t="shared" si="9"/>
        <v>3.3649669719186814E-3</v>
      </c>
      <c r="N20" s="120">
        <f t="shared" si="10"/>
        <v>388913</v>
      </c>
      <c r="O20" s="125">
        <f t="shared" si="11"/>
        <v>-4.7991446672464022E-3</v>
      </c>
      <c r="P20" s="55">
        <f t="shared" si="12"/>
        <v>-1.450326658626433E-3</v>
      </c>
      <c r="Q20" s="125">
        <f t="shared" si="13"/>
        <v>4.2360585874887668E-2</v>
      </c>
      <c r="R20" s="55">
        <f t="shared" si="14"/>
        <v>3.8864839999999998E-2</v>
      </c>
      <c r="S20" s="56">
        <f t="shared" si="15"/>
        <v>388913</v>
      </c>
      <c r="T20" s="123">
        <f t="shared" si="16"/>
        <v>3.1409348318926542E-2</v>
      </c>
      <c r="U20" s="49">
        <f t="shared" si="17"/>
        <v>4.2562653285111773E-2</v>
      </c>
      <c r="V20" s="49">
        <f t="shared" si="0"/>
        <v>3.9066229740399229E-2</v>
      </c>
      <c r="W20" s="56">
        <f t="shared" si="18"/>
        <v>388913</v>
      </c>
      <c r="X20" s="122">
        <f t="shared" si="19"/>
        <v>4.2562653285111773E-2</v>
      </c>
      <c r="Y20" s="55">
        <f t="shared" si="20"/>
        <v>3.9066229740399194E-2</v>
      </c>
      <c r="Z20" s="56">
        <f t="shared" si="21"/>
        <v>388913</v>
      </c>
      <c r="AA20" s="124">
        <f t="shared" si="1"/>
        <v>388913</v>
      </c>
      <c r="AB20" s="51">
        <f t="shared" si="2"/>
        <v>1891.9898538199061</v>
      </c>
      <c r="AC20" s="55">
        <f t="shared" si="3"/>
        <v>4.4750603898418229E-2</v>
      </c>
      <c r="AD20" s="55">
        <f t="shared" si="4"/>
        <v>4.1246842663241745E-2</v>
      </c>
      <c r="AE20" s="116"/>
      <c r="AF20" s="160">
        <v>391510.04014900466</v>
      </c>
      <c r="AG20" s="118">
        <f t="shared" si="5"/>
        <v>1904.6239740778551</v>
      </c>
      <c r="AH20" s="55">
        <f t="shared" si="22"/>
        <v>-6.6333934833862074E-3</v>
      </c>
      <c r="AI20" s="55">
        <f t="shared" si="22"/>
        <v>-6.6333934833860964E-3</v>
      </c>
      <c r="AJ20" s="119">
        <f t="shared" si="6"/>
        <v>0</v>
      </c>
      <c r="AL20" s="120">
        <v>288175</v>
      </c>
      <c r="AM20" s="50">
        <v>29087</v>
      </c>
      <c r="AN20" s="50">
        <v>71651</v>
      </c>
    </row>
    <row r="21" spans="1:40">
      <c r="A21" s="9" t="s">
        <v>66</v>
      </c>
      <c r="B21" s="23" t="s">
        <v>67</v>
      </c>
      <c r="E21" s="134">
        <v>332781.17399390985</v>
      </c>
      <c r="F21" s="52">
        <v>184909.5625</v>
      </c>
      <c r="G21" s="251">
        <f t="shared" si="7"/>
        <v>1799.6969410054703</v>
      </c>
      <c r="H21" s="53">
        <v>7.2324628333031438E-3</v>
      </c>
      <c r="J21" s="131">
        <v>331585.79120899702</v>
      </c>
      <c r="K21" s="54">
        <v>186178.53125</v>
      </c>
      <c r="L21" s="54">
        <f t="shared" si="8"/>
        <v>1781.009813444841</v>
      </c>
      <c r="M21" s="127">
        <f t="shared" si="9"/>
        <v>6.8626453539957222E-3</v>
      </c>
      <c r="N21" s="120">
        <f t="shared" si="10"/>
        <v>347688</v>
      </c>
      <c r="O21" s="125">
        <f t="shared" si="11"/>
        <v>3.6050482759057978E-3</v>
      </c>
      <c r="P21" s="55">
        <f t="shared" si="12"/>
        <v>1.0492433797703038E-2</v>
      </c>
      <c r="Q21" s="125">
        <f t="shared" si="13"/>
        <v>4.5994200967655496E-2</v>
      </c>
      <c r="R21" s="55">
        <f t="shared" si="14"/>
        <v>3.8864839999999998E-2</v>
      </c>
      <c r="S21" s="56">
        <f t="shared" si="15"/>
        <v>348087.17818883806</v>
      </c>
      <c r="T21" s="123">
        <f t="shared" si="16"/>
        <v>0</v>
      </c>
      <c r="U21" s="49">
        <f t="shared" si="17"/>
        <v>4.5994200967655496E-2</v>
      </c>
      <c r="V21" s="49">
        <f t="shared" si="0"/>
        <v>3.8864839999999998E-2</v>
      </c>
      <c r="W21" s="56">
        <f t="shared" si="18"/>
        <v>348087.17818883806</v>
      </c>
      <c r="X21" s="122">
        <f t="shared" si="19"/>
        <v>4.5994200967655496E-2</v>
      </c>
      <c r="Y21" s="55">
        <f t="shared" si="20"/>
        <v>3.8864840000000012E-2</v>
      </c>
      <c r="Z21" s="56">
        <f t="shared" si="21"/>
        <v>348087.17818883806</v>
      </c>
      <c r="AA21" s="124">
        <f t="shared" si="1"/>
        <v>348087.17818883806</v>
      </c>
      <c r="AB21" s="51">
        <f t="shared" si="2"/>
        <v>1869.6418746661375</v>
      </c>
      <c r="AC21" s="55">
        <f t="shared" si="3"/>
        <v>4.5994200967655496E-2</v>
      </c>
      <c r="AD21" s="55">
        <f t="shared" si="4"/>
        <v>3.8864840000000012E-2</v>
      </c>
      <c r="AE21" s="116"/>
      <c r="AF21" s="160">
        <v>347038.15273388004</v>
      </c>
      <c r="AG21" s="118">
        <f t="shared" si="5"/>
        <v>1864.0073611273588</v>
      </c>
      <c r="AH21" s="55">
        <f t="shared" si="22"/>
        <v>3.0227957551469675E-3</v>
      </c>
      <c r="AI21" s="55">
        <f t="shared" si="22"/>
        <v>3.0227957551471896E-3</v>
      </c>
      <c r="AJ21" s="119">
        <f t="shared" si="6"/>
        <v>0</v>
      </c>
      <c r="AL21" s="120">
        <v>266473</v>
      </c>
      <c r="AM21" s="50">
        <v>24742</v>
      </c>
      <c r="AN21" s="50">
        <v>56473</v>
      </c>
    </row>
    <row r="22" spans="1:40">
      <c r="A22" s="9" t="s">
        <v>68</v>
      </c>
      <c r="B22" s="23" t="s">
        <v>69</v>
      </c>
      <c r="E22" s="134">
        <v>480426.38755494979</v>
      </c>
      <c r="F22" s="52">
        <v>256758.234375</v>
      </c>
      <c r="G22" s="251">
        <f t="shared" si="7"/>
        <v>1871.1235833366827</v>
      </c>
      <c r="H22" s="53">
        <v>2.330122493238207E-2</v>
      </c>
      <c r="J22" s="131">
        <v>469012.03788425738</v>
      </c>
      <c r="K22" s="54">
        <v>258134.734375</v>
      </c>
      <c r="L22" s="54">
        <f t="shared" si="8"/>
        <v>1816.9272686987938</v>
      </c>
      <c r="M22" s="127">
        <f t="shared" si="9"/>
        <v>5.3610744105274666E-3</v>
      </c>
      <c r="N22" s="120">
        <f t="shared" si="10"/>
        <v>501115</v>
      </c>
      <c r="O22" s="125">
        <f t="shared" si="11"/>
        <v>2.4337007898951324E-2</v>
      </c>
      <c r="P22" s="55">
        <f t="shared" si="12"/>
        <v>2.9828554819754549E-2</v>
      </c>
      <c r="Q22" s="125">
        <f t="shared" si="13"/>
        <v>4.4434271709720807E-2</v>
      </c>
      <c r="R22" s="55">
        <f t="shared" si="14"/>
        <v>3.8864839999999998E-2</v>
      </c>
      <c r="S22" s="56">
        <f t="shared" si="15"/>
        <v>501773.78419608605</v>
      </c>
      <c r="T22" s="123">
        <f t="shared" si="16"/>
        <v>0</v>
      </c>
      <c r="U22" s="49">
        <f t="shared" si="17"/>
        <v>4.4434271709720807E-2</v>
      </c>
      <c r="V22" s="49">
        <f t="shared" si="0"/>
        <v>3.8864839999999998E-2</v>
      </c>
      <c r="W22" s="56">
        <f t="shared" si="18"/>
        <v>501773.78419608605</v>
      </c>
      <c r="X22" s="122">
        <f t="shared" si="19"/>
        <v>4.4434271709720807E-2</v>
      </c>
      <c r="Y22" s="55">
        <f t="shared" si="20"/>
        <v>3.8864840000000012E-2</v>
      </c>
      <c r="Z22" s="56">
        <f t="shared" si="21"/>
        <v>501773.78419608605</v>
      </c>
      <c r="AA22" s="124">
        <f t="shared" si="1"/>
        <v>501773.78419608605</v>
      </c>
      <c r="AB22" s="51">
        <f t="shared" si="2"/>
        <v>1943.8445020232898</v>
      </c>
      <c r="AC22" s="55">
        <f t="shared" si="3"/>
        <v>4.4434271709720807E-2</v>
      </c>
      <c r="AD22" s="55">
        <f t="shared" si="4"/>
        <v>3.8864840000000234E-2</v>
      </c>
      <c r="AE22" s="116"/>
      <c r="AF22" s="160">
        <v>490838.05680408113</v>
      </c>
      <c r="AG22" s="118">
        <f t="shared" si="5"/>
        <v>1901.4800855549572</v>
      </c>
      <c r="AH22" s="55">
        <f t="shared" si="22"/>
        <v>2.2279705577862075E-2</v>
      </c>
      <c r="AI22" s="55">
        <f t="shared" si="22"/>
        <v>2.2279705577862075E-2</v>
      </c>
      <c r="AJ22" s="119">
        <f t="shared" si="6"/>
        <v>0</v>
      </c>
      <c r="AL22" s="120">
        <v>374961</v>
      </c>
      <c r="AM22" s="50">
        <v>41035</v>
      </c>
      <c r="AN22" s="50">
        <v>85119</v>
      </c>
    </row>
    <row r="23" spans="1:40">
      <c r="A23" s="9" t="s">
        <v>70</v>
      </c>
      <c r="B23" s="23" t="s">
        <v>71</v>
      </c>
      <c r="E23" s="134">
        <v>746345.47353736067</v>
      </c>
      <c r="F23" s="52">
        <v>382499.5625</v>
      </c>
      <c r="G23" s="251">
        <f t="shared" si="7"/>
        <v>1951.2322279776745</v>
      </c>
      <c r="H23" s="53">
        <v>7.8704681854391279E-3</v>
      </c>
      <c r="J23" s="131">
        <v>738333.17407444131</v>
      </c>
      <c r="K23" s="54">
        <v>382833.375</v>
      </c>
      <c r="L23" s="54">
        <f t="shared" si="8"/>
        <v>1928.601899127633</v>
      </c>
      <c r="M23" s="127">
        <f t="shared" si="9"/>
        <v>8.7271341650230205E-4</v>
      </c>
      <c r="N23" s="120">
        <f t="shared" si="10"/>
        <v>775158</v>
      </c>
      <c r="O23" s="125">
        <f t="shared" si="11"/>
        <v>1.0851875202497085E-2</v>
      </c>
      <c r="P23" s="55">
        <f t="shared" si="12"/>
        <v>1.1734059196082836E-2</v>
      </c>
      <c r="Q23" s="125">
        <f t="shared" si="13"/>
        <v>3.977147128380043E-2</v>
      </c>
      <c r="R23" s="55">
        <f t="shared" si="14"/>
        <v>3.8864839999999998E-2</v>
      </c>
      <c r="S23" s="56">
        <f t="shared" si="15"/>
        <v>776028.73110594624</v>
      </c>
      <c r="T23" s="123">
        <f t="shared" si="16"/>
        <v>0</v>
      </c>
      <c r="U23" s="49">
        <f t="shared" si="17"/>
        <v>3.977147128380043E-2</v>
      </c>
      <c r="V23" s="49">
        <f t="shared" si="0"/>
        <v>3.8864839999999998E-2</v>
      </c>
      <c r="W23" s="56">
        <f t="shared" si="18"/>
        <v>776028.73110594624</v>
      </c>
      <c r="X23" s="122">
        <f t="shared" si="19"/>
        <v>3.977147128380043E-2</v>
      </c>
      <c r="Y23" s="55">
        <f t="shared" si="20"/>
        <v>3.8864840000000012E-2</v>
      </c>
      <c r="Z23" s="56">
        <f t="shared" si="21"/>
        <v>776028.73110594624</v>
      </c>
      <c r="AA23" s="124">
        <f t="shared" si="1"/>
        <v>776028.73110594624</v>
      </c>
      <c r="AB23" s="51">
        <f t="shared" si="2"/>
        <v>2027.0665563208699</v>
      </c>
      <c r="AC23" s="55">
        <f t="shared" si="3"/>
        <v>3.977147128380043E-2</v>
      </c>
      <c r="AD23" s="55">
        <f t="shared" si="4"/>
        <v>3.886483999999979E-2</v>
      </c>
      <c r="AE23" s="116"/>
      <c r="AF23" s="160">
        <v>772747.73962987144</v>
      </c>
      <c r="AG23" s="118">
        <f t="shared" si="5"/>
        <v>2018.4962704201835</v>
      </c>
      <c r="AH23" s="55">
        <f t="shared" si="22"/>
        <v>4.2458765102908469E-3</v>
      </c>
      <c r="AI23" s="55">
        <f t="shared" si="22"/>
        <v>4.2458765102906249E-3</v>
      </c>
      <c r="AJ23" s="119">
        <f t="shared" si="6"/>
        <v>0</v>
      </c>
      <c r="AL23" s="120">
        <v>599282</v>
      </c>
      <c r="AM23" s="50">
        <v>56042</v>
      </c>
      <c r="AN23" s="50">
        <v>119834</v>
      </c>
    </row>
    <row r="24" spans="1:40">
      <c r="A24" s="9" t="s">
        <v>72</v>
      </c>
      <c r="B24" s="23" t="s">
        <v>73</v>
      </c>
      <c r="E24" s="134">
        <v>358833.15421034471</v>
      </c>
      <c r="F24" s="52">
        <v>209256.765625</v>
      </c>
      <c r="G24" s="251">
        <f t="shared" si="7"/>
        <v>1714.7983394400451</v>
      </c>
      <c r="H24" s="53">
        <v>8.0346480722350844E-3</v>
      </c>
      <c r="J24" s="131">
        <v>356282.37798106926</v>
      </c>
      <c r="K24" s="54">
        <v>209983.75</v>
      </c>
      <c r="L24" s="54">
        <f t="shared" si="8"/>
        <v>1696.7140456395757</v>
      </c>
      <c r="M24" s="127">
        <f t="shared" si="9"/>
        <v>3.4741260232551419E-3</v>
      </c>
      <c r="N24" s="120">
        <f t="shared" si="10"/>
        <v>373763</v>
      </c>
      <c r="O24" s="125">
        <f t="shared" si="11"/>
        <v>7.1594229378668661E-3</v>
      </c>
      <c r="P24" s="55">
        <f t="shared" si="12"/>
        <v>1.0658421698662046E-2</v>
      </c>
      <c r="Q24" s="125">
        <f t="shared" si="13"/>
        <v>4.2473987375288846E-2</v>
      </c>
      <c r="R24" s="55">
        <f t="shared" si="14"/>
        <v>3.8864839999999998E-2</v>
      </c>
      <c r="S24" s="56">
        <f t="shared" si="15"/>
        <v>374074.22907210997</v>
      </c>
      <c r="T24" s="123">
        <f t="shared" si="16"/>
        <v>0</v>
      </c>
      <c r="U24" s="49">
        <f t="shared" si="17"/>
        <v>4.2473987375288846E-2</v>
      </c>
      <c r="V24" s="49">
        <f t="shared" si="0"/>
        <v>3.8864839999999998E-2</v>
      </c>
      <c r="W24" s="56">
        <f t="shared" si="18"/>
        <v>374074.22907210997</v>
      </c>
      <c r="X24" s="122">
        <f t="shared" si="19"/>
        <v>4.2473987375288846E-2</v>
      </c>
      <c r="Y24" s="55">
        <f t="shared" si="20"/>
        <v>3.8864840000000012E-2</v>
      </c>
      <c r="Z24" s="56">
        <f t="shared" si="21"/>
        <v>374074.22907210997</v>
      </c>
      <c r="AA24" s="124">
        <f t="shared" si="1"/>
        <v>374074.22907210997</v>
      </c>
      <c r="AB24" s="51">
        <f t="shared" si="2"/>
        <v>1781.4437025346483</v>
      </c>
      <c r="AC24" s="55">
        <f t="shared" si="3"/>
        <v>4.2473987375288846E-2</v>
      </c>
      <c r="AD24" s="55">
        <f t="shared" si="4"/>
        <v>3.8864840000000012E-2</v>
      </c>
      <c r="AE24" s="116"/>
      <c r="AF24" s="160">
        <v>372851.21590410825</v>
      </c>
      <c r="AG24" s="118">
        <f t="shared" si="5"/>
        <v>1775.6193796144141</v>
      </c>
      <c r="AH24" s="55">
        <f t="shared" si="22"/>
        <v>3.2801640864603687E-3</v>
      </c>
      <c r="AI24" s="55">
        <f t="shared" si="22"/>
        <v>3.2801640864603687E-3</v>
      </c>
      <c r="AJ24" s="119">
        <f t="shared" si="6"/>
        <v>0</v>
      </c>
      <c r="AL24" s="120">
        <v>280297</v>
      </c>
      <c r="AM24" s="50">
        <v>29258</v>
      </c>
      <c r="AN24" s="50">
        <v>64208</v>
      </c>
    </row>
    <row r="25" spans="1:40">
      <c r="A25" s="9" t="s">
        <v>74</v>
      </c>
      <c r="B25" s="23" t="s">
        <v>75</v>
      </c>
      <c r="E25" s="134">
        <v>457530.81307067565</v>
      </c>
      <c r="F25" s="52">
        <v>234477.703125</v>
      </c>
      <c r="G25" s="251">
        <f t="shared" si="7"/>
        <v>1951.2764197744043</v>
      </c>
      <c r="H25" s="53">
        <v>-1.0082965419277889E-2</v>
      </c>
      <c r="J25" s="131">
        <v>461496.79302951728</v>
      </c>
      <c r="K25" s="54">
        <v>235364.390625</v>
      </c>
      <c r="L25" s="54">
        <f t="shared" si="8"/>
        <v>1960.7757647791684</v>
      </c>
      <c r="M25" s="127">
        <f t="shared" si="9"/>
        <v>3.7815429278889034E-3</v>
      </c>
      <c r="N25" s="120">
        <f t="shared" si="10"/>
        <v>478076</v>
      </c>
      <c r="O25" s="125">
        <f t="shared" si="11"/>
        <v>-8.5937324348599464E-3</v>
      </c>
      <c r="P25" s="55">
        <f t="shared" si="12"/>
        <v>-4.8446870750842308E-3</v>
      </c>
      <c r="Q25" s="125">
        <f t="shared" si="13"/>
        <v>4.2793351988734463E-2</v>
      </c>
      <c r="R25" s="55">
        <f t="shared" si="14"/>
        <v>3.8864839999999998E-2</v>
      </c>
      <c r="S25" s="56">
        <f t="shared" si="15"/>
        <v>478076</v>
      </c>
      <c r="T25" s="123">
        <f t="shared" si="16"/>
        <v>0.10492013156652368</v>
      </c>
      <c r="U25" s="49">
        <f t="shared" si="17"/>
        <v>4.3468620422614457E-2</v>
      </c>
      <c r="V25" s="49">
        <f t="shared" si="0"/>
        <v>3.9537564497314798E-2</v>
      </c>
      <c r="W25" s="56">
        <f t="shared" si="18"/>
        <v>478076</v>
      </c>
      <c r="X25" s="122">
        <f t="shared" si="19"/>
        <v>4.3468620422614457E-2</v>
      </c>
      <c r="Y25" s="55">
        <f t="shared" si="20"/>
        <v>3.9537564497314825E-2</v>
      </c>
      <c r="Z25" s="56">
        <f t="shared" si="21"/>
        <v>478076</v>
      </c>
      <c r="AA25" s="124">
        <f t="shared" si="1"/>
        <v>478076</v>
      </c>
      <c r="AB25" s="51">
        <f t="shared" si="2"/>
        <v>2031.2163566055585</v>
      </c>
      <c r="AC25" s="55">
        <f t="shared" si="3"/>
        <v>4.4904488052809555E-2</v>
      </c>
      <c r="AD25" s="55">
        <f t="shared" si="4"/>
        <v>4.0968022788076652E-2</v>
      </c>
      <c r="AE25" s="116"/>
      <c r="AF25" s="160">
        <v>483088.88305265666</v>
      </c>
      <c r="AG25" s="118">
        <f t="shared" si="5"/>
        <v>2052.5147485982693</v>
      </c>
      <c r="AH25" s="55">
        <f t="shared" si="22"/>
        <v>-1.0376730304742399E-2</v>
      </c>
      <c r="AI25" s="55">
        <f t="shared" si="22"/>
        <v>-1.0376730304742621E-2</v>
      </c>
      <c r="AJ25" s="119">
        <f t="shared" si="6"/>
        <v>0</v>
      </c>
      <c r="AL25" s="120">
        <v>355559</v>
      </c>
      <c r="AM25" s="50">
        <v>34293</v>
      </c>
      <c r="AN25" s="50">
        <v>88224</v>
      </c>
    </row>
    <row r="26" spans="1:40">
      <c r="A26" s="9" t="s">
        <v>76</v>
      </c>
      <c r="B26" s="23" t="s">
        <v>77</v>
      </c>
      <c r="E26" s="134">
        <v>372440.40733851492</v>
      </c>
      <c r="F26" s="52">
        <v>209249.015625</v>
      </c>
      <c r="G26" s="251">
        <f t="shared" si="7"/>
        <v>1779.8908454889649</v>
      </c>
      <c r="H26" s="53">
        <v>-8.2060148880386263E-3</v>
      </c>
      <c r="J26" s="131">
        <v>373908.56018486049</v>
      </c>
      <c r="K26" s="54">
        <v>209231.71875</v>
      </c>
      <c r="L26" s="54">
        <f t="shared" si="8"/>
        <v>1787.0548615605658</v>
      </c>
      <c r="M26" s="127">
        <f t="shared" si="9"/>
        <v>-8.2661679188023029E-5</v>
      </c>
      <c r="N26" s="120">
        <f t="shared" si="10"/>
        <v>386998</v>
      </c>
      <c r="O26" s="125">
        <f t="shared" si="11"/>
        <v>-3.9265023662996557E-3</v>
      </c>
      <c r="P26" s="55">
        <f t="shared" si="12"/>
        <v>-4.0088394742088251E-3</v>
      </c>
      <c r="Q26" s="125">
        <f t="shared" si="13"/>
        <v>3.877896568787631E-2</v>
      </c>
      <c r="R26" s="55">
        <f t="shared" si="14"/>
        <v>3.8864839999999998E-2</v>
      </c>
      <c r="S26" s="56">
        <f t="shared" si="15"/>
        <v>386998</v>
      </c>
      <c r="T26" s="123">
        <f t="shared" si="16"/>
        <v>8.681839684263834E-2</v>
      </c>
      <c r="U26" s="49">
        <f t="shared" si="17"/>
        <v>3.9335579882480154E-2</v>
      </c>
      <c r="V26" s="49">
        <f t="shared" si="0"/>
        <v>3.9421500209071599E-2</v>
      </c>
      <c r="W26" s="56">
        <f t="shared" si="18"/>
        <v>387090.56673284253</v>
      </c>
      <c r="X26" s="122">
        <f t="shared" si="19"/>
        <v>3.9335579882480154E-2</v>
      </c>
      <c r="Y26" s="55">
        <f t="shared" si="20"/>
        <v>3.9421500209071647E-2</v>
      </c>
      <c r="Z26" s="56">
        <f t="shared" si="21"/>
        <v>387090.56673284253</v>
      </c>
      <c r="AA26" s="124">
        <f t="shared" si="1"/>
        <v>387090.56673284253</v>
      </c>
      <c r="AB26" s="51">
        <f t="shared" si="2"/>
        <v>1850.0568128265329</v>
      </c>
      <c r="AC26" s="55">
        <f t="shared" si="3"/>
        <v>3.9335579882480154E-2</v>
      </c>
      <c r="AD26" s="55">
        <f t="shared" si="4"/>
        <v>3.9421500209071647E-2</v>
      </c>
      <c r="AE26" s="116"/>
      <c r="AF26" s="160">
        <v>391413.15509083663</v>
      </c>
      <c r="AG26" s="118">
        <f t="shared" si="5"/>
        <v>1870.7161487236822</v>
      </c>
      <c r="AH26" s="55">
        <f t="shared" si="22"/>
        <v>-1.1043543891597007E-2</v>
      </c>
      <c r="AI26" s="55">
        <f t="shared" si="22"/>
        <v>-1.1043543891597007E-2</v>
      </c>
      <c r="AJ26" s="119">
        <f t="shared" si="6"/>
        <v>0</v>
      </c>
      <c r="AL26" s="120">
        <v>288898</v>
      </c>
      <c r="AM26" s="50">
        <v>29235</v>
      </c>
      <c r="AN26" s="50">
        <v>68865</v>
      </c>
    </row>
    <row r="27" spans="1:40">
      <c r="A27" s="9" t="s">
        <v>78</v>
      </c>
      <c r="B27" s="23" t="s">
        <v>79</v>
      </c>
      <c r="E27" s="134">
        <v>271890.20992559782</v>
      </c>
      <c r="F27" s="52">
        <v>131605.6875</v>
      </c>
      <c r="G27" s="251">
        <f t="shared" si="7"/>
        <v>2065.9457436107978</v>
      </c>
      <c r="H27" s="53">
        <v>3.1502076885440156E-2</v>
      </c>
      <c r="J27" s="131">
        <v>263058.14503329888</v>
      </c>
      <c r="K27" s="54">
        <v>131833.640625</v>
      </c>
      <c r="L27" s="54">
        <f t="shared" si="8"/>
        <v>1995.3795084940891</v>
      </c>
      <c r="M27" s="127">
        <f t="shared" si="9"/>
        <v>1.7320917456549179E-3</v>
      </c>
      <c r="N27" s="120">
        <f t="shared" si="10"/>
        <v>282516</v>
      </c>
      <c r="O27" s="125">
        <f t="shared" si="11"/>
        <v>3.3574572994806706E-2</v>
      </c>
      <c r="P27" s="55">
        <f t="shared" si="12"/>
        <v>3.5364818981209689E-2</v>
      </c>
      <c r="Q27" s="125">
        <f t="shared" si="13"/>
        <v>4.0664249214215076E-2</v>
      </c>
      <c r="R27" s="55">
        <f t="shared" si="14"/>
        <v>3.8864839999999998E-2</v>
      </c>
      <c r="S27" s="56">
        <f t="shared" si="15"/>
        <v>282946.42118091759</v>
      </c>
      <c r="T27" s="123">
        <f t="shared" si="16"/>
        <v>0</v>
      </c>
      <c r="U27" s="49">
        <f t="shared" si="17"/>
        <v>4.0664249214215076E-2</v>
      </c>
      <c r="V27" s="49">
        <f t="shared" si="0"/>
        <v>3.8864839999999998E-2</v>
      </c>
      <c r="W27" s="56">
        <f t="shared" si="18"/>
        <v>282946.42118091759</v>
      </c>
      <c r="X27" s="122">
        <f t="shared" si="19"/>
        <v>4.0664249214215076E-2</v>
      </c>
      <c r="Y27" s="55">
        <f t="shared" si="20"/>
        <v>3.8864840000000012E-2</v>
      </c>
      <c r="Z27" s="56">
        <f t="shared" si="21"/>
        <v>282946.42118091759</v>
      </c>
      <c r="AA27" s="124">
        <f t="shared" si="1"/>
        <v>282946.42118091759</v>
      </c>
      <c r="AB27" s="51">
        <f t="shared" si="2"/>
        <v>2146.2383943849127</v>
      </c>
      <c r="AC27" s="55">
        <f t="shared" si="3"/>
        <v>4.0664249214215076E-2</v>
      </c>
      <c r="AD27" s="55">
        <f t="shared" si="4"/>
        <v>3.8864840000000012E-2</v>
      </c>
      <c r="AE27" s="116"/>
      <c r="AF27" s="160">
        <v>275220.73643810162</v>
      </c>
      <c r="AG27" s="118">
        <f t="shared" si="5"/>
        <v>2087.6366239552267</v>
      </c>
      <c r="AH27" s="55">
        <f t="shared" si="22"/>
        <v>2.8070867198458638E-2</v>
      </c>
      <c r="AI27" s="55">
        <f t="shared" si="22"/>
        <v>2.807086719845886E-2</v>
      </c>
      <c r="AJ27" s="119">
        <f t="shared" si="6"/>
        <v>0</v>
      </c>
      <c r="AL27" s="120">
        <v>219879</v>
      </c>
      <c r="AM27" s="50">
        <v>20073</v>
      </c>
      <c r="AN27" s="50">
        <v>42564</v>
      </c>
    </row>
    <row r="28" spans="1:40">
      <c r="A28" s="9" t="s">
        <v>80</v>
      </c>
      <c r="B28" s="23" t="s">
        <v>81</v>
      </c>
      <c r="E28" s="134">
        <v>555982.62453499716</v>
      </c>
      <c r="F28" s="52">
        <v>275610.5</v>
      </c>
      <c r="G28" s="251">
        <f t="shared" si="7"/>
        <v>2017.2766441590472</v>
      </c>
      <c r="H28" s="53">
        <v>2.0330784561559012E-2</v>
      </c>
      <c r="J28" s="131">
        <v>544909.14710650966</v>
      </c>
      <c r="K28" s="54">
        <v>278114.5</v>
      </c>
      <c r="L28" s="54">
        <f t="shared" si="8"/>
        <v>1959.2978687069881</v>
      </c>
      <c r="M28" s="127">
        <f t="shared" si="9"/>
        <v>9.0852852122833561E-3</v>
      </c>
      <c r="N28" s="120">
        <f t="shared" si="10"/>
        <v>582339</v>
      </c>
      <c r="O28" s="125">
        <f t="shared" si="11"/>
        <v>2.0321694886731301E-2</v>
      </c>
      <c r="P28" s="55">
        <f t="shared" si="12"/>
        <v>2.959160849305742E-2</v>
      </c>
      <c r="Q28" s="125">
        <f t="shared" si="13"/>
        <v>4.8303223368413084E-2</v>
      </c>
      <c r="R28" s="55">
        <f t="shared" si="14"/>
        <v>3.8864839999999998E-2</v>
      </c>
      <c r="S28" s="56">
        <f t="shared" si="15"/>
        <v>582838.37743686768</v>
      </c>
      <c r="T28" s="123">
        <f t="shared" si="16"/>
        <v>0</v>
      </c>
      <c r="U28" s="49">
        <f t="shared" si="17"/>
        <v>4.8303223368413084E-2</v>
      </c>
      <c r="V28" s="49">
        <f t="shared" si="0"/>
        <v>3.8864839999999998E-2</v>
      </c>
      <c r="W28" s="56">
        <f t="shared" si="18"/>
        <v>582838.37743686768</v>
      </c>
      <c r="X28" s="122">
        <f t="shared" si="19"/>
        <v>4.8303223368413084E-2</v>
      </c>
      <c r="Y28" s="55">
        <f t="shared" si="20"/>
        <v>3.8864840000000012E-2</v>
      </c>
      <c r="Z28" s="56">
        <f t="shared" si="21"/>
        <v>582838.37743686768</v>
      </c>
      <c r="AA28" s="124">
        <f t="shared" si="1"/>
        <v>582838.37743686768</v>
      </c>
      <c r="AB28" s="51">
        <f t="shared" si="2"/>
        <v>2095.6777781700262</v>
      </c>
      <c r="AC28" s="55">
        <f t="shared" si="3"/>
        <v>4.8303223368413084E-2</v>
      </c>
      <c r="AD28" s="55">
        <f t="shared" si="4"/>
        <v>3.8864840000000234E-2</v>
      </c>
      <c r="AE28" s="116"/>
      <c r="AF28" s="160">
        <v>570418.1750364562</v>
      </c>
      <c r="AG28" s="118">
        <f t="shared" si="5"/>
        <v>2051.0191846755783</v>
      </c>
      <c r="AH28" s="55">
        <f t="shared" si="22"/>
        <v>2.1773854592935571E-2</v>
      </c>
      <c r="AI28" s="55">
        <f t="shared" si="22"/>
        <v>2.1773854592935793E-2</v>
      </c>
      <c r="AJ28" s="119">
        <f t="shared" si="6"/>
        <v>0</v>
      </c>
      <c r="AL28" s="120">
        <v>436863</v>
      </c>
      <c r="AM28" s="50">
        <v>43481</v>
      </c>
      <c r="AN28" s="50">
        <v>101995</v>
      </c>
    </row>
    <row r="29" spans="1:40">
      <c r="A29" s="9" t="s">
        <v>82</v>
      </c>
      <c r="B29" s="23" t="s">
        <v>83</v>
      </c>
      <c r="E29" s="134">
        <v>622008.55427797523</v>
      </c>
      <c r="F29" s="52">
        <v>323764.0625</v>
      </c>
      <c r="G29" s="251">
        <f t="shared" si="7"/>
        <v>1921.1784948429081</v>
      </c>
      <c r="H29" s="53">
        <v>6.8595980076402441E-3</v>
      </c>
      <c r="J29" s="131">
        <v>616688.25759781781</v>
      </c>
      <c r="K29" s="54">
        <v>323354.90625</v>
      </c>
      <c r="L29" s="54">
        <f t="shared" si="8"/>
        <v>1907.1560247829634</v>
      </c>
      <c r="M29" s="127">
        <f t="shared" si="9"/>
        <v>-1.2637481962656238E-3</v>
      </c>
      <c r="N29" s="120">
        <f t="shared" si="10"/>
        <v>644403</v>
      </c>
      <c r="O29" s="125">
        <f t="shared" si="11"/>
        <v>8.6272060714784882E-3</v>
      </c>
      <c r="P29" s="55">
        <f t="shared" si="12"/>
        <v>7.3525552591013899E-3</v>
      </c>
      <c r="Q29" s="125">
        <f t="shared" si="13"/>
        <v>3.7551976432286249E-2</v>
      </c>
      <c r="R29" s="55">
        <f t="shared" si="14"/>
        <v>3.8864839999999998E-2</v>
      </c>
      <c r="S29" s="56">
        <f t="shared" si="15"/>
        <v>645366.20484890218</v>
      </c>
      <c r="T29" s="123">
        <f t="shared" si="16"/>
        <v>0</v>
      </c>
      <c r="U29" s="49">
        <f t="shared" si="17"/>
        <v>3.7551976432286249E-2</v>
      </c>
      <c r="V29" s="49">
        <f t="shared" si="0"/>
        <v>3.8864839999999998E-2</v>
      </c>
      <c r="W29" s="56">
        <f t="shared" si="18"/>
        <v>645366.20484890218</v>
      </c>
      <c r="X29" s="122">
        <f t="shared" si="19"/>
        <v>3.7551976432286249E-2</v>
      </c>
      <c r="Y29" s="55">
        <f t="shared" si="20"/>
        <v>3.8864840000000012E-2</v>
      </c>
      <c r="Z29" s="56">
        <f t="shared" si="21"/>
        <v>645366.20484890218</v>
      </c>
      <c r="AA29" s="124">
        <f t="shared" si="1"/>
        <v>645366.20484890218</v>
      </c>
      <c r="AB29" s="51">
        <f t="shared" si="2"/>
        <v>1995.8447896564185</v>
      </c>
      <c r="AC29" s="55">
        <f t="shared" si="3"/>
        <v>3.7551976432286249E-2</v>
      </c>
      <c r="AD29" s="55">
        <f t="shared" si="4"/>
        <v>3.8864840000000012E-2</v>
      </c>
      <c r="AE29" s="116"/>
      <c r="AF29" s="160">
        <v>645202.7655412961</v>
      </c>
      <c r="AG29" s="118">
        <f t="shared" si="5"/>
        <v>1995.3393409854782</v>
      </c>
      <c r="AH29" s="55">
        <f t="shared" si="22"/>
        <v>2.5331464205513576E-4</v>
      </c>
      <c r="AI29" s="55">
        <f t="shared" si="22"/>
        <v>2.5331464205513576E-4</v>
      </c>
      <c r="AJ29" s="119">
        <f t="shared" si="6"/>
        <v>0</v>
      </c>
      <c r="AL29" s="120">
        <v>496036</v>
      </c>
      <c r="AM29" s="50">
        <v>50935</v>
      </c>
      <c r="AN29" s="50">
        <v>97432</v>
      </c>
    </row>
    <row r="30" spans="1:40">
      <c r="A30" s="9" t="s">
        <v>84</v>
      </c>
      <c r="B30" s="23" t="s">
        <v>85</v>
      </c>
      <c r="E30" s="134">
        <v>377749.49535001384</v>
      </c>
      <c r="F30" s="52">
        <v>165618.96875</v>
      </c>
      <c r="G30" s="251">
        <f t="shared" si="7"/>
        <v>2280.8347268495709</v>
      </c>
      <c r="H30" s="53">
        <v>5.2777603362799352E-2</v>
      </c>
      <c r="J30" s="131">
        <v>357631.68526581291</v>
      </c>
      <c r="K30" s="54">
        <v>166135.671875</v>
      </c>
      <c r="L30" s="54">
        <f t="shared" si="8"/>
        <v>2152.64838206989</v>
      </c>
      <c r="M30" s="127">
        <f t="shared" si="9"/>
        <v>3.1198305900572709E-3</v>
      </c>
      <c r="N30" s="120">
        <f t="shared" si="10"/>
        <v>392463</v>
      </c>
      <c r="O30" s="125">
        <f t="shared" si="11"/>
        <v>5.6252873872873366E-2</v>
      </c>
      <c r="P30" s="55">
        <f t="shared" si="12"/>
        <v>5.9548203899618235E-2</v>
      </c>
      <c r="Q30" s="125">
        <f t="shared" si="13"/>
        <v>3.9545649845831754E-2</v>
      </c>
      <c r="R30" s="55">
        <f t="shared" si="14"/>
        <v>3.6312530312901888E-2</v>
      </c>
      <c r="S30" s="56">
        <f t="shared" si="15"/>
        <v>392687.84462256514</v>
      </c>
      <c r="T30" s="123">
        <f t="shared" si="16"/>
        <v>0</v>
      </c>
      <c r="U30" s="49">
        <f t="shared" si="17"/>
        <v>3.9545649845831754E-2</v>
      </c>
      <c r="V30" s="49">
        <f t="shared" si="0"/>
        <v>3.6312530312901888E-2</v>
      </c>
      <c r="W30" s="56">
        <f t="shared" si="18"/>
        <v>392687.84462256514</v>
      </c>
      <c r="X30" s="122">
        <f t="shared" si="19"/>
        <v>3.9545649845831754E-2</v>
      </c>
      <c r="Y30" s="55">
        <f t="shared" si="20"/>
        <v>3.6312530312901936E-2</v>
      </c>
      <c r="Z30" s="56">
        <f t="shared" si="21"/>
        <v>392687.84462256514</v>
      </c>
      <c r="AA30" s="124">
        <f t="shared" si="1"/>
        <v>392687.84462256514</v>
      </c>
      <c r="AB30" s="51">
        <f t="shared" si="2"/>
        <v>2363.6576070070146</v>
      </c>
      <c r="AC30" s="55">
        <f t="shared" si="3"/>
        <v>3.9545649845831754E-2</v>
      </c>
      <c r="AD30" s="55">
        <f t="shared" si="4"/>
        <v>3.6312530312901714E-2</v>
      </c>
      <c r="AE30" s="116"/>
      <c r="AF30" s="160">
        <v>374263.37733602448</v>
      </c>
      <c r="AG30" s="118">
        <f t="shared" si="5"/>
        <v>2252.7574789453956</v>
      </c>
      <c r="AH30" s="55">
        <f t="shared" si="22"/>
        <v>4.9228613864611859E-2</v>
      </c>
      <c r="AI30" s="55">
        <f t="shared" si="22"/>
        <v>4.9228613864611637E-2</v>
      </c>
      <c r="AJ30" s="119">
        <f t="shared" si="6"/>
        <v>0</v>
      </c>
      <c r="AL30" s="120">
        <v>298762</v>
      </c>
      <c r="AM30" s="50">
        <v>33171</v>
      </c>
      <c r="AN30" s="50">
        <v>60530</v>
      </c>
    </row>
    <row r="31" spans="1:40">
      <c r="A31" s="9" t="s">
        <v>86</v>
      </c>
      <c r="B31" s="23" t="s">
        <v>87</v>
      </c>
      <c r="E31" s="134">
        <v>655548.62143103348</v>
      </c>
      <c r="F31" s="52">
        <v>346843</v>
      </c>
      <c r="G31" s="251">
        <f t="shared" si="7"/>
        <v>1890.0442604608813</v>
      </c>
      <c r="H31" s="53">
        <v>-1.140410921604873E-2</v>
      </c>
      <c r="J31" s="131">
        <v>661274.15732917399</v>
      </c>
      <c r="K31" s="54">
        <v>347573.9375</v>
      </c>
      <c r="L31" s="54">
        <f t="shared" si="8"/>
        <v>1902.5424117974151</v>
      </c>
      <c r="M31" s="127">
        <f t="shared" si="9"/>
        <v>2.1074016197530909E-3</v>
      </c>
      <c r="N31" s="120">
        <f t="shared" si="10"/>
        <v>681501</v>
      </c>
      <c r="O31" s="125">
        <f t="shared" si="11"/>
        <v>-8.6583391089490869E-3</v>
      </c>
      <c r="P31" s="55">
        <f t="shared" si="12"/>
        <v>-6.5691840870586438E-3</v>
      </c>
      <c r="Q31" s="125">
        <f t="shared" si="13"/>
        <v>4.1054145446520529E-2</v>
      </c>
      <c r="R31" s="55">
        <f t="shared" si="14"/>
        <v>3.8864839999999998E-2</v>
      </c>
      <c r="S31" s="56">
        <f t="shared" si="15"/>
        <v>682461.60988252913</v>
      </c>
      <c r="T31" s="123">
        <f t="shared" si="16"/>
        <v>0.14226711612471346</v>
      </c>
      <c r="U31" s="49">
        <f t="shared" si="17"/>
        <v>4.1968252824550856E-2</v>
      </c>
      <c r="V31" s="49">
        <f t="shared" si="0"/>
        <v>3.9777025037804128E-2</v>
      </c>
      <c r="W31" s="56">
        <f t="shared" si="18"/>
        <v>683060.85171403689</v>
      </c>
      <c r="X31" s="122">
        <f t="shared" si="19"/>
        <v>4.1968252824550856E-2</v>
      </c>
      <c r="Y31" s="55">
        <f t="shared" si="20"/>
        <v>3.9777025037804226E-2</v>
      </c>
      <c r="Z31" s="56">
        <f t="shared" si="21"/>
        <v>683060.85171403689</v>
      </c>
      <c r="AA31" s="124">
        <f t="shared" si="1"/>
        <v>683060.85171403689</v>
      </c>
      <c r="AB31" s="51">
        <f t="shared" si="2"/>
        <v>1965.2245983317919</v>
      </c>
      <c r="AC31" s="55">
        <f t="shared" si="3"/>
        <v>4.1968252824550856E-2</v>
      </c>
      <c r="AD31" s="55">
        <f t="shared" si="4"/>
        <v>3.9777025037804226E-2</v>
      </c>
      <c r="AE31" s="116"/>
      <c r="AF31" s="160">
        <v>691811.04035394127</v>
      </c>
      <c r="AG31" s="118">
        <f t="shared" si="5"/>
        <v>1990.3996408071916</v>
      </c>
      <c r="AH31" s="55">
        <f t="shared" si="22"/>
        <v>-1.2648235037457156E-2</v>
      </c>
      <c r="AI31" s="55">
        <f t="shared" si="22"/>
        <v>-1.2648235037457267E-2</v>
      </c>
      <c r="AJ31" s="119">
        <f t="shared" si="6"/>
        <v>0</v>
      </c>
      <c r="AL31" s="120">
        <v>531864</v>
      </c>
      <c r="AM31" s="50">
        <v>49844</v>
      </c>
      <c r="AN31" s="50">
        <v>99793</v>
      </c>
    </row>
    <row r="32" spans="1:40">
      <c r="A32" s="9" t="s">
        <v>88</v>
      </c>
      <c r="B32" s="23" t="s">
        <v>89</v>
      </c>
      <c r="E32" s="134">
        <v>318921.52764625964</v>
      </c>
      <c r="F32" s="52">
        <v>186311.0625</v>
      </c>
      <c r="G32" s="251">
        <f t="shared" si="7"/>
        <v>1711.7691422443561</v>
      </c>
      <c r="H32" s="53">
        <v>-2.1729804520015827E-2</v>
      </c>
      <c r="J32" s="131">
        <v>325620.44836378674</v>
      </c>
      <c r="K32" s="54">
        <v>186706.96875</v>
      </c>
      <c r="L32" s="54">
        <f t="shared" si="8"/>
        <v>1744.0187184431848</v>
      </c>
      <c r="M32" s="127">
        <f t="shared" si="9"/>
        <v>2.1249744630702505E-3</v>
      </c>
      <c r="N32" s="120">
        <f t="shared" si="10"/>
        <v>333345</v>
      </c>
      <c r="O32" s="125">
        <f t="shared" si="11"/>
        <v>-2.0572788813443932E-2</v>
      </c>
      <c r="P32" s="55">
        <f t="shared" si="12"/>
        <v>-1.849153100123635E-2</v>
      </c>
      <c r="Q32" s="125">
        <f t="shared" si="13"/>
        <v>4.1072401255581648E-2</v>
      </c>
      <c r="R32" s="55">
        <f t="shared" si="14"/>
        <v>3.8864839999999998E-2</v>
      </c>
      <c r="S32" s="56">
        <f t="shared" si="15"/>
        <v>333345</v>
      </c>
      <c r="T32" s="123">
        <f t="shared" si="16"/>
        <v>0.40046629130993716</v>
      </c>
      <c r="U32" s="49">
        <f t="shared" si="17"/>
        <v>4.3645558151278685E-2</v>
      </c>
      <c r="V32" s="49">
        <f t="shared" si="0"/>
        <v>4.1432540597498645E-2</v>
      </c>
      <c r="W32" s="56">
        <f t="shared" si="18"/>
        <v>333345</v>
      </c>
      <c r="X32" s="122">
        <f t="shared" si="19"/>
        <v>4.3645558151278685E-2</v>
      </c>
      <c r="Y32" s="55">
        <f t="shared" si="20"/>
        <v>4.1432540597498679E-2</v>
      </c>
      <c r="Z32" s="56">
        <f t="shared" si="21"/>
        <v>333345</v>
      </c>
      <c r="AA32" s="124">
        <f t="shared" si="1"/>
        <v>333345</v>
      </c>
      <c r="AB32" s="51">
        <f t="shared" si="2"/>
        <v>1785.3913125564575</v>
      </c>
      <c r="AC32" s="55">
        <f t="shared" si="3"/>
        <v>4.5225772183490109E-2</v>
      </c>
      <c r="AD32" s="55">
        <f t="shared" si="4"/>
        <v>4.300940383559726E-2</v>
      </c>
      <c r="AE32" s="116"/>
      <c r="AF32" s="160">
        <v>340654.17535566248</v>
      </c>
      <c r="AG32" s="118">
        <f t="shared" si="5"/>
        <v>1824.5391569277592</v>
      </c>
      <c r="AH32" s="55">
        <f t="shared" si="22"/>
        <v>-2.1456291701199004E-2</v>
      </c>
      <c r="AI32" s="55">
        <f t="shared" si="22"/>
        <v>-2.1456291701199004E-2</v>
      </c>
      <c r="AJ32" s="119">
        <f t="shared" si="6"/>
        <v>0</v>
      </c>
      <c r="AL32" s="120">
        <v>253418</v>
      </c>
      <c r="AM32" s="50">
        <v>26065</v>
      </c>
      <c r="AN32" s="50">
        <v>53862</v>
      </c>
    </row>
    <row r="33" spans="1:40">
      <c r="A33" s="9" t="s">
        <v>90</v>
      </c>
      <c r="B33" s="23" t="s">
        <v>91</v>
      </c>
      <c r="E33" s="134">
        <v>334775.10576597601</v>
      </c>
      <c r="F33" s="52">
        <v>155182.25</v>
      </c>
      <c r="G33" s="251">
        <f t="shared" si="7"/>
        <v>2157.3028214629958</v>
      </c>
      <c r="H33" s="53">
        <v>3.4663093961676994E-2</v>
      </c>
      <c r="J33" s="131">
        <v>322151.22310090385</v>
      </c>
      <c r="K33" s="54">
        <v>155277.4375</v>
      </c>
      <c r="L33" s="54">
        <f t="shared" si="8"/>
        <v>2074.6814752201449</v>
      </c>
      <c r="M33" s="127">
        <f t="shared" si="9"/>
        <v>6.1339167333884781E-4</v>
      </c>
      <c r="N33" s="120">
        <f t="shared" si="10"/>
        <v>347693</v>
      </c>
      <c r="O33" s="125">
        <f t="shared" si="11"/>
        <v>3.9186201261505405E-2</v>
      </c>
      <c r="P33" s="55">
        <f t="shared" si="12"/>
        <v>3.9823629424407869E-2</v>
      </c>
      <c r="Q33" s="125">
        <f t="shared" si="13"/>
        <v>3.9502071042580411E-2</v>
      </c>
      <c r="R33" s="55">
        <f t="shared" si="14"/>
        <v>3.8864839999999998E-2</v>
      </c>
      <c r="S33" s="56">
        <f t="shared" si="15"/>
        <v>347999.41577723098</v>
      </c>
      <c r="T33" s="123">
        <f t="shared" si="16"/>
        <v>0</v>
      </c>
      <c r="U33" s="49">
        <f t="shared" si="17"/>
        <v>3.9502071042580411E-2</v>
      </c>
      <c r="V33" s="49">
        <f t="shared" si="0"/>
        <v>3.8864839999999998E-2</v>
      </c>
      <c r="W33" s="56">
        <f t="shared" si="18"/>
        <v>347999.41577723098</v>
      </c>
      <c r="X33" s="122">
        <f t="shared" si="19"/>
        <v>3.9502071042580411E-2</v>
      </c>
      <c r="Y33" s="55">
        <f t="shared" si="20"/>
        <v>3.8864840000000012E-2</v>
      </c>
      <c r="Z33" s="56">
        <f t="shared" si="21"/>
        <v>347999.41577723098</v>
      </c>
      <c r="AA33" s="124">
        <f t="shared" si="1"/>
        <v>347999.41577723098</v>
      </c>
      <c r="AB33" s="51">
        <f t="shared" si="2"/>
        <v>2241.1460504507036</v>
      </c>
      <c r="AC33" s="55">
        <f t="shared" si="3"/>
        <v>3.9502071042580411E-2</v>
      </c>
      <c r="AD33" s="55">
        <f t="shared" si="4"/>
        <v>3.8864840000000012E-2</v>
      </c>
      <c r="AE33" s="116"/>
      <c r="AF33" s="160">
        <v>337216.86458429089</v>
      </c>
      <c r="AG33" s="118">
        <f t="shared" si="5"/>
        <v>2171.7054970352074</v>
      </c>
      <c r="AH33" s="55">
        <f t="shared" si="22"/>
        <v>3.1975124394304721E-2</v>
      </c>
      <c r="AI33" s="55">
        <f t="shared" si="22"/>
        <v>3.1975124394304721E-2</v>
      </c>
      <c r="AJ33" s="119">
        <f t="shared" si="6"/>
        <v>0</v>
      </c>
      <c r="AL33" s="120">
        <v>264532</v>
      </c>
      <c r="AM33" s="50">
        <v>23933</v>
      </c>
      <c r="AN33" s="50">
        <v>59228</v>
      </c>
    </row>
    <row r="34" spans="1:40">
      <c r="A34" s="9" t="s">
        <v>92</v>
      </c>
      <c r="B34" s="23" t="s">
        <v>93</v>
      </c>
      <c r="E34" s="134">
        <v>250211.82034156</v>
      </c>
      <c r="F34" s="52">
        <v>125268.4765625</v>
      </c>
      <c r="G34" s="251">
        <f t="shared" si="7"/>
        <v>1997.4045123532912</v>
      </c>
      <c r="H34" s="53">
        <v>5.7698201643261449E-3</v>
      </c>
      <c r="J34" s="131">
        <v>248191.92209588917</v>
      </c>
      <c r="K34" s="54">
        <v>125542.484375</v>
      </c>
      <c r="L34" s="54">
        <f t="shared" si="8"/>
        <v>1976.9556364244856</v>
      </c>
      <c r="M34" s="127">
        <f t="shared" si="9"/>
        <v>2.1873644512895307E-3</v>
      </c>
      <c r="N34" s="120">
        <f t="shared" si="10"/>
        <v>260173</v>
      </c>
      <c r="O34" s="125">
        <f t="shared" si="11"/>
        <v>8.1384528094772257E-3</v>
      </c>
      <c r="P34" s="55">
        <f t="shared" si="12"/>
        <v>1.0343619023130524E-2</v>
      </c>
      <c r="Q34" s="125">
        <f t="shared" si="13"/>
        <v>4.1137216020710632E-2</v>
      </c>
      <c r="R34" s="55">
        <f t="shared" si="14"/>
        <v>3.8864839999999998E-2</v>
      </c>
      <c r="S34" s="56">
        <f t="shared" si="15"/>
        <v>260504.83804588599</v>
      </c>
      <c r="T34" s="123">
        <f t="shared" si="16"/>
        <v>0</v>
      </c>
      <c r="U34" s="49">
        <f t="shared" si="17"/>
        <v>4.1137216020710632E-2</v>
      </c>
      <c r="V34" s="49">
        <f t="shared" si="0"/>
        <v>3.8864839999999998E-2</v>
      </c>
      <c r="W34" s="56">
        <f t="shared" si="18"/>
        <v>260504.83804588599</v>
      </c>
      <c r="X34" s="122">
        <f t="shared" si="19"/>
        <v>4.1137216020710632E-2</v>
      </c>
      <c r="Y34" s="55">
        <f t="shared" si="20"/>
        <v>3.8864840000000012E-2</v>
      </c>
      <c r="Z34" s="56">
        <f t="shared" si="21"/>
        <v>260504.83804588599</v>
      </c>
      <c r="AA34" s="124">
        <f t="shared" si="1"/>
        <v>260504.83804588599</v>
      </c>
      <c r="AB34" s="51">
        <f t="shared" si="2"/>
        <v>2075.0333191411801</v>
      </c>
      <c r="AC34" s="55">
        <f t="shared" si="3"/>
        <v>4.1137216020710632E-2</v>
      </c>
      <c r="AD34" s="55">
        <f t="shared" si="4"/>
        <v>3.8864840000000012E-2</v>
      </c>
      <c r="AE34" s="116"/>
      <c r="AF34" s="160">
        <v>259729.43676638018</v>
      </c>
      <c r="AG34" s="118">
        <f t="shared" si="5"/>
        <v>2068.8569137325567</v>
      </c>
      <c r="AH34" s="55">
        <f t="shared" si="22"/>
        <v>2.9854193238914029E-3</v>
      </c>
      <c r="AI34" s="55">
        <f t="shared" si="22"/>
        <v>2.9854193238914029E-3</v>
      </c>
      <c r="AJ34" s="119">
        <f t="shared" si="6"/>
        <v>0</v>
      </c>
      <c r="AL34" s="120">
        <v>200198</v>
      </c>
      <c r="AM34" s="50">
        <v>18384</v>
      </c>
      <c r="AN34" s="50">
        <v>41591</v>
      </c>
    </row>
    <row r="35" spans="1:40">
      <c r="A35" s="9" t="s">
        <v>94</v>
      </c>
      <c r="B35" s="23" t="s">
        <v>95</v>
      </c>
      <c r="E35" s="134">
        <v>574909.65683124284</v>
      </c>
      <c r="F35" s="52">
        <v>313465.75</v>
      </c>
      <c r="G35" s="251">
        <f t="shared" si="7"/>
        <v>1834.0429754486506</v>
      </c>
      <c r="H35" s="53">
        <v>-4.1097007111245976E-4</v>
      </c>
      <c r="J35" s="131">
        <v>574038.26001328847</v>
      </c>
      <c r="K35" s="54">
        <v>314968.75</v>
      </c>
      <c r="L35" s="54">
        <f t="shared" si="8"/>
        <v>1822.5244885827196</v>
      </c>
      <c r="M35" s="127">
        <f t="shared" si="9"/>
        <v>4.7947822050733446E-3</v>
      </c>
      <c r="N35" s="120">
        <f t="shared" si="10"/>
        <v>600909</v>
      </c>
      <c r="O35" s="125">
        <f t="shared" si="11"/>
        <v>1.5180117400783733E-3</v>
      </c>
      <c r="P35" s="55">
        <f t="shared" si="12"/>
        <v>6.3200724808303299E-3</v>
      </c>
      <c r="Q35" s="125">
        <f t="shared" si="13"/>
        <v>4.3845970648308308E-2</v>
      </c>
      <c r="R35" s="55">
        <f t="shared" si="14"/>
        <v>3.8864839999999998E-2</v>
      </c>
      <c r="S35" s="56">
        <f t="shared" si="15"/>
        <v>600909</v>
      </c>
      <c r="T35" s="123">
        <f t="shared" si="16"/>
        <v>0</v>
      </c>
      <c r="U35" s="49">
        <f t="shared" si="17"/>
        <v>4.3845970648308308E-2</v>
      </c>
      <c r="V35" s="49">
        <f t="shared" si="0"/>
        <v>3.8864839999999998E-2</v>
      </c>
      <c r="W35" s="56">
        <f t="shared" si="18"/>
        <v>600909</v>
      </c>
      <c r="X35" s="122">
        <f t="shared" si="19"/>
        <v>4.3845970648308308E-2</v>
      </c>
      <c r="Y35" s="55">
        <f t="shared" si="20"/>
        <v>3.8864840000000012E-2</v>
      </c>
      <c r="Z35" s="56">
        <f t="shared" si="21"/>
        <v>600909</v>
      </c>
      <c r="AA35" s="124">
        <f t="shared" si="1"/>
        <v>600909</v>
      </c>
      <c r="AB35" s="51">
        <f t="shared" si="2"/>
        <v>1907.8368885802163</v>
      </c>
      <c r="AC35" s="55">
        <f t="shared" si="3"/>
        <v>4.5223354417212258E-2</v>
      </c>
      <c r="AD35" s="55">
        <f t="shared" si="4"/>
        <v>4.0235651028577513E-2</v>
      </c>
      <c r="AE35" s="116"/>
      <c r="AF35" s="160">
        <v>600628.88271803421</v>
      </c>
      <c r="AG35" s="118">
        <f t="shared" si="5"/>
        <v>1906.9475391385151</v>
      </c>
      <c r="AH35" s="55">
        <f t="shared" si="22"/>
        <v>4.663733130816361E-4</v>
      </c>
      <c r="AI35" s="55">
        <f t="shared" si="22"/>
        <v>4.6637331308185814E-4</v>
      </c>
      <c r="AJ35" s="119">
        <f t="shared" si="6"/>
        <v>0</v>
      </c>
      <c r="AL35" s="120">
        <v>453296</v>
      </c>
      <c r="AM35" s="50">
        <v>43364</v>
      </c>
      <c r="AN35" s="50">
        <v>104249</v>
      </c>
    </row>
    <row r="36" spans="1:40">
      <c r="A36" s="9" t="s">
        <v>96</v>
      </c>
      <c r="B36" s="23" t="s">
        <v>97</v>
      </c>
      <c r="E36" s="134">
        <v>406555.29066621239</v>
      </c>
      <c r="F36" s="52">
        <v>198154.4375</v>
      </c>
      <c r="G36" s="251">
        <f t="shared" si="7"/>
        <v>2051.7092415162915</v>
      </c>
      <c r="H36" s="53">
        <v>1.1273120447680141E-2</v>
      </c>
      <c r="J36" s="131">
        <v>401168.31141431158</v>
      </c>
      <c r="K36" s="54">
        <v>198715.859375</v>
      </c>
      <c r="L36" s="54">
        <f t="shared" si="8"/>
        <v>2018.8036962729793</v>
      </c>
      <c r="M36" s="127">
        <f t="shared" si="9"/>
        <v>2.8332541127169542E-3</v>
      </c>
      <c r="N36" s="120">
        <f t="shared" si="10"/>
        <v>422876</v>
      </c>
      <c r="O36" s="125">
        <f t="shared" si="11"/>
        <v>1.3428227251821356E-2</v>
      </c>
      <c r="P36" s="55">
        <f t="shared" si="12"/>
        <v>1.6299526944625997E-2</v>
      </c>
      <c r="Q36" s="125">
        <f t="shared" si="13"/>
        <v>4.180820808048713E-2</v>
      </c>
      <c r="R36" s="55">
        <f t="shared" si="14"/>
        <v>3.8864839999999998E-2</v>
      </c>
      <c r="S36" s="56">
        <f t="shared" si="15"/>
        <v>423552.63885460835</v>
      </c>
      <c r="T36" s="123">
        <f t="shared" si="16"/>
        <v>0</v>
      </c>
      <c r="U36" s="49">
        <f t="shared" si="17"/>
        <v>4.180820808048713E-2</v>
      </c>
      <c r="V36" s="49">
        <f t="shared" si="0"/>
        <v>3.8864839999999998E-2</v>
      </c>
      <c r="W36" s="56">
        <f t="shared" si="18"/>
        <v>423552.63885460835</v>
      </c>
      <c r="X36" s="122">
        <f t="shared" si="19"/>
        <v>4.180820808048713E-2</v>
      </c>
      <c r="Y36" s="55">
        <f t="shared" si="20"/>
        <v>3.8864840000000012E-2</v>
      </c>
      <c r="Z36" s="56">
        <f t="shared" si="21"/>
        <v>423552.63885460835</v>
      </c>
      <c r="AA36" s="124">
        <f t="shared" si="1"/>
        <v>423552.63885460835</v>
      </c>
      <c r="AB36" s="51">
        <f t="shared" si="2"/>
        <v>2131.4485929143434</v>
      </c>
      <c r="AC36" s="55">
        <f t="shared" si="3"/>
        <v>4.180820808048713E-2</v>
      </c>
      <c r="AD36" s="55">
        <f t="shared" si="4"/>
        <v>3.8864840000000012E-2</v>
      </c>
      <c r="AE36" s="116"/>
      <c r="AF36" s="160">
        <v>419655.58882520779</v>
      </c>
      <c r="AG36" s="118">
        <f t="shared" si="5"/>
        <v>2111.8374252820395</v>
      </c>
      <c r="AH36" s="55">
        <f t="shared" si="22"/>
        <v>9.2863055638316983E-3</v>
      </c>
      <c r="AI36" s="55">
        <f t="shared" si="22"/>
        <v>9.2863055638314762E-3</v>
      </c>
      <c r="AJ36" s="119">
        <f t="shared" si="6"/>
        <v>0</v>
      </c>
      <c r="AL36" s="120">
        <v>329096</v>
      </c>
      <c r="AM36" s="50">
        <v>31377</v>
      </c>
      <c r="AN36" s="50">
        <v>62403</v>
      </c>
    </row>
    <row r="37" spans="1:40">
      <c r="A37" s="9" t="s">
        <v>98</v>
      </c>
      <c r="B37" s="23" t="s">
        <v>99</v>
      </c>
      <c r="E37" s="134">
        <v>488093.55630706326</v>
      </c>
      <c r="F37" s="52">
        <v>248556.28125</v>
      </c>
      <c r="G37" s="251">
        <f t="shared" si="7"/>
        <v>1963.7144306006683</v>
      </c>
      <c r="H37" s="53">
        <v>9.9718010979048533E-3</v>
      </c>
      <c r="J37" s="131">
        <v>482083.3342575467</v>
      </c>
      <c r="K37" s="54">
        <v>249223.8125</v>
      </c>
      <c r="L37" s="54">
        <f t="shared" si="8"/>
        <v>1934.3389759658166</v>
      </c>
      <c r="M37" s="127">
        <f t="shared" si="9"/>
        <v>2.6856342018111157E-3</v>
      </c>
      <c r="N37" s="120">
        <f t="shared" si="10"/>
        <v>507953</v>
      </c>
      <c r="O37" s="125">
        <f t="shared" si="11"/>
        <v>1.2467184867058112E-2</v>
      </c>
      <c r="P37" s="55">
        <f t="shared" si="12"/>
        <v>1.5186301366948651E-2</v>
      </c>
      <c r="Q37" s="125">
        <f t="shared" si="13"/>
        <v>4.1654850945363142E-2</v>
      </c>
      <c r="R37" s="55">
        <f t="shared" si="14"/>
        <v>3.8864839999999998E-2</v>
      </c>
      <c r="S37" s="56">
        <f t="shared" si="15"/>
        <v>508425.02064242621</v>
      </c>
      <c r="T37" s="123">
        <f t="shared" si="16"/>
        <v>0</v>
      </c>
      <c r="U37" s="49">
        <f t="shared" si="17"/>
        <v>4.1654850945363142E-2</v>
      </c>
      <c r="V37" s="49">
        <f t="shared" si="0"/>
        <v>3.8864839999999998E-2</v>
      </c>
      <c r="W37" s="56">
        <f t="shared" si="18"/>
        <v>508425.02064242621</v>
      </c>
      <c r="X37" s="122">
        <f t="shared" si="19"/>
        <v>4.1654850945363142E-2</v>
      </c>
      <c r="Y37" s="55">
        <f t="shared" si="20"/>
        <v>3.8864840000000012E-2</v>
      </c>
      <c r="Z37" s="56">
        <f t="shared" si="21"/>
        <v>508425.02064242621</v>
      </c>
      <c r="AA37" s="124">
        <f t="shared" si="1"/>
        <v>508425.02064242621</v>
      </c>
      <c r="AB37" s="51">
        <f t="shared" si="2"/>
        <v>2040.0338777516542</v>
      </c>
      <c r="AC37" s="55">
        <f t="shared" si="3"/>
        <v>4.1654850945363142E-2</v>
      </c>
      <c r="AD37" s="55">
        <f t="shared" si="4"/>
        <v>3.8864840000000012E-2</v>
      </c>
      <c r="AE37" s="116"/>
      <c r="AF37" s="160">
        <v>504446.56514847715</v>
      </c>
      <c r="AG37" s="118">
        <f t="shared" si="5"/>
        <v>2024.0704934584737</v>
      </c>
      <c r="AH37" s="55">
        <f t="shared" si="22"/>
        <v>7.8867728889739919E-3</v>
      </c>
      <c r="AI37" s="55">
        <f t="shared" si="22"/>
        <v>7.8867728889739919E-3</v>
      </c>
      <c r="AJ37" s="119">
        <f t="shared" si="6"/>
        <v>0</v>
      </c>
      <c r="AL37" s="120">
        <v>387153</v>
      </c>
      <c r="AM37" s="50">
        <v>36803</v>
      </c>
      <c r="AN37" s="50">
        <v>83997</v>
      </c>
    </row>
    <row r="38" spans="1:40">
      <c r="A38" s="9" t="s">
        <v>100</v>
      </c>
      <c r="B38" s="23" t="s">
        <v>101</v>
      </c>
      <c r="E38" s="134">
        <v>437675.66410212725</v>
      </c>
      <c r="F38" s="52">
        <v>243556.875</v>
      </c>
      <c r="G38" s="251">
        <f t="shared" si="7"/>
        <v>1797.0162579156399</v>
      </c>
      <c r="H38" s="53">
        <v>5.1070169616881378E-2</v>
      </c>
      <c r="J38" s="131">
        <v>416218.72606411279</v>
      </c>
      <c r="K38" s="54">
        <v>245133.5625</v>
      </c>
      <c r="L38" s="54">
        <f t="shared" si="8"/>
        <v>1697.9263133913489</v>
      </c>
      <c r="M38" s="127">
        <f t="shared" si="9"/>
        <v>6.4735906141020205E-3</v>
      </c>
      <c r="N38" s="120">
        <f t="shared" si="10"/>
        <v>457343</v>
      </c>
      <c r="O38" s="125">
        <f t="shared" si="11"/>
        <v>5.1552072730887355E-2</v>
      </c>
      <c r="P38" s="55">
        <f t="shared" si="12"/>
        <v>5.8359390359157493E-2</v>
      </c>
      <c r="Q38" s="125">
        <f t="shared" si="13"/>
        <v>4.3341029725218583E-2</v>
      </c>
      <c r="R38" s="55">
        <f t="shared" si="14"/>
        <v>3.6630309483452764E-2</v>
      </c>
      <c r="S38" s="56">
        <f t="shared" si="15"/>
        <v>457343</v>
      </c>
      <c r="T38" s="123">
        <f t="shared" si="16"/>
        <v>0</v>
      </c>
      <c r="U38" s="49">
        <f t="shared" si="17"/>
        <v>4.3341029725218583E-2</v>
      </c>
      <c r="V38" s="49">
        <f t="shared" si="0"/>
        <v>3.6630309483452764E-2</v>
      </c>
      <c r="W38" s="56">
        <f t="shared" si="18"/>
        <v>457343</v>
      </c>
      <c r="X38" s="122">
        <f t="shared" si="19"/>
        <v>4.3341029725218583E-2</v>
      </c>
      <c r="Y38" s="55">
        <f t="shared" si="20"/>
        <v>3.6630309483452805E-2</v>
      </c>
      <c r="Z38" s="56">
        <f t="shared" si="21"/>
        <v>457343</v>
      </c>
      <c r="AA38" s="124">
        <f t="shared" si="1"/>
        <v>457343</v>
      </c>
      <c r="AB38" s="51">
        <f t="shared" si="2"/>
        <v>1865.6890363595153</v>
      </c>
      <c r="AC38" s="55">
        <f t="shared" si="3"/>
        <v>4.4935868066184215E-2</v>
      </c>
      <c r="AD38" s="55">
        <f t="shared" si="4"/>
        <v>3.821488989950983E-2</v>
      </c>
      <c r="AE38" s="116"/>
      <c r="AF38" s="160">
        <v>435648.2079886701</v>
      </c>
      <c r="AG38" s="118">
        <f t="shared" si="5"/>
        <v>1777.1871119796992</v>
      </c>
      <c r="AH38" s="55">
        <f t="shared" si="22"/>
        <v>4.9798878116569911E-2</v>
      </c>
      <c r="AI38" s="55">
        <f t="shared" si="22"/>
        <v>4.9798878116569911E-2</v>
      </c>
      <c r="AJ38" s="119">
        <f t="shared" si="6"/>
        <v>0</v>
      </c>
      <c r="AL38" s="120">
        <v>338682</v>
      </c>
      <c r="AM38" s="50">
        <v>33932</v>
      </c>
      <c r="AN38" s="50">
        <v>84729</v>
      </c>
    </row>
    <row r="39" spans="1:40">
      <c r="A39" s="9" t="s">
        <v>102</v>
      </c>
      <c r="B39" s="23" t="s">
        <v>103</v>
      </c>
      <c r="E39" s="134">
        <v>180420.77189719127</v>
      </c>
      <c r="F39" s="52">
        <v>107292.4375</v>
      </c>
      <c r="G39" s="251">
        <f t="shared" si="7"/>
        <v>1681.5795791496605</v>
      </c>
      <c r="H39" s="53">
        <v>-2.6100618256313268E-2</v>
      </c>
      <c r="J39" s="131">
        <v>184806.2999383377</v>
      </c>
      <c r="K39" s="54">
        <v>107566.421875</v>
      </c>
      <c r="L39" s="54">
        <f t="shared" si="8"/>
        <v>1718.0668159911097</v>
      </c>
      <c r="M39" s="127">
        <f t="shared" si="9"/>
        <v>2.5536224302855626E-3</v>
      </c>
      <c r="N39" s="120">
        <f t="shared" si="10"/>
        <v>188364</v>
      </c>
      <c r="O39" s="125">
        <f t="shared" si="11"/>
        <v>-2.3730403360760488E-2</v>
      </c>
      <c r="P39" s="55">
        <f t="shared" si="12"/>
        <v>-2.1237379420776858E-2</v>
      </c>
      <c r="Q39" s="125">
        <f t="shared" si="13"/>
        <v>4.1517708557458954E-2</v>
      </c>
      <c r="R39" s="55">
        <f t="shared" si="14"/>
        <v>3.8864839999999998E-2</v>
      </c>
      <c r="S39" s="56">
        <f t="shared" si="15"/>
        <v>188364</v>
      </c>
      <c r="T39" s="123">
        <f t="shared" si="16"/>
        <v>0.45993241842505378</v>
      </c>
      <c r="U39" s="49">
        <f t="shared" si="17"/>
        <v>4.4474223299322491E-2</v>
      </c>
      <c r="V39" s="49">
        <f t="shared" si="0"/>
        <v>4.1813824149792039E-2</v>
      </c>
      <c r="W39" s="56">
        <f t="shared" si="18"/>
        <v>188444.84559438308</v>
      </c>
      <c r="X39" s="122">
        <f t="shared" si="19"/>
        <v>4.4474223299322491E-2</v>
      </c>
      <c r="Y39" s="55">
        <f t="shared" si="20"/>
        <v>4.1813824149792067E-2</v>
      </c>
      <c r="Z39" s="56">
        <f t="shared" si="21"/>
        <v>188444.84559438308</v>
      </c>
      <c r="AA39" s="124">
        <f t="shared" si="1"/>
        <v>188444.84559438308</v>
      </c>
      <c r="AB39" s="51">
        <f t="shared" si="2"/>
        <v>1751.8928519661058</v>
      </c>
      <c r="AC39" s="55">
        <f t="shared" si="3"/>
        <v>4.4474223299322491E-2</v>
      </c>
      <c r="AD39" s="55">
        <f t="shared" si="4"/>
        <v>4.1813824149792067E-2</v>
      </c>
      <c r="AE39" s="116"/>
      <c r="AF39" s="160">
        <v>193284.05591538997</v>
      </c>
      <c r="AG39" s="118">
        <f t="shared" si="5"/>
        <v>1796.8809647679839</v>
      </c>
      <c r="AH39" s="55">
        <f t="shared" si="22"/>
        <v>-2.5036779666530062E-2</v>
      </c>
      <c r="AI39" s="55">
        <f t="shared" si="22"/>
        <v>-2.5036779666530062E-2</v>
      </c>
      <c r="AJ39" s="119">
        <f t="shared" si="6"/>
        <v>0</v>
      </c>
      <c r="AL39" s="120">
        <v>147206</v>
      </c>
      <c r="AM39" s="50">
        <v>14537</v>
      </c>
      <c r="AN39" s="50">
        <v>26621</v>
      </c>
    </row>
    <row r="40" spans="1:40">
      <c r="A40" s="9" t="s">
        <v>104</v>
      </c>
      <c r="B40" s="23" t="s">
        <v>105</v>
      </c>
      <c r="E40" s="134">
        <v>387400.93337842036</v>
      </c>
      <c r="F40" s="52">
        <v>219281.65625</v>
      </c>
      <c r="G40" s="251">
        <f t="shared" si="7"/>
        <v>1766.6819012747235</v>
      </c>
      <c r="H40" s="53">
        <v>-5.2645193414421199E-3</v>
      </c>
      <c r="J40" s="131">
        <v>389852.62327170291</v>
      </c>
      <c r="K40" s="54">
        <v>220369.640625</v>
      </c>
      <c r="L40" s="54">
        <f t="shared" si="8"/>
        <v>1769.0849890485131</v>
      </c>
      <c r="M40" s="127">
        <f t="shared" si="9"/>
        <v>4.9615840814318801E-3</v>
      </c>
      <c r="N40" s="120">
        <f t="shared" si="10"/>
        <v>404579</v>
      </c>
      <c r="O40" s="125">
        <f t="shared" si="11"/>
        <v>-6.2887607955733893E-3</v>
      </c>
      <c r="P40" s="55">
        <f t="shared" si="12"/>
        <v>-1.3583789295968929E-3</v>
      </c>
      <c r="Q40" s="125">
        <f t="shared" si="13"/>
        <v>4.4019255252903289E-2</v>
      </c>
      <c r="R40" s="55">
        <f t="shared" si="14"/>
        <v>3.8864839999999998E-2</v>
      </c>
      <c r="S40" s="56">
        <f t="shared" si="15"/>
        <v>404579</v>
      </c>
      <c r="T40" s="123">
        <f t="shared" si="16"/>
        <v>2.9418060197009051E-2</v>
      </c>
      <c r="U40" s="49">
        <f t="shared" si="17"/>
        <v>4.4208813161850102E-2</v>
      </c>
      <c r="V40" s="49">
        <f t="shared" si="0"/>
        <v>3.905346204481188E-2</v>
      </c>
      <c r="W40" s="56">
        <f t="shared" si="18"/>
        <v>404579</v>
      </c>
      <c r="X40" s="122">
        <f t="shared" si="19"/>
        <v>4.4208813161850102E-2</v>
      </c>
      <c r="Y40" s="55">
        <f t="shared" si="20"/>
        <v>3.9053462044811971E-2</v>
      </c>
      <c r="Z40" s="56">
        <f t="shared" si="21"/>
        <v>404579</v>
      </c>
      <c r="AA40" s="124">
        <f t="shared" si="1"/>
        <v>404579</v>
      </c>
      <c r="AB40" s="51">
        <f t="shared" si="2"/>
        <v>1835.9107854083518</v>
      </c>
      <c r="AC40" s="55">
        <f t="shared" si="3"/>
        <v>4.4341830753411804E-2</v>
      </c>
      <c r="AD40" s="55">
        <f t="shared" si="4"/>
        <v>3.9185822916778079E-2</v>
      </c>
      <c r="AE40" s="116"/>
      <c r="AF40" s="160">
        <v>407857.84188324778</v>
      </c>
      <c r="AG40" s="118">
        <f t="shared" si="5"/>
        <v>1850.7896129725684</v>
      </c>
      <c r="AH40" s="55">
        <f t="shared" si="22"/>
        <v>-8.039178229620414E-3</v>
      </c>
      <c r="AI40" s="55">
        <f t="shared" si="22"/>
        <v>-8.039178229620414E-3</v>
      </c>
      <c r="AJ40" s="119">
        <f t="shared" si="6"/>
        <v>0</v>
      </c>
      <c r="AL40" s="120">
        <v>310523</v>
      </c>
      <c r="AM40" s="50">
        <v>30043</v>
      </c>
      <c r="AN40" s="50">
        <v>64013</v>
      </c>
    </row>
    <row r="41" spans="1:40">
      <c r="A41" s="9" t="s">
        <v>106</v>
      </c>
      <c r="B41" s="23" t="s">
        <v>107</v>
      </c>
      <c r="E41" s="134">
        <v>476793.15057490254</v>
      </c>
      <c r="F41" s="52">
        <v>264776.84375</v>
      </c>
      <c r="G41" s="251">
        <f t="shared" si="7"/>
        <v>1800.735834078778</v>
      </c>
      <c r="H41" s="53">
        <v>1.3105918361501656E-2</v>
      </c>
      <c r="J41" s="131">
        <v>470634.08001028938</v>
      </c>
      <c r="K41" s="54">
        <v>265597.6875</v>
      </c>
      <c r="L41" s="54">
        <f t="shared" si="8"/>
        <v>1771.9810908003083</v>
      </c>
      <c r="M41" s="127">
        <f t="shared" si="9"/>
        <v>3.1001342049949976E-3</v>
      </c>
      <c r="N41" s="120">
        <f t="shared" si="10"/>
        <v>496221</v>
      </c>
      <c r="O41" s="125">
        <f t="shared" si="11"/>
        <v>1.3086750038328043E-2</v>
      </c>
      <c r="P41" s="55">
        <f t="shared" si="12"/>
        <v>1.6227454924749196E-2</v>
      </c>
      <c r="Q41" s="125">
        <f t="shared" si="13"/>
        <v>4.2085460424850618E-2</v>
      </c>
      <c r="R41" s="55">
        <f t="shared" si="14"/>
        <v>3.8864839999999998E-2</v>
      </c>
      <c r="S41" s="56">
        <f t="shared" si="15"/>
        <v>496859.20984426246</v>
      </c>
      <c r="T41" s="123">
        <f t="shared" si="16"/>
        <v>0</v>
      </c>
      <c r="U41" s="49">
        <f t="shared" si="17"/>
        <v>4.2085460424850618E-2</v>
      </c>
      <c r="V41" s="49">
        <f t="shared" ref="V41:V72" si="23">MAX(R41,NewMinGrowthPerHead(P41,$P$2,$L$1,$U$1,$T$2,AG41,G41,T41, $P$1))</f>
        <v>3.8864839999999998E-2</v>
      </c>
      <c r="W41" s="56">
        <f t="shared" si="18"/>
        <v>496859.20984426246</v>
      </c>
      <c r="X41" s="122">
        <f t="shared" si="19"/>
        <v>4.2085460424850618E-2</v>
      </c>
      <c r="Y41" s="55">
        <f t="shared" si="20"/>
        <v>3.8864840000000012E-2</v>
      </c>
      <c r="Z41" s="56">
        <f t="shared" si="21"/>
        <v>496859.20984426246</v>
      </c>
      <c r="AA41" s="124">
        <f t="shared" ref="AA41:AA72" si="24">Z41</f>
        <v>496859.20984426246</v>
      </c>
      <c r="AB41" s="51">
        <f t="shared" ref="AB41:AB72" si="25">AA41/K41*1000</f>
        <v>1870.7211441525162</v>
      </c>
      <c r="AC41" s="55">
        <f t="shared" ref="AC41:AC72" si="26">AA41/E41-1</f>
        <v>4.2085460424850618E-2</v>
      </c>
      <c r="AD41" s="55">
        <f t="shared" ref="AD41:AD72" si="27">AB41/G41-1</f>
        <v>3.8864840000000012E-2</v>
      </c>
      <c r="AE41" s="116"/>
      <c r="AF41" s="160">
        <v>492429.72431989462</v>
      </c>
      <c r="AG41" s="118">
        <f t="shared" ref="AG41:AG72" si="28">AF41/K41*1000</f>
        <v>1854.0437191114272</v>
      </c>
      <c r="AH41" s="55">
        <f t="shared" si="22"/>
        <v>8.9951627726889694E-3</v>
      </c>
      <c r="AI41" s="55">
        <f t="shared" si="22"/>
        <v>8.9951627726889694E-3</v>
      </c>
      <c r="AJ41" s="119">
        <f t="shared" ref="AJ41:AJ72" si="29">IF(AF41=N41,1,0)</f>
        <v>0</v>
      </c>
      <c r="AL41" s="120">
        <v>378408</v>
      </c>
      <c r="AM41" s="50">
        <v>38934</v>
      </c>
      <c r="AN41" s="50">
        <v>78879</v>
      </c>
    </row>
    <row r="42" spans="1:40">
      <c r="A42" s="9" t="s">
        <v>108</v>
      </c>
      <c r="B42" s="23" t="s">
        <v>109</v>
      </c>
      <c r="E42" s="134">
        <v>212329.46668921018</v>
      </c>
      <c r="F42" s="52">
        <v>113720.625</v>
      </c>
      <c r="G42" s="251">
        <f t="shared" si="7"/>
        <v>1867.1148412102923</v>
      </c>
      <c r="H42" s="53">
        <v>-5.1002391114247647E-3</v>
      </c>
      <c r="J42" s="131">
        <v>213107.06157639981</v>
      </c>
      <c r="K42" s="54">
        <v>113877.375</v>
      </c>
      <c r="L42" s="54">
        <f t="shared" si="8"/>
        <v>1871.373146565767</v>
      </c>
      <c r="M42" s="127">
        <f t="shared" si="9"/>
        <v>1.3783779327629642E-3</v>
      </c>
      <c r="N42" s="120">
        <f t="shared" si="10"/>
        <v>220982</v>
      </c>
      <c r="O42" s="125">
        <f t="shared" si="11"/>
        <v>-3.6488461782429038E-3</v>
      </c>
      <c r="P42" s="55">
        <f t="shared" si="12"/>
        <v>-2.2754977345321725E-3</v>
      </c>
      <c r="Q42" s="125">
        <f t="shared" si="13"/>
        <v>4.0296788370579373E-2</v>
      </c>
      <c r="R42" s="55">
        <f t="shared" si="14"/>
        <v>3.8864839999999998E-2</v>
      </c>
      <c r="S42" s="56">
        <f t="shared" si="15"/>
        <v>220982</v>
      </c>
      <c r="T42" s="123">
        <f t="shared" si="16"/>
        <v>4.9279864310388145E-2</v>
      </c>
      <c r="U42" s="49">
        <f t="shared" si="17"/>
        <v>4.0613195404398006E-2</v>
      </c>
      <c r="V42" s="49">
        <f t="shared" si="23"/>
        <v>3.9180811505667885E-2</v>
      </c>
      <c r="W42" s="56">
        <f t="shared" si="18"/>
        <v>220982</v>
      </c>
      <c r="X42" s="122">
        <f t="shared" si="19"/>
        <v>4.0613195404398006E-2</v>
      </c>
      <c r="Y42" s="55">
        <f t="shared" si="20"/>
        <v>3.918081150566799E-2</v>
      </c>
      <c r="Z42" s="56">
        <f t="shared" si="21"/>
        <v>220982</v>
      </c>
      <c r="AA42" s="124">
        <f t="shared" si="24"/>
        <v>220982</v>
      </c>
      <c r="AB42" s="51">
        <f t="shared" si="25"/>
        <v>1940.5259385369568</v>
      </c>
      <c r="AC42" s="55">
        <f t="shared" si="26"/>
        <v>4.0750506492133187E-2</v>
      </c>
      <c r="AD42" s="55">
        <f t="shared" si="27"/>
        <v>3.9317933587351472E-2</v>
      </c>
      <c r="AE42" s="116"/>
      <c r="AF42" s="160">
        <v>223074.65151469351</v>
      </c>
      <c r="AG42" s="118">
        <f t="shared" si="28"/>
        <v>1958.9022974466484</v>
      </c>
      <c r="AH42" s="55">
        <f t="shared" si="22"/>
        <v>-9.3809471425114754E-3</v>
      </c>
      <c r="AI42" s="55">
        <f t="shared" si="22"/>
        <v>-9.3809471425115865E-3</v>
      </c>
      <c r="AJ42" s="119">
        <f t="shared" si="29"/>
        <v>0</v>
      </c>
      <c r="AL42" s="120">
        <v>165950</v>
      </c>
      <c r="AM42" s="50">
        <v>15506</v>
      </c>
      <c r="AN42" s="50">
        <v>39526</v>
      </c>
    </row>
    <row r="43" spans="1:40">
      <c r="A43" s="9" t="s">
        <v>110</v>
      </c>
      <c r="B43" s="23" t="s">
        <v>111</v>
      </c>
      <c r="E43" s="134">
        <v>640886.90995941311</v>
      </c>
      <c r="F43" s="52">
        <v>328789.4375</v>
      </c>
      <c r="G43" s="251">
        <f t="shared" si="7"/>
        <v>1949.2320520771386</v>
      </c>
      <c r="H43" s="53">
        <v>2.7716653258385016E-3</v>
      </c>
      <c r="J43" s="131">
        <v>638903.29122666246</v>
      </c>
      <c r="K43" s="54">
        <v>329583.8125</v>
      </c>
      <c r="L43" s="54">
        <f t="shared" si="8"/>
        <v>1938.5153851470254</v>
      </c>
      <c r="M43" s="127">
        <f t="shared" si="9"/>
        <v>2.4160599745544076E-3</v>
      </c>
      <c r="N43" s="120">
        <f t="shared" si="10"/>
        <v>667025</v>
      </c>
      <c r="O43" s="125">
        <f t="shared" si="11"/>
        <v>3.1047245490662956E-3</v>
      </c>
      <c r="P43" s="55">
        <f t="shared" si="12"/>
        <v>5.5282857243355021E-3</v>
      </c>
      <c r="Q43" s="125">
        <f t="shared" si="13"/>
        <v>4.1374799758895797E-2</v>
      </c>
      <c r="R43" s="55">
        <f t="shared" si="14"/>
        <v>3.8864839999999998E-2</v>
      </c>
      <c r="S43" s="56">
        <f t="shared" si="15"/>
        <v>667403.47752708127</v>
      </c>
      <c r="T43" s="123">
        <f t="shared" si="16"/>
        <v>0</v>
      </c>
      <c r="U43" s="49">
        <f t="shared" si="17"/>
        <v>4.1374799758895797E-2</v>
      </c>
      <c r="V43" s="49">
        <f t="shared" si="23"/>
        <v>3.8864839999999998E-2</v>
      </c>
      <c r="W43" s="56">
        <f t="shared" si="18"/>
        <v>667403.47752708127</v>
      </c>
      <c r="X43" s="122">
        <f t="shared" si="19"/>
        <v>4.1374799758895797E-2</v>
      </c>
      <c r="Y43" s="55">
        <f t="shared" si="20"/>
        <v>3.8864840000000012E-2</v>
      </c>
      <c r="Z43" s="56">
        <f t="shared" si="21"/>
        <v>667403.47752708127</v>
      </c>
      <c r="AA43" s="124">
        <f t="shared" si="24"/>
        <v>667403.47752708127</v>
      </c>
      <c r="AB43" s="51">
        <f t="shared" si="25"/>
        <v>2024.9886439039878</v>
      </c>
      <c r="AC43" s="55">
        <f t="shared" si="26"/>
        <v>4.1374799758895797E-2</v>
      </c>
      <c r="AD43" s="55">
        <f t="shared" si="27"/>
        <v>3.886483999999979E-2</v>
      </c>
      <c r="AE43" s="116"/>
      <c r="AF43" s="160">
        <v>668506.9772637774</v>
      </c>
      <c r="AG43" s="118">
        <f t="shared" si="28"/>
        <v>2028.3368051147152</v>
      </c>
      <c r="AH43" s="55">
        <f t="shared" si="22"/>
        <v>-1.6506929235245993E-3</v>
      </c>
      <c r="AI43" s="55">
        <f t="shared" si="22"/>
        <v>-1.6506929235245993E-3</v>
      </c>
      <c r="AJ43" s="119">
        <f t="shared" si="29"/>
        <v>0</v>
      </c>
      <c r="AL43" s="120">
        <v>508190</v>
      </c>
      <c r="AM43" s="50">
        <v>50966</v>
      </c>
      <c r="AN43" s="50">
        <v>107869</v>
      </c>
    </row>
    <row r="44" spans="1:40">
      <c r="A44" s="9" t="s">
        <v>112</v>
      </c>
      <c r="B44" s="23" t="s">
        <v>113</v>
      </c>
      <c r="E44" s="134">
        <v>353390.13806222181</v>
      </c>
      <c r="F44" s="52">
        <v>178249.3125</v>
      </c>
      <c r="G44" s="251">
        <f t="shared" si="7"/>
        <v>1982.5610158368595</v>
      </c>
      <c r="H44" s="53">
        <v>1.4230477305092526E-2</v>
      </c>
      <c r="J44" s="131">
        <v>348604.76837767696</v>
      </c>
      <c r="K44" s="54">
        <v>178955.03125</v>
      </c>
      <c r="L44" s="54">
        <f t="shared" si="8"/>
        <v>1948.0020536034913</v>
      </c>
      <c r="M44" s="127">
        <f t="shared" si="9"/>
        <v>3.9591667429292876E-3</v>
      </c>
      <c r="N44" s="120">
        <f t="shared" si="10"/>
        <v>367705</v>
      </c>
      <c r="O44" s="125">
        <f t="shared" si="11"/>
        <v>1.3727206620881338E-2</v>
      </c>
      <c r="P44" s="55">
        <f t="shared" si="12"/>
        <v>1.7740721663737302E-2</v>
      </c>
      <c r="Q44" s="125">
        <f t="shared" si="13"/>
        <v>4.2977879124926677E-2</v>
      </c>
      <c r="R44" s="55">
        <f t="shared" si="14"/>
        <v>3.8864839999999998E-2</v>
      </c>
      <c r="S44" s="56">
        <f t="shared" si="15"/>
        <v>368578.09669980116</v>
      </c>
      <c r="T44" s="123">
        <f t="shared" si="16"/>
        <v>0</v>
      </c>
      <c r="U44" s="49">
        <f t="shared" si="17"/>
        <v>4.2977879124926677E-2</v>
      </c>
      <c r="V44" s="49">
        <f t="shared" si="23"/>
        <v>3.8864839999999998E-2</v>
      </c>
      <c r="W44" s="56">
        <f t="shared" si="18"/>
        <v>368578.09669980116</v>
      </c>
      <c r="X44" s="122">
        <f t="shared" si="19"/>
        <v>4.2977879124926677E-2</v>
      </c>
      <c r="Y44" s="55">
        <f t="shared" si="20"/>
        <v>3.8864840000000012E-2</v>
      </c>
      <c r="Z44" s="56">
        <f t="shared" si="21"/>
        <v>368578.09669980116</v>
      </c>
      <c r="AA44" s="124">
        <f t="shared" si="24"/>
        <v>368578.09669980116</v>
      </c>
      <c r="AB44" s="51">
        <f t="shared" si="25"/>
        <v>2059.6129325075967</v>
      </c>
      <c r="AC44" s="55">
        <f t="shared" si="26"/>
        <v>4.2977879124926677E-2</v>
      </c>
      <c r="AD44" s="55">
        <f t="shared" si="27"/>
        <v>3.8864840000000012E-2</v>
      </c>
      <c r="AE44" s="116"/>
      <c r="AF44" s="160">
        <v>364689.24466232077</v>
      </c>
      <c r="AG44" s="118">
        <f t="shared" si="28"/>
        <v>2037.8820428515935</v>
      </c>
      <c r="AH44" s="55">
        <f t="shared" si="22"/>
        <v>1.0663467854888919E-2</v>
      </c>
      <c r="AI44" s="55">
        <f t="shared" si="22"/>
        <v>1.0663467854888919E-2</v>
      </c>
      <c r="AJ44" s="119">
        <f t="shared" si="29"/>
        <v>0</v>
      </c>
      <c r="AL44" s="120">
        <v>287323</v>
      </c>
      <c r="AM44" s="50">
        <v>28626</v>
      </c>
      <c r="AN44" s="50">
        <v>51756</v>
      </c>
    </row>
    <row r="45" spans="1:40">
      <c r="A45" s="9" t="s">
        <v>114</v>
      </c>
      <c r="B45" s="23" t="s">
        <v>115</v>
      </c>
      <c r="E45" s="134">
        <v>283243.51654129883</v>
      </c>
      <c r="F45" s="52">
        <v>159702.5</v>
      </c>
      <c r="G45" s="251">
        <f t="shared" si="7"/>
        <v>1773.5697095618341</v>
      </c>
      <c r="H45" s="53">
        <v>-3.5536220185287126E-3</v>
      </c>
      <c r="J45" s="131">
        <v>283833.462937687</v>
      </c>
      <c r="K45" s="54">
        <v>160223.21875</v>
      </c>
      <c r="L45" s="54">
        <f t="shared" si="8"/>
        <v>1771.487710408308</v>
      </c>
      <c r="M45" s="127">
        <f t="shared" si="9"/>
        <v>3.2605547815469649E-3</v>
      </c>
      <c r="N45" s="120">
        <f t="shared" si="10"/>
        <v>294676</v>
      </c>
      <c r="O45" s="125">
        <f t="shared" si="11"/>
        <v>-2.0784948690764082E-3</v>
      </c>
      <c r="P45" s="55">
        <f t="shared" si="12"/>
        <v>1.1752828660867021E-3</v>
      </c>
      <c r="Q45" s="125">
        <f t="shared" si="13"/>
        <v>4.2252115721443051E-2</v>
      </c>
      <c r="R45" s="55">
        <f t="shared" si="14"/>
        <v>3.8864839999999998E-2</v>
      </c>
      <c r="S45" s="56">
        <f t="shared" si="15"/>
        <v>295211.15437955025</v>
      </c>
      <c r="T45" s="123">
        <f t="shared" si="16"/>
        <v>0</v>
      </c>
      <c r="U45" s="49">
        <f t="shared" si="17"/>
        <v>4.2252115721443051E-2</v>
      </c>
      <c r="V45" s="49">
        <f t="shared" si="23"/>
        <v>3.8864839999999998E-2</v>
      </c>
      <c r="W45" s="56">
        <f t="shared" si="18"/>
        <v>295211.15437955025</v>
      </c>
      <c r="X45" s="122">
        <f t="shared" si="19"/>
        <v>4.2252115721443051E-2</v>
      </c>
      <c r="Y45" s="55">
        <f t="shared" si="20"/>
        <v>3.8864840000000012E-2</v>
      </c>
      <c r="Z45" s="56">
        <f t="shared" si="21"/>
        <v>295211.15437955025</v>
      </c>
      <c r="AA45" s="124">
        <f t="shared" si="24"/>
        <v>295211.15437955025</v>
      </c>
      <c r="AB45" s="51">
        <f t="shared" si="25"/>
        <v>1842.4992125528015</v>
      </c>
      <c r="AC45" s="55">
        <f t="shared" si="26"/>
        <v>4.2252115721443051E-2</v>
      </c>
      <c r="AD45" s="55">
        <f t="shared" si="27"/>
        <v>3.8864840000000234E-2</v>
      </c>
      <c r="AE45" s="116"/>
      <c r="AF45" s="160">
        <v>296888.31265480816</v>
      </c>
      <c r="AG45" s="118">
        <f t="shared" si="28"/>
        <v>1852.9668481947667</v>
      </c>
      <c r="AH45" s="55">
        <f t="shared" si="22"/>
        <v>-5.6491219215083488E-3</v>
      </c>
      <c r="AI45" s="55">
        <f t="shared" si="22"/>
        <v>-5.6491219215083488E-3</v>
      </c>
      <c r="AJ45" s="119">
        <f t="shared" si="29"/>
        <v>0</v>
      </c>
      <c r="AL45" s="120">
        <v>229948</v>
      </c>
      <c r="AM45" s="50">
        <v>23713</v>
      </c>
      <c r="AN45" s="50">
        <v>41015</v>
      </c>
    </row>
    <row r="46" spans="1:40">
      <c r="A46" s="9" t="s">
        <v>116</v>
      </c>
      <c r="B46" s="23" t="s">
        <v>117</v>
      </c>
      <c r="E46" s="134">
        <v>512708.86474072473</v>
      </c>
      <c r="F46" s="52">
        <v>262230.9375</v>
      </c>
      <c r="G46" s="251">
        <f t="shared" si="7"/>
        <v>1955.1806877886966</v>
      </c>
      <c r="H46" s="53">
        <v>2.6312941391409828E-2</v>
      </c>
      <c r="J46" s="131">
        <v>500481.28879261523</v>
      </c>
      <c r="K46" s="54">
        <v>264060.15625</v>
      </c>
      <c r="L46" s="54">
        <f t="shared" si="8"/>
        <v>1895.3305788351597</v>
      </c>
      <c r="M46" s="127">
        <f t="shared" si="9"/>
        <v>6.9756023733851258E-3</v>
      </c>
      <c r="N46" s="120">
        <f t="shared" si="10"/>
        <v>535533</v>
      </c>
      <c r="O46" s="125">
        <f t="shared" si="11"/>
        <v>2.443163455242825E-2</v>
      </c>
      <c r="P46" s="55">
        <f t="shared" si="12"/>
        <v>3.1577662293782893E-2</v>
      </c>
      <c r="Q46" s="125">
        <f t="shared" si="13"/>
        <v>4.6111548043530348E-2</v>
      </c>
      <c r="R46" s="55">
        <f t="shared" si="14"/>
        <v>3.8864839999999998E-2</v>
      </c>
      <c r="S46" s="56">
        <f t="shared" si="15"/>
        <v>536350.66418956057</v>
      </c>
      <c r="T46" s="123">
        <f t="shared" si="16"/>
        <v>0</v>
      </c>
      <c r="U46" s="49">
        <f t="shared" si="17"/>
        <v>4.6111548043530348E-2</v>
      </c>
      <c r="V46" s="49">
        <f t="shared" si="23"/>
        <v>3.8864839999999998E-2</v>
      </c>
      <c r="W46" s="56">
        <f t="shared" si="18"/>
        <v>536350.66418956057</v>
      </c>
      <c r="X46" s="122">
        <f t="shared" si="19"/>
        <v>4.6111548043530348E-2</v>
      </c>
      <c r="Y46" s="55">
        <f t="shared" si="20"/>
        <v>3.8864840000000012E-2</v>
      </c>
      <c r="Z46" s="56">
        <f t="shared" si="21"/>
        <v>536350.66418956057</v>
      </c>
      <c r="AA46" s="124">
        <f t="shared" si="24"/>
        <v>536350.66418956057</v>
      </c>
      <c r="AB46" s="51">
        <f t="shared" si="25"/>
        <v>2031.1684723906942</v>
      </c>
      <c r="AC46" s="55">
        <f t="shared" si="26"/>
        <v>4.6111548043530348E-2</v>
      </c>
      <c r="AD46" s="55">
        <f t="shared" si="27"/>
        <v>3.8864840000000012E-2</v>
      </c>
      <c r="AE46" s="116"/>
      <c r="AF46" s="160">
        <v>523738.56732687494</v>
      </c>
      <c r="AG46" s="118">
        <f t="shared" si="28"/>
        <v>1983.4062615301318</v>
      </c>
      <c r="AH46" s="55">
        <f t="shared" si="22"/>
        <v>2.4080901521262632E-2</v>
      </c>
      <c r="AI46" s="55">
        <f t="shared" si="22"/>
        <v>2.408090152126241E-2</v>
      </c>
      <c r="AJ46" s="119">
        <f t="shared" si="29"/>
        <v>0</v>
      </c>
      <c r="AL46" s="120">
        <v>415367</v>
      </c>
      <c r="AM46" s="50">
        <v>39699</v>
      </c>
      <c r="AN46" s="50">
        <v>80467</v>
      </c>
    </row>
    <row r="47" spans="1:40">
      <c r="A47" s="9" t="s">
        <v>118</v>
      </c>
      <c r="B47" s="23" t="s">
        <v>119</v>
      </c>
      <c r="E47" s="134">
        <v>216266.80152392152</v>
      </c>
      <c r="F47" s="52">
        <v>117732.3671875</v>
      </c>
      <c r="G47" s="251">
        <f t="shared" si="7"/>
        <v>1836.935812048152</v>
      </c>
      <c r="H47" s="53">
        <v>-6.4663771370545575E-3</v>
      </c>
      <c r="J47" s="131">
        <v>217969.14566198486</v>
      </c>
      <c r="K47" s="54">
        <v>118099.2578125</v>
      </c>
      <c r="L47" s="54">
        <f t="shared" si="8"/>
        <v>1845.6436534770021</v>
      </c>
      <c r="M47" s="127">
        <f t="shared" si="9"/>
        <v>3.1163106099421078E-3</v>
      </c>
      <c r="N47" s="120">
        <f t="shared" si="10"/>
        <v>224924</v>
      </c>
      <c r="O47" s="125">
        <f t="shared" si="11"/>
        <v>-7.8100234457185724E-3</v>
      </c>
      <c r="P47" s="55">
        <f t="shared" si="12"/>
        <v>-4.7180512947043729E-3</v>
      </c>
      <c r="Q47" s="125">
        <f t="shared" si="13"/>
        <v>4.2102265523187743E-2</v>
      </c>
      <c r="R47" s="55">
        <f t="shared" si="14"/>
        <v>3.8864839999999998E-2</v>
      </c>
      <c r="S47" s="56">
        <f t="shared" si="15"/>
        <v>225372.12382553221</v>
      </c>
      <c r="T47" s="123">
        <f t="shared" si="16"/>
        <v>0.10217761331249318</v>
      </c>
      <c r="U47" s="49">
        <f t="shared" si="17"/>
        <v>4.2759447224741676E-2</v>
      </c>
      <c r="V47" s="49">
        <f t="shared" si="23"/>
        <v>3.9519980081566618E-2</v>
      </c>
      <c r="W47" s="56">
        <f t="shared" si="18"/>
        <v>225514.25041014733</v>
      </c>
      <c r="X47" s="122">
        <f t="shared" si="19"/>
        <v>4.2759447224741676E-2</v>
      </c>
      <c r="Y47" s="55">
        <f t="shared" si="20"/>
        <v>3.9519980081566652E-2</v>
      </c>
      <c r="Z47" s="56">
        <f t="shared" si="21"/>
        <v>225514.25041014733</v>
      </c>
      <c r="AA47" s="124">
        <f t="shared" si="24"/>
        <v>225514.25041014733</v>
      </c>
      <c r="AB47" s="51">
        <f t="shared" si="25"/>
        <v>1909.5314787514117</v>
      </c>
      <c r="AC47" s="55">
        <f t="shared" si="26"/>
        <v>4.2759447224741676E-2</v>
      </c>
      <c r="AD47" s="55">
        <f t="shared" si="27"/>
        <v>3.9519980081566874E-2</v>
      </c>
      <c r="AE47" s="116"/>
      <c r="AF47" s="160">
        <v>228050.6533657471</v>
      </c>
      <c r="AG47" s="118">
        <f t="shared" si="28"/>
        <v>1931.0083533955071</v>
      </c>
      <c r="AH47" s="55">
        <f t="shared" si="22"/>
        <v>-1.1122103436958297E-2</v>
      </c>
      <c r="AI47" s="55">
        <f t="shared" si="22"/>
        <v>-1.1122103436958408E-2</v>
      </c>
      <c r="AJ47" s="119">
        <f t="shared" si="29"/>
        <v>0</v>
      </c>
      <c r="AL47" s="120">
        <v>174616</v>
      </c>
      <c r="AM47" s="50">
        <v>18179</v>
      </c>
      <c r="AN47" s="50">
        <v>32129</v>
      </c>
    </row>
    <row r="48" spans="1:40">
      <c r="A48" s="9" t="s">
        <v>120</v>
      </c>
      <c r="B48" s="23" t="s">
        <v>121</v>
      </c>
      <c r="E48" s="134">
        <v>592849.16785372549</v>
      </c>
      <c r="F48" s="52">
        <v>334130.3125</v>
      </c>
      <c r="G48" s="251">
        <f t="shared" si="7"/>
        <v>1774.3052506010674</v>
      </c>
      <c r="H48" s="53">
        <v>-2.7964523334804703E-3</v>
      </c>
      <c r="J48" s="131">
        <v>592763.29217952467</v>
      </c>
      <c r="K48" s="54">
        <v>334984.21875</v>
      </c>
      <c r="L48" s="54">
        <f t="shared" si="8"/>
        <v>1769.5260224240776</v>
      </c>
      <c r="M48" s="127">
        <f t="shared" si="9"/>
        <v>2.5556084499218645E-3</v>
      </c>
      <c r="N48" s="120">
        <f t="shared" si="10"/>
        <v>615785</v>
      </c>
      <c r="O48" s="125">
        <f t="shared" si="11"/>
        <v>1.4487346860669881E-4</v>
      </c>
      <c r="P48" s="55">
        <f t="shared" si="12"/>
        <v>2.700852158389111E-3</v>
      </c>
      <c r="Q48" s="125">
        <f t="shared" si="13"/>
        <v>4.1519771763430802E-2</v>
      </c>
      <c r="R48" s="55">
        <f t="shared" si="14"/>
        <v>3.8864839999999998E-2</v>
      </c>
      <c r="S48" s="56">
        <f t="shared" si="15"/>
        <v>617464.12999315211</v>
      </c>
      <c r="T48" s="123">
        <f t="shared" si="16"/>
        <v>0</v>
      </c>
      <c r="U48" s="49">
        <f t="shared" si="17"/>
        <v>4.1519771763430802E-2</v>
      </c>
      <c r="V48" s="49">
        <f t="shared" si="23"/>
        <v>3.8864839999999998E-2</v>
      </c>
      <c r="W48" s="56">
        <f t="shared" si="18"/>
        <v>617464.12999315211</v>
      </c>
      <c r="X48" s="122">
        <f t="shared" si="19"/>
        <v>4.1519771763430802E-2</v>
      </c>
      <c r="Y48" s="55">
        <f t="shared" si="20"/>
        <v>3.8864840000000012E-2</v>
      </c>
      <c r="Z48" s="56">
        <f t="shared" si="21"/>
        <v>617464.12999315211</v>
      </c>
      <c r="AA48" s="124">
        <f t="shared" si="24"/>
        <v>617464.12999315211</v>
      </c>
      <c r="AB48" s="51">
        <f t="shared" si="25"/>
        <v>1843.2633402768383</v>
      </c>
      <c r="AC48" s="55">
        <f t="shared" si="26"/>
        <v>4.1519771763430802E-2</v>
      </c>
      <c r="AD48" s="55">
        <f t="shared" si="27"/>
        <v>3.8864840000000234E-2</v>
      </c>
      <c r="AE48" s="116"/>
      <c r="AF48" s="160">
        <v>620056.28401086468</v>
      </c>
      <c r="AG48" s="118">
        <f t="shared" si="28"/>
        <v>1851.0014779938485</v>
      </c>
      <c r="AH48" s="55">
        <f t="shared" si="22"/>
        <v>-4.1805140671183905E-3</v>
      </c>
      <c r="AI48" s="55">
        <f t="shared" si="22"/>
        <v>-4.1805140671183905E-3</v>
      </c>
      <c r="AJ48" s="119">
        <f t="shared" si="29"/>
        <v>0</v>
      </c>
      <c r="AL48" s="120">
        <v>480990</v>
      </c>
      <c r="AM48" s="50">
        <v>53156</v>
      </c>
      <c r="AN48" s="50">
        <v>81639</v>
      </c>
    </row>
    <row r="49" spans="1:40">
      <c r="A49" s="9" t="s">
        <v>122</v>
      </c>
      <c r="B49" s="23" t="s">
        <v>123</v>
      </c>
      <c r="E49" s="134">
        <v>390450.62876921415</v>
      </c>
      <c r="F49" s="52">
        <v>221396.0625</v>
      </c>
      <c r="G49" s="251">
        <f t="shared" si="7"/>
        <v>1763.584340029598</v>
      </c>
      <c r="H49" s="53">
        <v>1.8862250696681127E-2</v>
      </c>
      <c r="J49" s="131">
        <v>382723.36899801169</v>
      </c>
      <c r="K49" s="54">
        <v>222195.15625</v>
      </c>
      <c r="L49" s="54">
        <f t="shared" si="8"/>
        <v>1722.4649513394229</v>
      </c>
      <c r="M49" s="127">
        <f t="shared" si="9"/>
        <v>3.6093403874335461E-3</v>
      </c>
      <c r="N49" s="120">
        <f t="shared" si="10"/>
        <v>406500</v>
      </c>
      <c r="O49" s="125">
        <f t="shared" si="11"/>
        <v>2.0190195836310654E-2</v>
      </c>
      <c r="P49" s="55">
        <f t="shared" si="12"/>
        <v>2.3872409513006287E-2</v>
      </c>
      <c r="Q49" s="125">
        <f t="shared" si="13"/>
        <v>4.2614456824096703E-2</v>
      </c>
      <c r="R49" s="55">
        <f t="shared" si="14"/>
        <v>3.8864839999999998E-2</v>
      </c>
      <c r="S49" s="56">
        <f t="shared" si="15"/>
        <v>407089.47023084125</v>
      </c>
      <c r="T49" s="123">
        <f t="shared" si="16"/>
        <v>0</v>
      </c>
      <c r="U49" s="49">
        <f t="shared" si="17"/>
        <v>4.2614456824096703E-2</v>
      </c>
      <c r="V49" s="49">
        <f t="shared" si="23"/>
        <v>3.8864839999999998E-2</v>
      </c>
      <c r="W49" s="56">
        <f t="shared" si="18"/>
        <v>407089.47023084125</v>
      </c>
      <c r="X49" s="122">
        <f t="shared" si="19"/>
        <v>4.2614456824096703E-2</v>
      </c>
      <c r="Y49" s="55">
        <f t="shared" si="20"/>
        <v>3.8864840000000012E-2</v>
      </c>
      <c r="Z49" s="56">
        <f t="shared" si="21"/>
        <v>407089.47023084125</v>
      </c>
      <c r="AA49" s="124">
        <f t="shared" si="24"/>
        <v>407089.47023084125</v>
      </c>
      <c r="AB49" s="51">
        <f t="shared" si="25"/>
        <v>1832.1257632313541</v>
      </c>
      <c r="AC49" s="55">
        <f t="shared" si="26"/>
        <v>4.2614456824096703E-2</v>
      </c>
      <c r="AD49" s="55">
        <f t="shared" si="27"/>
        <v>3.8864840000000012E-2</v>
      </c>
      <c r="AE49" s="116"/>
      <c r="AF49" s="160">
        <v>400546.57761245279</v>
      </c>
      <c r="AG49" s="118">
        <f t="shared" si="28"/>
        <v>1802.6791599443463</v>
      </c>
      <c r="AH49" s="55">
        <f t="shared" si="22"/>
        <v>1.6334910804603142E-2</v>
      </c>
      <c r="AI49" s="55">
        <f t="shared" si="22"/>
        <v>1.6334910804603142E-2</v>
      </c>
      <c r="AJ49" s="119">
        <f t="shared" si="29"/>
        <v>0</v>
      </c>
      <c r="AL49" s="120">
        <v>311964</v>
      </c>
      <c r="AM49" s="50">
        <v>32398</v>
      </c>
      <c r="AN49" s="50">
        <v>62138</v>
      </c>
    </row>
    <row r="50" spans="1:40">
      <c r="A50" s="9" t="s">
        <v>124</v>
      </c>
      <c r="B50" s="23" t="s">
        <v>125</v>
      </c>
      <c r="E50" s="134">
        <v>225077.85371319216</v>
      </c>
      <c r="F50" s="52">
        <v>140352.578125</v>
      </c>
      <c r="G50" s="251">
        <f t="shared" si="7"/>
        <v>1603.6602727221343</v>
      </c>
      <c r="H50" s="53">
        <v>-4.9900990892679742E-2</v>
      </c>
      <c r="J50" s="131">
        <v>235480.91477098732</v>
      </c>
      <c r="K50" s="54">
        <v>140252.546875</v>
      </c>
      <c r="L50" s="54">
        <f t="shared" si="8"/>
        <v>1678.9778155034826</v>
      </c>
      <c r="M50" s="127">
        <f t="shared" si="9"/>
        <v>-7.1271401876860097E-4</v>
      </c>
      <c r="N50" s="120">
        <f t="shared" si="10"/>
        <v>234473</v>
      </c>
      <c r="O50" s="125">
        <f t="shared" si="11"/>
        <v>-4.4177937171309467E-2</v>
      </c>
      <c r="P50" s="55">
        <f t="shared" si="12"/>
        <v>-4.4859164954935693E-2</v>
      </c>
      <c r="Q50" s="125">
        <f t="shared" si="13"/>
        <v>3.8124426464926309E-2</v>
      </c>
      <c r="R50" s="55">
        <f t="shared" si="14"/>
        <v>3.8864839999999998E-2</v>
      </c>
      <c r="S50" s="56">
        <f t="shared" si="15"/>
        <v>234473</v>
      </c>
      <c r="T50" s="123">
        <f t="shared" si="16"/>
        <v>0.97150330167700472</v>
      </c>
      <c r="U50" s="49">
        <f t="shared" si="17"/>
        <v>4.4349049550709729E-2</v>
      </c>
      <c r="V50" s="49">
        <f t="shared" si="23"/>
        <v>4.5093902626040933E-2</v>
      </c>
      <c r="W50" s="56">
        <f t="shared" si="18"/>
        <v>235059.84260028592</v>
      </c>
      <c r="X50" s="122">
        <f t="shared" si="19"/>
        <v>4.4349049550709729E-2</v>
      </c>
      <c r="Y50" s="55">
        <f t="shared" si="20"/>
        <v>4.5093902626040849E-2</v>
      </c>
      <c r="Z50" s="56">
        <f t="shared" si="21"/>
        <v>235059.84260028592</v>
      </c>
      <c r="AA50" s="124">
        <f t="shared" si="24"/>
        <v>235059.84260028592</v>
      </c>
      <c r="AB50" s="51">
        <f t="shared" si="25"/>
        <v>1675.9755729055164</v>
      </c>
      <c r="AC50" s="55">
        <f t="shared" si="26"/>
        <v>4.4349049550709729E-2</v>
      </c>
      <c r="AD50" s="55">
        <f t="shared" si="27"/>
        <v>4.5093902626040849E-2</v>
      </c>
      <c r="AE50" s="116"/>
      <c r="AF50" s="160">
        <v>246491.84392124828</v>
      </c>
      <c r="AG50" s="118">
        <f t="shared" si="28"/>
        <v>1757.4856885909815</v>
      </c>
      <c r="AH50" s="55">
        <f t="shared" si="22"/>
        <v>-4.6378821867285702E-2</v>
      </c>
      <c r="AI50" s="55">
        <f t="shared" si="22"/>
        <v>-4.6378821867285702E-2</v>
      </c>
      <c r="AJ50" s="119">
        <f t="shared" si="29"/>
        <v>0</v>
      </c>
      <c r="AL50" s="120">
        <v>175716</v>
      </c>
      <c r="AM50" s="50">
        <v>21896</v>
      </c>
      <c r="AN50" s="50">
        <v>36861</v>
      </c>
    </row>
    <row r="51" spans="1:40">
      <c r="A51" s="9" t="s">
        <v>126</v>
      </c>
      <c r="B51" s="23" t="s">
        <v>127</v>
      </c>
      <c r="E51" s="134">
        <v>608577.29159732081</v>
      </c>
      <c r="F51" s="52">
        <v>321430.5625</v>
      </c>
      <c r="G51" s="251">
        <f t="shared" si="7"/>
        <v>1893.3398456698428</v>
      </c>
      <c r="H51" s="53">
        <v>8.3487295584541155E-3</v>
      </c>
      <c r="J51" s="131">
        <v>602839.33005976188</v>
      </c>
      <c r="K51" s="54">
        <v>322119.46875</v>
      </c>
      <c r="L51" s="54">
        <f t="shared" si="8"/>
        <v>1871.4774751091845</v>
      </c>
      <c r="M51" s="127">
        <f t="shared" si="9"/>
        <v>2.1432506126419781E-3</v>
      </c>
      <c r="N51" s="120">
        <f t="shared" si="10"/>
        <v>632558</v>
      </c>
      <c r="O51" s="125">
        <f t="shared" si="11"/>
        <v>9.5182269162665811E-3</v>
      </c>
      <c r="P51" s="55">
        <f t="shared" si="12"/>
        <v>1.1681877474578162E-2</v>
      </c>
      <c r="Q51" s="125">
        <f t="shared" si="13"/>
        <v>4.1091387704782267E-2</v>
      </c>
      <c r="R51" s="55">
        <f t="shared" si="14"/>
        <v>3.8864839999999998E-2</v>
      </c>
      <c r="S51" s="56">
        <f t="shared" si="15"/>
        <v>633584.57703467261</v>
      </c>
      <c r="T51" s="123">
        <f t="shared" si="16"/>
        <v>0</v>
      </c>
      <c r="U51" s="49">
        <f t="shared" si="17"/>
        <v>4.1091387704782267E-2</v>
      </c>
      <c r="V51" s="49">
        <f t="shared" si="23"/>
        <v>3.8864839999999998E-2</v>
      </c>
      <c r="W51" s="56">
        <f t="shared" si="18"/>
        <v>633584.57703467261</v>
      </c>
      <c r="X51" s="122">
        <f t="shared" si="19"/>
        <v>4.1091387704782267E-2</v>
      </c>
      <c r="Y51" s="55">
        <f t="shared" si="20"/>
        <v>3.8864840000000012E-2</v>
      </c>
      <c r="Z51" s="56">
        <f t="shared" si="21"/>
        <v>633584.57703467261</v>
      </c>
      <c r="AA51" s="124">
        <f t="shared" si="24"/>
        <v>633584.57703467261</v>
      </c>
      <c r="AB51" s="51">
        <f t="shared" si="25"/>
        <v>1966.9241958374259</v>
      </c>
      <c r="AC51" s="55">
        <f t="shared" si="26"/>
        <v>4.1091387704782267E-2</v>
      </c>
      <c r="AD51" s="55">
        <f t="shared" si="27"/>
        <v>3.8864840000000012E-2</v>
      </c>
      <c r="AE51" s="116"/>
      <c r="AF51" s="160">
        <v>630831.2193180006</v>
      </c>
      <c r="AG51" s="118">
        <f t="shared" si="28"/>
        <v>1958.376566824636</v>
      </c>
      <c r="AH51" s="55">
        <f t="shared" si="22"/>
        <v>4.3646503729612984E-3</v>
      </c>
      <c r="AI51" s="55">
        <f t="shared" si="22"/>
        <v>4.3646503729612984E-3</v>
      </c>
      <c r="AJ51" s="119">
        <f t="shared" si="29"/>
        <v>0</v>
      </c>
      <c r="AL51" s="120">
        <v>492183</v>
      </c>
      <c r="AM51" s="50">
        <v>47572</v>
      </c>
      <c r="AN51" s="50">
        <v>92803</v>
      </c>
    </row>
    <row r="52" spans="1:40">
      <c r="A52" s="9" t="s">
        <v>128</v>
      </c>
      <c r="B52" s="23" t="s">
        <v>129</v>
      </c>
      <c r="E52" s="134">
        <v>541427.24651089567</v>
      </c>
      <c r="F52" s="52">
        <v>304863.65625</v>
      </c>
      <c r="G52" s="251">
        <f t="shared" si="7"/>
        <v>1775.9652074332678</v>
      </c>
      <c r="H52" s="53">
        <v>-2.5539765352220023E-2</v>
      </c>
      <c r="J52" s="131">
        <v>556204.5203403323</v>
      </c>
      <c r="K52" s="54">
        <v>305466.34375</v>
      </c>
      <c r="L52" s="54">
        <f t="shared" si="8"/>
        <v>1820.8373253570012</v>
      </c>
      <c r="M52" s="127">
        <f t="shared" si="9"/>
        <v>1.9769083248997177E-3</v>
      </c>
      <c r="N52" s="120">
        <f t="shared" si="10"/>
        <v>564936</v>
      </c>
      <c r="O52" s="125">
        <f t="shared" si="11"/>
        <v>-2.6568057771976905E-2</v>
      </c>
      <c r="P52" s="55">
        <f t="shared" si="12"/>
        <v>-2.4643672061662958E-2</v>
      </c>
      <c r="Q52" s="125">
        <f t="shared" si="13"/>
        <v>4.091858055064157E-2</v>
      </c>
      <c r="R52" s="55">
        <f t="shared" si="14"/>
        <v>3.8864839999999998E-2</v>
      </c>
      <c r="S52" s="56">
        <f t="shared" si="15"/>
        <v>564936</v>
      </c>
      <c r="T52" s="123">
        <f t="shared" si="16"/>
        <v>0.53370161476259792</v>
      </c>
      <c r="U52" s="49">
        <f t="shared" si="17"/>
        <v>4.4347321276916984E-2</v>
      </c>
      <c r="V52" s="49">
        <f t="shared" si="23"/>
        <v>4.2286815793841075E-2</v>
      </c>
      <c r="W52" s="56">
        <f t="shared" si="18"/>
        <v>565438.09455999092</v>
      </c>
      <c r="X52" s="122">
        <f t="shared" si="19"/>
        <v>4.4347321276916984E-2</v>
      </c>
      <c r="Y52" s="55">
        <f t="shared" si="20"/>
        <v>4.2286815793840971E-2</v>
      </c>
      <c r="Z52" s="56">
        <f t="shared" si="21"/>
        <v>565438.09455999092</v>
      </c>
      <c r="AA52" s="124">
        <f t="shared" si="24"/>
        <v>565438.09455999092</v>
      </c>
      <c r="AB52" s="51">
        <f t="shared" si="25"/>
        <v>1851.0651210162687</v>
      </c>
      <c r="AC52" s="55">
        <f t="shared" si="26"/>
        <v>4.4347321276916984E-2</v>
      </c>
      <c r="AD52" s="55">
        <f t="shared" si="27"/>
        <v>4.2286815793840749E-2</v>
      </c>
      <c r="AE52" s="116"/>
      <c r="AF52" s="160">
        <v>582045.69280296331</v>
      </c>
      <c r="AG52" s="118">
        <f t="shared" si="28"/>
        <v>1905.4331343269739</v>
      </c>
      <c r="AH52" s="55">
        <f t="shared" si="22"/>
        <v>-2.8533152033124787E-2</v>
      </c>
      <c r="AI52" s="55">
        <f t="shared" si="22"/>
        <v>-2.8533152033124898E-2</v>
      </c>
      <c r="AJ52" s="119">
        <f t="shared" si="29"/>
        <v>0</v>
      </c>
      <c r="AL52" s="120">
        <v>428858</v>
      </c>
      <c r="AM52" s="50">
        <v>46112</v>
      </c>
      <c r="AN52" s="50">
        <v>89966</v>
      </c>
    </row>
    <row r="53" spans="1:40">
      <c r="A53" s="9" t="s">
        <v>130</v>
      </c>
      <c r="B53" s="23" t="s">
        <v>131</v>
      </c>
      <c r="E53" s="134">
        <v>407002.99951185257</v>
      </c>
      <c r="F53" s="52">
        <v>249965.9375</v>
      </c>
      <c r="G53" s="251">
        <f t="shared" si="7"/>
        <v>1628.2338449087792</v>
      </c>
      <c r="H53" s="53">
        <v>9.5256537513415118E-3</v>
      </c>
      <c r="J53" s="131">
        <v>402655.04841300653</v>
      </c>
      <c r="K53" s="54">
        <v>251006.78125</v>
      </c>
      <c r="L53" s="54">
        <f t="shared" si="8"/>
        <v>1604.1600406483303</v>
      </c>
      <c r="M53" s="127">
        <f t="shared" si="9"/>
        <v>4.1639423371433448E-3</v>
      </c>
      <c r="N53" s="120">
        <f t="shared" si="10"/>
        <v>423675</v>
      </c>
      <c r="O53" s="125">
        <f t="shared" si="11"/>
        <v>1.0798203365343984E-2</v>
      </c>
      <c r="P53" s="55">
        <f t="shared" si="12"/>
        <v>1.5007108798645419E-2</v>
      </c>
      <c r="Q53" s="125">
        <f t="shared" si="13"/>
        <v>4.3190613289845636E-2</v>
      </c>
      <c r="R53" s="55">
        <f t="shared" si="14"/>
        <v>3.8864839999999998E-2</v>
      </c>
      <c r="S53" s="56">
        <f t="shared" si="15"/>
        <v>424581.70867157623</v>
      </c>
      <c r="T53" s="123">
        <f t="shared" si="16"/>
        <v>0</v>
      </c>
      <c r="U53" s="49">
        <f t="shared" si="17"/>
        <v>4.3190613289845636E-2</v>
      </c>
      <c r="V53" s="49">
        <f t="shared" si="23"/>
        <v>3.8864839999999998E-2</v>
      </c>
      <c r="W53" s="56">
        <f t="shared" si="18"/>
        <v>424581.70867157623</v>
      </c>
      <c r="X53" s="122">
        <f t="shared" si="19"/>
        <v>4.3190613289845636E-2</v>
      </c>
      <c r="Y53" s="55">
        <f t="shared" si="20"/>
        <v>3.8864840000000012E-2</v>
      </c>
      <c r="Z53" s="56">
        <f t="shared" si="21"/>
        <v>424581.70867157623</v>
      </c>
      <c r="AA53" s="124">
        <f t="shared" si="24"/>
        <v>424581.70867157623</v>
      </c>
      <c r="AB53" s="51">
        <f t="shared" si="25"/>
        <v>1691.5148927737434</v>
      </c>
      <c r="AC53" s="55">
        <f t="shared" si="26"/>
        <v>4.3190613289845636E-2</v>
      </c>
      <c r="AD53" s="55">
        <f t="shared" si="27"/>
        <v>3.886483999999979E-2</v>
      </c>
      <c r="AE53" s="116"/>
      <c r="AF53" s="160">
        <v>421198.56895545981</v>
      </c>
      <c r="AG53" s="118">
        <f t="shared" si="28"/>
        <v>1678.036612628209</v>
      </c>
      <c r="AH53" s="55">
        <f t="shared" si="22"/>
        <v>8.0321728644670021E-3</v>
      </c>
      <c r="AI53" s="55">
        <f t="shared" si="22"/>
        <v>8.0321728644670021E-3</v>
      </c>
      <c r="AJ53" s="119">
        <f t="shared" si="29"/>
        <v>0</v>
      </c>
      <c r="AL53" s="120">
        <v>331513</v>
      </c>
      <c r="AM53" s="50">
        <v>36096</v>
      </c>
      <c r="AN53" s="50">
        <v>56066</v>
      </c>
    </row>
    <row r="54" spans="1:40">
      <c r="A54" s="9" t="s">
        <v>132</v>
      </c>
      <c r="B54" s="23" t="s">
        <v>133</v>
      </c>
      <c r="E54" s="134">
        <v>263358.88728393731</v>
      </c>
      <c r="F54" s="52">
        <v>144023.375</v>
      </c>
      <c r="G54" s="251">
        <f t="shared" si="7"/>
        <v>1828.5843342022592</v>
      </c>
      <c r="H54" s="53">
        <v>3.8174095708346067E-2</v>
      </c>
      <c r="J54" s="131">
        <v>253799.65304592665</v>
      </c>
      <c r="K54" s="54">
        <v>144107.09375</v>
      </c>
      <c r="L54" s="54">
        <f t="shared" si="8"/>
        <v>1761.1877836230851</v>
      </c>
      <c r="M54" s="127">
        <f t="shared" si="9"/>
        <v>5.8128585030026159E-4</v>
      </c>
      <c r="N54" s="120">
        <f t="shared" si="10"/>
        <v>273452</v>
      </c>
      <c r="O54" s="125">
        <f t="shared" si="11"/>
        <v>3.7664488990774458E-2</v>
      </c>
      <c r="P54" s="55">
        <f t="shared" si="12"/>
        <v>3.8267668675583844E-2</v>
      </c>
      <c r="Q54" s="125">
        <f t="shared" si="13"/>
        <v>3.9468717431866418E-2</v>
      </c>
      <c r="R54" s="55">
        <f t="shared" si="14"/>
        <v>3.8864839999999998E-2</v>
      </c>
      <c r="S54" s="56">
        <f t="shared" si="15"/>
        <v>273753.32478931779</v>
      </c>
      <c r="T54" s="123">
        <f t="shared" si="16"/>
        <v>0</v>
      </c>
      <c r="U54" s="49">
        <f t="shared" si="17"/>
        <v>3.9468717431866418E-2</v>
      </c>
      <c r="V54" s="49">
        <f t="shared" si="23"/>
        <v>3.8864839999999998E-2</v>
      </c>
      <c r="W54" s="56">
        <f t="shared" si="18"/>
        <v>273753.32478931779</v>
      </c>
      <c r="X54" s="122">
        <f t="shared" si="19"/>
        <v>3.9468717431866418E-2</v>
      </c>
      <c r="Y54" s="55">
        <f t="shared" si="20"/>
        <v>3.8864840000000012E-2</v>
      </c>
      <c r="Z54" s="56">
        <f t="shared" si="21"/>
        <v>273753.32478931779</v>
      </c>
      <c r="AA54" s="124">
        <f t="shared" si="24"/>
        <v>273753.32478931779</v>
      </c>
      <c r="AB54" s="51">
        <f t="shared" si="25"/>
        <v>1899.6519717775363</v>
      </c>
      <c r="AC54" s="55">
        <f t="shared" si="26"/>
        <v>3.9468717431866418E-2</v>
      </c>
      <c r="AD54" s="55">
        <f t="shared" si="27"/>
        <v>3.886483999999979E-2</v>
      </c>
      <c r="AE54" s="116"/>
      <c r="AF54" s="160">
        <v>265602.7836851555</v>
      </c>
      <c r="AG54" s="118">
        <f t="shared" si="28"/>
        <v>1843.0930551269653</v>
      </c>
      <c r="AH54" s="55">
        <f t="shared" si="22"/>
        <v>3.0686956631538642E-2</v>
      </c>
      <c r="AI54" s="55">
        <f t="shared" si="22"/>
        <v>3.0686956631538642E-2</v>
      </c>
      <c r="AJ54" s="119">
        <f t="shared" si="29"/>
        <v>0</v>
      </c>
      <c r="AL54" s="120">
        <v>204615</v>
      </c>
      <c r="AM54" s="50">
        <v>23601</v>
      </c>
      <c r="AN54" s="50">
        <v>45236</v>
      </c>
    </row>
    <row r="55" spans="1:40">
      <c r="A55" s="9" t="s">
        <v>134</v>
      </c>
      <c r="B55" s="23" t="s">
        <v>135</v>
      </c>
      <c r="E55" s="134">
        <v>270000.72996959684</v>
      </c>
      <c r="F55" s="52">
        <v>163245.0625</v>
      </c>
      <c r="G55" s="251">
        <f t="shared" si="7"/>
        <v>1653.9595491263133</v>
      </c>
      <c r="H55" s="53">
        <v>1.5642912077734605E-2</v>
      </c>
      <c r="J55" s="131">
        <v>266066.80989478837</v>
      </c>
      <c r="K55" s="54">
        <v>163361.4375</v>
      </c>
      <c r="L55" s="54">
        <f t="shared" si="8"/>
        <v>1628.7002242789911</v>
      </c>
      <c r="M55" s="127">
        <f t="shared" si="9"/>
        <v>7.1288526720381107E-4</v>
      </c>
      <c r="N55" s="120">
        <f t="shared" si="10"/>
        <v>280281</v>
      </c>
      <c r="O55" s="125">
        <f t="shared" si="11"/>
        <v>1.4785459623333219E-2</v>
      </c>
      <c r="P55" s="55">
        <f t="shared" si="12"/>
        <v>1.5508885226871216E-2</v>
      </c>
      <c r="Q55" s="125">
        <f t="shared" si="13"/>
        <v>3.9605431439052152E-2</v>
      </c>
      <c r="R55" s="55">
        <f t="shared" si="14"/>
        <v>3.8864839999999998E-2</v>
      </c>
      <c r="S55" s="56">
        <f t="shared" si="15"/>
        <v>280694.22536890174</v>
      </c>
      <c r="T55" s="123">
        <f t="shared" si="16"/>
        <v>0</v>
      </c>
      <c r="U55" s="49">
        <f t="shared" si="17"/>
        <v>3.9605431439052152E-2</v>
      </c>
      <c r="V55" s="49">
        <f t="shared" si="23"/>
        <v>3.8864839999999998E-2</v>
      </c>
      <c r="W55" s="56">
        <f t="shared" si="18"/>
        <v>280694.22536890174</v>
      </c>
      <c r="X55" s="122">
        <f t="shared" si="19"/>
        <v>3.9605431439052152E-2</v>
      </c>
      <c r="Y55" s="55">
        <f t="shared" si="20"/>
        <v>3.8864840000000012E-2</v>
      </c>
      <c r="Z55" s="56">
        <f t="shared" si="21"/>
        <v>280694.22536890174</v>
      </c>
      <c r="AA55" s="124">
        <f t="shared" si="24"/>
        <v>280694.22536890174</v>
      </c>
      <c r="AB55" s="51">
        <f t="shared" si="25"/>
        <v>1718.2404223695801</v>
      </c>
      <c r="AC55" s="55">
        <f t="shared" si="26"/>
        <v>3.9605431439052152E-2</v>
      </c>
      <c r="AD55" s="55">
        <f t="shared" si="27"/>
        <v>3.8864840000000234E-2</v>
      </c>
      <c r="AE55" s="116"/>
      <c r="AF55" s="160">
        <v>278399.50679582247</v>
      </c>
      <c r="AG55" s="118">
        <f t="shared" si="28"/>
        <v>1704.1935419784884</v>
      </c>
      <c r="AH55" s="55">
        <f t="shared" si="22"/>
        <v>8.2425382124049484E-3</v>
      </c>
      <c r="AI55" s="55">
        <f t="shared" si="22"/>
        <v>8.2425382124051705E-3</v>
      </c>
      <c r="AJ55" s="119">
        <f t="shared" si="29"/>
        <v>0</v>
      </c>
      <c r="AL55" s="120">
        <v>214366</v>
      </c>
      <c r="AM55" s="50">
        <v>23369</v>
      </c>
      <c r="AN55" s="50">
        <v>42546</v>
      </c>
    </row>
    <row r="56" spans="1:40">
      <c r="A56" s="9" t="s">
        <v>136</v>
      </c>
      <c r="B56" s="23" t="s">
        <v>137</v>
      </c>
      <c r="E56" s="134">
        <v>566097.74099712935</v>
      </c>
      <c r="F56" s="52">
        <v>299668.03125</v>
      </c>
      <c r="G56" s="251">
        <f t="shared" si="7"/>
        <v>1889.0828582407532</v>
      </c>
      <c r="H56" s="53">
        <v>-1.2814979938062687E-2</v>
      </c>
      <c r="J56" s="131">
        <v>571294.33553224534</v>
      </c>
      <c r="K56" s="54">
        <v>300221.8125</v>
      </c>
      <c r="L56" s="54">
        <f t="shared" si="8"/>
        <v>1902.9074895490658</v>
      </c>
      <c r="M56" s="127">
        <f t="shared" si="9"/>
        <v>1.8479824080332996E-3</v>
      </c>
      <c r="N56" s="120">
        <f t="shared" si="10"/>
        <v>588951</v>
      </c>
      <c r="O56" s="125">
        <f t="shared" si="11"/>
        <v>-9.096177245087822E-3</v>
      </c>
      <c r="P56" s="55">
        <f t="shared" si="12"/>
        <v>-7.2650044125837088E-3</v>
      </c>
      <c r="Q56" s="125">
        <f t="shared" si="13"/>
        <v>4.0784643948644339E-2</v>
      </c>
      <c r="R56" s="55">
        <f t="shared" si="14"/>
        <v>3.8864839999999998E-2</v>
      </c>
      <c r="S56" s="56">
        <f t="shared" si="15"/>
        <v>589185.83580382913</v>
      </c>
      <c r="T56" s="123">
        <f t="shared" si="16"/>
        <v>0.15733631646093577</v>
      </c>
      <c r="U56" s="49">
        <f t="shared" si="17"/>
        <v>4.1795313594754857E-2</v>
      </c>
      <c r="V56" s="49">
        <f t="shared" si="23"/>
        <v>3.9873645391493774E-2</v>
      </c>
      <c r="W56" s="56">
        <f t="shared" si="18"/>
        <v>589757.9736073867</v>
      </c>
      <c r="X56" s="122">
        <f t="shared" si="19"/>
        <v>4.1795313594754857E-2</v>
      </c>
      <c r="Y56" s="55">
        <f t="shared" si="20"/>
        <v>3.987364539149385E-2</v>
      </c>
      <c r="Z56" s="56">
        <f t="shared" si="21"/>
        <v>589757.9736073867</v>
      </c>
      <c r="AA56" s="124">
        <f t="shared" si="24"/>
        <v>589757.9736073867</v>
      </c>
      <c r="AB56" s="51">
        <f t="shared" si="25"/>
        <v>1964.4074782453947</v>
      </c>
      <c r="AC56" s="55">
        <f t="shared" si="26"/>
        <v>4.1795313594754857E-2</v>
      </c>
      <c r="AD56" s="55">
        <f t="shared" si="27"/>
        <v>3.987364539149385E-2</v>
      </c>
      <c r="AE56" s="116"/>
      <c r="AF56" s="160">
        <v>598131.82850151998</v>
      </c>
      <c r="AG56" s="118">
        <f t="shared" si="28"/>
        <v>1992.2997050772917</v>
      </c>
      <c r="AH56" s="55">
        <f t="shared" si="22"/>
        <v>-1.4000015540239774E-2</v>
      </c>
      <c r="AI56" s="55">
        <f t="shared" si="22"/>
        <v>-1.4000015540239663E-2</v>
      </c>
      <c r="AJ56" s="119">
        <f t="shared" si="29"/>
        <v>0</v>
      </c>
      <c r="AL56" s="120">
        <v>437132</v>
      </c>
      <c r="AM56" s="50">
        <v>49044</v>
      </c>
      <c r="AN56" s="50">
        <v>102775</v>
      </c>
    </row>
    <row r="57" spans="1:40">
      <c r="A57" s="9" t="s">
        <v>138</v>
      </c>
      <c r="B57" s="23" t="s">
        <v>139</v>
      </c>
      <c r="E57" s="134">
        <v>319833.5694973825</v>
      </c>
      <c r="F57" s="52">
        <v>169562.078125</v>
      </c>
      <c r="G57" s="251">
        <f t="shared" si="7"/>
        <v>1886.2328949613568</v>
      </c>
      <c r="H57" s="53">
        <v>1.8203627158370761E-3</v>
      </c>
      <c r="J57" s="131">
        <v>318303.62725544302</v>
      </c>
      <c r="K57" s="54">
        <v>169500.15625</v>
      </c>
      <c r="L57" s="54">
        <f t="shared" si="8"/>
        <v>1877.8957748332048</v>
      </c>
      <c r="M57" s="127">
        <f t="shared" si="9"/>
        <v>-3.6518704939647595E-4</v>
      </c>
      <c r="N57" s="120">
        <f t="shared" si="10"/>
        <v>331428</v>
      </c>
      <c r="O57" s="125">
        <f t="shared" si="11"/>
        <v>4.8065498188987199E-3</v>
      </c>
      <c r="P57" s="55">
        <f t="shared" si="12"/>
        <v>4.4396074797561358E-3</v>
      </c>
      <c r="Q57" s="125">
        <f t="shared" si="13"/>
        <v>3.8485460014358708E-2</v>
      </c>
      <c r="R57" s="55">
        <f t="shared" si="14"/>
        <v>3.8864839999999998E-2</v>
      </c>
      <c r="S57" s="56">
        <f t="shared" si="15"/>
        <v>332142.51154752361</v>
      </c>
      <c r="T57" s="123">
        <f t="shared" si="16"/>
        <v>0</v>
      </c>
      <c r="U57" s="49">
        <f t="shared" si="17"/>
        <v>3.8485460014358708E-2</v>
      </c>
      <c r="V57" s="49">
        <f t="shared" si="23"/>
        <v>3.8864839999999998E-2</v>
      </c>
      <c r="W57" s="56">
        <f t="shared" si="18"/>
        <v>332142.51154752361</v>
      </c>
      <c r="X57" s="122">
        <f t="shared" si="19"/>
        <v>3.8485460014358708E-2</v>
      </c>
      <c r="Y57" s="55">
        <f t="shared" si="20"/>
        <v>3.8864840000000012E-2</v>
      </c>
      <c r="Z57" s="56">
        <f t="shared" si="21"/>
        <v>332142.51154752361</v>
      </c>
      <c r="AA57" s="124">
        <f t="shared" si="24"/>
        <v>332142.51154752361</v>
      </c>
      <c r="AB57" s="51">
        <f t="shared" si="25"/>
        <v>1959.5410346267668</v>
      </c>
      <c r="AC57" s="55">
        <f t="shared" si="26"/>
        <v>3.8485460014358708E-2</v>
      </c>
      <c r="AD57" s="55">
        <f t="shared" si="27"/>
        <v>3.8864840000000012E-2</v>
      </c>
      <c r="AE57" s="116"/>
      <c r="AF57" s="160">
        <v>333140.50506368349</v>
      </c>
      <c r="AG57" s="118">
        <f t="shared" si="28"/>
        <v>1965.428896551141</v>
      </c>
      <c r="AH57" s="55">
        <f t="shared" si="22"/>
        <v>-2.9957135232447918E-3</v>
      </c>
      <c r="AI57" s="55">
        <f t="shared" si="22"/>
        <v>-2.9957135232446808E-3</v>
      </c>
      <c r="AJ57" s="119">
        <f t="shared" si="29"/>
        <v>0</v>
      </c>
      <c r="AL57" s="120">
        <v>249667</v>
      </c>
      <c r="AM57" s="50">
        <v>30332</v>
      </c>
      <c r="AN57" s="50">
        <v>51429</v>
      </c>
    </row>
    <row r="58" spans="1:40">
      <c r="A58" s="9" t="s">
        <v>140</v>
      </c>
      <c r="B58" s="23" t="s">
        <v>141</v>
      </c>
      <c r="E58" s="134">
        <v>335260.49399808631</v>
      </c>
      <c r="F58" s="52">
        <v>194611.96875</v>
      </c>
      <c r="G58" s="251">
        <f t="shared" si="7"/>
        <v>1722.7126170680924</v>
      </c>
      <c r="H58" s="53">
        <v>1.4434430157927114E-2</v>
      </c>
      <c r="J58" s="131">
        <v>330410.67652504286</v>
      </c>
      <c r="K58" s="54">
        <v>195498.4375</v>
      </c>
      <c r="L58" s="54">
        <f t="shared" si="8"/>
        <v>1690.0936946109498</v>
      </c>
      <c r="M58" s="127">
        <f t="shared" si="9"/>
        <v>4.5550577166133532E-3</v>
      </c>
      <c r="N58" s="120">
        <f t="shared" si="10"/>
        <v>349285</v>
      </c>
      <c r="O58" s="125">
        <f t="shared" si="11"/>
        <v>1.4678150004259649E-2</v>
      </c>
      <c r="P58" s="55">
        <f t="shared" si="12"/>
        <v>1.9300067541315302E-2</v>
      </c>
      <c r="Q58" s="125">
        <f t="shared" si="13"/>
        <v>4.3596929305960375E-2</v>
      </c>
      <c r="R58" s="55">
        <f t="shared" si="14"/>
        <v>3.8864839999999998E-2</v>
      </c>
      <c r="S58" s="56">
        <f t="shared" si="15"/>
        <v>349876.82205400226</v>
      </c>
      <c r="T58" s="123">
        <f t="shared" si="16"/>
        <v>0</v>
      </c>
      <c r="U58" s="49">
        <f t="shared" si="17"/>
        <v>4.3596929305960375E-2</v>
      </c>
      <c r="V58" s="49">
        <f t="shared" si="23"/>
        <v>3.8864839999999998E-2</v>
      </c>
      <c r="W58" s="56">
        <f t="shared" si="18"/>
        <v>349876.82205400226</v>
      </c>
      <c r="X58" s="122">
        <f t="shared" si="19"/>
        <v>4.3596929305960375E-2</v>
      </c>
      <c r="Y58" s="55">
        <f t="shared" si="20"/>
        <v>3.8864840000000012E-2</v>
      </c>
      <c r="Z58" s="56">
        <f t="shared" si="21"/>
        <v>349876.82205400226</v>
      </c>
      <c r="AA58" s="124">
        <f t="shared" si="24"/>
        <v>349876.82205400226</v>
      </c>
      <c r="AB58" s="51">
        <f t="shared" si="25"/>
        <v>1789.6655672964255</v>
      </c>
      <c r="AC58" s="55">
        <f t="shared" si="26"/>
        <v>4.3596929305960375E-2</v>
      </c>
      <c r="AD58" s="55">
        <f t="shared" si="27"/>
        <v>3.8864840000000234E-2</v>
      </c>
      <c r="AE58" s="116"/>
      <c r="AF58" s="160">
        <v>345709.63200678671</v>
      </c>
      <c r="AG58" s="118">
        <f t="shared" si="28"/>
        <v>1768.3498468205746</v>
      </c>
      <c r="AH58" s="55">
        <f t="shared" si="22"/>
        <v>1.2054017769264069E-2</v>
      </c>
      <c r="AI58" s="55">
        <f t="shared" si="22"/>
        <v>1.2054017769264291E-2</v>
      </c>
      <c r="AJ58" s="119">
        <f t="shared" si="29"/>
        <v>0</v>
      </c>
      <c r="AL58" s="120">
        <v>271165</v>
      </c>
      <c r="AM58" s="50">
        <v>27873</v>
      </c>
      <c r="AN58" s="50">
        <v>50247</v>
      </c>
    </row>
    <row r="59" spans="1:40">
      <c r="A59" s="9" t="s">
        <v>142</v>
      </c>
      <c r="B59" s="23" t="s">
        <v>143</v>
      </c>
      <c r="E59" s="134">
        <v>313980.32309207472</v>
      </c>
      <c r="F59" s="52">
        <v>177652.984375</v>
      </c>
      <c r="G59" s="251">
        <f t="shared" si="7"/>
        <v>1767.3799525332331</v>
      </c>
      <c r="H59" s="53">
        <v>-2.3346131549619065E-2</v>
      </c>
      <c r="J59" s="131">
        <v>321799.34215791349</v>
      </c>
      <c r="K59" s="54">
        <v>178117.21875</v>
      </c>
      <c r="L59" s="54">
        <f t="shared" si="8"/>
        <v>1806.671721107331</v>
      </c>
      <c r="M59" s="127">
        <f t="shared" si="9"/>
        <v>2.6131526955948114E-3</v>
      </c>
      <c r="N59" s="120">
        <f t="shared" si="10"/>
        <v>326776</v>
      </c>
      <c r="O59" s="125">
        <f t="shared" si="11"/>
        <v>-2.4297809353512667E-2</v>
      </c>
      <c r="P59" s="55">
        <f t="shared" si="12"/>
        <v>-2.1748150543926981E-2</v>
      </c>
      <c r="Q59" s="125">
        <f t="shared" si="13"/>
        <v>4.157955245700462E-2</v>
      </c>
      <c r="R59" s="55">
        <f t="shared" si="14"/>
        <v>3.8864839999999998E-2</v>
      </c>
      <c r="S59" s="56">
        <f t="shared" si="15"/>
        <v>327035.4844065489</v>
      </c>
      <c r="T59" s="123">
        <f t="shared" si="16"/>
        <v>0.47099405617600393</v>
      </c>
      <c r="U59" s="49">
        <f t="shared" si="17"/>
        <v>4.4607352845556392E-2</v>
      </c>
      <c r="V59" s="49">
        <f t="shared" si="23"/>
        <v>4.1884748905455051E-2</v>
      </c>
      <c r="W59" s="56">
        <f t="shared" si="18"/>
        <v>327986.15415080468</v>
      </c>
      <c r="X59" s="122">
        <f t="shared" si="19"/>
        <v>4.4607352845556392E-2</v>
      </c>
      <c r="Y59" s="55">
        <f t="shared" si="20"/>
        <v>4.1884748905455016E-2</v>
      </c>
      <c r="Z59" s="56">
        <f t="shared" si="21"/>
        <v>327986.15415080468</v>
      </c>
      <c r="AA59" s="124">
        <f t="shared" si="24"/>
        <v>327986.15415080468</v>
      </c>
      <c r="AB59" s="51">
        <f t="shared" si="25"/>
        <v>1841.4062180656226</v>
      </c>
      <c r="AC59" s="55">
        <f t="shared" si="26"/>
        <v>4.4607352845556392E-2</v>
      </c>
      <c r="AD59" s="55">
        <f t="shared" si="27"/>
        <v>4.1884748905455016E-2</v>
      </c>
      <c r="AE59" s="116"/>
      <c r="AF59" s="160">
        <v>336771.80419519253</v>
      </c>
      <c r="AG59" s="118">
        <f t="shared" si="28"/>
        <v>1890.7313204113937</v>
      </c>
      <c r="AH59" s="55">
        <f t="shared" si="22"/>
        <v>-2.6087843266402677E-2</v>
      </c>
      <c r="AI59" s="55">
        <f t="shared" si="22"/>
        <v>-2.6087843266402677E-2</v>
      </c>
      <c r="AJ59" s="119">
        <f t="shared" si="29"/>
        <v>0</v>
      </c>
      <c r="AL59" s="120">
        <v>251519</v>
      </c>
      <c r="AM59" s="50">
        <v>26865</v>
      </c>
      <c r="AN59" s="50">
        <v>48392</v>
      </c>
    </row>
    <row r="60" spans="1:40">
      <c r="A60" s="9" t="s">
        <v>144</v>
      </c>
      <c r="B60" s="23" t="s">
        <v>145</v>
      </c>
      <c r="E60" s="134">
        <v>496130.94339789491</v>
      </c>
      <c r="F60" s="52">
        <v>263993.09375</v>
      </c>
      <c r="G60" s="251">
        <f t="shared" si="7"/>
        <v>1879.3330399306892</v>
      </c>
      <c r="H60" s="53">
        <v>1.6008630730414586E-2</v>
      </c>
      <c r="J60" s="131">
        <v>488149.44201081624</v>
      </c>
      <c r="K60" s="54">
        <v>264819.25</v>
      </c>
      <c r="L60" s="54">
        <f t="shared" si="8"/>
        <v>1843.33065670572</v>
      </c>
      <c r="M60" s="127">
        <f t="shared" si="9"/>
        <v>3.1294616016825927E-3</v>
      </c>
      <c r="N60" s="120">
        <f t="shared" si="10"/>
        <v>516232</v>
      </c>
      <c r="O60" s="125">
        <f t="shared" si="11"/>
        <v>1.6350528547570908E-2</v>
      </c>
      <c r="P60" s="55">
        <f t="shared" si="12"/>
        <v>1.9531158500510237E-2</v>
      </c>
      <c r="Q60" s="125">
        <f t="shared" si="13"/>
        <v>4.2115927626118044E-2</v>
      </c>
      <c r="R60" s="55">
        <f t="shared" si="14"/>
        <v>3.8864839999999998E-2</v>
      </c>
      <c r="S60" s="56">
        <f t="shared" si="15"/>
        <v>517025.9583031183</v>
      </c>
      <c r="T60" s="123">
        <f t="shared" si="16"/>
        <v>0</v>
      </c>
      <c r="U60" s="49">
        <f t="shared" si="17"/>
        <v>4.2115927626118044E-2</v>
      </c>
      <c r="V60" s="49">
        <f t="shared" si="23"/>
        <v>3.8864839999999998E-2</v>
      </c>
      <c r="W60" s="56">
        <f t="shared" si="18"/>
        <v>517025.9583031183</v>
      </c>
      <c r="X60" s="122">
        <f t="shared" si="19"/>
        <v>4.2115927626118044E-2</v>
      </c>
      <c r="Y60" s="55">
        <f t="shared" si="20"/>
        <v>3.8864840000000012E-2</v>
      </c>
      <c r="Z60" s="56">
        <f t="shared" si="21"/>
        <v>517025.9583031183</v>
      </c>
      <c r="AA60" s="124">
        <f t="shared" si="24"/>
        <v>517025.9583031183</v>
      </c>
      <c r="AB60" s="51">
        <f t="shared" si="25"/>
        <v>1952.3730178343089</v>
      </c>
      <c r="AC60" s="55">
        <f t="shared" si="26"/>
        <v>4.2115927626118044E-2</v>
      </c>
      <c r="AD60" s="55">
        <f t="shared" si="27"/>
        <v>3.8864840000000012E-2</v>
      </c>
      <c r="AE60" s="116"/>
      <c r="AF60" s="160">
        <v>510874.30427726009</v>
      </c>
      <c r="AG60" s="118">
        <f t="shared" si="28"/>
        <v>1929.1433846945042</v>
      </c>
      <c r="AH60" s="55">
        <f t="shared" si="22"/>
        <v>1.2041423838219822E-2</v>
      </c>
      <c r="AI60" s="55">
        <f t="shared" si="22"/>
        <v>1.2041423838220044E-2</v>
      </c>
      <c r="AJ60" s="119">
        <f t="shared" si="29"/>
        <v>0</v>
      </c>
      <c r="AL60" s="120">
        <v>397235</v>
      </c>
      <c r="AM60" s="50">
        <v>40706</v>
      </c>
      <c r="AN60" s="50">
        <v>78291</v>
      </c>
    </row>
    <row r="61" spans="1:40">
      <c r="A61" s="9" t="s">
        <v>146</v>
      </c>
      <c r="B61" s="23" t="s">
        <v>147</v>
      </c>
      <c r="E61" s="134">
        <v>222570.51654129883</v>
      </c>
      <c r="F61" s="52">
        <v>120626.71875</v>
      </c>
      <c r="G61" s="251">
        <f t="shared" si="7"/>
        <v>1845.1178880408602</v>
      </c>
      <c r="H61" s="53">
        <v>-1.4282790701297898E-2</v>
      </c>
      <c r="J61" s="131">
        <v>225090.48588193604</v>
      </c>
      <c r="K61" s="54">
        <v>120801.65625</v>
      </c>
      <c r="L61" s="54">
        <f t="shared" si="8"/>
        <v>1863.3062895769365</v>
      </c>
      <c r="M61" s="127">
        <f t="shared" si="9"/>
        <v>1.4502384033387994E-3</v>
      </c>
      <c r="N61" s="120">
        <f t="shared" si="10"/>
        <v>231672</v>
      </c>
      <c r="O61" s="125">
        <f t="shared" si="11"/>
        <v>-1.1195361415493044E-2</v>
      </c>
      <c r="P61" s="55">
        <f t="shared" si="12"/>
        <v>-9.7613589552182356E-3</v>
      </c>
      <c r="Q61" s="125">
        <f t="shared" si="13"/>
        <v>4.0371441686846365E-2</v>
      </c>
      <c r="R61" s="55">
        <f t="shared" si="14"/>
        <v>3.8864839999999998E-2</v>
      </c>
      <c r="S61" s="56">
        <f t="shared" si="15"/>
        <v>231672</v>
      </c>
      <c r="T61" s="123">
        <f t="shared" si="16"/>
        <v>0.21139921938750916</v>
      </c>
      <c r="U61" s="49">
        <f t="shared" si="17"/>
        <v>4.1728852079415235E-2</v>
      </c>
      <c r="V61" s="49">
        <f t="shared" si="23"/>
        <v>4.0220284674647909E-2</v>
      </c>
      <c r="W61" s="56">
        <f t="shared" si="18"/>
        <v>231858.12870328972</v>
      </c>
      <c r="X61" s="122">
        <f t="shared" si="19"/>
        <v>4.1728852079415235E-2</v>
      </c>
      <c r="Y61" s="55">
        <f t="shared" si="20"/>
        <v>4.0220284674647999E-2</v>
      </c>
      <c r="Z61" s="56">
        <f t="shared" si="21"/>
        <v>231858.12870328972</v>
      </c>
      <c r="AA61" s="124">
        <f t="shared" si="24"/>
        <v>231858.12870328972</v>
      </c>
      <c r="AB61" s="51">
        <f t="shared" si="25"/>
        <v>1919.3290547561487</v>
      </c>
      <c r="AC61" s="55">
        <f t="shared" si="26"/>
        <v>4.1728852079415235E-2</v>
      </c>
      <c r="AD61" s="55">
        <f t="shared" si="27"/>
        <v>4.0220284674647999E-2</v>
      </c>
      <c r="AE61" s="116"/>
      <c r="AF61" s="160">
        <v>235446.39605587398</v>
      </c>
      <c r="AG61" s="118">
        <f t="shared" si="28"/>
        <v>1949.0328474355993</v>
      </c>
      <c r="AH61" s="55">
        <f t="shared" si="22"/>
        <v>-1.524027299926356E-2</v>
      </c>
      <c r="AI61" s="55">
        <f t="shared" si="22"/>
        <v>-1.524027299926356E-2</v>
      </c>
      <c r="AJ61" s="119">
        <f t="shared" si="29"/>
        <v>0</v>
      </c>
      <c r="AL61" s="120">
        <v>178876</v>
      </c>
      <c r="AM61" s="50">
        <v>18960</v>
      </c>
      <c r="AN61" s="50">
        <v>33836</v>
      </c>
    </row>
    <row r="62" spans="1:40">
      <c r="A62" s="9" t="s">
        <v>148</v>
      </c>
      <c r="B62" s="23" t="s">
        <v>149</v>
      </c>
      <c r="E62" s="134">
        <v>1101822.920366535</v>
      </c>
      <c r="F62" s="52">
        <v>604647.125</v>
      </c>
      <c r="G62" s="251">
        <f t="shared" si="7"/>
        <v>1822.2577678948444</v>
      </c>
      <c r="H62" s="53">
        <v>4.6162019831227363E-2</v>
      </c>
      <c r="J62" s="131">
        <v>1052722.2604776714</v>
      </c>
      <c r="K62" s="54">
        <v>607792.6875</v>
      </c>
      <c r="L62" s="54">
        <f t="shared" si="8"/>
        <v>1732.0416683652045</v>
      </c>
      <c r="M62" s="127">
        <f t="shared" si="9"/>
        <v>5.2023111827415036E-3</v>
      </c>
      <c r="N62" s="120">
        <f t="shared" si="10"/>
        <v>1149387</v>
      </c>
      <c r="O62" s="125">
        <f t="shared" si="11"/>
        <v>4.6641608838578374E-2</v>
      </c>
      <c r="P62" s="55">
        <f t="shared" si="12"/>
        <v>5.2086564184561812E-2</v>
      </c>
      <c r="Q62" s="125">
        <f t="shared" si="13"/>
        <v>4.3708681610476585E-2</v>
      </c>
      <c r="R62" s="55">
        <f t="shared" si="14"/>
        <v>3.8307085050797246E-2</v>
      </c>
      <c r="S62" s="56">
        <f t="shared" si="15"/>
        <v>1149982.1475839613</v>
      </c>
      <c r="T62" s="123">
        <f t="shared" si="16"/>
        <v>0</v>
      </c>
      <c r="U62" s="49">
        <f t="shared" si="17"/>
        <v>4.3708681610476585E-2</v>
      </c>
      <c r="V62" s="49">
        <f t="shared" si="23"/>
        <v>3.8307085050797246E-2</v>
      </c>
      <c r="W62" s="56">
        <f t="shared" si="18"/>
        <v>1149982.1475839613</v>
      </c>
      <c r="X62" s="122">
        <f t="shared" si="19"/>
        <v>4.3708681610476585E-2</v>
      </c>
      <c r="Y62" s="55">
        <f t="shared" si="20"/>
        <v>3.8307085050797163E-2</v>
      </c>
      <c r="Z62" s="56">
        <f t="shared" si="21"/>
        <v>1149982.1475839613</v>
      </c>
      <c r="AA62" s="124">
        <f t="shared" si="24"/>
        <v>1149982.1475839613</v>
      </c>
      <c r="AB62" s="51">
        <f t="shared" si="25"/>
        <v>1892.0631511940678</v>
      </c>
      <c r="AC62" s="55">
        <f t="shared" si="26"/>
        <v>4.3708681610476585E-2</v>
      </c>
      <c r="AD62" s="55">
        <f t="shared" si="27"/>
        <v>3.8307085050797163E-2</v>
      </c>
      <c r="AE62" s="116"/>
      <c r="AF62" s="160">
        <v>1102556.6915667211</v>
      </c>
      <c r="AG62" s="118">
        <f t="shared" si="28"/>
        <v>1814.0341505288693</v>
      </c>
      <c r="AH62" s="55">
        <f t="shared" si="22"/>
        <v>4.3014074813558123E-2</v>
      </c>
      <c r="AI62" s="55">
        <f t="shared" si="22"/>
        <v>4.3014074813558345E-2</v>
      </c>
      <c r="AJ62" s="119">
        <f t="shared" si="29"/>
        <v>0</v>
      </c>
      <c r="AL62" s="120">
        <v>836078</v>
      </c>
      <c r="AM62" s="50">
        <v>85754</v>
      </c>
      <c r="AN62" s="50">
        <v>227555</v>
      </c>
    </row>
    <row r="63" spans="1:40">
      <c r="A63" s="9" t="s">
        <v>150</v>
      </c>
      <c r="B63" s="23" t="s">
        <v>151</v>
      </c>
      <c r="E63" s="134">
        <v>567005.85322504467</v>
      </c>
      <c r="F63" s="52">
        <v>358916.4375</v>
      </c>
      <c r="G63" s="251">
        <f t="shared" si="7"/>
        <v>1579.7712057281988</v>
      </c>
      <c r="H63" s="53">
        <v>1.1438288545764008E-2</v>
      </c>
      <c r="J63" s="131">
        <v>560612.57661327044</v>
      </c>
      <c r="K63" s="54">
        <v>360500</v>
      </c>
      <c r="L63" s="54">
        <f t="shared" si="8"/>
        <v>1555.0972998981149</v>
      </c>
      <c r="M63" s="127">
        <f t="shared" si="9"/>
        <v>4.412064577008934E-3</v>
      </c>
      <c r="N63" s="120">
        <f t="shared" si="10"/>
        <v>590857</v>
      </c>
      <c r="O63" s="125">
        <f t="shared" si="11"/>
        <v>1.1404090593894356E-2</v>
      </c>
      <c r="P63" s="55">
        <f t="shared" si="12"/>
        <v>1.5866470755045547E-2</v>
      </c>
      <c r="Q63" s="125">
        <f t="shared" si="13"/>
        <v>4.3448378760864159E-2</v>
      </c>
      <c r="R63" s="55">
        <f t="shared" si="14"/>
        <v>3.8864839999999998E-2</v>
      </c>
      <c r="S63" s="56">
        <f t="shared" si="15"/>
        <v>591641.33829559339</v>
      </c>
      <c r="T63" s="123">
        <f t="shared" si="16"/>
        <v>0</v>
      </c>
      <c r="U63" s="49">
        <f t="shared" si="17"/>
        <v>4.3448378760864159E-2</v>
      </c>
      <c r="V63" s="49">
        <f t="shared" si="23"/>
        <v>3.8864839999999998E-2</v>
      </c>
      <c r="W63" s="56">
        <f t="shared" si="18"/>
        <v>591641.33829559339</v>
      </c>
      <c r="X63" s="122">
        <f t="shared" si="19"/>
        <v>4.3448378760864159E-2</v>
      </c>
      <c r="Y63" s="55">
        <f t="shared" si="20"/>
        <v>3.8864840000000012E-2</v>
      </c>
      <c r="Z63" s="56">
        <f t="shared" si="21"/>
        <v>591641.33829559339</v>
      </c>
      <c r="AA63" s="124">
        <f t="shared" si="24"/>
        <v>591641.33829559339</v>
      </c>
      <c r="AB63" s="51">
        <f t="shared" si="25"/>
        <v>1641.1687608754323</v>
      </c>
      <c r="AC63" s="55">
        <f t="shared" si="26"/>
        <v>4.3448378760864159E-2</v>
      </c>
      <c r="AD63" s="55">
        <f t="shared" si="27"/>
        <v>3.8864840000000012E-2</v>
      </c>
      <c r="AE63" s="116"/>
      <c r="AF63" s="160">
        <v>586641.52498883428</v>
      </c>
      <c r="AG63" s="118">
        <f t="shared" si="28"/>
        <v>1627.2996532283892</v>
      </c>
      <c r="AH63" s="55">
        <f t="shared" si="22"/>
        <v>8.5227742902349579E-3</v>
      </c>
      <c r="AI63" s="55">
        <f t="shared" si="22"/>
        <v>8.5227742902349579E-3</v>
      </c>
      <c r="AJ63" s="119">
        <f t="shared" si="29"/>
        <v>0</v>
      </c>
      <c r="AL63" s="120">
        <v>451013</v>
      </c>
      <c r="AM63" s="50">
        <v>49058</v>
      </c>
      <c r="AN63" s="50">
        <v>90786</v>
      </c>
    </row>
    <row r="64" spans="1:40">
      <c r="A64" s="9" t="s">
        <v>152</v>
      </c>
      <c r="B64" s="23" t="s">
        <v>153</v>
      </c>
      <c r="E64" s="134">
        <v>698229.28008164081</v>
      </c>
      <c r="F64" s="52">
        <v>375745.53125</v>
      </c>
      <c r="G64" s="251">
        <f t="shared" si="7"/>
        <v>1858.2503902543506</v>
      </c>
      <c r="H64" s="53">
        <v>4.9090297013978379E-3</v>
      </c>
      <c r="J64" s="131">
        <v>694796.66389187844</v>
      </c>
      <c r="K64" s="54">
        <v>377694.125</v>
      </c>
      <c r="L64" s="54">
        <f t="shared" si="8"/>
        <v>1839.5749838361357</v>
      </c>
      <c r="M64" s="127">
        <f t="shared" si="9"/>
        <v>5.185939919278848E-3</v>
      </c>
      <c r="N64" s="120">
        <f t="shared" si="10"/>
        <v>727367</v>
      </c>
      <c r="O64" s="125">
        <f t="shared" si="11"/>
        <v>4.9404615309098787E-3</v>
      </c>
      <c r="P64" s="55">
        <f t="shared" si="12"/>
        <v>1.0152022386861415E-2</v>
      </c>
      <c r="Q64" s="125">
        <f t="shared" si="13"/>
        <v>4.42523306444913E-2</v>
      </c>
      <c r="R64" s="55">
        <f t="shared" si="14"/>
        <v>3.8864839999999998E-2</v>
      </c>
      <c r="S64" s="56">
        <f t="shared" si="15"/>
        <v>729127.55304947868</v>
      </c>
      <c r="T64" s="123">
        <f t="shared" si="16"/>
        <v>0</v>
      </c>
      <c r="U64" s="49">
        <f t="shared" si="17"/>
        <v>4.42523306444913E-2</v>
      </c>
      <c r="V64" s="49">
        <f t="shared" si="23"/>
        <v>3.8864839999999998E-2</v>
      </c>
      <c r="W64" s="56">
        <f t="shared" si="18"/>
        <v>729127.55304947868</v>
      </c>
      <c r="X64" s="122">
        <f t="shared" si="19"/>
        <v>4.42523306444913E-2</v>
      </c>
      <c r="Y64" s="55">
        <f t="shared" si="20"/>
        <v>3.8864840000000012E-2</v>
      </c>
      <c r="Z64" s="56">
        <f t="shared" si="21"/>
        <v>729127.55304947868</v>
      </c>
      <c r="AA64" s="124">
        <f t="shared" si="24"/>
        <v>729127.55304947868</v>
      </c>
      <c r="AB64" s="51">
        <f t="shared" si="25"/>
        <v>1930.4709943515236</v>
      </c>
      <c r="AC64" s="55">
        <f t="shared" si="26"/>
        <v>4.42523306444913E-2</v>
      </c>
      <c r="AD64" s="55">
        <f t="shared" si="27"/>
        <v>3.8864840000000012E-2</v>
      </c>
      <c r="AE64" s="116"/>
      <c r="AF64" s="160">
        <v>726858.68808908004</v>
      </c>
      <c r="AG64" s="118">
        <f t="shared" si="28"/>
        <v>1924.463845152688</v>
      </c>
      <c r="AH64" s="55">
        <f t="shared" si="22"/>
        <v>3.1214663834637779E-3</v>
      </c>
      <c r="AI64" s="55">
        <f t="shared" si="22"/>
        <v>3.1214663834637779E-3</v>
      </c>
      <c r="AJ64" s="119">
        <f t="shared" si="29"/>
        <v>0</v>
      </c>
      <c r="AL64" s="120">
        <v>561222</v>
      </c>
      <c r="AM64" s="50">
        <v>61695</v>
      </c>
      <c r="AN64" s="50">
        <v>104450</v>
      </c>
    </row>
    <row r="65" spans="1:40">
      <c r="A65" s="9" t="s">
        <v>154</v>
      </c>
      <c r="B65" s="23" t="s">
        <v>155</v>
      </c>
      <c r="E65" s="134">
        <v>474184.11982307333</v>
      </c>
      <c r="F65" s="52">
        <v>251486.8125</v>
      </c>
      <c r="G65" s="251">
        <f t="shared" si="7"/>
        <v>1885.5228037974093</v>
      </c>
      <c r="H65" s="53">
        <v>-3.8086910594724466E-2</v>
      </c>
      <c r="J65" s="131">
        <v>493411.94550110667</v>
      </c>
      <c r="K65" s="54">
        <v>252526.296875</v>
      </c>
      <c r="L65" s="54">
        <f t="shared" si="8"/>
        <v>1953.9032235733634</v>
      </c>
      <c r="M65" s="127">
        <f t="shared" si="9"/>
        <v>4.1333554020850372E-3</v>
      </c>
      <c r="N65" s="120">
        <f t="shared" si="10"/>
        <v>495761</v>
      </c>
      <c r="O65" s="125">
        <f t="shared" si="11"/>
        <v>-3.8969112631648262E-2</v>
      </c>
      <c r="P65" s="55">
        <f t="shared" si="12"/>
        <v>-3.4996830421773817E-2</v>
      </c>
      <c r="Q65" s="125">
        <f t="shared" si="13"/>
        <v>4.3158837598450184E-2</v>
      </c>
      <c r="R65" s="55">
        <f t="shared" si="14"/>
        <v>3.8864839999999998E-2</v>
      </c>
      <c r="S65" s="56">
        <f t="shared" si="15"/>
        <v>495761</v>
      </c>
      <c r="T65" s="123">
        <f t="shared" si="16"/>
        <v>0.7579172803849229</v>
      </c>
      <c r="U65" s="49">
        <f t="shared" si="17"/>
        <v>4.803852070358805E-2</v>
      </c>
      <c r="V65" s="49">
        <f t="shared" si="23"/>
        <v>4.3724436665010552E-2</v>
      </c>
      <c r="W65" s="56">
        <f t="shared" si="18"/>
        <v>496963.22348050668</v>
      </c>
      <c r="X65" s="122">
        <f t="shared" si="19"/>
        <v>4.803852070358805E-2</v>
      </c>
      <c r="Y65" s="55">
        <f t="shared" si="20"/>
        <v>4.3724436665010469E-2</v>
      </c>
      <c r="Z65" s="56">
        <f t="shared" si="21"/>
        <v>496963.22348050668</v>
      </c>
      <c r="AA65" s="124">
        <f t="shared" si="24"/>
        <v>496963.22348050668</v>
      </c>
      <c r="AB65" s="51">
        <f t="shared" si="25"/>
        <v>1967.9662262124821</v>
      </c>
      <c r="AC65" s="55">
        <f t="shared" si="26"/>
        <v>4.803852070358805E-2</v>
      </c>
      <c r="AD65" s="55">
        <f t="shared" si="27"/>
        <v>4.3724436665010469E-2</v>
      </c>
      <c r="AE65" s="116"/>
      <c r="AF65" s="160">
        <v>516170.79193873762</v>
      </c>
      <c r="AG65" s="118">
        <f t="shared" si="28"/>
        <v>2044.0278827445884</v>
      </c>
      <c r="AH65" s="55">
        <f t="shared" si="22"/>
        <v>-3.7211653115991505E-2</v>
      </c>
      <c r="AI65" s="55">
        <f t="shared" si="22"/>
        <v>-3.7211653115991616E-2</v>
      </c>
      <c r="AJ65" s="119">
        <f t="shared" si="29"/>
        <v>0</v>
      </c>
      <c r="AL65" s="120">
        <v>385451</v>
      </c>
      <c r="AM65" s="50">
        <v>41994</v>
      </c>
      <c r="AN65" s="50">
        <v>68316</v>
      </c>
    </row>
    <row r="66" spans="1:40">
      <c r="A66" s="9" t="s">
        <v>156</v>
      </c>
      <c r="B66" s="23" t="s">
        <v>157</v>
      </c>
      <c r="E66" s="134">
        <v>136167.27995576832</v>
      </c>
      <c r="F66" s="52">
        <v>79913.375</v>
      </c>
      <c r="G66" s="251">
        <f t="shared" si="7"/>
        <v>1703.9360426933329</v>
      </c>
      <c r="H66" s="53">
        <v>-7.2142912872701359E-3</v>
      </c>
      <c r="J66" s="131">
        <v>138320.58293331921</v>
      </c>
      <c r="K66" s="54">
        <v>81145.171875</v>
      </c>
      <c r="L66" s="54">
        <f t="shared" si="8"/>
        <v>1704.6064446865059</v>
      </c>
      <c r="M66" s="127">
        <f t="shared" si="9"/>
        <v>1.5414151573500678E-2</v>
      </c>
      <c r="N66" s="120">
        <f t="shared" si="10"/>
        <v>143390</v>
      </c>
      <c r="O66" s="125">
        <f t="shared" si="11"/>
        <v>-1.5567480499911857E-2</v>
      </c>
      <c r="P66" s="55">
        <f t="shared" si="12"/>
        <v>-3.9328843045427497E-4</v>
      </c>
      <c r="Q66" s="125">
        <f t="shared" si="13"/>
        <v>5.4878060108140447E-2</v>
      </c>
      <c r="R66" s="55">
        <f t="shared" si="14"/>
        <v>3.8864839999999998E-2</v>
      </c>
      <c r="S66" s="56">
        <f t="shared" si="15"/>
        <v>143639.87612994295</v>
      </c>
      <c r="T66" s="123">
        <f t="shared" si="16"/>
        <v>8.5173455431353535E-3</v>
      </c>
      <c r="U66" s="49">
        <f t="shared" si="17"/>
        <v>5.4933513216461449E-2</v>
      </c>
      <c r="V66" s="49">
        <f t="shared" si="23"/>
        <v>3.8919451321139345E-2</v>
      </c>
      <c r="W66" s="56">
        <f t="shared" si="18"/>
        <v>143647.42702886811</v>
      </c>
      <c r="X66" s="122">
        <f t="shared" si="19"/>
        <v>5.4933513216461449E-2</v>
      </c>
      <c r="Y66" s="55">
        <f t="shared" si="20"/>
        <v>3.8919451321139276E-2</v>
      </c>
      <c r="Z66" s="56">
        <f t="shared" si="21"/>
        <v>143647.42702886811</v>
      </c>
      <c r="AA66" s="124">
        <f t="shared" si="24"/>
        <v>143647.42702886811</v>
      </c>
      <c r="AB66" s="51">
        <f t="shared" si="25"/>
        <v>1770.2522985612704</v>
      </c>
      <c r="AC66" s="55">
        <f t="shared" si="26"/>
        <v>5.4933513216461449E-2</v>
      </c>
      <c r="AD66" s="55">
        <f t="shared" si="27"/>
        <v>3.8919451321139054E-2</v>
      </c>
      <c r="AE66" s="116"/>
      <c r="AF66" s="160">
        <v>144691.7401761717</v>
      </c>
      <c r="AG66" s="118">
        <f t="shared" si="28"/>
        <v>1783.1219878252518</v>
      </c>
      <c r="AH66" s="55">
        <f t="shared" si="22"/>
        <v>-7.2175035425799949E-3</v>
      </c>
      <c r="AI66" s="55">
        <f t="shared" si="22"/>
        <v>-7.217503542580217E-3</v>
      </c>
      <c r="AJ66" s="119">
        <f t="shared" si="29"/>
        <v>0</v>
      </c>
      <c r="AL66" s="120">
        <v>111563</v>
      </c>
      <c r="AM66" s="50">
        <v>11940</v>
      </c>
      <c r="AN66" s="50">
        <v>19887</v>
      </c>
    </row>
    <row r="67" spans="1:40">
      <c r="A67" s="9" t="s">
        <v>158</v>
      </c>
      <c r="B67" s="23" t="s">
        <v>159</v>
      </c>
      <c r="E67" s="134">
        <v>526604.35184961231</v>
      </c>
      <c r="F67" s="52">
        <v>333199</v>
      </c>
      <c r="G67" s="251">
        <f t="shared" si="7"/>
        <v>1580.4499768895234</v>
      </c>
      <c r="H67" s="53">
        <v>-1.4038739870905093E-2</v>
      </c>
      <c r="J67" s="131">
        <v>535306.19149276649</v>
      </c>
      <c r="K67" s="54">
        <v>335015.1875</v>
      </c>
      <c r="L67" s="54">
        <f t="shared" si="8"/>
        <v>1597.8564896935202</v>
      </c>
      <c r="M67" s="127">
        <f t="shared" si="9"/>
        <v>5.4507591559398438E-3</v>
      </c>
      <c r="N67" s="120">
        <f t="shared" si="10"/>
        <v>550626</v>
      </c>
      <c r="O67" s="125">
        <f t="shared" si="11"/>
        <v>-1.6255817290078522E-2</v>
      </c>
      <c r="P67" s="55">
        <f t="shared" si="12"/>
        <v>-1.0893664679069825E-2</v>
      </c>
      <c r="Q67" s="125">
        <f t="shared" si="13"/>
        <v>4.4527442038414078E-2</v>
      </c>
      <c r="R67" s="55">
        <f t="shared" si="14"/>
        <v>3.8864839999999998E-2</v>
      </c>
      <c r="S67" s="56">
        <f t="shared" si="15"/>
        <v>550626</v>
      </c>
      <c r="T67" s="123">
        <f t="shared" si="16"/>
        <v>0.23592127079739741</v>
      </c>
      <c r="U67" s="49">
        <f t="shared" si="17"/>
        <v>4.6048361865771215E-2</v>
      </c>
      <c r="V67" s="49">
        <f t="shared" si="23"/>
        <v>4.0377514602418112E-2</v>
      </c>
      <c r="W67" s="56">
        <f t="shared" si="18"/>
        <v>550853.61960367311</v>
      </c>
      <c r="X67" s="122">
        <f t="shared" si="19"/>
        <v>4.6048361865771215E-2</v>
      </c>
      <c r="Y67" s="55">
        <f t="shared" si="20"/>
        <v>4.0377514602418119E-2</v>
      </c>
      <c r="Z67" s="56">
        <f t="shared" si="21"/>
        <v>550853.61960367311</v>
      </c>
      <c r="AA67" s="124">
        <f t="shared" si="24"/>
        <v>550853.61960367311</v>
      </c>
      <c r="AB67" s="51">
        <f t="shared" si="25"/>
        <v>1644.2646189097713</v>
      </c>
      <c r="AC67" s="55">
        <f t="shared" si="26"/>
        <v>4.6048361865771215E-2</v>
      </c>
      <c r="AD67" s="55">
        <f t="shared" si="27"/>
        <v>4.0377514602417897E-2</v>
      </c>
      <c r="AE67" s="116"/>
      <c r="AF67" s="160">
        <v>560306.34934992751</v>
      </c>
      <c r="AG67" s="118">
        <f t="shared" si="28"/>
        <v>1672.4804434423663</v>
      </c>
      <c r="AH67" s="55">
        <f t="shared" si="22"/>
        <v>-1.6870645419637897E-2</v>
      </c>
      <c r="AI67" s="55">
        <f t="shared" si="22"/>
        <v>-1.6870645419637897E-2</v>
      </c>
      <c r="AJ67" s="119">
        <f t="shared" si="29"/>
        <v>0</v>
      </c>
      <c r="AL67" s="120">
        <v>410578</v>
      </c>
      <c r="AM67" s="50">
        <v>46480</v>
      </c>
      <c r="AN67" s="50">
        <v>93568</v>
      </c>
    </row>
    <row r="68" spans="1:40">
      <c r="A68" s="9" t="s">
        <v>160</v>
      </c>
      <c r="B68" s="23" t="s">
        <v>161</v>
      </c>
      <c r="E68" s="134">
        <v>643025.64618414943</v>
      </c>
      <c r="F68" s="52">
        <v>409607.5625</v>
      </c>
      <c r="G68" s="251">
        <f t="shared" si="7"/>
        <v>1569.8578470072789</v>
      </c>
      <c r="H68" s="53">
        <v>-2.0262475665949631E-2</v>
      </c>
      <c r="J68" s="131">
        <v>656482.68014181429</v>
      </c>
      <c r="K68" s="54">
        <v>412727.875</v>
      </c>
      <c r="L68" s="54">
        <f t="shared" si="8"/>
        <v>1590.5944810289691</v>
      </c>
      <c r="M68" s="127">
        <f t="shared" si="9"/>
        <v>7.6178097908043974E-3</v>
      </c>
      <c r="N68" s="120">
        <f t="shared" si="10"/>
        <v>672701</v>
      </c>
      <c r="O68" s="125">
        <f t="shared" si="11"/>
        <v>-2.0498688487498029E-2</v>
      </c>
      <c r="P68" s="55">
        <f t="shared" si="12"/>
        <v>-1.3037033806552301E-2</v>
      </c>
      <c r="Q68" s="125">
        <f t="shared" si="13"/>
        <v>4.6778714749474481E-2</v>
      </c>
      <c r="R68" s="55">
        <f t="shared" si="14"/>
        <v>3.8864839999999998E-2</v>
      </c>
      <c r="S68" s="56">
        <f t="shared" si="15"/>
        <v>673105.55946359423</v>
      </c>
      <c r="T68" s="123">
        <f t="shared" si="16"/>
        <v>0.28233966013107309</v>
      </c>
      <c r="U68" s="49">
        <f t="shared" si="17"/>
        <v>4.8602804231026919E-2</v>
      </c>
      <c r="V68" s="49">
        <f t="shared" si="23"/>
        <v>4.0675138968346979E-2</v>
      </c>
      <c r="W68" s="56">
        <f t="shared" si="18"/>
        <v>674278.49578116718</v>
      </c>
      <c r="X68" s="122">
        <f t="shared" si="19"/>
        <v>4.8602804231026919E-2</v>
      </c>
      <c r="Y68" s="55">
        <f t="shared" si="20"/>
        <v>4.0675138968347069E-2</v>
      </c>
      <c r="Z68" s="56">
        <f t="shared" si="21"/>
        <v>674278.49578116718</v>
      </c>
      <c r="AA68" s="124">
        <f t="shared" si="24"/>
        <v>674278.49578116718</v>
      </c>
      <c r="AB68" s="51">
        <f t="shared" si="25"/>
        <v>1633.7120330948503</v>
      </c>
      <c r="AC68" s="55">
        <f t="shared" si="26"/>
        <v>4.8602804231026919E-2</v>
      </c>
      <c r="AD68" s="55">
        <f t="shared" si="27"/>
        <v>4.0675138968347291E-2</v>
      </c>
      <c r="AE68" s="116"/>
      <c r="AF68" s="160">
        <v>687426.09983894217</v>
      </c>
      <c r="AG68" s="118">
        <f t="shared" si="28"/>
        <v>1665.5674149436652</v>
      </c>
      <c r="AH68" s="55">
        <f t="shared" si="22"/>
        <v>-1.9125843579194002E-2</v>
      </c>
      <c r="AI68" s="55">
        <f t="shared" si="22"/>
        <v>-1.9125843579193891E-2</v>
      </c>
      <c r="AJ68" s="119">
        <f t="shared" si="29"/>
        <v>0</v>
      </c>
      <c r="AL68" s="120">
        <v>494780</v>
      </c>
      <c r="AM68" s="50">
        <v>58582</v>
      </c>
      <c r="AN68" s="50">
        <v>119339</v>
      </c>
    </row>
    <row r="69" spans="1:40">
      <c r="A69" s="9" t="s">
        <v>162</v>
      </c>
      <c r="B69" s="23" t="s">
        <v>163</v>
      </c>
      <c r="E69" s="134">
        <v>402011.59346199717</v>
      </c>
      <c r="F69" s="52">
        <v>238697.65625</v>
      </c>
      <c r="G69" s="251">
        <f t="shared" si="7"/>
        <v>1684.1874351751082</v>
      </c>
      <c r="H69" s="53">
        <v>-2.0094884583312878E-2</v>
      </c>
      <c r="J69" s="131">
        <v>410973.67328733474</v>
      </c>
      <c r="K69" s="54">
        <v>239817.171875</v>
      </c>
      <c r="L69" s="54">
        <f t="shared" si="8"/>
        <v>1713.6957711332977</v>
      </c>
      <c r="M69" s="127">
        <f t="shared" si="9"/>
        <v>4.6900989418492411E-3</v>
      </c>
      <c r="N69" s="120">
        <f t="shared" si="10"/>
        <v>420103</v>
      </c>
      <c r="O69" s="125">
        <f t="shared" si="11"/>
        <v>-2.1806943869788209E-2</v>
      </c>
      <c r="P69" s="55">
        <f t="shared" si="12"/>
        <v>-1.7219121652307656E-2</v>
      </c>
      <c r="Q69" s="125">
        <f t="shared" si="13"/>
        <v>4.3737218886808371E-2</v>
      </c>
      <c r="R69" s="55">
        <f t="shared" si="14"/>
        <v>3.8864839999999998E-2</v>
      </c>
      <c r="S69" s="56">
        <f t="shared" si="15"/>
        <v>420103</v>
      </c>
      <c r="T69" s="123">
        <f t="shared" si="16"/>
        <v>0.3729100520261539</v>
      </c>
      <c r="U69" s="49">
        <f t="shared" si="17"/>
        <v>4.6139449122435394E-2</v>
      </c>
      <c r="V69" s="49">
        <f t="shared" si="23"/>
        <v>4.1255856133389716E-2</v>
      </c>
      <c r="W69" s="56">
        <f t="shared" si="18"/>
        <v>420560.18692516617</v>
      </c>
      <c r="X69" s="122">
        <f t="shared" si="19"/>
        <v>4.6139449122435394E-2</v>
      </c>
      <c r="Y69" s="55">
        <f t="shared" si="20"/>
        <v>4.1255856133389779E-2</v>
      </c>
      <c r="Z69" s="56">
        <f t="shared" si="21"/>
        <v>420560.18692516617</v>
      </c>
      <c r="AA69" s="124">
        <f t="shared" si="24"/>
        <v>420560.18692516617</v>
      </c>
      <c r="AB69" s="51">
        <f t="shared" si="25"/>
        <v>1753.6700297023556</v>
      </c>
      <c r="AC69" s="55">
        <f t="shared" si="26"/>
        <v>4.6139449122435394E-2</v>
      </c>
      <c r="AD69" s="55">
        <f t="shared" si="27"/>
        <v>4.1255856133390001E-2</v>
      </c>
      <c r="AE69" s="116"/>
      <c r="AF69" s="160">
        <v>430256.97529754741</v>
      </c>
      <c r="AG69" s="118">
        <f t="shared" si="28"/>
        <v>1794.1041166218508</v>
      </c>
      <c r="AH69" s="55">
        <f t="shared" si="22"/>
        <v>-2.2537202019038416E-2</v>
      </c>
      <c r="AI69" s="55">
        <f t="shared" si="22"/>
        <v>-2.2537202019038527E-2</v>
      </c>
      <c r="AJ69" s="119">
        <f t="shared" si="29"/>
        <v>0</v>
      </c>
      <c r="AL69" s="120">
        <v>312029</v>
      </c>
      <c r="AM69" s="50">
        <v>34410</v>
      </c>
      <c r="AN69" s="50">
        <v>73664</v>
      </c>
    </row>
    <row r="70" spans="1:40">
      <c r="A70" s="9" t="s">
        <v>164</v>
      </c>
      <c r="B70" s="23" t="s">
        <v>165</v>
      </c>
      <c r="E70" s="134">
        <v>364483.33747084351</v>
      </c>
      <c r="F70" s="52">
        <v>195172.625</v>
      </c>
      <c r="G70" s="251">
        <f t="shared" si="7"/>
        <v>1867.4921110009332</v>
      </c>
      <c r="H70" s="53">
        <v>-1.1199771785320389E-2</v>
      </c>
      <c r="J70" s="131">
        <v>369181.28384632117</v>
      </c>
      <c r="K70" s="54">
        <v>196347.5</v>
      </c>
      <c r="L70" s="54">
        <f t="shared" si="8"/>
        <v>1880.2443822626781</v>
      </c>
      <c r="M70" s="127">
        <f t="shared" si="9"/>
        <v>6.0196710476174697E-3</v>
      </c>
      <c r="N70" s="120">
        <f t="shared" si="10"/>
        <v>380457</v>
      </c>
      <c r="O70" s="125">
        <f t="shared" si="11"/>
        <v>-1.2725310250108035E-2</v>
      </c>
      <c r="P70" s="55">
        <f t="shared" si="12"/>
        <v>-6.7822413841752693E-3</v>
      </c>
      <c r="Q70" s="125">
        <f t="shared" si="13"/>
        <v>4.5118464599735786E-2</v>
      </c>
      <c r="R70" s="55">
        <f t="shared" si="14"/>
        <v>3.8864839999999998E-2</v>
      </c>
      <c r="S70" s="56">
        <f t="shared" si="15"/>
        <v>380928.26602971531</v>
      </c>
      <c r="T70" s="123">
        <f t="shared" si="16"/>
        <v>0.14688124275420184</v>
      </c>
      <c r="U70" s="49">
        <f t="shared" si="17"/>
        <v>4.6065903533351271E-2</v>
      </c>
      <c r="V70" s="49">
        <f t="shared" si="23"/>
        <v>3.9806609789281508E-2</v>
      </c>
      <c r="W70" s="56">
        <f t="shared" si="18"/>
        <v>381273.59173428931</v>
      </c>
      <c r="X70" s="122">
        <f t="shared" si="19"/>
        <v>4.6065903533351271E-2</v>
      </c>
      <c r="Y70" s="55">
        <f t="shared" si="20"/>
        <v>3.9806609789281522E-2</v>
      </c>
      <c r="Z70" s="56">
        <f t="shared" si="21"/>
        <v>381273.59173428931</v>
      </c>
      <c r="AA70" s="124">
        <f t="shared" si="24"/>
        <v>381273.59173428931</v>
      </c>
      <c r="AB70" s="51">
        <f t="shared" si="25"/>
        <v>1941.8306407481089</v>
      </c>
      <c r="AC70" s="55">
        <f t="shared" si="26"/>
        <v>4.6065903533351271E-2</v>
      </c>
      <c r="AD70" s="55">
        <f t="shared" si="27"/>
        <v>3.9806609789281522E-2</v>
      </c>
      <c r="AE70" s="116"/>
      <c r="AF70" s="160">
        <v>386306.15648950828</v>
      </c>
      <c r="AG70" s="118">
        <f t="shared" si="28"/>
        <v>1967.4615489858963</v>
      </c>
      <c r="AH70" s="55">
        <f t="shared" si="22"/>
        <v>-1.3027399824407593E-2</v>
      </c>
      <c r="AI70" s="55">
        <f t="shared" si="22"/>
        <v>-1.3027399824407593E-2</v>
      </c>
      <c r="AJ70" s="119">
        <f t="shared" si="29"/>
        <v>0</v>
      </c>
      <c r="AL70" s="120">
        <v>293428</v>
      </c>
      <c r="AM70" s="50">
        <v>29511</v>
      </c>
      <c r="AN70" s="50">
        <v>57518</v>
      </c>
    </row>
    <row r="71" spans="1:40">
      <c r="A71" s="9" t="s">
        <v>166</v>
      </c>
      <c r="B71" s="23" t="s">
        <v>167</v>
      </c>
      <c r="E71" s="134">
        <v>450606.4372363321</v>
      </c>
      <c r="F71" s="52">
        <v>297252.1875</v>
      </c>
      <c r="G71" s="251">
        <f t="shared" si="7"/>
        <v>1515.906210904948</v>
      </c>
      <c r="H71" s="53">
        <v>-3.4253658180546043E-2</v>
      </c>
      <c r="J71" s="131">
        <v>468391.19196865655</v>
      </c>
      <c r="K71" s="54">
        <v>300121.75</v>
      </c>
      <c r="L71" s="54">
        <f t="shared" si="8"/>
        <v>1560.6706010765849</v>
      </c>
      <c r="M71" s="127">
        <f t="shared" si="9"/>
        <v>9.6536295464604294E-3</v>
      </c>
      <c r="N71" s="120">
        <f t="shared" si="10"/>
        <v>474494</v>
      </c>
      <c r="O71" s="125">
        <f t="shared" si="11"/>
        <v>-3.7969874406849513E-2</v>
      </c>
      <c r="P71" s="55">
        <f t="shared" si="12"/>
        <v>-2.8682791961838427E-2</v>
      </c>
      <c r="Q71" s="125">
        <f t="shared" si="13"/>
        <v>4.8893656314202838E-2</v>
      </c>
      <c r="R71" s="55">
        <f t="shared" si="14"/>
        <v>3.8864839999999998E-2</v>
      </c>
      <c r="S71" s="56">
        <f t="shared" si="15"/>
        <v>474494</v>
      </c>
      <c r="T71" s="123">
        <f t="shared" si="16"/>
        <v>0.62117578693748621</v>
      </c>
      <c r="U71" s="49">
        <f t="shared" si="17"/>
        <v>5.2914945870922381E-2</v>
      </c>
      <c r="V71" s="49">
        <f t="shared" si="23"/>
        <v>4.2847680688173288E-2</v>
      </c>
      <c r="W71" s="56">
        <f t="shared" si="18"/>
        <v>474494</v>
      </c>
      <c r="X71" s="122">
        <f t="shared" si="19"/>
        <v>5.2914945870922381E-2</v>
      </c>
      <c r="Y71" s="55">
        <f t="shared" si="20"/>
        <v>4.284768068817324E-2</v>
      </c>
      <c r="Z71" s="56">
        <f t="shared" si="21"/>
        <v>474494</v>
      </c>
      <c r="AA71" s="124">
        <f t="shared" si="24"/>
        <v>474494</v>
      </c>
      <c r="AB71" s="51">
        <f t="shared" si="25"/>
        <v>1581.005042120406</v>
      </c>
      <c r="AC71" s="55">
        <f t="shared" si="26"/>
        <v>5.3012031763628453E-2</v>
      </c>
      <c r="AD71" s="55">
        <f t="shared" si="27"/>
        <v>4.2943838310812055E-2</v>
      </c>
      <c r="AE71" s="116"/>
      <c r="AF71" s="160">
        <v>490282.78554775042</v>
      </c>
      <c r="AG71" s="118">
        <f t="shared" si="28"/>
        <v>1633.6129772259105</v>
      </c>
      <c r="AH71" s="55">
        <f t="shared" si="22"/>
        <v>-3.220342629429862E-2</v>
      </c>
      <c r="AI71" s="55">
        <f t="shared" si="22"/>
        <v>-3.2203426294298731E-2</v>
      </c>
      <c r="AJ71" s="119">
        <f t="shared" si="29"/>
        <v>0</v>
      </c>
      <c r="AL71" s="120">
        <v>354302</v>
      </c>
      <c r="AM71" s="50">
        <v>38151</v>
      </c>
      <c r="AN71" s="50">
        <v>82041</v>
      </c>
    </row>
    <row r="72" spans="1:40">
      <c r="A72" s="9" t="s">
        <v>168</v>
      </c>
      <c r="B72" s="23" t="s">
        <v>169</v>
      </c>
      <c r="E72" s="134">
        <v>1124292.7420426081</v>
      </c>
      <c r="F72" s="52">
        <v>691032.875</v>
      </c>
      <c r="G72" s="251">
        <f t="shared" si="7"/>
        <v>1626.974320205255</v>
      </c>
      <c r="H72" s="53">
        <v>-1.4887772321561021E-2</v>
      </c>
      <c r="J72" s="131">
        <v>1144835.0227803751</v>
      </c>
      <c r="K72" s="54">
        <v>695931.1875</v>
      </c>
      <c r="L72" s="54">
        <f t="shared" si="8"/>
        <v>1645.0405490418909</v>
      </c>
      <c r="M72" s="127">
        <f t="shared" si="9"/>
        <v>7.0883928640876892E-3</v>
      </c>
      <c r="N72" s="120">
        <f t="shared" si="10"/>
        <v>1176678</v>
      </c>
      <c r="O72" s="125">
        <f t="shared" si="11"/>
        <v>-1.7943441918712E-2</v>
      </c>
      <c r="P72" s="55">
        <f t="shared" si="12"/>
        <v>-1.0982239220278189E-2</v>
      </c>
      <c r="Q72" s="125">
        <f t="shared" si="13"/>
        <v>4.6228722118607513E-2</v>
      </c>
      <c r="R72" s="55">
        <f t="shared" si="14"/>
        <v>3.8864839999999998E-2</v>
      </c>
      <c r="S72" s="56">
        <f t="shared" si="15"/>
        <v>1176678</v>
      </c>
      <c r="T72" s="123">
        <f t="shared" si="16"/>
        <v>0.23783950666547243</v>
      </c>
      <c r="U72" s="49">
        <f t="shared" si="17"/>
        <v>4.7764505635978116E-2</v>
      </c>
      <c r="V72" s="49">
        <f t="shared" si="23"/>
        <v>4.0389813903236892E-2</v>
      </c>
      <c r="W72" s="56">
        <f t="shared" si="18"/>
        <v>1177994.0290563914</v>
      </c>
      <c r="X72" s="122">
        <f t="shared" si="19"/>
        <v>4.7764505635978116E-2</v>
      </c>
      <c r="Y72" s="55">
        <f t="shared" si="20"/>
        <v>4.0389813903236815E-2</v>
      </c>
      <c r="Z72" s="56">
        <f t="shared" si="21"/>
        <v>1177994.0290563914</v>
      </c>
      <c r="AA72" s="124">
        <f t="shared" si="24"/>
        <v>1177994.0290563914</v>
      </c>
      <c r="AB72" s="51">
        <f t="shared" si="25"/>
        <v>1692.6875102236907</v>
      </c>
      <c r="AC72" s="55">
        <f t="shared" si="26"/>
        <v>4.7764505635978116E-2</v>
      </c>
      <c r="AD72" s="55">
        <f t="shared" si="27"/>
        <v>4.0389813903236815E-2</v>
      </c>
      <c r="AE72" s="116"/>
      <c r="AF72" s="160">
        <v>1198329.71531566</v>
      </c>
      <c r="AG72" s="118">
        <f t="shared" si="28"/>
        <v>1721.9083392719197</v>
      </c>
      <c r="AH72" s="55">
        <f t="shared" si="22"/>
        <v>-1.6970025861297922E-2</v>
      </c>
      <c r="AI72" s="55">
        <f t="shared" si="22"/>
        <v>-1.6970025861297922E-2</v>
      </c>
      <c r="AJ72" s="119">
        <f t="shared" si="29"/>
        <v>0</v>
      </c>
      <c r="AL72" s="120">
        <v>881935</v>
      </c>
      <c r="AM72" s="50">
        <v>95371</v>
      </c>
      <c r="AN72" s="50">
        <v>199372</v>
      </c>
    </row>
    <row r="73" spans="1:40">
      <c r="A73" s="9" t="s">
        <v>170</v>
      </c>
      <c r="B73" s="23" t="s">
        <v>171</v>
      </c>
      <c r="E73" s="134">
        <v>236285.80152392152</v>
      </c>
      <c r="F73" s="52">
        <v>136000.96875</v>
      </c>
      <c r="G73" s="251">
        <f t="shared" si="7"/>
        <v>1737.3832237788492</v>
      </c>
      <c r="H73" s="53">
        <v>-9.0274759036109709E-3</v>
      </c>
      <c r="J73" s="131">
        <v>239123.30857217032</v>
      </c>
      <c r="K73" s="54">
        <v>136950.875</v>
      </c>
      <c r="L73" s="54">
        <f t="shared" si="8"/>
        <v>1746.0517033729818</v>
      </c>
      <c r="M73" s="127">
        <f t="shared" si="9"/>
        <v>6.9845550272964463E-3</v>
      </c>
      <c r="N73" s="120">
        <f t="shared" si="10"/>
        <v>246914</v>
      </c>
      <c r="O73" s="125">
        <f t="shared" si="11"/>
        <v>-1.1866292187038829E-2</v>
      </c>
      <c r="P73" s="55">
        <f t="shared" si="12"/>
        <v>-4.9646179304925209E-3</v>
      </c>
      <c r="Q73" s="125">
        <f t="shared" si="13"/>
        <v>4.6120848640903489E-2</v>
      </c>
      <c r="R73" s="55">
        <f t="shared" si="14"/>
        <v>3.8864839999999998E-2</v>
      </c>
      <c r="S73" s="56">
        <f t="shared" si="15"/>
        <v>247183.50321200085</v>
      </c>
      <c r="T73" s="123">
        <f t="shared" si="16"/>
        <v>0.10751744299929661</v>
      </c>
      <c r="U73" s="49">
        <f t="shared" si="17"/>
        <v>4.6815041517927147E-2</v>
      </c>
      <c r="V73" s="49">
        <f t="shared" ref="V73:V104" si="30">MAX(R73,NewMinGrowthPerHead(P73,$P$2,$L$1,$U$1,$T$2,AG73,G73,T73, $P$1))</f>
        <v>3.9554217879291108E-2</v>
      </c>
      <c r="W73" s="56">
        <f t="shared" si="18"/>
        <v>247347.5311323606</v>
      </c>
      <c r="X73" s="122">
        <f t="shared" si="19"/>
        <v>4.6815041517927147E-2</v>
      </c>
      <c r="Y73" s="55">
        <f t="shared" si="20"/>
        <v>3.9554217879291143E-2</v>
      </c>
      <c r="Z73" s="56">
        <f t="shared" si="21"/>
        <v>247347.5311323606</v>
      </c>
      <c r="AA73" s="124">
        <f t="shared" ref="AA73:AA104" si="31">Z73</f>
        <v>247347.5311323606</v>
      </c>
      <c r="AB73" s="51">
        <f t="shared" ref="AB73:AB104" si="32">AA73/K73*1000</f>
        <v>1806.104058352023</v>
      </c>
      <c r="AC73" s="55">
        <f t="shared" ref="AC73:AC104" si="33">AA73/E73-1</f>
        <v>4.6815041517927147E-2</v>
      </c>
      <c r="AD73" s="55">
        <f t="shared" ref="AD73:AD104" si="34">AB73/G73-1</f>
        <v>3.9554217879291143E-2</v>
      </c>
      <c r="AE73" s="116"/>
      <c r="AF73" s="160">
        <v>250143.328652656</v>
      </c>
      <c r="AG73" s="118">
        <f t="shared" ref="AG73:AG104" si="35">AF73/K73*1000</f>
        <v>1826.518659721276</v>
      </c>
      <c r="AH73" s="55">
        <f t="shared" si="22"/>
        <v>-1.1176782268607188E-2</v>
      </c>
      <c r="AI73" s="55">
        <f t="shared" si="22"/>
        <v>-1.1176782268607188E-2</v>
      </c>
      <c r="AJ73" s="119">
        <f t="shared" ref="AJ73:AJ104" si="36">IF(AF73=N73,1,0)</f>
        <v>0</v>
      </c>
      <c r="AL73" s="120">
        <v>191865</v>
      </c>
      <c r="AM73" s="50">
        <v>19896</v>
      </c>
      <c r="AN73" s="50">
        <v>35153</v>
      </c>
    </row>
    <row r="74" spans="1:40">
      <c r="A74" s="9" t="s">
        <v>172</v>
      </c>
      <c r="B74" s="23" t="s">
        <v>173</v>
      </c>
      <c r="E74" s="134">
        <v>648419.89738238021</v>
      </c>
      <c r="F74" s="52">
        <v>381504.375</v>
      </c>
      <c r="G74" s="251">
        <f t="shared" ref="G74:G137" si="37">E74/F74*1000</f>
        <v>1699.6394795797039</v>
      </c>
      <c r="H74" s="53">
        <v>-2.7208472958378138E-2</v>
      </c>
      <c r="J74" s="131">
        <v>665453.19832573272</v>
      </c>
      <c r="K74" s="54">
        <v>383184.875</v>
      </c>
      <c r="L74" s="54">
        <f t="shared" ref="L74:L137" si="38">J74/K74*1000</f>
        <v>1736.6374346736227</v>
      </c>
      <c r="M74" s="127">
        <f t="shared" ref="M74:M137" si="39">K74/F74-1</f>
        <v>4.4049298255097735E-3</v>
      </c>
      <c r="N74" s="120">
        <f t="shared" ref="N74:N137" si="40">SUM(AL74:AN74)</f>
        <v>679665</v>
      </c>
      <c r="O74" s="125">
        <f t="shared" ref="O74:O137" si="41">E74/J74-1</f>
        <v>-2.5596542305616587E-2</v>
      </c>
      <c r="P74" s="55">
        <f t="shared" ref="P74:P137" si="42">G74/L74-1</f>
        <v>-2.1304363452738784E-2</v>
      </c>
      <c r="Q74" s="125">
        <f t="shared" ref="Q74:Q137" si="43">(1+M74)*(1+R74)-1</f>
        <v>4.3440966718389484E-2</v>
      </c>
      <c r="R74" s="55">
        <f t="shared" ref="R74:R137" si="44">MinGrowthPerHead(P74,0,1,$Q$1,$Q$2,$R$1,$R$2)</f>
        <v>3.8864839999999998E-2</v>
      </c>
      <c r="S74" s="56">
        <f t="shared" ref="S74:S137" si="45">MAX((1+IF($S$2=1,Q74,0))*$E74,$N74)</f>
        <v>679665</v>
      </c>
      <c r="T74" s="123">
        <f t="shared" ref="T74:T137" si="46">MinMaxRamp(P74,0,1,$P$2,$T$2)</f>
        <v>0.46138307423364988</v>
      </c>
      <c r="U74" s="49">
        <f t="shared" ref="U74:U137" si="47">(1+M74)*(1+V74)-1</f>
        <v>4.6412283189610104E-2</v>
      </c>
      <c r="V74" s="49">
        <f t="shared" si="30"/>
        <v>4.1823125431491213E-2</v>
      </c>
      <c r="W74" s="56">
        <f t="shared" ref="W74:W137" si="48">MAX((1+IF($S$2=1,U74,0))*$E74,$N74)</f>
        <v>679665</v>
      </c>
      <c r="X74" s="122">
        <f t="shared" ref="X74:X137" si="49">MAX(U74,$X$1)</f>
        <v>4.6412283189610104E-2</v>
      </c>
      <c r="Y74" s="55">
        <f t="shared" ref="Y74:Y137" si="50">(1+X74)/(1+M74) - 1</f>
        <v>4.1823125431491137E-2</v>
      </c>
      <c r="Z74" s="56">
        <f t="shared" ref="Z74:Z137" si="51">MAX((1+IF($Z$2=1,X74,0))*$E74,$N74)</f>
        <v>679665</v>
      </c>
      <c r="AA74" s="124">
        <f t="shared" si="31"/>
        <v>679665</v>
      </c>
      <c r="AB74" s="51">
        <f t="shared" si="32"/>
        <v>1773.7260636918406</v>
      </c>
      <c r="AC74" s="55">
        <f t="shared" si="33"/>
        <v>4.8186526575994648E-2</v>
      </c>
      <c r="AD74" s="55">
        <f t="shared" si="34"/>
        <v>4.3589587675650687E-2</v>
      </c>
      <c r="AE74" s="116"/>
      <c r="AF74" s="160">
        <v>697021.6468372934</v>
      </c>
      <c r="AG74" s="118">
        <f t="shared" si="35"/>
        <v>1819.0218150893702</v>
      </c>
      <c r="AH74" s="55">
        <f t="shared" ref="AH74:AI137" si="52">AA74/AF74-1</f>
        <v>-2.4901158975547566E-2</v>
      </c>
      <c r="AI74" s="55">
        <f t="shared" si="52"/>
        <v>-2.4901158975547566E-2</v>
      </c>
      <c r="AJ74" s="119">
        <f t="shared" si="36"/>
        <v>0</v>
      </c>
      <c r="AL74" s="120">
        <v>484908</v>
      </c>
      <c r="AM74" s="50">
        <v>54732</v>
      </c>
      <c r="AN74" s="50">
        <v>140025</v>
      </c>
    </row>
    <row r="75" spans="1:40">
      <c r="A75" s="9" t="s">
        <v>174</v>
      </c>
      <c r="B75" s="23" t="s">
        <v>175</v>
      </c>
      <c r="E75" s="134">
        <v>266220.05272215226</v>
      </c>
      <c r="F75" s="52">
        <v>153479.546875</v>
      </c>
      <c r="G75" s="251">
        <f t="shared" si="37"/>
        <v>1734.5637131635053</v>
      </c>
      <c r="H75" s="53">
        <v>-1.2492700404302393E-2</v>
      </c>
      <c r="J75" s="131">
        <v>269975.92530837643</v>
      </c>
      <c r="K75" s="54">
        <v>154496.78125</v>
      </c>
      <c r="L75" s="54">
        <f t="shared" si="38"/>
        <v>1747.4533975663419</v>
      </c>
      <c r="M75" s="127">
        <f t="shared" si="39"/>
        <v>6.6278171633415983E-3</v>
      </c>
      <c r="N75" s="120">
        <f t="shared" si="40"/>
        <v>279175</v>
      </c>
      <c r="O75" s="125">
        <f t="shared" si="41"/>
        <v>-1.3911879668285554E-2</v>
      </c>
      <c r="P75" s="55">
        <f t="shared" si="42"/>
        <v>-7.3762678997837394E-3</v>
      </c>
      <c r="Q75" s="125">
        <f t="shared" si="43"/>
        <v>4.5750246216944124E-2</v>
      </c>
      <c r="R75" s="55">
        <f t="shared" si="44"/>
        <v>3.8864839999999998E-2</v>
      </c>
      <c r="S75" s="56">
        <f t="shared" si="45"/>
        <v>279175</v>
      </c>
      <c r="T75" s="123">
        <f t="shared" si="46"/>
        <v>0.15974592094821308</v>
      </c>
      <c r="U75" s="49">
        <f t="shared" si="47"/>
        <v>4.6781290031767453E-2</v>
      </c>
      <c r="V75" s="49">
        <f t="shared" si="30"/>
        <v>3.9889095238374715E-2</v>
      </c>
      <c r="W75" s="56">
        <f t="shared" si="48"/>
        <v>279175</v>
      </c>
      <c r="X75" s="122">
        <f t="shared" si="49"/>
        <v>4.6781290031767453E-2</v>
      </c>
      <c r="Y75" s="55">
        <f t="shared" si="50"/>
        <v>3.9889095238374805E-2</v>
      </c>
      <c r="Z75" s="56">
        <f t="shared" si="51"/>
        <v>279175</v>
      </c>
      <c r="AA75" s="124">
        <f t="shared" si="31"/>
        <v>279175</v>
      </c>
      <c r="AB75" s="51">
        <f t="shared" si="32"/>
        <v>1806.9955745437253</v>
      </c>
      <c r="AC75" s="55">
        <f t="shared" si="33"/>
        <v>4.8662552446297136E-2</v>
      </c>
      <c r="AD75" s="55">
        <f t="shared" si="34"/>
        <v>4.1757971085488954E-2</v>
      </c>
      <c r="AE75" s="116"/>
      <c r="AF75" s="160">
        <v>282542.61572779715</v>
      </c>
      <c r="AG75" s="118">
        <f t="shared" si="35"/>
        <v>1828.7928942066367</v>
      </c>
      <c r="AH75" s="55">
        <f t="shared" si="52"/>
        <v>-1.1918965636821044E-2</v>
      </c>
      <c r="AI75" s="55">
        <f t="shared" si="52"/>
        <v>-1.1918965636821044E-2</v>
      </c>
      <c r="AJ75" s="119">
        <f t="shared" si="36"/>
        <v>0</v>
      </c>
      <c r="AL75" s="120">
        <v>208664</v>
      </c>
      <c r="AM75" s="50">
        <v>21609</v>
      </c>
      <c r="AN75" s="50">
        <v>48902</v>
      </c>
    </row>
    <row r="76" spans="1:40">
      <c r="A76" s="9" t="s">
        <v>176</v>
      </c>
      <c r="B76" s="23" t="s">
        <v>177</v>
      </c>
      <c r="E76" s="134">
        <v>168312.78714515275</v>
      </c>
      <c r="F76" s="52">
        <v>94623.328125</v>
      </c>
      <c r="G76" s="251">
        <f t="shared" si="37"/>
        <v>1778.7662987588744</v>
      </c>
      <c r="H76" s="53">
        <v>2.284878428692183E-2</v>
      </c>
      <c r="J76" s="131">
        <v>164684.08330496875</v>
      </c>
      <c r="K76" s="54">
        <v>95121.6640625</v>
      </c>
      <c r="L76" s="54">
        <f t="shared" si="38"/>
        <v>1731.2994356024146</v>
      </c>
      <c r="M76" s="127">
        <f t="shared" si="39"/>
        <v>5.2665230379731476E-3</v>
      </c>
      <c r="N76" s="120">
        <f t="shared" si="40"/>
        <v>175580</v>
      </c>
      <c r="O76" s="125">
        <f t="shared" si="41"/>
        <v>2.2034332446470906E-2</v>
      </c>
      <c r="P76" s="55">
        <f t="shared" si="42"/>
        <v>2.7416899803899941E-2</v>
      </c>
      <c r="Q76" s="125">
        <f t="shared" si="43"/>
        <v>4.4336045613200259E-2</v>
      </c>
      <c r="R76" s="55">
        <f t="shared" si="44"/>
        <v>3.8864839999999998E-2</v>
      </c>
      <c r="S76" s="56">
        <f t="shared" si="45"/>
        <v>175775.1105533051</v>
      </c>
      <c r="T76" s="123">
        <f t="shared" si="46"/>
        <v>0</v>
      </c>
      <c r="U76" s="49">
        <f t="shared" si="47"/>
        <v>4.4336045613200259E-2</v>
      </c>
      <c r="V76" s="49">
        <f t="shared" si="30"/>
        <v>3.8864839999999998E-2</v>
      </c>
      <c r="W76" s="56">
        <f t="shared" si="48"/>
        <v>175775.1105533051</v>
      </c>
      <c r="X76" s="122">
        <f t="shared" si="49"/>
        <v>4.4336045613200259E-2</v>
      </c>
      <c r="Y76" s="55">
        <f t="shared" si="50"/>
        <v>3.8864840000000012E-2</v>
      </c>
      <c r="Z76" s="56">
        <f t="shared" si="51"/>
        <v>175775.1105533051</v>
      </c>
      <c r="AA76" s="124">
        <f t="shared" si="31"/>
        <v>175775.1105533051</v>
      </c>
      <c r="AB76" s="51">
        <f t="shared" si="32"/>
        <v>1847.8977663575301</v>
      </c>
      <c r="AC76" s="55">
        <f t="shared" si="33"/>
        <v>4.4336045613200259E-2</v>
      </c>
      <c r="AD76" s="55">
        <f t="shared" si="34"/>
        <v>3.8864840000000012E-2</v>
      </c>
      <c r="AE76" s="116"/>
      <c r="AF76" s="160">
        <v>172389.57787309942</v>
      </c>
      <c r="AG76" s="118">
        <f t="shared" si="35"/>
        <v>1812.3061615052306</v>
      </c>
      <c r="AH76" s="55">
        <f t="shared" si="52"/>
        <v>1.9638847788686187E-2</v>
      </c>
      <c r="AI76" s="55">
        <f t="shared" si="52"/>
        <v>1.9638847788686187E-2</v>
      </c>
      <c r="AJ76" s="119">
        <f t="shared" si="36"/>
        <v>0</v>
      </c>
      <c r="AL76" s="120">
        <v>131229</v>
      </c>
      <c r="AM76" s="50">
        <v>13870</v>
      </c>
      <c r="AN76" s="50">
        <v>30481</v>
      </c>
    </row>
    <row r="77" spans="1:40">
      <c r="A77" s="9" t="s">
        <v>178</v>
      </c>
      <c r="B77" s="23" t="s">
        <v>179</v>
      </c>
      <c r="E77" s="134">
        <v>206559.28474869125</v>
      </c>
      <c r="F77" s="52">
        <v>128001.953125</v>
      </c>
      <c r="G77" s="251">
        <f t="shared" si="37"/>
        <v>1613.7197886892889</v>
      </c>
      <c r="H77" s="53">
        <v>2.4747158247545809E-2</v>
      </c>
      <c r="J77" s="131">
        <v>202381.63618331184</v>
      </c>
      <c r="K77" s="54">
        <v>128916.765625</v>
      </c>
      <c r="L77" s="54">
        <f t="shared" si="38"/>
        <v>1569.8628118860072</v>
      </c>
      <c r="M77" s="127">
        <f t="shared" si="39"/>
        <v>7.1468636037657074E-3</v>
      </c>
      <c r="N77" s="120">
        <f t="shared" si="40"/>
        <v>215933</v>
      </c>
      <c r="O77" s="125">
        <f t="shared" si="41"/>
        <v>2.0642429047245114E-2</v>
      </c>
      <c r="P77" s="55">
        <f t="shared" si="42"/>
        <v>2.7936821275862167E-2</v>
      </c>
      <c r="Q77" s="125">
        <f t="shared" si="43"/>
        <v>4.628946531422784E-2</v>
      </c>
      <c r="R77" s="55">
        <f t="shared" si="44"/>
        <v>3.8864839999999998E-2</v>
      </c>
      <c r="S77" s="56">
        <f t="shared" si="45"/>
        <v>216120.8035953975</v>
      </c>
      <c r="T77" s="123">
        <f t="shared" si="46"/>
        <v>0</v>
      </c>
      <c r="U77" s="49">
        <f t="shared" si="47"/>
        <v>4.628946531422784E-2</v>
      </c>
      <c r="V77" s="49">
        <f t="shared" si="30"/>
        <v>3.8864839999999998E-2</v>
      </c>
      <c r="W77" s="56">
        <f t="shared" si="48"/>
        <v>216120.8035953975</v>
      </c>
      <c r="X77" s="122">
        <f t="shared" si="49"/>
        <v>4.628946531422784E-2</v>
      </c>
      <c r="Y77" s="55">
        <f t="shared" si="50"/>
        <v>3.8864840000000012E-2</v>
      </c>
      <c r="Z77" s="56">
        <f t="shared" si="51"/>
        <v>216120.8035953975</v>
      </c>
      <c r="AA77" s="124">
        <f t="shared" si="31"/>
        <v>216120.8035953975</v>
      </c>
      <c r="AB77" s="51">
        <f t="shared" si="32"/>
        <v>1676.4367500815315</v>
      </c>
      <c r="AC77" s="55">
        <f t="shared" si="33"/>
        <v>4.628946531422784E-2</v>
      </c>
      <c r="AD77" s="55">
        <f t="shared" si="34"/>
        <v>3.886483999999979E-2</v>
      </c>
      <c r="AE77" s="116"/>
      <c r="AF77" s="160">
        <v>211845.13879619731</v>
      </c>
      <c r="AG77" s="118">
        <f t="shared" si="35"/>
        <v>1643.2706620364943</v>
      </c>
      <c r="AH77" s="55">
        <f t="shared" si="52"/>
        <v>2.018297339035735E-2</v>
      </c>
      <c r="AI77" s="55">
        <f t="shared" si="52"/>
        <v>2.0182973390357128E-2</v>
      </c>
      <c r="AJ77" s="119">
        <f t="shared" si="36"/>
        <v>0</v>
      </c>
      <c r="AL77" s="120">
        <v>160606</v>
      </c>
      <c r="AM77" s="50">
        <v>17685</v>
      </c>
      <c r="AN77" s="50">
        <v>37642</v>
      </c>
    </row>
    <row r="78" spans="1:40">
      <c r="A78" s="9" t="s">
        <v>180</v>
      </c>
      <c r="B78" s="23" t="s">
        <v>181</v>
      </c>
      <c r="E78" s="134">
        <v>225669.04792922933</v>
      </c>
      <c r="F78" s="52">
        <v>134597.28125</v>
      </c>
      <c r="G78" s="251">
        <f t="shared" si="37"/>
        <v>1676.624117764112</v>
      </c>
      <c r="H78" s="53">
        <v>-1.0352318043422737E-2</v>
      </c>
      <c r="J78" s="131">
        <v>229206.02519750484</v>
      </c>
      <c r="K78" s="54">
        <v>135580.46875</v>
      </c>
      <c r="L78" s="54">
        <f t="shared" si="38"/>
        <v>1690.5534204940921</v>
      </c>
      <c r="M78" s="127">
        <f t="shared" si="39"/>
        <v>7.3046609178817334E-3</v>
      </c>
      <c r="N78" s="120">
        <f t="shared" si="40"/>
        <v>235859</v>
      </c>
      <c r="O78" s="125">
        <f t="shared" si="41"/>
        <v>-1.5431432333542383E-2</v>
      </c>
      <c r="P78" s="55">
        <f t="shared" si="42"/>
        <v>-8.2394927963346243E-3</v>
      </c>
      <c r="Q78" s="125">
        <f t="shared" si="43"/>
        <v>4.6453395395709363E-2</v>
      </c>
      <c r="R78" s="55">
        <f t="shared" si="44"/>
        <v>3.8864839999999998E-2</v>
      </c>
      <c r="S78" s="56">
        <f t="shared" si="45"/>
        <v>236152.1414412591</v>
      </c>
      <c r="T78" s="123">
        <f t="shared" si="46"/>
        <v>0.17844055866452896</v>
      </c>
      <c r="U78" s="49">
        <f t="shared" si="47"/>
        <v>4.760587390075921E-2</v>
      </c>
      <c r="V78" s="49">
        <f t="shared" si="30"/>
        <v>4.0008961088449604E-2</v>
      </c>
      <c r="W78" s="56">
        <f t="shared" si="48"/>
        <v>236412.22016825262</v>
      </c>
      <c r="X78" s="122">
        <f t="shared" si="49"/>
        <v>4.760587390075921E-2</v>
      </c>
      <c r="Y78" s="55">
        <f t="shared" si="50"/>
        <v>4.0008961088449535E-2</v>
      </c>
      <c r="Z78" s="56">
        <f t="shared" si="51"/>
        <v>236412.22016825262</v>
      </c>
      <c r="AA78" s="124">
        <f t="shared" si="31"/>
        <v>236412.22016825262</v>
      </c>
      <c r="AB78" s="51">
        <f t="shared" si="32"/>
        <v>1743.704106851693</v>
      </c>
      <c r="AC78" s="55">
        <f t="shared" si="33"/>
        <v>4.760587390075921E-2</v>
      </c>
      <c r="AD78" s="55">
        <f t="shared" si="34"/>
        <v>4.0008961088449979E-2</v>
      </c>
      <c r="AE78" s="116"/>
      <c r="AF78" s="160">
        <v>239830.19950195745</v>
      </c>
      <c r="AG78" s="118">
        <f t="shared" si="35"/>
        <v>1768.9140752580372</v>
      </c>
      <c r="AH78" s="55">
        <f t="shared" si="52"/>
        <v>-1.4251663638702561E-2</v>
      </c>
      <c r="AI78" s="55">
        <f t="shared" si="52"/>
        <v>-1.4251663638702561E-2</v>
      </c>
      <c r="AJ78" s="119">
        <f t="shared" si="36"/>
        <v>0</v>
      </c>
      <c r="AL78" s="120">
        <v>179189</v>
      </c>
      <c r="AM78" s="50">
        <v>21190</v>
      </c>
      <c r="AN78" s="50">
        <v>35480</v>
      </c>
    </row>
    <row r="79" spans="1:40">
      <c r="A79" s="9" t="s">
        <v>182</v>
      </c>
      <c r="B79" s="23" t="s">
        <v>183</v>
      </c>
      <c r="E79" s="134">
        <v>607442.8734177656</v>
      </c>
      <c r="F79" s="52">
        <v>396364.25</v>
      </c>
      <c r="G79" s="251">
        <f t="shared" si="37"/>
        <v>1532.5369869198989</v>
      </c>
      <c r="H79" s="53">
        <v>-2.3745966981703615E-2</v>
      </c>
      <c r="J79" s="131">
        <v>624451.35531924141</v>
      </c>
      <c r="K79" s="54">
        <v>399689.625</v>
      </c>
      <c r="L79" s="54">
        <f t="shared" si="38"/>
        <v>1562.3406670094112</v>
      </c>
      <c r="M79" s="127">
        <f t="shared" si="39"/>
        <v>8.3896945801746892E-3</v>
      </c>
      <c r="N79" s="120">
        <f t="shared" si="40"/>
        <v>637281</v>
      </c>
      <c r="O79" s="125">
        <f t="shared" si="41"/>
        <v>-2.7237480960835558E-2</v>
      </c>
      <c r="P79" s="55">
        <f t="shared" si="42"/>
        <v>-1.9076300527055778E-2</v>
      </c>
      <c r="Q79" s="125">
        <f t="shared" si="43"/>
        <v>4.7580598717682054E-2</v>
      </c>
      <c r="R79" s="55">
        <f t="shared" si="44"/>
        <v>3.8864839999999998E-2</v>
      </c>
      <c r="S79" s="56">
        <f t="shared" si="45"/>
        <v>637281</v>
      </c>
      <c r="T79" s="123">
        <f t="shared" si="46"/>
        <v>0.41313049327679002</v>
      </c>
      <c r="U79" s="49">
        <f t="shared" si="47"/>
        <v>5.0251722822714173E-2</v>
      </c>
      <c r="V79" s="49">
        <f t="shared" si="30"/>
        <v>4.1513740637708678E-2</v>
      </c>
      <c r="W79" s="56">
        <f t="shared" si="48"/>
        <v>637967.92432338826</v>
      </c>
      <c r="X79" s="122">
        <f t="shared" si="49"/>
        <v>5.0251722822714173E-2</v>
      </c>
      <c r="Y79" s="55">
        <f t="shared" si="50"/>
        <v>4.1513740637708629E-2</v>
      </c>
      <c r="Z79" s="56">
        <f t="shared" si="51"/>
        <v>637967.92432338826</v>
      </c>
      <c r="AA79" s="124">
        <f t="shared" si="31"/>
        <v>637967.92432338826</v>
      </c>
      <c r="AB79" s="51">
        <f t="shared" si="32"/>
        <v>1596.1583299125873</v>
      </c>
      <c r="AC79" s="55">
        <f t="shared" si="33"/>
        <v>5.0251722822714173E-2</v>
      </c>
      <c r="AD79" s="55">
        <f t="shared" si="34"/>
        <v>4.1513740637708851E-2</v>
      </c>
      <c r="AE79" s="116"/>
      <c r="AF79" s="160">
        <v>653606.99806012504</v>
      </c>
      <c r="AG79" s="118">
        <f t="shared" si="35"/>
        <v>1635.2863751720477</v>
      </c>
      <c r="AH79" s="55">
        <f t="shared" si="52"/>
        <v>-2.3927335207782119E-2</v>
      </c>
      <c r="AI79" s="55">
        <f t="shared" si="52"/>
        <v>-2.3927335207782008E-2</v>
      </c>
      <c r="AJ79" s="119">
        <f t="shared" si="36"/>
        <v>0</v>
      </c>
      <c r="AL79" s="120">
        <v>478290</v>
      </c>
      <c r="AM79" s="50">
        <v>52453</v>
      </c>
      <c r="AN79" s="50">
        <v>106538</v>
      </c>
    </row>
    <row r="80" spans="1:40">
      <c r="A80" s="9" t="s">
        <v>184</v>
      </c>
      <c r="B80" s="23" t="s">
        <v>185</v>
      </c>
      <c r="E80" s="134">
        <v>236977.274529018</v>
      </c>
      <c r="F80" s="52">
        <v>133391.125</v>
      </c>
      <c r="G80" s="251">
        <f t="shared" si="37"/>
        <v>1776.5595314457241</v>
      </c>
      <c r="H80" s="53">
        <v>-1.103478331841834E-2</v>
      </c>
      <c r="J80" s="131">
        <v>239408.43962819994</v>
      </c>
      <c r="K80" s="54">
        <v>133519.90625</v>
      </c>
      <c r="L80" s="54">
        <f t="shared" si="38"/>
        <v>1793.0542819580501</v>
      </c>
      <c r="M80" s="127">
        <f t="shared" si="39"/>
        <v>9.654409167025868E-4</v>
      </c>
      <c r="N80" s="120">
        <f t="shared" si="40"/>
        <v>246868</v>
      </c>
      <c r="O80" s="125">
        <f t="shared" si="41"/>
        <v>-1.0154884693946098E-2</v>
      </c>
      <c r="P80" s="55">
        <f t="shared" si="42"/>
        <v>-9.1992477184312804E-3</v>
      </c>
      <c r="Q80" s="125">
        <f t="shared" si="43"/>
        <v>3.9867802623459792E-2</v>
      </c>
      <c r="R80" s="55">
        <f t="shared" si="44"/>
        <v>3.8864839999999998E-2</v>
      </c>
      <c r="S80" s="56">
        <f t="shared" si="45"/>
        <v>246868</v>
      </c>
      <c r="T80" s="123">
        <f t="shared" si="46"/>
        <v>0.19922572211004397</v>
      </c>
      <c r="U80" s="49">
        <f t="shared" si="47"/>
        <v>4.114642679245395E-2</v>
      </c>
      <c r="V80" s="49">
        <f t="shared" si="30"/>
        <v>4.0142230923530059E-2</v>
      </c>
      <c r="W80" s="56">
        <f t="shared" si="48"/>
        <v>246868</v>
      </c>
      <c r="X80" s="122">
        <f t="shared" si="49"/>
        <v>4.114642679245395E-2</v>
      </c>
      <c r="Y80" s="55">
        <f t="shared" si="50"/>
        <v>4.0142230923529976E-2</v>
      </c>
      <c r="Z80" s="56">
        <f t="shared" si="51"/>
        <v>246868</v>
      </c>
      <c r="AA80" s="124">
        <f t="shared" si="31"/>
        <v>246868</v>
      </c>
      <c r="AB80" s="51">
        <f t="shared" si="32"/>
        <v>1848.92280809252</v>
      </c>
      <c r="AC80" s="55">
        <f t="shared" si="33"/>
        <v>4.1737020947005821E-2</v>
      </c>
      <c r="AD80" s="55">
        <f t="shared" si="34"/>
        <v>4.0732255444267729E-2</v>
      </c>
      <c r="AE80" s="116"/>
      <c r="AF80" s="160">
        <v>250506.38575765293</v>
      </c>
      <c r="AG80" s="118">
        <f t="shared" si="35"/>
        <v>1876.1725707671617</v>
      </c>
      <c r="AH80" s="55">
        <f t="shared" si="52"/>
        <v>-1.4524123792887256E-2</v>
      </c>
      <c r="AI80" s="55">
        <f t="shared" si="52"/>
        <v>-1.4524123792887256E-2</v>
      </c>
      <c r="AJ80" s="119">
        <f t="shared" si="36"/>
        <v>0</v>
      </c>
      <c r="AL80" s="120">
        <v>187380</v>
      </c>
      <c r="AM80" s="50">
        <v>19504</v>
      </c>
      <c r="AN80" s="50">
        <v>39984</v>
      </c>
    </row>
    <row r="81" spans="1:40">
      <c r="A81" s="9" t="s">
        <v>186</v>
      </c>
      <c r="B81" s="23" t="s">
        <v>187</v>
      </c>
      <c r="E81" s="134">
        <v>871421.72326897364</v>
      </c>
      <c r="F81" s="52">
        <v>521674.40625</v>
      </c>
      <c r="G81" s="251">
        <f t="shared" si="37"/>
        <v>1670.43219454275</v>
      </c>
      <c r="H81" s="53">
        <v>-6.0907062357205E-3</v>
      </c>
      <c r="J81" s="131">
        <v>879102.48463778198</v>
      </c>
      <c r="K81" s="54">
        <v>528344.125</v>
      </c>
      <c r="L81" s="54">
        <f t="shared" si="38"/>
        <v>1663.8823884675201</v>
      </c>
      <c r="M81" s="127">
        <f t="shared" si="39"/>
        <v>1.278521366985319E-2</v>
      </c>
      <c r="N81" s="120">
        <f t="shared" si="40"/>
        <v>916864</v>
      </c>
      <c r="O81" s="125">
        <f t="shared" si="41"/>
        <v>-8.7370488686231429E-3</v>
      </c>
      <c r="P81" s="55">
        <f t="shared" si="42"/>
        <v>3.9364597646005528E-3</v>
      </c>
      <c r="Q81" s="125">
        <f t="shared" si="43"/>
        <v>5.2146948953497807E-2</v>
      </c>
      <c r="R81" s="55">
        <f t="shared" si="44"/>
        <v>3.8864839999999998E-2</v>
      </c>
      <c r="S81" s="56">
        <f t="shared" si="45"/>
        <v>916864</v>
      </c>
      <c r="T81" s="123">
        <f t="shared" si="46"/>
        <v>0</v>
      </c>
      <c r="U81" s="49">
        <f t="shared" si="47"/>
        <v>5.2146948953497807E-2</v>
      </c>
      <c r="V81" s="49">
        <f t="shared" si="30"/>
        <v>3.8864839999999998E-2</v>
      </c>
      <c r="W81" s="56">
        <f t="shared" si="48"/>
        <v>916864</v>
      </c>
      <c r="X81" s="122">
        <f t="shared" si="49"/>
        <v>5.2146948953497807E-2</v>
      </c>
      <c r="Y81" s="55">
        <f t="shared" si="50"/>
        <v>3.8864840000000012E-2</v>
      </c>
      <c r="Z81" s="56">
        <f t="shared" si="51"/>
        <v>916864</v>
      </c>
      <c r="AA81" s="124">
        <f t="shared" si="31"/>
        <v>916864</v>
      </c>
      <c r="AB81" s="51">
        <f t="shared" si="32"/>
        <v>1735.3538283405726</v>
      </c>
      <c r="AC81" s="55">
        <f t="shared" si="33"/>
        <v>5.2147284738964572E-2</v>
      </c>
      <c r="AD81" s="55">
        <f t="shared" si="34"/>
        <v>3.8865171546573096E-2</v>
      </c>
      <c r="AE81" s="116"/>
      <c r="AF81" s="160">
        <v>920281.96231795487</v>
      </c>
      <c r="AG81" s="118">
        <f t="shared" si="35"/>
        <v>1741.8230255100402</v>
      </c>
      <c r="AH81" s="55">
        <f t="shared" si="52"/>
        <v>-3.7140381512487108E-3</v>
      </c>
      <c r="AI81" s="55">
        <f t="shared" si="52"/>
        <v>-3.7140381512485998E-3</v>
      </c>
      <c r="AJ81" s="119">
        <f t="shared" si="36"/>
        <v>0</v>
      </c>
      <c r="AL81" s="120">
        <v>672767</v>
      </c>
      <c r="AM81" s="50">
        <v>76763</v>
      </c>
      <c r="AN81" s="50">
        <v>167334</v>
      </c>
    </row>
    <row r="82" spans="1:40">
      <c r="A82" s="9" t="s">
        <v>188</v>
      </c>
      <c r="B82" s="23" t="s">
        <v>189</v>
      </c>
      <c r="E82" s="134">
        <v>580533.54905803595</v>
      </c>
      <c r="F82" s="52">
        <v>320331.8125</v>
      </c>
      <c r="G82" s="251">
        <f t="shared" si="37"/>
        <v>1812.2881537344529</v>
      </c>
      <c r="H82" s="53">
        <v>-1.6498833972562132E-2</v>
      </c>
      <c r="J82" s="131">
        <v>588530.19922497612</v>
      </c>
      <c r="K82" s="54">
        <v>321186.375</v>
      </c>
      <c r="L82" s="54">
        <f t="shared" si="38"/>
        <v>1832.3635279515706</v>
      </c>
      <c r="M82" s="127">
        <f t="shared" si="39"/>
        <v>2.6677415937264026E-3</v>
      </c>
      <c r="N82" s="120">
        <f t="shared" si="40"/>
        <v>604483</v>
      </c>
      <c r="O82" s="125">
        <f t="shared" si="41"/>
        <v>-1.3587493347785418E-2</v>
      </c>
      <c r="P82" s="55">
        <f t="shared" si="42"/>
        <v>-1.0955999675217432E-2</v>
      </c>
      <c r="Q82" s="125">
        <f t="shared" si="43"/>
        <v>4.1636262943927971E-2</v>
      </c>
      <c r="R82" s="55">
        <f t="shared" si="44"/>
        <v>3.8864839999999998E-2</v>
      </c>
      <c r="S82" s="56">
        <f t="shared" si="45"/>
        <v>604704.79655438801</v>
      </c>
      <c r="T82" s="123">
        <f t="shared" si="46"/>
        <v>0.23727124364304128</v>
      </c>
      <c r="U82" s="49">
        <f t="shared" si="47"/>
        <v>4.3161651787520849E-2</v>
      </c>
      <c r="V82" s="49">
        <f t="shared" si="30"/>
        <v>4.0386170327400682E-2</v>
      </c>
      <c r="W82" s="56">
        <f t="shared" si="48"/>
        <v>605590.33595345251</v>
      </c>
      <c r="X82" s="122">
        <f t="shared" si="49"/>
        <v>4.3161651787520849E-2</v>
      </c>
      <c r="Y82" s="55">
        <f t="shared" si="50"/>
        <v>4.0386170327400661E-2</v>
      </c>
      <c r="Z82" s="56">
        <f t="shared" si="51"/>
        <v>605590.33595345251</v>
      </c>
      <c r="AA82" s="124">
        <f t="shared" si="31"/>
        <v>605590.33595345251</v>
      </c>
      <c r="AB82" s="51">
        <f t="shared" si="32"/>
        <v>1885.4795317935032</v>
      </c>
      <c r="AC82" s="55">
        <f t="shared" si="33"/>
        <v>4.3161651787520849E-2</v>
      </c>
      <c r="AD82" s="55">
        <f t="shared" si="34"/>
        <v>4.0386170327400883E-2</v>
      </c>
      <c r="AE82" s="116"/>
      <c r="AF82" s="160">
        <v>615802.68143681833</v>
      </c>
      <c r="AG82" s="118">
        <f t="shared" si="35"/>
        <v>1917.275231356929</v>
      </c>
      <c r="AH82" s="55">
        <f t="shared" si="52"/>
        <v>-1.6583795087637299E-2</v>
      </c>
      <c r="AI82" s="55">
        <f t="shared" si="52"/>
        <v>-1.658379508763741E-2</v>
      </c>
      <c r="AJ82" s="119">
        <f t="shared" si="36"/>
        <v>0</v>
      </c>
      <c r="AL82" s="120">
        <v>466601</v>
      </c>
      <c r="AM82" s="50">
        <v>45884</v>
      </c>
      <c r="AN82" s="50">
        <v>91998</v>
      </c>
    </row>
    <row r="83" spans="1:40">
      <c r="A83" s="9" t="s">
        <v>190</v>
      </c>
      <c r="B83" s="23" t="s">
        <v>191</v>
      </c>
      <c r="E83" s="134">
        <v>225094.57548325905</v>
      </c>
      <c r="F83" s="52">
        <v>142623.875</v>
      </c>
      <c r="G83" s="251">
        <f t="shared" si="37"/>
        <v>1578.239095545953</v>
      </c>
      <c r="H83" s="53">
        <v>-4.4641736773707863E-2</v>
      </c>
      <c r="J83" s="131">
        <v>236013.96138659702</v>
      </c>
      <c r="K83" s="54">
        <v>143146.21875</v>
      </c>
      <c r="L83" s="54">
        <f t="shared" si="38"/>
        <v>1648.7614094703217</v>
      </c>
      <c r="M83" s="127">
        <f t="shared" si="39"/>
        <v>3.662386469306167E-3</v>
      </c>
      <c r="N83" s="120">
        <f t="shared" si="40"/>
        <v>235816</v>
      </c>
      <c r="O83" s="125">
        <f t="shared" si="41"/>
        <v>-4.6265847321852793E-2</v>
      </c>
      <c r="P83" s="55">
        <f t="shared" si="42"/>
        <v>-4.2772904265769185E-2</v>
      </c>
      <c r="Q83" s="125">
        <f t="shared" si="43"/>
        <v>4.266956453345383E-2</v>
      </c>
      <c r="R83" s="55">
        <f t="shared" si="44"/>
        <v>3.8864839999999998E-2</v>
      </c>
      <c r="S83" s="56">
        <f t="shared" si="45"/>
        <v>235816</v>
      </c>
      <c r="T83" s="123">
        <f t="shared" si="46"/>
        <v>0.92632169498146577</v>
      </c>
      <c r="U83" s="49">
        <f t="shared" si="47"/>
        <v>4.8630685030026655E-2</v>
      </c>
      <c r="V83" s="49">
        <f t="shared" si="30"/>
        <v>4.4804208234713754E-2</v>
      </c>
      <c r="W83" s="56">
        <f t="shared" si="48"/>
        <v>236041.07888555297</v>
      </c>
      <c r="X83" s="122">
        <f t="shared" si="49"/>
        <v>4.8630685030026655E-2</v>
      </c>
      <c r="Y83" s="55">
        <f t="shared" si="50"/>
        <v>4.480420823471376E-2</v>
      </c>
      <c r="Z83" s="56">
        <f t="shared" si="51"/>
        <v>236041.07888555297</v>
      </c>
      <c r="AA83" s="124">
        <f t="shared" si="31"/>
        <v>236041.07888555297</v>
      </c>
      <c r="AB83" s="51">
        <f t="shared" si="32"/>
        <v>1648.9508486269601</v>
      </c>
      <c r="AC83" s="55">
        <f t="shared" si="33"/>
        <v>4.8630685030026655E-2</v>
      </c>
      <c r="AD83" s="55">
        <f t="shared" si="34"/>
        <v>4.480420823471376E-2</v>
      </c>
      <c r="AE83" s="116"/>
      <c r="AF83" s="160">
        <v>246909.52485698383</v>
      </c>
      <c r="AG83" s="118">
        <f t="shared" si="35"/>
        <v>1724.8763328370057</v>
      </c>
      <c r="AH83" s="55">
        <f t="shared" si="52"/>
        <v>-4.4017929149254731E-2</v>
      </c>
      <c r="AI83" s="55">
        <f t="shared" si="52"/>
        <v>-4.4017929149254731E-2</v>
      </c>
      <c r="AJ83" s="119">
        <f t="shared" si="36"/>
        <v>0</v>
      </c>
      <c r="AL83" s="120">
        <v>181125</v>
      </c>
      <c r="AM83" s="50">
        <v>20514</v>
      </c>
      <c r="AN83" s="50">
        <v>34177</v>
      </c>
    </row>
    <row r="84" spans="1:40">
      <c r="A84" s="9" t="s">
        <v>192</v>
      </c>
      <c r="B84" s="23" t="s">
        <v>193</v>
      </c>
      <c r="E84" s="134">
        <v>331119.21115736628</v>
      </c>
      <c r="F84" s="52">
        <v>188340.4375</v>
      </c>
      <c r="G84" s="251">
        <f t="shared" si="37"/>
        <v>1758.0887862032616</v>
      </c>
      <c r="H84" s="53">
        <v>2.5857723333784222E-3</v>
      </c>
      <c r="J84" s="131">
        <v>330279.68245248834</v>
      </c>
      <c r="K84" s="54">
        <v>189233.078125</v>
      </c>
      <c r="L84" s="54">
        <f t="shared" si="38"/>
        <v>1745.3591397711052</v>
      </c>
      <c r="M84" s="127">
        <f t="shared" si="39"/>
        <v>4.7395059544768081E-3</v>
      </c>
      <c r="N84" s="120">
        <f t="shared" si="40"/>
        <v>345105</v>
      </c>
      <c r="O84" s="125">
        <f t="shared" si="41"/>
        <v>2.5418720844225806E-3</v>
      </c>
      <c r="P84" s="55">
        <f t="shared" si="42"/>
        <v>7.293425256778896E-3</v>
      </c>
      <c r="Q84" s="125">
        <f t="shared" si="43"/>
        <v>4.3788546095076653E-2</v>
      </c>
      <c r="R84" s="55">
        <f t="shared" si="44"/>
        <v>3.8864839999999998E-2</v>
      </c>
      <c r="S84" s="56">
        <f t="shared" si="45"/>
        <v>345618.43999809603</v>
      </c>
      <c r="T84" s="123">
        <f t="shared" si="46"/>
        <v>0</v>
      </c>
      <c r="U84" s="49">
        <f t="shared" si="47"/>
        <v>4.3788546095076653E-2</v>
      </c>
      <c r="V84" s="49">
        <f t="shared" si="30"/>
        <v>3.8864839999999998E-2</v>
      </c>
      <c r="W84" s="56">
        <f t="shared" si="48"/>
        <v>345618.43999809603</v>
      </c>
      <c r="X84" s="122">
        <f t="shared" si="49"/>
        <v>4.3788546095076653E-2</v>
      </c>
      <c r="Y84" s="55">
        <f t="shared" si="50"/>
        <v>3.8864840000000012E-2</v>
      </c>
      <c r="Z84" s="56">
        <f t="shared" si="51"/>
        <v>345618.43999809603</v>
      </c>
      <c r="AA84" s="124">
        <f t="shared" si="31"/>
        <v>345618.43999809603</v>
      </c>
      <c r="AB84" s="51">
        <f t="shared" si="32"/>
        <v>1826.4166255848459</v>
      </c>
      <c r="AC84" s="55">
        <f t="shared" si="33"/>
        <v>4.3788546095076653E-2</v>
      </c>
      <c r="AD84" s="55">
        <f t="shared" si="34"/>
        <v>3.8864840000000234E-2</v>
      </c>
      <c r="AE84" s="116"/>
      <c r="AF84" s="160">
        <v>345579.86570548767</v>
      </c>
      <c r="AG84" s="118">
        <f t="shared" si="35"/>
        <v>1826.2127801842923</v>
      </c>
      <c r="AH84" s="55">
        <f t="shared" si="52"/>
        <v>1.1162193297820089E-4</v>
      </c>
      <c r="AI84" s="55">
        <f t="shared" si="52"/>
        <v>1.1162193297820089E-4</v>
      </c>
      <c r="AJ84" s="119">
        <f t="shared" si="36"/>
        <v>0</v>
      </c>
      <c r="AL84" s="120">
        <v>262439</v>
      </c>
      <c r="AM84" s="50">
        <v>30526</v>
      </c>
      <c r="AN84" s="50">
        <v>52140</v>
      </c>
    </row>
    <row r="85" spans="1:40">
      <c r="A85" s="9" t="s">
        <v>194</v>
      </c>
      <c r="B85" s="23" t="s">
        <v>195</v>
      </c>
      <c r="E85" s="134">
        <v>409889.47198437521</v>
      </c>
      <c r="F85" s="52">
        <v>218799.09375</v>
      </c>
      <c r="G85" s="251">
        <f t="shared" si="37"/>
        <v>1873.3600078468114</v>
      </c>
      <c r="H85" s="53">
        <v>3.2043254115602382E-2</v>
      </c>
      <c r="J85" s="131">
        <v>396862.82493272808</v>
      </c>
      <c r="K85" s="54">
        <v>219545.28125</v>
      </c>
      <c r="L85" s="54">
        <f t="shared" si="38"/>
        <v>1807.658186380301</v>
      </c>
      <c r="M85" s="127">
        <f t="shared" si="39"/>
        <v>3.4103774709990375E-3</v>
      </c>
      <c r="N85" s="120">
        <f t="shared" si="40"/>
        <v>427031</v>
      </c>
      <c r="O85" s="125">
        <f t="shared" si="41"/>
        <v>3.2824054643705303E-2</v>
      </c>
      <c r="P85" s="55">
        <f t="shared" si="42"/>
        <v>3.6346374531168069E-2</v>
      </c>
      <c r="Q85" s="125">
        <f t="shared" si="43"/>
        <v>4.2407761245748965E-2</v>
      </c>
      <c r="R85" s="55">
        <f t="shared" si="44"/>
        <v>3.8864839999999998E-2</v>
      </c>
      <c r="S85" s="56">
        <f t="shared" si="45"/>
        <v>427271.96684943471</v>
      </c>
      <c r="T85" s="123">
        <f t="shared" si="46"/>
        <v>0</v>
      </c>
      <c r="U85" s="49">
        <f t="shared" si="47"/>
        <v>4.2407761245748965E-2</v>
      </c>
      <c r="V85" s="49">
        <f t="shared" si="30"/>
        <v>3.8864839999999998E-2</v>
      </c>
      <c r="W85" s="56">
        <f t="shared" si="48"/>
        <v>427271.96684943471</v>
      </c>
      <c r="X85" s="122">
        <f t="shared" si="49"/>
        <v>4.2407761245748965E-2</v>
      </c>
      <c r="Y85" s="55">
        <f t="shared" si="50"/>
        <v>3.8864840000000012E-2</v>
      </c>
      <c r="Z85" s="56">
        <f t="shared" si="51"/>
        <v>427271.96684943471</v>
      </c>
      <c r="AA85" s="124">
        <f t="shared" si="31"/>
        <v>427271.96684943471</v>
      </c>
      <c r="AB85" s="51">
        <f t="shared" si="32"/>
        <v>1946.1678448141763</v>
      </c>
      <c r="AC85" s="55">
        <f t="shared" si="33"/>
        <v>4.2407761245748965E-2</v>
      </c>
      <c r="AD85" s="55">
        <f t="shared" si="34"/>
        <v>3.8864840000000012E-2</v>
      </c>
      <c r="AE85" s="116"/>
      <c r="AF85" s="160">
        <v>415507.24184970907</v>
      </c>
      <c r="AG85" s="118">
        <f t="shared" si="35"/>
        <v>1892.5810633869366</v>
      </c>
      <c r="AH85" s="55">
        <f t="shared" si="52"/>
        <v>2.8314127444212023E-2</v>
      </c>
      <c r="AI85" s="55">
        <f t="shared" si="52"/>
        <v>2.8314127444211801E-2</v>
      </c>
      <c r="AJ85" s="119">
        <f t="shared" si="36"/>
        <v>0</v>
      </c>
      <c r="AL85" s="120">
        <v>315868</v>
      </c>
      <c r="AM85" s="50">
        <v>31759</v>
      </c>
      <c r="AN85" s="50">
        <v>79404</v>
      </c>
    </row>
    <row r="86" spans="1:40">
      <c r="A86" s="9" t="s">
        <v>196</v>
      </c>
      <c r="B86" s="23" t="s">
        <v>197</v>
      </c>
      <c r="E86" s="134">
        <v>335731.6124296877</v>
      </c>
      <c r="F86" s="52">
        <v>192349.4375</v>
      </c>
      <c r="G86" s="251">
        <f t="shared" si="37"/>
        <v>1745.4254963947462</v>
      </c>
      <c r="H86" s="53">
        <v>-1.6611576392156602E-2</v>
      </c>
      <c r="J86" s="131">
        <v>341282.40673582238</v>
      </c>
      <c r="K86" s="54">
        <v>193056.65625</v>
      </c>
      <c r="L86" s="54">
        <f t="shared" si="38"/>
        <v>1767.7836825987315</v>
      </c>
      <c r="M86" s="127">
        <f t="shared" si="39"/>
        <v>3.6767393718009078E-3</v>
      </c>
      <c r="N86" s="120">
        <f t="shared" si="40"/>
        <v>350518</v>
      </c>
      <c r="O86" s="125">
        <f t="shared" si="41"/>
        <v>-1.6264519344038164E-2</v>
      </c>
      <c r="P86" s="55">
        <f t="shared" si="42"/>
        <v>-1.2647580370872991E-2</v>
      </c>
      <c r="Q86" s="125">
        <f t="shared" si="43"/>
        <v>4.268447525920771E-2</v>
      </c>
      <c r="R86" s="55">
        <f t="shared" si="44"/>
        <v>3.8864839999999998E-2</v>
      </c>
      <c r="S86" s="56">
        <f t="shared" si="45"/>
        <v>350518</v>
      </c>
      <c r="T86" s="123">
        <f t="shared" si="46"/>
        <v>0.27390536807521365</v>
      </c>
      <c r="U86" s="49">
        <f t="shared" si="47"/>
        <v>4.4447152590699313E-2</v>
      </c>
      <c r="V86" s="49">
        <f t="shared" si="30"/>
        <v>4.0621060167655744E-2</v>
      </c>
      <c r="W86" s="56">
        <f t="shared" si="48"/>
        <v>350653.92663687153</v>
      </c>
      <c r="X86" s="122">
        <f t="shared" si="49"/>
        <v>4.4447152590699313E-2</v>
      </c>
      <c r="Y86" s="55">
        <f t="shared" si="50"/>
        <v>4.0621060167655765E-2</v>
      </c>
      <c r="Z86" s="56">
        <f t="shared" si="51"/>
        <v>350653.92663687153</v>
      </c>
      <c r="AA86" s="124">
        <f t="shared" si="31"/>
        <v>350653.92663687153</v>
      </c>
      <c r="AB86" s="51">
        <f t="shared" si="32"/>
        <v>1816.3265305019574</v>
      </c>
      <c r="AC86" s="55">
        <f t="shared" si="33"/>
        <v>4.4447152590699313E-2</v>
      </c>
      <c r="AD86" s="55">
        <f t="shared" si="34"/>
        <v>4.0621060167655543E-2</v>
      </c>
      <c r="AE86" s="116"/>
      <c r="AF86" s="160">
        <v>357236.22619805817</v>
      </c>
      <c r="AG86" s="118">
        <f t="shared" si="35"/>
        <v>1850.4217007439138</v>
      </c>
      <c r="AH86" s="55">
        <f t="shared" si="52"/>
        <v>-1.8425621699231898E-2</v>
      </c>
      <c r="AI86" s="55">
        <f t="shared" si="52"/>
        <v>-1.8425621699231676E-2</v>
      </c>
      <c r="AJ86" s="119">
        <f t="shared" si="36"/>
        <v>0</v>
      </c>
      <c r="AL86" s="120">
        <v>261772</v>
      </c>
      <c r="AM86" s="50">
        <v>28169</v>
      </c>
      <c r="AN86" s="50">
        <v>60577</v>
      </c>
    </row>
    <row r="87" spans="1:40">
      <c r="A87" s="9" t="s">
        <v>198</v>
      </c>
      <c r="B87" s="23" t="s">
        <v>199</v>
      </c>
      <c r="E87" s="134">
        <v>292796.59236607165</v>
      </c>
      <c r="F87" s="52">
        <v>178487.765625</v>
      </c>
      <c r="G87" s="251">
        <f t="shared" si="37"/>
        <v>1640.4294789662654</v>
      </c>
      <c r="H87" s="53">
        <v>-2.680295421389256E-2</v>
      </c>
      <c r="J87" s="131">
        <v>301138.30153459584</v>
      </c>
      <c r="K87" s="54">
        <v>179143.15625</v>
      </c>
      <c r="L87" s="54">
        <f t="shared" si="38"/>
        <v>1680.9924969410927</v>
      </c>
      <c r="M87" s="127">
        <f t="shared" si="39"/>
        <v>3.671907834719379E-3</v>
      </c>
      <c r="N87" s="120">
        <f t="shared" si="40"/>
        <v>306762</v>
      </c>
      <c r="O87" s="125">
        <f t="shared" si="41"/>
        <v>-2.7700591807866992E-2</v>
      </c>
      <c r="P87" s="55">
        <f t="shared" si="42"/>
        <v>-2.4130397993233133E-2</v>
      </c>
      <c r="Q87" s="125">
        <f t="shared" si="43"/>
        <v>4.2679455945210609E-2</v>
      </c>
      <c r="R87" s="55">
        <f t="shared" si="44"/>
        <v>3.8864839999999998E-2</v>
      </c>
      <c r="S87" s="56">
        <f t="shared" si="45"/>
        <v>306762</v>
      </c>
      <c r="T87" s="123">
        <f t="shared" si="46"/>
        <v>0.52258577137483775</v>
      </c>
      <c r="U87" s="49">
        <f t="shared" si="47"/>
        <v>4.6042462903301162E-2</v>
      </c>
      <c r="V87" s="49">
        <f t="shared" si="30"/>
        <v>4.2215543483717068E-2</v>
      </c>
      <c r="W87" s="56">
        <f t="shared" si="48"/>
        <v>306762</v>
      </c>
      <c r="X87" s="122">
        <f t="shared" si="49"/>
        <v>4.6042462903301162E-2</v>
      </c>
      <c r="Y87" s="55">
        <f t="shared" si="50"/>
        <v>4.2215543483717033E-2</v>
      </c>
      <c r="Z87" s="56">
        <f t="shared" si="51"/>
        <v>306762</v>
      </c>
      <c r="AA87" s="124">
        <f t="shared" si="31"/>
        <v>306762</v>
      </c>
      <c r="AB87" s="51">
        <f t="shared" si="32"/>
        <v>1712.3847007133436</v>
      </c>
      <c r="AC87" s="55">
        <f t="shared" si="33"/>
        <v>4.7696619421266906E-2</v>
      </c>
      <c r="AD87" s="55">
        <f t="shared" si="34"/>
        <v>4.3863648312648884E-2</v>
      </c>
      <c r="AE87" s="116"/>
      <c r="AF87" s="160">
        <v>315177.37050032022</v>
      </c>
      <c r="AG87" s="118">
        <f t="shared" si="35"/>
        <v>1759.3603746742081</v>
      </c>
      <c r="AH87" s="55">
        <f t="shared" si="52"/>
        <v>-2.6700427403659854E-2</v>
      </c>
      <c r="AI87" s="55">
        <f t="shared" si="52"/>
        <v>-2.6700427403659854E-2</v>
      </c>
      <c r="AJ87" s="119">
        <f t="shared" si="36"/>
        <v>0</v>
      </c>
      <c r="AL87" s="120">
        <v>227935</v>
      </c>
      <c r="AM87" s="50">
        <v>25346</v>
      </c>
      <c r="AN87" s="50">
        <v>53481</v>
      </c>
    </row>
    <row r="88" spans="1:40">
      <c r="A88" s="9" t="s">
        <v>200</v>
      </c>
      <c r="B88" s="23" t="s">
        <v>201</v>
      </c>
      <c r="E88" s="134">
        <v>995586.19843415229</v>
      </c>
      <c r="F88" s="52">
        <v>575628.9375</v>
      </c>
      <c r="G88" s="251">
        <f t="shared" si="37"/>
        <v>1729.5624552130032</v>
      </c>
      <c r="H88" s="53">
        <v>-4.0442261331389839E-2</v>
      </c>
      <c r="J88" s="131">
        <v>1038069.7180215979</v>
      </c>
      <c r="K88" s="54">
        <v>579789.375</v>
      </c>
      <c r="L88" s="54">
        <f t="shared" si="38"/>
        <v>1790.425562768545</v>
      </c>
      <c r="M88" s="127">
        <f t="shared" si="39"/>
        <v>7.2276378565487853E-3</v>
      </c>
      <c r="N88" s="120">
        <f t="shared" si="40"/>
        <v>1047475</v>
      </c>
      <c r="O88" s="125">
        <f t="shared" si="41"/>
        <v>-4.0925497440010838E-2</v>
      </c>
      <c r="P88" s="55">
        <f t="shared" si="42"/>
        <v>-3.3993654258057449E-2</v>
      </c>
      <c r="Q88" s="125">
        <f t="shared" si="43"/>
        <v>4.6373378845421476E-2</v>
      </c>
      <c r="R88" s="55">
        <f t="shared" si="44"/>
        <v>3.8864839999999998E-2</v>
      </c>
      <c r="S88" s="56">
        <f t="shared" si="45"/>
        <v>1047475</v>
      </c>
      <c r="T88" s="123">
        <f t="shared" si="46"/>
        <v>0.73619175437049156</v>
      </c>
      <c r="U88" s="49">
        <f t="shared" si="47"/>
        <v>5.1127792880596434E-2</v>
      </c>
      <c r="V88" s="49">
        <f t="shared" si="30"/>
        <v>4.3585137434741371E-2</v>
      </c>
      <c r="W88" s="56">
        <f t="shared" si="48"/>
        <v>1047475</v>
      </c>
      <c r="X88" s="122">
        <f t="shared" si="49"/>
        <v>5.1127792880596434E-2</v>
      </c>
      <c r="Y88" s="55">
        <f t="shared" si="50"/>
        <v>4.358513743474135E-2</v>
      </c>
      <c r="Z88" s="56">
        <f t="shared" si="51"/>
        <v>1047475</v>
      </c>
      <c r="AA88" s="124">
        <f t="shared" si="31"/>
        <v>1047475</v>
      </c>
      <c r="AB88" s="51">
        <f t="shared" si="32"/>
        <v>1806.6474571045737</v>
      </c>
      <c r="AC88" s="55">
        <f t="shared" si="33"/>
        <v>5.2118843800223358E-2</v>
      </c>
      <c r="AD88" s="55">
        <f t="shared" si="34"/>
        <v>4.4569076796985074E-2</v>
      </c>
      <c r="AE88" s="116"/>
      <c r="AF88" s="160">
        <v>1086752.5573801659</v>
      </c>
      <c r="AG88" s="118">
        <f t="shared" si="35"/>
        <v>1874.3919848137366</v>
      </c>
      <c r="AH88" s="55">
        <f t="shared" si="52"/>
        <v>-3.6142134760512867E-2</v>
      </c>
      <c r="AI88" s="55">
        <f t="shared" si="52"/>
        <v>-3.6142134760512645E-2</v>
      </c>
      <c r="AJ88" s="119">
        <f t="shared" si="36"/>
        <v>0</v>
      </c>
      <c r="AL88" s="120">
        <v>771275</v>
      </c>
      <c r="AM88" s="50">
        <v>87922</v>
      </c>
      <c r="AN88" s="50">
        <v>188278</v>
      </c>
    </row>
    <row r="89" spans="1:40">
      <c r="A89" s="9" t="s">
        <v>202</v>
      </c>
      <c r="B89" s="23" t="s">
        <v>203</v>
      </c>
      <c r="E89" s="134">
        <v>542375.74651339324</v>
      </c>
      <c r="F89" s="52">
        <v>311223.875</v>
      </c>
      <c r="G89" s="251">
        <f t="shared" si="37"/>
        <v>1742.7189559714636</v>
      </c>
      <c r="H89" s="53">
        <v>-2.474472519656945E-2</v>
      </c>
      <c r="J89" s="131">
        <v>558179.94830184791</v>
      </c>
      <c r="K89" s="54">
        <v>312527.375</v>
      </c>
      <c r="L89" s="54">
        <f t="shared" si="38"/>
        <v>1786.0193792682894</v>
      </c>
      <c r="M89" s="127">
        <f t="shared" si="39"/>
        <v>4.1883033555829563E-3</v>
      </c>
      <c r="N89" s="120">
        <f t="shared" si="40"/>
        <v>567576</v>
      </c>
      <c r="O89" s="125">
        <f t="shared" si="41"/>
        <v>-2.831381140891176E-2</v>
      </c>
      <c r="P89" s="55">
        <f t="shared" si="42"/>
        <v>-2.4244094884662171E-2</v>
      </c>
      <c r="Q89" s="125">
        <f t="shared" si="43"/>
        <v>4.3215921095369092E-2</v>
      </c>
      <c r="R89" s="55">
        <f t="shared" si="44"/>
        <v>3.8864839999999998E-2</v>
      </c>
      <c r="S89" s="56">
        <f t="shared" si="45"/>
        <v>567576</v>
      </c>
      <c r="T89" s="123">
        <f t="shared" si="46"/>
        <v>0.52504807546642496</v>
      </c>
      <c r="U89" s="49">
        <f t="shared" si="47"/>
        <v>4.6596512210593355E-2</v>
      </c>
      <c r="V89" s="49">
        <f t="shared" si="30"/>
        <v>4.2231331228714308E-2</v>
      </c>
      <c r="W89" s="56">
        <f t="shared" si="48"/>
        <v>567648.56460853422</v>
      </c>
      <c r="X89" s="122">
        <f t="shared" si="49"/>
        <v>4.6596512210593355E-2</v>
      </c>
      <c r="Y89" s="55">
        <f t="shared" si="50"/>
        <v>4.2231331228714364E-2</v>
      </c>
      <c r="Z89" s="56">
        <f t="shared" si="51"/>
        <v>567648.56460853422</v>
      </c>
      <c r="AA89" s="124">
        <f t="shared" si="31"/>
        <v>567648.56460853422</v>
      </c>
      <c r="AB89" s="51">
        <f t="shared" si="32"/>
        <v>1816.3162974396539</v>
      </c>
      <c r="AC89" s="55">
        <f t="shared" si="33"/>
        <v>4.6596512210593355E-2</v>
      </c>
      <c r="AD89" s="55">
        <f t="shared" si="34"/>
        <v>4.2231331228714364E-2</v>
      </c>
      <c r="AE89" s="116"/>
      <c r="AF89" s="160">
        <v>583976.27805709373</v>
      </c>
      <c r="AG89" s="118">
        <f t="shared" si="35"/>
        <v>1868.5604038913191</v>
      </c>
      <c r="AH89" s="55">
        <f t="shared" si="52"/>
        <v>-2.7959549149637164E-2</v>
      </c>
      <c r="AI89" s="55">
        <f t="shared" si="52"/>
        <v>-2.7959549149637164E-2</v>
      </c>
      <c r="AJ89" s="119">
        <f t="shared" si="36"/>
        <v>0</v>
      </c>
      <c r="AL89" s="120">
        <v>433379</v>
      </c>
      <c r="AM89" s="50">
        <v>47668</v>
      </c>
      <c r="AN89" s="50">
        <v>86529</v>
      </c>
    </row>
    <row r="90" spans="1:40">
      <c r="A90" s="9" t="s">
        <v>204</v>
      </c>
      <c r="B90" s="23" t="s">
        <v>205</v>
      </c>
      <c r="E90" s="134">
        <v>362073.39172991092</v>
      </c>
      <c r="F90" s="52">
        <v>218123.328125</v>
      </c>
      <c r="G90" s="251">
        <f t="shared" si="37"/>
        <v>1659.9480433492076</v>
      </c>
      <c r="H90" s="53">
        <v>-3.407148126452042E-2</v>
      </c>
      <c r="J90" s="131">
        <v>375466.59235793428</v>
      </c>
      <c r="K90" s="54">
        <v>218447.40625</v>
      </c>
      <c r="L90" s="54">
        <f t="shared" si="38"/>
        <v>1718.7962942816323</v>
      </c>
      <c r="M90" s="127">
        <f t="shared" si="39"/>
        <v>1.4857563736341284E-3</v>
      </c>
      <c r="N90" s="120">
        <f t="shared" si="40"/>
        <v>380121</v>
      </c>
      <c r="O90" s="125">
        <f t="shared" si="41"/>
        <v>-3.567081839136188E-2</v>
      </c>
      <c r="P90" s="55">
        <f t="shared" si="42"/>
        <v>-3.423806016350539E-2</v>
      </c>
      <c r="Q90" s="125">
        <f t="shared" si="43"/>
        <v>4.0408340057374481E-2</v>
      </c>
      <c r="R90" s="55">
        <f t="shared" si="44"/>
        <v>3.8864839999999998E-2</v>
      </c>
      <c r="S90" s="56">
        <f t="shared" si="45"/>
        <v>380121</v>
      </c>
      <c r="T90" s="123">
        <f t="shared" si="46"/>
        <v>0.74148478968067977</v>
      </c>
      <c r="U90" s="49">
        <f t="shared" si="47"/>
        <v>4.5169638889973829E-2</v>
      </c>
      <c r="V90" s="49">
        <f t="shared" si="30"/>
        <v>4.3619075197353287E-2</v>
      </c>
      <c r="W90" s="56">
        <f t="shared" si="48"/>
        <v>380121</v>
      </c>
      <c r="X90" s="122">
        <f t="shared" si="49"/>
        <v>4.5169638889973829E-2</v>
      </c>
      <c r="Y90" s="55">
        <f t="shared" si="50"/>
        <v>4.3619075197353308E-2</v>
      </c>
      <c r="Z90" s="56">
        <f t="shared" si="51"/>
        <v>380121</v>
      </c>
      <c r="AA90" s="124">
        <f t="shared" si="31"/>
        <v>380121</v>
      </c>
      <c r="AB90" s="51">
        <f t="shared" si="32"/>
        <v>1740.1030597038732</v>
      </c>
      <c r="AC90" s="55">
        <f t="shared" si="33"/>
        <v>4.9845165876071018E-2</v>
      </c>
      <c r="AD90" s="55">
        <f t="shared" si="34"/>
        <v>4.8287665795213819E-2</v>
      </c>
      <c r="AE90" s="116"/>
      <c r="AF90" s="160">
        <v>392856.74608631758</v>
      </c>
      <c r="AG90" s="118">
        <f t="shared" si="35"/>
        <v>1798.4042604594558</v>
      </c>
      <c r="AH90" s="55">
        <f t="shared" si="52"/>
        <v>-3.2418295506421835E-2</v>
      </c>
      <c r="AI90" s="55">
        <f t="shared" si="52"/>
        <v>-3.2418295506421835E-2</v>
      </c>
      <c r="AJ90" s="119">
        <f t="shared" si="36"/>
        <v>0</v>
      </c>
      <c r="AL90" s="120">
        <v>288315</v>
      </c>
      <c r="AM90" s="50">
        <v>30136</v>
      </c>
      <c r="AN90" s="50">
        <v>61670</v>
      </c>
    </row>
    <row r="91" spans="1:40">
      <c r="A91" s="9" t="s">
        <v>206</v>
      </c>
      <c r="B91" s="23" t="s">
        <v>207</v>
      </c>
      <c r="E91" s="134">
        <v>472755.82994866098</v>
      </c>
      <c r="F91" s="52">
        <v>288329.125</v>
      </c>
      <c r="G91" s="251">
        <f t="shared" si="37"/>
        <v>1639.6395263526047</v>
      </c>
      <c r="H91" s="53">
        <v>-7.4077916462202964E-3</v>
      </c>
      <c r="J91" s="131">
        <v>476614.65086084977</v>
      </c>
      <c r="K91" s="54">
        <v>289400.875</v>
      </c>
      <c r="L91" s="54">
        <f t="shared" si="38"/>
        <v>1646.9012087846997</v>
      </c>
      <c r="M91" s="127">
        <f t="shared" si="39"/>
        <v>3.7171062756840012E-3</v>
      </c>
      <c r="N91" s="120">
        <f t="shared" si="40"/>
        <v>493989</v>
      </c>
      <c r="O91" s="125">
        <f t="shared" si="41"/>
        <v>-8.0963119896106939E-3</v>
      </c>
      <c r="P91" s="55">
        <f t="shared" si="42"/>
        <v>-4.4093005660331697E-3</v>
      </c>
      <c r="Q91" s="125">
        <f t="shared" si="43"/>
        <v>4.272641101635144E-2</v>
      </c>
      <c r="R91" s="55">
        <f t="shared" si="44"/>
        <v>3.8864839999999998E-2</v>
      </c>
      <c r="S91" s="56">
        <f t="shared" si="45"/>
        <v>493989</v>
      </c>
      <c r="T91" s="123">
        <f t="shared" si="46"/>
        <v>9.5491078852911096E-2</v>
      </c>
      <c r="U91" s="49">
        <f t="shared" si="47"/>
        <v>4.3340954392780739E-2</v>
      </c>
      <c r="V91" s="49">
        <f t="shared" si="30"/>
        <v>3.9477107513014337E-2</v>
      </c>
      <c r="W91" s="56">
        <f t="shared" si="48"/>
        <v>493989</v>
      </c>
      <c r="X91" s="122">
        <f t="shared" si="49"/>
        <v>4.3340954392780739E-2</v>
      </c>
      <c r="Y91" s="55">
        <f t="shared" si="50"/>
        <v>3.9477107513014253E-2</v>
      </c>
      <c r="Z91" s="56">
        <f t="shared" si="51"/>
        <v>493989</v>
      </c>
      <c r="AA91" s="124">
        <f t="shared" si="31"/>
        <v>493989</v>
      </c>
      <c r="AB91" s="51">
        <f t="shared" si="32"/>
        <v>1706.9367879416397</v>
      </c>
      <c r="AC91" s="55">
        <f t="shared" si="33"/>
        <v>4.4913608053537502E-2</v>
      </c>
      <c r="AD91" s="55">
        <f t="shared" si="34"/>
        <v>4.1043937101674199E-2</v>
      </c>
      <c r="AE91" s="116"/>
      <c r="AF91" s="160">
        <v>498738.74997688655</v>
      </c>
      <c r="AG91" s="118">
        <f t="shared" si="35"/>
        <v>1723.3491432148801</v>
      </c>
      <c r="AH91" s="55">
        <f t="shared" si="52"/>
        <v>-9.5235230410845029E-3</v>
      </c>
      <c r="AI91" s="55">
        <f t="shared" si="52"/>
        <v>-9.5235230410846139E-3</v>
      </c>
      <c r="AJ91" s="119">
        <f t="shared" si="36"/>
        <v>0</v>
      </c>
      <c r="AL91" s="120">
        <v>368068</v>
      </c>
      <c r="AM91" s="50">
        <v>41154</v>
      </c>
      <c r="AN91" s="50">
        <v>84767</v>
      </c>
    </row>
    <row r="92" spans="1:40">
      <c r="A92" s="9" t="s">
        <v>208</v>
      </c>
      <c r="B92" s="23" t="s">
        <v>209</v>
      </c>
      <c r="E92" s="134">
        <v>517797.02740401815</v>
      </c>
      <c r="F92" s="52">
        <v>313593.1875</v>
      </c>
      <c r="G92" s="251">
        <f t="shared" si="37"/>
        <v>1651.1743495831463</v>
      </c>
      <c r="H92" s="53">
        <v>-3.4027408940823123E-2</v>
      </c>
      <c r="J92" s="131">
        <v>537712.39448676328</v>
      </c>
      <c r="K92" s="54">
        <v>315466.28125</v>
      </c>
      <c r="L92" s="54">
        <f t="shared" si="38"/>
        <v>1704.5003743542347</v>
      </c>
      <c r="M92" s="127">
        <f t="shared" si="39"/>
        <v>5.9730052330935202E-3</v>
      </c>
      <c r="N92" s="120">
        <f t="shared" si="40"/>
        <v>544468</v>
      </c>
      <c r="O92" s="125">
        <f t="shared" si="41"/>
        <v>-3.7037210387820818E-2</v>
      </c>
      <c r="P92" s="55">
        <f t="shared" si="42"/>
        <v>-3.1285428606192878E-2</v>
      </c>
      <c r="Q92" s="125">
        <f t="shared" si="43"/>
        <v>4.5069985125796963E-2</v>
      </c>
      <c r="R92" s="55">
        <f t="shared" si="44"/>
        <v>3.8864839999999998E-2</v>
      </c>
      <c r="S92" s="56">
        <f t="shared" si="45"/>
        <v>544468</v>
      </c>
      <c r="T92" s="123">
        <f t="shared" si="46"/>
        <v>0.67754041377786411</v>
      </c>
      <c r="U92" s="49">
        <f t="shared" si="47"/>
        <v>4.9440171394791177E-2</v>
      </c>
      <c r="V92" s="49">
        <f t="shared" si="30"/>
        <v>4.3209078112017421E-2</v>
      </c>
      <c r="W92" s="56">
        <f t="shared" si="48"/>
        <v>544468</v>
      </c>
      <c r="X92" s="122">
        <f t="shared" si="49"/>
        <v>4.9440171394791177E-2</v>
      </c>
      <c r="Y92" s="55">
        <f t="shared" si="50"/>
        <v>4.3209078112017352E-2</v>
      </c>
      <c r="Z92" s="56">
        <f t="shared" si="51"/>
        <v>544468</v>
      </c>
      <c r="AA92" s="124">
        <f t="shared" si="31"/>
        <v>544468</v>
      </c>
      <c r="AB92" s="51">
        <f t="shared" si="32"/>
        <v>1725.9150418314321</v>
      </c>
      <c r="AC92" s="55">
        <f t="shared" si="33"/>
        <v>5.1508547141912109E-2</v>
      </c>
      <c r="AD92" s="55">
        <f t="shared" si="34"/>
        <v>4.5265172794838326E-2</v>
      </c>
      <c r="AE92" s="116"/>
      <c r="AF92" s="160">
        <v>562736.41278014844</v>
      </c>
      <c r="AG92" s="118">
        <f t="shared" si="35"/>
        <v>1783.8242824252661</v>
      </c>
      <c r="AH92" s="55">
        <f t="shared" si="52"/>
        <v>-3.2463534196934263E-2</v>
      </c>
      <c r="AI92" s="55">
        <f t="shared" si="52"/>
        <v>-3.2463534196934152E-2</v>
      </c>
      <c r="AJ92" s="119">
        <f t="shared" si="36"/>
        <v>0</v>
      </c>
      <c r="AL92" s="120">
        <v>403117</v>
      </c>
      <c r="AM92" s="50">
        <v>50757</v>
      </c>
      <c r="AN92" s="50">
        <v>90594</v>
      </c>
    </row>
    <row r="93" spans="1:40">
      <c r="A93" s="9" t="s">
        <v>210</v>
      </c>
      <c r="B93" s="23" t="s">
        <v>211</v>
      </c>
      <c r="E93" s="134">
        <v>255691.83312946444</v>
      </c>
      <c r="F93" s="52">
        <v>149500.5</v>
      </c>
      <c r="G93" s="251">
        <f t="shared" si="37"/>
        <v>1710.3075449879059</v>
      </c>
      <c r="H93" s="53">
        <v>-1.4086404633200433E-2</v>
      </c>
      <c r="J93" s="131">
        <v>259427.73975953599</v>
      </c>
      <c r="K93" s="54">
        <v>150004.234375</v>
      </c>
      <c r="L93" s="54">
        <f t="shared" si="38"/>
        <v>1729.4694435824053</v>
      </c>
      <c r="M93" s="127">
        <f t="shared" si="39"/>
        <v>3.3694494332794367E-3</v>
      </c>
      <c r="N93" s="120">
        <f t="shared" si="40"/>
        <v>267789</v>
      </c>
      <c r="O93" s="125">
        <f t="shared" si="41"/>
        <v>-1.4400567316102619E-2</v>
      </c>
      <c r="P93" s="55">
        <f t="shared" si="42"/>
        <v>-1.1079639866205304E-2</v>
      </c>
      <c r="Q93" s="125">
        <f t="shared" si="43"/>
        <v>4.2365242546391846E-2</v>
      </c>
      <c r="R93" s="55">
        <f t="shared" si="44"/>
        <v>3.8864839999999998E-2</v>
      </c>
      <c r="S93" s="56">
        <f t="shared" si="45"/>
        <v>267789</v>
      </c>
      <c r="T93" s="123">
        <f t="shared" si="46"/>
        <v>0.23994888719448412</v>
      </c>
      <c r="U93" s="49">
        <f t="shared" si="47"/>
        <v>4.3908925221253892E-2</v>
      </c>
      <c r="V93" s="49">
        <f t="shared" si="30"/>
        <v>4.0403338781016186E-2</v>
      </c>
      <c r="W93" s="56">
        <f t="shared" si="48"/>
        <v>267789</v>
      </c>
      <c r="X93" s="122">
        <f t="shared" si="49"/>
        <v>4.3908925221253892E-2</v>
      </c>
      <c r="Y93" s="55">
        <f t="shared" si="50"/>
        <v>4.0403338781016096E-2</v>
      </c>
      <c r="Z93" s="56">
        <f t="shared" si="51"/>
        <v>267789</v>
      </c>
      <c r="AA93" s="124">
        <f t="shared" si="31"/>
        <v>267789</v>
      </c>
      <c r="AB93" s="51">
        <f t="shared" si="32"/>
        <v>1785.2096050205248</v>
      </c>
      <c r="AC93" s="55">
        <f t="shared" si="33"/>
        <v>4.7311510588648353E-2</v>
      </c>
      <c r="AD93" s="55">
        <f t="shared" si="34"/>
        <v>4.3794497809543698E-2</v>
      </c>
      <c r="AE93" s="116"/>
      <c r="AF93" s="160">
        <v>271560.29711084341</v>
      </c>
      <c r="AG93" s="118">
        <f t="shared" si="35"/>
        <v>1810.3508760423513</v>
      </c>
      <c r="AH93" s="55">
        <f t="shared" si="52"/>
        <v>-1.3887512832201909E-2</v>
      </c>
      <c r="AI93" s="55">
        <f t="shared" si="52"/>
        <v>-1.3887512832202131E-2</v>
      </c>
      <c r="AJ93" s="119">
        <f t="shared" si="36"/>
        <v>0</v>
      </c>
      <c r="AL93" s="120">
        <v>195108</v>
      </c>
      <c r="AM93" s="50">
        <v>22229</v>
      </c>
      <c r="AN93" s="50">
        <v>50452</v>
      </c>
    </row>
    <row r="94" spans="1:40">
      <c r="A94" s="9" t="s">
        <v>212</v>
      </c>
      <c r="B94" s="23" t="s">
        <v>213</v>
      </c>
      <c r="E94" s="134">
        <v>562494.84683147352</v>
      </c>
      <c r="F94" s="52">
        <v>292240</v>
      </c>
      <c r="G94" s="251">
        <f t="shared" si="37"/>
        <v>1924.770212262091</v>
      </c>
      <c r="H94" s="53">
        <v>-2.5020781519426993E-3</v>
      </c>
      <c r="J94" s="131">
        <v>562607.66837688163</v>
      </c>
      <c r="K94" s="54">
        <v>293148.125</v>
      </c>
      <c r="L94" s="54">
        <f t="shared" si="38"/>
        <v>1919.1924504953993</v>
      </c>
      <c r="M94" s="127">
        <f t="shared" si="39"/>
        <v>3.1074630440732776E-3</v>
      </c>
      <c r="N94" s="120">
        <f t="shared" si="40"/>
        <v>585862</v>
      </c>
      <c r="O94" s="125">
        <f t="shared" si="41"/>
        <v>-2.005332521215486E-4</v>
      </c>
      <c r="P94" s="55">
        <f t="shared" si="42"/>
        <v>2.9063066422816419E-3</v>
      </c>
      <c r="Q94" s="125">
        <f t="shared" si="43"/>
        <v>4.2093074098087158E-2</v>
      </c>
      <c r="R94" s="55">
        <f t="shared" si="44"/>
        <v>3.8864839999999998E-2</v>
      </c>
      <c r="S94" s="56">
        <f t="shared" si="45"/>
        <v>586171.98409894295</v>
      </c>
      <c r="T94" s="123">
        <f t="shared" si="46"/>
        <v>0</v>
      </c>
      <c r="U94" s="49">
        <f t="shared" si="47"/>
        <v>4.2093074098087158E-2</v>
      </c>
      <c r="V94" s="49">
        <f t="shared" si="30"/>
        <v>3.8864839999999998E-2</v>
      </c>
      <c r="W94" s="56">
        <f t="shared" si="48"/>
        <v>586171.98409894295</v>
      </c>
      <c r="X94" s="122">
        <f t="shared" si="49"/>
        <v>4.2093074098087158E-2</v>
      </c>
      <c r="Y94" s="55">
        <f t="shared" si="50"/>
        <v>3.8864840000000012E-2</v>
      </c>
      <c r="Z94" s="56">
        <f t="shared" si="51"/>
        <v>586171.98409894295</v>
      </c>
      <c r="AA94" s="124">
        <f t="shared" si="31"/>
        <v>586171.98409894295</v>
      </c>
      <c r="AB94" s="51">
        <f t="shared" si="32"/>
        <v>1999.5760985984234</v>
      </c>
      <c r="AC94" s="55">
        <f t="shared" si="33"/>
        <v>4.2093074098087158E-2</v>
      </c>
      <c r="AD94" s="55">
        <f t="shared" si="34"/>
        <v>3.8864840000000012E-2</v>
      </c>
      <c r="AE94" s="116"/>
      <c r="AF94" s="160">
        <v>589035.04815576621</v>
      </c>
      <c r="AG94" s="118">
        <f t="shared" si="35"/>
        <v>2009.3427108079447</v>
      </c>
      <c r="AH94" s="55">
        <f t="shared" si="52"/>
        <v>-4.8606005122909801E-3</v>
      </c>
      <c r="AI94" s="55">
        <f t="shared" si="52"/>
        <v>-4.8606005122909801E-3</v>
      </c>
      <c r="AJ94" s="119">
        <f t="shared" si="36"/>
        <v>0</v>
      </c>
      <c r="AL94" s="120">
        <v>434339</v>
      </c>
      <c r="AM94" s="50">
        <v>43590</v>
      </c>
      <c r="AN94" s="50">
        <v>107933</v>
      </c>
    </row>
    <row r="95" spans="1:40">
      <c r="A95" s="9" t="s">
        <v>214</v>
      </c>
      <c r="B95" s="23" t="s">
        <v>215</v>
      </c>
      <c r="E95" s="134">
        <v>307321.89332031267</v>
      </c>
      <c r="F95" s="52">
        <v>187726.609375</v>
      </c>
      <c r="G95" s="251">
        <f t="shared" si="37"/>
        <v>1637.0715603050755</v>
      </c>
      <c r="H95" s="53">
        <v>-3.4480284322511712E-2</v>
      </c>
      <c r="J95" s="131">
        <v>319576.02468383498</v>
      </c>
      <c r="K95" s="54">
        <v>188812.21875</v>
      </c>
      <c r="L95" s="54">
        <f t="shared" si="38"/>
        <v>1692.5600832379125</v>
      </c>
      <c r="M95" s="127">
        <f t="shared" si="39"/>
        <v>5.7829275168519434E-3</v>
      </c>
      <c r="N95" s="120">
        <f t="shared" si="40"/>
        <v>323036</v>
      </c>
      <c r="O95" s="125">
        <f t="shared" si="41"/>
        <v>-3.8344964631328859E-2</v>
      </c>
      <c r="P95" s="55">
        <f t="shared" si="42"/>
        <v>-3.2783783265575961E-2</v>
      </c>
      <c r="Q95" s="125">
        <f t="shared" si="43"/>
        <v>4.4872520069525912E-2</v>
      </c>
      <c r="R95" s="55">
        <f t="shared" si="44"/>
        <v>3.8864839999999998E-2</v>
      </c>
      <c r="S95" s="56">
        <f t="shared" si="45"/>
        <v>323036</v>
      </c>
      <c r="T95" s="123">
        <f t="shared" si="46"/>
        <v>0.70998989205362129</v>
      </c>
      <c r="U95" s="49">
        <f t="shared" si="47"/>
        <v>4.9451142606588672E-2</v>
      </c>
      <c r="V95" s="49">
        <f t="shared" si="30"/>
        <v>4.3417136933858923E-2</v>
      </c>
      <c r="W95" s="56">
        <f t="shared" si="48"/>
        <v>323036</v>
      </c>
      <c r="X95" s="122">
        <f t="shared" si="49"/>
        <v>4.9451142606588672E-2</v>
      </c>
      <c r="Y95" s="55">
        <f t="shared" si="50"/>
        <v>4.3417136933858957E-2</v>
      </c>
      <c r="Z95" s="56">
        <f t="shared" si="51"/>
        <v>323036</v>
      </c>
      <c r="AA95" s="124">
        <f t="shared" si="31"/>
        <v>323036</v>
      </c>
      <c r="AB95" s="51">
        <f t="shared" si="32"/>
        <v>1710.8850377301126</v>
      </c>
      <c r="AC95" s="55">
        <f t="shared" si="33"/>
        <v>5.1132402283194933E-2</v>
      </c>
      <c r="AD95" s="55">
        <f t="shared" si="34"/>
        <v>4.5088729909449787E-2</v>
      </c>
      <c r="AE95" s="116"/>
      <c r="AF95" s="160">
        <v>334464.13478328369</v>
      </c>
      <c r="AG95" s="118">
        <f t="shared" si="35"/>
        <v>1771.4114954929721</v>
      </c>
      <c r="AH95" s="55">
        <f t="shared" si="52"/>
        <v>-3.4168491012313007E-2</v>
      </c>
      <c r="AI95" s="55">
        <f t="shared" si="52"/>
        <v>-3.4168491012313007E-2</v>
      </c>
      <c r="AJ95" s="119">
        <f t="shared" si="36"/>
        <v>0</v>
      </c>
      <c r="AL95" s="120">
        <v>240743</v>
      </c>
      <c r="AM95" s="50">
        <v>26017</v>
      </c>
      <c r="AN95" s="50">
        <v>56276</v>
      </c>
    </row>
    <row r="96" spans="1:40">
      <c r="A96" s="9" t="s">
        <v>216</v>
      </c>
      <c r="B96" s="23" t="s">
        <v>217</v>
      </c>
      <c r="E96" s="134">
        <v>533729.32835825928</v>
      </c>
      <c r="F96" s="52">
        <v>287643.6875</v>
      </c>
      <c r="G96" s="251">
        <f t="shared" si="37"/>
        <v>1855.5224799023592</v>
      </c>
      <c r="H96" s="53">
        <v>1.1518687328915922E-2</v>
      </c>
      <c r="J96" s="131">
        <v>526978.62560686888</v>
      </c>
      <c r="K96" s="54">
        <v>289358.9375</v>
      </c>
      <c r="L96" s="54">
        <f t="shared" si="38"/>
        <v>1821.1935327101098</v>
      </c>
      <c r="M96" s="127">
        <f t="shared" si="39"/>
        <v>5.9631066994996207E-3</v>
      </c>
      <c r="N96" s="120">
        <f t="shared" si="40"/>
        <v>556968</v>
      </c>
      <c r="O96" s="125">
        <f t="shared" si="41"/>
        <v>1.2810202204342369E-2</v>
      </c>
      <c r="P96" s="55">
        <f t="shared" si="42"/>
        <v>1.8849697506428509E-2</v>
      </c>
      <c r="Q96" s="125">
        <f t="shared" si="43"/>
        <v>4.5059701887278703E-2</v>
      </c>
      <c r="R96" s="55">
        <f t="shared" si="44"/>
        <v>3.8864839999999998E-2</v>
      </c>
      <c r="S96" s="56">
        <f t="shared" si="45"/>
        <v>557779.01278257999</v>
      </c>
      <c r="T96" s="123">
        <f t="shared" si="46"/>
        <v>0</v>
      </c>
      <c r="U96" s="49">
        <f t="shared" si="47"/>
        <v>4.5059701887278703E-2</v>
      </c>
      <c r="V96" s="49">
        <f t="shared" si="30"/>
        <v>3.8864839999999998E-2</v>
      </c>
      <c r="W96" s="56">
        <f t="shared" si="48"/>
        <v>557779.01278257999</v>
      </c>
      <c r="X96" s="122">
        <f t="shared" si="49"/>
        <v>4.5059701887278703E-2</v>
      </c>
      <c r="Y96" s="55">
        <f t="shared" si="50"/>
        <v>3.8864840000000012E-2</v>
      </c>
      <c r="Z96" s="56">
        <f t="shared" si="51"/>
        <v>557779.01278257999</v>
      </c>
      <c r="AA96" s="124">
        <f t="shared" si="31"/>
        <v>557779.01278257999</v>
      </c>
      <c r="AB96" s="51">
        <f t="shared" si="32"/>
        <v>1927.6370642001684</v>
      </c>
      <c r="AC96" s="55">
        <f t="shared" si="33"/>
        <v>4.5059701887278703E-2</v>
      </c>
      <c r="AD96" s="55">
        <f t="shared" si="34"/>
        <v>3.8864840000000456E-2</v>
      </c>
      <c r="AE96" s="116"/>
      <c r="AF96" s="160">
        <v>551460.75518898549</v>
      </c>
      <c r="AG96" s="118">
        <f t="shared" si="35"/>
        <v>1905.801700661088</v>
      </c>
      <c r="AH96" s="55">
        <f t="shared" si="52"/>
        <v>1.1457311393680669E-2</v>
      </c>
      <c r="AI96" s="55">
        <f t="shared" si="52"/>
        <v>1.1457311393680669E-2</v>
      </c>
      <c r="AJ96" s="119">
        <f t="shared" si="36"/>
        <v>0</v>
      </c>
      <c r="AL96" s="120">
        <v>427577</v>
      </c>
      <c r="AM96" s="50">
        <v>44373</v>
      </c>
      <c r="AN96" s="50">
        <v>85018</v>
      </c>
    </row>
    <row r="97" spans="1:40">
      <c r="A97" s="9" t="s">
        <v>218</v>
      </c>
      <c r="B97" s="23" t="s">
        <v>219</v>
      </c>
      <c r="E97" s="134">
        <v>515233.28823102708</v>
      </c>
      <c r="F97" s="52">
        <v>282238.0625</v>
      </c>
      <c r="G97" s="251">
        <f t="shared" si="37"/>
        <v>1825.5273001352434</v>
      </c>
      <c r="H97" s="53">
        <v>-3.1871034231532036E-2</v>
      </c>
      <c r="J97" s="131">
        <v>530997.81335199787</v>
      </c>
      <c r="K97" s="54">
        <v>283758.125</v>
      </c>
      <c r="L97" s="54">
        <f t="shared" si="38"/>
        <v>1871.3043489133497</v>
      </c>
      <c r="M97" s="127">
        <f t="shared" si="39"/>
        <v>5.3857459427535392E-3</v>
      </c>
      <c r="N97" s="120">
        <f t="shared" si="40"/>
        <v>541120</v>
      </c>
      <c r="O97" s="125">
        <f t="shared" si="41"/>
        <v>-2.9688493482590839E-2</v>
      </c>
      <c r="P97" s="55">
        <f t="shared" si="42"/>
        <v>-2.4462642223157638E-2</v>
      </c>
      <c r="Q97" s="125">
        <f t="shared" si="43"/>
        <v>4.4459902097099269E-2</v>
      </c>
      <c r="R97" s="55">
        <f t="shared" si="44"/>
        <v>3.8864839999999998E-2</v>
      </c>
      <c r="S97" s="56">
        <f t="shared" si="45"/>
        <v>541120</v>
      </c>
      <c r="T97" s="123">
        <f t="shared" si="46"/>
        <v>0.52978109849827049</v>
      </c>
      <c r="U97" s="49">
        <f t="shared" si="47"/>
        <v>4.7875034922707727E-2</v>
      </c>
      <c r="V97" s="49">
        <f t="shared" si="30"/>
        <v>4.2261678317422051E-2</v>
      </c>
      <c r="W97" s="56">
        <f t="shared" si="48"/>
        <v>541120</v>
      </c>
      <c r="X97" s="122">
        <f t="shared" si="49"/>
        <v>4.7875034922707727E-2</v>
      </c>
      <c r="Y97" s="55">
        <f t="shared" si="50"/>
        <v>4.2261678317422113E-2</v>
      </c>
      <c r="Z97" s="56">
        <f t="shared" si="51"/>
        <v>541120</v>
      </c>
      <c r="AA97" s="124">
        <f t="shared" si="31"/>
        <v>541120</v>
      </c>
      <c r="AB97" s="51">
        <f t="shared" si="32"/>
        <v>1906.9762319581159</v>
      </c>
      <c r="AC97" s="55">
        <f t="shared" si="33"/>
        <v>5.0242700462640677E-2</v>
      </c>
      <c r="AD97" s="55">
        <f t="shared" si="34"/>
        <v>4.461666052150437E-2</v>
      </c>
      <c r="AE97" s="116"/>
      <c r="AF97" s="160">
        <v>555824.31561807846</v>
      </c>
      <c r="AG97" s="118">
        <f t="shared" si="35"/>
        <v>1958.7961247561757</v>
      </c>
      <c r="AH97" s="55">
        <f t="shared" si="52"/>
        <v>-2.6454970041616899E-2</v>
      </c>
      <c r="AI97" s="55">
        <f t="shared" si="52"/>
        <v>-2.6454970041616788E-2</v>
      </c>
      <c r="AJ97" s="119">
        <f t="shared" si="36"/>
        <v>0</v>
      </c>
      <c r="AL97" s="120">
        <v>400035</v>
      </c>
      <c r="AM97" s="50">
        <v>41204</v>
      </c>
      <c r="AN97" s="50">
        <v>99881</v>
      </c>
    </row>
    <row r="98" spans="1:40">
      <c r="A98" s="9" t="s">
        <v>220</v>
      </c>
      <c r="B98" s="23" t="s">
        <v>221</v>
      </c>
      <c r="E98" s="134">
        <v>202319.63567410724</v>
      </c>
      <c r="F98" s="52">
        <v>116725.796875</v>
      </c>
      <c r="G98" s="251">
        <f t="shared" si="37"/>
        <v>1733.2898218786072</v>
      </c>
      <c r="H98" s="53">
        <v>-4.3566905932805655E-2</v>
      </c>
      <c r="J98" s="131">
        <v>211732.06174830635</v>
      </c>
      <c r="K98" s="54">
        <v>117143.3125</v>
      </c>
      <c r="L98" s="54">
        <f t="shared" si="38"/>
        <v>1807.4617938459469</v>
      </c>
      <c r="M98" s="127">
        <f t="shared" si="39"/>
        <v>3.5768924794501444E-3</v>
      </c>
      <c r="N98" s="120">
        <f t="shared" si="40"/>
        <v>212227</v>
      </c>
      <c r="O98" s="125">
        <f t="shared" si="41"/>
        <v>-4.4454420348430834E-2</v>
      </c>
      <c r="P98" s="55">
        <f t="shared" si="42"/>
        <v>-4.1036536550803304E-2</v>
      </c>
      <c r="Q98" s="125">
        <f t="shared" si="43"/>
        <v>4.2580747833361299E-2</v>
      </c>
      <c r="R98" s="55">
        <f t="shared" si="44"/>
        <v>3.8864839999999998E-2</v>
      </c>
      <c r="S98" s="56">
        <f t="shared" si="45"/>
        <v>212227</v>
      </c>
      <c r="T98" s="123">
        <f t="shared" si="46"/>
        <v>0.88871762968713164</v>
      </c>
      <c r="U98" s="49">
        <f t="shared" si="47"/>
        <v>4.8299389244222057E-2</v>
      </c>
      <c r="V98" s="49">
        <f t="shared" si="30"/>
        <v>4.4563099349846563E-2</v>
      </c>
      <c r="W98" s="56">
        <f t="shared" si="48"/>
        <v>212227</v>
      </c>
      <c r="X98" s="122">
        <f t="shared" si="49"/>
        <v>4.8299389244222057E-2</v>
      </c>
      <c r="Y98" s="55">
        <f t="shared" si="50"/>
        <v>4.456309934984648E-2</v>
      </c>
      <c r="Z98" s="56">
        <f t="shared" si="51"/>
        <v>212227</v>
      </c>
      <c r="AA98" s="124">
        <f t="shared" si="31"/>
        <v>212227</v>
      </c>
      <c r="AB98" s="51">
        <f t="shared" si="32"/>
        <v>1811.6868600586995</v>
      </c>
      <c r="AC98" s="55">
        <f t="shared" si="33"/>
        <v>4.8968871918350754E-2</v>
      </c>
      <c r="AD98" s="55">
        <f t="shared" si="34"/>
        <v>4.5230195891373004E-2</v>
      </c>
      <c r="AE98" s="116"/>
      <c r="AF98" s="160">
        <v>221526.03438198022</v>
      </c>
      <c r="AG98" s="118">
        <f t="shared" si="35"/>
        <v>1891.068552308355</v>
      </c>
      <c r="AH98" s="55">
        <f t="shared" si="52"/>
        <v>-4.1977162674910584E-2</v>
      </c>
      <c r="AI98" s="55">
        <f t="shared" si="52"/>
        <v>-4.1977162674910584E-2</v>
      </c>
      <c r="AJ98" s="119">
        <f t="shared" si="36"/>
        <v>0</v>
      </c>
      <c r="AL98" s="120">
        <v>162191</v>
      </c>
      <c r="AM98" s="50">
        <v>18495</v>
      </c>
      <c r="AN98" s="50">
        <v>31541</v>
      </c>
    </row>
    <row r="99" spans="1:40">
      <c r="A99" s="9" t="s">
        <v>222</v>
      </c>
      <c r="B99" s="23" t="s">
        <v>223</v>
      </c>
      <c r="E99" s="134">
        <v>798925.02293413586</v>
      </c>
      <c r="F99" s="52">
        <v>486320.96875</v>
      </c>
      <c r="G99" s="251">
        <f t="shared" si="37"/>
        <v>1642.7936985477472</v>
      </c>
      <c r="H99" s="53">
        <v>-1.6584589013424189E-4</v>
      </c>
      <c r="J99" s="131">
        <v>801821.37896075239</v>
      </c>
      <c r="K99" s="54">
        <v>492199.875</v>
      </c>
      <c r="L99" s="54">
        <f t="shared" si="38"/>
        <v>1629.056445739147</v>
      </c>
      <c r="M99" s="127">
        <f t="shared" si="39"/>
        <v>1.208853129469345E-2</v>
      </c>
      <c r="N99" s="120">
        <f t="shared" si="40"/>
        <v>839097</v>
      </c>
      <c r="O99" s="125">
        <f t="shared" si="41"/>
        <v>-3.6122210040976377E-3</v>
      </c>
      <c r="P99" s="55">
        <f t="shared" si="42"/>
        <v>8.4326438439443763E-3</v>
      </c>
      <c r="Q99" s="125">
        <f t="shared" si="43"/>
        <v>5.1423190129296747E-2</v>
      </c>
      <c r="R99" s="55">
        <f t="shared" si="44"/>
        <v>3.8864839999999998E-2</v>
      </c>
      <c r="S99" s="56">
        <f t="shared" si="45"/>
        <v>840008.29628753068</v>
      </c>
      <c r="T99" s="123">
        <f t="shared" si="46"/>
        <v>0</v>
      </c>
      <c r="U99" s="49">
        <f t="shared" si="47"/>
        <v>5.1423190129296747E-2</v>
      </c>
      <c r="V99" s="49">
        <f t="shared" si="30"/>
        <v>3.8864839999999998E-2</v>
      </c>
      <c r="W99" s="56">
        <f t="shared" si="48"/>
        <v>840008.29628753068</v>
      </c>
      <c r="X99" s="122">
        <f t="shared" si="49"/>
        <v>5.1423190129296747E-2</v>
      </c>
      <c r="Y99" s="55">
        <f t="shared" si="50"/>
        <v>3.8864840000000012E-2</v>
      </c>
      <c r="Z99" s="56">
        <f t="shared" si="51"/>
        <v>840008.29628753068</v>
      </c>
      <c r="AA99" s="124">
        <f t="shared" si="31"/>
        <v>840008.29628753068</v>
      </c>
      <c r="AB99" s="51">
        <f t="shared" si="32"/>
        <v>1706.6406127948137</v>
      </c>
      <c r="AC99" s="55">
        <f t="shared" si="33"/>
        <v>5.1423190129296747E-2</v>
      </c>
      <c r="AD99" s="55">
        <f t="shared" si="34"/>
        <v>3.8864840000000012E-2</v>
      </c>
      <c r="AE99" s="116"/>
      <c r="AF99" s="160">
        <v>839144.69523594924</v>
      </c>
      <c r="AG99" s="118">
        <f t="shared" si="35"/>
        <v>1704.8860389002523</v>
      </c>
      <c r="AH99" s="55">
        <f t="shared" si="52"/>
        <v>1.029144385329861E-3</v>
      </c>
      <c r="AI99" s="55">
        <f t="shared" si="52"/>
        <v>1.029144385329861E-3</v>
      </c>
      <c r="AJ99" s="119">
        <f t="shared" si="36"/>
        <v>0</v>
      </c>
      <c r="AL99" s="120">
        <v>632402</v>
      </c>
      <c r="AM99" s="50">
        <v>67700</v>
      </c>
      <c r="AN99" s="50">
        <v>138995</v>
      </c>
    </row>
    <row r="100" spans="1:40">
      <c r="A100" s="9" t="s">
        <v>224</v>
      </c>
      <c r="B100" s="23" t="s">
        <v>225</v>
      </c>
      <c r="E100" s="134">
        <v>1476406.5258999749</v>
      </c>
      <c r="F100" s="52">
        <v>973472.4375</v>
      </c>
      <c r="G100" s="251">
        <f t="shared" si="37"/>
        <v>1516.6392688955561</v>
      </c>
      <c r="H100" s="53">
        <v>-2.8180357990519656E-2</v>
      </c>
      <c r="J100" s="131">
        <v>1520401.9159577249</v>
      </c>
      <c r="K100" s="54">
        <v>978624.0625</v>
      </c>
      <c r="L100" s="54">
        <f t="shared" si="38"/>
        <v>1553.6118252331701</v>
      </c>
      <c r="M100" s="127">
        <f t="shared" si="39"/>
        <v>5.292009102209505E-3</v>
      </c>
      <c r="N100" s="120">
        <f t="shared" si="40"/>
        <v>1547711</v>
      </c>
      <c r="O100" s="125">
        <f t="shared" si="41"/>
        <v>-2.8936684172774618E-2</v>
      </c>
      <c r="P100" s="55">
        <f t="shared" si="42"/>
        <v>-2.3797808266595166E-2</v>
      </c>
      <c r="Q100" s="125">
        <f t="shared" si="43"/>
        <v>4.4362522189245412E-2</v>
      </c>
      <c r="R100" s="55">
        <f t="shared" si="44"/>
        <v>3.8864839999999998E-2</v>
      </c>
      <c r="S100" s="56">
        <f t="shared" si="45"/>
        <v>1547711</v>
      </c>
      <c r="T100" s="123">
        <f t="shared" si="46"/>
        <v>0.51538296191868249</v>
      </c>
      <c r="U100" s="49">
        <f t="shared" si="47"/>
        <v>4.7684530417698268E-2</v>
      </c>
      <c r="V100" s="49">
        <f t="shared" si="30"/>
        <v>4.216936067496245E-2</v>
      </c>
      <c r="W100" s="56">
        <f t="shared" si="48"/>
        <v>1547711</v>
      </c>
      <c r="X100" s="122">
        <f t="shared" si="49"/>
        <v>4.7684530417698268E-2</v>
      </c>
      <c r="Y100" s="55">
        <f t="shared" si="50"/>
        <v>4.2169360674962464E-2</v>
      </c>
      <c r="Z100" s="56">
        <f t="shared" si="51"/>
        <v>1547711</v>
      </c>
      <c r="AA100" s="124">
        <f t="shared" si="31"/>
        <v>1547711</v>
      </c>
      <c r="AB100" s="51">
        <f t="shared" si="32"/>
        <v>1581.5174174710221</v>
      </c>
      <c r="AC100" s="55">
        <f t="shared" si="33"/>
        <v>4.8295962425768835E-2</v>
      </c>
      <c r="AD100" s="55">
        <f t="shared" si="34"/>
        <v>4.2777574012514696E-2</v>
      </c>
      <c r="AE100" s="116"/>
      <c r="AF100" s="160">
        <v>1591406.6275597522</v>
      </c>
      <c r="AG100" s="118">
        <f t="shared" si="35"/>
        <v>1626.1674820199428</v>
      </c>
      <c r="AH100" s="55">
        <f t="shared" si="52"/>
        <v>-2.7457236135025154E-2</v>
      </c>
      <c r="AI100" s="55">
        <f t="shared" si="52"/>
        <v>-2.7457236135025043E-2</v>
      </c>
      <c r="AJ100" s="119">
        <f t="shared" si="36"/>
        <v>0</v>
      </c>
      <c r="AL100" s="120">
        <v>1142415</v>
      </c>
      <c r="AM100" s="50">
        <v>138368</v>
      </c>
      <c r="AN100" s="50">
        <v>266928</v>
      </c>
    </row>
    <row r="101" spans="1:40">
      <c r="A101" s="9" t="s">
        <v>226</v>
      </c>
      <c r="B101" s="23" t="s">
        <v>227</v>
      </c>
      <c r="E101" s="134">
        <v>1017609.678836842</v>
      </c>
      <c r="F101" s="52">
        <v>603318.875</v>
      </c>
      <c r="G101" s="251">
        <f t="shared" si="37"/>
        <v>1686.6862964246591</v>
      </c>
      <c r="H101" s="53">
        <v>2.3204768027370593E-2</v>
      </c>
      <c r="J101" s="131">
        <v>992274.27546843642</v>
      </c>
      <c r="K101" s="54">
        <v>608245.0625</v>
      </c>
      <c r="L101" s="54">
        <f t="shared" si="38"/>
        <v>1631.3725119115725</v>
      </c>
      <c r="M101" s="127">
        <f t="shared" si="39"/>
        <v>8.1651473277708497E-3</v>
      </c>
      <c r="N101" s="120">
        <f t="shared" si="40"/>
        <v>1064585</v>
      </c>
      <c r="O101" s="125">
        <f t="shared" si="41"/>
        <v>2.5532661679095847E-2</v>
      </c>
      <c r="P101" s="55">
        <f t="shared" si="42"/>
        <v>3.3906286951146614E-2</v>
      </c>
      <c r="Q101" s="125">
        <f t="shared" si="43"/>
        <v>4.7347324472241104E-2</v>
      </c>
      <c r="R101" s="55">
        <f t="shared" si="44"/>
        <v>3.8864839999999998E-2</v>
      </c>
      <c r="S101" s="56">
        <f t="shared" si="45"/>
        <v>1065790.774486823</v>
      </c>
      <c r="T101" s="123">
        <f t="shared" si="46"/>
        <v>0</v>
      </c>
      <c r="U101" s="49">
        <f t="shared" si="47"/>
        <v>4.7347324472241104E-2</v>
      </c>
      <c r="V101" s="49">
        <f t="shared" si="30"/>
        <v>3.8864839999999998E-2</v>
      </c>
      <c r="W101" s="56">
        <f t="shared" si="48"/>
        <v>1065790.774486823</v>
      </c>
      <c r="X101" s="122">
        <f t="shared" si="49"/>
        <v>4.7347324472241104E-2</v>
      </c>
      <c r="Y101" s="55">
        <f t="shared" si="50"/>
        <v>3.8864840000000012E-2</v>
      </c>
      <c r="Z101" s="56">
        <f t="shared" si="51"/>
        <v>1065790.774486823</v>
      </c>
      <c r="AA101" s="124">
        <f t="shared" si="31"/>
        <v>1065790.774486823</v>
      </c>
      <c r="AB101" s="51">
        <f t="shared" si="32"/>
        <v>1752.2390894653963</v>
      </c>
      <c r="AC101" s="55">
        <f t="shared" si="33"/>
        <v>4.7347324472241104E-2</v>
      </c>
      <c r="AD101" s="55">
        <f t="shared" si="34"/>
        <v>3.8864840000000234E-2</v>
      </c>
      <c r="AE101" s="116"/>
      <c r="AF101" s="160">
        <v>1038475.6065826571</v>
      </c>
      <c r="AG101" s="118">
        <f t="shared" si="35"/>
        <v>1707.3309272981678</v>
      </c>
      <c r="AH101" s="55">
        <f t="shared" si="52"/>
        <v>2.6303138688112959E-2</v>
      </c>
      <c r="AI101" s="55">
        <f t="shared" si="52"/>
        <v>2.6303138688113181E-2</v>
      </c>
      <c r="AJ101" s="119">
        <f t="shared" si="36"/>
        <v>0</v>
      </c>
      <c r="AL101" s="120">
        <v>808820</v>
      </c>
      <c r="AM101" s="50">
        <v>80248</v>
      </c>
      <c r="AN101" s="50">
        <v>175517</v>
      </c>
    </row>
    <row r="102" spans="1:40">
      <c r="A102" s="9" t="s">
        <v>228</v>
      </c>
      <c r="B102" s="23" t="s">
        <v>229</v>
      </c>
      <c r="E102" s="134">
        <v>673717.14103088365</v>
      </c>
      <c r="F102" s="52">
        <v>409731.90625</v>
      </c>
      <c r="G102" s="251">
        <f t="shared" si="37"/>
        <v>1644.2877177834712</v>
      </c>
      <c r="H102" s="53">
        <v>-2.527318417191704E-2</v>
      </c>
      <c r="J102" s="131">
        <v>692621.49401590112</v>
      </c>
      <c r="K102" s="54">
        <v>411776.53125</v>
      </c>
      <c r="L102" s="54">
        <f t="shared" si="38"/>
        <v>1682.0324653116111</v>
      </c>
      <c r="M102" s="127">
        <f t="shared" si="39"/>
        <v>4.9901532412086613E-3</v>
      </c>
      <c r="N102" s="120">
        <f t="shared" si="40"/>
        <v>705594</v>
      </c>
      <c r="O102" s="125">
        <f t="shared" si="41"/>
        <v>-2.729391615528387E-2</v>
      </c>
      <c r="P102" s="55">
        <f t="shared" si="42"/>
        <v>-2.2439963738242974E-2</v>
      </c>
      <c r="Q102" s="125">
        <f t="shared" si="43"/>
        <v>4.4048934748503799E-2</v>
      </c>
      <c r="R102" s="55">
        <f t="shared" si="44"/>
        <v>3.8864839999999998E-2</v>
      </c>
      <c r="S102" s="56">
        <f t="shared" si="45"/>
        <v>705594</v>
      </c>
      <c r="T102" s="123">
        <f t="shared" si="46"/>
        <v>0.48597647511083863</v>
      </c>
      <c r="U102" s="49">
        <f t="shared" si="47"/>
        <v>4.7180456766593881E-2</v>
      </c>
      <c r="V102" s="49">
        <f t="shared" si="30"/>
        <v>4.1980812836142231E-2</v>
      </c>
      <c r="W102" s="56">
        <f t="shared" si="48"/>
        <v>705594</v>
      </c>
      <c r="X102" s="122">
        <f t="shared" si="49"/>
        <v>4.7180456766593881E-2</v>
      </c>
      <c r="Y102" s="55">
        <f t="shared" si="50"/>
        <v>4.1980812836142301E-2</v>
      </c>
      <c r="Z102" s="56">
        <f t="shared" si="51"/>
        <v>705594</v>
      </c>
      <c r="AA102" s="124">
        <f t="shared" si="31"/>
        <v>705594</v>
      </c>
      <c r="AB102" s="51">
        <f t="shared" si="32"/>
        <v>1713.5362179531692</v>
      </c>
      <c r="AC102" s="55">
        <f t="shared" si="33"/>
        <v>4.7314899722367354E-2</v>
      </c>
      <c r="AD102" s="55">
        <f t="shared" si="34"/>
        <v>4.2114588232189831E-2</v>
      </c>
      <c r="AE102" s="116"/>
      <c r="AF102" s="160">
        <v>724695.15693361661</v>
      </c>
      <c r="AG102" s="118">
        <f t="shared" si="35"/>
        <v>1759.9234097526451</v>
      </c>
      <c r="AH102" s="55">
        <f t="shared" si="52"/>
        <v>-2.6357505981465135E-2</v>
      </c>
      <c r="AI102" s="55">
        <f t="shared" si="52"/>
        <v>-2.6357505981465135E-2</v>
      </c>
      <c r="AJ102" s="119">
        <f t="shared" si="36"/>
        <v>0</v>
      </c>
      <c r="AL102" s="120">
        <v>532900</v>
      </c>
      <c r="AM102" s="50">
        <v>60760</v>
      </c>
      <c r="AN102" s="50">
        <v>111934</v>
      </c>
    </row>
    <row r="103" spans="1:40">
      <c r="A103" s="9" t="s">
        <v>230</v>
      </c>
      <c r="B103" s="23" t="s">
        <v>231</v>
      </c>
      <c r="E103" s="134">
        <v>448125.72641814785</v>
      </c>
      <c r="F103" s="52">
        <v>240583.375</v>
      </c>
      <c r="G103" s="251">
        <f t="shared" si="37"/>
        <v>1862.6628977091532</v>
      </c>
      <c r="H103" s="53">
        <v>-2.7102523058091577E-2</v>
      </c>
      <c r="J103" s="131">
        <v>460958.54077554599</v>
      </c>
      <c r="K103" s="54">
        <v>241371.125</v>
      </c>
      <c r="L103" s="54">
        <f t="shared" si="38"/>
        <v>1909.7501442044736</v>
      </c>
      <c r="M103" s="127">
        <f t="shared" si="39"/>
        <v>3.2743326507909121E-3</v>
      </c>
      <c r="N103" s="120">
        <f t="shared" si="40"/>
        <v>467716</v>
      </c>
      <c r="O103" s="125">
        <f t="shared" si="41"/>
        <v>-2.7839411188276042E-2</v>
      </c>
      <c r="P103" s="55">
        <f t="shared" si="42"/>
        <v>-2.4656234030517643E-2</v>
      </c>
      <c r="Q103" s="125">
        <f t="shared" si="43"/>
        <v>4.2266429065370703E-2</v>
      </c>
      <c r="R103" s="55">
        <f t="shared" si="44"/>
        <v>3.8864839999999998E-2</v>
      </c>
      <c r="S103" s="56">
        <f t="shared" si="45"/>
        <v>467716</v>
      </c>
      <c r="T103" s="123">
        <f t="shared" si="46"/>
        <v>0.53397366606426944</v>
      </c>
      <c r="U103" s="49">
        <f t="shared" si="47"/>
        <v>4.5701359590115231E-2</v>
      </c>
      <c r="V103" s="49">
        <f t="shared" si="30"/>
        <v>4.2288560126148213E-2</v>
      </c>
      <c r="W103" s="56">
        <f t="shared" si="48"/>
        <v>468605.68138276524</v>
      </c>
      <c r="X103" s="122">
        <f t="shared" si="49"/>
        <v>4.5701359590115231E-2</v>
      </c>
      <c r="Y103" s="55">
        <f t="shared" si="50"/>
        <v>4.2288560126148234E-2</v>
      </c>
      <c r="Z103" s="56">
        <f t="shared" si="51"/>
        <v>468605.68138276524</v>
      </c>
      <c r="AA103" s="124">
        <f t="shared" si="31"/>
        <v>468605.68138276524</v>
      </c>
      <c r="AB103" s="51">
        <f t="shared" si="32"/>
        <v>1941.4322296536723</v>
      </c>
      <c r="AC103" s="55">
        <f t="shared" si="33"/>
        <v>4.5701359590115231E-2</v>
      </c>
      <c r="AD103" s="55">
        <f t="shared" si="34"/>
        <v>4.2288560126148234E-2</v>
      </c>
      <c r="AE103" s="116"/>
      <c r="AF103" s="160">
        <v>482238.32378054166</v>
      </c>
      <c r="AG103" s="118">
        <f t="shared" si="35"/>
        <v>1997.912234864637</v>
      </c>
      <c r="AH103" s="55">
        <f t="shared" si="52"/>
        <v>-2.8269512656941775E-2</v>
      </c>
      <c r="AI103" s="55">
        <f t="shared" si="52"/>
        <v>-2.8269512656941775E-2</v>
      </c>
      <c r="AJ103" s="119">
        <f t="shared" si="36"/>
        <v>0</v>
      </c>
      <c r="AL103" s="120">
        <v>363048</v>
      </c>
      <c r="AM103" s="50">
        <v>37324</v>
      </c>
      <c r="AN103" s="50">
        <v>67344</v>
      </c>
    </row>
    <row r="104" spans="1:40">
      <c r="A104" s="9" t="s">
        <v>232</v>
      </c>
      <c r="B104" s="23" t="s">
        <v>233</v>
      </c>
      <c r="E104" s="134">
        <v>1096809.7943853524</v>
      </c>
      <c r="F104" s="52">
        <v>651355.75</v>
      </c>
      <c r="G104" s="251">
        <f t="shared" si="37"/>
        <v>1683.8874829697172</v>
      </c>
      <c r="H104" s="53">
        <v>2.1957692429517284E-2</v>
      </c>
      <c r="J104" s="131">
        <v>1068402.7020230261</v>
      </c>
      <c r="K104" s="54">
        <v>656279.25</v>
      </c>
      <c r="L104" s="54">
        <f t="shared" si="38"/>
        <v>1627.9696516734698</v>
      </c>
      <c r="M104" s="127">
        <f t="shared" si="39"/>
        <v>7.5588493691811642E-3</v>
      </c>
      <c r="N104" s="120">
        <f t="shared" si="40"/>
        <v>1147152</v>
      </c>
      <c r="O104" s="125">
        <f t="shared" si="41"/>
        <v>2.6588375627033978E-2</v>
      </c>
      <c r="P104" s="55">
        <f t="shared" si="42"/>
        <v>3.4348202522551219E-2</v>
      </c>
      <c r="Q104" s="125">
        <f t="shared" si="43"/>
        <v>4.6717462840498492E-2</v>
      </c>
      <c r="R104" s="55">
        <f t="shared" si="44"/>
        <v>3.8864839999999998E-2</v>
      </c>
      <c r="S104" s="56">
        <f t="shared" si="45"/>
        <v>1148049.9651976449</v>
      </c>
      <c r="T104" s="123">
        <f t="shared" si="46"/>
        <v>0</v>
      </c>
      <c r="U104" s="49">
        <f t="shared" si="47"/>
        <v>4.6717462840498492E-2</v>
      </c>
      <c r="V104" s="49">
        <f t="shared" si="30"/>
        <v>3.8864839999999998E-2</v>
      </c>
      <c r="W104" s="56">
        <f t="shared" si="48"/>
        <v>1148049.9651976449</v>
      </c>
      <c r="X104" s="122">
        <f t="shared" si="49"/>
        <v>4.6717462840498492E-2</v>
      </c>
      <c r="Y104" s="55">
        <f t="shared" si="50"/>
        <v>3.8864840000000012E-2</v>
      </c>
      <c r="Z104" s="56">
        <f t="shared" si="51"/>
        <v>1148049.9651976449</v>
      </c>
      <c r="AA104" s="124">
        <f t="shared" si="31"/>
        <v>1148049.9651976449</v>
      </c>
      <c r="AB104" s="51">
        <f t="shared" si="32"/>
        <v>1749.3315005733382</v>
      </c>
      <c r="AC104" s="55">
        <f t="shared" si="33"/>
        <v>4.6717462840498492E-2</v>
      </c>
      <c r="AD104" s="55">
        <f t="shared" si="34"/>
        <v>3.8864840000000012E-2</v>
      </c>
      <c r="AE104" s="116"/>
      <c r="AF104" s="160">
        <v>1118533.6042536108</v>
      </c>
      <c r="AG104" s="118">
        <f t="shared" si="35"/>
        <v>1704.3561932723164</v>
      </c>
      <c r="AH104" s="55">
        <f t="shared" si="52"/>
        <v>2.6388443612054058E-2</v>
      </c>
      <c r="AI104" s="55">
        <f t="shared" si="52"/>
        <v>2.6388443612054058E-2</v>
      </c>
      <c r="AJ104" s="119">
        <f t="shared" si="36"/>
        <v>0</v>
      </c>
      <c r="AL104" s="120">
        <v>857404</v>
      </c>
      <c r="AM104" s="50">
        <v>85706</v>
      </c>
      <c r="AN104" s="50">
        <v>204042</v>
      </c>
    </row>
    <row r="105" spans="1:40">
      <c r="A105" s="9" t="s">
        <v>234</v>
      </c>
      <c r="B105" s="23" t="s">
        <v>235</v>
      </c>
      <c r="E105" s="134">
        <v>394710.95496693137</v>
      </c>
      <c r="F105" s="52">
        <v>236174.59375</v>
      </c>
      <c r="G105" s="251">
        <f t="shared" si="37"/>
        <v>1671.2676359454153</v>
      </c>
      <c r="H105" s="53">
        <v>-2.682892100250367E-2</v>
      </c>
      <c r="J105" s="131">
        <v>404877.83991842472</v>
      </c>
      <c r="K105" s="54">
        <v>238103.296875</v>
      </c>
      <c r="L105" s="54">
        <f t="shared" si="38"/>
        <v>1700.4293734369348</v>
      </c>
      <c r="M105" s="127">
        <f t="shared" si="39"/>
        <v>8.1664293113661302E-3</v>
      </c>
      <c r="N105" s="120">
        <f t="shared" si="40"/>
        <v>413952</v>
      </c>
      <c r="O105" s="125">
        <f t="shared" si="41"/>
        <v>-2.5110993858151853E-2</v>
      </c>
      <c r="P105" s="55">
        <f t="shared" si="42"/>
        <v>-1.7149631703066492E-2</v>
      </c>
      <c r="Q105" s="125">
        <f t="shared" si="43"/>
        <v>4.7348656279923684E-2</v>
      </c>
      <c r="R105" s="55">
        <f t="shared" si="44"/>
        <v>3.8864839999999998E-2</v>
      </c>
      <c r="S105" s="56">
        <f t="shared" si="45"/>
        <v>413952</v>
      </c>
      <c r="T105" s="123">
        <f t="shared" si="46"/>
        <v>0.37140512621692456</v>
      </c>
      <c r="U105" s="49">
        <f t="shared" si="47"/>
        <v>4.9749470428793741E-2</v>
      </c>
      <c r="V105" s="49">
        <f t="shared" ref="V105:V136" si="53">MAX(R105,NewMinGrowthPerHead(P105,$P$2,$L$1,$U$1,$T$2,AG105,G105,T105, $P$1))</f>
        <v>4.124620688454305E-2</v>
      </c>
      <c r="W105" s="56">
        <f t="shared" si="48"/>
        <v>414347.61594897968</v>
      </c>
      <c r="X105" s="122">
        <f t="shared" si="49"/>
        <v>4.9749470428793741E-2</v>
      </c>
      <c r="Y105" s="55">
        <f t="shared" si="50"/>
        <v>4.1246206884542946E-2</v>
      </c>
      <c r="Z105" s="56">
        <f t="shared" si="51"/>
        <v>414347.61594897968</v>
      </c>
      <c r="AA105" s="124">
        <f t="shared" ref="AA105:AA136" si="54">Z105</f>
        <v>414347.61594897968</v>
      </c>
      <c r="AB105" s="51">
        <f t="shared" ref="AB105:AB136" si="55">AA105/K105*1000</f>
        <v>1740.2010866170613</v>
      </c>
      <c r="AC105" s="55">
        <f t="shared" ref="AC105:AC136" si="56">AA105/E105-1</f>
        <v>4.9749470428793741E-2</v>
      </c>
      <c r="AD105" s="55">
        <f t="shared" ref="AD105:AD136" si="57">AB105/G105-1</f>
        <v>4.1246206884543168E-2</v>
      </c>
      <c r="AE105" s="116"/>
      <c r="AF105" s="160">
        <v>423853.25412722514</v>
      </c>
      <c r="AG105" s="118">
        <f t="shared" ref="AG105:AG136" si="58">AF105/K105*1000</f>
        <v>1780.1234157196091</v>
      </c>
      <c r="AH105" s="55">
        <f t="shared" si="52"/>
        <v>-2.2426719827405628E-2</v>
      </c>
      <c r="AI105" s="55">
        <f t="shared" si="52"/>
        <v>-2.2426719827405517E-2</v>
      </c>
      <c r="AJ105" s="119">
        <f t="shared" ref="AJ105:AJ136" si="59">IF(AF105=N105,1,0)</f>
        <v>0</v>
      </c>
      <c r="AL105" s="120">
        <v>308434</v>
      </c>
      <c r="AM105" s="50">
        <v>33455</v>
      </c>
      <c r="AN105" s="50">
        <v>72063</v>
      </c>
    </row>
    <row r="106" spans="1:40">
      <c r="A106" s="9" t="s">
        <v>236</v>
      </c>
      <c r="B106" s="23" t="s">
        <v>237</v>
      </c>
      <c r="E106" s="134">
        <v>644802.49532112689</v>
      </c>
      <c r="F106" s="52">
        <v>393605.25</v>
      </c>
      <c r="G106" s="251">
        <f t="shared" si="37"/>
        <v>1638.1958709166784</v>
      </c>
      <c r="H106" s="53">
        <v>-2.9184914911901672E-3</v>
      </c>
      <c r="J106" s="131">
        <v>645388.67974681035</v>
      </c>
      <c r="K106" s="54">
        <v>395722.8125</v>
      </c>
      <c r="L106" s="54">
        <f t="shared" si="38"/>
        <v>1630.9109795049037</v>
      </c>
      <c r="M106" s="127">
        <f t="shared" si="39"/>
        <v>5.3799142668955469E-3</v>
      </c>
      <c r="N106" s="120">
        <f t="shared" si="40"/>
        <v>673010</v>
      </c>
      <c r="O106" s="125">
        <f t="shared" si="41"/>
        <v>-9.0826573827329504E-4</v>
      </c>
      <c r="P106" s="55">
        <f t="shared" si="42"/>
        <v>4.466762136818847E-3</v>
      </c>
      <c r="Q106" s="125">
        <f t="shared" si="43"/>
        <v>4.4453843774092228E-2</v>
      </c>
      <c r="R106" s="55">
        <f t="shared" si="44"/>
        <v>3.8864839999999998E-2</v>
      </c>
      <c r="S106" s="56">
        <f t="shared" si="45"/>
        <v>673466.44471327704</v>
      </c>
      <c r="T106" s="123">
        <f t="shared" si="46"/>
        <v>0</v>
      </c>
      <c r="U106" s="49">
        <f t="shared" si="47"/>
        <v>4.4453843774092228E-2</v>
      </c>
      <c r="V106" s="49">
        <f t="shared" si="53"/>
        <v>3.8864839999999998E-2</v>
      </c>
      <c r="W106" s="56">
        <f t="shared" si="48"/>
        <v>673466.44471327704</v>
      </c>
      <c r="X106" s="122">
        <f t="shared" si="49"/>
        <v>4.4453843774092228E-2</v>
      </c>
      <c r="Y106" s="55">
        <f t="shared" si="50"/>
        <v>3.8864840000000012E-2</v>
      </c>
      <c r="Z106" s="56">
        <f t="shared" si="51"/>
        <v>673466.44471327704</v>
      </c>
      <c r="AA106" s="124">
        <f t="shared" si="54"/>
        <v>673466.44471327704</v>
      </c>
      <c r="AB106" s="51">
        <f t="shared" si="55"/>
        <v>1701.8640913285158</v>
      </c>
      <c r="AC106" s="55">
        <f t="shared" si="56"/>
        <v>4.4453843774092228E-2</v>
      </c>
      <c r="AD106" s="55">
        <f t="shared" si="57"/>
        <v>3.8864840000000012E-2</v>
      </c>
      <c r="AE106" s="116"/>
      <c r="AF106" s="160">
        <v>675468.14200793649</v>
      </c>
      <c r="AG106" s="118">
        <f t="shared" si="58"/>
        <v>1706.9224231492503</v>
      </c>
      <c r="AH106" s="55">
        <f t="shared" si="52"/>
        <v>-2.9634222107191022E-3</v>
      </c>
      <c r="AI106" s="55">
        <f t="shared" si="52"/>
        <v>-2.9634222107188801E-3</v>
      </c>
      <c r="AJ106" s="119">
        <f t="shared" si="59"/>
        <v>0</v>
      </c>
      <c r="AL106" s="120">
        <v>507283</v>
      </c>
      <c r="AM106" s="50">
        <v>53759</v>
      </c>
      <c r="AN106" s="50">
        <v>111968</v>
      </c>
    </row>
    <row r="107" spans="1:40">
      <c r="A107" s="9" t="s">
        <v>238</v>
      </c>
      <c r="B107" s="23" t="s">
        <v>239</v>
      </c>
      <c r="E107" s="134">
        <v>645647.14103088365</v>
      </c>
      <c r="F107" s="52">
        <v>355431.3125</v>
      </c>
      <c r="G107" s="251">
        <f t="shared" si="37"/>
        <v>1816.5173363303034</v>
      </c>
      <c r="H107" s="53">
        <v>-1.0389918021387445E-2</v>
      </c>
      <c r="J107" s="131">
        <v>654297.56730588281</v>
      </c>
      <c r="K107" s="54">
        <v>359002.8125</v>
      </c>
      <c r="L107" s="54">
        <f t="shared" si="38"/>
        <v>1822.5416195197158</v>
      </c>
      <c r="M107" s="127">
        <f t="shared" si="39"/>
        <v>1.0048354982792995E-2</v>
      </c>
      <c r="N107" s="120">
        <f t="shared" si="40"/>
        <v>676714</v>
      </c>
      <c r="O107" s="125">
        <f t="shared" si="41"/>
        <v>-1.3220936019398555E-2</v>
      </c>
      <c r="P107" s="55">
        <f t="shared" si="42"/>
        <v>-3.305429694933415E-3</v>
      </c>
      <c r="Q107" s="125">
        <f t="shared" si="43"/>
        <v>4.9303722691462548E-2</v>
      </c>
      <c r="R107" s="55">
        <f t="shared" si="44"/>
        <v>3.8864839999999998E-2</v>
      </c>
      <c r="S107" s="56">
        <f t="shared" si="45"/>
        <v>677479.94862880593</v>
      </c>
      <c r="T107" s="123">
        <f t="shared" si="46"/>
        <v>7.1584833674789711E-2</v>
      </c>
      <c r="U107" s="49">
        <f t="shared" si="47"/>
        <v>4.9767320743239418E-2</v>
      </c>
      <c r="V107" s="49">
        <f t="shared" si="53"/>
        <v>3.9323825997541403E-2</v>
      </c>
      <c r="W107" s="56">
        <f t="shared" si="48"/>
        <v>677779.26938552316</v>
      </c>
      <c r="X107" s="122">
        <f t="shared" si="49"/>
        <v>4.9767320743239418E-2</v>
      </c>
      <c r="Y107" s="55">
        <f t="shared" si="50"/>
        <v>3.9323825997541473E-2</v>
      </c>
      <c r="Z107" s="56">
        <f t="shared" si="51"/>
        <v>677779.26938552316</v>
      </c>
      <c r="AA107" s="124">
        <f t="shared" si="54"/>
        <v>677779.26938552316</v>
      </c>
      <c r="AB107" s="51">
        <f t="shared" si="55"/>
        <v>1887.9497479856739</v>
      </c>
      <c r="AC107" s="55">
        <f t="shared" si="56"/>
        <v>4.9767320743239418E-2</v>
      </c>
      <c r="AD107" s="55">
        <f t="shared" si="57"/>
        <v>3.9323825997541473E-2</v>
      </c>
      <c r="AE107" s="116"/>
      <c r="AF107" s="160">
        <v>684600.17582521692</v>
      </c>
      <c r="AG107" s="118">
        <f t="shared" si="58"/>
        <v>1906.9493385242404</v>
      </c>
      <c r="AH107" s="55">
        <f t="shared" si="52"/>
        <v>-9.963343102376232E-3</v>
      </c>
      <c r="AI107" s="55">
        <f t="shared" si="52"/>
        <v>-9.963343102376232E-3</v>
      </c>
      <c r="AJ107" s="119">
        <f t="shared" si="59"/>
        <v>0</v>
      </c>
      <c r="AL107" s="120">
        <v>518908</v>
      </c>
      <c r="AM107" s="50">
        <v>53270</v>
      </c>
      <c r="AN107" s="50">
        <v>104536</v>
      </c>
    </row>
    <row r="108" spans="1:40">
      <c r="A108" s="9" t="s">
        <v>240</v>
      </c>
      <c r="B108" s="23" t="s">
        <v>241</v>
      </c>
      <c r="E108" s="134">
        <v>327042.89464443887</v>
      </c>
      <c r="F108" s="52">
        <v>174474.546875</v>
      </c>
      <c r="G108" s="251">
        <f t="shared" si="37"/>
        <v>1874.444728483774</v>
      </c>
      <c r="H108" s="53">
        <v>-1.0627042771497286E-2</v>
      </c>
      <c r="J108" s="131">
        <v>331254.97436496569</v>
      </c>
      <c r="K108" s="54">
        <v>175179.875</v>
      </c>
      <c r="L108" s="54">
        <f t="shared" si="38"/>
        <v>1890.9419496101689</v>
      </c>
      <c r="M108" s="127">
        <f t="shared" si="39"/>
        <v>4.042584649927905E-3</v>
      </c>
      <c r="N108" s="120">
        <f t="shared" si="40"/>
        <v>341261</v>
      </c>
      <c r="O108" s="125">
        <f t="shared" si="41"/>
        <v>-1.2715521415494591E-2</v>
      </c>
      <c r="P108" s="55">
        <f t="shared" si="42"/>
        <v>-8.7243403372566641E-3</v>
      </c>
      <c r="Q108" s="125">
        <f t="shared" si="43"/>
        <v>4.3064539055533757E-2</v>
      </c>
      <c r="R108" s="55">
        <f t="shared" si="44"/>
        <v>3.8864839999999998E-2</v>
      </c>
      <c r="S108" s="56">
        <f t="shared" si="45"/>
        <v>341261</v>
      </c>
      <c r="T108" s="123">
        <f t="shared" si="46"/>
        <v>0.18894077611817356</v>
      </c>
      <c r="U108" s="49">
        <f t="shared" si="47"/>
        <v>4.4280882571417601E-2</v>
      </c>
      <c r="V108" s="49">
        <f t="shared" si="53"/>
        <v>4.0076286142304691E-2</v>
      </c>
      <c r="W108" s="56">
        <f t="shared" si="48"/>
        <v>341524.64265800576</v>
      </c>
      <c r="X108" s="122">
        <f t="shared" si="49"/>
        <v>4.4280882571417601E-2</v>
      </c>
      <c r="Y108" s="55">
        <f t="shared" si="50"/>
        <v>4.007628614230474E-2</v>
      </c>
      <c r="Z108" s="56">
        <f t="shared" si="51"/>
        <v>341524.64265800576</v>
      </c>
      <c r="AA108" s="124">
        <f t="shared" si="54"/>
        <v>341524.64265800576</v>
      </c>
      <c r="AB108" s="51">
        <f t="shared" si="55"/>
        <v>1949.5655117804242</v>
      </c>
      <c r="AC108" s="55">
        <f t="shared" si="56"/>
        <v>4.4280882571417601E-2</v>
      </c>
      <c r="AD108" s="55">
        <f t="shared" si="57"/>
        <v>4.0076286142304518E-2</v>
      </c>
      <c r="AE108" s="116"/>
      <c r="AF108" s="160">
        <v>346628.30155239673</v>
      </c>
      <c r="AG108" s="118">
        <f t="shared" si="58"/>
        <v>1978.6993314865463</v>
      </c>
      <c r="AH108" s="55">
        <f t="shared" si="52"/>
        <v>-1.4723722418319318E-2</v>
      </c>
      <c r="AI108" s="55">
        <f t="shared" si="52"/>
        <v>-1.4723722418319429E-2</v>
      </c>
      <c r="AJ108" s="119">
        <f t="shared" si="59"/>
        <v>0</v>
      </c>
      <c r="AL108" s="120">
        <v>256636</v>
      </c>
      <c r="AM108" s="50">
        <v>30948</v>
      </c>
      <c r="AN108" s="50">
        <v>53677</v>
      </c>
    </row>
    <row r="109" spans="1:40">
      <c r="A109" s="9" t="s">
        <v>242</v>
      </c>
      <c r="B109" s="23" t="s">
        <v>243</v>
      </c>
      <c r="E109" s="134">
        <v>370390.54545067024</v>
      </c>
      <c r="F109" s="52">
        <v>237093.515625</v>
      </c>
      <c r="G109" s="251">
        <f t="shared" si="37"/>
        <v>1562.2128866505993</v>
      </c>
      <c r="H109" s="53">
        <v>-8.5323230889642332E-3</v>
      </c>
      <c r="J109" s="131">
        <v>373715.57564027142</v>
      </c>
      <c r="K109" s="54">
        <v>238141.71875</v>
      </c>
      <c r="L109" s="54">
        <f t="shared" si="38"/>
        <v>1569.2990610880581</v>
      </c>
      <c r="M109" s="127">
        <f t="shared" si="39"/>
        <v>4.4210535333994994E-3</v>
      </c>
      <c r="N109" s="120">
        <f t="shared" si="40"/>
        <v>386182</v>
      </c>
      <c r="O109" s="125">
        <f t="shared" si="41"/>
        <v>-8.8972213264179034E-3</v>
      </c>
      <c r="P109" s="55">
        <f t="shared" si="42"/>
        <v>-4.5155028848010703E-3</v>
      </c>
      <c r="Q109" s="125">
        <f t="shared" si="43"/>
        <v>4.3457717071606616E-2</v>
      </c>
      <c r="R109" s="55">
        <f t="shared" si="44"/>
        <v>3.8864839999999998E-2</v>
      </c>
      <c r="S109" s="56">
        <f t="shared" si="45"/>
        <v>386486.8729808635</v>
      </c>
      <c r="T109" s="123">
        <f t="shared" si="46"/>
        <v>9.7791074928014518E-2</v>
      </c>
      <c r="U109" s="49">
        <f t="shared" si="47"/>
        <v>4.4087503711797371E-2</v>
      </c>
      <c r="V109" s="49">
        <f t="shared" si="53"/>
        <v>3.949185457518771E-2</v>
      </c>
      <c r="W109" s="56">
        <f t="shared" si="48"/>
        <v>386720.13999804133</v>
      </c>
      <c r="X109" s="122">
        <f t="shared" si="49"/>
        <v>4.4087503711797371E-2</v>
      </c>
      <c r="Y109" s="55">
        <f t="shared" si="50"/>
        <v>3.9491854575187668E-2</v>
      </c>
      <c r="Z109" s="56">
        <f t="shared" si="51"/>
        <v>386720.13999804133</v>
      </c>
      <c r="AA109" s="124">
        <f t="shared" si="54"/>
        <v>386720.13999804133</v>
      </c>
      <c r="AB109" s="51">
        <f t="shared" si="55"/>
        <v>1623.9075707856891</v>
      </c>
      <c r="AC109" s="55">
        <f t="shared" si="56"/>
        <v>4.4087503711797371E-2</v>
      </c>
      <c r="AD109" s="55">
        <f t="shared" si="57"/>
        <v>3.949185457518789E-2</v>
      </c>
      <c r="AE109" s="116"/>
      <c r="AF109" s="160">
        <v>391115.96912029519</v>
      </c>
      <c r="AG109" s="118">
        <f t="shared" si="58"/>
        <v>1642.3664495799107</v>
      </c>
      <c r="AH109" s="55">
        <f t="shared" si="52"/>
        <v>-1.123919622136893E-2</v>
      </c>
      <c r="AI109" s="55">
        <f t="shared" si="52"/>
        <v>-1.123919622136893E-2</v>
      </c>
      <c r="AJ109" s="119">
        <f t="shared" si="59"/>
        <v>0</v>
      </c>
      <c r="AL109" s="120">
        <v>290636</v>
      </c>
      <c r="AM109" s="50">
        <v>33851</v>
      </c>
      <c r="AN109" s="50">
        <v>61695</v>
      </c>
    </row>
    <row r="110" spans="1:40">
      <c r="A110" s="9" t="s">
        <v>244</v>
      </c>
      <c r="B110" s="23" t="s">
        <v>245</v>
      </c>
      <c r="E110" s="134">
        <v>372048.42735392245</v>
      </c>
      <c r="F110" s="52">
        <v>230298.28125</v>
      </c>
      <c r="G110" s="251">
        <f t="shared" si="37"/>
        <v>1615.5067477470479</v>
      </c>
      <c r="H110" s="53">
        <v>-2.9199735235094448E-2</v>
      </c>
      <c r="J110" s="131">
        <v>385643.8023041588</v>
      </c>
      <c r="K110" s="54">
        <v>232384.46875</v>
      </c>
      <c r="L110" s="54">
        <f t="shared" si="38"/>
        <v>1659.5076442868292</v>
      </c>
      <c r="M110" s="127">
        <f t="shared" si="39"/>
        <v>9.058632520732246E-3</v>
      </c>
      <c r="N110" s="120">
        <f t="shared" si="40"/>
        <v>391535</v>
      </c>
      <c r="O110" s="125">
        <f t="shared" si="41"/>
        <v>-3.5253710468069799E-2</v>
      </c>
      <c r="P110" s="55">
        <f t="shared" si="42"/>
        <v>-2.6514428355459918E-2</v>
      </c>
      <c r="Q110" s="125">
        <f t="shared" si="43"/>
        <v>4.8275534824269384E-2</v>
      </c>
      <c r="R110" s="55">
        <f t="shared" si="44"/>
        <v>3.8864839999999998E-2</v>
      </c>
      <c r="S110" s="56">
        <f t="shared" si="45"/>
        <v>391535</v>
      </c>
      <c r="T110" s="123">
        <f t="shared" si="46"/>
        <v>0.57421609865641399</v>
      </c>
      <c r="U110" s="49">
        <f t="shared" si="47"/>
        <v>5.1990632039050189E-2</v>
      </c>
      <c r="V110" s="49">
        <f t="shared" si="53"/>
        <v>4.2546585634047146E-2</v>
      </c>
      <c r="W110" s="56">
        <f t="shared" si="48"/>
        <v>391535</v>
      </c>
      <c r="X110" s="122">
        <f t="shared" si="49"/>
        <v>5.1990632039050189E-2</v>
      </c>
      <c r="Y110" s="55">
        <f t="shared" si="50"/>
        <v>4.2546585634047229E-2</v>
      </c>
      <c r="Z110" s="56">
        <f t="shared" si="51"/>
        <v>391535</v>
      </c>
      <c r="AA110" s="124">
        <f t="shared" si="54"/>
        <v>391535</v>
      </c>
      <c r="AB110" s="51">
        <f t="shared" si="55"/>
        <v>1684.8587261707869</v>
      </c>
      <c r="AC110" s="55">
        <f t="shared" si="56"/>
        <v>5.237644138068176E-2</v>
      </c>
      <c r="AD110" s="55">
        <f t="shared" si="57"/>
        <v>4.292893144547727E-2</v>
      </c>
      <c r="AE110" s="116"/>
      <c r="AF110" s="160">
        <v>403556.83252410236</v>
      </c>
      <c r="AG110" s="118">
        <f t="shared" si="58"/>
        <v>1736.5912390567296</v>
      </c>
      <c r="AH110" s="55">
        <f t="shared" si="52"/>
        <v>-2.9789688973694606E-2</v>
      </c>
      <c r="AI110" s="55">
        <f t="shared" si="52"/>
        <v>-2.9789688973694495E-2</v>
      </c>
      <c r="AJ110" s="119">
        <f t="shared" si="59"/>
        <v>0</v>
      </c>
      <c r="AL110" s="120">
        <v>291998</v>
      </c>
      <c r="AM110" s="50">
        <v>35913</v>
      </c>
      <c r="AN110" s="50">
        <v>63624</v>
      </c>
    </row>
    <row r="111" spans="1:40">
      <c r="A111" s="9" t="s">
        <v>246</v>
      </c>
      <c r="B111" s="23" t="s">
        <v>247</v>
      </c>
      <c r="E111" s="134">
        <v>295322.65590270597</v>
      </c>
      <c r="F111" s="52">
        <v>178554.9375</v>
      </c>
      <c r="G111" s="251">
        <f t="shared" si="37"/>
        <v>1653.9596162257119</v>
      </c>
      <c r="H111" s="53">
        <v>9.5652753519612777E-3</v>
      </c>
      <c r="J111" s="131">
        <v>292272.33514787839</v>
      </c>
      <c r="K111" s="54">
        <v>180604.5625</v>
      </c>
      <c r="L111" s="54">
        <f t="shared" si="38"/>
        <v>1618.2998430500802</v>
      </c>
      <c r="M111" s="127">
        <f t="shared" si="39"/>
        <v>1.1478960081963585E-2</v>
      </c>
      <c r="N111" s="120">
        <f t="shared" si="40"/>
        <v>310154</v>
      </c>
      <c r="O111" s="125">
        <f t="shared" si="41"/>
        <v>1.0436570239479748E-2</v>
      </c>
      <c r="P111" s="55">
        <f t="shared" si="42"/>
        <v>2.2035331294614879E-2</v>
      </c>
      <c r="Q111" s="125">
        <f t="shared" si="43"/>
        <v>5.0789928028915465E-2</v>
      </c>
      <c r="R111" s="55">
        <f t="shared" si="44"/>
        <v>3.8864839999999998E-2</v>
      </c>
      <c r="S111" s="56">
        <f t="shared" si="45"/>
        <v>310322.0723413126</v>
      </c>
      <c r="T111" s="123">
        <f t="shared" si="46"/>
        <v>0</v>
      </c>
      <c r="U111" s="49">
        <f t="shared" si="47"/>
        <v>5.0789928028915465E-2</v>
      </c>
      <c r="V111" s="49">
        <f t="shared" si="53"/>
        <v>3.8864839999999998E-2</v>
      </c>
      <c r="W111" s="56">
        <f t="shared" si="48"/>
        <v>310322.0723413126</v>
      </c>
      <c r="X111" s="122">
        <f t="shared" si="49"/>
        <v>5.0789928028915465E-2</v>
      </c>
      <c r="Y111" s="55">
        <f t="shared" si="50"/>
        <v>3.8864840000000012E-2</v>
      </c>
      <c r="Z111" s="56">
        <f t="shared" si="51"/>
        <v>310322.0723413126</v>
      </c>
      <c r="AA111" s="124">
        <f t="shared" si="54"/>
        <v>310322.0723413126</v>
      </c>
      <c r="AB111" s="51">
        <f t="shared" si="55"/>
        <v>1718.2404920767858</v>
      </c>
      <c r="AC111" s="55">
        <f t="shared" si="56"/>
        <v>5.0789928028915465E-2</v>
      </c>
      <c r="AD111" s="55">
        <f t="shared" si="57"/>
        <v>3.8864840000000234E-2</v>
      </c>
      <c r="AE111" s="116"/>
      <c r="AF111" s="160">
        <v>305929.97402972559</v>
      </c>
      <c r="AG111" s="118">
        <f t="shared" si="58"/>
        <v>1693.9216252065926</v>
      </c>
      <c r="AH111" s="55">
        <f t="shared" si="52"/>
        <v>1.4356547852222734E-2</v>
      </c>
      <c r="AI111" s="55">
        <f t="shared" si="52"/>
        <v>1.4356547852222734E-2</v>
      </c>
      <c r="AJ111" s="119">
        <f t="shared" si="59"/>
        <v>0</v>
      </c>
      <c r="AL111" s="120">
        <v>234667</v>
      </c>
      <c r="AM111" s="50">
        <v>24021</v>
      </c>
      <c r="AN111" s="50">
        <v>51466</v>
      </c>
    </row>
    <row r="112" spans="1:40">
      <c r="A112" s="9" t="s">
        <v>248</v>
      </c>
      <c r="B112" s="23" t="s">
        <v>249</v>
      </c>
      <c r="E112" s="134">
        <v>551362.96006340603</v>
      </c>
      <c r="F112" s="52">
        <v>316014.28125</v>
      </c>
      <c r="G112" s="251">
        <f t="shared" si="37"/>
        <v>1744.7406423610992</v>
      </c>
      <c r="H112" s="53">
        <v>1.1588537565103252E-2</v>
      </c>
      <c r="J112" s="131">
        <v>543948.63772734464</v>
      </c>
      <c r="K112" s="54">
        <v>318751.09375</v>
      </c>
      <c r="L112" s="54">
        <f t="shared" si="38"/>
        <v>1706.4996744888647</v>
      </c>
      <c r="M112" s="127">
        <f t="shared" si="39"/>
        <v>8.6604076536493935E-3</v>
      </c>
      <c r="N112" s="120">
        <f t="shared" si="40"/>
        <v>577247</v>
      </c>
      <c r="O112" s="125">
        <f t="shared" si="41"/>
        <v>1.3630555941897216E-2</v>
      </c>
      <c r="P112" s="55">
        <f t="shared" si="42"/>
        <v>2.240900976654947E-2</v>
      </c>
      <c r="Q112" s="125">
        <f t="shared" si="43"/>
        <v>4.7861833011443311E-2</v>
      </c>
      <c r="R112" s="55">
        <f t="shared" si="44"/>
        <v>3.8864839999999998E-2</v>
      </c>
      <c r="S112" s="56">
        <f t="shared" si="45"/>
        <v>577752.20198665583</v>
      </c>
      <c r="T112" s="123">
        <f t="shared" si="46"/>
        <v>0</v>
      </c>
      <c r="U112" s="49">
        <f t="shared" si="47"/>
        <v>4.7861833011443311E-2</v>
      </c>
      <c r="V112" s="49">
        <f t="shared" si="53"/>
        <v>3.8864839999999998E-2</v>
      </c>
      <c r="W112" s="56">
        <f t="shared" si="48"/>
        <v>577752.20198665583</v>
      </c>
      <c r="X112" s="122">
        <f t="shared" si="49"/>
        <v>4.7861833011443311E-2</v>
      </c>
      <c r="Y112" s="55">
        <f t="shared" si="50"/>
        <v>3.8864840000000012E-2</v>
      </c>
      <c r="Z112" s="56">
        <f t="shared" si="51"/>
        <v>577752.20198665583</v>
      </c>
      <c r="AA112" s="124">
        <f t="shared" si="54"/>
        <v>577752.20198665583</v>
      </c>
      <c r="AB112" s="51">
        <f t="shared" si="55"/>
        <v>1812.5497082679606</v>
      </c>
      <c r="AC112" s="55">
        <f t="shared" si="56"/>
        <v>4.7861833011443311E-2</v>
      </c>
      <c r="AD112" s="55">
        <f t="shared" si="57"/>
        <v>3.8864840000000012E-2</v>
      </c>
      <c r="AE112" s="116"/>
      <c r="AF112" s="160">
        <v>569290.58978212147</v>
      </c>
      <c r="AG112" s="118">
        <f t="shared" si="58"/>
        <v>1786.0035649905012</v>
      </c>
      <c r="AH112" s="55">
        <f t="shared" si="52"/>
        <v>1.4863432412913768E-2</v>
      </c>
      <c r="AI112" s="55">
        <f t="shared" si="52"/>
        <v>1.4863432412913768E-2</v>
      </c>
      <c r="AJ112" s="119">
        <f t="shared" si="59"/>
        <v>0</v>
      </c>
      <c r="AL112" s="120">
        <v>433650</v>
      </c>
      <c r="AM112" s="50">
        <v>45484</v>
      </c>
      <c r="AN112" s="50">
        <v>98113</v>
      </c>
    </row>
    <row r="113" spans="1:40">
      <c r="A113" s="9" t="s">
        <v>250</v>
      </c>
      <c r="B113" s="23" t="s">
        <v>251</v>
      </c>
      <c r="E113" s="134">
        <v>332632.77909592842</v>
      </c>
      <c r="F113" s="52">
        <v>176762.8125</v>
      </c>
      <c r="G113" s="251">
        <f t="shared" si="37"/>
        <v>1881.8029334984044</v>
      </c>
      <c r="H113" s="53">
        <v>-4.0395812615667936E-2</v>
      </c>
      <c r="J113" s="131">
        <v>347281.35292169533</v>
      </c>
      <c r="K113" s="54">
        <v>177701.8125</v>
      </c>
      <c r="L113" s="54">
        <f t="shared" si="38"/>
        <v>1954.2926886111268</v>
      </c>
      <c r="M113" s="127">
        <f t="shared" si="39"/>
        <v>5.3122033233092836E-3</v>
      </c>
      <c r="N113" s="120">
        <f t="shared" si="40"/>
        <v>348062</v>
      </c>
      <c r="O113" s="125">
        <f t="shared" si="41"/>
        <v>-4.2180709394638471E-2</v>
      </c>
      <c r="P113" s="55">
        <f t="shared" si="42"/>
        <v>-3.7092578575954938E-2</v>
      </c>
      <c r="Q113" s="125">
        <f t="shared" si="43"/>
        <v>4.4383501255517155E-2</v>
      </c>
      <c r="R113" s="55">
        <f t="shared" si="44"/>
        <v>3.8864839999999998E-2</v>
      </c>
      <c r="S113" s="56">
        <f t="shared" si="45"/>
        <v>348062</v>
      </c>
      <c r="T113" s="123">
        <f t="shared" si="46"/>
        <v>0.80330435464980909</v>
      </c>
      <c r="U113" s="49">
        <f t="shared" si="47"/>
        <v>4.9561470803535457E-2</v>
      </c>
      <c r="V113" s="49">
        <f t="shared" si="53"/>
        <v>4.4015448468594461E-2</v>
      </c>
      <c r="W113" s="56">
        <f t="shared" si="48"/>
        <v>349118.54886539013</v>
      </c>
      <c r="X113" s="122">
        <f t="shared" si="49"/>
        <v>4.9561470803535457E-2</v>
      </c>
      <c r="Y113" s="55">
        <f t="shared" si="50"/>
        <v>4.4015448468594398E-2</v>
      </c>
      <c r="Z113" s="56">
        <f t="shared" si="51"/>
        <v>349118.54886539013</v>
      </c>
      <c r="AA113" s="124">
        <f t="shared" si="54"/>
        <v>349118.54886539013</v>
      </c>
      <c r="AB113" s="51">
        <f t="shared" si="55"/>
        <v>1964.6313335458531</v>
      </c>
      <c r="AC113" s="55">
        <f t="shared" si="56"/>
        <v>4.9561470803535457E-2</v>
      </c>
      <c r="AD113" s="55">
        <f t="shared" si="57"/>
        <v>4.4015448468594398E-2</v>
      </c>
      <c r="AE113" s="116"/>
      <c r="AF113" s="160">
        <v>363299.20299675927</v>
      </c>
      <c r="AG113" s="118">
        <f t="shared" si="58"/>
        <v>2044.4316120678807</v>
      </c>
      <c r="AH113" s="55">
        <f t="shared" si="52"/>
        <v>-3.903298992785198E-2</v>
      </c>
      <c r="AI113" s="55">
        <f t="shared" si="52"/>
        <v>-3.9032989927851869E-2</v>
      </c>
      <c r="AJ113" s="119">
        <f t="shared" si="59"/>
        <v>0</v>
      </c>
      <c r="AL113" s="120">
        <v>270692</v>
      </c>
      <c r="AM113" s="50">
        <v>31226</v>
      </c>
      <c r="AN113" s="50">
        <v>46144</v>
      </c>
    </row>
    <row r="114" spans="1:40">
      <c r="A114" s="9" t="s">
        <v>252</v>
      </c>
      <c r="B114" s="23" t="s">
        <v>253</v>
      </c>
      <c r="E114" s="134">
        <v>429399.48512817768</v>
      </c>
      <c r="F114" s="52">
        <v>252258.15625</v>
      </c>
      <c r="G114" s="251">
        <f t="shared" si="37"/>
        <v>1702.2224038719369</v>
      </c>
      <c r="H114" s="53">
        <v>-1.855612345556934E-2</v>
      </c>
      <c r="J114" s="131">
        <v>438921.50615658809</v>
      </c>
      <c r="K114" s="54">
        <v>253729.046875</v>
      </c>
      <c r="L114" s="54">
        <f t="shared" si="38"/>
        <v>1729.8827688925323</v>
      </c>
      <c r="M114" s="127">
        <f t="shared" si="39"/>
        <v>5.8308942191040991E-3</v>
      </c>
      <c r="N114" s="120">
        <f t="shared" si="40"/>
        <v>449483</v>
      </c>
      <c r="O114" s="125">
        <f t="shared" si="41"/>
        <v>-2.1694131854667842E-2</v>
      </c>
      <c r="P114" s="55">
        <f t="shared" si="42"/>
        <v>-1.5989733823583596E-2</v>
      </c>
      <c r="Q114" s="125">
        <f t="shared" si="43"/>
        <v>4.4922350989986537E-2</v>
      </c>
      <c r="R114" s="55">
        <f t="shared" si="44"/>
        <v>3.8864839999999998E-2</v>
      </c>
      <c r="S114" s="56">
        <f t="shared" si="45"/>
        <v>449483</v>
      </c>
      <c r="T114" s="123">
        <f t="shared" si="46"/>
        <v>0.34628551864826412</v>
      </c>
      <c r="U114" s="49">
        <f t="shared" si="47"/>
        <v>4.7155602916715944E-2</v>
      </c>
      <c r="V114" s="49">
        <f t="shared" si="53"/>
        <v>4.1085145559875746E-2</v>
      </c>
      <c r="W114" s="56">
        <f t="shared" si="48"/>
        <v>449648.07674152427</v>
      </c>
      <c r="X114" s="122">
        <f t="shared" si="49"/>
        <v>4.7155602916715944E-2</v>
      </c>
      <c r="Y114" s="55">
        <f t="shared" si="50"/>
        <v>4.1085145559875746E-2</v>
      </c>
      <c r="Z114" s="56">
        <f t="shared" si="51"/>
        <v>449648.07674152427</v>
      </c>
      <c r="AA114" s="124">
        <f t="shared" si="54"/>
        <v>449648.07674152427</v>
      </c>
      <c r="AB114" s="51">
        <f t="shared" si="55"/>
        <v>1772.1584591102967</v>
      </c>
      <c r="AC114" s="55">
        <f t="shared" si="56"/>
        <v>4.7155602916715944E-2</v>
      </c>
      <c r="AD114" s="55">
        <f t="shared" si="57"/>
        <v>4.1085145559875524E-2</v>
      </c>
      <c r="AE114" s="116"/>
      <c r="AF114" s="160">
        <v>459309.07221419871</v>
      </c>
      <c r="AG114" s="118">
        <f t="shared" si="58"/>
        <v>1810.2344917587541</v>
      </c>
      <c r="AH114" s="55">
        <f t="shared" si="52"/>
        <v>-2.1033757130251129E-2</v>
      </c>
      <c r="AI114" s="55">
        <f t="shared" si="52"/>
        <v>-2.103375713025124E-2</v>
      </c>
      <c r="AJ114" s="119">
        <f t="shared" si="59"/>
        <v>0</v>
      </c>
      <c r="AL114" s="120">
        <v>339033</v>
      </c>
      <c r="AM114" s="50">
        <v>38089</v>
      </c>
      <c r="AN114" s="50">
        <v>72361</v>
      </c>
    </row>
    <row r="115" spans="1:40">
      <c r="A115" s="9" t="s">
        <v>254</v>
      </c>
      <c r="B115" s="23" t="s">
        <v>255</v>
      </c>
      <c r="E115" s="134">
        <v>409821.71474512754</v>
      </c>
      <c r="F115" s="52">
        <v>227890.296875</v>
      </c>
      <c r="G115" s="251">
        <f t="shared" si="37"/>
        <v>1798.3289344254908</v>
      </c>
      <c r="H115" s="53">
        <v>3.3144826712604658E-2</v>
      </c>
      <c r="J115" s="131">
        <v>397500.31269389205</v>
      </c>
      <c r="K115" s="54">
        <v>231530.3125</v>
      </c>
      <c r="L115" s="54">
        <f t="shared" si="38"/>
        <v>1716.8391836118305</v>
      </c>
      <c r="M115" s="127">
        <f t="shared" si="39"/>
        <v>1.5972666124510759E-2</v>
      </c>
      <c r="N115" s="120">
        <f t="shared" si="40"/>
        <v>431045</v>
      </c>
      <c r="O115" s="125">
        <f t="shared" si="41"/>
        <v>3.0997213480745023E-2</v>
      </c>
      <c r="P115" s="55">
        <f t="shared" si="42"/>
        <v>4.7464987746973941E-2</v>
      </c>
      <c r="Q115" s="125">
        <f t="shared" si="43"/>
        <v>5.5458281237813267E-2</v>
      </c>
      <c r="R115" s="55">
        <f t="shared" si="44"/>
        <v>3.8864839999999998E-2</v>
      </c>
      <c r="S115" s="56">
        <f t="shared" si="45"/>
        <v>432549.72265882569</v>
      </c>
      <c r="T115" s="123">
        <f t="shared" si="46"/>
        <v>0</v>
      </c>
      <c r="U115" s="49">
        <f t="shared" si="47"/>
        <v>5.5458281237813267E-2</v>
      </c>
      <c r="V115" s="49">
        <f t="shared" si="53"/>
        <v>3.8864839999999998E-2</v>
      </c>
      <c r="W115" s="56">
        <f t="shared" si="48"/>
        <v>432549.72265882569</v>
      </c>
      <c r="X115" s="122">
        <f t="shared" si="49"/>
        <v>5.5458281237813267E-2</v>
      </c>
      <c r="Y115" s="55">
        <f t="shared" si="50"/>
        <v>3.8864840000000012E-2</v>
      </c>
      <c r="Z115" s="56">
        <f t="shared" si="51"/>
        <v>432549.72265882569</v>
      </c>
      <c r="AA115" s="124">
        <f t="shared" si="54"/>
        <v>432549.72265882569</v>
      </c>
      <c r="AB115" s="51">
        <f t="shared" si="55"/>
        <v>1868.2207007293082</v>
      </c>
      <c r="AC115" s="55">
        <f t="shared" si="56"/>
        <v>5.5458281237813267E-2</v>
      </c>
      <c r="AD115" s="55">
        <f t="shared" si="57"/>
        <v>3.8864840000000012E-2</v>
      </c>
      <c r="AE115" s="116"/>
      <c r="AF115" s="160">
        <v>416354.45658569026</v>
      </c>
      <c r="AG115" s="118">
        <f t="shared" si="58"/>
        <v>1798.2719069914021</v>
      </c>
      <c r="AH115" s="55">
        <f t="shared" si="52"/>
        <v>3.8897784848862971E-2</v>
      </c>
      <c r="AI115" s="55">
        <f t="shared" si="52"/>
        <v>3.8897784848862971E-2</v>
      </c>
      <c r="AJ115" s="119">
        <f t="shared" si="59"/>
        <v>0</v>
      </c>
      <c r="AL115" s="120">
        <v>315869</v>
      </c>
      <c r="AM115" s="50">
        <v>34912</v>
      </c>
      <c r="AN115" s="50">
        <v>80264</v>
      </c>
    </row>
    <row r="116" spans="1:40">
      <c r="A116" s="9" t="s">
        <v>256</v>
      </c>
      <c r="B116" s="23" t="s">
        <v>257</v>
      </c>
      <c r="E116" s="134">
        <v>722852.2908528035</v>
      </c>
      <c r="F116" s="52">
        <v>428645.75</v>
      </c>
      <c r="G116" s="251">
        <f t="shared" si="37"/>
        <v>1686.3629018899721</v>
      </c>
      <c r="H116" s="53">
        <v>2.2880292568764782E-2</v>
      </c>
      <c r="J116" s="131">
        <v>705773.74088451779</v>
      </c>
      <c r="K116" s="54">
        <v>433326.53125</v>
      </c>
      <c r="L116" s="54">
        <f t="shared" si="38"/>
        <v>1628.734199239082</v>
      </c>
      <c r="M116" s="127">
        <f t="shared" si="39"/>
        <v>1.0919929218941249E-2</v>
      </c>
      <c r="N116" s="120">
        <f t="shared" si="40"/>
        <v>759190</v>
      </c>
      <c r="O116" s="125">
        <f t="shared" si="41"/>
        <v>2.4198335782345648E-2</v>
      </c>
      <c r="P116" s="55">
        <f t="shared" si="42"/>
        <v>3.5382509115246208E-2</v>
      </c>
      <c r="Q116" s="125">
        <f t="shared" si="43"/>
        <v>5.0209170520846724E-2</v>
      </c>
      <c r="R116" s="55">
        <f t="shared" si="44"/>
        <v>3.8864839999999998E-2</v>
      </c>
      <c r="S116" s="56">
        <f t="shared" si="45"/>
        <v>759190</v>
      </c>
      <c r="T116" s="123">
        <f t="shared" si="46"/>
        <v>0</v>
      </c>
      <c r="U116" s="49">
        <f t="shared" si="47"/>
        <v>5.0209170520846724E-2</v>
      </c>
      <c r="V116" s="49">
        <f t="shared" si="53"/>
        <v>3.8864839999999998E-2</v>
      </c>
      <c r="W116" s="56">
        <f t="shared" si="48"/>
        <v>759190</v>
      </c>
      <c r="X116" s="122">
        <f t="shared" si="49"/>
        <v>5.0209170520846724E-2</v>
      </c>
      <c r="Y116" s="55">
        <f t="shared" si="50"/>
        <v>3.8864840000000012E-2</v>
      </c>
      <c r="Z116" s="56">
        <f t="shared" si="51"/>
        <v>759190</v>
      </c>
      <c r="AA116" s="124">
        <f t="shared" si="54"/>
        <v>759190</v>
      </c>
      <c r="AB116" s="51">
        <f t="shared" si="55"/>
        <v>1752.0044244925289</v>
      </c>
      <c r="AC116" s="55">
        <f t="shared" si="56"/>
        <v>5.0269895533326947E-2</v>
      </c>
      <c r="AD116" s="55">
        <f t="shared" si="57"/>
        <v>3.8924909062568736E-2</v>
      </c>
      <c r="AE116" s="116"/>
      <c r="AF116" s="160">
        <v>739220.21105948358</v>
      </c>
      <c r="AG116" s="118">
        <f t="shared" si="58"/>
        <v>1705.9195727690251</v>
      </c>
      <c r="AH116" s="55">
        <f t="shared" si="52"/>
        <v>2.7014668486802895E-2</v>
      </c>
      <c r="AI116" s="55">
        <f t="shared" si="52"/>
        <v>2.7014668486802895E-2</v>
      </c>
      <c r="AJ116" s="119">
        <f t="shared" si="59"/>
        <v>0</v>
      </c>
      <c r="AL116" s="120">
        <v>549103</v>
      </c>
      <c r="AM116" s="50">
        <v>57463</v>
      </c>
      <c r="AN116" s="50">
        <v>152624</v>
      </c>
    </row>
    <row r="117" spans="1:40">
      <c r="A117" s="9" t="s">
        <v>258</v>
      </c>
      <c r="B117" s="23" t="s">
        <v>259</v>
      </c>
      <c r="E117" s="134">
        <v>442217.51333969668</v>
      </c>
      <c r="F117" s="52">
        <v>243943.6875</v>
      </c>
      <c r="G117" s="251">
        <f t="shared" si="37"/>
        <v>1812.7852287208566</v>
      </c>
      <c r="H117" s="53">
        <v>1.5835912826726917E-2</v>
      </c>
      <c r="J117" s="131">
        <v>433509.57713558502</v>
      </c>
      <c r="K117" s="54">
        <v>246476.640625</v>
      </c>
      <c r="L117" s="54">
        <f t="shared" si="38"/>
        <v>1758.8262158893381</v>
      </c>
      <c r="M117" s="127">
        <f t="shared" si="39"/>
        <v>1.0383351793023854E-2</v>
      </c>
      <c r="N117" s="120">
        <f t="shared" si="40"/>
        <v>463975</v>
      </c>
      <c r="O117" s="125">
        <f t="shared" si="41"/>
        <v>2.0087067652921009E-2</v>
      </c>
      <c r="P117" s="55">
        <f t="shared" si="42"/>
        <v>3.0678990535875306E-2</v>
      </c>
      <c r="Q117" s="125">
        <f t="shared" si="43"/>
        <v>4.9651739099123349E-2</v>
      </c>
      <c r="R117" s="55">
        <f t="shared" si="44"/>
        <v>3.8864839999999998E-2</v>
      </c>
      <c r="S117" s="56">
        <f t="shared" si="45"/>
        <v>464174.38193710241</v>
      </c>
      <c r="T117" s="123">
        <f t="shared" si="46"/>
        <v>0</v>
      </c>
      <c r="U117" s="49">
        <f t="shared" si="47"/>
        <v>4.9651739099123349E-2</v>
      </c>
      <c r="V117" s="49">
        <f t="shared" si="53"/>
        <v>3.8864839999999998E-2</v>
      </c>
      <c r="W117" s="56">
        <f t="shared" si="48"/>
        <v>464174.38193710241</v>
      </c>
      <c r="X117" s="122">
        <f t="shared" si="49"/>
        <v>4.9651739099123349E-2</v>
      </c>
      <c r="Y117" s="55">
        <f t="shared" si="50"/>
        <v>3.8864840000000012E-2</v>
      </c>
      <c r="Z117" s="56">
        <f t="shared" si="51"/>
        <v>464174.38193710241</v>
      </c>
      <c r="AA117" s="124">
        <f t="shared" si="54"/>
        <v>464174.38193710241</v>
      </c>
      <c r="AB117" s="51">
        <f t="shared" si="55"/>
        <v>1883.2388365894558</v>
      </c>
      <c r="AC117" s="55">
        <f t="shared" si="56"/>
        <v>4.9651739099123349E-2</v>
      </c>
      <c r="AD117" s="55">
        <f t="shared" si="57"/>
        <v>3.886483999999979E-2</v>
      </c>
      <c r="AE117" s="116"/>
      <c r="AF117" s="160">
        <v>453893.04568465229</v>
      </c>
      <c r="AG117" s="118">
        <f t="shared" si="58"/>
        <v>1841.525608811037</v>
      </c>
      <c r="AH117" s="55">
        <f t="shared" si="52"/>
        <v>2.2651451372077691E-2</v>
      </c>
      <c r="AI117" s="55">
        <f t="shared" si="52"/>
        <v>2.2651451372077469E-2</v>
      </c>
      <c r="AJ117" s="119">
        <f t="shared" si="59"/>
        <v>0</v>
      </c>
      <c r="AL117" s="120">
        <v>342310</v>
      </c>
      <c r="AM117" s="50">
        <v>32934</v>
      </c>
      <c r="AN117" s="50">
        <v>88731</v>
      </c>
    </row>
    <row r="118" spans="1:40">
      <c r="A118" s="9" t="s">
        <v>260</v>
      </c>
      <c r="B118" s="23" t="s">
        <v>261</v>
      </c>
      <c r="E118" s="134">
        <v>630808.895069096</v>
      </c>
      <c r="F118" s="52">
        <v>383764.34375</v>
      </c>
      <c r="G118" s="251">
        <f t="shared" si="37"/>
        <v>1643.7402414853609</v>
      </c>
      <c r="H118" s="53">
        <v>-3.6098835827045206E-2</v>
      </c>
      <c r="J118" s="131">
        <v>651563.77891497698</v>
      </c>
      <c r="K118" s="54">
        <v>385367</v>
      </c>
      <c r="L118" s="54">
        <f t="shared" si="38"/>
        <v>1690.7617385893886</v>
      </c>
      <c r="M118" s="127">
        <f t="shared" si="39"/>
        <v>4.1761468362053744E-3</v>
      </c>
      <c r="N118" s="120">
        <f t="shared" si="40"/>
        <v>661355</v>
      </c>
      <c r="O118" s="125">
        <f t="shared" si="41"/>
        <v>-3.1853955848256676E-2</v>
      </c>
      <c r="P118" s="55">
        <f t="shared" si="42"/>
        <v>-2.7810835808987466E-2</v>
      </c>
      <c r="Q118" s="125">
        <f t="shared" si="43"/>
        <v>4.3203292114811109E-2</v>
      </c>
      <c r="R118" s="55">
        <f t="shared" si="44"/>
        <v>3.8864839999999998E-2</v>
      </c>
      <c r="S118" s="56">
        <f t="shared" si="45"/>
        <v>661355</v>
      </c>
      <c r="T118" s="123">
        <f t="shared" si="46"/>
        <v>0.60229205866783897</v>
      </c>
      <c r="U118" s="49">
        <f t="shared" si="47"/>
        <v>4.7081181833390051E-2</v>
      </c>
      <c r="V118" s="49">
        <f t="shared" si="53"/>
        <v>4.272660243161798E-2</v>
      </c>
      <c r="W118" s="56">
        <f t="shared" si="48"/>
        <v>661355</v>
      </c>
      <c r="X118" s="122">
        <f t="shared" si="49"/>
        <v>4.7081181833390051E-2</v>
      </c>
      <c r="Y118" s="55">
        <f t="shared" si="50"/>
        <v>4.2726602431617966E-2</v>
      </c>
      <c r="Z118" s="56">
        <f t="shared" si="51"/>
        <v>661355</v>
      </c>
      <c r="AA118" s="124">
        <f t="shared" si="54"/>
        <v>661355</v>
      </c>
      <c r="AB118" s="51">
        <f t="shared" si="55"/>
        <v>1716.1692620281447</v>
      </c>
      <c r="AC118" s="55">
        <f t="shared" si="56"/>
        <v>4.8423706719541659E-2</v>
      </c>
      <c r="AD118" s="55">
        <f t="shared" si="57"/>
        <v>4.4063544053246195E-2</v>
      </c>
      <c r="AE118" s="116"/>
      <c r="AF118" s="160">
        <v>682453.5832499594</v>
      </c>
      <c r="AG118" s="118">
        <f t="shared" si="58"/>
        <v>1770.9185873465019</v>
      </c>
      <c r="AH118" s="55">
        <f t="shared" si="52"/>
        <v>-3.0915777670159406E-2</v>
      </c>
      <c r="AI118" s="55">
        <f t="shared" si="52"/>
        <v>-3.0915777670159406E-2</v>
      </c>
      <c r="AJ118" s="119">
        <f t="shared" si="59"/>
        <v>0</v>
      </c>
      <c r="AL118" s="120">
        <v>473535</v>
      </c>
      <c r="AM118" s="50">
        <v>54089</v>
      </c>
      <c r="AN118" s="50">
        <v>133731</v>
      </c>
    </row>
    <row r="119" spans="1:40">
      <c r="A119" s="9" t="s">
        <v>262</v>
      </c>
      <c r="B119" s="23" t="s">
        <v>263</v>
      </c>
      <c r="E119" s="134">
        <v>637029.7006908193</v>
      </c>
      <c r="F119" s="52">
        <v>353043.375</v>
      </c>
      <c r="G119" s="251">
        <f t="shared" si="37"/>
        <v>1804.3950001634198</v>
      </c>
      <c r="H119" s="53">
        <v>3.1471863880652373E-2</v>
      </c>
      <c r="J119" s="131">
        <v>614761.66829794995</v>
      </c>
      <c r="K119" s="54">
        <v>356784.1875</v>
      </c>
      <c r="L119" s="54">
        <f t="shared" si="38"/>
        <v>1723.0631004294437</v>
      </c>
      <c r="M119" s="127">
        <f t="shared" si="39"/>
        <v>1.0595900574539963E-2</v>
      </c>
      <c r="N119" s="120">
        <f t="shared" si="40"/>
        <v>668621</v>
      </c>
      <c r="O119" s="125">
        <f t="shared" si="41"/>
        <v>3.6222219993841565E-2</v>
      </c>
      <c r="P119" s="55">
        <f t="shared" si="42"/>
        <v>4.7201927610025063E-2</v>
      </c>
      <c r="Q119" s="125">
        <f t="shared" si="43"/>
        <v>4.987254855502532E-2</v>
      </c>
      <c r="R119" s="55">
        <f t="shared" si="44"/>
        <v>3.8864839999999998E-2</v>
      </c>
      <c r="S119" s="56">
        <f t="shared" si="45"/>
        <v>668799.99536951538</v>
      </c>
      <c r="T119" s="123">
        <f t="shared" si="46"/>
        <v>0</v>
      </c>
      <c r="U119" s="49">
        <f t="shared" si="47"/>
        <v>4.987254855502532E-2</v>
      </c>
      <c r="V119" s="49">
        <f t="shared" si="53"/>
        <v>3.8864839999999998E-2</v>
      </c>
      <c r="W119" s="56">
        <f t="shared" si="48"/>
        <v>668799.99536951538</v>
      </c>
      <c r="X119" s="122">
        <f t="shared" si="49"/>
        <v>4.987254855502532E-2</v>
      </c>
      <c r="Y119" s="55">
        <f t="shared" si="50"/>
        <v>3.8864840000000012E-2</v>
      </c>
      <c r="Z119" s="56">
        <f t="shared" si="51"/>
        <v>668799.99536951538</v>
      </c>
      <c r="AA119" s="124">
        <f t="shared" si="54"/>
        <v>668799.99536951538</v>
      </c>
      <c r="AB119" s="51">
        <f t="shared" si="55"/>
        <v>1874.5225231415709</v>
      </c>
      <c r="AC119" s="55">
        <f t="shared" si="56"/>
        <v>4.987254855502532E-2</v>
      </c>
      <c r="AD119" s="55">
        <f t="shared" si="57"/>
        <v>3.886483999999979E-2</v>
      </c>
      <c r="AE119" s="116"/>
      <c r="AF119" s="160">
        <v>643752.0748163322</v>
      </c>
      <c r="AG119" s="118">
        <f t="shared" si="58"/>
        <v>1804.3178407852849</v>
      </c>
      <c r="AH119" s="55">
        <f t="shared" si="52"/>
        <v>3.8909265745402877E-2</v>
      </c>
      <c r="AI119" s="55">
        <f t="shared" si="52"/>
        <v>3.8909265745402655E-2</v>
      </c>
      <c r="AJ119" s="119">
        <f t="shared" si="59"/>
        <v>0</v>
      </c>
      <c r="AL119" s="120">
        <v>487878</v>
      </c>
      <c r="AM119" s="50">
        <v>48979</v>
      </c>
      <c r="AN119" s="50">
        <v>131764</v>
      </c>
    </row>
    <row r="120" spans="1:40">
      <c r="A120" s="9" t="s">
        <v>264</v>
      </c>
      <c r="B120" s="23" t="s">
        <v>265</v>
      </c>
      <c r="E120" s="134">
        <v>529492.42293950869</v>
      </c>
      <c r="F120" s="52">
        <v>287746.65625</v>
      </c>
      <c r="G120" s="251">
        <f t="shared" si="37"/>
        <v>1840.1340604266663</v>
      </c>
      <c r="H120" s="53">
        <v>7.3894344942739165E-2</v>
      </c>
      <c r="J120" s="131">
        <v>492334.6775531841</v>
      </c>
      <c r="K120" s="54">
        <v>290829.90625</v>
      </c>
      <c r="L120" s="54">
        <f t="shared" si="38"/>
        <v>1692.8612462913934</v>
      </c>
      <c r="M120" s="127">
        <f t="shared" si="39"/>
        <v>1.0715154921978387E-2</v>
      </c>
      <c r="N120" s="120">
        <f t="shared" si="40"/>
        <v>551396</v>
      </c>
      <c r="O120" s="125">
        <f t="shared" si="41"/>
        <v>7.5472533381138129E-2</v>
      </c>
      <c r="P120" s="55">
        <f t="shared" si="42"/>
        <v>8.6996388190649698E-2</v>
      </c>
      <c r="Q120" s="125">
        <f t="shared" si="43"/>
        <v>4.0001046658334261E-2</v>
      </c>
      <c r="R120" s="55">
        <f t="shared" si="44"/>
        <v>2.897541566853877E-2</v>
      </c>
      <c r="S120" s="56">
        <f t="shared" si="45"/>
        <v>551396</v>
      </c>
      <c r="T120" s="123">
        <f t="shared" si="46"/>
        <v>0</v>
      </c>
      <c r="U120" s="49">
        <f t="shared" si="47"/>
        <v>4.0001046658334261E-2</v>
      </c>
      <c r="V120" s="49">
        <f t="shared" si="53"/>
        <v>2.897541566853877E-2</v>
      </c>
      <c r="W120" s="56">
        <f t="shared" si="48"/>
        <v>551396</v>
      </c>
      <c r="X120" s="122">
        <f t="shared" si="49"/>
        <v>4.0001046658334261E-2</v>
      </c>
      <c r="Y120" s="55">
        <f t="shared" si="50"/>
        <v>2.8975415668538673E-2</v>
      </c>
      <c r="Z120" s="56">
        <f t="shared" si="51"/>
        <v>551396</v>
      </c>
      <c r="AA120" s="124">
        <f t="shared" si="54"/>
        <v>551396</v>
      </c>
      <c r="AB120" s="51">
        <f t="shared" si="55"/>
        <v>1895.9398196346942</v>
      </c>
      <c r="AC120" s="55">
        <f t="shared" si="56"/>
        <v>4.1367120871895313E-2</v>
      </c>
      <c r="AD120" s="55">
        <f t="shared" si="57"/>
        <v>3.0327007367652481E-2</v>
      </c>
      <c r="AE120" s="116"/>
      <c r="AF120" s="160">
        <v>515981.777527845</v>
      </c>
      <c r="AG120" s="118">
        <f t="shared" si="58"/>
        <v>1774.1702845521754</v>
      </c>
      <c r="AH120" s="55">
        <f t="shared" si="52"/>
        <v>6.8634637916537455E-2</v>
      </c>
      <c r="AI120" s="55">
        <f t="shared" si="52"/>
        <v>6.8634637916537455E-2</v>
      </c>
      <c r="AJ120" s="119">
        <f t="shared" si="59"/>
        <v>0</v>
      </c>
      <c r="AL120" s="120">
        <v>394402</v>
      </c>
      <c r="AM120" s="50">
        <v>42293</v>
      </c>
      <c r="AN120" s="50">
        <v>114701</v>
      </c>
    </row>
    <row r="121" spans="1:40">
      <c r="A121" s="9" t="s">
        <v>266</v>
      </c>
      <c r="B121" s="23" t="s">
        <v>267</v>
      </c>
      <c r="E121" s="134">
        <v>585910.02012864698</v>
      </c>
      <c r="F121" s="52">
        <v>323519.0625</v>
      </c>
      <c r="G121" s="251">
        <f t="shared" si="37"/>
        <v>1811.0525407715256</v>
      </c>
      <c r="H121" s="53">
        <v>3.5175375242452844E-2</v>
      </c>
      <c r="J121" s="131">
        <v>566785.66042167286</v>
      </c>
      <c r="K121" s="54">
        <v>327826.5</v>
      </c>
      <c r="L121" s="54">
        <f t="shared" si="38"/>
        <v>1728.9195974751062</v>
      </c>
      <c r="M121" s="127">
        <f t="shared" si="39"/>
        <v>1.3314323634329828E-2</v>
      </c>
      <c r="N121" s="120">
        <f t="shared" si="40"/>
        <v>615979</v>
      </c>
      <c r="O121" s="125">
        <f t="shared" si="41"/>
        <v>3.3741784668204433E-2</v>
      </c>
      <c r="P121" s="55">
        <f t="shared" si="42"/>
        <v>4.7505357343606613E-2</v>
      </c>
      <c r="Q121" s="125">
        <f t="shared" si="43"/>
        <v>5.2696622692086192E-2</v>
      </c>
      <c r="R121" s="55">
        <f t="shared" si="44"/>
        <v>3.8864839999999998E-2</v>
      </c>
      <c r="S121" s="56">
        <f t="shared" si="45"/>
        <v>616785.49939087895</v>
      </c>
      <c r="T121" s="123">
        <f t="shared" si="46"/>
        <v>0</v>
      </c>
      <c r="U121" s="49">
        <f t="shared" si="47"/>
        <v>5.2696622692086192E-2</v>
      </c>
      <c r="V121" s="49">
        <f t="shared" si="53"/>
        <v>3.8864839999999998E-2</v>
      </c>
      <c r="W121" s="56">
        <f t="shared" si="48"/>
        <v>616785.49939087895</v>
      </c>
      <c r="X121" s="122">
        <f t="shared" si="49"/>
        <v>5.2696622692086192E-2</v>
      </c>
      <c r="Y121" s="55">
        <f t="shared" si="50"/>
        <v>3.8864840000000012E-2</v>
      </c>
      <c r="Z121" s="56">
        <f t="shared" si="51"/>
        <v>616785.49939087895</v>
      </c>
      <c r="AA121" s="124">
        <f t="shared" si="54"/>
        <v>616785.49939087895</v>
      </c>
      <c r="AB121" s="51">
        <f t="shared" si="55"/>
        <v>1881.4388080002043</v>
      </c>
      <c r="AC121" s="55">
        <f t="shared" si="56"/>
        <v>5.2696622692086192E-2</v>
      </c>
      <c r="AD121" s="55">
        <f t="shared" si="57"/>
        <v>3.8864840000000012E-2</v>
      </c>
      <c r="AE121" s="116"/>
      <c r="AF121" s="160">
        <v>593801.41874203843</v>
      </c>
      <c r="AG121" s="118">
        <f t="shared" si="58"/>
        <v>1811.3283054970798</v>
      </c>
      <c r="AH121" s="55">
        <f t="shared" si="52"/>
        <v>3.8706678568623198E-2</v>
      </c>
      <c r="AI121" s="55">
        <f t="shared" si="52"/>
        <v>3.8706678568623198E-2</v>
      </c>
      <c r="AJ121" s="119">
        <f t="shared" si="59"/>
        <v>0</v>
      </c>
      <c r="AL121" s="120">
        <v>439589</v>
      </c>
      <c r="AM121" s="50">
        <v>51797</v>
      </c>
      <c r="AN121" s="50">
        <v>124593</v>
      </c>
    </row>
    <row r="122" spans="1:40">
      <c r="A122" s="9" t="s">
        <v>268</v>
      </c>
      <c r="B122" s="23" t="s">
        <v>269</v>
      </c>
      <c r="E122" s="134">
        <v>729397.04073370167</v>
      </c>
      <c r="F122" s="52">
        <v>415648.125</v>
      </c>
      <c r="G122" s="251">
        <f t="shared" si="37"/>
        <v>1754.8426105223059</v>
      </c>
      <c r="H122" s="53">
        <v>-2.913292176741078E-2</v>
      </c>
      <c r="J122" s="131">
        <v>749443.6288993198</v>
      </c>
      <c r="K122" s="54">
        <v>418991.6875</v>
      </c>
      <c r="L122" s="54">
        <f t="shared" si="38"/>
        <v>1788.6837645181679</v>
      </c>
      <c r="M122" s="127">
        <f t="shared" si="39"/>
        <v>8.0442140813217211E-3</v>
      </c>
      <c r="N122" s="120">
        <f t="shared" si="40"/>
        <v>766474</v>
      </c>
      <c r="O122" s="125">
        <f t="shared" si="41"/>
        <v>-2.6748627104962952E-2</v>
      </c>
      <c r="P122" s="55">
        <f t="shared" si="42"/>
        <v>-1.8919584706454828E-2</v>
      </c>
      <c r="Q122" s="125">
        <f t="shared" si="43"/>
        <v>4.7221691174518021E-2</v>
      </c>
      <c r="R122" s="55">
        <f t="shared" si="44"/>
        <v>3.8864839999999998E-2</v>
      </c>
      <c r="S122" s="56">
        <f t="shared" si="45"/>
        <v>766474</v>
      </c>
      <c r="T122" s="123">
        <f t="shared" si="46"/>
        <v>0.40973653939263299</v>
      </c>
      <c r="U122" s="49">
        <f t="shared" si="47"/>
        <v>4.9869963807869233E-2</v>
      </c>
      <c r="V122" s="49">
        <f t="shared" si="53"/>
        <v>4.1491979361902603E-2</v>
      </c>
      <c r="W122" s="56">
        <f t="shared" si="48"/>
        <v>766474</v>
      </c>
      <c r="X122" s="122">
        <f t="shared" si="49"/>
        <v>4.9869963807869233E-2</v>
      </c>
      <c r="Y122" s="55">
        <f t="shared" si="50"/>
        <v>4.1491979361902631E-2</v>
      </c>
      <c r="Z122" s="56">
        <f t="shared" si="51"/>
        <v>766474</v>
      </c>
      <c r="AA122" s="124">
        <f t="shared" si="54"/>
        <v>766474</v>
      </c>
      <c r="AB122" s="51">
        <f t="shared" si="55"/>
        <v>1829.3298479817693</v>
      </c>
      <c r="AC122" s="55">
        <f t="shared" si="56"/>
        <v>5.0832341229411382E-2</v>
      </c>
      <c r="AD122" s="55">
        <f t="shared" si="57"/>
        <v>4.2446676991330312E-2</v>
      </c>
      <c r="AE122" s="116"/>
      <c r="AF122" s="160">
        <v>784919.2901764533</v>
      </c>
      <c r="AG122" s="118">
        <f t="shared" si="58"/>
        <v>1873.3528936095022</v>
      </c>
      <c r="AH122" s="55">
        <f t="shared" si="52"/>
        <v>-2.3499601051092389E-2</v>
      </c>
      <c r="AI122" s="55">
        <f t="shared" si="52"/>
        <v>-2.3499601051092389E-2</v>
      </c>
      <c r="AJ122" s="119">
        <f t="shared" si="59"/>
        <v>0</v>
      </c>
      <c r="AL122" s="120">
        <v>555297</v>
      </c>
      <c r="AM122" s="50">
        <v>58049</v>
      </c>
      <c r="AN122" s="50">
        <v>153128</v>
      </c>
    </row>
    <row r="123" spans="1:40">
      <c r="A123" s="9" t="s">
        <v>270</v>
      </c>
      <c r="B123" s="23" t="s">
        <v>271</v>
      </c>
      <c r="E123" s="134">
        <v>717033.05478800985</v>
      </c>
      <c r="F123" s="52">
        <v>438184.875</v>
      </c>
      <c r="G123" s="251">
        <f t="shared" si="37"/>
        <v>1636.3710746246315</v>
      </c>
      <c r="H123" s="53">
        <v>-1.6477217306175573E-2</v>
      </c>
      <c r="J123" s="131">
        <v>724204.91858243069</v>
      </c>
      <c r="K123" s="54">
        <v>438781.71875</v>
      </c>
      <c r="L123" s="54">
        <f t="shared" si="38"/>
        <v>1650.4901814176385</v>
      </c>
      <c r="M123" s="127">
        <f t="shared" si="39"/>
        <v>1.3620820435666925E-3</v>
      </c>
      <c r="N123" s="120">
        <f t="shared" si="40"/>
        <v>747340</v>
      </c>
      <c r="O123" s="125">
        <f t="shared" si="41"/>
        <v>-9.9030862817932608E-3</v>
      </c>
      <c r="P123" s="55">
        <f t="shared" si="42"/>
        <v>-8.5544930542269526E-3</v>
      </c>
      <c r="Q123" s="125">
        <f t="shared" si="43"/>
        <v>4.0279859144256802E-2</v>
      </c>
      <c r="R123" s="55">
        <f t="shared" si="44"/>
        <v>3.8864839999999998E-2</v>
      </c>
      <c r="S123" s="56">
        <f t="shared" si="45"/>
        <v>747340</v>
      </c>
      <c r="T123" s="123">
        <f t="shared" si="46"/>
        <v>0.18526243755770336</v>
      </c>
      <c r="U123" s="49">
        <f t="shared" si="47"/>
        <v>4.1469338564357638E-2</v>
      </c>
      <c r="V123" s="49">
        <f t="shared" si="53"/>
        <v>4.0052701455342336E-2</v>
      </c>
      <c r="W123" s="56">
        <f t="shared" si="48"/>
        <v>747340</v>
      </c>
      <c r="X123" s="122">
        <f t="shared" si="49"/>
        <v>4.1469338564357638E-2</v>
      </c>
      <c r="Y123" s="55">
        <f t="shared" si="50"/>
        <v>4.0052701455342232E-2</v>
      </c>
      <c r="Z123" s="56">
        <f t="shared" si="51"/>
        <v>747340</v>
      </c>
      <c r="AA123" s="124">
        <f t="shared" si="54"/>
        <v>747340</v>
      </c>
      <c r="AB123" s="51">
        <f t="shared" si="55"/>
        <v>1703.2158999901362</v>
      </c>
      <c r="AC123" s="55">
        <f t="shared" si="56"/>
        <v>4.2267152134221275E-2</v>
      </c>
      <c r="AD123" s="55">
        <f t="shared" si="57"/>
        <v>4.0849429815812632E-2</v>
      </c>
      <c r="AE123" s="116"/>
      <c r="AF123" s="160">
        <v>758383.07667886256</v>
      </c>
      <c r="AG123" s="118">
        <f t="shared" si="58"/>
        <v>1728.3834860744471</v>
      </c>
      <c r="AH123" s="55">
        <f t="shared" si="52"/>
        <v>-1.4561343756802625E-2</v>
      </c>
      <c r="AI123" s="55">
        <f t="shared" si="52"/>
        <v>-1.4561343756802625E-2</v>
      </c>
      <c r="AJ123" s="119">
        <f t="shared" si="59"/>
        <v>0</v>
      </c>
      <c r="AL123" s="120">
        <v>542386</v>
      </c>
      <c r="AM123" s="50">
        <v>60603</v>
      </c>
      <c r="AN123" s="50">
        <v>144351</v>
      </c>
    </row>
    <row r="124" spans="1:40">
      <c r="A124" s="9" t="s">
        <v>272</v>
      </c>
      <c r="B124" s="23" t="s">
        <v>273</v>
      </c>
      <c r="E124" s="134">
        <v>609916.73535018216</v>
      </c>
      <c r="F124" s="52">
        <v>343347.5625</v>
      </c>
      <c r="G124" s="251">
        <f t="shared" si="37"/>
        <v>1776.3828900057567</v>
      </c>
      <c r="H124" s="53">
        <v>3.5241278892783612E-3</v>
      </c>
      <c r="J124" s="131">
        <v>605948.01629352395</v>
      </c>
      <c r="K124" s="54">
        <v>346657</v>
      </c>
      <c r="L124" s="54">
        <f t="shared" si="38"/>
        <v>1747.9757117078955</v>
      </c>
      <c r="M124" s="127">
        <f t="shared" si="39"/>
        <v>9.6387388799359375E-3</v>
      </c>
      <c r="N124" s="120">
        <f t="shared" si="40"/>
        <v>639820</v>
      </c>
      <c r="O124" s="125">
        <f t="shared" si="41"/>
        <v>6.5496031836760338E-3</v>
      </c>
      <c r="P124" s="55">
        <f t="shared" si="42"/>
        <v>1.6251471978466769E-2</v>
      </c>
      <c r="Q124" s="125">
        <f t="shared" si="43"/>
        <v>4.8878186924306455E-2</v>
      </c>
      <c r="R124" s="55">
        <f t="shared" si="44"/>
        <v>3.8864839999999998E-2</v>
      </c>
      <c r="S124" s="56">
        <f t="shared" si="45"/>
        <v>639820</v>
      </c>
      <c r="T124" s="123">
        <f t="shared" si="46"/>
        <v>0</v>
      </c>
      <c r="U124" s="49">
        <f t="shared" si="47"/>
        <v>4.8878186924306455E-2</v>
      </c>
      <c r="V124" s="49">
        <f t="shared" si="53"/>
        <v>3.8864839999999998E-2</v>
      </c>
      <c r="W124" s="56">
        <f t="shared" si="48"/>
        <v>639820</v>
      </c>
      <c r="X124" s="122">
        <f t="shared" si="49"/>
        <v>4.8878186924306455E-2</v>
      </c>
      <c r="Y124" s="55">
        <f t="shared" si="50"/>
        <v>3.8864840000000012E-2</v>
      </c>
      <c r="Z124" s="56">
        <f t="shared" si="51"/>
        <v>639820</v>
      </c>
      <c r="AA124" s="124">
        <f t="shared" si="54"/>
        <v>639820</v>
      </c>
      <c r="AB124" s="51">
        <f t="shared" si="55"/>
        <v>1845.6860816311225</v>
      </c>
      <c r="AC124" s="55">
        <f t="shared" si="56"/>
        <v>4.9028437681168047E-2</v>
      </c>
      <c r="AD124" s="55">
        <f t="shared" si="57"/>
        <v>3.9013656354875748E-2</v>
      </c>
      <c r="AE124" s="116"/>
      <c r="AF124" s="160">
        <v>634698.09167692298</v>
      </c>
      <c r="AG124" s="118">
        <f t="shared" si="58"/>
        <v>1830.9109340844782</v>
      </c>
      <c r="AH124" s="55">
        <f t="shared" si="52"/>
        <v>8.0698341309717314E-3</v>
      </c>
      <c r="AI124" s="55">
        <f t="shared" si="52"/>
        <v>8.0698341309717314E-3</v>
      </c>
      <c r="AJ124" s="119">
        <f t="shared" si="59"/>
        <v>0</v>
      </c>
      <c r="AL124" s="120">
        <v>455965</v>
      </c>
      <c r="AM124" s="50">
        <v>48083</v>
      </c>
      <c r="AN124" s="50">
        <v>135772</v>
      </c>
    </row>
    <row r="125" spans="1:40">
      <c r="A125" s="9" t="s">
        <v>274</v>
      </c>
      <c r="B125" s="23" t="s">
        <v>275</v>
      </c>
      <c r="E125" s="134">
        <v>505036.34659362875</v>
      </c>
      <c r="F125" s="52">
        <v>318917.875</v>
      </c>
      <c r="G125" s="251">
        <f t="shared" si="37"/>
        <v>1583.5937279891532</v>
      </c>
      <c r="H125" s="53">
        <v>-1.1618907906311482E-2</v>
      </c>
      <c r="J125" s="131">
        <v>508617.29556481511</v>
      </c>
      <c r="K125" s="54">
        <v>320845.8125</v>
      </c>
      <c r="L125" s="54">
        <f t="shared" si="38"/>
        <v>1585.2390018798051</v>
      </c>
      <c r="M125" s="127">
        <f t="shared" si="39"/>
        <v>6.0452475421768348E-3</v>
      </c>
      <c r="N125" s="120">
        <f t="shared" si="40"/>
        <v>527950</v>
      </c>
      <c r="O125" s="125">
        <f t="shared" si="41"/>
        <v>-7.0405568241830307E-3</v>
      </c>
      <c r="P125" s="55">
        <f t="shared" si="42"/>
        <v>-1.0378711908430871E-3</v>
      </c>
      <c r="Q125" s="125">
        <f t="shared" si="43"/>
        <v>4.5145035120663923E-2</v>
      </c>
      <c r="R125" s="55">
        <f t="shared" si="44"/>
        <v>3.8864839999999998E-2</v>
      </c>
      <c r="S125" s="56">
        <f t="shared" si="45"/>
        <v>527950</v>
      </c>
      <c r="T125" s="123">
        <f t="shared" si="46"/>
        <v>2.2476907219124789E-2</v>
      </c>
      <c r="U125" s="49">
        <f t="shared" si="47"/>
        <v>4.529002326218845E-2</v>
      </c>
      <c r="V125" s="49">
        <f t="shared" si="53"/>
        <v>3.9008956919073724E-2</v>
      </c>
      <c r="W125" s="56">
        <f t="shared" si="48"/>
        <v>527950</v>
      </c>
      <c r="X125" s="122">
        <f t="shared" si="49"/>
        <v>4.529002326218845E-2</v>
      </c>
      <c r="Y125" s="55">
        <f t="shared" si="50"/>
        <v>3.900895691907369E-2</v>
      </c>
      <c r="Z125" s="56">
        <f t="shared" si="51"/>
        <v>527950</v>
      </c>
      <c r="AA125" s="124">
        <f t="shared" si="54"/>
        <v>527950</v>
      </c>
      <c r="AB125" s="51">
        <f t="shared" si="55"/>
        <v>1645.4944382358115</v>
      </c>
      <c r="AC125" s="55">
        <f t="shared" si="56"/>
        <v>4.5370305644176545E-2</v>
      </c>
      <c r="AD125" s="55">
        <f t="shared" si="57"/>
        <v>3.9088756890480747E-2</v>
      </c>
      <c r="AE125" s="116"/>
      <c r="AF125" s="160">
        <v>532537.02460458828</v>
      </c>
      <c r="AG125" s="118">
        <f t="shared" si="58"/>
        <v>1659.7911016980727</v>
      </c>
      <c r="AH125" s="55">
        <f t="shared" si="52"/>
        <v>-8.6135318159223928E-3</v>
      </c>
      <c r="AI125" s="55">
        <f t="shared" si="52"/>
        <v>-8.6135318159223928E-3</v>
      </c>
      <c r="AJ125" s="119">
        <f t="shared" si="59"/>
        <v>0</v>
      </c>
      <c r="AL125" s="120">
        <v>386021</v>
      </c>
      <c r="AM125" s="50">
        <v>44031</v>
      </c>
      <c r="AN125" s="50">
        <v>97898</v>
      </c>
    </row>
    <row r="126" spans="1:40">
      <c r="A126" s="9" t="s">
        <v>276</v>
      </c>
      <c r="B126" s="23" t="s">
        <v>277</v>
      </c>
      <c r="E126" s="134">
        <v>559058.50631254259</v>
      </c>
      <c r="F126" s="52">
        <v>300540.5</v>
      </c>
      <c r="G126" s="251">
        <f t="shared" si="37"/>
        <v>1860.1769355961762</v>
      </c>
      <c r="H126" s="53">
        <v>3.1203736025446904E-2</v>
      </c>
      <c r="J126" s="131">
        <v>542389.83396202349</v>
      </c>
      <c r="K126" s="54">
        <v>304522.375</v>
      </c>
      <c r="L126" s="54">
        <f t="shared" si="38"/>
        <v>1781.1165237432012</v>
      </c>
      <c r="M126" s="127">
        <f t="shared" si="39"/>
        <v>1.324904630157997E-2</v>
      </c>
      <c r="N126" s="120">
        <f t="shared" si="40"/>
        <v>588526</v>
      </c>
      <c r="O126" s="125">
        <f t="shared" si="41"/>
        <v>3.0731904078582284E-2</v>
      </c>
      <c r="P126" s="55">
        <f t="shared" si="42"/>
        <v>4.4388118800235077E-2</v>
      </c>
      <c r="Q126" s="125">
        <f t="shared" si="43"/>
        <v>5.2628808366243396E-2</v>
      </c>
      <c r="R126" s="55">
        <f t="shared" si="44"/>
        <v>3.8864839999999998E-2</v>
      </c>
      <c r="S126" s="56">
        <f t="shared" si="45"/>
        <v>588526</v>
      </c>
      <c r="T126" s="123">
        <f t="shared" si="46"/>
        <v>0</v>
      </c>
      <c r="U126" s="49">
        <f t="shared" si="47"/>
        <v>5.2628808366243396E-2</v>
      </c>
      <c r="V126" s="49">
        <f t="shared" si="53"/>
        <v>3.8864839999999998E-2</v>
      </c>
      <c r="W126" s="56">
        <f t="shared" si="48"/>
        <v>588526</v>
      </c>
      <c r="X126" s="122">
        <f t="shared" si="49"/>
        <v>5.2628808366243396E-2</v>
      </c>
      <c r="Y126" s="55">
        <f t="shared" si="50"/>
        <v>3.8864840000000012E-2</v>
      </c>
      <c r="Z126" s="56">
        <f t="shared" si="51"/>
        <v>588526</v>
      </c>
      <c r="AA126" s="124">
        <f t="shared" si="54"/>
        <v>588526</v>
      </c>
      <c r="AB126" s="51">
        <f t="shared" si="55"/>
        <v>1932.6198936941826</v>
      </c>
      <c r="AC126" s="55">
        <f t="shared" si="56"/>
        <v>5.2709141091189293E-2</v>
      </c>
      <c r="AD126" s="55">
        <f t="shared" si="57"/>
        <v>3.894412230995048E-2</v>
      </c>
      <c r="AE126" s="116"/>
      <c r="AF126" s="160">
        <v>568274.40222377423</v>
      </c>
      <c r="AG126" s="118">
        <f t="shared" si="58"/>
        <v>1866.117070129163</v>
      </c>
      <c r="AH126" s="55">
        <f t="shared" si="52"/>
        <v>3.5637005110519038E-2</v>
      </c>
      <c r="AI126" s="55">
        <f t="shared" si="52"/>
        <v>3.5637005110518816E-2</v>
      </c>
      <c r="AJ126" s="119">
        <f t="shared" si="59"/>
        <v>0</v>
      </c>
      <c r="AL126" s="120">
        <v>421596</v>
      </c>
      <c r="AM126" s="50">
        <v>43433</v>
      </c>
      <c r="AN126" s="50">
        <v>123497</v>
      </c>
    </row>
    <row r="127" spans="1:40">
      <c r="A127" s="9" t="s">
        <v>278</v>
      </c>
      <c r="B127" s="23" t="s">
        <v>279</v>
      </c>
      <c r="E127" s="134">
        <v>381891.72177228163</v>
      </c>
      <c r="F127" s="52">
        <v>239545.84375</v>
      </c>
      <c r="G127" s="251">
        <f t="shared" si="37"/>
        <v>1594.2323013996422</v>
      </c>
      <c r="H127" s="53">
        <v>-2.9052784656252051E-2</v>
      </c>
      <c r="J127" s="131">
        <v>389253.2523237096</v>
      </c>
      <c r="K127" s="54">
        <v>239128.890625</v>
      </c>
      <c r="L127" s="54">
        <f t="shared" si="38"/>
        <v>1627.7968392122614</v>
      </c>
      <c r="M127" s="127">
        <f t="shared" si="39"/>
        <v>-1.7405984527752993E-3</v>
      </c>
      <c r="N127" s="120">
        <f t="shared" si="40"/>
        <v>397524</v>
      </c>
      <c r="O127" s="125">
        <f t="shared" si="41"/>
        <v>-1.8911930748123806E-2</v>
      </c>
      <c r="P127" s="55">
        <f t="shared" si="42"/>
        <v>-2.061961112349997E-2</v>
      </c>
      <c r="Q127" s="125">
        <f t="shared" si="43"/>
        <v>3.7056593466853416E-2</v>
      </c>
      <c r="R127" s="55">
        <f t="shared" si="44"/>
        <v>3.8864839999999998E-2</v>
      </c>
      <c r="S127" s="56">
        <f t="shared" si="45"/>
        <v>397524</v>
      </c>
      <c r="T127" s="123">
        <f t="shared" si="46"/>
        <v>0.44655357062263062</v>
      </c>
      <c r="U127" s="49">
        <f t="shared" si="47"/>
        <v>3.9914811741728284E-2</v>
      </c>
      <c r="V127" s="49">
        <f t="shared" si="53"/>
        <v>4.1728041959776106E-2</v>
      </c>
      <c r="W127" s="56">
        <f t="shared" si="48"/>
        <v>397524</v>
      </c>
      <c r="X127" s="122">
        <f t="shared" si="49"/>
        <v>3.9914811741728284E-2</v>
      </c>
      <c r="Y127" s="55">
        <f t="shared" si="50"/>
        <v>4.1728041959776085E-2</v>
      </c>
      <c r="Z127" s="56">
        <f t="shared" si="51"/>
        <v>397524</v>
      </c>
      <c r="AA127" s="124">
        <f t="shared" si="54"/>
        <v>397524</v>
      </c>
      <c r="AB127" s="51">
        <f t="shared" si="55"/>
        <v>1662.3838255637372</v>
      </c>
      <c r="AC127" s="55">
        <f t="shared" si="56"/>
        <v>4.0933797033285035E-2</v>
      </c>
      <c r="AD127" s="55">
        <f t="shared" si="57"/>
        <v>4.2748803988140294E-2</v>
      </c>
      <c r="AE127" s="116"/>
      <c r="AF127" s="160">
        <v>407603.73774286511</v>
      </c>
      <c r="AG127" s="118">
        <f t="shared" si="58"/>
        <v>1704.5357283159315</v>
      </c>
      <c r="AH127" s="55">
        <f t="shared" si="52"/>
        <v>-2.4729257387781534E-2</v>
      </c>
      <c r="AI127" s="55">
        <f t="shared" si="52"/>
        <v>-2.4729257387781534E-2</v>
      </c>
      <c r="AJ127" s="119">
        <f t="shared" si="59"/>
        <v>0</v>
      </c>
      <c r="AL127" s="120">
        <v>288714</v>
      </c>
      <c r="AM127" s="50">
        <v>32398</v>
      </c>
      <c r="AN127" s="50">
        <v>76412</v>
      </c>
    </row>
    <row r="128" spans="1:40">
      <c r="A128" s="9" t="s">
        <v>280</v>
      </c>
      <c r="B128" s="23" t="s">
        <v>281</v>
      </c>
      <c r="E128" s="134">
        <v>551617.3049071118</v>
      </c>
      <c r="F128" s="52">
        <v>321680.5625</v>
      </c>
      <c r="G128" s="251">
        <f t="shared" si="37"/>
        <v>1714.7983720872528</v>
      </c>
      <c r="H128" s="53">
        <v>-2.5479051645969641E-2</v>
      </c>
      <c r="J128" s="131">
        <v>565202.30660222052</v>
      </c>
      <c r="K128" s="54">
        <v>324594.0625</v>
      </c>
      <c r="L128" s="54">
        <f t="shared" si="38"/>
        <v>1741.2589196766978</v>
      </c>
      <c r="M128" s="127">
        <f t="shared" si="39"/>
        <v>9.0571216904036245E-3</v>
      </c>
      <c r="N128" s="120">
        <f t="shared" si="40"/>
        <v>580733</v>
      </c>
      <c r="O128" s="125">
        <f t="shared" si="41"/>
        <v>-2.403564446998907E-2</v>
      </c>
      <c r="P128" s="55">
        <f t="shared" si="42"/>
        <v>-1.5196216536457419E-2</v>
      </c>
      <c r="Q128" s="125">
        <f t="shared" si="43"/>
        <v>4.8273965275761777E-2</v>
      </c>
      <c r="R128" s="55">
        <f t="shared" si="44"/>
        <v>3.8864839999999998E-2</v>
      </c>
      <c r="S128" s="56">
        <f t="shared" si="45"/>
        <v>580733</v>
      </c>
      <c r="T128" s="123">
        <f t="shared" si="46"/>
        <v>0.32910052055132472</v>
      </c>
      <c r="U128" s="49">
        <f t="shared" si="47"/>
        <v>5.0403196064526812E-2</v>
      </c>
      <c r="V128" s="49">
        <f t="shared" si="53"/>
        <v>4.0974959182547489E-2</v>
      </c>
      <c r="W128" s="56">
        <f t="shared" si="48"/>
        <v>580733</v>
      </c>
      <c r="X128" s="122">
        <f t="shared" si="49"/>
        <v>5.0403196064526812E-2</v>
      </c>
      <c r="Y128" s="55">
        <f t="shared" si="50"/>
        <v>4.0974959182547455E-2</v>
      </c>
      <c r="Z128" s="56">
        <f t="shared" si="51"/>
        <v>580733</v>
      </c>
      <c r="AA128" s="124">
        <f t="shared" si="54"/>
        <v>580733</v>
      </c>
      <c r="AB128" s="51">
        <f t="shared" si="55"/>
        <v>1789.1054307254929</v>
      </c>
      <c r="AC128" s="55">
        <f t="shared" si="56"/>
        <v>5.2782417871736431E-2</v>
      </c>
      <c r="AD128" s="55">
        <f t="shared" si="57"/>
        <v>4.3332825507522266E-2</v>
      </c>
      <c r="AE128" s="116"/>
      <c r="AF128" s="160">
        <v>592166.00593720516</v>
      </c>
      <c r="AG128" s="118">
        <f t="shared" si="58"/>
        <v>1824.3279047570538</v>
      </c>
      <c r="AH128" s="55">
        <f t="shared" si="52"/>
        <v>-1.9307096021343617E-2</v>
      </c>
      <c r="AI128" s="55">
        <f t="shared" si="52"/>
        <v>-1.9307096021343617E-2</v>
      </c>
      <c r="AJ128" s="119">
        <f t="shared" si="59"/>
        <v>0</v>
      </c>
      <c r="AL128" s="120">
        <v>406674</v>
      </c>
      <c r="AM128" s="50">
        <v>47862</v>
      </c>
      <c r="AN128" s="50">
        <v>126197</v>
      </c>
    </row>
    <row r="129" spans="1:40">
      <c r="A129" s="9" t="s">
        <v>282</v>
      </c>
      <c r="B129" s="23" t="s">
        <v>283</v>
      </c>
      <c r="E129" s="134">
        <v>431839.9995235923</v>
      </c>
      <c r="F129" s="52">
        <v>268365.625</v>
      </c>
      <c r="G129" s="251">
        <f t="shared" si="37"/>
        <v>1609.1479656665874</v>
      </c>
      <c r="H129" s="53">
        <v>-8.6296479538716664E-3</v>
      </c>
      <c r="J129" s="131">
        <v>433139.54705119767</v>
      </c>
      <c r="K129" s="54">
        <v>269424.5</v>
      </c>
      <c r="L129" s="54">
        <f t="shared" si="38"/>
        <v>1607.647214901383</v>
      </c>
      <c r="M129" s="127">
        <f t="shared" si="39"/>
        <v>3.9456431873492459E-3</v>
      </c>
      <c r="N129" s="120">
        <f t="shared" si="40"/>
        <v>450279</v>
      </c>
      <c r="O129" s="125">
        <f t="shared" si="41"/>
        <v>-3.0002975633434126E-3</v>
      </c>
      <c r="P129" s="55">
        <f t="shared" si="42"/>
        <v>9.3350752036513995E-4</v>
      </c>
      <c r="Q129" s="125">
        <f t="shared" si="43"/>
        <v>4.2963829978522661E-2</v>
      </c>
      <c r="R129" s="55">
        <f t="shared" si="44"/>
        <v>3.8864839999999998E-2</v>
      </c>
      <c r="S129" s="56">
        <f t="shared" si="45"/>
        <v>450393.4998410492</v>
      </c>
      <c r="T129" s="123">
        <f t="shared" si="46"/>
        <v>0</v>
      </c>
      <c r="U129" s="49">
        <f t="shared" si="47"/>
        <v>4.2963829978522661E-2</v>
      </c>
      <c r="V129" s="49">
        <f t="shared" si="53"/>
        <v>3.8864839999999998E-2</v>
      </c>
      <c r="W129" s="56">
        <f t="shared" si="48"/>
        <v>450393.4998410492</v>
      </c>
      <c r="X129" s="122">
        <f t="shared" si="49"/>
        <v>4.2963829978522661E-2</v>
      </c>
      <c r="Y129" s="55">
        <f t="shared" si="50"/>
        <v>3.8864840000000012E-2</v>
      </c>
      <c r="Z129" s="56">
        <f t="shared" si="51"/>
        <v>450393.4998410492</v>
      </c>
      <c r="AA129" s="124">
        <f t="shared" si="54"/>
        <v>450393.4998410492</v>
      </c>
      <c r="AB129" s="51">
        <f t="shared" si="55"/>
        <v>1671.6872438885446</v>
      </c>
      <c r="AC129" s="55">
        <f t="shared" si="56"/>
        <v>4.2963829978522661E-2</v>
      </c>
      <c r="AD129" s="55">
        <f t="shared" si="57"/>
        <v>3.886483999999979E-2</v>
      </c>
      <c r="AE129" s="116"/>
      <c r="AF129" s="160">
        <v>453614.09586969775</v>
      </c>
      <c r="AG129" s="118">
        <f t="shared" si="58"/>
        <v>1683.6408562313293</v>
      </c>
      <c r="AH129" s="55">
        <f t="shared" si="52"/>
        <v>-7.0998587962171067E-3</v>
      </c>
      <c r="AI129" s="55">
        <f t="shared" si="52"/>
        <v>-7.0998587962172177E-3</v>
      </c>
      <c r="AJ129" s="119">
        <f t="shared" si="59"/>
        <v>0</v>
      </c>
      <c r="AL129" s="120">
        <v>327891</v>
      </c>
      <c r="AM129" s="50">
        <v>34844</v>
      </c>
      <c r="AN129" s="50">
        <v>87544</v>
      </c>
    </row>
    <row r="130" spans="1:40">
      <c r="A130" s="9" t="s">
        <v>284</v>
      </c>
      <c r="B130" s="23" t="s">
        <v>285</v>
      </c>
      <c r="E130" s="134">
        <v>517898.38828014577</v>
      </c>
      <c r="F130" s="52">
        <v>281514.65625</v>
      </c>
      <c r="G130" s="251">
        <f t="shared" si="37"/>
        <v>1839.6853477505074</v>
      </c>
      <c r="H130" s="53">
        <v>5.9241175460957862E-3</v>
      </c>
      <c r="J130" s="131">
        <v>513730.17565412074</v>
      </c>
      <c r="K130" s="54">
        <v>284984.5</v>
      </c>
      <c r="L130" s="54">
        <f t="shared" si="38"/>
        <v>1802.6600592457512</v>
      </c>
      <c r="M130" s="127">
        <f t="shared" si="39"/>
        <v>1.2325623810216735E-2</v>
      </c>
      <c r="N130" s="120">
        <f t="shared" si="40"/>
        <v>544182</v>
      </c>
      <c r="O130" s="125">
        <f t="shared" si="41"/>
        <v>8.1136223324194123E-3</v>
      </c>
      <c r="P130" s="55">
        <f t="shared" si="42"/>
        <v>2.0539251599243746E-2</v>
      </c>
      <c r="Q130" s="125">
        <f t="shared" si="43"/>
        <v>5.1669497207500914E-2</v>
      </c>
      <c r="R130" s="55">
        <f t="shared" si="44"/>
        <v>3.8864839999999998E-2</v>
      </c>
      <c r="S130" s="56">
        <f t="shared" si="45"/>
        <v>544657.937607156</v>
      </c>
      <c r="T130" s="123">
        <f t="shared" si="46"/>
        <v>0</v>
      </c>
      <c r="U130" s="49">
        <f t="shared" si="47"/>
        <v>5.1669497207500914E-2</v>
      </c>
      <c r="V130" s="49">
        <f t="shared" si="53"/>
        <v>3.8864839999999998E-2</v>
      </c>
      <c r="W130" s="56">
        <f t="shared" si="48"/>
        <v>544657.937607156</v>
      </c>
      <c r="X130" s="122">
        <f t="shared" si="49"/>
        <v>5.1669497207500914E-2</v>
      </c>
      <c r="Y130" s="55">
        <f t="shared" si="50"/>
        <v>3.8864840000000012E-2</v>
      </c>
      <c r="Z130" s="56">
        <f t="shared" si="51"/>
        <v>544657.937607156</v>
      </c>
      <c r="AA130" s="124">
        <f t="shared" si="54"/>
        <v>544657.937607156</v>
      </c>
      <c r="AB130" s="51">
        <f t="shared" si="55"/>
        <v>1911.1844244411748</v>
      </c>
      <c r="AC130" s="55">
        <f t="shared" si="56"/>
        <v>5.1669497207500914E-2</v>
      </c>
      <c r="AD130" s="55">
        <f t="shared" si="57"/>
        <v>3.886483999999979E-2</v>
      </c>
      <c r="AE130" s="116"/>
      <c r="AF130" s="160">
        <v>537833.53037410008</v>
      </c>
      <c r="AG130" s="118">
        <f t="shared" si="58"/>
        <v>1887.2378335456842</v>
      </c>
      <c r="AH130" s="55">
        <f t="shared" si="52"/>
        <v>1.2688697984874819E-2</v>
      </c>
      <c r="AI130" s="55">
        <f t="shared" si="52"/>
        <v>1.2688697984874819E-2</v>
      </c>
      <c r="AJ130" s="119">
        <f t="shared" si="59"/>
        <v>0</v>
      </c>
      <c r="AL130" s="120">
        <v>410255</v>
      </c>
      <c r="AM130" s="50">
        <v>38931</v>
      </c>
      <c r="AN130" s="50">
        <v>94996</v>
      </c>
    </row>
    <row r="131" spans="1:40">
      <c r="A131" s="9" t="s">
        <v>286</v>
      </c>
      <c r="B131" s="23" t="s">
        <v>287</v>
      </c>
      <c r="E131" s="134">
        <v>525228.61029063119</v>
      </c>
      <c r="F131" s="52">
        <v>316898.25</v>
      </c>
      <c r="G131" s="251">
        <f t="shared" si="37"/>
        <v>1657.404577938285</v>
      </c>
      <c r="H131" s="53">
        <v>-1.1033704214356677E-2</v>
      </c>
      <c r="J131" s="131">
        <v>530266.55127467541</v>
      </c>
      <c r="K131" s="54">
        <v>320584.9375</v>
      </c>
      <c r="L131" s="54">
        <f t="shared" si="38"/>
        <v>1654.0594683263166</v>
      </c>
      <c r="M131" s="127">
        <f t="shared" si="39"/>
        <v>1.1633663171065178E-2</v>
      </c>
      <c r="N131" s="120">
        <f t="shared" si="40"/>
        <v>551819</v>
      </c>
      <c r="O131" s="125">
        <f t="shared" si="41"/>
        <v>-9.5007708329590823E-3</v>
      </c>
      <c r="P131" s="55">
        <f t="shared" si="42"/>
        <v>2.0223635703697784E-3</v>
      </c>
      <c r="Q131" s="125">
        <f t="shared" si="43"/>
        <v>5.0950643628822512E-2</v>
      </c>
      <c r="R131" s="55">
        <f t="shared" si="44"/>
        <v>3.8864839999999998E-2</v>
      </c>
      <c r="S131" s="56">
        <f t="shared" si="45"/>
        <v>551989.34603721078</v>
      </c>
      <c r="T131" s="123">
        <f t="shared" si="46"/>
        <v>0</v>
      </c>
      <c r="U131" s="49">
        <f t="shared" si="47"/>
        <v>5.0950643628822512E-2</v>
      </c>
      <c r="V131" s="49">
        <f t="shared" si="53"/>
        <v>3.8864839999999998E-2</v>
      </c>
      <c r="W131" s="56">
        <f t="shared" si="48"/>
        <v>551989.34603721078</v>
      </c>
      <c r="X131" s="122">
        <f t="shared" si="49"/>
        <v>5.0950643628822512E-2</v>
      </c>
      <c r="Y131" s="55">
        <f t="shared" si="50"/>
        <v>3.8864840000000012E-2</v>
      </c>
      <c r="Z131" s="56">
        <f t="shared" si="51"/>
        <v>551989.34603721078</v>
      </c>
      <c r="AA131" s="124">
        <f t="shared" si="54"/>
        <v>551989.34603721078</v>
      </c>
      <c r="AB131" s="51">
        <f t="shared" si="55"/>
        <v>1721.819341675124</v>
      </c>
      <c r="AC131" s="55">
        <f t="shared" si="56"/>
        <v>5.0950643628822512E-2</v>
      </c>
      <c r="AD131" s="55">
        <f t="shared" si="57"/>
        <v>3.8864840000000012E-2</v>
      </c>
      <c r="AE131" s="116"/>
      <c r="AF131" s="160">
        <v>555131.50356331305</v>
      </c>
      <c r="AG131" s="118">
        <f t="shared" si="58"/>
        <v>1731.6206678091764</v>
      </c>
      <c r="AH131" s="55">
        <f t="shared" si="52"/>
        <v>-5.660203944350406E-3</v>
      </c>
      <c r="AI131" s="55">
        <f t="shared" si="52"/>
        <v>-5.660203944350628E-3</v>
      </c>
      <c r="AJ131" s="119">
        <f t="shared" si="59"/>
        <v>0</v>
      </c>
      <c r="AL131" s="120">
        <v>408346</v>
      </c>
      <c r="AM131" s="50">
        <v>44712</v>
      </c>
      <c r="AN131" s="50">
        <v>98761</v>
      </c>
    </row>
    <row r="132" spans="1:40">
      <c r="A132" s="9" t="s">
        <v>288</v>
      </c>
      <c r="B132" s="23" t="s">
        <v>289</v>
      </c>
      <c r="E132" s="134">
        <v>517581.90912340424</v>
      </c>
      <c r="F132" s="52">
        <v>255947.1875</v>
      </c>
      <c r="G132" s="251">
        <f t="shared" si="37"/>
        <v>2022.2215144419363</v>
      </c>
      <c r="H132" s="53">
        <v>5.6363483960430338E-2</v>
      </c>
      <c r="J132" s="131">
        <v>488768.45622595889</v>
      </c>
      <c r="K132" s="54">
        <v>259082.28125</v>
      </c>
      <c r="L132" s="54">
        <f t="shared" si="38"/>
        <v>1886.537565856634</v>
      </c>
      <c r="M132" s="127">
        <f t="shared" si="39"/>
        <v>1.2248986912583248E-2</v>
      </c>
      <c r="N132" s="120">
        <f t="shared" si="40"/>
        <v>540713</v>
      </c>
      <c r="O132" s="125">
        <f t="shared" si="41"/>
        <v>5.8951130193485302E-2</v>
      </c>
      <c r="P132" s="55">
        <f t="shared" si="42"/>
        <v>7.1922208728290693E-2</v>
      </c>
      <c r="Q132" s="125">
        <f t="shared" si="43"/>
        <v>4.5658124938955824E-2</v>
      </c>
      <c r="R132" s="55">
        <f t="shared" si="44"/>
        <v>3.300486190484847E-2</v>
      </c>
      <c r="S132" s="56">
        <f t="shared" si="45"/>
        <v>541213.72859630396</v>
      </c>
      <c r="T132" s="123">
        <f t="shared" si="46"/>
        <v>0</v>
      </c>
      <c r="U132" s="49">
        <f t="shared" si="47"/>
        <v>4.5658124938955824E-2</v>
      </c>
      <c r="V132" s="49">
        <f t="shared" si="53"/>
        <v>3.300486190484847E-2</v>
      </c>
      <c r="W132" s="56">
        <f t="shared" si="48"/>
        <v>541213.72859630396</v>
      </c>
      <c r="X132" s="122">
        <f t="shared" si="49"/>
        <v>4.5658124938955824E-2</v>
      </c>
      <c r="Y132" s="55">
        <f t="shared" si="50"/>
        <v>3.3004861904848415E-2</v>
      </c>
      <c r="Z132" s="56">
        <f t="shared" si="51"/>
        <v>541213.72859630396</v>
      </c>
      <c r="AA132" s="124">
        <f t="shared" si="54"/>
        <v>541213.72859630396</v>
      </c>
      <c r="AB132" s="51">
        <f t="shared" si="55"/>
        <v>2088.9646562671064</v>
      </c>
      <c r="AC132" s="55">
        <f t="shared" si="56"/>
        <v>4.5658124938955824E-2</v>
      </c>
      <c r="AD132" s="55">
        <f t="shared" si="57"/>
        <v>3.3004861904848637E-2</v>
      </c>
      <c r="AE132" s="116"/>
      <c r="AF132" s="160">
        <v>512185.22093110526</v>
      </c>
      <c r="AG132" s="118">
        <f t="shared" si="58"/>
        <v>1976.9210710201946</v>
      </c>
      <c r="AH132" s="55">
        <f t="shared" si="52"/>
        <v>5.6675801016725202E-2</v>
      </c>
      <c r="AI132" s="55">
        <f t="shared" si="52"/>
        <v>5.6675801016725202E-2</v>
      </c>
      <c r="AJ132" s="119">
        <f t="shared" si="59"/>
        <v>0</v>
      </c>
      <c r="AL132" s="120">
        <v>385128</v>
      </c>
      <c r="AM132" s="50">
        <v>41870</v>
      </c>
      <c r="AN132" s="50">
        <v>113715</v>
      </c>
    </row>
    <row r="133" spans="1:40">
      <c r="A133" s="9" t="s">
        <v>290</v>
      </c>
      <c r="B133" s="23" t="s">
        <v>291</v>
      </c>
      <c r="E133" s="134">
        <v>328704.56908052193</v>
      </c>
      <c r="F133" s="52">
        <v>212189.8125</v>
      </c>
      <c r="G133" s="251">
        <f t="shared" si="37"/>
        <v>1549.1062705026047</v>
      </c>
      <c r="H133" s="53">
        <v>6.3694747292731169E-2</v>
      </c>
      <c r="J133" s="131">
        <v>308660.11442224192</v>
      </c>
      <c r="K133" s="54">
        <v>214617.5625</v>
      </c>
      <c r="L133" s="54">
        <f t="shared" si="38"/>
        <v>1438.1866554944304</v>
      </c>
      <c r="M133" s="127">
        <f t="shared" si="39"/>
        <v>1.1441406971411494E-2</v>
      </c>
      <c r="N133" s="120">
        <f t="shared" si="40"/>
        <v>342403</v>
      </c>
      <c r="O133" s="125">
        <f t="shared" si="41"/>
        <v>6.4940216509022486E-2</v>
      </c>
      <c r="P133" s="55">
        <f t="shared" si="42"/>
        <v>7.7124630926325377E-2</v>
      </c>
      <c r="Q133" s="125">
        <f t="shared" si="43"/>
        <v>4.3417331760683409E-2</v>
      </c>
      <c r="R133" s="55">
        <f t="shared" si="44"/>
        <v>3.1614213704201116E-2</v>
      </c>
      <c r="S133" s="56">
        <f t="shared" si="45"/>
        <v>342976.04440754344</v>
      </c>
      <c r="T133" s="123">
        <f t="shared" si="46"/>
        <v>0</v>
      </c>
      <c r="U133" s="49">
        <f t="shared" si="47"/>
        <v>4.3417331760683409E-2</v>
      </c>
      <c r="V133" s="49">
        <f t="shared" si="53"/>
        <v>3.1614213704201116E-2</v>
      </c>
      <c r="W133" s="56">
        <f t="shared" si="48"/>
        <v>342976.04440754344</v>
      </c>
      <c r="X133" s="122">
        <f t="shared" si="49"/>
        <v>4.3417331760683409E-2</v>
      </c>
      <c r="Y133" s="55">
        <f t="shared" si="50"/>
        <v>3.1614213704201033E-2</v>
      </c>
      <c r="Z133" s="56">
        <f t="shared" si="51"/>
        <v>342976.04440754344</v>
      </c>
      <c r="AA133" s="124">
        <f t="shared" si="54"/>
        <v>342976.04440754344</v>
      </c>
      <c r="AB133" s="51">
        <f t="shared" si="55"/>
        <v>1598.0800471887917</v>
      </c>
      <c r="AC133" s="55">
        <f t="shared" si="56"/>
        <v>4.3417331760683409E-2</v>
      </c>
      <c r="AD133" s="55">
        <f t="shared" si="57"/>
        <v>3.1614213704200811E-2</v>
      </c>
      <c r="AE133" s="116"/>
      <c r="AF133" s="160">
        <v>323142.20049840322</v>
      </c>
      <c r="AG133" s="118">
        <f t="shared" si="58"/>
        <v>1505.6652248503813</v>
      </c>
      <c r="AH133" s="55">
        <f t="shared" si="52"/>
        <v>6.1378067855418328E-2</v>
      </c>
      <c r="AI133" s="55">
        <f t="shared" si="52"/>
        <v>6.1378067855418328E-2</v>
      </c>
      <c r="AJ133" s="119">
        <f t="shared" si="59"/>
        <v>0</v>
      </c>
      <c r="AL133" s="120">
        <v>255284</v>
      </c>
      <c r="AM133" s="50">
        <v>28779</v>
      </c>
      <c r="AN133" s="50">
        <v>58340</v>
      </c>
    </row>
    <row r="134" spans="1:40">
      <c r="A134" s="9" t="s">
        <v>292</v>
      </c>
      <c r="B134" s="23" t="s">
        <v>293</v>
      </c>
      <c r="E134" s="134">
        <v>727109.61029063119</v>
      </c>
      <c r="F134" s="52">
        <v>416706.75</v>
      </c>
      <c r="G134" s="251">
        <f t="shared" si="37"/>
        <v>1744.8952057787189</v>
      </c>
      <c r="H134" s="53">
        <v>-1.3963206420812169E-2</v>
      </c>
      <c r="J134" s="131">
        <v>733198.77438964962</v>
      </c>
      <c r="K134" s="54">
        <v>419431.375</v>
      </c>
      <c r="L134" s="54">
        <f t="shared" si="38"/>
        <v>1748.0780363406282</v>
      </c>
      <c r="M134" s="127">
        <f t="shared" si="39"/>
        <v>6.5384709990898848E-3</v>
      </c>
      <c r="N134" s="120">
        <f t="shared" si="40"/>
        <v>762993</v>
      </c>
      <c r="O134" s="125">
        <f t="shared" si="41"/>
        <v>-8.3049294566638343E-3</v>
      </c>
      <c r="P134" s="55">
        <f t="shared" si="42"/>
        <v>-1.8207599979758182E-3</v>
      </c>
      <c r="Q134" s="125">
        <f t="shared" si="43"/>
        <v>4.5657427628314151E-2</v>
      </c>
      <c r="R134" s="55">
        <f t="shared" si="44"/>
        <v>3.8864839999999998E-2</v>
      </c>
      <c r="S134" s="56">
        <f t="shared" si="45"/>
        <v>762993</v>
      </c>
      <c r="T134" s="123">
        <f t="shared" si="46"/>
        <v>3.9431727081230494E-2</v>
      </c>
      <c r="U134" s="49">
        <f t="shared" si="47"/>
        <v>4.5911908178096317E-2</v>
      </c>
      <c r="V134" s="49">
        <f t="shared" si="53"/>
        <v>3.9117667444866056E-2</v>
      </c>
      <c r="W134" s="56">
        <f t="shared" si="48"/>
        <v>762993</v>
      </c>
      <c r="X134" s="122">
        <f t="shared" si="49"/>
        <v>4.5911908178096317E-2</v>
      </c>
      <c r="Y134" s="55">
        <f t="shared" si="50"/>
        <v>3.9117667444866111E-2</v>
      </c>
      <c r="Z134" s="56">
        <f t="shared" si="51"/>
        <v>762993</v>
      </c>
      <c r="AA134" s="124">
        <f t="shared" si="54"/>
        <v>762993</v>
      </c>
      <c r="AB134" s="51">
        <f t="shared" si="55"/>
        <v>1819.1128405689726</v>
      </c>
      <c r="AC134" s="55">
        <f t="shared" si="56"/>
        <v>4.9350729520719616E-2</v>
      </c>
      <c r="AD134" s="55">
        <f t="shared" si="57"/>
        <v>4.2534150213984656E-2</v>
      </c>
      <c r="AE134" s="116"/>
      <c r="AF134" s="160">
        <v>768381.55530777783</v>
      </c>
      <c r="AG134" s="118">
        <f t="shared" si="58"/>
        <v>1831.9601277033171</v>
      </c>
      <c r="AH134" s="55">
        <f t="shared" si="52"/>
        <v>-7.0128639483276745E-3</v>
      </c>
      <c r="AI134" s="55">
        <f t="shared" si="52"/>
        <v>-7.0128639483277855E-3</v>
      </c>
      <c r="AJ134" s="119">
        <f t="shared" si="59"/>
        <v>0</v>
      </c>
      <c r="AL134" s="120">
        <v>522765</v>
      </c>
      <c r="AM134" s="50">
        <v>62121</v>
      </c>
      <c r="AN134" s="50">
        <v>178107</v>
      </c>
    </row>
    <row r="135" spans="1:40">
      <c r="A135" s="9" t="s">
        <v>294</v>
      </c>
      <c r="B135" s="23" t="s">
        <v>295</v>
      </c>
      <c r="E135" s="134">
        <v>625544.74237733637</v>
      </c>
      <c r="F135" s="52">
        <v>334478.84375</v>
      </c>
      <c r="G135" s="251">
        <f t="shared" si="37"/>
        <v>1870.2072016395996</v>
      </c>
      <c r="H135" s="53">
        <v>2.9899169392748393E-2</v>
      </c>
      <c r="J135" s="131">
        <v>606111.11382500024</v>
      </c>
      <c r="K135" s="54">
        <v>338397.0625</v>
      </c>
      <c r="L135" s="54">
        <f t="shared" si="38"/>
        <v>1791.1240403424017</v>
      </c>
      <c r="M135" s="127">
        <f t="shared" si="39"/>
        <v>1.1714399350556848E-2</v>
      </c>
      <c r="N135" s="120">
        <f t="shared" si="40"/>
        <v>657439</v>
      </c>
      <c r="O135" s="125">
        <f t="shared" si="41"/>
        <v>3.206281506652453E-2</v>
      </c>
      <c r="P135" s="55">
        <f t="shared" si="42"/>
        <v>4.4152811037073691E-2</v>
      </c>
      <c r="Q135" s="125">
        <f t="shared" si="43"/>
        <v>5.1034517607012386E-2</v>
      </c>
      <c r="R135" s="55">
        <f t="shared" si="44"/>
        <v>3.8864839999999998E-2</v>
      </c>
      <c r="S135" s="56">
        <f t="shared" si="45"/>
        <v>657469.1165461666</v>
      </c>
      <c r="T135" s="123">
        <f t="shared" si="46"/>
        <v>0</v>
      </c>
      <c r="U135" s="49">
        <f t="shared" si="47"/>
        <v>5.1034517607012386E-2</v>
      </c>
      <c r="V135" s="49">
        <f t="shared" si="53"/>
        <v>3.8864839999999998E-2</v>
      </c>
      <c r="W135" s="56">
        <f t="shared" si="48"/>
        <v>657469.1165461666</v>
      </c>
      <c r="X135" s="122">
        <f t="shared" si="49"/>
        <v>5.1034517607012386E-2</v>
      </c>
      <c r="Y135" s="55">
        <f t="shared" si="50"/>
        <v>3.8864840000000012E-2</v>
      </c>
      <c r="Z135" s="56">
        <f t="shared" si="51"/>
        <v>657469.1165461666</v>
      </c>
      <c r="AA135" s="124">
        <f t="shared" si="54"/>
        <v>657469.1165461666</v>
      </c>
      <c r="AB135" s="51">
        <f t="shared" si="55"/>
        <v>1942.8925052981706</v>
      </c>
      <c r="AC135" s="55">
        <f t="shared" si="56"/>
        <v>5.1034517607012386E-2</v>
      </c>
      <c r="AD135" s="55">
        <f t="shared" si="57"/>
        <v>3.8864840000000012E-2</v>
      </c>
      <c r="AE135" s="116"/>
      <c r="AF135" s="160">
        <v>634900.04945546249</v>
      </c>
      <c r="AG135" s="118">
        <f t="shared" si="58"/>
        <v>1876.1984656869251</v>
      </c>
      <c r="AH135" s="55">
        <f t="shared" si="52"/>
        <v>3.5547433190564526E-2</v>
      </c>
      <c r="AI135" s="55">
        <f t="shared" si="52"/>
        <v>3.5547433190564526E-2</v>
      </c>
      <c r="AJ135" s="119">
        <f t="shared" si="59"/>
        <v>0</v>
      </c>
      <c r="AL135" s="120">
        <v>472448</v>
      </c>
      <c r="AM135" s="50">
        <v>50104</v>
      </c>
      <c r="AN135" s="50">
        <v>134887</v>
      </c>
    </row>
    <row r="136" spans="1:40">
      <c r="A136" s="9" t="s">
        <v>296</v>
      </c>
      <c r="B136" s="23" t="s">
        <v>297</v>
      </c>
      <c r="E136" s="134">
        <v>658154.69366366521</v>
      </c>
      <c r="F136" s="52">
        <v>405949.8125</v>
      </c>
      <c r="G136" s="251">
        <f t="shared" si="37"/>
        <v>1621.2710867150979</v>
      </c>
      <c r="H136" s="53">
        <v>1.0256237813915048E-2</v>
      </c>
      <c r="J136" s="131">
        <v>652560.71773475537</v>
      </c>
      <c r="K136" s="54">
        <v>410601.9375</v>
      </c>
      <c r="L136" s="54">
        <f t="shared" si="38"/>
        <v>1589.2782233516746</v>
      </c>
      <c r="M136" s="127">
        <f t="shared" si="39"/>
        <v>1.1459852564903006E-2</v>
      </c>
      <c r="N136" s="120">
        <f t="shared" si="40"/>
        <v>691502</v>
      </c>
      <c r="O136" s="125">
        <f t="shared" si="41"/>
        <v>8.5723454950341615E-3</v>
      </c>
      <c r="P136" s="55">
        <f t="shared" si="42"/>
        <v>2.0130435875445718E-2</v>
      </c>
      <c r="Q136" s="125">
        <f t="shared" si="43"/>
        <v>5.0770077901261645E-2</v>
      </c>
      <c r="R136" s="55">
        <f t="shared" si="44"/>
        <v>3.8864839999999998E-2</v>
      </c>
      <c r="S136" s="56">
        <f t="shared" si="45"/>
        <v>691569.25873205054</v>
      </c>
      <c r="T136" s="123">
        <f t="shared" si="46"/>
        <v>0</v>
      </c>
      <c r="U136" s="49">
        <f t="shared" si="47"/>
        <v>5.0770077901261645E-2</v>
      </c>
      <c r="V136" s="49">
        <f t="shared" si="53"/>
        <v>3.8864839999999998E-2</v>
      </c>
      <c r="W136" s="56">
        <f t="shared" si="48"/>
        <v>691569.25873205054</v>
      </c>
      <c r="X136" s="122">
        <f t="shared" si="49"/>
        <v>5.0770077901261645E-2</v>
      </c>
      <c r="Y136" s="55">
        <f t="shared" si="50"/>
        <v>3.8864840000000012E-2</v>
      </c>
      <c r="Z136" s="56">
        <f t="shared" si="51"/>
        <v>691569.25873205054</v>
      </c>
      <c r="AA136" s="124">
        <f t="shared" si="54"/>
        <v>691569.25873205054</v>
      </c>
      <c r="AB136" s="51">
        <f t="shared" si="55"/>
        <v>1684.2815280969066</v>
      </c>
      <c r="AC136" s="55">
        <f t="shared" si="56"/>
        <v>5.0770077901261645E-2</v>
      </c>
      <c r="AD136" s="55">
        <f t="shared" si="57"/>
        <v>3.8864840000000234E-2</v>
      </c>
      <c r="AE136" s="116"/>
      <c r="AF136" s="160">
        <v>683514.73025428853</v>
      </c>
      <c r="AG136" s="118">
        <f t="shared" si="58"/>
        <v>1664.6651363019653</v>
      </c>
      <c r="AH136" s="55">
        <f t="shared" si="52"/>
        <v>1.1783986681260572E-2</v>
      </c>
      <c r="AI136" s="55">
        <f t="shared" si="52"/>
        <v>1.1783986681260794E-2</v>
      </c>
      <c r="AJ136" s="119">
        <f t="shared" si="59"/>
        <v>0</v>
      </c>
      <c r="AL136" s="120">
        <v>491730</v>
      </c>
      <c r="AM136" s="50">
        <v>59590</v>
      </c>
      <c r="AN136" s="50">
        <v>140182</v>
      </c>
    </row>
    <row r="137" spans="1:40">
      <c r="A137" s="9" t="s">
        <v>298</v>
      </c>
      <c r="B137" s="23" t="s">
        <v>299</v>
      </c>
      <c r="E137" s="134">
        <v>519924.34659362875</v>
      </c>
      <c r="F137" s="52">
        <v>324502.875</v>
      </c>
      <c r="G137" s="251">
        <f t="shared" si="37"/>
        <v>1602.2179975867048</v>
      </c>
      <c r="H137" s="53">
        <v>2.4427607869856871E-3</v>
      </c>
      <c r="J137" s="131">
        <v>518445.24526607041</v>
      </c>
      <c r="K137" s="54">
        <v>328112.09375</v>
      </c>
      <c r="L137" s="54">
        <f t="shared" si="38"/>
        <v>1580.0857546600885</v>
      </c>
      <c r="M137" s="127">
        <f t="shared" si="39"/>
        <v>1.1122301304726578E-2</v>
      </c>
      <c r="N137" s="120">
        <f t="shared" si="40"/>
        <v>545933</v>
      </c>
      <c r="O137" s="125">
        <f t="shared" si="41"/>
        <v>2.8529557191701027E-3</v>
      </c>
      <c r="P137" s="55">
        <f t="shared" si="42"/>
        <v>1.4006988457014202E-2</v>
      </c>
      <c r="Q137" s="125">
        <f t="shared" si="43"/>
        <v>5.0419407765366575E-2</v>
      </c>
      <c r="R137" s="55">
        <f t="shared" si="44"/>
        <v>3.8864839999999998E-2</v>
      </c>
      <c r="S137" s="56">
        <f t="shared" si="45"/>
        <v>546138.62423167471</v>
      </c>
      <c r="T137" s="123">
        <f t="shared" si="46"/>
        <v>0</v>
      </c>
      <c r="U137" s="49">
        <f t="shared" si="47"/>
        <v>5.0419407765366575E-2</v>
      </c>
      <c r="V137" s="49">
        <f t="shared" ref="V137:V168" si="60">MAX(R137,NewMinGrowthPerHead(P137,$P$2,$L$1,$U$1,$T$2,AG137,G137,T137, $P$1))</f>
        <v>3.8864839999999998E-2</v>
      </c>
      <c r="W137" s="56">
        <f t="shared" si="48"/>
        <v>546138.62423167471</v>
      </c>
      <c r="X137" s="122">
        <f t="shared" si="49"/>
        <v>5.0419407765366575E-2</v>
      </c>
      <c r="Y137" s="55">
        <f t="shared" si="50"/>
        <v>3.8864840000000012E-2</v>
      </c>
      <c r="Z137" s="56">
        <f t="shared" si="51"/>
        <v>546138.62423167471</v>
      </c>
      <c r="AA137" s="124">
        <f t="shared" ref="AA137:AA168" si="61">Z137</f>
        <v>546138.62423167471</v>
      </c>
      <c r="AB137" s="51">
        <f t="shared" ref="AB137:AB168" si="62">AA137/K137*1000</f>
        <v>1664.4879437080326</v>
      </c>
      <c r="AC137" s="55">
        <f t="shared" ref="AC137:AC168" si="63">AA137/E137-1</f>
        <v>5.0419407765366575E-2</v>
      </c>
      <c r="AD137" s="55">
        <f t="shared" ref="AD137:AD168" si="64">AB137/G137-1</f>
        <v>3.8864840000000012E-2</v>
      </c>
      <c r="AE137" s="116"/>
      <c r="AF137" s="160">
        <v>542962.51373906492</v>
      </c>
      <c r="AG137" s="118">
        <f t="shared" ref="AG137:AG168" si="65">AF137/K137*1000</f>
        <v>1654.8079881284928</v>
      </c>
      <c r="AH137" s="55">
        <f t="shared" si="52"/>
        <v>5.8495944236329755E-3</v>
      </c>
      <c r="AI137" s="55">
        <f t="shared" si="52"/>
        <v>5.8495944236329755E-3</v>
      </c>
      <c r="AJ137" s="119">
        <f t="shared" ref="AJ137:AJ168" si="66">IF(AF137=N137,1,0)</f>
        <v>0</v>
      </c>
      <c r="AL137" s="120">
        <v>397725</v>
      </c>
      <c r="AM137" s="50">
        <v>43010</v>
      </c>
      <c r="AN137" s="50">
        <v>105198</v>
      </c>
    </row>
    <row r="138" spans="1:40">
      <c r="A138" s="9" t="s">
        <v>300</v>
      </c>
      <c r="B138" s="23" t="s">
        <v>301</v>
      </c>
      <c r="E138" s="134">
        <v>335858.36767509108</v>
      </c>
      <c r="F138" s="52">
        <v>219498.4375</v>
      </c>
      <c r="G138" s="251">
        <f t="shared" ref="G138:G200" si="67">E138/F138*1000</f>
        <v>1530.117350721875</v>
      </c>
      <c r="H138" s="53">
        <v>3.9723387287339262E-2</v>
      </c>
      <c r="J138" s="131">
        <v>322049.13760905591</v>
      </c>
      <c r="K138" s="54">
        <v>221206</v>
      </c>
      <c r="L138" s="54">
        <f t="shared" ref="L138:L200" si="68">J138/K138*1000</f>
        <v>1455.8788532366025</v>
      </c>
      <c r="M138" s="127">
        <f t="shared" ref="M138:M200" si="69">K138/F138-1</f>
        <v>7.7793833953829772E-3</v>
      </c>
      <c r="N138" s="120">
        <f t="shared" ref="N138:N200" si="70">SUM(AL138:AN138)</f>
        <v>350052</v>
      </c>
      <c r="O138" s="125">
        <f t="shared" ref="O138:O200" si="71">E138/J138-1</f>
        <v>4.2879264228300906E-2</v>
      </c>
      <c r="P138" s="55">
        <f t="shared" ref="P138:P200" si="72">G138/L138-1</f>
        <v>5.0992221859827769E-2</v>
      </c>
      <c r="Q138" s="125">
        <f t="shared" ref="Q138:Q200" si="73">(1+M138)*(1+R138)-1</f>
        <v>4.6679275896250427E-2</v>
      </c>
      <c r="R138" s="55">
        <f t="shared" ref="R138:R200" si="74">MinGrowthPerHead(P138,0,1,$Q$1,$Q$2,$R$1,$R$2)</f>
        <v>3.859961132545419E-2</v>
      </c>
      <c r="S138" s="56">
        <f t="shared" ref="S138:S200" si="75">MAX((1+IF($S$2=1,Q138,0))*$E138,$N138)</f>
        <v>351535.993081861</v>
      </c>
      <c r="T138" s="123">
        <f t="shared" ref="T138:T200" si="76">MinMaxRamp(P138,0,1,$P$2,$T$2)</f>
        <v>0</v>
      </c>
      <c r="U138" s="49">
        <f t="shared" ref="U138:U200" si="77">(1+M138)*(1+V138)-1</f>
        <v>4.6679275896250427E-2</v>
      </c>
      <c r="V138" s="49">
        <f t="shared" si="60"/>
        <v>3.859961132545419E-2</v>
      </c>
      <c r="W138" s="56">
        <f t="shared" ref="W138:W200" si="78">MAX((1+IF($S$2=1,U138,0))*$E138,$N138)</f>
        <v>351535.993081861</v>
      </c>
      <c r="X138" s="122">
        <f t="shared" ref="X138:X200" si="79">MAX(U138,$X$1)</f>
        <v>4.6679275896250427E-2</v>
      </c>
      <c r="Y138" s="55">
        <f t="shared" ref="Y138:Y200" si="80">(1+X138)/(1+M138) - 1</f>
        <v>3.8599611325454086E-2</v>
      </c>
      <c r="Z138" s="56">
        <f t="shared" ref="Z138:Z200" si="81">MAX((1+IF($Z$2=1,X138,0))*$E138,$N138)</f>
        <v>351535.993081861</v>
      </c>
      <c r="AA138" s="124">
        <f t="shared" si="61"/>
        <v>351535.993081861</v>
      </c>
      <c r="AB138" s="51">
        <f t="shared" si="62"/>
        <v>1589.179285742073</v>
      </c>
      <c r="AC138" s="55">
        <f t="shared" si="63"/>
        <v>4.6679275896250427E-2</v>
      </c>
      <c r="AD138" s="55">
        <f t="shared" si="64"/>
        <v>3.8599611325454086E-2</v>
      </c>
      <c r="AE138" s="116"/>
      <c r="AF138" s="160">
        <v>337161.3540777255</v>
      </c>
      <c r="AG138" s="118">
        <f t="shared" si="65"/>
        <v>1524.1962427679425</v>
      </c>
      <c r="AH138" s="55">
        <f t="shared" ref="AH138:AI200" si="82">AA138/AF138-1</f>
        <v>4.2634302034573412E-2</v>
      </c>
      <c r="AI138" s="55">
        <f t="shared" si="82"/>
        <v>4.2634302034573412E-2</v>
      </c>
      <c r="AJ138" s="119">
        <f t="shared" si="66"/>
        <v>0</v>
      </c>
      <c r="AL138" s="120">
        <v>262222</v>
      </c>
      <c r="AM138" s="50">
        <v>28496</v>
      </c>
      <c r="AN138" s="50">
        <v>59334</v>
      </c>
    </row>
    <row r="139" spans="1:40">
      <c r="A139" s="9" t="s">
        <v>302</v>
      </c>
      <c r="B139" s="23" t="s">
        <v>303</v>
      </c>
      <c r="E139" s="134">
        <v>623623.13113388978</v>
      </c>
      <c r="F139" s="52">
        <v>334416.6875</v>
      </c>
      <c r="G139" s="251">
        <f t="shared" si="67"/>
        <v>1864.8086487427149</v>
      </c>
      <c r="H139" s="53">
        <v>2.905747523979052E-2</v>
      </c>
      <c r="J139" s="131">
        <v>603929.38117442443</v>
      </c>
      <c r="K139" s="54">
        <v>337654.8125</v>
      </c>
      <c r="L139" s="54">
        <f t="shared" si="68"/>
        <v>1788.5999512428818</v>
      </c>
      <c r="M139" s="127">
        <f t="shared" si="69"/>
        <v>9.6829049537188183E-3</v>
      </c>
      <c r="N139" s="120">
        <f t="shared" si="70"/>
        <v>654418</v>
      </c>
      <c r="O139" s="125">
        <f t="shared" si="71"/>
        <v>3.2609358930622223E-2</v>
      </c>
      <c r="P139" s="55">
        <f t="shared" si="72"/>
        <v>4.2608017207467874E-2</v>
      </c>
      <c r="Q139" s="125">
        <f t="shared" si="73"/>
        <v>4.8924069505480228E-2</v>
      </c>
      <c r="R139" s="55">
        <f t="shared" si="74"/>
        <v>3.8864839999999998E-2</v>
      </c>
      <c r="S139" s="56">
        <f t="shared" si="75"/>
        <v>654418</v>
      </c>
      <c r="T139" s="123">
        <f t="shared" si="76"/>
        <v>0</v>
      </c>
      <c r="U139" s="49">
        <f t="shared" si="77"/>
        <v>4.8924069505480228E-2</v>
      </c>
      <c r="V139" s="49">
        <f t="shared" si="60"/>
        <v>3.8864839999999998E-2</v>
      </c>
      <c r="W139" s="56">
        <f t="shared" si="78"/>
        <v>654418</v>
      </c>
      <c r="X139" s="122">
        <f t="shared" si="79"/>
        <v>4.8924069505480228E-2</v>
      </c>
      <c r="Y139" s="55">
        <f t="shared" si="80"/>
        <v>3.8864840000000012E-2</v>
      </c>
      <c r="Z139" s="56">
        <f t="shared" si="81"/>
        <v>654418</v>
      </c>
      <c r="AA139" s="124">
        <f t="shared" si="61"/>
        <v>654418</v>
      </c>
      <c r="AB139" s="51">
        <f t="shared" si="62"/>
        <v>1938.1272701392343</v>
      </c>
      <c r="AC139" s="55">
        <f t="shared" si="63"/>
        <v>4.9380575108107561E-2</v>
      </c>
      <c r="AD139" s="55">
        <f t="shared" si="64"/>
        <v>3.931696769314752E-2</v>
      </c>
      <c r="AE139" s="116"/>
      <c r="AF139" s="160">
        <v>632749.36652702559</v>
      </c>
      <c r="AG139" s="118">
        <f t="shared" si="65"/>
        <v>1873.9533485163211</v>
      </c>
      <c r="AH139" s="55">
        <f t="shared" si="82"/>
        <v>3.4245207690854151E-2</v>
      </c>
      <c r="AI139" s="55">
        <f t="shared" si="82"/>
        <v>3.4245207690854151E-2</v>
      </c>
      <c r="AJ139" s="119">
        <f t="shared" si="66"/>
        <v>0</v>
      </c>
      <c r="AL139" s="120">
        <v>459236</v>
      </c>
      <c r="AM139" s="50">
        <v>49830</v>
      </c>
      <c r="AN139" s="50">
        <v>145352</v>
      </c>
    </row>
    <row r="140" spans="1:40">
      <c r="A140" s="9" t="s">
        <v>304</v>
      </c>
      <c r="B140" s="23" t="s">
        <v>305</v>
      </c>
      <c r="E140" s="134">
        <v>368381.08289662632</v>
      </c>
      <c r="F140" s="52">
        <v>226818.96875</v>
      </c>
      <c r="G140" s="251">
        <f t="shared" si="67"/>
        <v>1624.1193799917862</v>
      </c>
      <c r="H140" s="53">
        <v>3.8653786201976903E-2</v>
      </c>
      <c r="J140" s="131">
        <v>352883.95294180262</v>
      </c>
      <c r="K140" s="54">
        <v>228194.5625</v>
      </c>
      <c r="L140" s="54">
        <f t="shared" si="68"/>
        <v>1546.4170095718323</v>
      </c>
      <c r="M140" s="127">
        <f t="shared" si="69"/>
        <v>6.0647209427893145E-3</v>
      </c>
      <c r="N140" s="120">
        <f t="shared" si="70"/>
        <v>383391</v>
      </c>
      <c r="O140" s="125">
        <f t="shared" si="71"/>
        <v>4.3915655063463621E-2</v>
      </c>
      <c r="P140" s="55">
        <f t="shared" si="72"/>
        <v>5.0246712199232713E-2</v>
      </c>
      <c r="Q140" s="125">
        <f t="shared" si="73"/>
        <v>4.5098917291845453E-2</v>
      </c>
      <c r="R140" s="55">
        <f t="shared" si="74"/>
        <v>3.8798891896812536E-2</v>
      </c>
      <c r="S140" s="56">
        <f t="shared" si="75"/>
        <v>384994.67088606174</v>
      </c>
      <c r="T140" s="123">
        <f t="shared" si="76"/>
        <v>0</v>
      </c>
      <c r="U140" s="49">
        <f t="shared" si="77"/>
        <v>4.5098917291845453E-2</v>
      </c>
      <c r="V140" s="49">
        <f t="shared" si="60"/>
        <v>3.8798891896812536E-2</v>
      </c>
      <c r="W140" s="56">
        <f t="shared" si="78"/>
        <v>384994.67088606174</v>
      </c>
      <c r="X140" s="122">
        <f t="shared" si="79"/>
        <v>4.5098917291845453E-2</v>
      </c>
      <c r="Y140" s="55">
        <f t="shared" si="80"/>
        <v>3.8798891896812515E-2</v>
      </c>
      <c r="Z140" s="56">
        <f t="shared" si="81"/>
        <v>384994.67088606174</v>
      </c>
      <c r="AA140" s="124">
        <f t="shared" si="61"/>
        <v>384994.67088606174</v>
      </c>
      <c r="AB140" s="51">
        <f t="shared" si="62"/>
        <v>1687.1334122436058</v>
      </c>
      <c r="AC140" s="55">
        <f t="shared" si="63"/>
        <v>4.5098917291845453E-2</v>
      </c>
      <c r="AD140" s="55">
        <f t="shared" si="64"/>
        <v>3.8798891896812515E-2</v>
      </c>
      <c r="AE140" s="116"/>
      <c r="AF140" s="160">
        <v>369628.6998691546</v>
      </c>
      <c r="AG140" s="118">
        <f t="shared" si="65"/>
        <v>1619.7962642915938</v>
      </c>
      <c r="AH140" s="55">
        <f t="shared" si="82"/>
        <v>4.1571368842155731E-2</v>
      </c>
      <c r="AI140" s="55">
        <f t="shared" si="82"/>
        <v>4.1571368842155731E-2</v>
      </c>
      <c r="AJ140" s="119">
        <f t="shared" si="66"/>
        <v>0</v>
      </c>
      <c r="AL140" s="120">
        <v>280662</v>
      </c>
      <c r="AM140" s="50">
        <v>31944</v>
      </c>
      <c r="AN140" s="50">
        <v>70785</v>
      </c>
    </row>
    <row r="141" spans="1:40">
      <c r="A141" s="9" t="s">
        <v>306</v>
      </c>
      <c r="B141" s="23" t="s">
        <v>307</v>
      </c>
      <c r="E141" s="134">
        <v>354250.08289662632</v>
      </c>
      <c r="F141" s="52">
        <v>198247.3125</v>
      </c>
      <c r="G141" s="251">
        <f t="shared" si="67"/>
        <v>1786.9098876012572</v>
      </c>
      <c r="H141" s="53">
        <v>4.3453559215179682E-2</v>
      </c>
      <c r="J141" s="131">
        <v>338589.08336318139</v>
      </c>
      <c r="K141" s="54">
        <v>200119.25</v>
      </c>
      <c r="L141" s="54">
        <f t="shared" si="68"/>
        <v>1691.9365996183844</v>
      </c>
      <c r="M141" s="127">
        <f t="shared" si="69"/>
        <v>9.4424356950615351E-3</v>
      </c>
      <c r="N141" s="120">
        <f t="shared" si="70"/>
        <v>370048</v>
      </c>
      <c r="O141" s="125">
        <f t="shared" si="71"/>
        <v>4.6253704868111312E-2</v>
      </c>
      <c r="P141" s="55">
        <f t="shared" si="72"/>
        <v>5.6132888197048203E-2</v>
      </c>
      <c r="Q141" s="125">
        <f t="shared" si="73"/>
        <v>4.7019405760821087E-2</v>
      </c>
      <c r="R141" s="55">
        <f t="shared" si="74"/>
        <v>3.7225470950095055E-2</v>
      </c>
      <c r="S141" s="56">
        <f t="shared" si="75"/>
        <v>370906.71128514729</v>
      </c>
      <c r="T141" s="123">
        <f t="shared" si="76"/>
        <v>0</v>
      </c>
      <c r="U141" s="49">
        <f t="shared" si="77"/>
        <v>4.7019405760821087E-2</v>
      </c>
      <c r="V141" s="49">
        <f t="shared" si="60"/>
        <v>3.7225470950095055E-2</v>
      </c>
      <c r="W141" s="56">
        <f t="shared" si="78"/>
        <v>370906.71128514729</v>
      </c>
      <c r="X141" s="122">
        <f t="shared" si="79"/>
        <v>4.7019405760821087E-2</v>
      </c>
      <c r="Y141" s="55">
        <f t="shared" si="80"/>
        <v>3.7225470950094985E-2</v>
      </c>
      <c r="Z141" s="56">
        <f t="shared" si="81"/>
        <v>370906.71128514729</v>
      </c>
      <c r="AA141" s="124">
        <f t="shared" si="61"/>
        <v>370906.71128514729</v>
      </c>
      <c r="AB141" s="51">
        <f t="shared" si="62"/>
        <v>1853.4284497125952</v>
      </c>
      <c r="AC141" s="55">
        <f t="shared" si="63"/>
        <v>4.7019405760821087E-2</v>
      </c>
      <c r="AD141" s="55">
        <f t="shared" si="64"/>
        <v>3.7225470950094985E-2</v>
      </c>
      <c r="AE141" s="116"/>
      <c r="AF141" s="160">
        <v>354496.83224350167</v>
      </c>
      <c r="AG141" s="118">
        <f t="shared" si="65"/>
        <v>1771.4279473039285</v>
      </c>
      <c r="AH141" s="55">
        <f t="shared" si="82"/>
        <v>4.6290622507943135E-2</v>
      </c>
      <c r="AI141" s="55">
        <f t="shared" si="82"/>
        <v>4.6290622507943135E-2</v>
      </c>
      <c r="AJ141" s="119">
        <f t="shared" si="66"/>
        <v>0</v>
      </c>
      <c r="AL141" s="120">
        <v>276550</v>
      </c>
      <c r="AM141" s="50">
        <v>28820</v>
      </c>
      <c r="AN141" s="50">
        <v>64678</v>
      </c>
    </row>
    <row r="142" spans="1:40">
      <c r="A142" s="9" t="s">
        <v>308</v>
      </c>
      <c r="B142" s="23" t="s">
        <v>309</v>
      </c>
      <c r="E142" s="134">
        <v>565083.3049071118</v>
      </c>
      <c r="F142" s="52">
        <v>331104.6875</v>
      </c>
      <c r="G142" s="251">
        <f t="shared" si="67"/>
        <v>1706.6605404283557</v>
      </c>
      <c r="H142" s="53">
        <v>6.051464474214141E-2</v>
      </c>
      <c r="J142" s="131">
        <v>535752.06488939421</v>
      </c>
      <c r="K142" s="54">
        <v>336755.5625</v>
      </c>
      <c r="L142" s="54">
        <f t="shared" si="68"/>
        <v>1590.922688587792</v>
      </c>
      <c r="M142" s="127">
        <f t="shared" si="69"/>
        <v>1.7066732104177751E-2</v>
      </c>
      <c r="N142" s="120">
        <f t="shared" si="70"/>
        <v>594447</v>
      </c>
      <c r="O142" s="125">
        <f t="shared" si="71"/>
        <v>5.4747787157428895E-2</v>
      </c>
      <c r="P142" s="55">
        <f t="shared" si="72"/>
        <v>7.2748885078319114E-2</v>
      </c>
      <c r="Q142" s="125">
        <f t="shared" si="73"/>
        <v>5.041013072578493E-2</v>
      </c>
      <c r="R142" s="55">
        <f t="shared" si="74"/>
        <v>3.2783884841679892E-2</v>
      </c>
      <c r="S142" s="56">
        <f t="shared" si="75"/>
        <v>594447</v>
      </c>
      <c r="T142" s="123">
        <f t="shared" si="76"/>
        <v>0</v>
      </c>
      <c r="U142" s="49">
        <f t="shared" si="77"/>
        <v>5.041013072578493E-2</v>
      </c>
      <c r="V142" s="49">
        <f t="shared" si="60"/>
        <v>3.2783884841679892E-2</v>
      </c>
      <c r="W142" s="56">
        <f t="shared" si="78"/>
        <v>594447</v>
      </c>
      <c r="X142" s="122">
        <f t="shared" si="79"/>
        <v>5.041013072578493E-2</v>
      </c>
      <c r="Y142" s="55">
        <f t="shared" si="80"/>
        <v>3.2783884841679933E-2</v>
      </c>
      <c r="Z142" s="56">
        <f t="shared" si="81"/>
        <v>594447</v>
      </c>
      <c r="AA142" s="124">
        <f t="shared" si="61"/>
        <v>594447</v>
      </c>
      <c r="AB142" s="51">
        <f t="shared" si="62"/>
        <v>1765.2180578308933</v>
      </c>
      <c r="AC142" s="55">
        <f t="shared" si="63"/>
        <v>5.1963480141596019E-2</v>
      </c>
      <c r="AD142" s="55">
        <f t="shared" si="64"/>
        <v>3.4311168516171442E-2</v>
      </c>
      <c r="AE142" s="116"/>
      <c r="AF142" s="160">
        <v>561253.91876077757</v>
      </c>
      <c r="AG142" s="118">
        <f t="shared" si="65"/>
        <v>1666.650773617964</v>
      </c>
      <c r="AH142" s="55">
        <f t="shared" si="82"/>
        <v>5.9140934485608865E-2</v>
      </c>
      <c r="AI142" s="55">
        <f t="shared" si="82"/>
        <v>5.9140934485608865E-2</v>
      </c>
      <c r="AJ142" s="119">
        <f t="shared" si="66"/>
        <v>0</v>
      </c>
      <c r="AL142" s="120">
        <v>418744</v>
      </c>
      <c r="AM142" s="50">
        <v>51564</v>
      </c>
      <c r="AN142" s="50">
        <v>124139</v>
      </c>
    </row>
    <row r="143" spans="1:40">
      <c r="A143" s="9" t="s">
        <v>310</v>
      </c>
      <c r="B143" s="23" t="s">
        <v>311</v>
      </c>
      <c r="E143" s="134">
        <v>534302.38828014582</v>
      </c>
      <c r="F143" s="52">
        <v>314321.09375</v>
      </c>
      <c r="G143" s="251">
        <f t="shared" si="67"/>
        <v>1699.8616984487564</v>
      </c>
      <c r="H143" s="53">
        <v>-2.3826466092501608E-2</v>
      </c>
      <c r="J143" s="131">
        <v>545641.51605134527</v>
      </c>
      <c r="K143" s="54">
        <v>316882.375</v>
      </c>
      <c r="L143" s="54">
        <f t="shared" si="68"/>
        <v>1721.9055368773518</v>
      </c>
      <c r="M143" s="127">
        <f t="shared" si="69"/>
        <v>8.148613952193573E-3</v>
      </c>
      <c r="N143" s="120">
        <f t="shared" si="70"/>
        <v>562558</v>
      </c>
      <c r="O143" s="125">
        <f t="shared" si="71"/>
        <v>-2.0781277519455466E-2</v>
      </c>
      <c r="P143" s="55">
        <f t="shared" si="72"/>
        <v>-1.2802002175201443E-2</v>
      </c>
      <c r="Q143" s="125">
        <f t="shared" si="73"/>
        <v>4.7330148529667326E-2</v>
      </c>
      <c r="R143" s="55">
        <f t="shared" si="74"/>
        <v>3.8864839999999998E-2</v>
      </c>
      <c r="S143" s="56">
        <f t="shared" si="75"/>
        <v>562558</v>
      </c>
      <c r="T143" s="123">
        <f t="shared" si="76"/>
        <v>0.27724964104388616</v>
      </c>
      <c r="U143" s="49">
        <f t="shared" si="77"/>
        <v>4.9122296918886033E-2</v>
      </c>
      <c r="V143" s="49">
        <f t="shared" si="60"/>
        <v>4.0642502900505417E-2</v>
      </c>
      <c r="W143" s="56">
        <f t="shared" si="78"/>
        <v>562558</v>
      </c>
      <c r="X143" s="122">
        <f t="shared" si="79"/>
        <v>4.9122296918886033E-2</v>
      </c>
      <c r="Y143" s="55">
        <f t="shared" si="80"/>
        <v>4.0642502900505306E-2</v>
      </c>
      <c r="Z143" s="56">
        <f t="shared" si="81"/>
        <v>562558</v>
      </c>
      <c r="AA143" s="124">
        <f t="shared" si="61"/>
        <v>562558</v>
      </c>
      <c r="AB143" s="51">
        <f t="shared" si="62"/>
        <v>1775.2896480910306</v>
      </c>
      <c r="AC143" s="55">
        <f t="shared" si="63"/>
        <v>5.288318439078199E-2</v>
      </c>
      <c r="AD143" s="55">
        <f t="shared" si="64"/>
        <v>4.4372992056416871E-2</v>
      </c>
      <c r="AE143" s="116"/>
      <c r="AF143" s="160">
        <v>571511.37479078188</v>
      </c>
      <c r="AG143" s="118">
        <f t="shared" si="65"/>
        <v>1803.5442166538353</v>
      </c>
      <c r="AH143" s="55">
        <f t="shared" si="82"/>
        <v>-1.5666135768617973E-2</v>
      </c>
      <c r="AI143" s="55">
        <f t="shared" si="82"/>
        <v>-1.5666135768617973E-2</v>
      </c>
      <c r="AJ143" s="119">
        <f t="shared" si="66"/>
        <v>0</v>
      </c>
      <c r="AL143" s="120">
        <v>397538</v>
      </c>
      <c r="AM143" s="50">
        <v>44801</v>
      </c>
      <c r="AN143" s="50">
        <v>120219</v>
      </c>
    </row>
    <row r="144" spans="1:40">
      <c r="A144" s="9" t="s">
        <v>312</v>
      </c>
      <c r="B144" s="23" t="s">
        <v>313</v>
      </c>
      <c r="E144" s="134">
        <v>629168.02715580107</v>
      </c>
      <c r="F144" s="52">
        <v>406574.1875</v>
      </c>
      <c r="G144" s="251">
        <f t="shared" si="67"/>
        <v>1547.4864034643149</v>
      </c>
      <c r="H144" s="53">
        <v>2.795668214085012E-2</v>
      </c>
      <c r="J144" s="131">
        <v>608867.53566682665</v>
      </c>
      <c r="K144" s="54">
        <v>408998</v>
      </c>
      <c r="L144" s="54">
        <f t="shared" si="68"/>
        <v>1488.6809609504853</v>
      </c>
      <c r="M144" s="127">
        <f t="shared" si="69"/>
        <v>5.9615503751082599E-3</v>
      </c>
      <c r="N144" s="120">
        <f t="shared" si="70"/>
        <v>655999</v>
      </c>
      <c r="O144" s="125">
        <f t="shared" si="71"/>
        <v>3.3341392502954648E-2</v>
      </c>
      <c r="P144" s="55">
        <f t="shared" si="72"/>
        <v>3.9501709269045726E-2</v>
      </c>
      <c r="Q144" s="125">
        <f t="shared" si="73"/>
        <v>4.5058085076588705E-2</v>
      </c>
      <c r="R144" s="55">
        <f t="shared" si="74"/>
        <v>3.8864839999999998E-2</v>
      </c>
      <c r="S144" s="56">
        <f t="shared" si="75"/>
        <v>657517.13365085667</v>
      </c>
      <c r="T144" s="123">
        <f t="shared" si="76"/>
        <v>0</v>
      </c>
      <c r="U144" s="49">
        <f t="shared" si="77"/>
        <v>4.5058085076588705E-2</v>
      </c>
      <c r="V144" s="49">
        <f t="shared" si="60"/>
        <v>3.8864839999999998E-2</v>
      </c>
      <c r="W144" s="56">
        <f t="shared" si="78"/>
        <v>657517.13365085667</v>
      </c>
      <c r="X144" s="122">
        <f t="shared" si="79"/>
        <v>4.5058085076588705E-2</v>
      </c>
      <c r="Y144" s="55">
        <f t="shared" si="80"/>
        <v>3.8864840000000012E-2</v>
      </c>
      <c r="Z144" s="56">
        <f t="shared" si="81"/>
        <v>657517.13365085667</v>
      </c>
      <c r="AA144" s="124">
        <f t="shared" si="61"/>
        <v>657517.13365085667</v>
      </c>
      <c r="AB144" s="51">
        <f t="shared" si="62"/>
        <v>1607.6292149371309</v>
      </c>
      <c r="AC144" s="55">
        <f t="shared" si="63"/>
        <v>4.5058085076588705E-2</v>
      </c>
      <c r="AD144" s="55">
        <f t="shared" si="64"/>
        <v>3.8864840000000012E-2</v>
      </c>
      <c r="AE144" s="116"/>
      <c r="AF144" s="160">
        <v>637884.25785445294</v>
      </c>
      <c r="AG144" s="118">
        <f t="shared" si="65"/>
        <v>1559.6268388951851</v>
      </c>
      <c r="AH144" s="55">
        <f t="shared" si="82"/>
        <v>3.0778116178066028E-2</v>
      </c>
      <c r="AI144" s="55">
        <f t="shared" si="82"/>
        <v>3.0778116178066028E-2</v>
      </c>
      <c r="AJ144" s="119">
        <f t="shared" si="66"/>
        <v>0</v>
      </c>
      <c r="AL144" s="120">
        <v>473356</v>
      </c>
      <c r="AM144" s="50">
        <v>54141</v>
      </c>
      <c r="AN144" s="50">
        <v>128502</v>
      </c>
    </row>
    <row r="145" spans="1:40">
      <c r="A145" s="9" t="s">
        <v>314</v>
      </c>
      <c r="B145" s="23" t="s">
        <v>315</v>
      </c>
      <c r="E145" s="134">
        <v>502109.31193426589</v>
      </c>
      <c r="F145" s="52">
        <v>250446.09375</v>
      </c>
      <c r="G145" s="251">
        <f t="shared" si="67"/>
        <v>2004.8598259850717</v>
      </c>
      <c r="H145" s="53">
        <v>0.14755726003385239</v>
      </c>
      <c r="J145" s="131">
        <v>434225.44048938662</v>
      </c>
      <c r="K145" s="54">
        <v>250522.5625</v>
      </c>
      <c r="L145" s="54">
        <f t="shared" si="68"/>
        <v>1733.2787759960208</v>
      </c>
      <c r="M145" s="127">
        <f t="shared" si="69"/>
        <v>3.053301764663896E-4</v>
      </c>
      <c r="N145" s="120">
        <f t="shared" si="70"/>
        <v>516697</v>
      </c>
      <c r="O145" s="125">
        <f t="shared" si="71"/>
        <v>0.15633324332257437</v>
      </c>
      <c r="P145" s="55">
        <f t="shared" si="72"/>
        <v>0.15668630675581197</v>
      </c>
      <c r="Q145" s="125">
        <f t="shared" si="73"/>
        <v>2.5812564310798702E-2</v>
      </c>
      <c r="R145" s="55">
        <f t="shared" si="74"/>
        <v>2.5499448383257475E-2</v>
      </c>
      <c r="S145" s="56">
        <f t="shared" si="75"/>
        <v>516697</v>
      </c>
      <c r="T145" s="123">
        <f t="shared" si="76"/>
        <v>0</v>
      </c>
      <c r="U145" s="49">
        <f t="shared" si="77"/>
        <v>2.5812564310798702E-2</v>
      </c>
      <c r="V145" s="49">
        <f t="shared" si="60"/>
        <v>2.5499448383257475E-2</v>
      </c>
      <c r="W145" s="56">
        <f t="shared" si="78"/>
        <v>516697</v>
      </c>
      <c r="X145" s="122">
        <f t="shared" si="79"/>
        <v>2.5812564310798702E-2</v>
      </c>
      <c r="Y145" s="55">
        <f t="shared" si="80"/>
        <v>2.5499448383257572E-2</v>
      </c>
      <c r="Z145" s="56">
        <f t="shared" si="81"/>
        <v>516697</v>
      </c>
      <c r="AA145" s="124">
        <f t="shared" si="61"/>
        <v>516697</v>
      </c>
      <c r="AB145" s="51">
        <f t="shared" si="62"/>
        <v>2062.4769076437979</v>
      </c>
      <c r="AC145" s="55">
        <f t="shared" si="63"/>
        <v>2.9052813240085573E-2</v>
      </c>
      <c r="AD145" s="55">
        <f t="shared" si="64"/>
        <v>2.8738708268752244E-2</v>
      </c>
      <c r="AE145" s="116"/>
      <c r="AF145" s="160">
        <v>454884.56960678863</v>
      </c>
      <c r="AG145" s="118">
        <f t="shared" si="65"/>
        <v>1815.7429217848937</v>
      </c>
      <c r="AH145" s="55">
        <f t="shared" si="82"/>
        <v>0.13588596871211367</v>
      </c>
      <c r="AI145" s="55">
        <f t="shared" si="82"/>
        <v>0.13588596871211389</v>
      </c>
      <c r="AJ145" s="119">
        <f t="shared" si="66"/>
        <v>0</v>
      </c>
      <c r="AL145" s="120">
        <v>383364</v>
      </c>
      <c r="AM145" s="50">
        <v>39960</v>
      </c>
      <c r="AN145" s="50">
        <v>93373</v>
      </c>
    </row>
    <row r="146" spans="1:40">
      <c r="A146" s="9" t="s">
        <v>316</v>
      </c>
      <c r="B146" s="23" t="s">
        <v>317</v>
      </c>
      <c r="E146" s="134">
        <v>388775.49928538851</v>
      </c>
      <c r="F146" s="52">
        <v>231308.875</v>
      </c>
      <c r="G146" s="251">
        <f t="shared" si="67"/>
        <v>1680.7634349758025</v>
      </c>
      <c r="H146" s="53">
        <v>4.9203012427086357E-2</v>
      </c>
      <c r="J146" s="131">
        <v>369032.69310784235</v>
      </c>
      <c r="K146" s="54">
        <v>232909.40625</v>
      </c>
      <c r="L146" s="54">
        <f t="shared" si="68"/>
        <v>1584.4473568050339</v>
      </c>
      <c r="M146" s="127">
        <f t="shared" si="69"/>
        <v>6.9194545604875923E-3</v>
      </c>
      <c r="N146" s="120">
        <f t="shared" si="70"/>
        <v>404148</v>
      </c>
      <c r="O146" s="125">
        <f t="shared" si="71"/>
        <v>5.3498799825241194E-2</v>
      </c>
      <c r="P146" s="55">
        <f t="shared" si="72"/>
        <v>6.0788436900160336E-2</v>
      </c>
      <c r="Q146" s="125">
        <f t="shared" si="73"/>
        <v>4.3149429816682128E-2</v>
      </c>
      <c r="R146" s="55">
        <f t="shared" si="74"/>
        <v>3.5981006317936826E-2</v>
      </c>
      <c r="S146" s="56">
        <f t="shared" si="75"/>
        <v>405550.9404062489</v>
      </c>
      <c r="T146" s="123">
        <f t="shared" si="76"/>
        <v>0</v>
      </c>
      <c r="U146" s="49">
        <f t="shared" si="77"/>
        <v>4.3149429816682128E-2</v>
      </c>
      <c r="V146" s="49">
        <f t="shared" si="60"/>
        <v>3.5981006317936826E-2</v>
      </c>
      <c r="W146" s="56">
        <f t="shared" si="78"/>
        <v>405550.9404062489</v>
      </c>
      <c r="X146" s="122">
        <f t="shared" si="79"/>
        <v>4.3149429816682128E-2</v>
      </c>
      <c r="Y146" s="55">
        <f t="shared" si="80"/>
        <v>3.5981006317936881E-2</v>
      </c>
      <c r="Z146" s="56">
        <f t="shared" si="81"/>
        <v>405550.9404062489</v>
      </c>
      <c r="AA146" s="124">
        <f t="shared" si="61"/>
        <v>405550.9404062489</v>
      </c>
      <c r="AB146" s="51">
        <f t="shared" si="62"/>
        <v>1741.238994748624</v>
      </c>
      <c r="AC146" s="55">
        <f t="shared" si="63"/>
        <v>4.3149429816682128E-2</v>
      </c>
      <c r="AD146" s="55">
        <f t="shared" si="64"/>
        <v>3.5981006317936881E-2</v>
      </c>
      <c r="AE146" s="116"/>
      <c r="AF146" s="160">
        <v>386511.94776401331</v>
      </c>
      <c r="AG146" s="118">
        <f t="shared" si="65"/>
        <v>1659.4947966555699</v>
      </c>
      <c r="AH146" s="55">
        <f t="shared" si="82"/>
        <v>4.9258484122876256E-2</v>
      </c>
      <c r="AI146" s="55">
        <f t="shared" si="82"/>
        <v>4.9258484122876256E-2</v>
      </c>
      <c r="AJ146" s="119">
        <f t="shared" si="66"/>
        <v>0</v>
      </c>
      <c r="AL146" s="120">
        <v>293956</v>
      </c>
      <c r="AM146" s="50">
        <v>34602</v>
      </c>
      <c r="AN146" s="50">
        <v>75590</v>
      </c>
    </row>
    <row r="147" spans="1:40">
      <c r="A147" s="9" t="s">
        <v>318</v>
      </c>
      <c r="B147" s="23" t="s">
        <v>319</v>
      </c>
      <c r="E147" s="134">
        <v>211980.01322628255</v>
      </c>
      <c r="F147" s="52">
        <v>134913.28125</v>
      </c>
      <c r="G147" s="251">
        <f t="shared" si="67"/>
        <v>1571.2316182828185</v>
      </c>
      <c r="H147" s="53">
        <v>-1.8115679948945695E-2</v>
      </c>
      <c r="J147" s="131">
        <v>216780.66958159721</v>
      </c>
      <c r="K147" s="54">
        <v>136241.84375</v>
      </c>
      <c r="L147" s="54">
        <f t="shared" si="68"/>
        <v>1591.1460357170718</v>
      </c>
      <c r="M147" s="127">
        <f t="shared" si="69"/>
        <v>9.8475293736137726E-3</v>
      </c>
      <c r="N147" s="120">
        <f t="shared" si="70"/>
        <v>222270</v>
      </c>
      <c r="O147" s="125">
        <f t="shared" si="71"/>
        <v>-2.2145223393673752E-2</v>
      </c>
      <c r="P147" s="55">
        <f t="shared" si="72"/>
        <v>-1.2515769757914463E-2</v>
      </c>
      <c r="Q147" s="125">
        <f t="shared" si="73"/>
        <v>4.9095092027114484E-2</v>
      </c>
      <c r="R147" s="55">
        <f t="shared" si="74"/>
        <v>3.8864839999999998E-2</v>
      </c>
      <c r="S147" s="56">
        <f t="shared" si="75"/>
        <v>222387.19148353583</v>
      </c>
      <c r="T147" s="123">
        <f t="shared" si="76"/>
        <v>0.27105077981406528</v>
      </c>
      <c r="U147" s="49">
        <f t="shared" si="77"/>
        <v>5.0850123401634972E-2</v>
      </c>
      <c r="V147" s="49">
        <f t="shared" si="60"/>
        <v>4.0602757184001893E-2</v>
      </c>
      <c r="W147" s="56">
        <f t="shared" si="78"/>
        <v>222759.22305751924</v>
      </c>
      <c r="X147" s="122">
        <f t="shared" si="79"/>
        <v>5.0850123401634972E-2</v>
      </c>
      <c r="Y147" s="55">
        <f t="shared" si="80"/>
        <v>4.060275718400197E-2</v>
      </c>
      <c r="Z147" s="56">
        <f t="shared" si="81"/>
        <v>222759.22305751924</v>
      </c>
      <c r="AA147" s="124">
        <f t="shared" si="61"/>
        <v>222759.22305751924</v>
      </c>
      <c r="AB147" s="51">
        <f t="shared" si="62"/>
        <v>1635.0279541597822</v>
      </c>
      <c r="AC147" s="55">
        <f t="shared" si="63"/>
        <v>5.0850123401634972E-2</v>
      </c>
      <c r="AD147" s="55">
        <f t="shared" si="64"/>
        <v>4.060275718400197E-2</v>
      </c>
      <c r="AE147" s="116"/>
      <c r="AF147" s="160">
        <v>226951.69314354972</v>
      </c>
      <c r="AG147" s="118">
        <f t="shared" si="65"/>
        <v>1665.8002189107174</v>
      </c>
      <c r="AH147" s="55">
        <f t="shared" si="82"/>
        <v>-1.8472962364632806E-2</v>
      </c>
      <c r="AI147" s="55">
        <f t="shared" si="82"/>
        <v>-1.8472962364633028E-2</v>
      </c>
      <c r="AJ147" s="119">
        <f t="shared" si="66"/>
        <v>0</v>
      </c>
      <c r="AL147" s="120">
        <v>166015</v>
      </c>
      <c r="AM147" s="50">
        <v>19073</v>
      </c>
      <c r="AN147" s="50">
        <v>37182</v>
      </c>
    </row>
    <row r="148" spans="1:40">
      <c r="A148" s="9" t="s">
        <v>320</v>
      </c>
      <c r="B148" s="23" t="s">
        <v>321</v>
      </c>
      <c r="E148" s="134">
        <v>536113.30446560355</v>
      </c>
      <c r="F148" s="52">
        <v>319712.5625</v>
      </c>
      <c r="G148" s="251">
        <f t="shared" si="67"/>
        <v>1676.8603031218192</v>
      </c>
      <c r="H148" s="53">
        <v>5.0671274979982917E-2</v>
      </c>
      <c r="J148" s="131">
        <v>509134.77222965285</v>
      </c>
      <c r="K148" s="54">
        <v>321566</v>
      </c>
      <c r="L148" s="54">
        <f t="shared" si="68"/>
        <v>1583.2978991238281</v>
      </c>
      <c r="M148" s="127">
        <f t="shared" si="69"/>
        <v>5.7971994766392587E-3</v>
      </c>
      <c r="N148" s="120">
        <f t="shared" si="70"/>
        <v>558946</v>
      </c>
      <c r="O148" s="125">
        <f t="shared" si="71"/>
        <v>5.2988979946908099E-2</v>
      </c>
      <c r="P148" s="55">
        <f t="shared" si="72"/>
        <v>5.9093367110363282E-2</v>
      </c>
      <c r="Q148" s="125">
        <f t="shared" si="73"/>
        <v>4.2442527039306732E-2</v>
      </c>
      <c r="R148" s="55">
        <f t="shared" si="74"/>
        <v>3.643411174910377E-2</v>
      </c>
      <c r="S148" s="56">
        <f t="shared" si="75"/>
        <v>558946</v>
      </c>
      <c r="T148" s="123">
        <f t="shared" si="76"/>
        <v>0</v>
      </c>
      <c r="U148" s="49">
        <f t="shared" si="77"/>
        <v>4.2442527039306732E-2</v>
      </c>
      <c r="V148" s="49">
        <f t="shared" si="60"/>
        <v>3.643411174910377E-2</v>
      </c>
      <c r="W148" s="56">
        <f t="shared" si="78"/>
        <v>558946</v>
      </c>
      <c r="X148" s="122">
        <f t="shared" si="79"/>
        <v>4.2442527039306732E-2</v>
      </c>
      <c r="Y148" s="55">
        <f t="shared" si="80"/>
        <v>3.6434111749103826E-2</v>
      </c>
      <c r="Z148" s="56">
        <f t="shared" si="81"/>
        <v>558946</v>
      </c>
      <c r="AA148" s="124">
        <f t="shared" si="61"/>
        <v>558946</v>
      </c>
      <c r="AB148" s="51">
        <f t="shared" si="62"/>
        <v>1738.199934072632</v>
      </c>
      <c r="AC148" s="55">
        <f t="shared" si="63"/>
        <v>4.2589309655644669E-2</v>
      </c>
      <c r="AD148" s="55">
        <f t="shared" si="64"/>
        <v>3.6580048341902094E-2</v>
      </c>
      <c r="AE148" s="116"/>
      <c r="AF148" s="160">
        <v>533024.63743924443</v>
      </c>
      <c r="AG148" s="118">
        <f t="shared" si="65"/>
        <v>1657.5901601513981</v>
      </c>
      <c r="AH148" s="55">
        <f t="shared" si="82"/>
        <v>4.863070248551149E-2</v>
      </c>
      <c r="AI148" s="55">
        <f t="shared" si="82"/>
        <v>4.863070248551149E-2</v>
      </c>
      <c r="AJ148" s="119">
        <f t="shared" si="66"/>
        <v>0</v>
      </c>
      <c r="AL148" s="120">
        <v>410640</v>
      </c>
      <c r="AM148" s="50">
        <v>46007</v>
      </c>
      <c r="AN148" s="50">
        <v>102299</v>
      </c>
    </row>
    <row r="149" spans="1:40">
      <c r="A149" s="9" t="s">
        <v>322</v>
      </c>
      <c r="B149" s="23" t="s">
        <v>323</v>
      </c>
      <c r="E149" s="134">
        <v>377649.36361262685</v>
      </c>
      <c r="F149" s="52">
        <v>227708.875</v>
      </c>
      <c r="G149" s="251">
        <f t="shared" si="67"/>
        <v>1658.4745043978935</v>
      </c>
      <c r="H149" s="53">
        <v>-1.2754310755564768E-2</v>
      </c>
      <c r="J149" s="131">
        <v>383205.36510718049</v>
      </c>
      <c r="K149" s="54">
        <v>229538.9375</v>
      </c>
      <c r="L149" s="54">
        <f t="shared" si="68"/>
        <v>1669.4569090578825</v>
      </c>
      <c r="M149" s="127">
        <f t="shared" si="69"/>
        <v>8.0368518794007304E-3</v>
      </c>
      <c r="N149" s="120">
        <f t="shared" si="70"/>
        <v>395308</v>
      </c>
      <c r="O149" s="125">
        <f t="shared" si="71"/>
        <v>-1.449875706463466E-2</v>
      </c>
      <c r="P149" s="55">
        <f t="shared" si="72"/>
        <v>-6.5784295481976507E-3</v>
      </c>
      <c r="Q149" s="125">
        <f t="shared" si="73"/>
        <v>4.721404284179731E-2</v>
      </c>
      <c r="R149" s="55">
        <f t="shared" si="74"/>
        <v>3.8864839999999998E-2</v>
      </c>
      <c r="S149" s="56">
        <f t="shared" si="75"/>
        <v>395479.71684541093</v>
      </c>
      <c r="T149" s="123">
        <f t="shared" si="76"/>
        <v>0.14246734267888794</v>
      </c>
      <c r="U149" s="49">
        <f t="shared" si="77"/>
        <v>4.8134853101447606E-2</v>
      </c>
      <c r="V149" s="49">
        <f t="shared" si="60"/>
        <v>3.9778308845839778E-2</v>
      </c>
      <c r="W149" s="56">
        <f t="shared" si="78"/>
        <v>395827.46025397582</v>
      </c>
      <c r="X149" s="122">
        <f t="shared" si="79"/>
        <v>4.8134853101447606E-2</v>
      </c>
      <c r="Y149" s="55">
        <f t="shared" si="80"/>
        <v>3.9778308845839883E-2</v>
      </c>
      <c r="Z149" s="56">
        <f t="shared" si="81"/>
        <v>395827.46025397582</v>
      </c>
      <c r="AA149" s="124">
        <f t="shared" si="61"/>
        <v>395827.46025397582</v>
      </c>
      <c r="AB149" s="51">
        <f t="shared" si="62"/>
        <v>1724.4458154467836</v>
      </c>
      <c r="AC149" s="55">
        <f t="shared" si="63"/>
        <v>4.8134853101447606E-2</v>
      </c>
      <c r="AD149" s="55">
        <f t="shared" si="64"/>
        <v>3.9778308845839661E-2</v>
      </c>
      <c r="AE149" s="116"/>
      <c r="AF149" s="160">
        <v>401135.78592562123</v>
      </c>
      <c r="AG149" s="118">
        <f t="shared" si="65"/>
        <v>1747.5718511837288</v>
      </c>
      <c r="AH149" s="55">
        <f t="shared" si="82"/>
        <v>-1.3233238862986108E-2</v>
      </c>
      <c r="AI149" s="55">
        <f t="shared" si="82"/>
        <v>-1.3233238862986108E-2</v>
      </c>
      <c r="AJ149" s="119">
        <f t="shared" si="66"/>
        <v>0</v>
      </c>
      <c r="AL149" s="120">
        <v>297563</v>
      </c>
      <c r="AM149" s="50">
        <v>30771</v>
      </c>
      <c r="AN149" s="50">
        <v>66974</v>
      </c>
    </row>
    <row r="150" spans="1:40">
      <c r="A150" s="9" t="s">
        <v>324</v>
      </c>
      <c r="B150" s="23" t="s">
        <v>325</v>
      </c>
      <c r="E150" s="134">
        <v>381196.2797591358</v>
      </c>
      <c r="F150" s="52">
        <v>198129.109375</v>
      </c>
      <c r="G150" s="251">
        <f t="shared" si="67"/>
        <v>1923.9791717714918</v>
      </c>
      <c r="H150" s="53">
        <v>6.4810196692688393E-3</v>
      </c>
      <c r="J150" s="131">
        <v>379622.2928570346</v>
      </c>
      <c r="K150" s="54">
        <v>199789.375</v>
      </c>
      <c r="L150" s="54">
        <f t="shared" si="68"/>
        <v>1900.1125202830963</v>
      </c>
      <c r="M150" s="127">
        <f t="shared" si="69"/>
        <v>8.3797157834974989E-3</v>
      </c>
      <c r="N150" s="120">
        <f t="shared" si="70"/>
        <v>398971</v>
      </c>
      <c r="O150" s="125">
        <f t="shared" si="71"/>
        <v>4.1461919695373606E-3</v>
      </c>
      <c r="P150" s="55">
        <f t="shared" si="72"/>
        <v>1.256065166332343E-2</v>
      </c>
      <c r="Q150" s="125">
        <f t="shared" si="73"/>
        <v>4.7570232096668663E-2</v>
      </c>
      <c r="R150" s="55">
        <f t="shared" si="74"/>
        <v>3.8864839999999998E-2</v>
      </c>
      <c r="S150" s="56">
        <f t="shared" si="75"/>
        <v>399329.87526166451</v>
      </c>
      <c r="T150" s="123">
        <f t="shared" si="76"/>
        <v>0</v>
      </c>
      <c r="U150" s="49">
        <f t="shared" si="77"/>
        <v>4.7570232096668663E-2</v>
      </c>
      <c r="V150" s="49">
        <f t="shared" si="60"/>
        <v>3.8864839999999998E-2</v>
      </c>
      <c r="W150" s="56">
        <f t="shared" si="78"/>
        <v>399329.87526166451</v>
      </c>
      <c r="X150" s="122">
        <f t="shared" si="79"/>
        <v>4.7570232096668663E-2</v>
      </c>
      <c r="Y150" s="55">
        <f t="shared" si="80"/>
        <v>3.8864840000000012E-2</v>
      </c>
      <c r="Z150" s="56">
        <f t="shared" si="81"/>
        <v>399329.87526166451</v>
      </c>
      <c r="AA150" s="124">
        <f t="shared" si="61"/>
        <v>399329.87526166451</v>
      </c>
      <c r="AB150" s="51">
        <f t="shared" si="62"/>
        <v>1998.7543144457231</v>
      </c>
      <c r="AC150" s="55">
        <f t="shared" si="63"/>
        <v>4.7570232096668663E-2</v>
      </c>
      <c r="AD150" s="55">
        <f t="shared" si="64"/>
        <v>3.886483999999979E-2</v>
      </c>
      <c r="AE150" s="116"/>
      <c r="AF150" s="160">
        <v>397307.75794252264</v>
      </c>
      <c r="AG150" s="118">
        <f t="shared" si="65"/>
        <v>1988.6330689133124</v>
      </c>
      <c r="AH150" s="55">
        <f t="shared" si="82"/>
        <v>5.0895490428213286E-3</v>
      </c>
      <c r="AI150" s="55">
        <f t="shared" si="82"/>
        <v>5.0895490428213286E-3</v>
      </c>
      <c r="AJ150" s="119">
        <f t="shared" si="66"/>
        <v>0</v>
      </c>
      <c r="AL150" s="120">
        <v>300809</v>
      </c>
      <c r="AM150" s="50">
        <v>29127</v>
      </c>
      <c r="AN150" s="50">
        <v>69035</v>
      </c>
    </row>
    <row r="151" spans="1:40">
      <c r="A151" s="9" t="s">
        <v>326</v>
      </c>
      <c r="B151" s="23" t="s">
        <v>327</v>
      </c>
      <c r="E151" s="134">
        <v>975702.88519814808</v>
      </c>
      <c r="F151" s="52">
        <v>519346.125</v>
      </c>
      <c r="G151" s="251">
        <f t="shared" si="67"/>
        <v>1878.7140949557447</v>
      </c>
      <c r="H151" s="53">
        <v>-1.2466750901915846E-2</v>
      </c>
      <c r="J151" s="131">
        <v>986018.88151652529</v>
      </c>
      <c r="K151" s="54">
        <v>523524.96875</v>
      </c>
      <c r="L151" s="54">
        <f t="shared" si="68"/>
        <v>1883.422836299105</v>
      </c>
      <c r="M151" s="127">
        <f t="shared" si="69"/>
        <v>8.0463558864523055E-3</v>
      </c>
      <c r="N151" s="120">
        <f t="shared" si="70"/>
        <v>1020925</v>
      </c>
      <c r="O151" s="125">
        <f t="shared" si="71"/>
        <v>-1.0462270562720755E-2</v>
      </c>
      <c r="P151" s="55">
        <f t="shared" si="72"/>
        <v>-2.5000978285963926E-3</v>
      </c>
      <c r="Q151" s="125">
        <f t="shared" si="73"/>
        <v>4.7223916220562323E-2</v>
      </c>
      <c r="R151" s="55">
        <f t="shared" si="74"/>
        <v>3.8864839999999998E-2</v>
      </c>
      <c r="S151" s="56">
        <f t="shared" si="75"/>
        <v>1021779.3965049064</v>
      </c>
      <c r="T151" s="123">
        <f t="shared" si="76"/>
        <v>5.4143970299867734E-2</v>
      </c>
      <c r="U151" s="49">
        <f t="shared" si="77"/>
        <v>4.7573868655063301E-2</v>
      </c>
      <c r="V151" s="49">
        <f t="shared" si="60"/>
        <v>3.9211999069082099E-2</v>
      </c>
      <c r="W151" s="56">
        <f t="shared" si="78"/>
        <v>1022120.8461049311</v>
      </c>
      <c r="X151" s="122">
        <f t="shared" si="79"/>
        <v>4.7573868655063301E-2</v>
      </c>
      <c r="Y151" s="55">
        <f t="shared" si="80"/>
        <v>3.9211999069082015E-2</v>
      </c>
      <c r="Z151" s="56">
        <f t="shared" si="81"/>
        <v>1022120.8461049311</v>
      </c>
      <c r="AA151" s="124">
        <f t="shared" si="61"/>
        <v>1022120.8461049311</v>
      </c>
      <c r="AB151" s="51">
        <f t="shared" si="62"/>
        <v>1952.3822302982203</v>
      </c>
      <c r="AC151" s="55">
        <f t="shared" si="63"/>
        <v>4.7573868655063301E-2</v>
      </c>
      <c r="AD151" s="55">
        <f t="shared" si="64"/>
        <v>3.9211999069081793E-2</v>
      </c>
      <c r="AE151" s="116"/>
      <c r="AF151" s="160">
        <v>1031799.7857657865</v>
      </c>
      <c r="AG151" s="118">
        <f t="shared" si="65"/>
        <v>1970.8702494732472</v>
      </c>
      <c r="AH151" s="55">
        <f t="shared" si="82"/>
        <v>-9.3806374011522475E-3</v>
      </c>
      <c r="AI151" s="55">
        <f t="shared" si="82"/>
        <v>-9.3806374011522475E-3</v>
      </c>
      <c r="AJ151" s="119">
        <f t="shared" si="66"/>
        <v>0</v>
      </c>
      <c r="AL151" s="120">
        <v>784633</v>
      </c>
      <c r="AM151" s="50">
        <v>75810</v>
      </c>
      <c r="AN151" s="50">
        <v>160482</v>
      </c>
    </row>
    <row r="152" spans="1:40">
      <c r="A152" s="9" t="s">
        <v>328</v>
      </c>
      <c r="B152" s="23" t="s">
        <v>329</v>
      </c>
      <c r="E152" s="134">
        <v>234232.15797289435</v>
      </c>
      <c r="F152" s="52">
        <v>134315.828125</v>
      </c>
      <c r="G152" s="251">
        <f t="shared" si="67"/>
        <v>1743.890956432238</v>
      </c>
      <c r="H152" s="53">
        <v>5.05170428781887E-2</v>
      </c>
      <c r="J152" s="131">
        <v>221816.07100692566</v>
      </c>
      <c r="K152" s="54">
        <v>135115.515625</v>
      </c>
      <c r="L152" s="54">
        <f t="shared" si="68"/>
        <v>1641.6772713398411</v>
      </c>
      <c r="M152" s="127">
        <f t="shared" si="69"/>
        <v>5.9537845327937156E-3</v>
      </c>
      <c r="N152" s="120">
        <f t="shared" si="70"/>
        <v>243866</v>
      </c>
      <c r="O152" s="125">
        <f t="shared" si="71"/>
        <v>5.5974695204032532E-2</v>
      </c>
      <c r="P152" s="55">
        <f t="shared" si="72"/>
        <v>6.2261741011359728E-2</v>
      </c>
      <c r="Q152" s="125">
        <f t="shared" si="73"/>
        <v>4.1752843527756101E-2</v>
      </c>
      <c r="R152" s="55">
        <f t="shared" si="74"/>
        <v>3.5587180589602092E-2</v>
      </c>
      <c r="S152" s="56">
        <f t="shared" si="75"/>
        <v>244012.01661390526</v>
      </c>
      <c r="T152" s="123">
        <f t="shared" si="76"/>
        <v>0</v>
      </c>
      <c r="U152" s="49">
        <f t="shared" si="77"/>
        <v>4.1752843527756101E-2</v>
      </c>
      <c r="V152" s="49">
        <f t="shared" si="60"/>
        <v>3.5587180589602092E-2</v>
      </c>
      <c r="W152" s="56">
        <f t="shared" si="78"/>
        <v>244012.01661390526</v>
      </c>
      <c r="X152" s="122">
        <f t="shared" si="79"/>
        <v>4.1752843527756101E-2</v>
      </c>
      <c r="Y152" s="55">
        <f t="shared" si="80"/>
        <v>3.5587180589602196E-2</v>
      </c>
      <c r="Z152" s="56">
        <f t="shared" si="81"/>
        <v>244012.01661390526</v>
      </c>
      <c r="AA152" s="124">
        <f t="shared" si="61"/>
        <v>244012.01661390526</v>
      </c>
      <c r="AB152" s="51">
        <f t="shared" si="62"/>
        <v>1805.9511188273664</v>
      </c>
      <c r="AC152" s="55">
        <f t="shared" si="63"/>
        <v>4.1752843527756101E-2</v>
      </c>
      <c r="AD152" s="55">
        <f t="shared" si="64"/>
        <v>3.5587180589602418E-2</v>
      </c>
      <c r="AE152" s="116"/>
      <c r="AF152" s="160">
        <v>232219.63068686286</v>
      </c>
      <c r="AG152" s="118">
        <f t="shared" si="65"/>
        <v>1718.6747918082622</v>
      </c>
      <c r="AH152" s="55">
        <f t="shared" si="82"/>
        <v>5.0781175958994895E-2</v>
      </c>
      <c r="AI152" s="55">
        <f t="shared" si="82"/>
        <v>5.0781175958994895E-2</v>
      </c>
      <c r="AJ152" s="119">
        <f t="shared" si="66"/>
        <v>0</v>
      </c>
      <c r="AL152" s="120">
        <v>182199</v>
      </c>
      <c r="AM152" s="50">
        <v>17586</v>
      </c>
      <c r="AN152" s="50">
        <v>44081</v>
      </c>
    </row>
    <row r="153" spans="1:40">
      <c r="A153" s="9" t="s">
        <v>330</v>
      </c>
      <c r="B153" s="23" t="s">
        <v>331</v>
      </c>
      <c r="E153" s="134">
        <v>465245.65310585045</v>
      </c>
      <c r="F153" s="52">
        <v>271700.1875</v>
      </c>
      <c r="G153" s="251">
        <f t="shared" si="67"/>
        <v>1712.3494002220755</v>
      </c>
      <c r="H153" s="53">
        <v>-4.3827154650449063E-2</v>
      </c>
      <c r="J153" s="131">
        <v>486545.72297847684</v>
      </c>
      <c r="K153" s="54">
        <v>274235.25</v>
      </c>
      <c r="L153" s="54">
        <f t="shared" si="68"/>
        <v>1774.1910384550376</v>
      </c>
      <c r="M153" s="127">
        <f t="shared" si="69"/>
        <v>9.330367134914086E-3</v>
      </c>
      <c r="N153" s="120">
        <f t="shared" si="70"/>
        <v>489721</v>
      </c>
      <c r="O153" s="125">
        <f t="shared" si="71"/>
        <v>-4.3778146362553949E-2</v>
      </c>
      <c r="P153" s="55">
        <f t="shared" si="72"/>
        <v>-3.4856245405688546E-2</v>
      </c>
      <c r="Q153" s="125">
        <f t="shared" si="73"/>
        <v>4.8557830360753895E-2</v>
      </c>
      <c r="R153" s="55">
        <f t="shared" si="74"/>
        <v>3.8864839999999998E-2</v>
      </c>
      <c r="S153" s="56">
        <f t="shared" si="75"/>
        <v>489721</v>
      </c>
      <c r="T153" s="123">
        <f t="shared" si="76"/>
        <v>0.7548726671508077</v>
      </c>
      <c r="U153" s="49">
        <f t="shared" si="77"/>
        <v>5.3443065323696137E-2</v>
      </c>
      <c r="V153" s="49">
        <f t="shared" si="60"/>
        <v>4.3704915283585867E-2</v>
      </c>
      <c r="W153" s="56">
        <f t="shared" si="78"/>
        <v>490109.80693635211</v>
      </c>
      <c r="X153" s="122">
        <f t="shared" si="79"/>
        <v>5.3443065323696137E-2</v>
      </c>
      <c r="Y153" s="55">
        <f t="shared" si="80"/>
        <v>4.3704915283585777E-2</v>
      </c>
      <c r="Z153" s="56">
        <f t="shared" si="81"/>
        <v>490109.80693635211</v>
      </c>
      <c r="AA153" s="124">
        <f t="shared" si="61"/>
        <v>490109.80693635211</v>
      </c>
      <c r="AB153" s="51">
        <f t="shared" si="62"/>
        <v>1787.1874856946804</v>
      </c>
      <c r="AC153" s="55">
        <f t="shared" si="63"/>
        <v>5.3443065323696137E-2</v>
      </c>
      <c r="AD153" s="55">
        <f t="shared" si="64"/>
        <v>4.3704915283585999E-2</v>
      </c>
      <c r="AE153" s="116"/>
      <c r="AF153" s="160">
        <v>509491.96238151612</v>
      </c>
      <c r="AG153" s="118">
        <f t="shared" si="65"/>
        <v>1857.8645975727632</v>
      </c>
      <c r="AH153" s="55">
        <f t="shared" si="82"/>
        <v>-3.8042122106433429E-2</v>
      </c>
      <c r="AI153" s="55">
        <f t="shared" si="82"/>
        <v>-3.8042122106433429E-2</v>
      </c>
      <c r="AJ153" s="119">
        <f t="shared" si="66"/>
        <v>0</v>
      </c>
      <c r="AL153" s="120">
        <v>362689</v>
      </c>
      <c r="AM153" s="50">
        <v>37263</v>
      </c>
      <c r="AN153" s="50">
        <v>89769</v>
      </c>
    </row>
    <row r="154" spans="1:40">
      <c r="A154" s="9" t="s">
        <v>332</v>
      </c>
      <c r="B154" s="23" t="s">
        <v>333</v>
      </c>
      <c r="E154" s="134">
        <v>319437.41127946496</v>
      </c>
      <c r="F154" s="52">
        <v>183940.03125</v>
      </c>
      <c r="G154" s="251">
        <f t="shared" si="67"/>
        <v>1736.6388877324111</v>
      </c>
      <c r="H154" s="53">
        <v>2.1173913147202184E-2</v>
      </c>
      <c r="J154" s="131">
        <v>311828.73044535192</v>
      </c>
      <c r="K154" s="54">
        <v>185280.125</v>
      </c>
      <c r="L154" s="54">
        <f t="shared" si="68"/>
        <v>1683.0123060708854</v>
      </c>
      <c r="M154" s="127">
        <f t="shared" si="69"/>
        <v>7.285492673308358E-3</v>
      </c>
      <c r="N154" s="120">
        <f t="shared" si="70"/>
        <v>334073</v>
      </c>
      <c r="O154" s="125">
        <f t="shared" si="71"/>
        <v>2.4400191808004346E-2</v>
      </c>
      <c r="P154" s="55">
        <f t="shared" si="72"/>
        <v>3.1863451899957207E-2</v>
      </c>
      <c r="Q154" s="125">
        <f t="shared" si="73"/>
        <v>4.6433482180377572E-2</v>
      </c>
      <c r="R154" s="55">
        <f t="shared" si="74"/>
        <v>3.8864839999999998E-2</v>
      </c>
      <c r="S154" s="56">
        <f t="shared" si="75"/>
        <v>334270.00262385595</v>
      </c>
      <c r="T154" s="123">
        <f t="shared" si="76"/>
        <v>0</v>
      </c>
      <c r="U154" s="49">
        <f t="shared" si="77"/>
        <v>4.6433482180377572E-2</v>
      </c>
      <c r="V154" s="49">
        <f t="shared" si="60"/>
        <v>3.8864839999999998E-2</v>
      </c>
      <c r="W154" s="56">
        <f t="shared" si="78"/>
        <v>334270.00262385595</v>
      </c>
      <c r="X154" s="122">
        <f t="shared" si="79"/>
        <v>4.6433482180377572E-2</v>
      </c>
      <c r="Y154" s="55">
        <f t="shared" si="80"/>
        <v>3.8864840000000012E-2</v>
      </c>
      <c r="Z154" s="56">
        <f t="shared" si="81"/>
        <v>334270.00262385595</v>
      </c>
      <c r="AA154" s="124">
        <f t="shared" si="61"/>
        <v>334270.00262385595</v>
      </c>
      <c r="AB154" s="51">
        <f t="shared" si="62"/>
        <v>1804.1330802419091</v>
      </c>
      <c r="AC154" s="55">
        <f t="shared" si="63"/>
        <v>4.6433482180377572E-2</v>
      </c>
      <c r="AD154" s="55">
        <f t="shared" si="64"/>
        <v>3.886483999999979E-2</v>
      </c>
      <c r="AE154" s="116"/>
      <c r="AF154" s="160">
        <v>326421.1067092318</v>
      </c>
      <c r="AG154" s="118">
        <f t="shared" si="65"/>
        <v>1761.7707604052609</v>
      </c>
      <c r="AH154" s="55">
        <f t="shared" si="82"/>
        <v>2.4045307589793063E-2</v>
      </c>
      <c r="AI154" s="55">
        <f t="shared" si="82"/>
        <v>2.4045307589793063E-2</v>
      </c>
      <c r="AJ154" s="119">
        <f t="shared" si="66"/>
        <v>0</v>
      </c>
      <c r="AL154" s="120">
        <v>250883</v>
      </c>
      <c r="AM154" s="50">
        <v>24130</v>
      </c>
      <c r="AN154" s="50">
        <v>59060</v>
      </c>
    </row>
    <row r="155" spans="1:40">
      <c r="A155" s="9" t="s">
        <v>334</v>
      </c>
      <c r="B155" s="23" t="s">
        <v>335</v>
      </c>
      <c r="E155" s="134">
        <v>352994.00174609735</v>
      </c>
      <c r="F155" s="52">
        <v>226834.03125</v>
      </c>
      <c r="G155" s="251">
        <f t="shared" si="67"/>
        <v>1556.1774386359734</v>
      </c>
      <c r="H155" s="53">
        <v>2.1414003501542656E-2</v>
      </c>
      <c r="J155" s="131">
        <v>343716.82125979511</v>
      </c>
      <c r="K155" s="54">
        <v>227948</v>
      </c>
      <c r="L155" s="54">
        <f t="shared" si="68"/>
        <v>1507.8738188525238</v>
      </c>
      <c r="M155" s="127">
        <f t="shared" si="69"/>
        <v>4.9109419070028082E-3</v>
      </c>
      <c r="N155" s="120">
        <f t="shared" si="70"/>
        <v>368200</v>
      </c>
      <c r="O155" s="125">
        <f t="shared" si="71"/>
        <v>2.6990766562716928E-2</v>
      </c>
      <c r="P155" s="55">
        <f t="shared" si="72"/>
        <v>3.2034258556334683E-2</v>
      </c>
      <c r="Q155" s="125">
        <f t="shared" si="73"/>
        <v>4.3966644878467687E-2</v>
      </c>
      <c r="R155" s="55">
        <f t="shared" si="74"/>
        <v>3.8864839999999998E-2</v>
      </c>
      <c r="S155" s="56">
        <f t="shared" si="75"/>
        <v>368513.9636650972</v>
      </c>
      <c r="T155" s="123">
        <f t="shared" si="76"/>
        <v>0</v>
      </c>
      <c r="U155" s="49">
        <f t="shared" si="77"/>
        <v>4.3966644878467687E-2</v>
      </c>
      <c r="V155" s="49">
        <f t="shared" si="60"/>
        <v>3.8864839999999998E-2</v>
      </c>
      <c r="W155" s="56">
        <f t="shared" si="78"/>
        <v>368513.9636650972</v>
      </c>
      <c r="X155" s="122">
        <f t="shared" si="79"/>
        <v>4.3966644878467687E-2</v>
      </c>
      <c r="Y155" s="55">
        <f t="shared" si="80"/>
        <v>3.8864840000000012E-2</v>
      </c>
      <c r="Z155" s="56">
        <f t="shared" si="81"/>
        <v>368513.9636650972</v>
      </c>
      <c r="AA155" s="124">
        <f t="shared" si="61"/>
        <v>368513.9636650972</v>
      </c>
      <c r="AB155" s="51">
        <f t="shared" si="62"/>
        <v>1616.6580258001702</v>
      </c>
      <c r="AC155" s="55">
        <f t="shared" si="63"/>
        <v>4.3966644878467687E-2</v>
      </c>
      <c r="AD155" s="55">
        <f t="shared" si="64"/>
        <v>3.8864840000000012E-2</v>
      </c>
      <c r="AE155" s="116"/>
      <c r="AF155" s="160">
        <v>359591.48535894742</v>
      </c>
      <c r="AG155" s="118">
        <f t="shared" si="65"/>
        <v>1577.5154217582406</v>
      </c>
      <c r="AH155" s="55">
        <f t="shared" si="82"/>
        <v>2.4812818627346633E-2</v>
      </c>
      <c r="AI155" s="55">
        <f t="shared" si="82"/>
        <v>2.4812818627346855E-2</v>
      </c>
      <c r="AJ155" s="119">
        <f t="shared" si="66"/>
        <v>0</v>
      </c>
      <c r="AL155" s="120">
        <v>280089</v>
      </c>
      <c r="AM155" s="50">
        <v>29943</v>
      </c>
      <c r="AN155" s="50">
        <v>58168</v>
      </c>
    </row>
    <row r="156" spans="1:40">
      <c r="A156" s="9" t="s">
        <v>336</v>
      </c>
      <c r="B156" s="23" t="s">
        <v>337</v>
      </c>
      <c r="E156" s="134">
        <v>378431.47217258572</v>
      </c>
      <c r="F156" s="52">
        <v>189923.25</v>
      </c>
      <c r="G156" s="251">
        <f t="shared" si="67"/>
        <v>1992.5494754991066</v>
      </c>
      <c r="H156" s="53">
        <v>1.7345747188461269E-2</v>
      </c>
      <c r="J156" s="131">
        <v>372247.10426562378</v>
      </c>
      <c r="K156" s="54">
        <v>191177.5625</v>
      </c>
      <c r="L156" s="54">
        <f t="shared" si="68"/>
        <v>1947.1275781415186</v>
      </c>
      <c r="M156" s="127">
        <f t="shared" si="69"/>
        <v>6.6043125315093931E-3</v>
      </c>
      <c r="N156" s="120">
        <f t="shared" si="70"/>
        <v>395356</v>
      </c>
      <c r="O156" s="125">
        <f t="shared" si="71"/>
        <v>1.6613609175449628E-2</v>
      </c>
      <c r="P156" s="55">
        <f t="shared" si="72"/>
        <v>2.3327643174229973E-2</v>
      </c>
      <c r="Q156" s="125">
        <f t="shared" si="73"/>
        <v>4.5725828081356612E-2</v>
      </c>
      <c r="R156" s="55">
        <f t="shared" si="74"/>
        <v>3.8864839999999998E-2</v>
      </c>
      <c r="S156" s="56">
        <f t="shared" si="75"/>
        <v>395735.56460972404</v>
      </c>
      <c r="T156" s="123">
        <f t="shared" si="76"/>
        <v>0</v>
      </c>
      <c r="U156" s="49">
        <f t="shared" si="77"/>
        <v>4.5725828081356612E-2</v>
      </c>
      <c r="V156" s="49">
        <f t="shared" si="60"/>
        <v>3.8864839999999998E-2</v>
      </c>
      <c r="W156" s="56">
        <f t="shared" si="78"/>
        <v>395735.56460972404</v>
      </c>
      <c r="X156" s="122">
        <f t="shared" si="79"/>
        <v>4.5725828081356612E-2</v>
      </c>
      <c r="Y156" s="55">
        <f t="shared" si="80"/>
        <v>3.8864840000000012E-2</v>
      </c>
      <c r="Z156" s="56">
        <f t="shared" si="81"/>
        <v>395735.56460972404</v>
      </c>
      <c r="AA156" s="124">
        <f t="shared" si="61"/>
        <v>395735.56460972404</v>
      </c>
      <c r="AB156" s="51">
        <f t="shared" si="62"/>
        <v>2069.9895920564636</v>
      </c>
      <c r="AC156" s="55">
        <f t="shared" si="63"/>
        <v>4.5725828081356612E-2</v>
      </c>
      <c r="AD156" s="55">
        <f t="shared" si="64"/>
        <v>3.8864840000000234E-2</v>
      </c>
      <c r="AE156" s="116"/>
      <c r="AF156" s="160">
        <v>389461.36379638116</v>
      </c>
      <c r="AG156" s="118">
        <f t="shared" si="65"/>
        <v>2037.1708829396814</v>
      </c>
      <c r="AH156" s="55">
        <f t="shared" si="82"/>
        <v>1.6109944134594878E-2</v>
      </c>
      <c r="AI156" s="55">
        <f t="shared" si="82"/>
        <v>1.61099441345951E-2</v>
      </c>
      <c r="AJ156" s="119">
        <f t="shared" si="66"/>
        <v>0</v>
      </c>
      <c r="AL156" s="120">
        <v>306656</v>
      </c>
      <c r="AM156" s="50">
        <v>32047</v>
      </c>
      <c r="AN156" s="50">
        <v>56653</v>
      </c>
    </row>
    <row r="157" spans="1:40">
      <c r="A157" s="9" t="s">
        <v>338</v>
      </c>
      <c r="B157" s="23" t="s">
        <v>339</v>
      </c>
      <c r="E157" s="134">
        <v>523065.90641242109</v>
      </c>
      <c r="F157" s="52">
        <v>302095.9375</v>
      </c>
      <c r="G157" s="251">
        <f t="shared" si="67"/>
        <v>1731.4562742586404</v>
      </c>
      <c r="H157" s="53">
        <v>-3.3928796386287763E-3</v>
      </c>
      <c r="J157" s="131">
        <v>523598.95051010023</v>
      </c>
      <c r="K157" s="54">
        <v>304682.5625</v>
      </c>
      <c r="L157" s="54">
        <f t="shared" si="68"/>
        <v>1718.5064554198118</v>
      </c>
      <c r="M157" s="127">
        <f t="shared" si="69"/>
        <v>8.5622634365944972E-3</v>
      </c>
      <c r="N157" s="120">
        <f t="shared" si="70"/>
        <v>547499</v>
      </c>
      <c r="O157" s="125">
        <f t="shared" si="71"/>
        <v>-1.0180388962961473E-3</v>
      </c>
      <c r="P157" s="55">
        <f t="shared" si="72"/>
        <v>7.5355078230794348E-3</v>
      </c>
      <c r="Q157" s="125">
        <f t="shared" si="73"/>
        <v>4.7759874435095551E-2</v>
      </c>
      <c r="R157" s="55">
        <f t="shared" si="74"/>
        <v>3.8864839999999998E-2</v>
      </c>
      <c r="S157" s="56">
        <f t="shared" si="75"/>
        <v>548047.4684239577</v>
      </c>
      <c r="T157" s="123">
        <f t="shared" si="76"/>
        <v>0</v>
      </c>
      <c r="U157" s="49">
        <f t="shared" si="77"/>
        <v>4.7759874435095551E-2</v>
      </c>
      <c r="V157" s="49">
        <f t="shared" si="60"/>
        <v>3.8864839999999998E-2</v>
      </c>
      <c r="W157" s="56">
        <f t="shared" si="78"/>
        <v>548047.4684239577</v>
      </c>
      <c r="X157" s="122">
        <f t="shared" si="79"/>
        <v>4.7759874435095551E-2</v>
      </c>
      <c r="Y157" s="55">
        <f t="shared" si="80"/>
        <v>3.8864840000000012E-2</v>
      </c>
      <c r="Z157" s="56">
        <f t="shared" si="81"/>
        <v>548047.4684239577</v>
      </c>
      <c r="AA157" s="124">
        <f t="shared" si="61"/>
        <v>548047.4684239577</v>
      </c>
      <c r="AB157" s="51">
        <f t="shared" si="62"/>
        <v>1798.749045324698</v>
      </c>
      <c r="AC157" s="55">
        <f t="shared" si="63"/>
        <v>4.7759874435095551E-2</v>
      </c>
      <c r="AD157" s="55">
        <f t="shared" si="64"/>
        <v>3.886483999999979E-2</v>
      </c>
      <c r="AE157" s="116"/>
      <c r="AF157" s="160">
        <v>548130.06111784338</v>
      </c>
      <c r="AG157" s="118">
        <f t="shared" si="65"/>
        <v>1799.0201231744052</v>
      </c>
      <c r="AH157" s="55">
        <f t="shared" si="82"/>
        <v>-1.5068083242364416E-4</v>
      </c>
      <c r="AI157" s="55">
        <f t="shared" si="82"/>
        <v>-1.5068083242386621E-4</v>
      </c>
      <c r="AJ157" s="119">
        <f t="shared" si="66"/>
        <v>0</v>
      </c>
      <c r="AL157" s="120">
        <v>411547</v>
      </c>
      <c r="AM157" s="50">
        <v>43141</v>
      </c>
      <c r="AN157" s="50">
        <v>92811</v>
      </c>
    </row>
    <row r="158" spans="1:40">
      <c r="A158" s="9" t="s">
        <v>340</v>
      </c>
      <c r="B158" s="23" t="s">
        <v>341</v>
      </c>
      <c r="E158" s="134">
        <v>387930.21886601509</v>
      </c>
      <c r="F158" s="52">
        <v>242897.75</v>
      </c>
      <c r="G158" s="251">
        <f t="shared" si="67"/>
        <v>1597.0926814514135</v>
      </c>
      <c r="H158" s="53">
        <v>-3.0600541077241417E-4</v>
      </c>
      <c r="J158" s="131">
        <v>388422.04639258748</v>
      </c>
      <c r="K158" s="54">
        <v>244893.84375</v>
      </c>
      <c r="L158" s="54">
        <f t="shared" si="68"/>
        <v>1586.083343071328</v>
      </c>
      <c r="M158" s="127">
        <f t="shared" si="69"/>
        <v>8.2178354883897242E-3</v>
      </c>
      <c r="N158" s="120">
        <f t="shared" si="70"/>
        <v>406325</v>
      </c>
      <c r="O158" s="125">
        <f t="shared" si="71"/>
        <v>-1.2662193898110852E-3</v>
      </c>
      <c r="P158" s="55">
        <f t="shared" si="72"/>
        <v>6.9412105159409876E-3</v>
      </c>
      <c r="Q158" s="125">
        <f t="shared" si="73"/>
        <v>4.7402060349792219E-2</v>
      </c>
      <c r="R158" s="55">
        <f t="shared" si="74"/>
        <v>3.8864839999999998E-2</v>
      </c>
      <c r="S158" s="56">
        <f t="shared" si="75"/>
        <v>406325</v>
      </c>
      <c r="T158" s="123">
        <f t="shared" si="76"/>
        <v>0</v>
      </c>
      <c r="U158" s="49">
        <f t="shared" si="77"/>
        <v>4.7402060349792219E-2</v>
      </c>
      <c r="V158" s="49">
        <f t="shared" si="60"/>
        <v>3.8864839999999998E-2</v>
      </c>
      <c r="W158" s="56">
        <f t="shared" si="78"/>
        <v>406325</v>
      </c>
      <c r="X158" s="122">
        <f t="shared" si="79"/>
        <v>4.7402060349792219E-2</v>
      </c>
      <c r="Y158" s="55">
        <f t="shared" si="80"/>
        <v>3.8864840000000012E-2</v>
      </c>
      <c r="Z158" s="56">
        <f t="shared" si="81"/>
        <v>406325</v>
      </c>
      <c r="AA158" s="124">
        <f t="shared" si="61"/>
        <v>406325</v>
      </c>
      <c r="AB158" s="51">
        <f t="shared" si="62"/>
        <v>1659.1882988075317</v>
      </c>
      <c r="AC158" s="55">
        <f t="shared" si="63"/>
        <v>4.741775772909862E-2</v>
      </c>
      <c r="AD158" s="55">
        <f t="shared" si="64"/>
        <v>3.8880409432273444E-2</v>
      </c>
      <c r="AE158" s="116"/>
      <c r="AF158" s="160">
        <v>406549.19742280635</v>
      </c>
      <c r="AG158" s="118">
        <f t="shared" si="65"/>
        <v>1660.1037870018174</v>
      </c>
      <c r="AH158" s="55">
        <f t="shared" si="82"/>
        <v>-5.5146443340092777E-4</v>
      </c>
      <c r="AI158" s="55">
        <f t="shared" si="82"/>
        <v>-5.5146443340092777E-4</v>
      </c>
      <c r="AJ158" s="119">
        <f t="shared" si="66"/>
        <v>0</v>
      </c>
      <c r="AL158" s="120">
        <v>301577</v>
      </c>
      <c r="AM158" s="50">
        <v>31967</v>
      </c>
      <c r="AN158" s="50">
        <v>72781</v>
      </c>
    </row>
    <row r="159" spans="1:40">
      <c r="A159" s="9" t="s">
        <v>342</v>
      </c>
      <c r="B159" s="23" t="s">
        <v>343</v>
      </c>
      <c r="E159" s="134">
        <v>618030.34065225651</v>
      </c>
      <c r="F159" s="52">
        <v>374092.875</v>
      </c>
      <c r="G159" s="251">
        <f t="shared" si="67"/>
        <v>1652.0772833544518</v>
      </c>
      <c r="H159" s="53">
        <v>1.6417661731125133E-2</v>
      </c>
      <c r="J159" s="131">
        <v>605507.42952717585</v>
      </c>
      <c r="K159" s="54">
        <v>375978.375</v>
      </c>
      <c r="L159" s="54">
        <f t="shared" si="68"/>
        <v>1610.4847240939744</v>
      </c>
      <c r="M159" s="127">
        <f t="shared" si="69"/>
        <v>5.0401922249923015E-3</v>
      </c>
      <c r="N159" s="120">
        <f t="shared" si="70"/>
        <v>644683</v>
      </c>
      <c r="O159" s="125">
        <f t="shared" si="71"/>
        <v>2.0681680379808887E-2</v>
      </c>
      <c r="P159" s="55">
        <f t="shared" si="72"/>
        <v>2.5826112249451194E-2</v>
      </c>
      <c r="Q159" s="125">
        <f t="shared" si="73"/>
        <v>4.410091848938591E-2</v>
      </c>
      <c r="R159" s="55">
        <f t="shared" si="74"/>
        <v>3.8864839999999998E-2</v>
      </c>
      <c r="S159" s="56">
        <f t="shared" si="75"/>
        <v>645286.04632932902</v>
      </c>
      <c r="T159" s="123">
        <f t="shared" si="76"/>
        <v>0</v>
      </c>
      <c r="U159" s="49">
        <f t="shared" si="77"/>
        <v>4.410091848938591E-2</v>
      </c>
      <c r="V159" s="49">
        <f t="shared" si="60"/>
        <v>3.8864839999999998E-2</v>
      </c>
      <c r="W159" s="56">
        <f t="shared" si="78"/>
        <v>645286.04632932902</v>
      </c>
      <c r="X159" s="122">
        <f t="shared" si="79"/>
        <v>4.410091848938591E-2</v>
      </c>
      <c r="Y159" s="55">
        <f t="shared" si="80"/>
        <v>3.8864840000000012E-2</v>
      </c>
      <c r="Z159" s="56">
        <f t="shared" si="81"/>
        <v>645286.04632932902</v>
      </c>
      <c r="AA159" s="124">
        <f t="shared" si="61"/>
        <v>645286.04632932902</v>
      </c>
      <c r="AB159" s="51">
        <f t="shared" si="62"/>
        <v>1716.2850026396573</v>
      </c>
      <c r="AC159" s="55">
        <f t="shared" si="63"/>
        <v>4.410091848938591E-2</v>
      </c>
      <c r="AD159" s="55">
        <f t="shared" si="64"/>
        <v>3.8864840000000012E-2</v>
      </c>
      <c r="AE159" s="116"/>
      <c r="AF159" s="160">
        <v>633625.9487643321</v>
      </c>
      <c r="AG159" s="118">
        <f t="shared" si="65"/>
        <v>1685.2723212188257</v>
      </c>
      <c r="AH159" s="55">
        <f t="shared" si="82"/>
        <v>1.8402178111132983E-2</v>
      </c>
      <c r="AI159" s="55">
        <f t="shared" si="82"/>
        <v>1.8402178111133205E-2</v>
      </c>
      <c r="AJ159" s="119">
        <f t="shared" si="66"/>
        <v>0</v>
      </c>
      <c r="AL159" s="120">
        <v>486328</v>
      </c>
      <c r="AM159" s="50">
        <v>49769</v>
      </c>
      <c r="AN159" s="50">
        <v>108586</v>
      </c>
    </row>
    <row r="160" spans="1:40">
      <c r="A160" s="9" t="s">
        <v>344</v>
      </c>
      <c r="B160" s="23" t="s">
        <v>345</v>
      </c>
      <c r="E160" s="134">
        <v>398006.65310585045</v>
      </c>
      <c r="F160" s="52">
        <v>207538.234375</v>
      </c>
      <c r="G160" s="251">
        <f t="shared" si="67"/>
        <v>1917.750983593191</v>
      </c>
      <c r="H160" s="53">
        <v>8.2931900885498955E-3</v>
      </c>
      <c r="J160" s="131">
        <v>395055.76554990991</v>
      </c>
      <c r="K160" s="54">
        <v>208628.875</v>
      </c>
      <c r="L160" s="54">
        <f t="shared" si="68"/>
        <v>1893.5814400087711</v>
      </c>
      <c r="M160" s="127">
        <f t="shared" si="69"/>
        <v>5.2551310763746528E-3</v>
      </c>
      <c r="N160" s="120">
        <f t="shared" si="70"/>
        <v>415329</v>
      </c>
      <c r="O160" s="125">
        <f t="shared" si="71"/>
        <v>7.4695468672201226E-3</v>
      </c>
      <c r="P160" s="55">
        <f t="shared" si="72"/>
        <v>1.2763931391463146E-2</v>
      </c>
      <c r="Q160" s="125">
        <f t="shared" si="73"/>
        <v>4.4324210904836958E-2</v>
      </c>
      <c r="R160" s="55">
        <f t="shared" si="74"/>
        <v>3.8864839999999998E-2</v>
      </c>
      <c r="S160" s="56">
        <f t="shared" si="75"/>
        <v>415647.98393964244</v>
      </c>
      <c r="T160" s="123">
        <f t="shared" si="76"/>
        <v>0</v>
      </c>
      <c r="U160" s="49">
        <f t="shared" si="77"/>
        <v>4.4324210904836958E-2</v>
      </c>
      <c r="V160" s="49">
        <f t="shared" si="60"/>
        <v>3.8864839999999998E-2</v>
      </c>
      <c r="W160" s="56">
        <f t="shared" si="78"/>
        <v>415647.98393964244</v>
      </c>
      <c r="X160" s="122">
        <f t="shared" si="79"/>
        <v>4.4324210904836958E-2</v>
      </c>
      <c r="Y160" s="55">
        <f t="shared" si="80"/>
        <v>3.8864840000000012E-2</v>
      </c>
      <c r="Z160" s="56">
        <f t="shared" si="81"/>
        <v>415647.98393964244</v>
      </c>
      <c r="AA160" s="124">
        <f t="shared" si="61"/>
        <v>415647.98393964244</v>
      </c>
      <c r="AB160" s="51">
        <f t="shared" si="62"/>
        <v>1992.2840687303826</v>
      </c>
      <c r="AC160" s="55">
        <f t="shared" si="63"/>
        <v>4.4324210904836958E-2</v>
      </c>
      <c r="AD160" s="55">
        <f t="shared" si="64"/>
        <v>3.886483999999979E-2</v>
      </c>
      <c r="AE160" s="116"/>
      <c r="AF160" s="160">
        <v>413534.57162891777</v>
      </c>
      <c r="AG160" s="118">
        <f t="shared" si="65"/>
        <v>1982.1540600691912</v>
      </c>
      <c r="AH160" s="55">
        <f t="shared" si="82"/>
        <v>5.1106061154690963E-3</v>
      </c>
      <c r="AI160" s="55">
        <f t="shared" si="82"/>
        <v>5.1106061154690963E-3</v>
      </c>
      <c r="AJ160" s="119">
        <f t="shared" si="66"/>
        <v>0</v>
      </c>
      <c r="AL160" s="120">
        <v>315604</v>
      </c>
      <c r="AM160" s="50">
        <v>31462</v>
      </c>
      <c r="AN160" s="50">
        <v>68263</v>
      </c>
    </row>
    <row r="161" spans="1:40">
      <c r="A161" s="9" t="s">
        <v>346</v>
      </c>
      <c r="B161" s="23" t="s">
        <v>347</v>
      </c>
      <c r="E161" s="134">
        <v>166346.68754640603</v>
      </c>
      <c r="F161" s="52">
        <v>97135.1953125</v>
      </c>
      <c r="G161" s="251">
        <f t="shared" si="67"/>
        <v>1712.5274418941683</v>
      </c>
      <c r="H161" s="53">
        <v>1.1580954264135412E-2</v>
      </c>
      <c r="J161" s="131">
        <v>163917.05364384738</v>
      </c>
      <c r="K161" s="54">
        <v>97507.046875</v>
      </c>
      <c r="L161" s="54">
        <f t="shared" si="68"/>
        <v>1681.0790491274158</v>
      </c>
      <c r="M161" s="127">
        <f t="shared" si="69"/>
        <v>3.8281856674471371E-3</v>
      </c>
      <c r="N161" s="120">
        <f t="shared" si="70"/>
        <v>173451</v>
      </c>
      <c r="O161" s="125">
        <f t="shared" si="71"/>
        <v>1.4822337569815325E-2</v>
      </c>
      <c r="P161" s="55">
        <f t="shared" si="72"/>
        <v>1.8707265897505598E-2</v>
      </c>
      <c r="Q161" s="125">
        <f t="shared" si="73"/>
        <v>4.2841807490902717E-2</v>
      </c>
      <c r="R161" s="55">
        <f t="shared" si="74"/>
        <v>3.8864839999999998E-2</v>
      </c>
      <c r="S161" s="56">
        <f t="shared" si="75"/>
        <v>173473.28031101849</v>
      </c>
      <c r="T161" s="123">
        <f t="shared" si="76"/>
        <v>0</v>
      </c>
      <c r="U161" s="49">
        <f t="shared" si="77"/>
        <v>4.2841807490902717E-2</v>
      </c>
      <c r="V161" s="49">
        <f t="shared" si="60"/>
        <v>3.8864839999999998E-2</v>
      </c>
      <c r="W161" s="56">
        <f t="shared" si="78"/>
        <v>173473.28031101849</v>
      </c>
      <c r="X161" s="122">
        <f t="shared" si="79"/>
        <v>4.2841807490902717E-2</v>
      </c>
      <c r="Y161" s="55">
        <f t="shared" si="80"/>
        <v>3.8864840000000012E-2</v>
      </c>
      <c r="Z161" s="56">
        <f t="shared" si="81"/>
        <v>173473.28031101849</v>
      </c>
      <c r="AA161" s="124">
        <f t="shared" si="61"/>
        <v>173473.28031101849</v>
      </c>
      <c r="AB161" s="51">
        <f t="shared" si="62"/>
        <v>1779.084546918994</v>
      </c>
      <c r="AC161" s="55">
        <f t="shared" si="63"/>
        <v>4.2841807490902717E-2</v>
      </c>
      <c r="AD161" s="55">
        <f t="shared" si="64"/>
        <v>3.886483999999979E-2</v>
      </c>
      <c r="AE161" s="116"/>
      <c r="AF161" s="160">
        <v>171616.22446884433</v>
      </c>
      <c r="AG161" s="118">
        <f t="shared" si="65"/>
        <v>1760.0391968474773</v>
      </c>
      <c r="AH161" s="55">
        <f t="shared" si="82"/>
        <v>1.0820980638175604E-2</v>
      </c>
      <c r="AI161" s="55">
        <f t="shared" si="82"/>
        <v>1.0820980638175604E-2</v>
      </c>
      <c r="AJ161" s="119">
        <f t="shared" si="66"/>
        <v>0</v>
      </c>
      <c r="AL161" s="120">
        <v>130314</v>
      </c>
      <c r="AM161" s="50">
        <v>12631</v>
      </c>
      <c r="AN161" s="50">
        <v>30506</v>
      </c>
    </row>
    <row r="162" spans="1:40">
      <c r="A162" s="9" t="s">
        <v>348</v>
      </c>
      <c r="B162" s="23" t="s">
        <v>349</v>
      </c>
      <c r="E162" s="134">
        <v>207983.08559958846</v>
      </c>
      <c r="F162" s="52">
        <v>114335.75</v>
      </c>
      <c r="G162" s="251">
        <f t="shared" si="67"/>
        <v>1819.0555937192739</v>
      </c>
      <c r="H162" s="53">
        <v>-3.4299081095284789E-3</v>
      </c>
      <c r="J162" s="131">
        <v>208991.73052648021</v>
      </c>
      <c r="K162" s="54">
        <v>115515.53125</v>
      </c>
      <c r="L162" s="54">
        <f t="shared" si="68"/>
        <v>1809.2089285740979</v>
      </c>
      <c r="M162" s="127">
        <f t="shared" si="69"/>
        <v>1.0318568339299006E-2</v>
      </c>
      <c r="N162" s="120">
        <f t="shared" si="70"/>
        <v>218077</v>
      </c>
      <c r="O162" s="125">
        <f t="shared" si="71"/>
        <v>-4.8262432410642875E-3</v>
      </c>
      <c r="P162" s="55">
        <f t="shared" si="72"/>
        <v>5.4425251775296335E-3</v>
      </c>
      <c r="Q162" s="125">
        <f t="shared" si="73"/>
        <v>4.9584437846834861E-2</v>
      </c>
      <c r="R162" s="55">
        <f t="shared" si="74"/>
        <v>3.8864839999999998E-2</v>
      </c>
      <c r="S162" s="56">
        <f t="shared" si="75"/>
        <v>218295.8099806942</v>
      </c>
      <c r="T162" s="123">
        <f t="shared" si="76"/>
        <v>0</v>
      </c>
      <c r="U162" s="49">
        <f t="shared" si="77"/>
        <v>4.9584437846834861E-2</v>
      </c>
      <c r="V162" s="49">
        <f t="shared" si="60"/>
        <v>3.8864839999999998E-2</v>
      </c>
      <c r="W162" s="56">
        <f t="shared" si="78"/>
        <v>218295.8099806942</v>
      </c>
      <c r="X162" s="122">
        <f t="shared" si="79"/>
        <v>4.9584437846834861E-2</v>
      </c>
      <c r="Y162" s="55">
        <f t="shared" si="80"/>
        <v>3.8864840000000012E-2</v>
      </c>
      <c r="Z162" s="56">
        <f t="shared" si="81"/>
        <v>218295.8099806942</v>
      </c>
      <c r="AA162" s="124">
        <f t="shared" si="61"/>
        <v>218295.8099806942</v>
      </c>
      <c r="AB162" s="51">
        <f t="shared" si="62"/>
        <v>1889.7528983202785</v>
      </c>
      <c r="AC162" s="55">
        <f t="shared" si="63"/>
        <v>4.9584437846834861E-2</v>
      </c>
      <c r="AD162" s="55">
        <f t="shared" si="64"/>
        <v>3.8864840000000012E-2</v>
      </c>
      <c r="AE162" s="116"/>
      <c r="AF162" s="160">
        <v>218767.84890490505</v>
      </c>
      <c r="AG162" s="118">
        <f t="shared" si="65"/>
        <v>1893.8392659204003</v>
      </c>
      <c r="AH162" s="55">
        <f t="shared" si="82"/>
        <v>-2.1577161661265887E-3</v>
      </c>
      <c r="AI162" s="55">
        <f t="shared" si="82"/>
        <v>-2.1577161661265887E-3</v>
      </c>
      <c r="AJ162" s="119">
        <f t="shared" si="66"/>
        <v>0</v>
      </c>
      <c r="AL162" s="120">
        <v>164238</v>
      </c>
      <c r="AM162" s="50">
        <v>16865</v>
      </c>
      <c r="AN162" s="50">
        <v>36974</v>
      </c>
    </row>
    <row r="163" spans="1:40">
      <c r="A163" s="9" t="s">
        <v>350</v>
      </c>
      <c r="B163" s="23" t="s">
        <v>351</v>
      </c>
      <c r="E163" s="134">
        <v>300072.62839938269</v>
      </c>
      <c r="F163" s="52">
        <v>146794.5625</v>
      </c>
      <c r="G163" s="251">
        <f t="shared" si="67"/>
        <v>2044.1671904528662</v>
      </c>
      <c r="H163" s="53">
        <v>-4.416392277439507E-3</v>
      </c>
      <c r="J163" s="131">
        <v>302082.51578182622</v>
      </c>
      <c r="K163" s="54">
        <v>148125.171875</v>
      </c>
      <c r="L163" s="54">
        <f t="shared" si="68"/>
        <v>2039.3732676087484</v>
      </c>
      <c r="M163" s="127">
        <f t="shared" si="69"/>
        <v>9.0644323082471612E-3</v>
      </c>
      <c r="N163" s="120">
        <f t="shared" si="70"/>
        <v>314186</v>
      </c>
      <c r="O163" s="125">
        <f t="shared" si="71"/>
        <v>-6.6534383072177627E-3</v>
      </c>
      <c r="P163" s="55">
        <f t="shared" si="72"/>
        <v>2.3506843598763982E-3</v>
      </c>
      <c r="Q163" s="125">
        <f t="shared" si="73"/>
        <v>4.8281560019598047E-2</v>
      </c>
      <c r="R163" s="55">
        <f t="shared" si="74"/>
        <v>3.8864839999999998E-2</v>
      </c>
      <c r="S163" s="56">
        <f t="shared" si="75"/>
        <v>314560.60301768605</v>
      </c>
      <c r="T163" s="123">
        <f t="shared" si="76"/>
        <v>0</v>
      </c>
      <c r="U163" s="49">
        <f t="shared" si="77"/>
        <v>4.8281560019598047E-2</v>
      </c>
      <c r="V163" s="49">
        <f t="shared" si="60"/>
        <v>3.8864839999999998E-2</v>
      </c>
      <c r="W163" s="56">
        <f t="shared" si="78"/>
        <v>314560.60301768605</v>
      </c>
      <c r="X163" s="122">
        <f t="shared" si="79"/>
        <v>4.8281560019598047E-2</v>
      </c>
      <c r="Y163" s="55">
        <f t="shared" si="80"/>
        <v>3.8864840000000012E-2</v>
      </c>
      <c r="Z163" s="56">
        <f t="shared" si="81"/>
        <v>314560.60301768605</v>
      </c>
      <c r="AA163" s="124">
        <f t="shared" si="61"/>
        <v>314560.60301768605</v>
      </c>
      <c r="AB163" s="51">
        <f t="shared" si="62"/>
        <v>2123.613421243067</v>
      </c>
      <c r="AC163" s="55">
        <f t="shared" si="63"/>
        <v>4.8281560019598047E-2</v>
      </c>
      <c r="AD163" s="55">
        <f t="shared" si="64"/>
        <v>3.8864840000000234E-2</v>
      </c>
      <c r="AE163" s="116"/>
      <c r="AF163" s="160">
        <v>316224.23949110572</v>
      </c>
      <c r="AG163" s="118">
        <f t="shared" si="65"/>
        <v>2134.8447092973593</v>
      </c>
      <c r="AH163" s="55">
        <f t="shared" si="82"/>
        <v>-5.260939123758912E-3</v>
      </c>
      <c r="AI163" s="55">
        <f t="shared" si="82"/>
        <v>-5.260939123758912E-3</v>
      </c>
      <c r="AJ163" s="119">
        <f t="shared" si="66"/>
        <v>0</v>
      </c>
      <c r="AL163" s="120">
        <v>238861</v>
      </c>
      <c r="AM163" s="50">
        <v>24230</v>
      </c>
      <c r="AN163" s="50">
        <v>51095</v>
      </c>
    </row>
    <row r="164" spans="1:40">
      <c r="A164" s="9" t="s">
        <v>352</v>
      </c>
      <c r="B164" s="23" t="s">
        <v>353</v>
      </c>
      <c r="E164" s="134">
        <v>362769.32985363738</v>
      </c>
      <c r="F164" s="52">
        <v>227382.6875</v>
      </c>
      <c r="G164" s="251">
        <f t="shared" si="67"/>
        <v>1595.4131505884211</v>
      </c>
      <c r="H164" s="53">
        <v>-2.1887644430892417E-3</v>
      </c>
      <c r="J164" s="131">
        <v>363960.24654186226</v>
      </c>
      <c r="K164" s="54">
        <v>228530.703125</v>
      </c>
      <c r="L164" s="54">
        <f t="shared" si="68"/>
        <v>1592.609840012552</v>
      </c>
      <c r="M164" s="127">
        <f t="shared" si="69"/>
        <v>5.0488260017595987E-3</v>
      </c>
      <c r="N164" s="120">
        <f t="shared" si="70"/>
        <v>378461</v>
      </c>
      <c r="O164" s="125">
        <f t="shared" si="71"/>
        <v>-3.2721064993781468E-3</v>
      </c>
      <c r="P164" s="55">
        <f t="shared" si="72"/>
        <v>1.7601992060070071E-3</v>
      </c>
      <c r="Q164" s="125">
        <f t="shared" si="73"/>
        <v>4.4109887816505822E-2</v>
      </c>
      <c r="R164" s="55">
        <f t="shared" si="74"/>
        <v>3.8864839999999998E-2</v>
      </c>
      <c r="S164" s="56">
        <f t="shared" si="75"/>
        <v>378771.04429675033</v>
      </c>
      <c r="T164" s="123">
        <f t="shared" si="76"/>
        <v>0</v>
      </c>
      <c r="U164" s="49">
        <f t="shared" si="77"/>
        <v>4.4109887816505822E-2</v>
      </c>
      <c r="V164" s="49">
        <f t="shared" si="60"/>
        <v>3.8864839999999998E-2</v>
      </c>
      <c r="W164" s="56">
        <f t="shared" si="78"/>
        <v>378771.04429675033</v>
      </c>
      <c r="X164" s="122">
        <f t="shared" si="79"/>
        <v>4.4109887816505822E-2</v>
      </c>
      <c r="Y164" s="55">
        <f t="shared" si="80"/>
        <v>3.8864840000000012E-2</v>
      </c>
      <c r="Z164" s="56">
        <f t="shared" si="81"/>
        <v>378771.04429675033</v>
      </c>
      <c r="AA164" s="124">
        <f t="shared" si="61"/>
        <v>378771.04429675033</v>
      </c>
      <c r="AB164" s="51">
        <f t="shared" si="62"/>
        <v>1657.4186274199358</v>
      </c>
      <c r="AC164" s="55">
        <f t="shared" si="63"/>
        <v>4.4109887816505822E-2</v>
      </c>
      <c r="AD164" s="55">
        <f t="shared" si="64"/>
        <v>3.886483999999979E-2</v>
      </c>
      <c r="AE164" s="116"/>
      <c r="AF164" s="160">
        <v>380838.80890968302</v>
      </c>
      <c r="AG164" s="118">
        <f t="shared" si="65"/>
        <v>1666.4667097329793</v>
      </c>
      <c r="AH164" s="55">
        <f t="shared" si="82"/>
        <v>-5.4295007876233869E-3</v>
      </c>
      <c r="AI164" s="55">
        <f t="shared" si="82"/>
        <v>-5.429500787623498E-3</v>
      </c>
      <c r="AJ164" s="119">
        <f t="shared" si="66"/>
        <v>0</v>
      </c>
      <c r="AL164" s="120">
        <v>286686</v>
      </c>
      <c r="AM164" s="50">
        <v>31299</v>
      </c>
      <c r="AN164" s="50">
        <v>60476</v>
      </c>
    </row>
    <row r="165" spans="1:40">
      <c r="A165" s="9" t="s">
        <v>354</v>
      </c>
      <c r="B165" s="23" t="s">
        <v>355</v>
      </c>
      <c r="E165" s="134">
        <v>345124.1354713731</v>
      </c>
      <c r="F165" s="52">
        <v>205878.6875</v>
      </c>
      <c r="G165" s="251">
        <f t="shared" si="67"/>
        <v>1676.3470743972616</v>
      </c>
      <c r="H165" s="53">
        <v>-1.6283293016949862E-2</v>
      </c>
      <c r="J165" s="131">
        <v>350342.34504924412</v>
      </c>
      <c r="K165" s="54">
        <v>206927.46875</v>
      </c>
      <c r="L165" s="54">
        <f t="shared" si="68"/>
        <v>1693.0683353233842</v>
      </c>
      <c r="M165" s="127">
        <f t="shared" si="69"/>
        <v>5.0941710515810534E-3</v>
      </c>
      <c r="N165" s="120">
        <f t="shared" si="70"/>
        <v>361713</v>
      </c>
      <c r="O165" s="125">
        <f t="shared" si="71"/>
        <v>-1.4894601385218031E-2</v>
      </c>
      <c r="P165" s="55">
        <f t="shared" si="72"/>
        <v>-9.8763059808384401E-3</v>
      </c>
      <c r="Q165" s="125">
        <f t="shared" si="73"/>
        <v>4.415699519443339E-2</v>
      </c>
      <c r="R165" s="55">
        <f t="shared" si="74"/>
        <v>3.8864839999999998E-2</v>
      </c>
      <c r="S165" s="56">
        <f t="shared" si="75"/>
        <v>361713</v>
      </c>
      <c r="T165" s="123">
        <f t="shared" si="76"/>
        <v>0.2138885973110653</v>
      </c>
      <c r="U165" s="49">
        <f t="shared" si="77"/>
        <v>4.553538738225571E-2</v>
      </c>
      <c r="V165" s="49">
        <f t="shared" si="60"/>
        <v>4.0236246011021083E-2</v>
      </c>
      <c r="W165" s="56">
        <f t="shared" si="78"/>
        <v>361713</v>
      </c>
      <c r="X165" s="122">
        <f t="shared" si="79"/>
        <v>4.553538738225571E-2</v>
      </c>
      <c r="Y165" s="55">
        <f t="shared" si="80"/>
        <v>4.0236246011021048E-2</v>
      </c>
      <c r="Z165" s="56">
        <f t="shared" si="81"/>
        <v>361713</v>
      </c>
      <c r="AA165" s="124">
        <f t="shared" si="61"/>
        <v>361713</v>
      </c>
      <c r="AB165" s="51">
        <f t="shared" si="62"/>
        <v>1748.0182896211068</v>
      </c>
      <c r="AC165" s="55">
        <f t="shared" si="63"/>
        <v>4.8066370397334524E-2</v>
      </c>
      <c r="AD165" s="55">
        <f t="shared" si="64"/>
        <v>4.2754401113274776E-2</v>
      </c>
      <c r="AE165" s="116"/>
      <c r="AF165" s="160">
        <v>366549.89588750643</v>
      </c>
      <c r="AG165" s="118">
        <f t="shared" si="65"/>
        <v>1771.3931267885691</v>
      </c>
      <c r="AH165" s="55">
        <f t="shared" si="82"/>
        <v>-1.3195736628966004E-2</v>
      </c>
      <c r="AI165" s="55">
        <f t="shared" si="82"/>
        <v>-1.3195736628965893E-2</v>
      </c>
      <c r="AJ165" s="119">
        <f t="shared" si="66"/>
        <v>0</v>
      </c>
      <c r="AL165" s="120">
        <v>271869</v>
      </c>
      <c r="AM165" s="50">
        <v>28245</v>
      </c>
      <c r="AN165" s="50">
        <v>61599</v>
      </c>
    </row>
    <row r="166" spans="1:40">
      <c r="A166" s="9" t="s">
        <v>356</v>
      </c>
      <c r="B166" s="23" t="s">
        <v>357</v>
      </c>
      <c r="E166" s="134">
        <v>280136.26697049447</v>
      </c>
      <c r="F166" s="52">
        <v>145043.375</v>
      </c>
      <c r="G166" s="251">
        <f t="shared" si="67"/>
        <v>1931.3965010156064</v>
      </c>
      <c r="H166" s="53">
        <v>1.8646001684267111E-2</v>
      </c>
      <c r="J166" s="131">
        <v>274692.44234941801</v>
      </c>
      <c r="K166" s="54">
        <v>145597.15625</v>
      </c>
      <c r="L166" s="54">
        <f t="shared" si="68"/>
        <v>1886.6607660781012</v>
      </c>
      <c r="M166" s="127">
        <f t="shared" si="69"/>
        <v>3.8180389142212778E-3</v>
      </c>
      <c r="N166" s="120">
        <f t="shared" si="70"/>
        <v>291569</v>
      </c>
      <c r="O166" s="125">
        <f t="shared" si="71"/>
        <v>1.9817890053748677E-2</v>
      </c>
      <c r="P166" s="55">
        <f t="shared" si="72"/>
        <v>2.3711594443392991E-2</v>
      </c>
      <c r="Q166" s="125">
        <f t="shared" si="73"/>
        <v>4.28312663857362E-2</v>
      </c>
      <c r="R166" s="55">
        <f t="shared" si="74"/>
        <v>3.8864839999999998E-2</v>
      </c>
      <c r="S166" s="56">
        <f t="shared" si="75"/>
        <v>292134.85804541345</v>
      </c>
      <c r="T166" s="123">
        <f t="shared" si="76"/>
        <v>0</v>
      </c>
      <c r="U166" s="49">
        <f t="shared" si="77"/>
        <v>4.28312663857362E-2</v>
      </c>
      <c r="V166" s="49">
        <f t="shared" si="60"/>
        <v>3.8864839999999998E-2</v>
      </c>
      <c r="W166" s="56">
        <f t="shared" si="78"/>
        <v>292134.85804541345</v>
      </c>
      <c r="X166" s="122">
        <f t="shared" si="79"/>
        <v>4.28312663857362E-2</v>
      </c>
      <c r="Y166" s="55">
        <f t="shared" si="80"/>
        <v>3.8864840000000012E-2</v>
      </c>
      <c r="Z166" s="56">
        <f t="shared" si="81"/>
        <v>292134.85804541345</v>
      </c>
      <c r="AA166" s="124">
        <f t="shared" si="61"/>
        <v>292134.85804541345</v>
      </c>
      <c r="AB166" s="51">
        <f t="shared" si="62"/>
        <v>2006.4599170041374</v>
      </c>
      <c r="AC166" s="55">
        <f t="shared" si="63"/>
        <v>4.28312663857362E-2</v>
      </c>
      <c r="AD166" s="55">
        <f t="shared" si="64"/>
        <v>3.886483999999979E-2</v>
      </c>
      <c r="AE166" s="116"/>
      <c r="AF166" s="160">
        <v>287294.18794436508</v>
      </c>
      <c r="AG166" s="118">
        <f t="shared" si="65"/>
        <v>1973.2129070643514</v>
      </c>
      <c r="AH166" s="55">
        <f t="shared" si="82"/>
        <v>1.6849175180619236E-2</v>
      </c>
      <c r="AI166" s="55">
        <f t="shared" si="82"/>
        <v>1.6849175180619236E-2</v>
      </c>
      <c r="AJ166" s="119">
        <f t="shared" si="66"/>
        <v>0</v>
      </c>
      <c r="AL166" s="120">
        <v>230005</v>
      </c>
      <c r="AM166" s="50">
        <v>22283</v>
      </c>
      <c r="AN166" s="50">
        <v>39281</v>
      </c>
    </row>
    <row r="167" spans="1:40">
      <c r="A167" s="9" t="s">
        <v>358</v>
      </c>
      <c r="B167" s="23" t="s">
        <v>359</v>
      </c>
      <c r="E167" s="134">
        <v>1148670.2120318548</v>
      </c>
      <c r="F167" s="52">
        <v>747848.3125</v>
      </c>
      <c r="G167" s="251">
        <f t="shared" si="67"/>
        <v>1535.9668435861513</v>
      </c>
      <c r="H167" s="53">
        <v>-1.2436246376277826E-2</v>
      </c>
      <c r="J167" s="131">
        <v>1163550.880858978</v>
      </c>
      <c r="K167" s="54">
        <v>750273.75</v>
      </c>
      <c r="L167" s="54">
        <f t="shared" si="68"/>
        <v>1550.8351196599615</v>
      </c>
      <c r="M167" s="127">
        <f t="shared" si="69"/>
        <v>3.2432211980153447E-3</v>
      </c>
      <c r="N167" s="120">
        <f t="shared" si="70"/>
        <v>1203330</v>
      </c>
      <c r="O167" s="125">
        <f t="shared" si="71"/>
        <v>-1.2789014276829658E-2</v>
      </c>
      <c r="P167" s="55">
        <f t="shared" si="72"/>
        <v>-9.5872706810187225E-3</v>
      </c>
      <c r="Q167" s="125">
        <f t="shared" si="73"/>
        <v>4.2234108470960763E-2</v>
      </c>
      <c r="R167" s="55">
        <f t="shared" si="74"/>
        <v>3.8864839999999998E-2</v>
      </c>
      <c r="S167" s="56">
        <f t="shared" si="75"/>
        <v>1203330</v>
      </c>
      <c r="T167" s="123">
        <f t="shared" si="76"/>
        <v>0.20762903478113096</v>
      </c>
      <c r="U167" s="49">
        <f t="shared" si="77"/>
        <v>4.3569697168895916E-2</v>
      </c>
      <c r="V167" s="49">
        <f t="shared" si="60"/>
        <v>4.0196111091311319E-2</v>
      </c>
      <c r="W167" s="56">
        <f t="shared" si="78"/>
        <v>1203330</v>
      </c>
      <c r="X167" s="122">
        <f t="shared" si="79"/>
        <v>4.3569697168895916E-2</v>
      </c>
      <c r="Y167" s="55">
        <f t="shared" si="80"/>
        <v>4.0196111091311382E-2</v>
      </c>
      <c r="Z167" s="56">
        <f t="shared" si="81"/>
        <v>1203330</v>
      </c>
      <c r="AA167" s="124">
        <f t="shared" si="61"/>
        <v>1203330</v>
      </c>
      <c r="AB167" s="51">
        <f t="shared" si="62"/>
        <v>1603.8545930735281</v>
      </c>
      <c r="AC167" s="55">
        <f t="shared" si="63"/>
        <v>4.7585275038567243E-2</v>
      </c>
      <c r="AD167" s="55">
        <f t="shared" si="64"/>
        <v>4.419870765496059E-2</v>
      </c>
      <c r="AE167" s="116"/>
      <c r="AF167" s="160">
        <v>1218396.2568625519</v>
      </c>
      <c r="AG167" s="118">
        <f t="shared" si="65"/>
        <v>1623.9356059872173</v>
      </c>
      <c r="AH167" s="55">
        <f t="shared" si="82"/>
        <v>-1.2365646051267776E-2</v>
      </c>
      <c r="AI167" s="55">
        <f t="shared" si="82"/>
        <v>-1.2365646051267887E-2</v>
      </c>
      <c r="AJ167" s="119">
        <f t="shared" si="66"/>
        <v>0</v>
      </c>
      <c r="AL167" s="120">
        <v>852459</v>
      </c>
      <c r="AM167" s="50">
        <v>103445</v>
      </c>
      <c r="AN167" s="50">
        <v>247426</v>
      </c>
    </row>
    <row r="168" spans="1:40">
      <c r="A168" s="9" t="s">
        <v>360</v>
      </c>
      <c r="B168" s="23" t="s">
        <v>361</v>
      </c>
      <c r="E168" s="134">
        <v>391493.71091261279</v>
      </c>
      <c r="F168" s="52">
        <v>231311.25</v>
      </c>
      <c r="G168" s="251">
        <f t="shared" si="67"/>
        <v>1692.4974937994273</v>
      </c>
      <c r="H168" s="53">
        <v>3.056834113945639E-3</v>
      </c>
      <c r="J168" s="131">
        <v>388462.71960496088</v>
      </c>
      <c r="K168" s="54">
        <v>232324.75</v>
      </c>
      <c r="L168" s="54">
        <f t="shared" si="68"/>
        <v>1672.0677396831843</v>
      </c>
      <c r="M168" s="127">
        <f t="shared" si="69"/>
        <v>4.3815421861237436E-3</v>
      </c>
      <c r="N168" s="120">
        <f t="shared" si="70"/>
        <v>408343</v>
      </c>
      <c r="O168" s="125">
        <f t="shared" si="71"/>
        <v>7.8025281569726879E-3</v>
      </c>
      <c r="P168" s="55">
        <f t="shared" si="72"/>
        <v>1.2218257449374548E-2</v>
      </c>
      <c r="Q168" s="125">
        <f t="shared" si="73"/>
        <v>4.3416670122140788E-2</v>
      </c>
      <c r="R168" s="55">
        <f t="shared" si="74"/>
        <v>3.8864839999999998E-2</v>
      </c>
      <c r="S168" s="56">
        <f t="shared" si="75"/>
        <v>408491.06421419844</v>
      </c>
      <c r="T168" s="123">
        <f t="shared" si="76"/>
        <v>0</v>
      </c>
      <c r="U168" s="49">
        <f t="shared" si="77"/>
        <v>4.3416670122140788E-2</v>
      </c>
      <c r="V168" s="49">
        <f t="shared" si="60"/>
        <v>3.8864839999999998E-2</v>
      </c>
      <c r="W168" s="56">
        <f t="shared" si="78"/>
        <v>408491.06421419844</v>
      </c>
      <c r="X168" s="122">
        <f t="shared" si="79"/>
        <v>4.3416670122140788E-2</v>
      </c>
      <c r="Y168" s="55">
        <f t="shared" si="80"/>
        <v>3.8864840000000012E-2</v>
      </c>
      <c r="Z168" s="56">
        <f t="shared" si="81"/>
        <v>408491.06421419844</v>
      </c>
      <c r="AA168" s="124">
        <f t="shared" si="61"/>
        <v>408491.06421419844</v>
      </c>
      <c r="AB168" s="51">
        <f t="shared" si="62"/>
        <v>1758.2761380963434</v>
      </c>
      <c r="AC168" s="55">
        <f t="shared" si="63"/>
        <v>4.3416670122140788E-2</v>
      </c>
      <c r="AD168" s="55">
        <f t="shared" si="64"/>
        <v>3.8864840000000234E-2</v>
      </c>
      <c r="AE168" s="116"/>
      <c r="AF168" s="160">
        <v>406538.11375898041</v>
      </c>
      <c r="AG168" s="118">
        <f t="shared" si="65"/>
        <v>1749.870014963883</v>
      </c>
      <c r="AH168" s="55">
        <f t="shared" si="82"/>
        <v>4.8038557496132839E-3</v>
      </c>
      <c r="AI168" s="55">
        <f t="shared" si="82"/>
        <v>4.8038557496135059E-3</v>
      </c>
      <c r="AJ168" s="119">
        <f t="shared" si="66"/>
        <v>0</v>
      </c>
      <c r="AL168" s="120">
        <v>307357</v>
      </c>
      <c r="AM168" s="50">
        <v>33135</v>
      </c>
      <c r="AN168" s="50">
        <v>67851</v>
      </c>
    </row>
    <row r="169" spans="1:40">
      <c r="A169" s="9" t="s">
        <v>362</v>
      </c>
      <c r="B169" s="23" t="s">
        <v>363</v>
      </c>
      <c r="E169" s="134">
        <v>374246.36564786895</v>
      </c>
      <c r="F169" s="52">
        <v>216374.59375</v>
      </c>
      <c r="G169" s="251">
        <f t="shared" si="67"/>
        <v>1729.6224993969236</v>
      </c>
      <c r="H169" s="53">
        <v>-9.6630809494602232E-3</v>
      </c>
      <c r="J169" s="131">
        <v>377176.13754893997</v>
      </c>
      <c r="K169" s="54">
        <v>217457.140625</v>
      </c>
      <c r="L169" s="54">
        <f t="shared" si="68"/>
        <v>1734.48494937847</v>
      </c>
      <c r="M169" s="127">
        <f t="shared" si="69"/>
        <v>5.0031145350215578E-3</v>
      </c>
      <c r="N169" s="120">
        <f t="shared" si="70"/>
        <v>391504</v>
      </c>
      <c r="O169" s="125">
        <f t="shared" si="71"/>
        <v>-7.7676491416185378E-3</v>
      </c>
      <c r="P169" s="55">
        <f t="shared" si="72"/>
        <v>-2.803397044920386E-3</v>
      </c>
      <c r="Q169" s="125">
        <f t="shared" si="73"/>
        <v>4.4062399780926853E-2</v>
      </c>
      <c r="R169" s="55">
        <f t="shared" si="74"/>
        <v>3.8864839999999998E-2</v>
      </c>
      <c r="S169" s="56">
        <f t="shared" si="75"/>
        <v>391504</v>
      </c>
      <c r="T169" s="123">
        <f t="shared" si="76"/>
        <v>6.0712442770338625E-2</v>
      </c>
      <c r="U169" s="49">
        <f t="shared" si="77"/>
        <v>4.4453622017064376E-2</v>
      </c>
      <c r="V169" s="49">
        <f t="shared" ref="V169:V200" si="83">MAX(R169,NewMinGrowthPerHead(P169,$P$2,$L$1,$U$1,$T$2,AG169,G169,T169, $P$1))</f>
        <v>3.9254114650475763E-2</v>
      </c>
      <c r="W169" s="56">
        <f t="shared" si="78"/>
        <v>391504</v>
      </c>
      <c r="X169" s="122">
        <f t="shared" si="79"/>
        <v>4.4453622017064376E-2</v>
      </c>
      <c r="Y169" s="55">
        <f t="shared" si="80"/>
        <v>3.925411465047568E-2</v>
      </c>
      <c r="Z169" s="56">
        <f t="shared" si="81"/>
        <v>391504</v>
      </c>
      <c r="AA169" s="124">
        <f t="shared" ref="AA169:AA200" si="84">Z169</f>
        <v>391504</v>
      </c>
      <c r="AB169" s="51">
        <f t="shared" ref="AB169:AB200" si="85">AA169/K169*1000</f>
        <v>1800.3731626138685</v>
      </c>
      <c r="AC169" s="55">
        <f t="shared" ref="AC169:AC200" si="86">AA169/E169-1</f>
        <v>4.6113031244153335E-2</v>
      </c>
      <c r="AD169" s="55">
        <f t="shared" ref="AD169:AD200" si="87">AB169/G169-1</f>
        <v>4.0905262993291336E-2</v>
      </c>
      <c r="AE169" s="116"/>
      <c r="AF169" s="160">
        <v>394626.34124277608</v>
      </c>
      <c r="AG169" s="118">
        <f t="shared" ref="AG169:AG200" si="88">AF169/K169*1000</f>
        <v>1814.7315839276137</v>
      </c>
      <c r="AH169" s="55">
        <f t="shared" si="82"/>
        <v>-7.912146039068424E-3</v>
      </c>
      <c r="AI169" s="55">
        <f t="shared" si="82"/>
        <v>-7.9121460390683129E-3</v>
      </c>
      <c r="AJ169" s="119">
        <f t="shared" ref="AJ169:AJ200" si="89">IF(AF169=N169,1,0)</f>
        <v>0</v>
      </c>
      <c r="AL169" s="120">
        <v>295259</v>
      </c>
      <c r="AM169" s="50">
        <v>30708</v>
      </c>
      <c r="AN169" s="50">
        <v>65537</v>
      </c>
    </row>
    <row r="170" spans="1:40">
      <c r="A170" s="9" t="s">
        <v>364</v>
      </c>
      <c r="B170" s="23" t="s">
        <v>365</v>
      </c>
      <c r="E170" s="134">
        <v>486693.97688334028</v>
      </c>
      <c r="F170" s="52">
        <v>288342.1875</v>
      </c>
      <c r="G170" s="251">
        <f t="shared" si="67"/>
        <v>1687.9041568738196</v>
      </c>
      <c r="H170" s="53">
        <v>-8.0547473915102419E-3</v>
      </c>
      <c r="J170" s="131">
        <v>489906.0169689178</v>
      </c>
      <c r="K170" s="54">
        <v>289813.3125</v>
      </c>
      <c r="L170" s="54">
        <f t="shared" si="68"/>
        <v>1690.4193004209142</v>
      </c>
      <c r="M170" s="127">
        <f t="shared" si="69"/>
        <v>5.1020109570334427E-3</v>
      </c>
      <c r="N170" s="120">
        <f t="shared" si="70"/>
        <v>509958</v>
      </c>
      <c r="O170" s="125">
        <f t="shared" si="71"/>
        <v>-6.5564413873718808E-3</v>
      </c>
      <c r="P170" s="55">
        <f t="shared" si="72"/>
        <v>-1.4878814661358764E-3</v>
      </c>
      <c r="Q170" s="125">
        <f t="shared" si="73"/>
        <v>4.4165139796556785E-2</v>
      </c>
      <c r="R170" s="55">
        <f t="shared" si="74"/>
        <v>3.8864839999999998E-2</v>
      </c>
      <c r="S170" s="56">
        <f t="shared" si="75"/>
        <v>509958</v>
      </c>
      <c r="T170" s="123">
        <f t="shared" si="76"/>
        <v>3.2222663045714701E-2</v>
      </c>
      <c r="U170" s="49">
        <f t="shared" si="77"/>
        <v>4.4372798428291338E-2</v>
      </c>
      <c r="V170" s="49">
        <f t="shared" si="83"/>
        <v>3.90714445331427E-2</v>
      </c>
      <c r="W170" s="56">
        <f t="shared" si="78"/>
        <v>509958</v>
      </c>
      <c r="X170" s="122">
        <f t="shared" si="79"/>
        <v>4.4372798428291338E-2</v>
      </c>
      <c r="Y170" s="55">
        <f t="shared" si="80"/>
        <v>3.9071444533142596E-2</v>
      </c>
      <c r="Z170" s="56">
        <f t="shared" si="81"/>
        <v>509958</v>
      </c>
      <c r="AA170" s="124">
        <f t="shared" si="84"/>
        <v>509958</v>
      </c>
      <c r="AB170" s="51">
        <f t="shared" si="85"/>
        <v>1759.6086101117251</v>
      </c>
      <c r="AC170" s="55">
        <f t="shared" si="86"/>
        <v>4.780010483309538E-2</v>
      </c>
      <c r="AD170" s="55">
        <f t="shared" si="87"/>
        <v>4.2481353544806533E-2</v>
      </c>
      <c r="AE170" s="116"/>
      <c r="AF170" s="160">
        <v>512802.88676601474</v>
      </c>
      <c r="AG170" s="118">
        <f t="shared" si="88"/>
        <v>1769.4248837034177</v>
      </c>
      <c r="AH170" s="55">
        <f t="shared" si="82"/>
        <v>-5.5477198733338007E-3</v>
      </c>
      <c r="AI170" s="55">
        <f t="shared" si="82"/>
        <v>-5.5477198733336897E-3</v>
      </c>
      <c r="AJ170" s="119">
        <f t="shared" si="89"/>
        <v>0</v>
      </c>
      <c r="AL170" s="120">
        <v>372450</v>
      </c>
      <c r="AM170" s="50">
        <v>39901</v>
      </c>
      <c r="AN170" s="50">
        <v>97607</v>
      </c>
    </row>
    <row r="171" spans="1:40">
      <c r="A171" s="9" t="s">
        <v>366</v>
      </c>
      <c r="B171" s="23" t="s">
        <v>367</v>
      </c>
      <c r="E171" s="134">
        <v>966392.8744726642</v>
      </c>
      <c r="F171" s="52">
        <v>566415.25</v>
      </c>
      <c r="G171" s="251">
        <f t="shared" si="67"/>
        <v>1706.1561715943633</v>
      </c>
      <c r="H171" s="53">
        <v>-9.1903271482902671E-3</v>
      </c>
      <c r="J171" s="131">
        <v>976857.52224235923</v>
      </c>
      <c r="K171" s="54">
        <v>569597.25</v>
      </c>
      <c r="L171" s="54">
        <f t="shared" si="68"/>
        <v>1714.9969074505877</v>
      </c>
      <c r="M171" s="127">
        <f t="shared" si="69"/>
        <v>5.6177865973769947E-3</v>
      </c>
      <c r="N171" s="120">
        <f t="shared" si="70"/>
        <v>1012356</v>
      </c>
      <c r="O171" s="125">
        <f t="shared" si="71"/>
        <v>-1.0712563021139099E-2</v>
      </c>
      <c r="P171" s="55">
        <f t="shared" si="72"/>
        <v>-5.1549573167257723E-3</v>
      </c>
      <c r="Q171" s="125">
        <f t="shared" si="73"/>
        <v>4.4700960974638271E-2</v>
      </c>
      <c r="R171" s="55">
        <f t="shared" si="74"/>
        <v>3.8864839999999998E-2</v>
      </c>
      <c r="S171" s="56">
        <f t="shared" si="75"/>
        <v>1012356</v>
      </c>
      <c r="T171" s="123">
        <f t="shared" si="76"/>
        <v>0.1116395737244347</v>
      </c>
      <c r="U171" s="49">
        <f t="shared" si="77"/>
        <v>4.5420790294272706E-2</v>
      </c>
      <c r="V171" s="49">
        <f t="shared" si="83"/>
        <v>3.958064806269377E-2</v>
      </c>
      <c r="W171" s="56">
        <f t="shared" si="78"/>
        <v>1012356</v>
      </c>
      <c r="X171" s="122">
        <f t="shared" si="79"/>
        <v>4.5420790294272706E-2</v>
      </c>
      <c r="Y171" s="55">
        <f t="shared" si="80"/>
        <v>3.958064806269368E-2</v>
      </c>
      <c r="Z171" s="56">
        <f t="shared" si="81"/>
        <v>1012356</v>
      </c>
      <c r="AA171" s="124">
        <f t="shared" si="84"/>
        <v>1012356</v>
      </c>
      <c r="AB171" s="51">
        <f t="shared" si="85"/>
        <v>1777.3189740645694</v>
      </c>
      <c r="AC171" s="55">
        <f t="shared" si="86"/>
        <v>4.7561531900177423E-2</v>
      </c>
      <c r="AD171" s="55">
        <f t="shared" si="87"/>
        <v>4.1709430622465238E-2</v>
      </c>
      <c r="AE171" s="116"/>
      <c r="AF171" s="160">
        <v>1022360.1865018113</v>
      </c>
      <c r="AG171" s="118">
        <f t="shared" si="88"/>
        <v>1794.8825885339356</v>
      </c>
      <c r="AH171" s="55">
        <f t="shared" si="82"/>
        <v>-9.7853835017209789E-3</v>
      </c>
      <c r="AI171" s="55">
        <f t="shared" si="82"/>
        <v>-9.7853835017209789E-3</v>
      </c>
      <c r="AJ171" s="119">
        <f t="shared" si="89"/>
        <v>0</v>
      </c>
      <c r="AL171" s="120">
        <v>751657</v>
      </c>
      <c r="AM171" s="50">
        <v>78198</v>
      </c>
      <c r="AN171" s="50">
        <v>182501</v>
      </c>
    </row>
    <row r="172" spans="1:40">
      <c r="A172" s="9" t="s">
        <v>368</v>
      </c>
      <c r="B172" s="23" t="s">
        <v>369</v>
      </c>
      <c r="E172" s="134">
        <v>327571.05508788652</v>
      </c>
      <c r="F172" s="52">
        <v>209078.46875</v>
      </c>
      <c r="G172" s="251">
        <f t="shared" si="67"/>
        <v>1566.7373931247357</v>
      </c>
      <c r="H172" s="53">
        <v>-8.4961042528857167E-3</v>
      </c>
      <c r="J172" s="131">
        <v>329471.12711177499</v>
      </c>
      <c r="K172" s="54">
        <v>210293.578125</v>
      </c>
      <c r="L172" s="54">
        <f t="shared" si="68"/>
        <v>1566.7198687157959</v>
      </c>
      <c r="M172" s="127">
        <f t="shared" si="69"/>
        <v>5.8117384456881638E-3</v>
      </c>
      <c r="N172" s="120">
        <f t="shared" si="70"/>
        <v>341904</v>
      </c>
      <c r="O172" s="125">
        <f t="shared" si="71"/>
        <v>-5.7670365247023403E-3</v>
      </c>
      <c r="P172" s="55">
        <f t="shared" si="72"/>
        <v>1.1185413097525299E-5</v>
      </c>
      <c r="Q172" s="125">
        <f t="shared" si="73"/>
        <v>4.4902450730501586E-2</v>
      </c>
      <c r="R172" s="55">
        <f t="shared" si="74"/>
        <v>3.8864839999999998E-2</v>
      </c>
      <c r="S172" s="56">
        <f t="shared" si="75"/>
        <v>342279.79824970878</v>
      </c>
      <c r="T172" s="123">
        <f t="shared" si="76"/>
        <v>0</v>
      </c>
      <c r="U172" s="49">
        <f t="shared" si="77"/>
        <v>4.4902450730501586E-2</v>
      </c>
      <c r="V172" s="49">
        <f t="shared" si="83"/>
        <v>3.8864839999999998E-2</v>
      </c>
      <c r="W172" s="56">
        <f t="shared" si="78"/>
        <v>342279.79824970878</v>
      </c>
      <c r="X172" s="122">
        <f t="shared" si="79"/>
        <v>4.4902450730501586E-2</v>
      </c>
      <c r="Y172" s="55">
        <f t="shared" si="80"/>
        <v>3.8864840000000012E-2</v>
      </c>
      <c r="Z172" s="56">
        <f t="shared" si="81"/>
        <v>342279.79824970878</v>
      </c>
      <c r="AA172" s="124">
        <f t="shared" si="84"/>
        <v>342279.79824970878</v>
      </c>
      <c r="AB172" s="51">
        <f t="shared" si="85"/>
        <v>1627.6283912305453</v>
      </c>
      <c r="AC172" s="55">
        <f t="shared" si="86"/>
        <v>4.4902450730501586E-2</v>
      </c>
      <c r="AD172" s="55">
        <f t="shared" si="87"/>
        <v>3.886483999999979E-2</v>
      </c>
      <c r="AE172" s="116"/>
      <c r="AF172" s="160">
        <v>344799.4280241442</v>
      </c>
      <c r="AG172" s="118">
        <f t="shared" si="88"/>
        <v>1639.6098782398051</v>
      </c>
      <c r="AH172" s="55">
        <f t="shared" si="82"/>
        <v>-7.3075230689157999E-3</v>
      </c>
      <c r="AI172" s="55">
        <f t="shared" si="82"/>
        <v>-7.307523068915911E-3</v>
      </c>
      <c r="AJ172" s="119">
        <f t="shared" si="89"/>
        <v>0</v>
      </c>
      <c r="AL172" s="120">
        <v>259785</v>
      </c>
      <c r="AM172" s="50">
        <v>28231</v>
      </c>
      <c r="AN172" s="50">
        <v>53888</v>
      </c>
    </row>
    <row r="173" spans="1:40">
      <c r="A173" s="9" t="s">
        <v>370</v>
      </c>
      <c r="B173" s="23" t="s">
        <v>371</v>
      </c>
      <c r="E173" s="134">
        <v>1434345.4644519605</v>
      </c>
      <c r="F173" s="52">
        <v>804863.5625</v>
      </c>
      <c r="G173" s="251">
        <f t="shared" si="67"/>
        <v>1782.0976514289159</v>
      </c>
      <c r="H173" s="53">
        <v>-5.3746526910419812E-3</v>
      </c>
      <c r="J173" s="131">
        <v>1439634.6033086346</v>
      </c>
      <c r="K173" s="54">
        <v>808390.5625</v>
      </c>
      <c r="L173" s="54">
        <f t="shared" si="68"/>
        <v>1780.8651784064273</v>
      </c>
      <c r="M173" s="127">
        <f t="shared" si="69"/>
        <v>4.3821091726958805E-3</v>
      </c>
      <c r="N173" s="120">
        <f t="shared" si="70"/>
        <v>1494477</v>
      </c>
      <c r="O173" s="125">
        <f t="shared" si="71"/>
        <v>-3.6739453501036801E-3</v>
      </c>
      <c r="P173" s="55">
        <f t="shared" si="72"/>
        <v>6.9206419297351829E-4</v>
      </c>
      <c r="Q173" s="125">
        <f t="shared" si="73"/>
        <v>4.3417259144555187E-2</v>
      </c>
      <c r="R173" s="55">
        <f t="shared" si="74"/>
        <v>3.8864839999999998E-2</v>
      </c>
      <c r="S173" s="56">
        <f t="shared" si="75"/>
        <v>1496620.8131848886</v>
      </c>
      <c r="T173" s="123">
        <f t="shared" si="76"/>
        <v>0</v>
      </c>
      <c r="U173" s="49">
        <f t="shared" si="77"/>
        <v>4.3417259144555187E-2</v>
      </c>
      <c r="V173" s="49">
        <f t="shared" si="83"/>
        <v>3.8864839999999998E-2</v>
      </c>
      <c r="W173" s="56">
        <f t="shared" si="78"/>
        <v>1496620.8131848886</v>
      </c>
      <c r="X173" s="122">
        <f t="shared" si="79"/>
        <v>4.3417259144555187E-2</v>
      </c>
      <c r="Y173" s="55">
        <f t="shared" si="80"/>
        <v>3.8864840000000012E-2</v>
      </c>
      <c r="Z173" s="56">
        <f t="shared" si="81"/>
        <v>1496620.8131848886</v>
      </c>
      <c r="AA173" s="124">
        <f t="shared" si="84"/>
        <v>1496620.8131848886</v>
      </c>
      <c r="AB173" s="51">
        <f t="shared" si="85"/>
        <v>1851.3585915160761</v>
      </c>
      <c r="AC173" s="55">
        <f t="shared" si="86"/>
        <v>4.3417259144555187E-2</v>
      </c>
      <c r="AD173" s="55">
        <f t="shared" si="87"/>
        <v>3.886483999999979E-2</v>
      </c>
      <c r="AE173" s="116"/>
      <c r="AF173" s="160">
        <v>1506129.6790870021</v>
      </c>
      <c r="AG173" s="118">
        <f t="shared" si="88"/>
        <v>1863.1213041740602</v>
      </c>
      <c r="AH173" s="55">
        <f t="shared" si="82"/>
        <v>-6.3134443429052611E-3</v>
      </c>
      <c r="AI173" s="55">
        <f t="shared" si="82"/>
        <v>-6.3134443429053722E-3</v>
      </c>
      <c r="AJ173" s="119">
        <f t="shared" si="89"/>
        <v>0</v>
      </c>
      <c r="AL173" s="120">
        <v>1153852</v>
      </c>
      <c r="AM173" s="50">
        <v>116892</v>
      </c>
      <c r="AN173" s="50">
        <v>223733</v>
      </c>
    </row>
    <row r="174" spans="1:40">
      <c r="A174" s="9" t="s">
        <v>372</v>
      </c>
      <c r="B174" s="23" t="s">
        <v>373</v>
      </c>
      <c r="E174" s="134">
        <v>1063968.0707573956</v>
      </c>
      <c r="F174" s="52">
        <v>651781.125</v>
      </c>
      <c r="G174" s="251">
        <f t="shared" si="67"/>
        <v>1632.4008627242706</v>
      </c>
      <c r="H174" s="53">
        <v>-2.158438665270046E-2</v>
      </c>
      <c r="J174" s="131">
        <v>1090412.3284789505</v>
      </c>
      <c r="K174" s="54">
        <v>656479.25</v>
      </c>
      <c r="L174" s="54">
        <f t="shared" si="68"/>
        <v>1661.0004481923083</v>
      </c>
      <c r="M174" s="127">
        <f t="shared" si="69"/>
        <v>7.2081329449360521E-3</v>
      </c>
      <c r="N174" s="120">
        <f t="shared" si="70"/>
        <v>1115456</v>
      </c>
      <c r="O174" s="125">
        <f t="shared" si="71"/>
        <v>-2.4251612927416955E-2</v>
      </c>
      <c r="P174" s="55">
        <f t="shared" si="72"/>
        <v>-1.7218288832590689E-2</v>
      </c>
      <c r="Q174" s="125">
        <f t="shared" si="73"/>
        <v>4.6353115878539741E-2</v>
      </c>
      <c r="R174" s="55">
        <f t="shared" si="74"/>
        <v>3.8864839999999998E-2</v>
      </c>
      <c r="S174" s="56">
        <f t="shared" si="75"/>
        <v>1115456</v>
      </c>
      <c r="T174" s="123">
        <f t="shared" si="76"/>
        <v>0.37289201586552656</v>
      </c>
      <c r="U174" s="49">
        <f t="shared" si="77"/>
        <v>4.876125029667433E-2</v>
      </c>
      <c r="V174" s="49">
        <f t="shared" si="83"/>
        <v>4.1255740489547964E-2</v>
      </c>
      <c r="W174" s="56">
        <f t="shared" si="78"/>
        <v>1115848.4841632666</v>
      </c>
      <c r="X174" s="122">
        <f t="shared" si="79"/>
        <v>4.876125029667433E-2</v>
      </c>
      <c r="Y174" s="55">
        <f t="shared" si="80"/>
        <v>4.1255740489547943E-2</v>
      </c>
      <c r="Z174" s="56">
        <f t="shared" si="81"/>
        <v>1115848.4841632666</v>
      </c>
      <c r="AA174" s="124">
        <f t="shared" si="84"/>
        <v>1115848.4841632666</v>
      </c>
      <c r="AB174" s="51">
        <f t="shared" si="85"/>
        <v>1699.746769091737</v>
      </c>
      <c r="AC174" s="55">
        <f t="shared" si="86"/>
        <v>4.876125029667433E-2</v>
      </c>
      <c r="AD174" s="55">
        <f t="shared" si="87"/>
        <v>4.1255740489547721E-2</v>
      </c>
      <c r="AE174" s="116"/>
      <c r="AF174" s="160">
        <v>1141119.691416695</v>
      </c>
      <c r="AG174" s="118">
        <f t="shared" si="88"/>
        <v>1738.2418277755085</v>
      </c>
      <c r="AH174" s="55">
        <f t="shared" si="82"/>
        <v>-2.2145974207188002E-2</v>
      </c>
      <c r="AI174" s="55">
        <f t="shared" si="82"/>
        <v>-2.2145974207187891E-2</v>
      </c>
      <c r="AJ174" s="119">
        <f t="shared" si="89"/>
        <v>0</v>
      </c>
      <c r="AL174" s="120">
        <v>841573</v>
      </c>
      <c r="AM174" s="50">
        <v>90754</v>
      </c>
      <c r="AN174" s="50">
        <v>183129</v>
      </c>
    </row>
    <row r="175" spans="1:40">
      <c r="A175" s="9" t="s">
        <v>374</v>
      </c>
      <c r="B175" s="23" t="s">
        <v>375</v>
      </c>
      <c r="E175" s="134">
        <v>1060542.2754770641</v>
      </c>
      <c r="F175" s="52">
        <v>579195.75</v>
      </c>
      <c r="G175" s="251">
        <f t="shared" si="67"/>
        <v>1831.0601821181597</v>
      </c>
      <c r="H175" s="53">
        <v>-1.276850257089357E-2</v>
      </c>
      <c r="J175" s="131">
        <v>1079086.8426610476</v>
      </c>
      <c r="K175" s="54">
        <v>583022.5625</v>
      </c>
      <c r="L175" s="54">
        <f t="shared" si="68"/>
        <v>1850.8491987581485</v>
      </c>
      <c r="M175" s="127">
        <f t="shared" si="69"/>
        <v>6.6071142614565481E-3</v>
      </c>
      <c r="N175" s="120">
        <f t="shared" si="70"/>
        <v>1110870</v>
      </c>
      <c r="O175" s="125">
        <f t="shared" si="71"/>
        <v>-1.7185426094393219E-2</v>
      </c>
      <c r="P175" s="55">
        <f t="shared" si="72"/>
        <v>-1.0691857906774072E-2</v>
      </c>
      <c r="Q175" s="125">
        <f t="shared" si="73"/>
        <v>4.5728738700089755E-2</v>
      </c>
      <c r="R175" s="55">
        <f t="shared" si="74"/>
        <v>3.8864839999999998E-2</v>
      </c>
      <c r="S175" s="56">
        <f t="shared" si="75"/>
        <v>1110870</v>
      </c>
      <c r="T175" s="123">
        <f t="shared" si="76"/>
        <v>0.23155079386624952</v>
      </c>
      <c r="U175" s="49">
        <f t="shared" si="77"/>
        <v>4.7223200044508751E-2</v>
      </c>
      <c r="V175" s="49">
        <f t="shared" si="83"/>
        <v>4.0349492078497924E-2</v>
      </c>
      <c r="W175" s="56">
        <f t="shared" si="78"/>
        <v>1110870</v>
      </c>
      <c r="X175" s="122">
        <f t="shared" si="79"/>
        <v>4.7223200044508751E-2</v>
      </c>
      <c r="Y175" s="55">
        <f t="shared" si="80"/>
        <v>4.0349492078497917E-2</v>
      </c>
      <c r="Z175" s="56">
        <f t="shared" si="81"/>
        <v>1110870</v>
      </c>
      <c r="AA175" s="124">
        <f t="shared" si="84"/>
        <v>1110870</v>
      </c>
      <c r="AB175" s="51">
        <f t="shared" si="85"/>
        <v>1905.3636539151948</v>
      </c>
      <c r="AC175" s="55">
        <f t="shared" si="86"/>
        <v>4.7454708488916086E-2</v>
      </c>
      <c r="AD175" s="55">
        <f t="shared" si="87"/>
        <v>4.0579480960085901E-2</v>
      </c>
      <c r="AE175" s="116"/>
      <c r="AF175" s="160">
        <v>1128890.9040064733</v>
      </c>
      <c r="AG175" s="118">
        <f t="shared" si="88"/>
        <v>1936.2730992189915</v>
      </c>
      <c r="AH175" s="55">
        <f t="shared" si="82"/>
        <v>-1.5963370722995807E-2</v>
      </c>
      <c r="AI175" s="55">
        <f t="shared" si="82"/>
        <v>-1.5963370722995807E-2</v>
      </c>
      <c r="AJ175" s="119">
        <f t="shared" si="89"/>
        <v>0</v>
      </c>
      <c r="AL175" s="120">
        <v>851441</v>
      </c>
      <c r="AM175" s="50">
        <v>86471</v>
      </c>
      <c r="AN175" s="50">
        <v>172958</v>
      </c>
    </row>
    <row r="176" spans="1:40">
      <c r="A176" s="9" t="s">
        <v>376</v>
      </c>
      <c r="B176" s="23" t="s">
        <v>377</v>
      </c>
      <c r="E176" s="134">
        <v>998863.19675320364</v>
      </c>
      <c r="F176" s="52">
        <v>578764.8125</v>
      </c>
      <c r="G176" s="251">
        <f t="shared" si="67"/>
        <v>1725.8533607780512</v>
      </c>
      <c r="H176" s="53">
        <v>-3.6285753162496714E-2</v>
      </c>
      <c r="J176" s="131">
        <v>1041214.0990722852</v>
      </c>
      <c r="K176" s="54">
        <v>582469.875</v>
      </c>
      <c r="L176" s="54">
        <f t="shared" si="68"/>
        <v>1787.5844636124489</v>
      </c>
      <c r="M176" s="127">
        <f t="shared" si="69"/>
        <v>6.4016720090425139E-3</v>
      </c>
      <c r="N176" s="120">
        <f t="shared" si="70"/>
        <v>1047923</v>
      </c>
      <c r="O176" s="125">
        <f t="shared" si="71"/>
        <v>-4.0674537884970996E-2</v>
      </c>
      <c r="P176" s="55">
        <f t="shared" si="72"/>
        <v>-3.4533250926587322E-2</v>
      </c>
      <c r="Q176" s="125">
        <f t="shared" si="73"/>
        <v>4.5515311967406547E-2</v>
      </c>
      <c r="R176" s="55">
        <f t="shared" si="74"/>
        <v>3.8864839999999998E-2</v>
      </c>
      <c r="S176" s="56">
        <f t="shared" si="75"/>
        <v>1047923</v>
      </c>
      <c r="T176" s="123">
        <f t="shared" si="76"/>
        <v>0.74787765948212936</v>
      </c>
      <c r="U176" s="49">
        <f t="shared" si="77"/>
        <v>5.0341234277702984E-2</v>
      </c>
      <c r="V176" s="49">
        <f t="shared" si="83"/>
        <v>4.3660064853574335E-2</v>
      </c>
      <c r="W176" s="56">
        <f t="shared" si="78"/>
        <v>1049147.2029523321</v>
      </c>
      <c r="X176" s="122">
        <f t="shared" si="79"/>
        <v>5.0341234277702984E-2</v>
      </c>
      <c r="Y176" s="55">
        <f t="shared" si="80"/>
        <v>4.3660064853574321E-2</v>
      </c>
      <c r="Z176" s="56">
        <f t="shared" si="81"/>
        <v>1049147.2029523321</v>
      </c>
      <c r="AA176" s="124">
        <f t="shared" si="84"/>
        <v>1049147.2029523321</v>
      </c>
      <c r="AB176" s="51">
        <f t="shared" si="85"/>
        <v>1801.2042304373804</v>
      </c>
      <c r="AC176" s="55">
        <f t="shared" si="86"/>
        <v>5.0341234277702984E-2</v>
      </c>
      <c r="AD176" s="55">
        <f t="shared" si="87"/>
        <v>4.3660064853574543E-2</v>
      </c>
      <c r="AE176" s="116"/>
      <c r="AF176" s="160">
        <v>1089414.2008491654</v>
      </c>
      <c r="AG176" s="118">
        <f t="shared" si="88"/>
        <v>1870.3356990765667</v>
      </c>
      <c r="AH176" s="55">
        <f t="shared" si="82"/>
        <v>-3.6962064442933151E-2</v>
      </c>
      <c r="AI176" s="55">
        <f t="shared" si="82"/>
        <v>-3.696206444293304E-2</v>
      </c>
      <c r="AJ176" s="119">
        <f t="shared" si="89"/>
        <v>0</v>
      </c>
      <c r="AL176" s="120">
        <v>808776</v>
      </c>
      <c r="AM176" s="50">
        <v>81676</v>
      </c>
      <c r="AN176" s="50">
        <v>157471</v>
      </c>
    </row>
    <row r="177" spans="1:40">
      <c r="A177" s="9" t="s">
        <v>378</v>
      </c>
      <c r="B177" s="23" t="s">
        <v>379</v>
      </c>
      <c r="E177" s="134">
        <v>381357.15744772076</v>
      </c>
      <c r="F177" s="52">
        <v>239149.65625</v>
      </c>
      <c r="G177" s="251">
        <f t="shared" si="67"/>
        <v>1594.6381166823055</v>
      </c>
      <c r="H177" s="53">
        <v>-1.1453215031909769E-2</v>
      </c>
      <c r="J177" s="131">
        <v>385849.87892116071</v>
      </c>
      <c r="K177" s="54">
        <v>240568.46875</v>
      </c>
      <c r="L177" s="54">
        <f t="shared" si="68"/>
        <v>1603.9087787607689</v>
      </c>
      <c r="M177" s="127">
        <f t="shared" si="69"/>
        <v>5.9327390314825035E-3</v>
      </c>
      <c r="N177" s="120">
        <f t="shared" si="70"/>
        <v>398348</v>
      </c>
      <c r="O177" s="125">
        <f t="shared" si="71"/>
        <v>-1.1643703209138323E-2</v>
      </c>
      <c r="P177" s="55">
        <f t="shared" si="72"/>
        <v>-5.7800432301556848E-3</v>
      </c>
      <c r="Q177" s="125">
        <f t="shared" si="73"/>
        <v>4.5028153984702834E-2</v>
      </c>
      <c r="R177" s="55">
        <f t="shared" si="74"/>
        <v>3.8864839999999998E-2</v>
      </c>
      <c r="S177" s="56">
        <f t="shared" si="75"/>
        <v>398528.96625644527</v>
      </c>
      <c r="T177" s="123">
        <f t="shared" si="76"/>
        <v>0.12517689724213718</v>
      </c>
      <c r="U177" s="49">
        <f t="shared" si="77"/>
        <v>4.5835522002475759E-2</v>
      </c>
      <c r="V177" s="49">
        <f t="shared" si="83"/>
        <v>3.9667446363672448E-2</v>
      </c>
      <c r="W177" s="56">
        <f t="shared" si="78"/>
        <v>398836.8618287174</v>
      </c>
      <c r="X177" s="122">
        <f t="shared" si="79"/>
        <v>4.5835522002475759E-2</v>
      </c>
      <c r="Y177" s="55">
        <f t="shared" si="80"/>
        <v>3.9667446363672365E-2</v>
      </c>
      <c r="Z177" s="56">
        <f t="shared" si="81"/>
        <v>398836.8618287174</v>
      </c>
      <c r="AA177" s="124">
        <f t="shared" si="84"/>
        <v>398836.8618287174</v>
      </c>
      <c r="AB177" s="51">
        <f t="shared" si="85"/>
        <v>1657.8933386452684</v>
      </c>
      <c r="AC177" s="55">
        <f t="shared" si="86"/>
        <v>4.5835522002475759E-2</v>
      </c>
      <c r="AD177" s="55">
        <f t="shared" si="87"/>
        <v>3.9667446363672365E-2</v>
      </c>
      <c r="AE177" s="116"/>
      <c r="AF177" s="160">
        <v>403845.05349864491</v>
      </c>
      <c r="AG177" s="118">
        <f t="shared" si="88"/>
        <v>1678.7114936426801</v>
      </c>
      <c r="AH177" s="55">
        <f t="shared" si="82"/>
        <v>-1.2401270305380407E-2</v>
      </c>
      <c r="AI177" s="55">
        <f t="shared" si="82"/>
        <v>-1.2401270305380407E-2</v>
      </c>
      <c r="AJ177" s="119">
        <f t="shared" si="89"/>
        <v>0</v>
      </c>
      <c r="AL177" s="120">
        <v>302088</v>
      </c>
      <c r="AM177" s="50">
        <v>31785</v>
      </c>
      <c r="AN177" s="50">
        <v>64475</v>
      </c>
    </row>
    <row r="178" spans="1:40">
      <c r="A178" s="9" t="s">
        <v>380</v>
      </c>
      <c r="B178" s="23" t="s">
        <v>381</v>
      </c>
      <c r="E178" s="134">
        <v>696479.25997632067</v>
      </c>
      <c r="F178" s="52">
        <v>336757.8125</v>
      </c>
      <c r="G178" s="251">
        <f t="shared" si="67"/>
        <v>2068.1903555728813</v>
      </c>
      <c r="H178" s="53">
        <v>8.0122417731181006E-3</v>
      </c>
      <c r="J178" s="131">
        <v>688792.56460543117</v>
      </c>
      <c r="K178" s="54">
        <v>337197.96875</v>
      </c>
      <c r="L178" s="54">
        <f t="shared" si="68"/>
        <v>2042.6948808701302</v>
      </c>
      <c r="M178" s="127">
        <f t="shared" si="69"/>
        <v>1.3070409465258948E-3</v>
      </c>
      <c r="N178" s="120">
        <f t="shared" si="70"/>
        <v>723446</v>
      </c>
      <c r="O178" s="125">
        <f t="shared" si="71"/>
        <v>1.1159666590322193E-2</v>
      </c>
      <c r="P178" s="55">
        <f t="shared" si="72"/>
        <v>1.2481293678031191E-2</v>
      </c>
      <c r="Q178" s="125">
        <f t="shared" si="73"/>
        <v>4.0222678883786056E-2</v>
      </c>
      <c r="R178" s="55">
        <f t="shared" si="74"/>
        <v>3.8864839999999998E-2</v>
      </c>
      <c r="S178" s="56">
        <f t="shared" si="75"/>
        <v>724493.52159956517</v>
      </c>
      <c r="T178" s="123">
        <f t="shared" si="76"/>
        <v>0</v>
      </c>
      <c r="U178" s="49">
        <f t="shared" si="77"/>
        <v>4.0222678883786056E-2</v>
      </c>
      <c r="V178" s="49">
        <f t="shared" si="83"/>
        <v>3.8864839999999998E-2</v>
      </c>
      <c r="W178" s="56">
        <f t="shared" si="78"/>
        <v>724493.52159956517</v>
      </c>
      <c r="X178" s="122">
        <f t="shared" si="79"/>
        <v>4.0222678883786056E-2</v>
      </c>
      <c r="Y178" s="55">
        <f t="shared" si="80"/>
        <v>3.8864840000000012E-2</v>
      </c>
      <c r="Z178" s="56">
        <f t="shared" si="81"/>
        <v>724493.52159956517</v>
      </c>
      <c r="AA178" s="124">
        <f t="shared" si="84"/>
        <v>724493.52159956517</v>
      </c>
      <c r="AB178" s="51">
        <f t="shared" si="85"/>
        <v>2148.5702428317645</v>
      </c>
      <c r="AC178" s="55">
        <f t="shared" si="86"/>
        <v>4.0222678883786056E-2</v>
      </c>
      <c r="AD178" s="55">
        <f t="shared" si="87"/>
        <v>3.8864840000000012E-2</v>
      </c>
      <c r="AE178" s="116"/>
      <c r="AF178" s="160">
        <v>720659.73588162789</v>
      </c>
      <c r="AG178" s="118">
        <f t="shared" si="88"/>
        <v>2137.2007030562158</v>
      </c>
      <c r="AH178" s="55">
        <f t="shared" si="82"/>
        <v>5.3198278286592515E-3</v>
      </c>
      <c r="AI178" s="55">
        <f t="shared" si="82"/>
        <v>5.3198278286592515E-3</v>
      </c>
      <c r="AJ178" s="119">
        <f t="shared" si="89"/>
        <v>0</v>
      </c>
      <c r="AL178" s="120">
        <v>560636</v>
      </c>
      <c r="AM178" s="50">
        <v>51892</v>
      </c>
      <c r="AN178" s="50">
        <v>110918</v>
      </c>
    </row>
    <row r="179" spans="1:40">
      <c r="A179" s="9" t="s">
        <v>382</v>
      </c>
      <c r="B179" s="23" t="s">
        <v>383</v>
      </c>
      <c r="E179" s="134">
        <v>1000440.8694071239</v>
      </c>
      <c r="F179" s="52">
        <v>527745.75</v>
      </c>
      <c r="G179" s="251">
        <f t="shared" si="67"/>
        <v>1895.6872118953565</v>
      </c>
      <c r="H179" s="53">
        <v>1.2460067506070427E-2</v>
      </c>
      <c r="J179" s="131">
        <v>986718.26129863167</v>
      </c>
      <c r="K179" s="54">
        <v>529457.6875</v>
      </c>
      <c r="L179" s="54">
        <f t="shared" si="68"/>
        <v>1863.6395024458525</v>
      </c>
      <c r="M179" s="127">
        <f t="shared" si="69"/>
        <v>3.2438679041943974E-3</v>
      </c>
      <c r="N179" s="120">
        <f t="shared" si="70"/>
        <v>1041784</v>
      </c>
      <c r="O179" s="125">
        <f t="shared" si="71"/>
        <v>1.3907321518942695E-2</v>
      </c>
      <c r="P179" s="55">
        <f t="shared" si="72"/>
        <v>1.719630293704566E-2</v>
      </c>
      <c r="Q179" s="125">
        <f t="shared" si="73"/>
        <v>4.2234780311272146E-2</v>
      </c>
      <c r="R179" s="55">
        <f t="shared" si="74"/>
        <v>3.8864839999999998E-2</v>
      </c>
      <c r="S179" s="56">
        <f t="shared" si="75"/>
        <v>1042694.2697409518</v>
      </c>
      <c r="T179" s="123">
        <f t="shared" si="76"/>
        <v>0</v>
      </c>
      <c r="U179" s="49">
        <f t="shared" si="77"/>
        <v>4.2234780311272146E-2</v>
      </c>
      <c r="V179" s="49">
        <f t="shared" si="83"/>
        <v>3.8864839999999998E-2</v>
      </c>
      <c r="W179" s="56">
        <f t="shared" si="78"/>
        <v>1042694.2697409518</v>
      </c>
      <c r="X179" s="122">
        <f t="shared" si="79"/>
        <v>4.2234780311272146E-2</v>
      </c>
      <c r="Y179" s="55">
        <f t="shared" si="80"/>
        <v>3.8864840000000012E-2</v>
      </c>
      <c r="Z179" s="56">
        <f t="shared" si="81"/>
        <v>1042694.2697409518</v>
      </c>
      <c r="AA179" s="124">
        <f t="shared" si="84"/>
        <v>1042694.2697409518</v>
      </c>
      <c r="AB179" s="51">
        <f t="shared" si="85"/>
        <v>1969.3627920757158</v>
      </c>
      <c r="AC179" s="55">
        <f t="shared" si="86"/>
        <v>4.2234780311272146E-2</v>
      </c>
      <c r="AD179" s="55">
        <f t="shared" si="87"/>
        <v>3.8864840000000012E-2</v>
      </c>
      <c r="AE179" s="116"/>
      <c r="AF179" s="160">
        <v>1032673.8319397096</v>
      </c>
      <c r="AG179" s="118">
        <f t="shared" si="88"/>
        <v>1950.4369401373733</v>
      </c>
      <c r="AH179" s="55">
        <f t="shared" si="82"/>
        <v>9.7033908397006208E-3</v>
      </c>
      <c r="AI179" s="55">
        <f t="shared" si="82"/>
        <v>9.7033908397003987E-3</v>
      </c>
      <c r="AJ179" s="119">
        <f t="shared" si="89"/>
        <v>0</v>
      </c>
      <c r="AL179" s="120">
        <v>797929</v>
      </c>
      <c r="AM179" s="50">
        <v>76423</v>
      </c>
      <c r="AN179" s="50">
        <v>167432</v>
      </c>
    </row>
    <row r="180" spans="1:40">
      <c r="A180" s="9" t="s">
        <v>384</v>
      </c>
      <c r="B180" s="23" t="s">
        <v>385</v>
      </c>
      <c r="E180" s="134">
        <v>1218348.8001352609</v>
      </c>
      <c r="F180" s="52">
        <v>647873.9375</v>
      </c>
      <c r="G180" s="251">
        <f t="shared" si="67"/>
        <v>1880.5337421606976</v>
      </c>
      <c r="H180" s="53">
        <v>-1.0219938666509165E-3</v>
      </c>
      <c r="J180" s="131">
        <v>1220489.3621065118</v>
      </c>
      <c r="K180" s="54">
        <v>653890.9375</v>
      </c>
      <c r="L180" s="54">
        <f t="shared" si="68"/>
        <v>1866.502947376468</v>
      </c>
      <c r="M180" s="127">
        <f t="shared" si="69"/>
        <v>9.2873005869293923E-3</v>
      </c>
      <c r="N180" s="120">
        <f t="shared" si="70"/>
        <v>1278951</v>
      </c>
      <c r="O180" s="125">
        <f t="shared" si="71"/>
        <v>-1.7538554924857452E-3</v>
      </c>
      <c r="P180" s="55">
        <f t="shared" si="72"/>
        <v>7.5171565112988059E-3</v>
      </c>
      <c r="Q180" s="125">
        <f t="shared" si="73"/>
        <v>4.8513090038272422E-2</v>
      </c>
      <c r="R180" s="55">
        <f t="shared" si="74"/>
        <v>3.8864839999999998E-2</v>
      </c>
      <c r="S180" s="56">
        <f t="shared" si="75"/>
        <v>1278951</v>
      </c>
      <c r="T180" s="123">
        <f t="shared" si="76"/>
        <v>0</v>
      </c>
      <c r="U180" s="49">
        <f t="shared" si="77"/>
        <v>4.8513090038272422E-2</v>
      </c>
      <c r="V180" s="49">
        <f t="shared" si="83"/>
        <v>3.8864839999999998E-2</v>
      </c>
      <c r="W180" s="56">
        <f t="shared" si="78"/>
        <v>1278951</v>
      </c>
      <c r="X180" s="122">
        <f t="shared" si="79"/>
        <v>4.8513090038272422E-2</v>
      </c>
      <c r="Y180" s="55">
        <f t="shared" si="80"/>
        <v>3.8864840000000012E-2</v>
      </c>
      <c r="Z180" s="56">
        <f t="shared" si="81"/>
        <v>1278951</v>
      </c>
      <c r="AA180" s="124">
        <f t="shared" si="84"/>
        <v>1278951</v>
      </c>
      <c r="AB180" s="51">
        <f t="shared" si="85"/>
        <v>1955.9087405153095</v>
      </c>
      <c r="AC180" s="55">
        <f t="shared" si="86"/>
        <v>4.9741256246167875E-2</v>
      </c>
      <c r="AD180" s="55">
        <f t="shared" si="87"/>
        <v>4.0081704818552E-2</v>
      </c>
      <c r="AE180" s="116"/>
      <c r="AF180" s="160">
        <v>1278447.9577502282</v>
      </c>
      <c r="AG180" s="118">
        <f t="shared" si="88"/>
        <v>1955.1394344721718</v>
      </c>
      <c r="AH180" s="55">
        <f t="shared" si="82"/>
        <v>3.9347886374430097E-4</v>
      </c>
      <c r="AI180" s="55">
        <f t="shared" si="82"/>
        <v>3.9347886374430097E-4</v>
      </c>
      <c r="AJ180" s="119">
        <f t="shared" si="89"/>
        <v>0</v>
      </c>
      <c r="AL180" s="120">
        <v>904555</v>
      </c>
      <c r="AM180" s="50">
        <v>101572</v>
      </c>
      <c r="AN180" s="50">
        <v>272824</v>
      </c>
    </row>
    <row r="181" spans="1:40">
      <c r="A181" s="9" t="s">
        <v>386</v>
      </c>
      <c r="B181" s="23" t="s">
        <v>387</v>
      </c>
      <c r="E181" s="134">
        <v>880420.83867843263</v>
      </c>
      <c r="F181" s="52">
        <v>563792.625</v>
      </c>
      <c r="G181" s="251">
        <f t="shared" si="67"/>
        <v>1561.6040360202169</v>
      </c>
      <c r="H181" s="53">
        <v>-6.6486306037331078E-3</v>
      </c>
      <c r="J181" s="131">
        <v>885826.11402324389</v>
      </c>
      <c r="K181" s="54">
        <v>568164.25</v>
      </c>
      <c r="L181" s="54">
        <f t="shared" si="68"/>
        <v>1559.1021681199475</v>
      </c>
      <c r="M181" s="127">
        <f t="shared" si="69"/>
        <v>7.7539591795829921E-3</v>
      </c>
      <c r="N181" s="120">
        <f t="shared" si="70"/>
        <v>923612</v>
      </c>
      <c r="O181" s="125">
        <f t="shared" si="71"/>
        <v>-6.1019598081858417E-3</v>
      </c>
      <c r="P181" s="55">
        <f t="shared" si="72"/>
        <v>1.6046850241291377E-3</v>
      </c>
      <c r="Q181" s="125">
        <f t="shared" si="73"/>
        <v>4.6920155562464094E-2</v>
      </c>
      <c r="R181" s="55">
        <f t="shared" si="74"/>
        <v>3.8864839999999998E-2</v>
      </c>
      <c r="S181" s="56">
        <f t="shared" si="75"/>
        <v>923612</v>
      </c>
      <c r="T181" s="123">
        <f t="shared" si="76"/>
        <v>0</v>
      </c>
      <c r="U181" s="49">
        <f t="shared" si="77"/>
        <v>4.6920155562464094E-2</v>
      </c>
      <c r="V181" s="49">
        <f t="shared" si="83"/>
        <v>3.8864839999999998E-2</v>
      </c>
      <c r="W181" s="56">
        <f t="shared" si="78"/>
        <v>923612</v>
      </c>
      <c r="X181" s="122">
        <f t="shared" si="79"/>
        <v>4.6920155562464094E-2</v>
      </c>
      <c r="Y181" s="55">
        <f t="shared" si="80"/>
        <v>3.8864840000000012E-2</v>
      </c>
      <c r="Z181" s="56">
        <f t="shared" si="81"/>
        <v>923612</v>
      </c>
      <c r="AA181" s="124">
        <f t="shared" si="84"/>
        <v>923612</v>
      </c>
      <c r="AB181" s="51">
        <f t="shared" si="85"/>
        <v>1625.6073837803065</v>
      </c>
      <c r="AC181" s="55">
        <f t="shared" si="86"/>
        <v>4.9057404622998346E-2</v>
      </c>
      <c r="AD181" s="55">
        <f t="shared" si="87"/>
        <v>4.0985644429559542E-2</v>
      </c>
      <c r="AE181" s="116"/>
      <c r="AF181" s="160">
        <v>927159.36184449797</v>
      </c>
      <c r="AG181" s="118">
        <f t="shared" si="88"/>
        <v>1631.8509336771858</v>
      </c>
      <c r="AH181" s="55">
        <f t="shared" si="82"/>
        <v>-3.8260540641479324E-3</v>
      </c>
      <c r="AI181" s="55">
        <f t="shared" si="82"/>
        <v>-3.8260540641480434E-3</v>
      </c>
      <c r="AJ181" s="119">
        <f t="shared" si="89"/>
        <v>0</v>
      </c>
      <c r="AL181" s="120">
        <v>677273</v>
      </c>
      <c r="AM181" s="50">
        <v>76077</v>
      </c>
      <c r="AN181" s="50">
        <v>170262</v>
      </c>
    </row>
    <row r="182" spans="1:40">
      <c r="A182" s="9" t="s">
        <v>388</v>
      </c>
      <c r="B182" s="23" t="s">
        <v>389</v>
      </c>
      <c r="E182" s="134">
        <v>808044.76708996948</v>
      </c>
      <c r="F182" s="52">
        <v>547396.375</v>
      </c>
      <c r="G182" s="251">
        <f t="shared" si="67"/>
        <v>1476.160245105696</v>
      </c>
      <c r="H182" s="53">
        <v>3.7136391095951016E-3</v>
      </c>
      <c r="J182" s="131">
        <v>805205.31001372368</v>
      </c>
      <c r="K182" s="54">
        <v>550345.9375</v>
      </c>
      <c r="L182" s="54">
        <f t="shared" si="68"/>
        <v>1463.0894045869534</v>
      </c>
      <c r="M182" s="127">
        <f t="shared" si="69"/>
        <v>5.3883486166674821E-3</v>
      </c>
      <c r="N182" s="120">
        <f t="shared" si="70"/>
        <v>843040</v>
      </c>
      <c r="O182" s="125">
        <f t="shared" si="71"/>
        <v>3.5263764917266016E-3</v>
      </c>
      <c r="P182" s="55">
        <f t="shared" si="72"/>
        <v>8.9337264542850292E-3</v>
      </c>
      <c r="Q182" s="125">
        <f t="shared" si="73"/>
        <v>4.4462605923518472E-2</v>
      </c>
      <c r="R182" s="55">
        <f t="shared" si="74"/>
        <v>3.8864839999999998E-2</v>
      </c>
      <c r="S182" s="56">
        <f t="shared" si="75"/>
        <v>843972.5431376521</v>
      </c>
      <c r="T182" s="123">
        <f t="shared" si="76"/>
        <v>0</v>
      </c>
      <c r="U182" s="49">
        <f t="shared" si="77"/>
        <v>4.4462605923518472E-2</v>
      </c>
      <c r="V182" s="49">
        <f t="shared" si="83"/>
        <v>3.8864839999999998E-2</v>
      </c>
      <c r="W182" s="56">
        <f t="shared" si="78"/>
        <v>843972.5431376521</v>
      </c>
      <c r="X182" s="122">
        <f t="shared" si="79"/>
        <v>4.4462605923518472E-2</v>
      </c>
      <c r="Y182" s="55">
        <f t="shared" si="80"/>
        <v>3.8864840000000012E-2</v>
      </c>
      <c r="Z182" s="56">
        <f t="shared" si="81"/>
        <v>843972.5431376521</v>
      </c>
      <c r="AA182" s="124">
        <f t="shared" si="84"/>
        <v>843972.5431376521</v>
      </c>
      <c r="AB182" s="51">
        <f t="shared" si="85"/>
        <v>1533.5309768460897</v>
      </c>
      <c r="AC182" s="55">
        <f t="shared" si="86"/>
        <v>4.4462605923518472E-2</v>
      </c>
      <c r="AD182" s="55">
        <f t="shared" si="87"/>
        <v>3.8864840000000012E-2</v>
      </c>
      <c r="AE182" s="116"/>
      <c r="AF182" s="160">
        <v>842627.64706344903</v>
      </c>
      <c r="AG182" s="118">
        <f t="shared" si="88"/>
        <v>1531.087248306342</v>
      </c>
      <c r="AH182" s="55">
        <f t="shared" si="82"/>
        <v>1.5960739941183189E-3</v>
      </c>
      <c r="AI182" s="55">
        <f t="shared" si="82"/>
        <v>1.5960739941183189E-3</v>
      </c>
      <c r="AJ182" s="119">
        <f t="shared" si="89"/>
        <v>0</v>
      </c>
      <c r="AL182" s="120">
        <v>633895</v>
      </c>
      <c r="AM182" s="50">
        <v>74559</v>
      </c>
      <c r="AN182" s="50">
        <v>134586</v>
      </c>
    </row>
    <row r="183" spans="1:40">
      <c r="A183" s="9" t="s">
        <v>390</v>
      </c>
      <c r="B183" s="23" t="s">
        <v>391</v>
      </c>
      <c r="E183" s="134">
        <v>1702611.6927699712</v>
      </c>
      <c r="F183" s="52">
        <v>1017741.5</v>
      </c>
      <c r="G183" s="251">
        <f t="shared" si="67"/>
        <v>1672.9313806796433</v>
      </c>
      <c r="H183" s="53">
        <v>-8.7001667079034117E-3</v>
      </c>
      <c r="J183" s="131">
        <v>1718483.809019397</v>
      </c>
      <c r="K183" s="54">
        <v>1026830</v>
      </c>
      <c r="L183" s="54">
        <f t="shared" si="68"/>
        <v>1673.5816143075263</v>
      </c>
      <c r="M183" s="127">
        <f t="shared" si="69"/>
        <v>8.9300672125485203E-3</v>
      </c>
      <c r="N183" s="120">
        <f t="shared" si="70"/>
        <v>1787926</v>
      </c>
      <c r="O183" s="125">
        <f t="shared" si="71"/>
        <v>-9.2361162590660628E-3</v>
      </c>
      <c r="P183" s="55">
        <f t="shared" si="72"/>
        <v>-3.8852818549395263E-4</v>
      </c>
      <c r="Q183" s="125">
        <f t="shared" si="73"/>
        <v>4.8141972845953562E-2</v>
      </c>
      <c r="R183" s="55">
        <f t="shared" si="74"/>
        <v>3.8864839999999998E-2</v>
      </c>
      <c r="S183" s="56">
        <f t="shared" si="75"/>
        <v>1787926</v>
      </c>
      <c r="T183" s="123">
        <f t="shared" si="76"/>
        <v>8.4142541525490545E-3</v>
      </c>
      <c r="U183" s="49">
        <f t="shared" si="77"/>
        <v>4.8196404948077642E-2</v>
      </c>
      <c r="V183" s="49">
        <f t="shared" si="83"/>
        <v>3.8918790322121581E-2</v>
      </c>
      <c r="W183" s="56">
        <f t="shared" si="78"/>
        <v>1787926</v>
      </c>
      <c r="X183" s="122">
        <f t="shared" si="79"/>
        <v>4.8196404948077642E-2</v>
      </c>
      <c r="Y183" s="55">
        <f t="shared" si="80"/>
        <v>3.8918790322121533E-2</v>
      </c>
      <c r="Z183" s="56">
        <f t="shared" si="81"/>
        <v>1787926</v>
      </c>
      <c r="AA183" s="124">
        <f t="shared" si="84"/>
        <v>1787926</v>
      </c>
      <c r="AB183" s="51">
        <f t="shared" si="85"/>
        <v>1741.2093530574682</v>
      </c>
      <c r="AC183" s="55">
        <f t="shared" si="86"/>
        <v>5.0107906337252484E-2</v>
      </c>
      <c r="AD183" s="55">
        <f t="shared" si="87"/>
        <v>4.0813372960991634E-2</v>
      </c>
      <c r="AE183" s="116"/>
      <c r="AF183" s="160">
        <v>1799411.5625248537</v>
      </c>
      <c r="AG183" s="118">
        <f t="shared" si="88"/>
        <v>1752.3948097784967</v>
      </c>
      <c r="AH183" s="55">
        <f t="shared" si="82"/>
        <v>-6.382954719229228E-3</v>
      </c>
      <c r="AI183" s="55">
        <f t="shared" si="82"/>
        <v>-6.382954719229228E-3</v>
      </c>
      <c r="AJ183" s="119">
        <f t="shared" si="89"/>
        <v>0</v>
      </c>
      <c r="AL183" s="120">
        <v>1297225</v>
      </c>
      <c r="AM183" s="50">
        <v>137908</v>
      </c>
      <c r="AN183" s="50">
        <v>352793</v>
      </c>
    </row>
    <row r="184" spans="1:40">
      <c r="A184" s="9" t="s">
        <v>392</v>
      </c>
      <c r="B184" s="23" t="s">
        <v>393</v>
      </c>
      <c r="E184" s="134">
        <v>726962.28596427268</v>
      </c>
      <c r="F184" s="52">
        <v>462630.34375</v>
      </c>
      <c r="G184" s="251">
        <f t="shared" si="67"/>
        <v>1571.3674984473446</v>
      </c>
      <c r="H184" s="53">
        <v>2.6279592298186438E-2</v>
      </c>
      <c r="J184" s="131">
        <v>706630.11419577536</v>
      </c>
      <c r="K184" s="54">
        <v>465062.5</v>
      </c>
      <c r="L184" s="54">
        <f t="shared" si="68"/>
        <v>1519.430429664347</v>
      </c>
      <c r="M184" s="127">
        <f t="shared" si="69"/>
        <v>5.2572345996273473E-3</v>
      </c>
      <c r="N184" s="120">
        <f t="shared" si="70"/>
        <v>758378</v>
      </c>
      <c r="O184" s="125">
        <f t="shared" si="71"/>
        <v>2.8773429493077263E-2</v>
      </c>
      <c r="P184" s="55">
        <f t="shared" si="72"/>
        <v>3.4181932761785605E-2</v>
      </c>
      <c r="Q184" s="125">
        <f t="shared" si="73"/>
        <v>4.4326396181184391E-2</v>
      </c>
      <c r="R184" s="55">
        <f t="shared" si="74"/>
        <v>3.8864839999999998E-2</v>
      </c>
      <c r="S184" s="56">
        <f t="shared" si="75"/>
        <v>759185.90426070453</v>
      </c>
      <c r="T184" s="123">
        <f t="shared" si="76"/>
        <v>0</v>
      </c>
      <c r="U184" s="49">
        <f t="shared" si="77"/>
        <v>4.4326396181184391E-2</v>
      </c>
      <c r="V184" s="49">
        <f t="shared" si="83"/>
        <v>3.8864839999999998E-2</v>
      </c>
      <c r="W184" s="56">
        <f t="shared" si="78"/>
        <v>759185.90426070453</v>
      </c>
      <c r="X184" s="122">
        <f t="shared" si="79"/>
        <v>4.4326396181184391E-2</v>
      </c>
      <c r="Y184" s="55">
        <f t="shared" si="80"/>
        <v>3.8864840000000012E-2</v>
      </c>
      <c r="Z184" s="56">
        <f t="shared" si="81"/>
        <v>759185.90426070453</v>
      </c>
      <c r="AA184" s="124">
        <f t="shared" si="84"/>
        <v>759185.90426070453</v>
      </c>
      <c r="AB184" s="51">
        <f t="shared" si="85"/>
        <v>1632.4384448557012</v>
      </c>
      <c r="AC184" s="55">
        <f t="shared" si="86"/>
        <v>4.4326396181184391E-2</v>
      </c>
      <c r="AD184" s="55">
        <f t="shared" si="87"/>
        <v>3.8864840000000234E-2</v>
      </c>
      <c r="AE184" s="116"/>
      <c r="AF184" s="160">
        <v>739635.37286015449</v>
      </c>
      <c r="AG184" s="118">
        <f t="shared" si="88"/>
        <v>1590.3999416425845</v>
      </c>
      <c r="AH184" s="55">
        <f t="shared" si="82"/>
        <v>2.6432661440932037E-2</v>
      </c>
      <c r="AI184" s="55">
        <f t="shared" si="82"/>
        <v>2.6432661440932037E-2</v>
      </c>
      <c r="AJ184" s="119">
        <f t="shared" si="89"/>
        <v>0</v>
      </c>
      <c r="AL184" s="120">
        <v>569368</v>
      </c>
      <c r="AM184" s="50">
        <v>62366</v>
      </c>
      <c r="AN184" s="50">
        <v>126644</v>
      </c>
    </row>
    <row r="185" spans="1:40">
      <c r="A185" s="9" t="s">
        <v>394</v>
      </c>
      <c r="B185" s="23" t="s">
        <v>395</v>
      </c>
      <c r="E185" s="134">
        <v>2356598.5341328136</v>
      </c>
      <c r="F185" s="52">
        <v>1320167.625</v>
      </c>
      <c r="G185" s="251">
        <f t="shared" si="67"/>
        <v>1785.0752355276197</v>
      </c>
      <c r="H185" s="53">
        <v>-8.5738540770791127E-3</v>
      </c>
      <c r="J185" s="131">
        <v>2379323.8880824265</v>
      </c>
      <c r="K185" s="54">
        <v>1329445</v>
      </c>
      <c r="L185" s="54">
        <f t="shared" si="68"/>
        <v>1789.7121641605531</v>
      </c>
      <c r="M185" s="127">
        <f t="shared" si="69"/>
        <v>7.0274219912036529E-3</v>
      </c>
      <c r="N185" s="120">
        <f t="shared" si="70"/>
        <v>2470612</v>
      </c>
      <c r="O185" s="125">
        <f t="shared" si="71"/>
        <v>-9.5511813517444866E-3</v>
      </c>
      <c r="P185" s="55">
        <f t="shared" si="72"/>
        <v>-2.590879542414215E-3</v>
      </c>
      <c r="Q185" s="125">
        <f t="shared" si="73"/>
        <v>4.6165381622504276E-2</v>
      </c>
      <c r="R185" s="55">
        <f t="shared" si="74"/>
        <v>3.8864839999999998E-2</v>
      </c>
      <c r="S185" s="56">
        <f t="shared" si="75"/>
        <v>2470612</v>
      </c>
      <c r="T185" s="123">
        <f t="shared" si="76"/>
        <v>5.611000633273882E-2</v>
      </c>
      <c r="U185" s="49">
        <f t="shared" si="77"/>
        <v>4.6527674695853394E-2</v>
      </c>
      <c r="V185" s="49">
        <f t="shared" si="83"/>
        <v>3.9224604853903076E-2</v>
      </c>
      <c r="W185" s="56">
        <f t="shared" si="78"/>
        <v>2470612</v>
      </c>
      <c r="X185" s="122">
        <f t="shared" si="79"/>
        <v>4.6527674695853394E-2</v>
      </c>
      <c r="Y185" s="55">
        <f t="shared" si="80"/>
        <v>3.9224604853903111E-2</v>
      </c>
      <c r="Z185" s="56">
        <f t="shared" si="81"/>
        <v>2470612</v>
      </c>
      <c r="AA185" s="124">
        <f t="shared" si="84"/>
        <v>2470612</v>
      </c>
      <c r="AB185" s="51">
        <f t="shared" si="85"/>
        <v>1858.3784962898051</v>
      </c>
      <c r="AC185" s="55">
        <f t="shared" si="86"/>
        <v>4.8380521423493805E-2</v>
      </c>
      <c r="AD185" s="55">
        <f t="shared" si="87"/>
        <v>4.1064521709371471E-2</v>
      </c>
      <c r="AE185" s="116"/>
      <c r="AF185" s="160">
        <v>2491544.3680625684</v>
      </c>
      <c r="AG185" s="118">
        <f t="shared" si="88"/>
        <v>1874.1236892557183</v>
      </c>
      <c r="AH185" s="55">
        <f t="shared" si="82"/>
        <v>-8.401362757527564E-3</v>
      </c>
      <c r="AI185" s="55">
        <f t="shared" si="82"/>
        <v>-8.401362757527564E-3</v>
      </c>
      <c r="AJ185" s="119">
        <f t="shared" si="89"/>
        <v>0</v>
      </c>
      <c r="AL185" s="120">
        <v>1782709</v>
      </c>
      <c r="AM185" s="50">
        <v>195619</v>
      </c>
      <c r="AN185" s="50">
        <v>492284</v>
      </c>
    </row>
    <row r="186" spans="1:40">
      <c r="A186" s="9" t="s">
        <v>396</v>
      </c>
      <c r="B186" s="23" t="s">
        <v>397</v>
      </c>
      <c r="E186" s="134">
        <v>1527709.110763473</v>
      </c>
      <c r="F186" s="52">
        <v>884667.0625</v>
      </c>
      <c r="G186" s="251">
        <f t="shared" si="67"/>
        <v>1726.874635126899</v>
      </c>
      <c r="H186" s="53">
        <v>-6.5657904675142653E-4</v>
      </c>
      <c r="J186" s="131">
        <v>1525861.1930333916</v>
      </c>
      <c r="K186" s="54">
        <v>888936.5</v>
      </c>
      <c r="L186" s="54">
        <f t="shared" si="68"/>
        <v>1716.501902029438</v>
      </c>
      <c r="M186" s="127">
        <f t="shared" si="69"/>
        <v>4.8260387223357792E-3</v>
      </c>
      <c r="N186" s="120">
        <f t="shared" si="70"/>
        <v>1594256</v>
      </c>
      <c r="O186" s="125">
        <f t="shared" si="71"/>
        <v>1.2110654222798889E-3</v>
      </c>
      <c r="P186" s="55">
        <f t="shared" si="72"/>
        <v>6.0429487932387449E-3</v>
      </c>
      <c r="Q186" s="125">
        <f t="shared" si="73"/>
        <v>4.3878441945113256E-2</v>
      </c>
      <c r="R186" s="55">
        <f t="shared" si="74"/>
        <v>3.8864839999999998E-2</v>
      </c>
      <c r="S186" s="56">
        <f t="shared" si="75"/>
        <v>1594742.6062891285</v>
      </c>
      <c r="T186" s="123">
        <f t="shared" si="76"/>
        <v>0</v>
      </c>
      <c r="U186" s="49">
        <f t="shared" si="77"/>
        <v>4.3878441945113256E-2</v>
      </c>
      <c r="V186" s="49">
        <f t="shared" si="83"/>
        <v>3.8864839999999998E-2</v>
      </c>
      <c r="W186" s="56">
        <f t="shared" si="78"/>
        <v>1594742.6062891285</v>
      </c>
      <c r="X186" s="122">
        <f t="shared" si="79"/>
        <v>4.3878441945113256E-2</v>
      </c>
      <c r="Y186" s="55">
        <f t="shared" si="80"/>
        <v>3.8864840000000012E-2</v>
      </c>
      <c r="Z186" s="56">
        <f t="shared" si="81"/>
        <v>1594742.6062891285</v>
      </c>
      <c r="AA186" s="124">
        <f t="shared" si="84"/>
        <v>1594742.6062891285</v>
      </c>
      <c r="AB186" s="51">
        <f t="shared" si="85"/>
        <v>1793.9893415211643</v>
      </c>
      <c r="AC186" s="55">
        <f t="shared" si="86"/>
        <v>4.3878441945113256E-2</v>
      </c>
      <c r="AD186" s="55">
        <f t="shared" si="87"/>
        <v>3.8864840000000012E-2</v>
      </c>
      <c r="AE186" s="116"/>
      <c r="AF186" s="160">
        <v>1597158.2988476832</v>
      </c>
      <c r="AG186" s="118">
        <f t="shared" si="88"/>
        <v>1796.7068500929854</v>
      </c>
      <c r="AH186" s="55">
        <f t="shared" si="82"/>
        <v>-1.5124941342994358E-3</v>
      </c>
      <c r="AI186" s="55">
        <f t="shared" si="82"/>
        <v>-1.5124941342993248E-3</v>
      </c>
      <c r="AJ186" s="119">
        <f t="shared" si="89"/>
        <v>0</v>
      </c>
      <c r="AL186" s="120">
        <v>1190296</v>
      </c>
      <c r="AM186" s="50">
        <v>125482</v>
      </c>
      <c r="AN186" s="50">
        <v>278478</v>
      </c>
    </row>
    <row r="187" spans="1:40">
      <c r="A187" s="9" t="s">
        <v>398</v>
      </c>
      <c r="B187" s="23" t="s">
        <v>399</v>
      </c>
      <c r="E187" s="134">
        <v>1864268.1562002185</v>
      </c>
      <c r="F187" s="52">
        <v>1053807.5</v>
      </c>
      <c r="G187" s="251">
        <f t="shared" si="67"/>
        <v>1769.0784666081977</v>
      </c>
      <c r="H187" s="53">
        <v>1.7972669571737709E-2</v>
      </c>
      <c r="J187" s="131">
        <v>1833062.3736651861</v>
      </c>
      <c r="K187" s="54">
        <v>1058006.75</v>
      </c>
      <c r="L187" s="54">
        <f t="shared" si="68"/>
        <v>1732.5620783281261</v>
      </c>
      <c r="M187" s="127">
        <f t="shared" si="69"/>
        <v>3.9848359401504219E-3</v>
      </c>
      <c r="N187" s="120">
        <f t="shared" si="70"/>
        <v>1941253</v>
      </c>
      <c r="O187" s="125">
        <f t="shared" si="71"/>
        <v>1.7023851988537064E-2</v>
      </c>
      <c r="P187" s="55">
        <f t="shared" si="72"/>
        <v>2.1076525185931061E-2</v>
      </c>
      <c r="Q187" s="125">
        <f t="shared" si="73"/>
        <v>4.3004545951390583E-2</v>
      </c>
      <c r="R187" s="55">
        <f t="shared" si="74"/>
        <v>3.8864839999999998E-2</v>
      </c>
      <c r="S187" s="56">
        <f t="shared" si="75"/>
        <v>1944440.161789245</v>
      </c>
      <c r="T187" s="123">
        <f t="shared" si="76"/>
        <v>0</v>
      </c>
      <c r="U187" s="49">
        <f t="shared" si="77"/>
        <v>4.3004545951390583E-2</v>
      </c>
      <c r="V187" s="49">
        <f t="shared" si="83"/>
        <v>3.8864839999999998E-2</v>
      </c>
      <c r="W187" s="56">
        <f t="shared" si="78"/>
        <v>1944440.161789245</v>
      </c>
      <c r="X187" s="122">
        <f t="shared" si="79"/>
        <v>4.3004545951390583E-2</v>
      </c>
      <c r="Y187" s="55">
        <f t="shared" si="80"/>
        <v>3.8864840000000012E-2</v>
      </c>
      <c r="Z187" s="56">
        <f t="shared" si="81"/>
        <v>1944440.161789245</v>
      </c>
      <c r="AA187" s="124">
        <f t="shared" si="84"/>
        <v>1944440.161789245</v>
      </c>
      <c r="AB187" s="51">
        <f t="shared" si="85"/>
        <v>1837.8334181603709</v>
      </c>
      <c r="AC187" s="55">
        <f t="shared" si="86"/>
        <v>4.3004545951390583E-2</v>
      </c>
      <c r="AD187" s="55">
        <f t="shared" si="87"/>
        <v>3.8864840000000234E-2</v>
      </c>
      <c r="AE187" s="116"/>
      <c r="AF187" s="160">
        <v>1917794.9711804909</v>
      </c>
      <c r="AG187" s="118">
        <f t="shared" si="88"/>
        <v>1812.6490886570346</v>
      </c>
      <c r="AH187" s="55">
        <f t="shared" si="82"/>
        <v>1.3893659650360268E-2</v>
      </c>
      <c r="AI187" s="55">
        <f t="shared" si="82"/>
        <v>1.3893659650360268E-2</v>
      </c>
      <c r="AJ187" s="119">
        <f t="shared" si="89"/>
        <v>0</v>
      </c>
      <c r="AL187" s="120">
        <v>1507743</v>
      </c>
      <c r="AM187" s="50">
        <v>150385</v>
      </c>
      <c r="AN187" s="50">
        <v>283125</v>
      </c>
    </row>
    <row r="188" spans="1:40">
      <c r="A188" s="9" t="s">
        <v>400</v>
      </c>
      <c r="B188" s="23" t="s">
        <v>401</v>
      </c>
      <c r="E188" s="134">
        <v>1128699.0048190625</v>
      </c>
      <c r="F188" s="52">
        <v>536622.875</v>
      </c>
      <c r="G188" s="251">
        <f t="shared" si="67"/>
        <v>2103.3374785207629</v>
      </c>
      <c r="H188" s="53">
        <v>1.4612537134830905E-2</v>
      </c>
      <c r="J188" s="131">
        <v>1111037.5111513189</v>
      </c>
      <c r="K188" s="54">
        <v>540072.5</v>
      </c>
      <c r="L188" s="54">
        <f t="shared" si="68"/>
        <v>2057.2006742637682</v>
      </c>
      <c r="M188" s="127">
        <f t="shared" si="69"/>
        <v>6.428397224028215E-3</v>
      </c>
      <c r="N188" s="120">
        <f t="shared" si="70"/>
        <v>1180029</v>
      </c>
      <c r="O188" s="125">
        <f t="shared" si="71"/>
        <v>1.5896397277749719E-2</v>
      </c>
      <c r="P188" s="55">
        <f t="shared" si="72"/>
        <v>2.2426982857910227E-2</v>
      </c>
      <c r="Q188" s="125">
        <f t="shared" si="73"/>
        <v>4.5543075853596626E-2</v>
      </c>
      <c r="R188" s="55">
        <f t="shared" si="74"/>
        <v>3.8864839999999998E-2</v>
      </c>
      <c r="S188" s="56">
        <f t="shared" si="75"/>
        <v>1180103.429211416</v>
      </c>
      <c r="T188" s="123">
        <f t="shared" si="76"/>
        <v>0</v>
      </c>
      <c r="U188" s="49">
        <f t="shared" si="77"/>
        <v>4.5543075853596626E-2</v>
      </c>
      <c r="V188" s="49">
        <f t="shared" si="83"/>
        <v>3.8864839999999998E-2</v>
      </c>
      <c r="W188" s="56">
        <f t="shared" si="78"/>
        <v>1180103.429211416</v>
      </c>
      <c r="X188" s="122">
        <f t="shared" si="79"/>
        <v>4.5543075853596626E-2</v>
      </c>
      <c r="Y188" s="55">
        <f t="shared" si="80"/>
        <v>3.8864840000000012E-2</v>
      </c>
      <c r="Z188" s="56">
        <f t="shared" si="81"/>
        <v>1180103.429211416</v>
      </c>
      <c r="AA188" s="124">
        <f t="shared" si="84"/>
        <v>1180103.429211416</v>
      </c>
      <c r="AB188" s="51">
        <f t="shared" si="85"/>
        <v>2185.0833530894761</v>
      </c>
      <c r="AC188" s="55">
        <f t="shared" si="86"/>
        <v>4.5543075853596626E-2</v>
      </c>
      <c r="AD188" s="55">
        <f t="shared" si="87"/>
        <v>3.8864840000000012E-2</v>
      </c>
      <c r="AE188" s="116"/>
      <c r="AF188" s="160">
        <v>1163150.4235723007</v>
      </c>
      <c r="AG188" s="118">
        <f t="shared" si="88"/>
        <v>2153.6931126326572</v>
      </c>
      <c r="AH188" s="55">
        <f t="shared" si="82"/>
        <v>1.4575075841909424E-2</v>
      </c>
      <c r="AI188" s="55">
        <f t="shared" si="82"/>
        <v>1.4575075841909424E-2</v>
      </c>
      <c r="AJ188" s="119">
        <f t="shared" si="89"/>
        <v>0</v>
      </c>
      <c r="AL188" s="120">
        <v>881074</v>
      </c>
      <c r="AM188" s="50">
        <v>84616</v>
      </c>
      <c r="AN188" s="50">
        <v>214339</v>
      </c>
    </row>
    <row r="189" spans="1:40">
      <c r="A189" s="9" t="s">
        <v>402</v>
      </c>
      <c r="B189" s="23" t="s">
        <v>403</v>
      </c>
      <c r="E189" s="134">
        <v>432880.11073824152</v>
      </c>
      <c r="F189" s="52">
        <v>219720.4375</v>
      </c>
      <c r="G189" s="251">
        <f t="shared" si="67"/>
        <v>1970.1404005180061</v>
      </c>
      <c r="H189" s="53">
        <v>1.7210139416444781E-2</v>
      </c>
      <c r="J189" s="131">
        <v>425357.76749380084</v>
      </c>
      <c r="K189" s="54">
        <v>220334</v>
      </c>
      <c r="L189" s="54">
        <f t="shared" si="68"/>
        <v>1930.5135271624029</v>
      </c>
      <c r="M189" s="127">
        <f t="shared" si="69"/>
        <v>2.7924689527345503E-3</v>
      </c>
      <c r="N189" s="120">
        <f t="shared" si="70"/>
        <v>450414</v>
      </c>
      <c r="O189" s="125">
        <f t="shared" si="71"/>
        <v>1.768474404208531E-2</v>
      </c>
      <c r="P189" s="55">
        <f t="shared" si="72"/>
        <v>2.0526597093494248E-2</v>
      </c>
      <c r="Q189" s="125">
        <f t="shared" si="73"/>
        <v>4.1765837811787554E-2</v>
      </c>
      <c r="R189" s="55">
        <f t="shared" si="74"/>
        <v>3.8864839999999998E-2</v>
      </c>
      <c r="S189" s="56">
        <f t="shared" si="75"/>
        <v>450959.71123528352</v>
      </c>
      <c r="T189" s="123">
        <f t="shared" si="76"/>
        <v>0</v>
      </c>
      <c r="U189" s="49">
        <f t="shared" si="77"/>
        <v>4.1765837811787554E-2</v>
      </c>
      <c r="V189" s="49">
        <f t="shared" si="83"/>
        <v>3.8864839999999998E-2</v>
      </c>
      <c r="W189" s="56">
        <f t="shared" si="78"/>
        <v>450959.71123528352</v>
      </c>
      <c r="X189" s="122">
        <f t="shared" si="79"/>
        <v>4.1765837811787554E-2</v>
      </c>
      <c r="Y189" s="55">
        <f t="shared" si="80"/>
        <v>3.8864840000000012E-2</v>
      </c>
      <c r="Z189" s="56">
        <f t="shared" si="81"/>
        <v>450959.71123528352</v>
      </c>
      <c r="AA189" s="124">
        <f t="shared" si="84"/>
        <v>450959.71123528352</v>
      </c>
      <c r="AB189" s="51">
        <f t="shared" si="85"/>
        <v>2046.7095919616743</v>
      </c>
      <c r="AC189" s="55">
        <f t="shared" si="86"/>
        <v>4.1765837811787554E-2</v>
      </c>
      <c r="AD189" s="55">
        <f t="shared" si="87"/>
        <v>3.8864840000000012E-2</v>
      </c>
      <c r="AE189" s="116"/>
      <c r="AF189" s="160">
        <v>445140.36820041703</v>
      </c>
      <c r="AG189" s="118">
        <f t="shared" si="88"/>
        <v>2020.2981301134505</v>
      </c>
      <c r="AH189" s="55">
        <f t="shared" si="82"/>
        <v>1.3073051672200631E-2</v>
      </c>
      <c r="AI189" s="55">
        <f t="shared" si="82"/>
        <v>1.3073051672200853E-2</v>
      </c>
      <c r="AJ189" s="119">
        <f t="shared" si="89"/>
        <v>0</v>
      </c>
      <c r="AL189" s="120">
        <v>350970</v>
      </c>
      <c r="AM189" s="50">
        <v>31044</v>
      </c>
      <c r="AN189" s="50">
        <v>68400</v>
      </c>
    </row>
    <row r="190" spans="1:40">
      <c r="A190" s="9" t="s">
        <v>404</v>
      </c>
      <c r="B190" s="23" t="s">
        <v>405</v>
      </c>
      <c r="E190" s="134">
        <v>281702.80631684442</v>
      </c>
      <c r="F190" s="52">
        <v>168384.8125</v>
      </c>
      <c r="G190" s="251">
        <f t="shared" si="67"/>
        <v>1672.970395218063</v>
      </c>
      <c r="H190" s="53">
        <v>-2.457349783898144E-2</v>
      </c>
      <c r="J190" s="131">
        <v>289148.44731406181</v>
      </c>
      <c r="K190" s="54">
        <v>169595.8125</v>
      </c>
      <c r="L190" s="54">
        <f t="shared" si="68"/>
        <v>1704.9268083435834</v>
      </c>
      <c r="M190" s="127">
        <f t="shared" si="69"/>
        <v>7.1918600140972178E-3</v>
      </c>
      <c r="N190" s="120">
        <f t="shared" si="70"/>
        <v>294776</v>
      </c>
      <c r="O190" s="125">
        <f t="shared" si="71"/>
        <v>-2.57502368294934E-2</v>
      </c>
      <c r="P190" s="55">
        <f t="shared" si="72"/>
        <v>-1.874356891400375E-2</v>
      </c>
      <c r="Q190" s="125">
        <f t="shared" si="73"/>
        <v>4.633621050284753E-2</v>
      </c>
      <c r="R190" s="55">
        <f t="shared" si="74"/>
        <v>3.8864839999999998E-2</v>
      </c>
      <c r="S190" s="56">
        <f t="shared" si="75"/>
        <v>294776</v>
      </c>
      <c r="T190" s="123">
        <f t="shared" si="76"/>
        <v>0.40592461102336219</v>
      </c>
      <c r="U190" s="49">
        <f t="shared" si="77"/>
        <v>4.8957626870297588E-2</v>
      </c>
      <c r="V190" s="49">
        <f t="shared" si="83"/>
        <v>4.1467538126862866E-2</v>
      </c>
      <c r="W190" s="56">
        <f t="shared" si="78"/>
        <v>295494.30719682021</v>
      </c>
      <c r="X190" s="122">
        <f t="shared" si="79"/>
        <v>4.8957626870297588E-2</v>
      </c>
      <c r="Y190" s="55">
        <f t="shared" si="80"/>
        <v>4.1467538126862769E-2</v>
      </c>
      <c r="Z190" s="56">
        <f t="shared" si="81"/>
        <v>295494.30719682021</v>
      </c>
      <c r="AA190" s="124">
        <f t="shared" si="84"/>
        <v>295494.30719682021</v>
      </c>
      <c r="AB190" s="51">
        <f t="shared" si="85"/>
        <v>1742.3443588668808</v>
      </c>
      <c r="AC190" s="55">
        <f t="shared" si="86"/>
        <v>4.8957626870297588E-2</v>
      </c>
      <c r="AD190" s="55">
        <f t="shared" si="87"/>
        <v>4.1467538126862769E-2</v>
      </c>
      <c r="AE190" s="116"/>
      <c r="AF190" s="160">
        <v>302464.84570409788</v>
      </c>
      <c r="AG190" s="118">
        <f t="shared" si="88"/>
        <v>1783.4452469402679</v>
      </c>
      <c r="AH190" s="55">
        <f t="shared" si="82"/>
        <v>-2.3045780712304564E-2</v>
      </c>
      <c r="AI190" s="55">
        <f t="shared" si="82"/>
        <v>-2.3045780712304453E-2</v>
      </c>
      <c r="AJ190" s="119">
        <f t="shared" si="89"/>
        <v>0</v>
      </c>
      <c r="AL190" s="120">
        <v>227920</v>
      </c>
      <c r="AM190" s="50">
        <v>26140</v>
      </c>
      <c r="AN190" s="50">
        <v>40716</v>
      </c>
    </row>
    <row r="191" spans="1:40">
      <c r="A191" s="9" t="s">
        <v>406</v>
      </c>
      <c r="B191" s="23" t="s">
        <v>407</v>
      </c>
      <c r="E191" s="134">
        <v>488130.83941842098</v>
      </c>
      <c r="F191" s="52">
        <v>281462.125</v>
      </c>
      <c r="G191" s="251">
        <f t="shared" si="67"/>
        <v>1734.2682942453482</v>
      </c>
      <c r="H191" s="53">
        <v>5.766737376442066E-3</v>
      </c>
      <c r="J191" s="131">
        <v>483517.93095949385</v>
      </c>
      <c r="K191" s="54">
        <v>283903.5</v>
      </c>
      <c r="L191" s="54">
        <f t="shared" si="68"/>
        <v>1703.1066223540529</v>
      </c>
      <c r="M191" s="127">
        <f t="shared" si="69"/>
        <v>8.6739023945050509E-3</v>
      </c>
      <c r="N191" s="120">
        <f t="shared" si="70"/>
        <v>511322</v>
      </c>
      <c r="O191" s="125">
        <f t="shared" si="71"/>
        <v>9.5403048440689808E-3</v>
      </c>
      <c r="P191" s="55">
        <f t="shared" si="72"/>
        <v>1.8296958911605543E-2</v>
      </c>
      <c r="Q191" s="125">
        <f t="shared" si="73"/>
        <v>4.7875852223243198E-2</v>
      </c>
      <c r="R191" s="55">
        <f t="shared" si="74"/>
        <v>3.8864839999999998E-2</v>
      </c>
      <c r="S191" s="56">
        <f t="shared" si="75"/>
        <v>511500.51935202494</v>
      </c>
      <c r="T191" s="123">
        <f t="shared" si="76"/>
        <v>0</v>
      </c>
      <c r="U191" s="49">
        <f t="shared" si="77"/>
        <v>4.7875852223243198E-2</v>
      </c>
      <c r="V191" s="49">
        <f t="shared" si="83"/>
        <v>3.8864839999999998E-2</v>
      </c>
      <c r="W191" s="56">
        <f t="shared" si="78"/>
        <v>511500.51935202494</v>
      </c>
      <c r="X191" s="122">
        <f t="shared" si="79"/>
        <v>4.7875852223243198E-2</v>
      </c>
      <c r="Y191" s="55">
        <f t="shared" si="80"/>
        <v>3.8864840000000012E-2</v>
      </c>
      <c r="Z191" s="56">
        <f t="shared" si="81"/>
        <v>511500.51935202494</v>
      </c>
      <c r="AA191" s="124">
        <f t="shared" si="84"/>
        <v>511500.51935202494</v>
      </c>
      <c r="AB191" s="51">
        <f t="shared" si="85"/>
        <v>1801.6703540182666</v>
      </c>
      <c r="AC191" s="55">
        <f t="shared" si="86"/>
        <v>4.7875852223243198E-2</v>
      </c>
      <c r="AD191" s="55">
        <f t="shared" si="87"/>
        <v>3.8864840000000012E-2</v>
      </c>
      <c r="AE191" s="116"/>
      <c r="AF191" s="160">
        <v>506178.95234626363</v>
      </c>
      <c r="AG191" s="118">
        <f t="shared" si="88"/>
        <v>1782.9260729306388</v>
      </c>
      <c r="AH191" s="55">
        <f t="shared" si="82"/>
        <v>1.0513212730585808E-2</v>
      </c>
      <c r="AI191" s="55">
        <f t="shared" si="82"/>
        <v>1.0513212730585808E-2</v>
      </c>
      <c r="AJ191" s="119">
        <f t="shared" si="89"/>
        <v>0</v>
      </c>
      <c r="AL191" s="120">
        <v>384668</v>
      </c>
      <c r="AM191" s="50">
        <v>38223</v>
      </c>
      <c r="AN191" s="50">
        <v>88431</v>
      </c>
    </row>
    <row r="192" spans="1:40">
      <c r="A192" s="9" t="s">
        <v>408</v>
      </c>
      <c r="B192" s="23" t="s">
        <v>409</v>
      </c>
      <c r="E192" s="134">
        <v>320710.71622519859</v>
      </c>
      <c r="F192" s="52">
        <v>186162.3125</v>
      </c>
      <c r="G192" s="251">
        <f t="shared" si="67"/>
        <v>1722.7478103292181</v>
      </c>
      <c r="H192" s="53">
        <v>1.2297655100747873E-2</v>
      </c>
      <c r="J192" s="131">
        <v>315947.08482716361</v>
      </c>
      <c r="K192" s="54">
        <v>187122.96875</v>
      </c>
      <c r="L192" s="54">
        <f t="shared" si="68"/>
        <v>1688.446303186196</v>
      </c>
      <c r="M192" s="127">
        <f t="shared" si="69"/>
        <v>5.1603154102417559E-3</v>
      </c>
      <c r="N192" s="120">
        <f t="shared" si="70"/>
        <v>334443</v>
      </c>
      <c r="O192" s="125">
        <f t="shared" si="71"/>
        <v>1.5077307646756299E-2</v>
      </c>
      <c r="P192" s="55">
        <f t="shared" si="72"/>
        <v>2.0315426719992979E-2</v>
      </c>
      <c r="Q192" s="125">
        <f t="shared" si="73"/>
        <v>4.4225710243010363E-2</v>
      </c>
      <c r="R192" s="55">
        <f t="shared" si="74"/>
        <v>3.8864839999999998E-2</v>
      </c>
      <c r="S192" s="56">
        <f t="shared" si="75"/>
        <v>334894.37543280254</v>
      </c>
      <c r="T192" s="123">
        <f t="shared" si="76"/>
        <v>0</v>
      </c>
      <c r="U192" s="49">
        <f t="shared" si="77"/>
        <v>4.4225710243010363E-2</v>
      </c>
      <c r="V192" s="49">
        <f t="shared" si="83"/>
        <v>3.8864839999999998E-2</v>
      </c>
      <c r="W192" s="56">
        <f t="shared" si="78"/>
        <v>334894.37543280254</v>
      </c>
      <c r="X192" s="122">
        <f t="shared" si="79"/>
        <v>4.4225710243010363E-2</v>
      </c>
      <c r="Y192" s="55">
        <f t="shared" si="80"/>
        <v>3.8864840000000012E-2</v>
      </c>
      <c r="Z192" s="56">
        <f t="shared" si="81"/>
        <v>334894.37543280254</v>
      </c>
      <c r="AA192" s="124">
        <f t="shared" si="84"/>
        <v>334894.37543280254</v>
      </c>
      <c r="AB192" s="51">
        <f t="shared" si="85"/>
        <v>1789.7021283380132</v>
      </c>
      <c r="AC192" s="55">
        <f t="shared" si="86"/>
        <v>4.4225710243010363E-2</v>
      </c>
      <c r="AD192" s="55">
        <f t="shared" si="87"/>
        <v>3.886483999999979E-2</v>
      </c>
      <c r="AE192" s="116"/>
      <c r="AF192" s="160">
        <v>330566.65569668898</v>
      </c>
      <c r="AG192" s="118">
        <f t="shared" si="88"/>
        <v>1766.5744505065682</v>
      </c>
      <c r="AH192" s="55">
        <f t="shared" si="82"/>
        <v>1.309182175979795E-2</v>
      </c>
      <c r="AI192" s="55">
        <f t="shared" si="82"/>
        <v>1.309182175979795E-2</v>
      </c>
      <c r="AJ192" s="119">
        <f t="shared" si="89"/>
        <v>0</v>
      </c>
      <c r="AL192" s="120">
        <v>256020</v>
      </c>
      <c r="AM192" s="50">
        <v>26026</v>
      </c>
      <c r="AN192" s="50">
        <v>52397</v>
      </c>
    </row>
    <row r="193" spans="1:40">
      <c r="A193" s="9" t="s">
        <v>410</v>
      </c>
      <c r="B193" s="23" t="s">
        <v>411</v>
      </c>
      <c r="E193" s="134">
        <v>338814.66099918063</v>
      </c>
      <c r="F193" s="52">
        <v>189659.28125</v>
      </c>
      <c r="G193" s="251">
        <f t="shared" si="67"/>
        <v>1786.4386006639506</v>
      </c>
      <c r="H193" s="53">
        <v>-1.5262041785601643E-2</v>
      </c>
      <c r="J193" s="131">
        <v>343653.75745810062</v>
      </c>
      <c r="K193" s="54">
        <v>191002.90625</v>
      </c>
      <c r="L193" s="54">
        <f t="shared" si="68"/>
        <v>1799.2069555648482</v>
      </c>
      <c r="M193" s="127">
        <f t="shared" si="69"/>
        <v>7.0844146995838742E-3</v>
      </c>
      <c r="N193" s="120">
        <f t="shared" si="70"/>
        <v>354284</v>
      </c>
      <c r="O193" s="125">
        <f t="shared" si="71"/>
        <v>-1.4081313979260046E-2</v>
      </c>
      <c r="P193" s="55">
        <f t="shared" si="72"/>
        <v>-7.0966571474202489E-3</v>
      </c>
      <c r="Q193" s="125">
        <f t="shared" si="73"/>
        <v>4.622458934337681E-2</v>
      </c>
      <c r="R193" s="55">
        <f t="shared" si="74"/>
        <v>3.8864839999999998E-2</v>
      </c>
      <c r="S193" s="56">
        <f t="shared" si="75"/>
        <v>354476.22956738318</v>
      </c>
      <c r="T193" s="123">
        <f t="shared" si="76"/>
        <v>0.15369046339838113</v>
      </c>
      <c r="U193" s="49">
        <f t="shared" si="77"/>
        <v>4.7216999525332648E-2</v>
      </c>
      <c r="V193" s="49">
        <f t="shared" si="83"/>
        <v>3.9850268994303155E-2</v>
      </c>
      <c r="W193" s="56">
        <f t="shared" si="78"/>
        <v>354812.47268675471</v>
      </c>
      <c r="X193" s="122">
        <f t="shared" si="79"/>
        <v>4.7216999525332648E-2</v>
      </c>
      <c r="Y193" s="55">
        <f t="shared" si="80"/>
        <v>3.9850268994303217E-2</v>
      </c>
      <c r="Z193" s="56">
        <f t="shared" si="81"/>
        <v>354812.47268675471</v>
      </c>
      <c r="AA193" s="124">
        <f t="shared" si="84"/>
        <v>354812.47268675471</v>
      </c>
      <c r="AB193" s="51">
        <f t="shared" si="85"/>
        <v>1857.6286594422158</v>
      </c>
      <c r="AC193" s="55">
        <f t="shared" si="86"/>
        <v>4.7216999525332648E-2</v>
      </c>
      <c r="AD193" s="55">
        <f t="shared" si="87"/>
        <v>3.9850268994303217E-2</v>
      </c>
      <c r="AE193" s="116"/>
      <c r="AF193" s="160">
        <v>359603.07880295935</v>
      </c>
      <c r="AG193" s="118">
        <f t="shared" si="88"/>
        <v>1882.7099852202348</v>
      </c>
      <c r="AH193" s="55">
        <f t="shared" si="82"/>
        <v>-1.3321927421065305E-2</v>
      </c>
      <c r="AI193" s="55">
        <f t="shared" si="82"/>
        <v>-1.3321927421065305E-2</v>
      </c>
      <c r="AJ193" s="119">
        <f t="shared" si="89"/>
        <v>0</v>
      </c>
      <c r="AL193" s="120">
        <v>270917</v>
      </c>
      <c r="AM193" s="50">
        <v>27489</v>
      </c>
      <c r="AN193" s="50">
        <v>55878</v>
      </c>
    </row>
    <row r="194" spans="1:40">
      <c r="A194" s="9" t="s">
        <v>412</v>
      </c>
      <c r="B194" s="23" t="s">
        <v>413</v>
      </c>
      <c r="E194" s="134">
        <v>511248.65310585045</v>
      </c>
      <c r="F194" s="52">
        <v>309493.5</v>
      </c>
      <c r="G194" s="251">
        <f t="shared" si="67"/>
        <v>1651.8881756994913</v>
      </c>
      <c r="H194" s="53">
        <v>1.0708545059461283E-3</v>
      </c>
      <c r="J194" s="131">
        <v>508698.51792169199</v>
      </c>
      <c r="K194" s="54">
        <v>311412.78125</v>
      </c>
      <c r="L194" s="54">
        <f t="shared" si="68"/>
        <v>1633.5184313238331</v>
      </c>
      <c r="M194" s="127">
        <f t="shared" si="69"/>
        <v>6.201362064146787E-3</v>
      </c>
      <c r="N194" s="120">
        <f t="shared" si="70"/>
        <v>534017</v>
      </c>
      <c r="O194" s="125">
        <f t="shared" si="71"/>
        <v>5.0130580182878859E-3</v>
      </c>
      <c r="P194" s="55">
        <f t="shared" si="72"/>
        <v>1.124550787025469E-2</v>
      </c>
      <c r="Q194" s="125">
        <f t="shared" si="73"/>
        <v>4.5307217008552003E-2</v>
      </c>
      <c r="R194" s="55">
        <f t="shared" si="74"/>
        <v>3.8864839999999998E-2</v>
      </c>
      <c r="S194" s="56">
        <f t="shared" si="75"/>
        <v>534411.90677744709</v>
      </c>
      <c r="T194" s="123">
        <f t="shared" si="76"/>
        <v>0</v>
      </c>
      <c r="U194" s="49">
        <f t="shared" si="77"/>
        <v>4.5307217008552003E-2</v>
      </c>
      <c r="V194" s="49">
        <f t="shared" si="83"/>
        <v>3.8864839999999998E-2</v>
      </c>
      <c r="W194" s="56">
        <f t="shared" si="78"/>
        <v>534411.90677744709</v>
      </c>
      <c r="X194" s="122">
        <f t="shared" si="79"/>
        <v>4.5307217008552003E-2</v>
      </c>
      <c r="Y194" s="55">
        <f t="shared" si="80"/>
        <v>3.8864840000000012E-2</v>
      </c>
      <c r="Z194" s="56">
        <f t="shared" si="81"/>
        <v>534411.90677744709</v>
      </c>
      <c r="AA194" s="124">
        <f t="shared" si="84"/>
        <v>534411.90677744709</v>
      </c>
      <c r="AB194" s="51">
        <f t="shared" si="85"/>
        <v>1716.0885453459439</v>
      </c>
      <c r="AC194" s="55">
        <f t="shared" si="86"/>
        <v>4.5307217008552003E-2</v>
      </c>
      <c r="AD194" s="55">
        <f t="shared" si="87"/>
        <v>3.8864840000000012E-2</v>
      </c>
      <c r="AE194" s="116"/>
      <c r="AF194" s="160">
        <v>532427.90687347238</v>
      </c>
      <c r="AG194" s="118">
        <f t="shared" si="88"/>
        <v>1709.7175804291828</v>
      </c>
      <c r="AH194" s="55">
        <f t="shared" si="82"/>
        <v>3.7263259088449185E-3</v>
      </c>
      <c r="AI194" s="55">
        <f t="shared" si="82"/>
        <v>3.7263259088449185E-3</v>
      </c>
      <c r="AJ194" s="119">
        <f t="shared" si="89"/>
        <v>0</v>
      </c>
      <c r="AL194" s="120">
        <v>405563</v>
      </c>
      <c r="AM194" s="50">
        <v>40845</v>
      </c>
      <c r="AN194" s="50">
        <v>87609</v>
      </c>
    </row>
    <row r="195" spans="1:40">
      <c r="A195" s="9" t="s">
        <v>414</v>
      </c>
      <c r="B195" s="23" t="s">
        <v>415</v>
      </c>
      <c r="E195" s="134">
        <v>817958.58247864188</v>
      </c>
      <c r="F195" s="52">
        <v>496486.1875</v>
      </c>
      <c r="G195" s="251">
        <f t="shared" si="67"/>
        <v>1647.4951430116912</v>
      </c>
      <c r="H195" s="53">
        <v>-2.950974883216273E-3</v>
      </c>
      <c r="J195" s="131">
        <v>818408.17169545835</v>
      </c>
      <c r="K195" s="54">
        <v>500118.6875</v>
      </c>
      <c r="L195" s="54">
        <f t="shared" si="68"/>
        <v>1636.4278963190279</v>
      </c>
      <c r="M195" s="127">
        <f t="shared" si="69"/>
        <v>7.3164170352675306E-3</v>
      </c>
      <c r="N195" s="120">
        <f t="shared" si="70"/>
        <v>855550</v>
      </c>
      <c r="O195" s="125">
        <f t="shared" si="71"/>
        <v>-5.4934595274758191E-4</v>
      </c>
      <c r="P195" s="55">
        <f t="shared" si="72"/>
        <v>6.7630518384329541E-3</v>
      </c>
      <c r="Q195" s="125">
        <f t="shared" si="73"/>
        <v>4.6465608412716408E-2</v>
      </c>
      <c r="R195" s="55">
        <f t="shared" si="74"/>
        <v>3.8864839999999998E-2</v>
      </c>
      <c r="S195" s="56">
        <f t="shared" si="75"/>
        <v>855965.52566991502</v>
      </c>
      <c r="T195" s="123">
        <f t="shared" si="76"/>
        <v>0</v>
      </c>
      <c r="U195" s="49">
        <f t="shared" si="77"/>
        <v>4.6465608412716408E-2</v>
      </c>
      <c r="V195" s="49">
        <f t="shared" si="83"/>
        <v>3.8864839999999998E-2</v>
      </c>
      <c r="W195" s="56">
        <f t="shared" si="78"/>
        <v>855965.52566991502</v>
      </c>
      <c r="X195" s="122">
        <f t="shared" si="79"/>
        <v>4.6465608412716408E-2</v>
      </c>
      <c r="Y195" s="55">
        <f t="shared" si="80"/>
        <v>3.8864840000000012E-2</v>
      </c>
      <c r="Z195" s="56">
        <f t="shared" si="81"/>
        <v>855965.52566991502</v>
      </c>
      <c r="AA195" s="124">
        <f t="shared" si="84"/>
        <v>855965.52566991502</v>
      </c>
      <c r="AB195" s="51">
        <f t="shared" si="85"/>
        <v>1711.5247781456178</v>
      </c>
      <c r="AC195" s="55">
        <f t="shared" si="86"/>
        <v>4.6465608412716408E-2</v>
      </c>
      <c r="AD195" s="55">
        <f t="shared" si="87"/>
        <v>3.8864840000000012E-2</v>
      </c>
      <c r="AE195" s="116"/>
      <c r="AF195" s="160">
        <v>856896.01217437664</v>
      </c>
      <c r="AG195" s="118">
        <f t="shared" si="88"/>
        <v>1713.3853095109082</v>
      </c>
      <c r="AH195" s="55">
        <f t="shared" si="82"/>
        <v>-1.0858803066435829E-3</v>
      </c>
      <c r="AI195" s="55">
        <f t="shared" si="82"/>
        <v>-1.0858803066435829E-3</v>
      </c>
      <c r="AJ195" s="119">
        <f t="shared" si="89"/>
        <v>0</v>
      </c>
      <c r="AL195" s="120">
        <v>632451</v>
      </c>
      <c r="AM195" s="50">
        <v>67390</v>
      </c>
      <c r="AN195" s="50">
        <v>155709</v>
      </c>
    </row>
    <row r="196" spans="1:40">
      <c r="A196" s="9" t="s">
        <v>416</v>
      </c>
      <c r="B196" s="23" t="s">
        <v>417</v>
      </c>
      <c r="E196" s="134">
        <v>295602.30271950614</v>
      </c>
      <c r="F196" s="52">
        <v>171932.03125</v>
      </c>
      <c r="G196" s="251">
        <f t="shared" si="67"/>
        <v>1719.2974489417961</v>
      </c>
      <c r="H196" s="53">
        <v>8.4413120375499417E-3</v>
      </c>
      <c r="J196" s="131">
        <v>293519.9559434785</v>
      </c>
      <c r="K196" s="54">
        <v>173388.34375</v>
      </c>
      <c r="L196" s="54">
        <f t="shared" si="68"/>
        <v>1692.8471060701188</v>
      </c>
      <c r="M196" s="127">
        <f t="shared" si="69"/>
        <v>8.4702803160769946E-3</v>
      </c>
      <c r="N196" s="120">
        <f t="shared" si="70"/>
        <v>309409</v>
      </c>
      <c r="O196" s="125">
        <f t="shared" si="71"/>
        <v>7.0943959136755552E-3</v>
      </c>
      <c r="P196" s="55">
        <f t="shared" si="72"/>
        <v>1.562476775181465E-2</v>
      </c>
      <c r="Q196" s="125">
        <f t="shared" si="73"/>
        <v>4.7664316405316542E-2</v>
      </c>
      <c r="R196" s="55">
        <f t="shared" si="74"/>
        <v>3.8864839999999998E-2</v>
      </c>
      <c r="S196" s="56">
        <f t="shared" si="75"/>
        <v>309691.98440646887</v>
      </c>
      <c r="T196" s="123">
        <f t="shared" si="76"/>
        <v>0</v>
      </c>
      <c r="U196" s="49">
        <f t="shared" si="77"/>
        <v>4.7664316405316542E-2</v>
      </c>
      <c r="V196" s="49">
        <f t="shared" si="83"/>
        <v>3.8864839999999998E-2</v>
      </c>
      <c r="W196" s="56">
        <f t="shared" si="78"/>
        <v>309691.98440646887</v>
      </c>
      <c r="X196" s="122">
        <f t="shared" si="79"/>
        <v>4.7664316405316542E-2</v>
      </c>
      <c r="Y196" s="55">
        <f t="shared" si="80"/>
        <v>3.8864840000000012E-2</v>
      </c>
      <c r="Z196" s="56">
        <f t="shared" si="81"/>
        <v>309691.98440646887</v>
      </c>
      <c r="AA196" s="124">
        <f t="shared" si="84"/>
        <v>309691.98440646887</v>
      </c>
      <c r="AB196" s="51">
        <f t="shared" si="85"/>
        <v>1786.1176692073273</v>
      </c>
      <c r="AC196" s="55">
        <f t="shared" si="86"/>
        <v>4.7664316405316542E-2</v>
      </c>
      <c r="AD196" s="55">
        <f t="shared" si="87"/>
        <v>3.8864840000000012E-2</v>
      </c>
      <c r="AE196" s="116"/>
      <c r="AF196" s="160">
        <v>307190.76590457855</v>
      </c>
      <c r="AG196" s="118">
        <f t="shared" si="88"/>
        <v>1771.6921406637439</v>
      </c>
      <c r="AH196" s="55">
        <f t="shared" si="82"/>
        <v>8.1422320574155993E-3</v>
      </c>
      <c r="AI196" s="55">
        <f t="shared" si="82"/>
        <v>8.1422320574153773E-3</v>
      </c>
      <c r="AJ196" s="119">
        <f t="shared" si="89"/>
        <v>0</v>
      </c>
      <c r="AL196" s="120">
        <v>231589</v>
      </c>
      <c r="AM196" s="50">
        <v>24348</v>
      </c>
      <c r="AN196" s="50">
        <v>53472</v>
      </c>
    </row>
    <row r="197" spans="1:40">
      <c r="A197" s="9" t="s">
        <v>418</v>
      </c>
      <c r="B197" s="23" t="s">
        <v>419</v>
      </c>
      <c r="E197" s="134">
        <v>371169.85699948558</v>
      </c>
      <c r="F197" s="52">
        <v>227991</v>
      </c>
      <c r="G197" s="251">
        <f t="shared" si="67"/>
        <v>1628.0022325420107</v>
      </c>
      <c r="H197" s="53">
        <v>-1.1118014034458557E-2</v>
      </c>
      <c r="J197" s="131">
        <v>373984.85015839414</v>
      </c>
      <c r="K197" s="54">
        <v>228523.125</v>
      </c>
      <c r="L197" s="54">
        <f t="shared" si="68"/>
        <v>1636.5295641672767</v>
      </c>
      <c r="M197" s="127">
        <f t="shared" si="69"/>
        <v>2.3339737094885127E-3</v>
      </c>
      <c r="N197" s="120">
        <f t="shared" si="70"/>
        <v>385910</v>
      </c>
      <c r="O197" s="125">
        <f t="shared" si="71"/>
        <v>-7.5270245779108791E-3</v>
      </c>
      <c r="P197" s="55">
        <f t="shared" si="72"/>
        <v>-5.2106187458977882E-3</v>
      </c>
      <c r="Q197" s="125">
        <f t="shared" si="73"/>
        <v>4.128952322427204E-2</v>
      </c>
      <c r="R197" s="55">
        <f t="shared" si="74"/>
        <v>3.8864839999999998E-2</v>
      </c>
      <c r="S197" s="56">
        <f t="shared" si="75"/>
        <v>386495.28343021555</v>
      </c>
      <c r="T197" s="123">
        <f t="shared" si="76"/>
        <v>0.11284501886080754</v>
      </c>
      <c r="U197" s="49">
        <f t="shared" si="77"/>
        <v>4.2014749049079425E-2</v>
      </c>
      <c r="V197" s="49">
        <f t="shared" si="83"/>
        <v>3.958837710821915E-2</v>
      </c>
      <c r="W197" s="56">
        <f t="shared" si="78"/>
        <v>386764.46539590164</v>
      </c>
      <c r="X197" s="122">
        <f t="shared" si="79"/>
        <v>4.2014749049079425E-2</v>
      </c>
      <c r="Y197" s="55">
        <f t="shared" si="80"/>
        <v>3.9588377108219053E-2</v>
      </c>
      <c r="Z197" s="56">
        <f t="shared" si="81"/>
        <v>386764.46539590164</v>
      </c>
      <c r="AA197" s="124">
        <f t="shared" si="84"/>
        <v>386764.46539590164</v>
      </c>
      <c r="AB197" s="51">
        <f t="shared" si="85"/>
        <v>1692.4521988569063</v>
      </c>
      <c r="AC197" s="55">
        <f t="shared" si="86"/>
        <v>4.2014749049079425E-2</v>
      </c>
      <c r="AD197" s="55">
        <f t="shared" si="87"/>
        <v>3.9588377108219053E-2</v>
      </c>
      <c r="AE197" s="116"/>
      <c r="AF197" s="160">
        <v>391347.05574293522</v>
      </c>
      <c r="AG197" s="118">
        <f t="shared" si="88"/>
        <v>1712.5052694029771</v>
      </c>
      <c r="AH197" s="55">
        <f t="shared" si="82"/>
        <v>-1.1709786185394866E-2</v>
      </c>
      <c r="AI197" s="55">
        <f t="shared" si="82"/>
        <v>-1.1709786185394755E-2</v>
      </c>
      <c r="AJ197" s="119">
        <f t="shared" si="89"/>
        <v>0</v>
      </c>
      <c r="AL197" s="120">
        <v>296782</v>
      </c>
      <c r="AM197" s="50">
        <v>31128</v>
      </c>
      <c r="AN197" s="50">
        <v>58000</v>
      </c>
    </row>
    <row r="198" spans="1:40">
      <c r="A198" s="9" t="s">
        <v>420</v>
      </c>
      <c r="B198" s="23" t="s">
        <v>421</v>
      </c>
      <c r="E198" s="134">
        <v>834975.11802934331</v>
      </c>
      <c r="F198" s="52">
        <v>495483.46875</v>
      </c>
      <c r="G198" s="251">
        <f t="shared" si="67"/>
        <v>1685.1725046161662</v>
      </c>
      <c r="H198" s="53">
        <v>-2.1179194409107871E-2</v>
      </c>
      <c r="J198" s="131">
        <v>856450.20106065238</v>
      </c>
      <c r="K198" s="54">
        <v>501744.03125</v>
      </c>
      <c r="L198" s="54">
        <f t="shared" si="68"/>
        <v>1706.9464661631735</v>
      </c>
      <c r="M198" s="127">
        <f t="shared" si="69"/>
        <v>1.263526009413396E-2</v>
      </c>
      <c r="N198" s="120">
        <f t="shared" si="70"/>
        <v>879452</v>
      </c>
      <c r="O198" s="125">
        <f t="shared" si="71"/>
        <v>-2.5074526230145944E-2</v>
      </c>
      <c r="P198" s="55">
        <f t="shared" si="72"/>
        <v>-1.2756089296666828E-2</v>
      </c>
      <c r="Q198" s="125">
        <f t="shared" si="73"/>
        <v>5.1991167456050924E-2</v>
      </c>
      <c r="R198" s="55">
        <f t="shared" si="74"/>
        <v>3.8864839999999998E-2</v>
      </c>
      <c r="S198" s="56">
        <f t="shared" si="75"/>
        <v>879452</v>
      </c>
      <c r="T198" s="123">
        <f t="shared" si="76"/>
        <v>0.27625531774048356</v>
      </c>
      <c r="U198" s="49">
        <f t="shared" si="77"/>
        <v>5.3784835655696472E-2</v>
      </c>
      <c r="V198" s="49">
        <f t="shared" si="83"/>
        <v>4.0636127521114805E-2</v>
      </c>
      <c r="W198" s="56">
        <f t="shared" si="78"/>
        <v>879884.1175291473</v>
      </c>
      <c r="X198" s="122">
        <f t="shared" si="79"/>
        <v>5.3784835655696472E-2</v>
      </c>
      <c r="Y198" s="55">
        <f t="shared" si="80"/>
        <v>4.0636127521114895E-2</v>
      </c>
      <c r="Z198" s="56">
        <f t="shared" si="81"/>
        <v>879884.1175291473</v>
      </c>
      <c r="AA198" s="124">
        <f t="shared" si="84"/>
        <v>879884.1175291473</v>
      </c>
      <c r="AB198" s="51">
        <f t="shared" si="85"/>
        <v>1753.6513894088248</v>
      </c>
      <c r="AC198" s="55">
        <f t="shared" si="86"/>
        <v>5.3784835655696472E-2</v>
      </c>
      <c r="AD198" s="55">
        <f t="shared" si="87"/>
        <v>4.0636127521114673E-2</v>
      </c>
      <c r="AE198" s="116"/>
      <c r="AF198" s="160">
        <v>896135.02872201859</v>
      </c>
      <c r="AG198" s="118">
        <f t="shared" si="88"/>
        <v>1786.040237468233</v>
      </c>
      <c r="AH198" s="55">
        <f t="shared" si="82"/>
        <v>-1.8134444778982406E-2</v>
      </c>
      <c r="AI198" s="55">
        <f t="shared" si="82"/>
        <v>-1.8134444778982406E-2</v>
      </c>
      <c r="AJ198" s="119">
        <f t="shared" si="89"/>
        <v>0</v>
      </c>
      <c r="AL198" s="120">
        <v>670124</v>
      </c>
      <c r="AM198" s="50">
        <v>69975</v>
      </c>
      <c r="AN198" s="50">
        <v>139353</v>
      </c>
    </row>
    <row r="199" spans="1:40">
      <c r="A199" s="9" t="s">
        <v>422</v>
      </c>
      <c r="B199" s="23" t="s">
        <v>423</v>
      </c>
      <c r="E199" s="134">
        <v>1657210.1022093082</v>
      </c>
      <c r="F199" s="52">
        <v>936391.5</v>
      </c>
      <c r="G199" s="251">
        <f t="shared" si="67"/>
        <v>1769.7833675437125</v>
      </c>
      <c r="H199" s="53">
        <v>-7.6864943762809945E-3</v>
      </c>
      <c r="J199" s="131">
        <v>1671574.0938004111</v>
      </c>
      <c r="K199" s="54">
        <v>941125.25</v>
      </c>
      <c r="L199" s="54">
        <f t="shared" si="68"/>
        <v>1776.1441357570748</v>
      </c>
      <c r="M199" s="127">
        <f t="shared" si="69"/>
        <v>5.0553107327437896E-3</v>
      </c>
      <c r="N199" s="120">
        <f t="shared" si="70"/>
        <v>1729980</v>
      </c>
      <c r="O199" s="125">
        <f t="shared" si="71"/>
        <v>-8.593092968105065E-3</v>
      </c>
      <c r="P199" s="55">
        <f t="shared" si="72"/>
        <v>-3.5812229904702564E-3</v>
      </c>
      <c r="Q199" s="125">
        <f t="shared" si="73"/>
        <v>4.4116624575522234E-2</v>
      </c>
      <c r="R199" s="55">
        <f t="shared" si="74"/>
        <v>3.8864839999999998E-2</v>
      </c>
      <c r="S199" s="56">
        <f t="shared" si="75"/>
        <v>1730320.618131239</v>
      </c>
      <c r="T199" s="123">
        <f t="shared" si="76"/>
        <v>7.7557617552144159E-2</v>
      </c>
      <c r="U199" s="49">
        <f t="shared" si="77"/>
        <v>4.4616420647797472E-2</v>
      </c>
      <c r="V199" s="49">
        <f t="shared" si="83"/>
        <v>3.9362122156452677E-2</v>
      </c>
      <c r="W199" s="56">
        <f t="shared" si="78"/>
        <v>1731148.8852312581</v>
      </c>
      <c r="X199" s="122">
        <f t="shared" si="79"/>
        <v>4.4616420647797472E-2</v>
      </c>
      <c r="Y199" s="55">
        <f t="shared" si="80"/>
        <v>3.9362122156452628E-2</v>
      </c>
      <c r="Z199" s="56">
        <f t="shared" si="81"/>
        <v>1731148.8852312581</v>
      </c>
      <c r="AA199" s="124">
        <f t="shared" si="84"/>
        <v>1731148.8852312581</v>
      </c>
      <c r="AB199" s="51">
        <f t="shared" si="85"/>
        <v>1839.4457966474263</v>
      </c>
      <c r="AC199" s="55">
        <f t="shared" si="86"/>
        <v>4.4616420647797472E-2</v>
      </c>
      <c r="AD199" s="55">
        <f t="shared" si="87"/>
        <v>3.9362122156452628E-2</v>
      </c>
      <c r="AE199" s="116"/>
      <c r="AF199" s="160">
        <v>1749456.1293095534</v>
      </c>
      <c r="AG199" s="118">
        <f t="shared" si="88"/>
        <v>1858.8983021224362</v>
      </c>
      <c r="AH199" s="55">
        <f t="shared" si="82"/>
        <v>-1.0464534532523828E-2</v>
      </c>
      <c r="AI199" s="55">
        <f t="shared" si="82"/>
        <v>-1.0464534532523717E-2</v>
      </c>
      <c r="AJ199" s="119">
        <f t="shared" si="89"/>
        <v>0</v>
      </c>
      <c r="AL199" s="120">
        <v>1307139</v>
      </c>
      <c r="AM199" s="50">
        <v>131920</v>
      </c>
      <c r="AN199" s="50">
        <v>290921</v>
      </c>
    </row>
    <row r="200" spans="1:40">
      <c r="A200" s="9" t="s">
        <v>424</v>
      </c>
      <c r="B200" s="23" t="s">
        <v>425</v>
      </c>
      <c r="E200" s="134">
        <v>563002.80309627031</v>
      </c>
      <c r="F200" s="52">
        <v>295595.9375</v>
      </c>
      <c r="G200" s="251">
        <f t="shared" si="67"/>
        <v>1904.6364705072117</v>
      </c>
      <c r="H200" s="53">
        <v>1.3632847101857637E-2</v>
      </c>
      <c r="J200" s="131">
        <v>555934.40276125842</v>
      </c>
      <c r="K200" s="54">
        <v>297486.0625</v>
      </c>
      <c r="L200" s="54">
        <f t="shared" si="68"/>
        <v>1868.7746178403179</v>
      </c>
      <c r="M200" s="127">
        <f t="shared" si="69"/>
        <v>6.3942861190371403E-3</v>
      </c>
      <c r="N200" s="120">
        <f t="shared" si="70"/>
        <v>588316</v>
      </c>
      <c r="O200" s="125">
        <f t="shared" si="71"/>
        <v>1.2714450301877456E-2</v>
      </c>
      <c r="P200" s="55">
        <f t="shared" si="72"/>
        <v>1.9190036253990961E-2</v>
      </c>
      <c r="Q200" s="125">
        <f t="shared" si="73"/>
        <v>4.5507639025967661E-2</v>
      </c>
      <c r="R200" s="55">
        <f t="shared" si="74"/>
        <v>3.8864839999999998E-2</v>
      </c>
      <c r="S200" s="56">
        <f t="shared" si="75"/>
        <v>588623.73143018328</v>
      </c>
      <c r="T200" s="123">
        <f t="shared" si="76"/>
        <v>0</v>
      </c>
      <c r="U200" s="49">
        <f t="shared" si="77"/>
        <v>4.5507639025967661E-2</v>
      </c>
      <c r="V200" s="49">
        <f t="shared" si="83"/>
        <v>3.8864839999999998E-2</v>
      </c>
      <c r="W200" s="56">
        <f t="shared" si="78"/>
        <v>588623.73143018328</v>
      </c>
      <c r="X200" s="122">
        <f t="shared" si="79"/>
        <v>4.5507639025967661E-2</v>
      </c>
      <c r="Y200" s="55">
        <f t="shared" si="80"/>
        <v>3.8864840000000012E-2</v>
      </c>
      <c r="Z200" s="56">
        <f t="shared" si="81"/>
        <v>588623.73143018328</v>
      </c>
      <c r="AA200" s="124">
        <f t="shared" si="84"/>
        <v>588623.73143018328</v>
      </c>
      <c r="AB200" s="51">
        <f t="shared" si="85"/>
        <v>1978.6598621916389</v>
      </c>
      <c r="AC200" s="55">
        <f t="shared" si="86"/>
        <v>4.5507639025967661E-2</v>
      </c>
      <c r="AD200" s="55">
        <f t="shared" si="87"/>
        <v>3.886483999999979E-2</v>
      </c>
      <c r="AE200" s="116"/>
      <c r="AF200" s="160">
        <v>581762.6036540888</v>
      </c>
      <c r="AG200" s="118">
        <f t="shared" si="88"/>
        <v>1955.596167313179</v>
      </c>
      <c r="AH200" s="55">
        <f t="shared" si="82"/>
        <v>1.1793689957036335E-2</v>
      </c>
      <c r="AI200" s="55">
        <f t="shared" si="82"/>
        <v>1.1793689957036113E-2</v>
      </c>
      <c r="AJ200" s="119">
        <f t="shared" si="89"/>
        <v>0</v>
      </c>
      <c r="AL200" s="120">
        <v>450693</v>
      </c>
      <c r="AM200" s="50">
        <v>41604</v>
      </c>
      <c r="AN200" s="50">
        <v>96019</v>
      </c>
    </row>
    <row r="201" spans="1:40">
      <c r="E201" s="116"/>
      <c r="F201" s="23"/>
      <c r="G201" s="254"/>
      <c r="H201" s="23"/>
      <c r="J201" s="116"/>
      <c r="K201" s="23"/>
      <c r="L201" s="23"/>
      <c r="M201" s="129"/>
      <c r="N201" s="116"/>
      <c r="O201" s="116"/>
      <c r="P201" s="23"/>
      <c r="Q201" s="116"/>
      <c r="R201" s="23"/>
      <c r="S201" s="23"/>
      <c r="T201" s="116"/>
      <c r="U201" s="23"/>
      <c r="W201" s="23"/>
      <c r="X201" s="116"/>
      <c r="Y201" s="23"/>
      <c r="Z201" s="23"/>
      <c r="AA201" s="116"/>
      <c r="AB201" s="23"/>
      <c r="AC201" s="23"/>
      <c r="AD201" s="23"/>
      <c r="AE201" s="116"/>
      <c r="AF201" s="116"/>
      <c r="AG201" s="116"/>
      <c r="AH201" s="23"/>
      <c r="AI201" s="23"/>
      <c r="AJ201" s="116"/>
      <c r="AL201" s="119"/>
      <c r="AM201" s="48"/>
      <c r="AN201" s="48"/>
    </row>
    <row r="202" spans="1:40">
      <c r="E202" s="116"/>
      <c r="F202" s="23"/>
      <c r="G202" s="254"/>
      <c r="H202" s="23"/>
      <c r="J202" s="116"/>
      <c r="K202" s="23"/>
      <c r="L202" s="23"/>
      <c r="M202" s="129"/>
      <c r="N202" s="116"/>
      <c r="O202" s="116"/>
      <c r="P202" s="23"/>
      <c r="Q202" s="116"/>
      <c r="R202" s="23"/>
      <c r="S202" s="23"/>
      <c r="T202" s="116"/>
      <c r="U202" s="23"/>
      <c r="W202" s="23"/>
      <c r="X202" s="116"/>
      <c r="Y202" s="23"/>
      <c r="Z202" s="23"/>
      <c r="AA202" s="116"/>
      <c r="AB202" s="23"/>
      <c r="AC202" s="23"/>
      <c r="AD202" s="23"/>
      <c r="AE202" s="116"/>
      <c r="AF202" s="116"/>
      <c r="AG202" s="116"/>
      <c r="AH202" s="23"/>
      <c r="AI202" s="23"/>
      <c r="AJ202" s="116"/>
      <c r="AL202" s="119"/>
      <c r="AM202" s="48"/>
      <c r="AN202" s="48"/>
    </row>
    <row r="203" spans="1:40">
      <c r="E203" s="116"/>
      <c r="F203" s="23"/>
      <c r="G203" s="254"/>
      <c r="H203" s="23"/>
      <c r="J203" s="116"/>
      <c r="K203" s="23"/>
      <c r="L203" s="23"/>
      <c r="M203" s="129"/>
      <c r="N203" s="116"/>
      <c r="O203" s="116"/>
      <c r="P203" s="23"/>
      <c r="Q203" s="116"/>
      <c r="R203" s="23"/>
      <c r="S203" s="23"/>
      <c r="T203" s="116"/>
      <c r="U203" s="23"/>
      <c r="W203" s="23"/>
      <c r="X203" s="116"/>
      <c r="Y203" s="23"/>
      <c r="Z203" s="23"/>
      <c r="AA203" s="116"/>
      <c r="AB203" s="23"/>
      <c r="AC203" s="23"/>
      <c r="AD203" s="23"/>
      <c r="AE203" s="116"/>
      <c r="AF203" s="116"/>
      <c r="AG203" s="116"/>
      <c r="AH203" s="23"/>
      <c r="AI203" s="23"/>
      <c r="AJ203" s="116"/>
      <c r="AL203" s="119"/>
      <c r="AM203" s="48"/>
      <c r="AN203" s="48"/>
    </row>
    <row r="204" spans="1:40">
      <c r="E204" s="116"/>
      <c r="F204" s="23"/>
      <c r="G204" s="254"/>
      <c r="H204" s="23"/>
      <c r="J204" s="116"/>
      <c r="K204" s="23"/>
      <c r="L204" s="23"/>
      <c r="M204" s="129"/>
      <c r="N204" s="116"/>
      <c r="O204" s="116"/>
      <c r="P204" s="23"/>
      <c r="Q204" s="116"/>
      <c r="R204" s="23"/>
      <c r="S204" s="23"/>
      <c r="T204" s="116"/>
      <c r="U204" s="23"/>
      <c r="W204" s="23"/>
      <c r="X204" s="116"/>
      <c r="Y204" s="23"/>
      <c r="Z204" s="23"/>
      <c r="AA204" s="116"/>
      <c r="AB204" s="23"/>
      <c r="AC204" s="23"/>
      <c r="AD204" s="23"/>
      <c r="AE204" s="116"/>
      <c r="AF204" s="116"/>
      <c r="AG204" s="116"/>
      <c r="AH204" s="23"/>
      <c r="AI204" s="23"/>
      <c r="AJ204" s="116"/>
      <c r="AL204" s="119"/>
      <c r="AM204" s="48"/>
      <c r="AN204" s="48"/>
    </row>
    <row r="205" spans="1:40">
      <c r="E205" s="116"/>
      <c r="F205" s="23"/>
      <c r="G205" s="254"/>
      <c r="H205" s="23"/>
      <c r="J205" s="116"/>
      <c r="K205" s="23"/>
      <c r="L205" s="23"/>
      <c r="M205" s="129"/>
      <c r="N205" s="116"/>
      <c r="O205" s="116"/>
      <c r="P205" s="23"/>
      <c r="Q205" s="116"/>
      <c r="R205" s="23"/>
      <c r="S205" s="23"/>
      <c r="T205" s="116"/>
      <c r="U205" s="23"/>
      <c r="W205" s="23"/>
      <c r="X205" s="116"/>
      <c r="Y205" s="23"/>
      <c r="Z205" s="23"/>
      <c r="AA205" s="116"/>
      <c r="AB205" s="23"/>
      <c r="AC205" s="23"/>
      <c r="AD205" s="23"/>
      <c r="AE205" s="116"/>
      <c r="AF205" s="116"/>
      <c r="AG205" s="116"/>
      <c r="AH205" s="23"/>
      <c r="AI205" s="23"/>
      <c r="AJ205" s="116"/>
      <c r="AL205" s="119"/>
      <c r="AM205" s="48"/>
      <c r="AN205" s="48"/>
    </row>
    <row r="206" spans="1:40">
      <c r="E206" s="116"/>
      <c r="F206" s="23"/>
      <c r="G206" s="254"/>
      <c r="H206" s="23"/>
      <c r="J206" s="116"/>
      <c r="K206" s="23"/>
      <c r="L206" s="23"/>
      <c r="M206" s="129"/>
      <c r="N206" s="116"/>
      <c r="O206" s="116"/>
      <c r="P206" s="23"/>
      <c r="Q206" s="116"/>
      <c r="R206" s="23"/>
      <c r="S206" s="23"/>
      <c r="T206" s="116"/>
      <c r="U206" s="23"/>
      <c r="W206" s="23"/>
      <c r="X206" s="116"/>
      <c r="Y206" s="23"/>
      <c r="Z206" s="23"/>
      <c r="AA206" s="116"/>
      <c r="AB206" s="23"/>
      <c r="AC206" s="23"/>
      <c r="AD206" s="23"/>
      <c r="AE206" s="116"/>
      <c r="AF206" s="116"/>
      <c r="AG206" s="116"/>
      <c r="AH206" s="23"/>
      <c r="AI206" s="23"/>
      <c r="AJ206" s="116"/>
      <c r="AL206" s="119"/>
      <c r="AM206" s="48"/>
      <c r="AN206" s="48"/>
    </row>
    <row r="207" spans="1:40">
      <c r="E207" s="116"/>
      <c r="F207" s="23"/>
      <c r="G207" s="254"/>
      <c r="H207" s="23"/>
      <c r="J207" s="116"/>
      <c r="K207" s="23"/>
      <c r="L207" s="23"/>
      <c r="M207" s="129"/>
      <c r="N207" s="116"/>
      <c r="O207" s="116"/>
      <c r="P207" s="23"/>
      <c r="Q207" s="116"/>
      <c r="R207" s="23"/>
      <c r="S207" s="23"/>
      <c r="T207" s="116"/>
      <c r="U207" s="23"/>
      <c r="W207" s="23"/>
      <c r="X207" s="116"/>
      <c r="Y207" s="23"/>
      <c r="Z207" s="23"/>
      <c r="AA207" s="116"/>
      <c r="AB207" s="23"/>
      <c r="AC207" s="23"/>
      <c r="AD207" s="23"/>
      <c r="AE207" s="116"/>
      <c r="AF207" s="116"/>
      <c r="AG207" s="116"/>
      <c r="AH207" s="23"/>
      <c r="AI207" s="23"/>
      <c r="AJ207" s="116"/>
      <c r="AL207" s="119"/>
      <c r="AM207" s="48"/>
      <c r="AN207" s="48"/>
    </row>
    <row r="208" spans="1:40">
      <c r="E208" s="116"/>
      <c r="F208" s="23"/>
      <c r="G208" s="254"/>
      <c r="H208" s="23"/>
      <c r="J208" s="116"/>
      <c r="K208" s="23"/>
      <c r="L208" s="23"/>
      <c r="M208" s="129"/>
      <c r="N208" s="116"/>
      <c r="O208" s="116"/>
      <c r="P208" s="23"/>
      <c r="Q208" s="116"/>
      <c r="R208" s="23"/>
      <c r="S208" s="23"/>
      <c r="T208" s="116"/>
      <c r="U208" s="23"/>
      <c r="W208" s="23"/>
      <c r="X208" s="116"/>
      <c r="Y208" s="23"/>
      <c r="Z208" s="23"/>
      <c r="AA208" s="116"/>
      <c r="AB208" s="23"/>
      <c r="AC208" s="23"/>
      <c r="AD208" s="23"/>
      <c r="AE208" s="116"/>
      <c r="AF208" s="116"/>
      <c r="AG208" s="116"/>
      <c r="AH208" s="23"/>
      <c r="AI208" s="23"/>
      <c r="AJ208" s="116"/>
      <c r="AL208" s="119"/>
      <c r="AM208" s="48"/>
      <c r="AN208" s="48"/>
    </row>
    <row r="209" spans="5:40">
      <c r="E209" s="116"/>
      <c r="F209" s="23"/>
      <c r="G209" s="254"/>
      <c r="H209" s="23"/>
      <c r="J209" s="116"/>
      <c r="K209" s="23"/>
      <c r="L209" s="23"/>
      <c r="M209" s="129"/>
      <c r="N209" s="116"/>
      <c r="O209" s="116"/>
      <c r="P209" s="23"/>
      <c r="Q209" s="116"/>
      <c r="R209" s="23"/>
      <c r="S209" s="23"/>
      <c r="T209" s="116"/>
      <c r="U209" s="23"/>
      <c r="W209" s="23"/>
      <c r="X209" s="116"/>
      <c r="Y209" s="23"/>
      <c r="Z209" s="23"/>
      <c r="AA209" s="116"/>
      <c r="AB209" s="23"/>
      <c r="AC209" s="23"/>
      <c r="AD209" s="23"/>
      <c r="AE209" s="116"/>
      <c r="AF209" s="116"/>
      <c r="AG209" s="116"/>
      <c r="AH209" s="23"/>
      <c r="AI209" s="23"/>
      <c r="AJ209" s="116"/>
      <c r="AL209" s="119"/>
      <c r="AM209" s="48"/>
      <c r="AN209" s="48"/>
    </row>
    <row r="210" spans="5:40">
      <c r="E210" s="116"/>
      <c r="F210" s="23"/>
      <c r="G210" s="254"/>
      <c r="H210" s="23"/>
      <c r="J210" s="116"/>
      <c r="K210" s="23"/>
      <c r="L210" s="23"/>
      <c r="M210" s="129"/>
      <c r="N210" s="116"/>
      <c r="O210" s="116"/>
      <c r="P210" s="23"/>
      <c r="Q210" s="116"/>
      <c r="R210" s="23"/>
      <c r="S210" s="23"/>
      <c r="T210" s="116"/>
      <c r="U210" s="23"/>
      <c r="W210" s="23"/>
      <c r="X210" s="116"/>
      <c r="Y210" s="23"/>
      <c r="Z210" s="23"/>
      <c r="AA210" s="116"/>
      <c r="AB210" s="23"/>
      <c r="AC210" s="23"/>
      <c r="AD210" s="23"/>
      <c r="AE210" s="116"/>
      <c r="AF210" s="116"/>
      <c r="AG210" s="116"/>
      <c r="AH210" s="23"/>
      <c r="AI210" s="23"/>
      <c r="AJ210" s="116"/>
      <c r="AL210" s="119"/>
      <c r="AM210" s="48"/>
      <c r="AN210" s="48"/>
    </row>
    <row r="211" spans="5:40">
      <c r="E211" s="116"/>
      <c r="F211" s="23"/>
      <c r="G211" s="254"/>
      <c r="H211" s="23"/>
      <c r="J211" s="116"/>
      <c r="K211" s="23"/>
      <c r="L211" s="23"/>
      <c r="M211" s="129"/>
      <c r="N211" s="116"/>
      <c r="O211" s="116"/>
      <c r="P211" s="23"/>
      <c r="Q211" s="116"/>
      <c r="R211" s="23"/>
      <c r="S211" s="23"/>
      <c r="T211" s="116"/>
      <c r="U211" s="23"/>
      <c r="W211" s="23"/>
      <c r="X211" s="116"/>
      <c r="Y211" s="23"/>
      <c r="Z211" s="23"/>
      <c r="AA211" s="116"/>
      <c r="AB211" s="23"/>
      <c r="AC211" s="23"/>
      <c r="AD211" s="23"/>
      <c r="AE211" s="116"/>
      <c r="AF211" s="116"/>
      <c r="AG211" s="116"/>
      <c r="AH211" s="23"/>
      <c r="AI211" s="23"/>
      <c r="AJ211" s="116"/>
      <c r="AL211" s="119"/>
      <c r="AM211" s="48"/>
      <c r="AN211" s="48"/>
    </row>
    <row r="212" spans="5:40">
      <c r="E212" s="116"/>
      <c r="F212" s="23"/>
      <c r="G212" s="254"/>
      <c r="H212" s="23"/>
      <c r="J212" s="116"/>
      <c r="K212" s="23"/>
      <c r="L212" s="23"/>
      <c r="M212" s="129"/>
      <c r="N212" s="116"/>
      <c r="O212" s="116"/>
      <c r="P212" s="23"/>
      <c r="Q212" s="116"/>
      <c r="R212" s="23"/>
      <c r="S212" s="23"/>
      <c r="T212" s="116"/>
      <c r="U212" s="23"/>
      <c r="W212" s="23"/>
      <c r="X212" s="116"/>
      <c r="Y212" s="23"/>
      <c r="Z212" s="23"/>
      <c r="AA212" s="116"/>
      <c r="AB212" s="23"/>
      <c r="AC212" s="23"/>
      <c r="AD212" s="23"/>
      <c r="AE212" s="116"/>
      <c r="AF212" s="116"/>
      <c r="AG212" s="116"/>
      <c r="AH212" s="23"/>
      <c r="AI212" s="23"/>
      <c r="AJ212" s="116"/>
      <c r="AL212" s="119"/>
      <c r="AM212" s="48"/>
      <c r="AN212" s="48"/>
    </row>
    <row r="213" spans="5:40">
      <c r="E213" s="116"/>
      <c r="F213" s="23"/>
      <c r="G213" s="254"/>
      <c r="H213" s="23"/>
      <c r="J213" s="116"/>
      <c r="K213" s="23"/>
      <c r="L213" s="23"/>
      <c r="M213" s="129"/>
      <c r="N213" s="116"/>
      <c r="O213" s="116"/>
      <c r="P213" s="23"/>
      <c r="Q213" s="116"/>
      <c r="R213" s="23"/>
      <c r="S213" s="23"/>
      <c r="T213" s="116"/>
      <c r="U213" s="23"/>
      <c r="W213" s="23"/>
      <c r="X213" s="116"/>
      <c r="Y213" s="23"/>
      <c r="Z213" s="23"/>
      <c r="AA213" s="116"/>
      <c r="AB213" s="23"/>
      <c r="AC213" s="23"/>
      <c r="AD213" s="23"/>
      <c r="AE213" s="116"/>
      <c r="AF213" s="116"/>
      <c r="AG213" s="116"/>
      <c r="AH213" s="23"/>
      <c r="AI213" s="23"/>
      <c r="AJ213" s="116"/>
      <c r="AL213" s="119"/>
      <c r="AM213" s="48"/>
      <c r="AN213" s="48"/>
    </row>
    <row r="214" spans="5:40">
      <c r="E214" s="116"/>
      <c r="F214" s="23"/>
      <c r="G214" s="254"/>
      <c r="H214" s="23"/>
      <c r="J214" s="116"/>
      <c r="K214" s="23"/>
      <c r="L214" s="23"/>
      <c r="M214" s="129"/>
      <c r="N214" s="116"/>
      <c r="O214" s="116"/>
      <c r="P214" s="23"/>
      <c r="Q214" s="116"/>
      <c r="R214" s="23"/>
      <c r="S214" s="23"/>
      <c r="T214" s="116"/>
      <c r="U214" s="23"/>
      <c r="W214" s="23"/>
      <c r="X214" s="116"/>
      <c r="Y214" s="23"/>
      <c r="Z214" s="23"/>
      <c r="AA214" s="116"/>
      <c r="AB214" s="23"/>
      <c r="AC214" s="23"/>
      <c r="AD214" s="23"/>
      <c r="AE214" s="116"/>
      <c r="AF214" s="116"/>
      <c r="AG214" s="116"/>
      <c r="AH214" s="23"/>
      <c r="AI214" s="23"/>
      <c r="AJ214" s="116"/>
      <c r="AL214" s="119"/>
      <c r="AM214" s="48"/>
      <c r="AN214" s="48"/>
    </row>
    <row r="215" spans="5:40">
      <c r="E215" s="116"/>
      <c r="F215" s="23"/>
      <c r="G215" s="254"/>
      <c r="H215" s="23"/>
      <c r="J215" s="116"/>
      <c r="K215" s="23"/>
      <c r="L215" s="23"/>
      <c r="M215" s="129"/>
      <c r="N215" s="116"/>
      <c r="O215" s="116"/>
      <c r="P215" s="23"/>
      <c r="Q215" s="116"/>
      <c r="R215" s="23"/>
      <c r="S215" s="23"/>
      <c r="T215" s="116"/>
      <c r="U215" s="23"/>
      <c r="W215" s="23"/>
      <c r="X215" s="116"/>
      <c r="Y215" s="23"/>
      <c r="Z215" s="23"/>
      <c r="AA215" s="116"/>
      <c r="AB215" s="23"/>
      <c r="AC215" s="23"/>
      <c r="AD215" s="23"/>
      <c r="AE215" s="116"/>
      <c r="AF215" s="116"/>
      <c r="AG215" s="116"/>
      <c r="AH215" s="23"/>
      <c r="AI215" s="23"/>
      <c r="AJ215" s="116"/>
      <c r="AL215" s="119"/>
      <c r="AM215" s="48"/>
      <c r="AN215" s="48"/>
    </row>
    <row r="216" spans="5:40">
      <c r="E216" s="116"/>
      <c r="F216" s="23"/>
      <c r="G216" s="254"/>
      <c r="H216" s="23"/>
      <c r="J216" s="116"/>
      <c r="K216" s="23"/>
      <c r="L216" s="23"/>
      <c r="M216" s="129"/>
      <c r="N216" s="116"/>
      <c r="O216" s="116"/>
      <c r="P216" s="23"/>
      <c r="Q216" s="116"/>
      <c r="R216" s="23"/>
      <c r="S216" s="23"/>
      <c r="T216" s="116"/>
      <c r="U216" s="23"/>
      <c r="W216" s="23"/>
      <c r="X216" s="116"/>
      <c r="Y216" s="23"/>
      <c r="Z216" s="23"/>
      <c r="AA216" s="116"/>
      <c r="AB216" s="23"/>
      <c r="AC216" s="23"/>
      <c r="AD216" s="23"/>
      <c r="AE216" s="116"/>
      <c r="AF216" s="116"/>
      <c r="AG216" s="116"/>
      <c r="AH216" s="23"/>
      <c r="AI216" s="23"/>
      <c r="AJ216" s="116"/>
      <c r="AL216" s="119"/>
      <c r="AM216" s="48"/>
      <c r="AN216" s="48"/>
    </row>
    <row r="217" spans="5:40">
      <c r="E217" s="116"/>
      <c r="F217" s="23"/>
      <c r="G217" s="254"/>
      <c r="H217" s="23"/>
      <c r="J217" s="116"/>
      <c r="K217" s="23"/>
      <c r="L217" s="23"/>
      <c r="M217" s="129"/>
      <c r="N217" s="116"/>
      <c r="O217" s="116"/>
      <c r="P217" s="23"/>
      <c r="Q217" s="116"/>
      <c r="R217" s="23"/>
      <c r="S217" s="23"/>
      <c r="T217" s="116"/>
      <c r="U217" s="23"/>
      <c r="W217" s="23"/>
      <c r="X217" s="116"/>
      <c r="Y217" s="23"/>
      <c r="Z217" s="23"/>
      <c r="AA217" s="116"/>
      <c r="AB217" s="23"/>
      <c r="AC217" s="23"/>
      <c r="AD217" s="23"/>
      <c r="AE217" s="116"/>
      <c r="AF217" s="116"/>
      <c r="AG217" s="116"/>
      <c r="AH217" s="23"/>
      <c r="AI217" s="23"/>
      <c r="AJ217" s="116"/>
      <c r="AL217" s="119"/>
      <c r="AM217" s="48"/>
      <c r="AN217" s="48"/>
    </row>
  </sheetData>
  <mergeCells count="7">
    <mergeCell ref="AF6:AI6"/>
    <mergeCell ref="E6:H6"/>
    <mergeCell ref="J6:L6"/>
    <mergeCell ref="O6:P6"/>
    <mergeCell ref="Q6:S6"/>
    <mergeCell ref="T6:W6"/>
    <mergeCell ref="X6:Z6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3">
    <tabColor rgb="FF009639"/>
  </sheetPr>
  <dimension ref="A1:BA21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4" width="4.28515625" style="23" customWidth="1"/>
    <col min="5" max="5" width="12" style="115" customWidth="1"/>
    <col min="6" max="6" width="11.5703125" style="44" customWidth="1"/>
    <col min="7" max="7" width="9.85546875" style="250" customWidth="1"/>
    <col min="8" max="8" width="9.85546875" style="44" customWidth="1"/>
    <col min="9" max="9" width="4.28515625" style="116" customWidth="1"/>
    <col min="10" max="10" width="13.140625" style="130" customWidth="1"/>
    <col min="11" max="11" width="11.7109375" style="45" customWidth="1"/>
    <col min="12" max="12" width="10.140625" style="45" customWidth="1"/>
    <col min="13" max="13" width="11.42578125" style="126" customWidth="1"/>
    <col min="14" max="14" width="13" style="119" customWidth="1"/>
    <col min="15" max="15" width="12" style="117" customWidth="1"/>
    <col min="16" max="16" width="12" style="47" customWidth="1"/>
    <col min="17" max="17" width="13.140625" style="117" customWidth="1"/>
    <col min="18" max="18" width="14.7109375" style="47" customWidth="1"/>
    <col min="19" max="19" width="13.42578125" style="47" customWidth="1"/>
    <col min="20" max="20" width="10.85546875" style="117" customWidth="1"/>
    <col min="21" max="23" width="13.5703125" style="47" customWidth="1"/>
    <col min="24" max="24" width="13.85546875" style="117" customWidth="1"/>
    <col min="25" max="26" width="13.85546875" style="47" customWidth="1"/>
    <col min="27" max="27" width="13.140625" style="117" customWidth="1"/>
    <col min="28" max="30" width="11" style="47" customWidth="1"/>
    <col min="31" max="31" width="4.28515625" style="143" customWidth="1"/>
    <col min="32" max="32" width="15" style="159" customWidth="1"/>
    <col min="33" max="33" width="11" style="117" customWidth="1"/>
    <col min="34" max="35" width="11" style="47" customWidth="1"/>
    <col min="36" max="36" width="10.5703125" style="119" customWidth="1"/>
    <col min="37" max="37" width="4.28515625" style="129" customWidth="1"/>
    <col min="38" max="38" width="12.28515625" style="120" customWidth="1"/>
    <col min="39" max="40" width="12.28515625" style="50" customWidth="1"/>
    <col min="41" max="41" width="9.140625" style="116"/>
    <col min="42" max="16384" width="9.140625" style="23"/>
  </cols>
  <sheetData>
    <row r="1" spans="1:53">
      <c r="B1" s="154" t="s">
        <v>0</v>
      </c>
      <c r="E1" s="115" t="s">
        <v>469</v>
      </c>
      <c r="J1" s="130" t="s">
        <v>470</v>
      </c>
      <c r="L1" s="46">
        <v>4.6137941718982667E-2</v>
      </c>
      <c r="P1" s="49">
        <v>-4.2817638637315802E-2</v>
      </c>
      <c r="Q1" s="122">
        <v>0.05</v>
      </c>
      <c r="R1" s="49">
        <v>3.9081570000000003E-2</v>
      </c>
      <c r="T1" s="122">
        <v>-4.2817638637315802E-2</v>
      </c>
      <c r="U1" s="49">
        <v>3.9081570000000003E-2</v>
      </c>
      <c r="X1" s="122">
        <v>1.9250302409115676E-2</v>
      </c>
      <c r="AA1" s="122"/>
      <c r="AI1" s="49">
        <v>-4.2450000000000099E-2</v>
      </c>
    </row>
    <row r="2" spans="1:53">
      <c r="B2" s="2"/>
      <c r="P2" s="49">
        <v>-4.2450000000000002E-2</v>
      </c>
      <c r="Q2" s="122">
        <v>0.1</v>
      </c>
      <c r="R2" s="49">
        <v>2.5312454793819841E-2</v>
      </c>
      <c r="S2" s="51">
        <v>1</v>
      </c>
      <c r="T2" s="122">
        <v>0</v>
      </c>
      <c r="U2" s="49">
        <v>4.6699999999999998E-2</v>
      </c>
      <c r="Z2" s="51">
        <v>1</v>
      </c>
      <c r="AI2" s="49">
        <v>0.12407920934668737</v>
      </c>
    </row>
    <row r="3" spans="1:53">
      <c r="T3" s="122"/>
      <c r="U3" s="49">
        <v>7.6184299999999955E-3</v>
      </c>
      <c r="AI3" s="51">
        <v>0</v>
      </c>
    </row>
    <row r="4" spans="1:53">
      <c r="E4" s="134"/>
      <c r="F4" s="52"/>
      <c r="G4" s="251"/>
      <c r="H4" s="53"/>
      <c r="J4" s="131"/>
      <c r="K4" s="54"/>
      <c r="L4" s="54">
        <v>1896.6571209958513</v>
      </c>
      <c r="M4" s="127"/>
      <c r="N4" s="120"/>
      <c r="O4" s="125"/>
      <c r="P4" s="55"/>
      <c r="Q4" s="125"/>
      <c r="R4" s="55"/>
      <c r="S4" s="56"/>
      <c r="T4" s="123"/>
      <c r="U4" s="49"/>
      <c r="V4" s="49"/>
      <c r="W4" s="56"/>
      <c r="X4" s="122"/>
      <c r="Y4" s="55"/>
      <c r="Z4" s="56"/>
      <c r="AA4" s="124">
        <v>-0.3456614762544632</v>
      </c>
      <c r="AB4" s="51"/>
      <c r="AC4" s="55"/>
      <c r="AD4" s="55"/>
      <c r="AE4" s="116"/>
      <c r="AF4" s="160"/>
      <c r="AG4" s="118"/>
      <c r="AH4" s="55"/>
      <c r="AI4" s="65">
        <v>24</v>
      </c>
      <c r="AL4" s="120" t="s">
        <v>3</v>
      </c>
      <c r="AO4" s="152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</row>
    <row r="5" spans="1:53">
      <c r="E5" s="138">
        <v>109030022</v>
      </c>
      <c r="F5" s="58">
        <v>59802739.78125</v>
      </c>
      <c r="G5" s="252">
        <v>1823.1609855805345</v>
      </c>
      <c r="J5" s="163">
        <v>109030024.33403483</v>
      </c>
      <c r="K5" s="59">
        <v>60137620.015625</v>
      </c>
      <c r="L5" s="60">
        <v>1813.0086342909242</v>
      </c>
      <c r="M5" s="127">
        <v>5.5997473627453775E-3</v>
      </c>
      <c r="AA5" s="124">
        <v>114060445.58803931</v>
      </c>
      <c r="AF5" s="161">
        <v>114060445.24237783</v>
      </c>
      <c r="AH5" s="55">
        <v>3.0305113973838615E-9</v>
      </c>
      <c r="AL5" s="119"/>
      <c r="AM5" s="48"/>
      <c r="AN5" s="48"/>
    </row>
    <row r="6" spans="1:53" ht="12.75" customHeight="1">
      <c r="B6" s="3"/>
      <c r="C6" s="3"/>
      <c r="D6" s="3"/>
      <c r="E6" s="269" t="s">
        <v>4</v>
      </c>
      <c r="F6" s="270"/>
      <c r="G6" s="270"/>
      <c r="H6" s="271"/>
      <c r="I6" s="133"/>
      <c r="J6" s="272" t="s">
        <v>5</v>
      </c>
      <c r="K6" s="281"/>
      <c r="L6" s="282"/>
      <c r="M6" s="128"/>
      <c r="N6" s="121"/>
      <c r="O6" s="274" t="s">
        <v>6</v>
      </c>
      <c r="P6" s="283"/>
      <c r="Q6" s="277" t="s">
        <v>7</v>
      </c>
      <c r="R6" s="277"/>
      <c r="S6" s="277"/>
      <c r="T6" s="276" t="s">
        <v>8</v>
      </c>
      <c r="U6" s="277"/>
      <c r="V6" s="277"/>
      <c r="W6" s="284"/>
      <c r="X6" s="274" t="s">
        <v>9</v>
      </c>
      <c r="Y6" s="275"/>
      <c r="Z6" s="275"/>
      <c r="AA6" s="164"/>
      <c r="AB6" s="114"/>
      <c r="AC6" s="114"/>
      <c r="AD6" s="165"/>
      <c r="AE6" s="162"/>
      <c r="AF6" s="278" t="s">
        <v>10</v>
      </c>
      <c r="AG6" s="279"/>
      <c r="AH6" s="279"/>
      <c r="AI6" s="280"/>
      <c r="AJ6" s="166"/>
      <c r="AL6" s="168"/>
      <c r="AM6" s="167"/>
      <c r="AN6" s="167"/>
    </row>
    <row r="7" spans="1:53" ht="77.25" customHeight="1">
      <c r="A7" s="4" t="s">
        <v>11</v>
      </c>
      <c r="B7" s="5" t="s">
        <v>634</v>
      </c>
      <c r="C7" s="246"/>
      <c r="D7" s="246"/>
      <c r="E7" s="232" t="s">
        <v>12</v>
      </c>
      <c r="F7" s="233" t="s">
        <v>13</v>
      </c>
      <c r="G7" s="253" t="s">
        <v>14</v>
      </c>
      <c r="H7" s="234" t="s">
        <v>15</v>
      </c>
      <c r="I7" s="235"/>
      <c r="J7" s="236" t="s">
        <v>16</v>
      </c>
      <c r="K7" s="237" t="s">
        <v>13</v>
      </c>
      <c r="L7" s="237" t="s">
        <v>17</v>
      </c>
      <c r="M7" s="238" t="s">
        <v>18</v>
      </c>
      <c r="N7" s="239" t="s">
        <v>19</v>
      </c>
      <c r="O7" s="216" t="s">
        <v>20</v>
      </c>
      <c r="P7" s="217" t="s">
        <v>21</v>
      </c>
      <c r="Q7" s="216" t="s">
        <v>22</v>
      </c>
      <c r="R7" s="217" t="s">
        <v>23</v>
      </c>
      <c r="S7" s="240" t="s">
        <v>24</v>
      </c>
      <c r="T7" s="216" t="s">
        <v>25</v>
      </c>
      <c r="U7" s="241" t="s">
        <v>26</v>
      </c>
      <c r="V7" s="241" t="s">
        <v>27</v>
      </c>
      <c r="W7" s="241" t="s">
        <v>28</v>
      </c>
      <c r="X7" s="242" t="s">
        <v>29</v>
      </c>
      <c r="Y7" s="240" t="s">
        <v>30</v>
      </c>
      <c r="Z7" s="217" t="s">
        <v>31</v>
      </c>
      <c r="AA7" s="242" t="s">
        <v>32</v>
      </c>
      <c r="AB7" s="217" t="s">
        <v>33</v>
      </c>
      <c r="AC7" s="217" t="s">
        <v>34</v>
      </c>
      <c r="AD7" s="240" t="s">
        <v>35</v>
      </c>
      <c r="AE7" s="218"/>
      <c r="AF7" s="247" t="s">
        <v>36</v>
      </c>
      <c r="AG7" s="248" t="s">
        <v>37</v>
      </c>
      <c r="AH7" s="249" t="s">
        <v>20</v>
      </c>
      <c r="AI7" s="241" t="s">
        <v>21</v>
      </c>
      <c r="AJ7" s="243" t="s">
        <v>38</v>
      </c>
      <c r="AK7" s="244"/>
      <c r="AL7" s="239" t="s">
        <v>39</v>
      </c>
      <c r="AM7" s="245" t="s">
        <v>40</v>
      </c>
      <c r="AN7" s="245" t="s">
        <v>41</v>
      </c>
    </row>
    <row r="9" spans="1:53">
      <c r="A9" s="9" t="s">
        <v>42</v>
      </c>
      <c r="B9" s="23" t="s">
        <v>43</v>
      </c>
      <c r="E9" s="134">
        <v>211110</v>
      </c>
      <c r="F9" s="52">
        <v>108449.640625</v>
      </c>
      <c r="G9" s="251">
        <f>E9/F9*1000</f>
        <v>1946.6177922154825</v>
      </c>
      <c r="H9" s="53">
        <v>5.8202071360868857E-4</v>
      </c>
      <c r="J9" s="131">
        <v>211222.33783201134</v>
      </c>
      <c r="K9" s="54">
        <v>108477.078125</v>
      </c>
      <c r="L9" s="54">
        <f>J9/K9*1000</f>
        <v>1947.1610176355987</v>
      </c>
      <c r="M9" s="127">
        <f>K9/F9-1</f>
        <v>2.5299761107433483E-4</v>
      </c>
      <c r="N9" s="120">
        <f>SUM(AL9:AN9)</f>
        <v>219103</v>
      </c>
      <c r="O9" s="125">
        <f>E9/J9-1</f>
        <v>-5.3184636229475224E-4</v>
      </c>
      <c r="P9" s="55">
        <f>G9/L9-1</f>
        <v>-2.7898330707942787E-4</v>
      </c>
      <c r="Q9" s="125">
        <f>(1+M9)*(1+R9)-1</f>
        <v>3.9344455154921354E-2</v>
      </c>
      <c r="R9" s="55">
        <f>MinGrowthPerHead(P9,0,1,$Q$1,$Q$2,$R$1,$R$2)</f>
        <v>3.9081570000000003E-2</v>
      </c>
      <c r="S9" s="56">
        <f>MAX((1+IF($S$2=1,Q9,0))*$E9,$N9)</f>
        <v>219416.00792775545</v>
      </c>
      <c r="T9" s="123">
        <f>MinMaxRamp(P9,0,1,$P$2,$T$2)</f>
        <v>6.5720449253104324E-3</v>
      </c>
      <c r="U9" s="49">
        <f>(1+M9)*(1+V9)-1</f>
        <v>3.9390841679579847E-2</v>
      </c>
      <c r="V9" s="49">
        <f t="shared" ref="V9:V40" si="0">MAX(R9,NewMinGrowthPerHead(P9,$P$2,$L$1,$U$1,$T$2,AG9,G9,T9, $P$1))</f>
        <v>3.9127944791946846E-2</v>
      </c>
      <c r="W9" s="56">
        <f>MAX((1+IF($S$2=1,U9,0))*$E9,$N9)</f>
        <v>219425.80058697611</v>
      </c>
      <c r="X9" s="122">
        <f>MAX(U9,$X$1)</f>
        <v>3.9390841679579847E-2</v>
      </c>
      <c r="Y9" s="55">
        <f>(1+X9)/(1+M9) - 1</f>
        <v>3.9127944791946812E-2</v>
      </c>
      <c r="Z9" s="56">
        <f>MAX((1+IF($Z$2=1,X9,0))*$E9,$N9)</f>
        <v>219425.80058697611</v>
      </c>
      <c r="AA9" s="124">
        <f t="shared" ref="AA9:AA40" si="1">Z9</f>
        <v>219425.80058697611</v>
      </c>
      <c r="AB9" s="51">
        <f t="shared" ref="AB9:AB40" si="2">AA9/K9*1000</f>
        <v>2022.7849457203115</v>
      </c>
      <c r="AC9" s="55">
        <f t="shared" ref="AC9:AC40" si="3">AA9/E9-1</f>
        <v>3.9390841679579847E-2</v>
      </c>
      <c r="AD9" s="55">
        <f t="shared" ref="AD9:AD40" si="4">AB9/G9-1</f>
        <v>3.9127944791946812E-2</v>
      </c>
      <c r="AE9" s="116"/>
      <c r="AF9" s="160">
        <v>220842.25523651621</v>
      </c>
      <c r="AG9" s="118">
        <f t="shared" ref="AG9:AG40" si="5">AF9/K9*1000</f>
        <v>2035.8425858598061</v>
      </c>
      <c r="AH9" s="55">
        <f>AA9/AF9-1</f>
        <v>-6.4138751346435319E-3</v>
      </c>
      <c r="AI9" s="55">
        <f>AB9/AG9-1</f>
        <v>-6.4138751346435319E-3</v>
      </c>
      <c r="AJ9" s="119">
        <f t="shared" ref="AJ9:AJ40" si="6">IF(AF9=N9,1,0)</f>
        <v>0</v>
      </c>
      <c r="AL9" s="120">
        <v>169254</v>
      </c>
      <c r="AM9" s="50">
        <v>16662</v>
      </c>
      <c r="AN9" s="50">
        <v>33187</v>
      </c>
      <c r="AO9" s="152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</row>
    <row r="10" spans="1:53">
      <c r="A10" s="9" t="s">
        <v>44</v>
      </c>
      <c r="B10" s="23" t="s">
        <v>45</v>
      </c>
      <c r="E10" s="134">
        <v>630131</v>
      </c>
      <c r="F10" s="52">
        <v>294087.8125</v>
      </c>
      <c r="G10" s="251">
        <f t="shared" ref="G10:G73" si="7">E10/F10*1000</f>
        <v>2142.6627463523332</v>
      </c>
      <c r="H10" s="53">
        <v>2.0207840575738656E-2</v>
      </c>
      <c r="J10" s="131">
        <v>618812.45882361301</v>
      </c>
      <c r="K10" s="54">
        <v>295084.125</v>
      </c>
      <c r="L10" s="54">
        <f t="shared" ref="L10:L73" si="8">J10/K10*1000</f>
        <v>2097.071331179246</v>
      </c>
      <c r="M10" s="127">
        <f t="shared" ref="M10:M73" si="9">K10/F10-1</f>
        <v>3.3878061505863144E-3</v>
      </c>
      <c r="N10" s="120">
        <f t="shared" ref="N10:N73" si="10">SUM(AL10:AN10)</f>
        <v>655468</v>
      </c>
      <c r="O10" s="125">
        <f t="shared" ref="O10:O73" si="11">E10/J10-1</f>
        <v>1.8290745467381075E-2</v>
      </c>
      <c r="P10" s="55">
        <f t="shared" ref="P10:P73" si="12">G10/L10-1</f>
        <v>2.1740517117960767E-2</v>
      </c>
      <c r="Q10" s="125">
        <f t="shared" ref="Q10:Q73" si="13">(1+M10)*(1+R10)-1</f>
        <v>4.2601776933806956E-2</v>
      </c>
      <c r="R10" s="55">
        <f t="shared" ref="R10:R73" si="14">MinGrowthPerHead(P10,0,1,$Q$1,$Q$2,$R$1,$R$2)</f>
        <v>3.9081570000000003E-2</v>
      </c>
      <c r="S10" s="56">
        <f t="shared" ref="S10:S73" si="15">MAX((1+IF($S$2=1,Q10,0))*$E10,$N10)</f>
        <v>656975.70030107675</v>
      </c>
      <c r="T10" s="123">
        <f t="shared" ref="T10:T73" si="16">MinMaxRamp(P10,0,1,$P$2,$T$2)</f>
        <v>0</v>
      </c>
      <c r="U10" s="49">
        <f t="shared" ref="U10:U73" si="17">(1+M10)*(1+V10)-1</f>
        <v>4.2601776933806956E-2</v>
      </c>
      <c r="V10" s="49">
        <f t="shared" si="0"/>
        <v>3.9081570000000003E-2</v>
      </c>
      <c r="W10" s="56">
        <f t="shared" ref="W10:W73" si="18">MAX((1+IF($S$2=1,U10,0))*$E10,$N10)</f>
        <v>656975.70030107675</v>
      </c>
      <c r="X10" s="122">
        <f t="shared" ref="X10:X73" si="19">MAX(U10,$X$1)</f>
        <v>4.2601776933806956E-2</v>
      </c>
      <c r="Y10" s="55">
        <f t="shared" ref="Y10:Y73" si="20">(1+X10)/(1+M10) - 1</f>
        <v>3.908157000000001E-2</v>
      </c>
      <c r="Z10" s="56">
        <f t="shared" ref="Z10:Z73" si="21">MAX((1+IF($Z$2=1,X10,0))*$E10,$N10)</f>
        <v>656975.70030107675</v>
      </c>
      <c r="AA10" s="124">
        <f t="shared" si="1"/>
        <v>656975.70030107675</v>
      </c>
      <c r="AB10" s="51">
        <f t="shared" si="2"/>
        <v>2226.4013704602939</v>
      </c>
      <c r="AC10" s="55">
        <f t="shared" si="3"/>
        <v>4.2601776933806956E-2</v>
      </c>
      <c r="AD10" s="55">
        <f t="shared" si="4"/>
        <v>3.9081569999999788E-2</v>
      </c>
      <c r="AE10" s="116"/>
      <c r="AF10" s="160">
        <v>646731.63374301512</v>
      </c>
      <c r="AG10" s="118">
        <f t="shared" si="5"/>
        <v>2191.6856209835587</v>
      </c>
      <c r="AH10" s="55">
        <f t="shared" ref="AH10:AI73" si="22">AA10/AF10-1</f>
        <v>1.583974870499727E-2</v>
      </c>
      <c r="AI10" s="55">
        <f t="shared" si="22"/>
        <v>1.583974870499727E-2</v>
      </c>
      <c r="AJ10" s="119">
        <f t="shared" si="6"/>
        <v>0</v>
      </c>
      <c r="AL10" s="120">
        <v>520313</v>
      </c>
      <c r="AM10" s="50">
        <v>50330</v>
      </c>
      <c r="AN10" s="50">
        <v>84825</v>
      </c>
    </row>
    <row r="11" spans="1:53">
      <c r="A11" s="9" t="s">
        <v>46</v>
      </c>
      <c r="B11" s="23" t="s">
        <v>47</v>
      </c>
      <c r="E11" s="134">
        <v>493747</v>
      </c>
      <c r="F11" s="52">
        <v>260704.78125</v>
      </c>
      <c r="G11" s="251">
        <f t="shared" si="7"/>
        <v>1893.8931523719418</v>
      </c>
      <c r="H11" s="53">
        <v>1.8382328396619352E-2</v>
      </c>
      <c r="J11" s="131">
        <v>485318.03223664814</v>
      </c>
      <c r="K11" s="54">
        <v>261174</v>
      </c>
      <c r="L11" s="54">
        <f t="shared" si="8"/>
        <v>1858.2172507089072</v>
      </c>
      <c r="M11" s="127">
        <f t="shared" si="9"/>
        <v>1.7998087635764382E-3</v>
      </c>
      <c r="N11" s="120">
        <f t="shared" si="10"/>
        <v>513111</v>
      </c>
      <c r="O11" s="125">
        <f t="shared" si="11"/>
        <v>1.7367926191627303E-2</v>
      </c>
      <c r="P11" s="55">
        <f t="shared" si="12"/>
        <v>1.9198993900968464E-2</v>
      </c>
      <c r="Q11" s="125">
        <f t="shared" si="13"/>
        <v>4.0951718115756819E-2</v>
      </c>
      <c r="R11" s="55">
        <f t="shared" si="14"/>
        <v>3.9081570000000003E-2</v>
      </c>
      <c r="S11" s="56">
        <f t="shared" si="15"/>
        <v>513966.7879645006</v>
      </c>
      <c r="T11" s="123">
        <f t="shared" si="16"/>
        <v>0</v>
      </c>
      <c r="U11" s="49">
        <f t="shared" si="17"/>
        <v>4.0951718115756819E-2</v>
      </c>
      <c r="V11" s="49">
        <f t="shared" si="0"/>
        <v>3.9081570000000003E-2</v>
      </c>
      <c r="W11" s="56">
        <f t="shared" si="18"/>
        <v>513966.7879645006</v>
      </c>
      <c r="X11" s="122">
        <f t="shared" si="19"/>
        <v>4.0951718115756819E-2</v>
      </c>
      <c r="Y11" s="55">
        <f t="shared" si="20"/>
        <v>3.908157000000001E-2</v>
      </c>
      <c r="Z11" s="56">
        <f t="shared" si="21"/>
        <v>513966.7879645006</v>
      </c>
      <c r="AA11" s="124">
        <f t="shared" si="1"/>
        <v>513966.7879645006</v>
      </c>
      <c r="AB11" s="51">
        <f t="shared" si="2"/>
        <v>1967.9094701788867</v>
      </c>
      <c r="AC11" s="55">
        <f t="shared" si="3"/>
        <v>4.0951718115756819E-2</v>
      </c>
      <c r="AD11" s="55">
        <f t="shared" si="4"/>
        <v>3.908157000000001E-2</v>
      </c>
      <c r="AE11" s="116"/>
      <c r="AF11" s="160">
        <v>507415.87743340101</v>
      </c>
      <c r="AG11" s="118">
        <f t="shared" si="5"/>
        <v>1942.8269178149471</v>
      </c>
      <c r="AH11" s="55">
        <f t="shared" si="22"/>
        <v>1.2910338092365636E-2</v>
      </c>
      <c r="AI11" s="55">
        <f t="shared" si="22"/>
        <v>1.2910338092365636E-2</v>
      </c>
      <c r="AJ11" s="119">
        <f t="shared" si="6"/>
        <v>0</v>
      </c>
      <c r="AL11" s="120">
        <v>400140</v>
      </c>
      <c r="AM11" s="50">
        <v>39688</v>
      </c>
      <c r="AN11" s="50">
        <v>73283</v>
      </c>
    </row>
    <row r="12" spans="1:53">
      <c r="A12" s="9" t="s">
        <v>48</v>
      </c>
      <c r="B12" s="23" t="s">
        <v>49</v>
      </c>
      <c r="E12" s="134">
        <v>581330</v>
      </c>
      <c r="F12" s="52">
        <v>298891.875</v>
      </c>
      <c r="G12" s="251">
        <f t="shared" si="7"/>
        <v>1944.9508287905114</v>
      </c>
      <c r="H12" s="53">
        <v>-3.0570050861769005E-2</v>
      </c>
      <c r="J12" s="131">
        <v>599325.99571572419</v>
      </c>
      <c r="K12" s="54">
        <v>299587.75</v>
      </c>
      <c r="L12" s="54">
        <f t="shared" si="8"/>
        <v>2000.5023426883249</v>
      </c>
      <c r="M12" s="127">
        <f t="shared" si="9"/>
        <v>2.3281830595094366E-3</v>
      </c>
      <c r="N12" s="120">
        <f t="shared" si="10"/>
        <v>606371</v>
      </c>
      <c r="O12" s="125">
        <f t="shared" si="11"/>
        <v>-3.0027056801087193E-2</v>
      </c>
      <c r="P12" s="55">
        <f t="shared" si="12"/>
        <v>-2.7768782226549105E-2</v>
      </c>
      <c r="Q12" s="125">
        <f t="shared" si="13"/>
        <v>4.1500742108722566E-2</v>
      </c>
      <c r="R12" s="55">
        <f t="shared" si="14"/>
        <v>3.9081570000000003E-2</v>
      </c>
      <c r="S12" s="56">
        <f t="shared" si="15"/>
        <v>606371</v>
      </c>
      <c r="T12" s="123">
        <f t="shared" si="16"/>
        <v>0.65415270262777625</v>
      </c>
      <c r="U12" s="49">
        <f t="shared" si="17"/>
        <v>4.612743350353421E-2</v>
      </c>
      <c r="V12" s="49">
        <f t="shared" si="0"/>
        <v>4.369751463071872E-2</v>
      </c>
      <c r="W12" s="56">
        <f t="shared" si="18"/>
        <v>608145.26091860957</v>
      </c>
      <c r="X12" s="122">
        <f t="shared" si="19"/>
        <v>4.612743350353421E-2</v>
      </c>
      <c r="Y12" s="55">
        <f t="shared" si="20"/>
        <v>4.3697514630718803E-2</v>
      </c>
      <c r="Z12" s="56">
        <f t="shared" si="21"/>
        <v>608145.26091860957</v>
      </c>
      <c r="AA12" s="124">
        <f t="shared" si="1"/>
        <v>608145.26091860957</v>
      </c>
      <c r="AB12" s="51">
        <f t="shared" si="2"/>
        <v>2029.940346087614</v>
      </c>
      <c r="AC12" s="55">
        <f t="shared" si="3"/>
        <v>4.612743350353421E-2</v>
      </c>
      <c r="AD12" s="55">
        <f t="shared" si="4"/>
        <v>4.3697514630719025E-2</v>
      </c>
      <c r="AE12" s="116"/>
      <c r="AF12" s="160">
        <v>626591.47281199903</v>
      </c>
      <c r="AG12" s="118">
        <f t="shared" si="5"/>
        <v>2091.512329232417</v>
      </c>
      <c r="AH12" s="55">
        <f t="shared" si="22"/>
        <v>-2.9438976899266001E-2</v>
      </c>
      <c r="AI12" s="55">
        <f t="shared" si="22"/>
        <v>-2.943897689926589E-2</v>
      </c>
      <c r="AJ12" s="119">
        <f t="shared" si="6"/>
        <v>0</v>
      </c>
      <c r="AL12" s="120">
        <v>469966</v>
      </c>
      <c r="AM12" s="50">
        <v>47194</v>
      </c>
      <c r="AN12" s="50">
        <v>89211</v>
      </c>
    </row>
    <row r="13" spans="1:53">
      <c r="A13" s="9" t="s">
        <v>50</v>
      </c>
      <c r="B13" s="23" t="s">
        <v>51</v>
      </c>
      <c r="E13" s="134">
        <v>654273</v>
      </c>
      <c r="F13" s="52">
        <v>325564.0625</v>
      </c>
      <c r="G13" s="251">
        <f t="shared" si="7"/>
        <v>2009.6597731821216</v>
      </c>
      <c r="H13" s="53">
        <v>-1.2124201866515305E-2</v>
      </c>
      <c r="J13" s="131">
        <v>662940.17080270872</v>
      </c>
      <c r="K13" s="54">
        <v>325652.125</v>
      </c>
      <c r="L13" s="54">
        <f t="shared" si="8"/>
        <v>2035.7311373377609</v>
      </c>
      <c r="M13" s="127">
        <f t="shared" si="9"/>
        <v>2.7049207865204039E-4</v>
      </c>
      <c r="N13" s="120">
        <f t="shared" si="10"/>
        <v>679630</v>
      </c>
      <c r="O13" s="125">
        <f t="shared" si="11"/>
        <v>-1.3073835595471928E-2</v>
      </c>
      <c r="P13" s="55">
        <f t="shared" si="12"/>
        <v>-1.2806879885785993E-2</v>
      </c>
      <c r="Q13" s="125">
        <f t="shared" si="13"/>
        <v>3.9362633333758446E-2</v>
      </c>
      <c r="R13" s="55">
        <f t="shared" si="14"/>
        <v>3.9081570000000003E-2</v>
      </c>
      <c r="S13" s="56">
        <f t="shared" si="15"/>
        <v>680026.90819917817</v>
      </c>
      <c r="T13" s="123">
        <f t="shared" si="16"/>
        <v>0.30169328352852753</v>
      </c>
      <c r="U13" s="49">
        <f t="shared" si="17"/>
        <v>4.1492069127210041E-2</v>
      </c>
      <c r="V13" s="49">
        <f t="shared" si="0"/>
        <v>4.1210429953697725E-2</v>
      </c>
      <c r="W13" s="56">
        <f t="shared" si="18"/>
        <v>681420.14054406714</v>
      </c>
      <c r="X13" s="122">
        <f t="shared" si="19"/>
        <v>4.1492069127210041E-2</v>
      </c>
      <c r="Y13" s="55">
        <f t="shared" si="20"/>
        <v>4.1210429953697725E-2</v>
      </c>
      <c r="Z13" s="56">
        <f t="shared" si="21"/>
        <v>681420.14054406714</v>
      </c>
      <c r="AA13" s="124">
        <f t="shared" si="1"/>
        <v>681420.14054406714</v>
      </c>
      <c r="AB13" s="51">
        <f t="shared" si="2"/>
        <v>2092.4787164956074</v>
      </c>
      <c r="AC13" s="55">
        <f t="shared" si="3"/>
        <v>4.1492069127210041E-2</v>
      </c>
      <c r="AD13" s="55">
        <f t="shared" si="4"/>
        <v>4.1210429953697725E-2</v>
      </c>
      <c r="AE13" s="116"/>
      <c r="AF13" s="160">
        <v>693114.38321874151</v>
      </c>
      <c r="AG13" s="118">
        <f t="shared" si="5"/>
        <v>2128.3889463910041</v>
      </c>
      <c r="AH13" s="55">
        <f t="shared" si="22"/>
        <v>-1.6872024239877548E-2</v>
      </c>
      <c r="AI13" s="55">
        <f t="shared" si="22"/>
        <v>-1.6872024239877659E-2</v>
      </c>
      <c r="AJ13" s="119">
        <f t="shared" si="6"/>
        <v>0</v>
      </c>
      <c r="AL13" s="120">
        <v>526532</v>
      </c>
      <c r="AM13" s="50">
        <v>50830</v>
      </c>
      <c r="AN13" s="50">
        <v>102268</v>
      </c>
    </row>
    <row r="14" spans="1:53">
      <c r="A14" s="9" t="s">
        <v>52</v>
      </c>
      <c r="B14" s="23" t="s">
        <v>53</v>
      </c>
      <c r="E14" s="134">
        <v>622359</v>
      </c>
      <c r="F14" s="52">
        <v>297414.375</v>
      </c>
      <c r="G14" s="251">
        <f t="shared" si="7"/>
        <v>2092.5652971548534</v>
      </c>
      <c r="H14" s="53">
        <v>-2.1626138940400441E-2</v>
      </c>
      <c r="J14" s="131">
        <v>634454.46545333555</v>
      </c>
      <c r="K14" s="54">
        <v>297457.03125</v>
      </c>
      <c r="L14" s="54">
        <f t="shared" si="8"/>
        <v>2132.9281166667179</v>
      </c>
      <c r="M14" s="127">
        <f t="shared" si="9"/>
        <v>1.4342363243202705E-4</v>
      </c>
      <c r="N14" s="120">
        <f t="shared" si="10"/>
        <v>647663</v>
      </c>
      <c r="O14" s="125">
        <f t="shared" si="11"/>
        <v>-1.9064355461180349E-2</v>
      </c>
      <c r="P14" s="55">
        <f t="shared" si="12"/>
        <v>-1.8923666107858561E-2</v>
      </c>
      <c r="Q14" s="125">
        <f t="shared" si="13"/>
        <v>3.9230598853162491E-2</v>
      </c>
      <c r="R14" s="55">
        <f t="shared" si="14"/>
        <v>3.9081570000000003E-2</v>
      </c>
      <c r="S14" s="56">
        <f t="shared" si="15"/>
        <v>647663</v>
      </c>
      <c r="T14" s="123">
        <f t="shared" si="16"/>
        <v>0.44578718746427703</v>
      </c>
      <c r="U14" s="49">
        <f t="shared" si="17"/>
        <v>4.2376690114600102E-2</v>
      </c>
      <c r="V14" s="49">
        <f t="shared" si="0"/>
        <v>4.2227210102307754E-2</v>
      </c>
      <c r="W14" s="56">
        <f t="shared" si="18"/>
        <v>648732.5144830324</v>
      </c>
      <c r="X14" s="122">
        <f t="shared" si="19"/>
        <v>4.2376690114600102E-2</v>
      </c>
      <c r="Y14" s="55">
        <f t="shared" si="20"/>
        <v>4.2227210102307788E-2</v>
      </c>
      <c r="Z14" s="56">
        <f t="shared" si="21"/>
        <v>648732.5144830324</v>
      </c>
      <c r="AA14" s="124">
        <f t="shared" si="1"/>
        <v>648732.5144830324</v>
      </c>
      <c r="AB14" s="51">
        <f t="shared" si="2"/>
        <v>2180.9284916106094</v>
      </c>
      <c r="AC14" s="55">
        <f t="shared" si="3"/>
        <v>4.2376690114600102E-2</v>
      </c>
      <c r="AD14" s="55">
        <f t="shared" si="4"/>
        <v>4.2227210102307788E-2</v>
      </c>
      <c r="AE14" s="116"/>
      <c r="AF14" s="160">
        <v>663725.14776596124</v>
      </c>
      <c r="AG14" s="118">
        <f t="shared" si="5"/>
        <v>2231.3311774033291</v>
      </c>
      <c r="AH14" s="55">
        <f t="shared" si="22"/>
        <v>-2.2588617191005467E-2</v>
      </c>
      <c r="AI14" s="55">
        <f t="shared" si="22"/>
        <v>-2.2588617191005689E-2</v>
      </c>
      <c r="AJ14" s="119">
        <f t="shared" si="6"/>
        <v>0</v>
      </c>
      <c r="AL14" s="120">
        <v>485157</v>
      </c>
      <c r="AM14" s="50">
        <v>50899</v>
      </c>
      <c r="AN14" s="50">
        <v>111607</v>
      </c>
    </row>
    <row r="15" spans="1:53">
      <c r="A15" s="9" t="s">
        <v>54</v>
      </c>
      <c r="B15" s="23" t="s">
        <v>55</v>
      </c>
      <c r="E15" s="134">
        <v>346324</v>
      </c>
      <c r="F15" s="52">
        <v>157527.421875</v>
      </c>
      <c r="G15" s="251">
        <f t="shared" si="7"/>
        <v>2198.4997651698536</v>
      </c>
      <c r="H15" s="53">
        <v>1.7992381418494796E-2</v>
      </c>
      <c r="J15" s="131">
        <v>339733.48516117799</v>
      </c>
      <c r="K15" s="54">
        <v>157706.65625</v>
      </c>
      <c r="L15" s="54">
        <f t="shared" si="8"/>
        <v>2154.211453336663</v>
      </c>
      <c r="M15" s="127">
        <f t="shared" si="9"/>
        <v>1.1377979329987298E-3</v>
      </c>
      <c r="N15" s="120">
        <f t="shared" si="10"/>
        <v>359662</v>
      </c>
      <c r="O15" s="125">
        <f t="shared" si="11"/>
        <v>1.9399073469885675E-2</v>
      </c>
      <c r="P15" s="55">
        <f t="shared" si="12"/>
        <v>2.0558943628580462E-2</v>
      </c>
      <c r="Q15" s="125">
        <f t="shared" si="13"/>
        <v>4.0263834862563019E-2</v>
      </c>
      <c r="R15" s="55">
        <f t="shared" si="14"/>
        <v>3.9081570000000003E-2</v>
      </c>
      <c r="S15" s="56">
        <f t="shared" si="15"/>
        <v>360268.33234494226</v>
      </c>
      <c r="T15" s="123">
        <f t="shared" si="16"/>
        <v>0</v>
      </c>
      <c r="U15" s="49">
        <f t="shared" si="17"/>
        <v>4.0263834862563019E-2</v>
      </c>
      <c r="V15" s="49">
        <f t="shared" si="0"/>
        <v>3.9081570000000003E-2</v>
      </c>
      <c r="W15" s="56">
        <f t="shared" si="18"/>
        <v>360268.33234494226</v>
      </c>
      <c r="X15" s="122">
        <f t="shared" si="19"/>
        <v>4.0263834862563019E-2</v>
      </c>
      <c r="Y15" s="55">
        <f t="shared" si="20"/>
        <v>3.908157000000001E-2</v>
      </c>
      <c r="Z15" s="56">
        <f t="shared" si="21"/>
        <v>360268.33234494226</v>
      </c>
      <c r="AA15" s="124">
        <f t="shared" si="1"/>
        <v>360268.33234494226</v>
      </c>
      <c r="AB15" s="51">
        <f t="shared" si="2"/>
        <v>2284.4205876373226</v>
      </c>
      <c r="AC15" s="55">
        <f t="shared" si="3"/>
        <v>4.0263834862563019E-2</v>
      </c>
      <c r="AD15" s="55">
        <f t="shared" si="4"/>
        <v>3.9081569999999788E-2</v>
      </c>
      <c r="AE15" s="116"/>
      <c r="AF15" s="160">
        <v>355195.94887344848</v>
      </c>
      <c r="AG15" s="118">
        <f t="shared" si="5"/>
        <v>2252.2571800037672</v>
      </c>
      <c r="AH15" s="55">
        <f t="shared" si="22"/>
        <v>1.4280521744635788E-2</v>
      </c>
      <c r="AI15" s="55">
        <f t="shared" si="22"/>
        <v>1.4280521744635566E-2</v>
      </c>
      <c r="AJ15" s="119">
        <f t="shared" si="6"/>
        <v>0</v>
      </c>
      <c r="AL15" s="120">
        <v>282259</v>
      </c>
      <c r="AM15" s="50">
        <v>25150</v>
      </c>
      <c r="AN15" s="50">
        <v>52253</v>
      </c>
    </row>
    <row r="16" spans="1:53">
      <c r="A16" s="9" t="s">
        <v>56</v>
      </c>
      <c r="B16" s="23" t="s">
        <v>57</v>
      </c>
      <c r="E16" s="134">
        <v>616332</v>
      </c>
      <c r="F16" s="52">
        <v>284521.125</v>
      </c>
      <c r="G16" s="251">
        <f t="shared" si="7"/>
        <v>2166.2082209185696</v>
      </c>
      <c r="H16" s="53">
        <v>4.3900429779965E-2</v>
      </c>
      <c r="J16" s="131">
        <v>589591.77916242171</v>
      </c>
      <c r="K16" s="54">
        <v>284736.65625</v>
      </c>
      <c r="L16" s="54">
        <f t="shared" si="8"/>
        <v>2070.6563985381554</v>
      </c>
      <c r="M16" s="127">
        <f t="shared" si="9"/>
        <v>7.5752283771546303E-4</v>
      </c>
      <c r="N16" s="120">
        <f t="shared" si="10"/>
        <v>638008</v>
      </c>
      <c r="O16" s="125">
        <f t="shared" si="11"/>
        <v>4.5353788473044165E-2</v>
      </c>
      <c r="P16" s="55">
        <f t="shared" si="12"/>
        <v>4.6145667841304805E-2</v>
      </c>
      <c r="Q16" s="125">
        <f t="shared" si="13"/>
        <v>3.9868698019524196E-2</v>
      </c>
      <c r="R16" s="55">
        <f t="shared" si="14"/>
        <v>3.9081570000000003E-2</v>
      </c>
      <c r="S16" s="56">
        <f t="shared" si="15"/>
        <v>640904.35438776936</v>
      </c>
      <c r="T16" s="123">
        <f t="shared" si="16"/>
        <v>0</v>
      </c>
      <c r="U16" s="49">
        <f t="shared" si="17"/>
        <v>3.9868698019524196E-2</v>
      </c>
      <c r="V16" s="49">
        <f t="shared" si="0"/>
        <v>3.9081570000000003E-2</v>
      </c>
      <c r="W16" s="56">
        <f t="shared" si="18"/>
        <v>640904.35438776936</v>
      </c>
      <c r="X16" s="122">
        <f t="shared" si="19"/>
        <v>3.9868698019524196E-2</v>
      </c>
      <c r="Y16" s="55">
        <f t="shared" si="20"/>
        <v>3.908157000000001E-2</v>
      </c>
      <c r="Z16" s="56">
        <f t="shared" si="21"/>
        <v>640904.35438776936</v>
      </c>
      <c r="AA16" s="124">
        <f t="shared" si="1"/>
        <v>640904.35438776936</v>
      </c>
      <c r="AB16" s="51">
        <f t="shared" si="2"/>
        <v>2250.8670391389742</v>
      </c>
      <c r="AC16" s="55">
        <f t="shared" si="3"/>
        <v>3.9868698019524196E-2</v>
      </c>
      <c r="AD16" s="55">
        <f t="shared" si="4"/>
        <v>3.908157000000001E-2</v>
      </c>
      <c r="AE16" s="116"/>
      <c r="AF16" s="160">
        <v>616385.28521602228</v>
      </c>
      <c r="AG16" s="118">
        <f t="shared" si="5"/>
        <v>2164.7556494265823</v>
      </c>
      <c r="AH16" s="55">
        <f t="shared" si="22"/>
        <v>3.9778803550045705E-2</v>
      </c>
      <c r="AI16" s="55">
        <f t="shared" si="22"/>
        <v>3.9778803550045927E-2</v>
      </c>
      <c r="AJ16" s="119">
        <f t="shared" si="6"/>
        <v>0</v>
      </c>
      <c r="AL16" s="120">
        <v>500563</v>
      </c>
      <c r="AM16" s="50">
        <v>47147</v>
      </c>
      <c r="AN16" s="50">
        <v>90298</v>
      </c>
    </row>
    <row r="17" spans="1:40">
      <c r="A17" s="9" t="s">
        <v>58</v>
      </c>
      <c r="B17" s="23" t="s">
        <v>59</v>
      </c>
      <c r="E17" s="134">
        <v>332887</v>
      </c>
      <c r="F17" s="52">
        <v>175171.625</v>
      </c>
      <c r="G17" s="251">
        <f t="shared" si="7"/>
        <v>1900.3477304043963</v>
      </c>
      <c r="H17" s="53">
        <v>-4.3427941809587756E-2</v>
      </c>
      <c r="J17" s="131">
        <v>346660.02265574137</v>
      </c>
      <c r="K17" s="54">
        <v>175123.546875</v>
      </c>
      <c r="L17" s="54">
        <f t="shared" si="8"/>
        <v>1979.5169115846024</v>
      </c>
      <c r="M17" s="127">
        <f t="shared" si="9"/>
        <v>-2.7446297309852152E-4</v>
      </c>
      <c r="N17" s="120">
        <f t="shared" si="10"/>
        <v>346982</v>
      </c>
      <c r="O17" s="125">
        <f t="shared" si="11"/>
        <v>-3.9730634499551165E-2</v>
      </c>
      <c r="P17" s="55">
        <f t="shared" si="12"/>
        <v>-3.9994192884581725E-2</v>
      </c>
      <c r="Q17" s="125">
        <f t="shared" si="13"/>
        <v>3.8796380583005829E-2</v>
      </c>
      <c r="R17" s="55">
        <f t="shared" si="14"/>
        <v>3.9081570000000003E-2</v>
      </c>
      <c r="S17" s="56">
        <f t="shared" si="15"/>
        <v>346982</v>
      </c>
      <c r="T17" s="123">
        <f t="shared" si="16"/>
        <v>0.94214824227518779</v>
      </c>
      <c r="U17" s="49">
        <f t="shared" si="17"/>
        <v>4.544270412436191E-2</v>
      </c>
      <c r="V17" s="49">
        <f t="shared" si="0"/>
        <v>4.5729718211879863E-2</v>
      </c>
      <c r="W17" s="56">
        <f t="shared" si="18"/>
        <v>348014.28544784646</v>
      </c>
      <c r="X17" s="122">
        <f t="shared" si="19"/>
        <v>4.544270412436191E-2</v>
      </c>
      <c r="Y17" s="55">
        <f t="shared" si="20"/>
        <v>4.5729718211879877E-2</v>
      </c>
      <c r="Z17" s="56">
        <f t="shared" si="21"/>
        <v>348014.28544784646</v>
      </c>
      <c r="AA17" s="124">
        <f t="shared" si="1"/>
        <v>348014.28544784646</v>
      </c>
      <c r="AB17" s="51">
        <f t="shared" si="2"/>
        <v>1987.2500966203745</v>
      </c>
      <c r="AC17" s="55">
        <f t="shared" si="3"/>
        <v>4.544270412436191E-2</v>
      </c>
      <c r="AD17" s="55">
        <f t="shared" si="4"/>
        <v>4.5729718211879655E-2</v>
      </c>
      <c r="AE17" s="116"/>
      <c r="AF17" s="160">
        <v>362670.22929144563</v>
      </c>
      <c r="AG17" s="118">
        <f t="shared" si="5"/>
        <v>2070.9392640974379</v>
      </c>
      <c r="AH17" s="55">
        <f t="shared" si="22"/>
        <v>-4.0411212886794501E-2</v>
      </c>
      <c r="AI17" s="55">
        <f t="shared" si="22"/>
        <v>-4.0411212886794612E-2</v>
      </c>
      <c r="AJ17" s="119">
        <f t="shared" si="6"/>
        <v>0</v>
      </c>
      <c r="AL17" s="120">
        <v>261413</v>
      </c>
      <c r="AM17" s="50">
        <v>27547</v>
      </c>
      <c r="AN17" s="50">
        <v>58022</v>
      </c>
    </row>
    <row r="18" spans="1:40">
      <c r="A18" s="9" t="s">
        <v>60</v>
      </c>
      <c r="B18" s="23" t="s">
        <v>61</v>
      </c>
      <c r="E18" s="134">
        <v>407948</v>
      </c>
      <c r="F18" s="52">
        <v>172778.25</v>
      </c>
      <c r="G18" s="251">
        <f t="shared" si="7"/>
        <v>2361.1073731792048</v>
      </c>
      <c r="H18" s="53">
        <v>-4.248511328297766E-2</v>
      </c>
      <c r="J18" s="131">
        <v>423411.96278370271</v>
      </c>
      <c r="K18" s="54">
        <v>172451.375</v>
      </c>
      <c r="L18" s="54">
        <f t="shared" si="8"/>
        <v>2455.2542001112065</v>
      </c>
      <c r="M18" s="127">
        <f t="shared" si="9"/>
        <v>-1.8918758582171513E-3</v>
      </c>
      <c r="N18" s="120">
        <f t="shared" si="10"/>
        <v>425291</v>
      </c>
      <c r="O18" s="125">
        <f t="shared" si="11"/>
        <v>-3.6522262342413736E-2</v>
      </c>
      <c r="P18" s="55">
        <f t="shared" si="12"/>
        <v>-3.8345042614217895E-2</v>
      </c>
      <c r="Q18" s="125">
        <f t="shared" si="13"/>
        <v>3.7115756662998711E-2</v>
      </c>
      <c r="R18" s="55">
        <f t="shared" si="14"/>
        <v>3.9081570000000003E-2</v>
      </c>
      <c r="S18" s="56">
        <f t="shared" si="15"/>
        <v>425291</v>
      </c>
      <c r="T18" s="123">
        <f t="shared" si="16"/>
        <v>0.90329900151278897</v>
      </c>
      <c r="U18" s="49">
        <f t="shared" si="17"/>
        <v>4.3477711348745007E-2</v>
      </c>
      <c r="V18" s="49">
        <f t="shared" si="0"/>
        <v>4.5455583528060124E-2</v>
      </c>
      <c r="W18" s="56">
        <f t="shared" si="18"/>
        <v>425684.6453892978</v>
      </c>
      <c r="X18" s="122">
        <f t="shared" si="19"/>
        <v>4.3477711348745007E-2</v>
      </c>
      <c r="Y18" s="55">
        <f t="shared" si="20"/>
        <v>4.5455583528060117E-2</v>
      </c>
      <c r="Z18" s="56">
        <f t="shared" si="21"/>
        <v>425684.6453892978</v>
      </c>
      <c r="AA18" s="124">
        <f t="shared" si="1"/>
        <v>425684.6453892978</v>
      </c>
      <c r="AB18" s="51">
        <f t="shared" si="2"/>
        <v>2468.4328865994707</v>
      </c>
      <c r="AC18" s="55">
        <f t="shared" si="3"/>
        <v>4.3477711348745007E-2</v>
      </c>
      <c r="AD18" s="55">
        <f t="shared" si="4"/>
        <v>4.5455583528060117E-2</v>
      </c>
      <c r="AE18" s="116"/>
      <c r="AF18" s="160">
        <v>442892.69015447341</v>
      </c>
      <c r="AG18" s="118">
        <f t="shared" si="5"/>
        <v>2568.2177956219448</v>
      </c>
      <c r="AH18" s="55">
        <f t="shared" si="22"/>
        <v>-3.8853756559345642E-2</v>
      </c>
      <c r="AI18" s="55">
        <f t="shared" si="22"/>
        <v>-3.8853756559345531E-2</v>
      </c>
      <c r="AJ18" s="119">
        <f t="shared" si="6"/>
        <v>0</v>
      </c>
      <c r="AL18" s="120">
        <v>319199</v>
      </c>
      <c r="AM18" s="50">
        <v>32796</v>
      </c>
      <c r="AN18" s="50">
        <v>73296</v>
      </c>
    </row>
    <row r="19" spans="1:40">
      <c r="A19" s="9" t="s">
        <v>62</v>
      </c>
      <c r="B19" s="23" t="s">
        <v>63</v>
      </c>
      <c r="E19" s="134">
        <v>600927</v>
      </c>
      <c r="F19" s="52">
        <v>311766.75</v>
      </c>
      <c r="G19" s="251">
        <f t="shared" si="7"/>
        <v>1927.489060331161</v>
      </c>
      <c r="H19" s="53">
        <v>-5.5740845968210717E-3</v>
      </c>
      <c r="J19" s="131">
        <v>603317.86685666174</v>
      </c>
      <c r="K19" s="54">
        <v>312848.8125</v>
      </c>
      <c r="L19" s="54">
        <f t="shared" si="8"/>
        <v>1928.4646217305419</v>
      </c>
      <c r="M19" s="127">
        <f t="shared" si="9"/>
        <v>3.4707437531422691E-3</v>
      </c>
      <c r="N19" s="120">
        <f t="shared" si="10"/>
        <v>626762</v>
      </c>
      <c r="O19" s="125">
        <f t="shared" si="11"/>
        <v>-3.9628643340505754E-3</v>
      </c>
      <c r="P19" s="55">
        <f t="shared" si="12"/>
        <v>-5.0587466754015153E-4</v>
      </c>
      <c r="Q19" s="125">
        <f t="shared" si="13"/>
        <v>4.2687955868082827E-2</v>
      </c>
      <c r="R19" s="55">
        <f t="shared" si="14"/>
        <v>3.9081570000000003E-2</v>
      </c>
      <c r="S19" s="56">
        <f t="shared" si="15"/>
        <v>626762</v>
      </c>
      <c r="T19" s="123">
        <f t="shared" si="16"/>
        <v>1.1916953298943499E-2</v>
      </c>
      <c r="U19" s="49">
        <f t="shared" si="17"/>
        <v>4.2772338176729541E-2</v>
      </c>
      <c r="V19" s="49">
        <f t="shared" si="0"/>
        <v>3.9165660452235108E-2</v>
      </c>
      <c r="W19" s="56">
        <f t="shared" si="18"/>
        <v>626762</v>
      </c>
      <c r="X19" s="122">
        <f t="shared" si="19"/>
        <v>4.2772338176729541E-2</v>
      </c>
      <c r="Y19" s="55">
        <f t="shared" si="20"/>
        <v>3.9165660452235018E-2</v>
      </c>
      <c r="Z19" s="56">
        <f t="shared" si="21"/>
        <v>626762</v>
      </c>
      <c r="AA19" s="124">
        <f t="shared" si="1"/>
        <v>626762</v>
      </c>
      <c r="AB19" s="51">
        <f t="shared" si="2"/>
        <v>2003.4022024616122</v>
      </c>
      <c r="AC19" s="55">
        <f t="shared" si="3"/>
        <v>4.2991910831099212E-2</v>
      </c>
      <c r="AD19" s="55">
        <f t="shared" si="4"/>
        <v>3.9384473662023689E-2</v>
      </c>
      <c r="AE19" s="116"/>
      <c r="AF19" s="160">
        <v>631068.36674307857</v>
      </c>
      <c r="AG19" s="118">
        <f t="shared" si="5"/>
        <v>2017.1672115363344</v>
      </c>
      <c r="AH19" s="55">
        <f t="shared" si="22"/>
        <v>-6.8239306072392925E-3</v>
      </c>
      <c r="AI19" s="55">
        <f t="shared" si="22"/>
        <v>-6.8239306072392925E-3</v>
      </c>
      <c r="AJ19" s="119">
        <f t="shared" si="6"/>
        <v>0</v>
      </c>
      <c r="AL19" s="120">
        <v>468196</v>
      </c>
      <c r="AM19" s="50">
        <v>47461</v>
      </c>
      <c r="AN19" s="50">
        <v>111105</v>
      </c>
    </row>
    <row r="20" spans="1:40">
      <c r="A20" s="9" t="s">
        <v>64</v>
      </c>
      <c r="B20" s="23" t="s">
        <v>65</v>
      </c>
      <c r="E20" s="134">
        <v>388913</v>
      </c>
      <c r="F20" s="52">
        <v>205557.65625</v>
      </c>
      <c r="G20" s="251">
        <f t="shared" si="7"/>
        <v>1891.9898538199061</v>
      </c>
      <c r="H20" s="53">
        <v>-6.6333934833862074E-3</v>
      </c>
      <c r="J20" s="131">
        <v>390929.47036674159</v>
      </c>
      <c r="K20" s="54">
        <v>206201.6875</v>
      </c>
      <c r="L20" s="54">
        <f t="shared" si="8"/>
        <v>1895.859704672599</v>
      </c>
      <c r="M20" s="127">
        <f t="shared" si="9"/>
        <v>3.133092981060015E-3</v>
      </c>
      <c r="N20" s="120">
        <f t="shared" si="10"/>
        <v>406365</v>
      </c>
      <c r="O20" s="125">
        <f t="shared" si="11"/>
        <v>-5.1581436540198977E-3</v>
      </c>
      <c r="P20" s="55">
        <f t="shared" si="12"/>
        <v>-2.0412116166376171E-3</v>
      </c>
      <c r="Q20" s="125">
        <f t="shared" si="13"/>
        <v>4.2337109173715914E-2</v>
      </c>
      <c r="R20" s="55">
        <f t="shared" si="14"/>
        <v>3.9081570000000003E-2</v>
      </c>
      <c r="S20" s="56">
        <f t="shared" si="15"/>
        <v>406365</v>
      </c>
      <c r="T20" s="123">
        <f t="shared" si="16"/>
        <v>4.808507930830664E-2</v>
      </c>
      <c r="U20" s="49">
        <f t="shared" si="17"/>
        <v>4.2677478445306116E-2</v>
      </c>
      <c r="V20" s="49">
        <f t="shared" si="0"/>
        <v>3.9420876193736173E-2</v>
      </c>
      <c r="W20" s="56">
        <f t="shared" si="18"/>
        <v>406365</v>
      </c>
      <c r="X20" s="122">
        <f t="shared" si="19"/>
        <v>4.2677478445306116E-2</v>
      </c>
      <c r="Y20" s="55">
        <f t="shared" si="20"/>
        <v>3.9420876193736243E-2</v>
      </c>
      <c r="Z20" s="56">
        <f t="shared" si="21"/>
        <v>406365</v>
      </c>
      <c r="AA20" s="124">
        <f t="shared" si="1"/>
        <v>406365</v>
      </c>
      <c r="AB20" s="51">
        <f t="shared" si="2"/>
        <v>1970.7161707878847</v>
      </c>
      <c r="AC20" s="55">
        <f t="shared" si="3"/>
        <v>4.4873789253637719E-2</v>
      </c>
      <c r="AD20" s="55">
        <f t="shared" si="4"/>
        <v>4.1610327248336576E-2</v>
      </c>
      <c r="AE20" s="116"/>
      <c r="AF20" s="160">
        <v>408927.35226278013</v>
      </c>
      <c r="AG20" s="118">
        <f t="shared" si="5"/>
        <v>1983.1426077091642</v>
      </c>
      <c r="AH20" s="55">
        <f t="shared" si="22"/>
        <v>-6.2660329483990029E-3</v>
      </c>
      <c r="AI20" s="55">
        <f t="shared" si="22"/>
        <v>-6.2660329483990029E-3</v>
      </c>
      <c r="AJ20" s="119">
        <f t="shared" si="6"/>
        <v>0</v>
      </c>
      <c r="AL20" s="120">
        <v>299449</v>
      </c>
      <c r="AM20" s="50">
        <v>30479</v>
      </c>
      <c r="AN20" s="50">
        <v>76437</v>
      </c>
    </row>
    <row r="21" spans="1:40">
      <c r="A21" s="9" t="s">
        <v>66</v>
      </c>
      <c r="B21" s="23" t="s">
        <v>67</v>
      </c>
      <c r="E21" s="134">
        <v>348088</v>
      </c>
      <c r="F21" s="52">
        <v>186178.53125</v>
      </c>
      <c r="G21" s="251">
        <f t="shared" si="7"/>
        <v>1869.6462887688615</v>
      </c>
      <c r="H21" s="53">
        <v>3.0251638266556302E-3</v>
      </c>
      <c r="J21" s="131">
        <v>348469.64769981802</v>
      </c>
      <c r="K21" s="54">
        <v>187455.0625</v>
      </c>
      <c r="L21" s="54">
        <f t="shared" si="8"/>
        <v>1858.9503161581354</v>
      </c>
      <c r="M21" s="127">
        <f t="shared" si="9"/>
        <v>6.8564900659027206E-3</v>
      </c>
      <c r="N21" s="120">
        <f t="shared" si="10"/>
        <v>363796</v>
      </c>
      <c r="O21" s="125">
        <f t="shared" si="11"/>
        <v>-1.0952107373976006E-3</v>
      </c>
      <c r="P21" s="55">
        <f t="shared" si="12"/>
        <v>5.753770026964089E-3</v>
      </c>
      <c r="Q21" s="125">
        <f t="shared" si="13"/>
        <v>4.6206022462367713E-2</v>
      </c>
      <c r="R21" s="55">
        <f t="shared" si="14"/>
        <v>3.9081570000000003E-2</v>
      </c>
      <c r="S21" s="56">
        <f t="shared" si="15"/>
        <v>364171.76194688067</v>
      </c>
      <c r="T21" s="123">
        <f t="shared" si="16"/>
        <v>0</v>
      </c>
      <c r="U21" s="49">
        <f t="shared" si="17"/>
        <v>4.6206022462367713E-2</v>
      </c>
      <c r="V21" s="49">
        <f t="shared" si="0"/>
        <v>3.9081570000000003E-2</v>
      </c>
      <c r="W21" s="56">
        <f t="shared" si="18"/>
        <v>364171.76194688067</v>
      </c>
      <c r="X21" s="122">
        <f t="shared" si="19"/>
        <v>4.6206022462367713E-2</v>
      </c>
      <c r="Y21" s="55">
        <f t="shared" si="20"/>
        <v>3.908157000000001E-2</v>
      </c>
      <c r="Z21" s="56">
        <f t="shared" si="21"/>
        <v>364171.76194688067</v>
      </c>
      <c r="AA21" s="124">
        <f t="shared" si="1"/>
        <v>364171.76194688067</v>
      </c>
      <c r="AB21" s="51">
        <f t="shared" si="2"/>
        <v>1942.715001078622</v>
      </c>
      <c r="AC21" s="55">
        <f t="shared" si="3"/>
        <v>4.6206022462367713E-2</v>
      </c>
      <c r="AD21" s="55">
        <f t="shared" si="4"/>
        <v>3.908157000000001E-2</v>
      </c>
      <c r="AE21" s="116"/>
      <c r="AF21" s="160">
        <v>364468.38827601797</v>
      </c>
      <c r="AG21" s="118">
        <f t="shared" si="5"/>
        <v>1944.2973874126124</v>
      </c>
      <c r="AH21" s="55">
        <f t="shared" si="22"/>
        <v>-8.138602377572024E-4</v>
      </c>
      <c r="AI21" s="55">
        <f t="shared" si="22"/>
        <v>-8.138602377572024E-4</v>
      </c>
      <c r="AJ21" s="119">
        <f t="shared" si="6"/>
        <v>0</v>
      </c>
      <c r="AL21" s="120">
        <v>276972</v>
      </c>
      <c r="AM21" s="50">
        <v>26356</v>
      </c>
      <c r="AN21" s="50">
        <v>60468</v>
      </c>
    </row>
    <row r="22" spans="1:40">
      <c r="A22" s="9" t="s">
        <v>68</v>
      </c>
      <c r="B22" s="23" t="s">
        <v>69</v>
      </c>
      <c r="E22" s="134">
        <v>501774</v>
      </c>
      <c r="F22" s="52">
        <v>258134.734375</v>
      </c>
      <c r="G22" s="251">
        <f t="shared" si="7"/>
        <v>1943.8453380359808</v>
      </c>
      <c r="H22" s="53">
        <v>2.2280145242046689E-2</v>
      </c>
      <c r="J22" s="131">
        <v>490468.92772897473</v>
      </c>
      <c r="K22" s="54">
        <v>259393.0625</v>
      </c>
      <c r="L22" s="54">
        <f t="shared" si="8"/>
        <v>1890.832865774792</v>
      </c>
      <c r="M22" s="127">
        <f t="shared" si="9"/>
        <v>4.8746951007840877E-3</v>
      </c>
      <c r="N22" s="120">
        <f t="shared" si="10"/>
        <v>523435</v>
      </c>
      <c r="O22" s="125">
        <f t="shared" si="11"/>
        <v>2.3049517781628559E-2</v>
      </c>
      <c r="P22" s="55">
        <f t="shared" si="12"/>
        <v>2.803657225381806E-2</v>
      </c>
      <c r="Q22" s="125">
        <f t="shared" si="13"/>
        <v>4.4146775838594055E-2</v>
      </c>
      <c r="R22" s="55">
        <f t="shared" si="14"/>
        <v>3.9081570000000003E-2</v>
      </c>
      <c r="S22" s="56">
        <f t="shared" si="15"/>
        <v>523925.70429963467</v>
      </c>
      <c r="T22" s="123">
        <f t="shared" si="16"/>
        <v>0</v>
      </c>
      <c r="U22" s="49">
        <f t="shared" si="17"/>
        <v>4.4146775838594055E-2</v>
      </c>
      <c r="V22" s="49">
        <f t="shared" si="0"/>
        <v>3.9081570000000003E-2</v>
      </c>
      <c r="W22" s="56">
        <f t="shared" si="18"/>
        <v>523925.70429963467</v>
      </c>
      <c r="X22" s="122">
        <f t="shared" si="19"/>
        <v>4.4146775838594055E-2</v>
      </c>
      <c r="Y22" s="55">
        <f t="shared" si="20"/>
        <v>3.908157000000001E-2</v>
      </c>
      <c r="Z22" s="56">
        <f t="shared" si="21"/>
        <v>523925.70429963467</v>
      </c>
      <c r="AA22" s="124">
        <f t="shared" si="1"/>
        <v>523925.70429963467</v>
      </c>
      <c r="AB22" s="51">
        <f t="shared" si="2"/>
        <v>2019.8138656836074</v>
      </c>
      <c r="AC22" s="55">
        <f t="shared" si="3"/>
        <v>4.4146775838594055E-2</v>
      </c>
      <c r="AD22" s="55">
        <f t="shared" si="4"/>
        <v>3.9081569999999788E-2</v>
      </c>
      <c r="AE22" s="116"/>
      <c r="AF22" s="160">
        <v>512991.86122733197</v>
      </c>
      <c r="AG22" s="118">
        <f t="shared" si="5"/>
        <v>1977.6622253624535</v>
      </c>
      <c r="AH22" s="55">
        <f t="shared" si="22"/>
        <v>2.1313872399736589E-2</v>
      </c>
      <c r="AI22" s="55">
        <f t="shared" si="22"/>
        <v>2.1313872399736367E-2</v>
      </c>
      <c r="AJ22" s="119">
        <f t="shared" si="6"/>
        <v>0</v>
      </c>
      <c r="AL22" s="120">
        <v>389465</v>
      </c>
      <c r="AM22" s="50">
        <v>43008</v>
      </c>
      <c r="AN22" s="50">
        <v>90962</v>
      </c>
    </row>
    <row r="23" spans="1:40">
      <c r="A23" s="9" t="s">
        <v>70</v>
      </c>
      <c r="B23" s="23" t="s">
        <v>71</v>
      </c>
      <c r="E23" s="134">
        <v>776029</v>
      </c>
      <c r="F23" s="52">
        <v>382833.375</v>
      </c>
      <c r="G23" s="251">
        <f t="shared" si="7"/>
        <v>2027.0672586996889</v>
      </c>
      <c r="H23" s="53">
        <v>4.2462244816143802E-3</v>
      </c>
      <c r="J23" s="131">
        <v>771488.75742104079</v>
      </c>
      <c r="K23" s="54">
        <v>383179.65625</v>
      </c>
      <c r="L23" s="54">
        <f t="shared" si="8"/>
        <v>2013.3865272787191</v>
      </c>
      <c r="M23" s="127">
        <f t="shared" si="9"/>
        <v>9.0452210442726333E-4</v>
      </c>
      <c r="N23" s="120">
        <f t="shared" si="10"/>
        <v>806140</v>
      </c>
      <c r="O23" s="125">
        <f t="shared" si="11"/>
        <v>5.8850404951285018E-3</v>
      </c>
      <c r="P23" s="55">
        <f t="shared" si="12"/>
        <v>6.794885748768964E-3</v>
      </c>
      <c r="Q23" s="125">
        <f t="shared" si="13"/>
        <v>4.0021442248368011E-2</v>
      </c>
      <c r="R23" s="55">
        <f t="shared" si="14"/>
        <v>3.9081570000000003E-2</v>
      </c>
      <c r="S23" s="56">
        <f t="shared" si="15"/>
        <v>807086.79980655876</v>
      </c>
      <c r="T23" s="123">
        <f t="shared" si="16"/>
        <v>0</v>
      </c>
      <c r="U23" s="49">
        <f t="shared" si="17"/>
        <v>4.0021442248368011E-2</v>
      </c>
      <c r="V23" s="49">
        <f t="shared" si="0"/>
        <v>3.9081570000000003E-2</v>
      </c>
      <c r="W23" s="56">
        <f t="shared" si="18"/>
        <v>807086.79980655876</v>
      </c>
      <c r="X23" s="122">
        <f t="shared" si="19"/>
        <v>4.0021442248368011E-2</v>
      </c>
      <c r="Y23" s="55">
        <f t="shared" si="20"/>
        <v>3.908157000000001E-2</v>
      </c>
      <c r="Z23" s="56">
        <f t="shared" si="21"/>
        <v>807086.79980655876</v>
      </c>
      <c r="AA23" s="124">
        <f t="shared" si="1"/>
        <v>807086.79980655876</v>
      </c>
      <c r="AB23" s="51">
        <f t="shared" si="2"/>
        <v>2106.2882296652688</v>
      </c>
      <c r="AC23" s="55">
        <f t="shared" si="3"/>
        <v>4.0021442248368011E-2</v>
      </c>
      <c r="AD23" s="55">
        <f t="shared" si="4"/>
        <v>3.908157000000001E-2</v>
      </c>
      <c r="AE23" s="116"/>
      <c r="AF23" s="160">
        <v>806945.43547059165</v>
      </c>
      <c r="AG23" s="118">
        <f t="shared" si="5"/>
        <v>2105.9193052360583</v>
      </c>
      <c r="AH23" s="55">
        <f t="shared" si="22"/>
        <v>1.7518450412290498E-4</v>
      </c>
      <c r="AI23" s="55">
        <f t="shared" si="22"/>
        <v>1.7518450412290498E-4</v>
      </c>
      <c r="AJ23" s="119">
        <f t="shared" si="6"/>
        <v>0</v>
      </c>
      <c r="AL23" s="120">
        <v>619018</v>
      </c>
      <c r="AM23" s="50">
        <v>59568</v>
      </c>
      <c r="AN23" s="50">
        <v>127554</v>
      </c>
    </row>
    <row r="24" spans="1:40">
      <c r="A24" s="9" t="s">
        <v>72</v>
      </c>
      <c r="B24" s="23" t="s">
        <v>73</v>
      </c>
      <c r="E24" s="134">
        <v>374074</v>
      </c>
      <c r="F24" s="52">
        <v>209983.75</v>
      </c>
      <c r="G24" s="251">
        <f t="shared" si="7"/>
        <v>1781.4426116306618</v>
      </c>
      <c r="H24" s="53">
        <v>3.2795497070505775E-3</v>
      </c>
      <c r="J24" s="131">
        <v>373325.76137644413</v>
      </c>
      <c r="K24" s="54">
        <v>210671.90625</v>
      </c>
      <c r="L24" s="54">
        <f t="shared" si="8"/>
        <v>1772.0718819215797</v>
      </c>
      <c r="M24" s="127">
        <f t="shared" si="9"/>
        <v>3.277188115746954E-3</v>
      </c>
      <c r="N24" s="120">
        <f t="shared" si="10"/>
        <v>390064</v>
      </c>
      <c r="O24" s="125">
        <f t="shared" si="11"/>
        <v>2.0042512490889841E-3</v>
      </c>
      <c r="P24" s="55">
        <f t="shared" si="12"/>
        <v>5.2880076732106929E-3</v>
      </c>
      <c r="Q24" s="125">
        <f t="shared" si="13"/>
        <v>4.2486835772495679E-2</v>
      </c>
      <c r="R24" s="55">
        <f t="shared" si="14"/>
        <v>3.9081570000000003E-2</v>
      </c>
      <c r="S24" s="56">
        <f t="shared" si="15"/>
        <v>390064</v>
      </c>
      <c r="T24" s="123">
        <f t="shared" si="16"/>
        <v>0</v>
      </c>
      <c r="U24" s="49">
        <f t="shared" si="17"/>
        <v>4.2486835772495679E-2</v>
      </c>
      <c r="V24" s="49">
        <f t="shared" si="0"/>
        <v>3.9081570000000003E-2</v>
      </c>
      <c r="W24" s="56">
        <f t="shared" si="18"/>
        <v>390064</v>
      </c>
      <c r="X24" s="122">
        <f t="shared" si="19"/>
        <v>4.2486835772495679E-2</v>
      </c>
      <c r="Y24" s="55">
        <f t="shared" si="20"/>
        <v>3.908157000000001E-2</v>
      </c>
      <c r="Z24" s="56">
        <f t="shared" si="21"/>
        <v>390064</v>
      </c>
      <c r="AA24" s="124">
        <f t="shared" si="1"/>
        <v>390064</v>
      </c>
      <c r="AB24" s="51">
        <f t="shared" si="2"/>
        <v>1851.5235701960141</v>
      </c>
      <c r="AC24" s="55">
        <f t="shared" si="3"/>
        <v>4.2745553018921356E-2</v>
      </c>
      <c r="AD24" s="55">
        <f t="shared" si="4"/>
        <v>3.9339442150877479E-2</v>
      </c>
      <c r="AE24" s="116"/>
      <c r="AF24" s="160">
        <v>390448.27088018914</v>
      </c>
      <c r="AG24" s="118">
        <f t="shared" si="5"/>
        <v>1853.3475954636885</v>
      </c>
      <c r="AH24" s="55">
        <f t="shared" si="22"/>
        <v>-9.8417872186473687E-4</v>
      </c>
      <c r="AI24" s="55">
        <f t="shared" si="22"/>
        <v>-9.8417872186462585E-4</v>
      </c>
      <c r="AJ24" s="119">
        <f t="shared" si="6"/>
        <v>0</v>
      </c>
      <c r="AL24" s="120">
        <v>290895</v>
      </c>
      <c r="AM24" s="50">
        <v>30663</v>
      </c>
      <c r="AN24" s="50">
        <v>68506</v>
      </c>
    </row>
    <row r="25" spans="1:40">
      <c r="A25" s="9" t="s">
        <v>74</v>
      </c>
      <c r="B25" s="23" t="s">
        <v>75</v>
      </c>
      <c r="E25" s="134">
        <v>478076</v>
      </c>
      <c r="F25" s="52">
        <v>235364.390625</v>
      </c>
      <c r="G25" s="251">
        <f t="shared" si="7"/>
        <v>2031.2163566055585</v>
      </c>
      <c r="H25" s="53">
        <v>-1.0376730304742399E-2</v>
      </c>
      <c r="J25" s="131">
        <v>482572.56370460388</v>
      </c>
      <c r="K25" s="54">
        <v>236209.796875</v>
      </c>
      <c r="L25" s="54">
        <f t="shared" si="8"/>
        <v>2042.9828486748866</v>
      </c>
      <c r="M25" s="127">
        <f t="shared" si="9"/>
        <v>3.5919038039486928E-3</v>
      </c>
      <c r="N25" s="120">
        <f t="shared" si="10"/>
        <v>499669</v>
      </c>
      <c r="O25" s="125">
        <f t="shared" si="11"/>
        <v>-9.3179016852610319E-3</v>
      </c>
      <c r="P25" s="55">
        <f t="shared" si="12"/>
        <v>-5.7594668878203636E-3</v>
      </c>
      <c r="Q25" s="125">
        <f t="shared" si="13"/>
        <v>4.2813851043896012E-2</v>
      </c>
      <c r="R25" s="55">
        <f t="shared" si="14"/>
        <v>3.9081570000000003E-2</v>
      </c>
      <c r="S25" s="56">
        <f t="shared" si="15"/>
        <v>499669</v>
      </c>
      <c r="T25" s="123">
        <f t="shared" si="16"/>
        <v>0.1356764873455916</v>
      </c>
      <c r="U25" s="49">
        <f t="shared" si="17"/>
        <v>4.3774673602387626E-2</v>
      </c>
      <c r="V25" s="49">
        <f t="shared" si="0"/>
        <v>4.0038953728236341E-2</v>
      </c>
      <c r="W25" s="56">
        <f t="shared" si="18"/>
        <v>499669</v>
      </c>
      <c r="X25" s="122">
        <f t="shared" si="19"/>
        <v>4.3774673602387626E-2</v>
      </c>
      <c r="Y25" s="55">
        <f t="shared" si="20"/>
        <v>4.0038953728236404E-2</v>
      </c>
      <c r="Z25" s="56">
        <f t="shared" si="21"/>
        <v>499669</v>
      </c>
      <c r="AA25" s="124">
        <f t="shared" si="1"/>
        <v>499669</v>
      </c>
      <c r="AB25" s="51">
        <f t="shared" si="2"/>
        <v>2115.3610333292831</v>
      </c>
      <c r="AC25" s="55">
        <f t="shared" si="3"/>
        <v>4.5166458889381644E-2</v>
      </c>
      <c r="AD25" s="55">
        <f t="shared" si="4"/>
        <v>4.1425757748594583E-2</v>
      </c>
      <c r="AE25" s="116"/>
      <c r="AF25" s="160">
        <v>504845.21982045064</v>
      </c>
      <c r="AG25" s="118">
        <f t="shared" si="5"/>
        <v>2137.274687584656</v>
      </c>
      <c r="AH25" s="55">
        <f t="shared" si="22"/>
        <v>-1.0253082761270016E-2</v>
      </c>
      <c r="AI25" s="55">
        <f t="shared" si="22"/>
        <v>-1.0253082761269905E-2</v>
      </c>
      <c r="AJ25" s="119">
        <f t="shared" si="6"/>
        <v>0</v>
      </c>
      <c r="AL25" s="120">
        <v>369351</v>
      </c>
      <c r="AM25" s="50">
        <v>36158</v>
      </c>
      <c r="AN25" s="50">
        <v>94160</v>
      </c>
    </row>
    <row r="26" spans="1:40">
      <c r="A26" s="9" t="s">
        <v>76</v>
      </c>
      <c r="B26" s="23" t="s">
        <v>77</v>
      </c>
      <c r="E26" s="134">
        <v>387091</v>
      </c>
      <c r="F26" s="52">
        <v>209231.71875</v>
      </c>
      <c r="G26" s="251">
        <f t="shared" si="7"/>
        <v>1850.0588835792853</v>
      </c>
      <c r="H26" s="53">
        <v>-1.1042436961102076E-2</v>
      </c>
      <c r="J26" s="131">
        <v>389985.05153760442</v>
      </c>
      <c r="K26" s="54">
        <v>209111.484375</v>
      </c>
      <c r="L26" s="54">
        <f t="shared" si="8"/>
        <v>1864.9623797717563</v>
      </c>
      <c r="M26" s="127">
        <f t="shared" si="9"/>
        <v>-5.7464697856668412E-4</v>
      </c>
      <c r="N26" s="120">
        <f t="shared" si="10"/>
        <v>402428</v>
      </c>
      <c r="O26" s="125">
        <f t="shared" si="11"/>
        <v>-7.4209294079194965E-3</v>
      </c>
      <c r="P26" s="55">
        <f t="shared" si="12"/>
        <v>-7.9913119718237891E-3</v>
      </c>
      <c r="Q26" s="125">
        <f t="shared" si="13"/>
        <v>3.8484464915315097E-2</v>
      </c>
      <c r="R26" s="55">
        <f t="shared" si="14"/>
        <v>3.9081570000000003E-2</v>
      </c>
      <c r="S26" s="56">
        <f t="shared" si="15"/>
        <v>402428</v>
      </c>
      <c r="T26" s="123">
        <f t="shared" si="16"/>
        <v>0.18825234327028947</v>
      </c>
      <c r="U26" s="49">
        <f t="shared" si="17"/>
        <v>3.9812080077701983E-2</v>
      </c>
      <c r="V26" s="49">
        <f t="shared" si="0"/>
        <v>4.040994851108469E-2</v>
      </c>
      <c r="W26" s="56">
        <f t="shared" si="18"/>
        <v>402501.89788935776</v>
      </c>
      <c r="X26" s="122">
        <f t="shared" si="19"/>
        <v>3.9812080077701983E-2</v>
      </c>
      <c r="Y26" s="55">
        <f t="shared" si="20"/>
        <v>4.0409948511084703E-2</v>
      </c>
      <c r="Z26" s="56">
        <f t="shared" si="21"/>
        <v>402501.89788935776</v>
      </c>
      <c r="AA26" s="124">
        <f t="shared" si="1"/>
        <v>402501.89788935776</v>
      </c>
      <c r="AB26" s="51">
        <f t="shared" si="2"/>
        <v>1924.819667807199</v>
      </c>
      <c r="AC26" s="55">
        <f t="shared" si="3"/>
        <v>3.9812080077701983E-2</v>
      </c>
      <c r="AD26" s="55">
        <f t="shared" si="4"/>
        <v>4.0409948511084703E-2</v>
      </c>
      <c r="AE26" s="116"/>
      <c r="AF26" s="160">
        <v>408019.1415378488</v>
      </c>
      <c r="AG26" s="118">
        <f t="shared" si="5"/>
        <v>1951.2038889559378</v>
      </c>
      <c r="AH26" s="55">
        <f t="shared" si="22"/>
        <v>-1.3522021608339818E-2</v>
      </c>
      <c r="AI26" s="55">
        <f t="shared" si="22"/>
        <v>-1.3522021608339818E-2</v>
      </c>
      <c r="AJ26" s="119">
        <f t="shared" si="6"/>
        <v>0</v>
      </c>
      <c r="AL26" s="120">
        <v>298488</v>
      </c>
      <c r="AM26" s="50">
        <v>30746</v>
      </c>
      <c r="AN26" s="50">
        <v>73194</v>
      </c>
    </row>
    <row r="27" spans="1:40">
      <c r="A27" s="9" t="s">
        <v>78</v>
      </c>
      <c r="B27" s="23" t="s">
        <v>79</v>
      </c>
      <c r="E27" s="134">
        <v>282946</v>
      </c>
      <c r="F27" s="52">
        <v>131833.640625</v>
      </c>
      <c r="G27" s="251">
        <f t="shared" si="7"/>
        <v>2146.2351995939957</v>
      </c>
      <c r="H27" s="53">
        <v>2.8069336859854799E-2</v>
      </c>
      <c r="J27" s="131">
        <v>275088.16731200204</v>
      </c>
      <c r="K27" s="54">
        <v>132053.203125</v>
      </c>
      <c r="L27" s="54">
        <f t="shared" si="8"/>
        <v>2083.1616409304879</v>
      </c>
      <c r="M27" s="127">
        <f t="shared" si="9"/>
        <v>1.6654512380838149E-3</v>
      </c>
      <c r="N27" s="120">
        <f t="shared" si="10"/>
        <v>294082</v>
      </c>
      <c r="O27" s="125">
        <f t="shared" si="11"/>
        <v>2.8564778938985347E-2</v>
      </c>
      <c r="P27" s="55">
        <f t="shared" si="12"/>
        <v>3.0277803423518712E-2</v>
      </c>
      <c r="Q27" s="125">
        <f t="shared" si="13"/>
        <v>4.0812109687226483E-2</v>
      </c>
      <c r="R27" s="55">
        <f t="shared" si="14"/>
        <v>3.9081570000000003E-2</v>
      </c>
      <c r="S27" s="56">
        <f t="shared" si="15"/>
        <v>294493.62318756199</v>
      </c>
      <c r="T27" s="123">
        <f t="shared" si="16"/>
        <v>0</v>
      </c>
      <c r="U27" s="49">
        <f t="shared" si="17"/>
        <v>4.0812109687226483E-2</v>
      </c>
      <c r="V27" s="49">
        <f t="shared" si="0"/>
        <v>3.9081570000000003E-2</v>
      </c>
      <c r="W27" s="56">
        <f t="shared" si="18"/>
        <v>294493.62318756199</v>
      </c>
      <c r="X27" s="122">
        <f t="shared" si="19"/>
        <v>4.0812109687226483E-2</v>
      </c>
      <c r="Y27" s="55">
        <f t="shared" si="20"/>
        <v>3.908157000000001E-2</v>
      </c>
      <c r="Z27" s="56">
        <f t="shared" si="21"/>
        <v>294493.62318756199</v>
      </c>
      <c r="AA27" s="124">
        <f t="shared" si="1"/>
        <v>294493.62318756199</v>
      </c>
      <c r="AB27" s="51">
        <f t="shared" si="2"/>
        <v>2230.1134407833929</v>
      </c>
      <c r="AC27" s="55">
        <f t="shared" si="3"/>
        <v>4.0812109687226483E-2</v>
      </c>
      <c r="AD27" s="55">
        <f t="shared" si="4"/>
        <v>3.9081570000000232E-2</v>
      </c>
      <c r="AE27" s="116"/>
      <c r="AF27" s="160">
        <v>287606.17446401081</v>
      </c>
      <c r="AG27" s="118">
        <f t="shared" si="5"/>
        <v>2177.9568208714045</v>
      </c>
      <c r="AH27" s="55">
        <f t="shared" si="22"/>
        <v>2.3947499515220017E-2</v>
      </c>
      <c r="AI27" s="55">
        <f t="shared" si="22"/>
        <v>2.3947499515220239E-2</v>
      </c>
      <c r="AJ27" s="119">
        <f t="shared" si="6"/>
        <v>0</v>
      </c>
      <c r="AL27" s="120">
        <v>227640</v>
      </c>
      <c r="AM27" s="50">
        <v>21102</v>
      </c>
      <c r="AN27" s="50">
        <v>45340</v>
      </c>
    </row>
    <row r="28" spans="1:40">
      <c r="A28" s="9" t="s">
        <v>80</v>
      </c>
      <c r="B28" s="23" t="s">
        <v>81</v>
      </c>
      <c r="E28" s="134">
        <v>582838</v>
      </c>
      <c r="F28" s="52">
        <v>278114.5</v>
      </c>
      <c r="G28" s="251">
        <f t="shared" si="7"/>
        <v>2095.6764210424126</v>
      </c>
      <c r="H28" s="53">
        <v>2.1773192908430827E-2</v>
      </c>
      <c r="J28" s="131">
        <v>570857.84472885332</v>
      </c>
      <c r="K28" s="54">
        <v>280451.75</v>
      </c>
      <c r="L28" s="54">
        <f t="shared" si="8"/>
        <v>2035.4939654641248</v>
      </c>
      <c r="M28" s="127">
        <f t="shared" si="9"/>
        <v>8.4039127769317545E-3</v>
      </c>
      <c r="N28" s="120">
        <f t="shared" si="10"/>
        <v>610333</v>
      </c>
      <c r="O28" s="125">
        <f t="shared" si="11"/>
        <v>2.098623217981177E-2</v>
      </c>
      <c r="P28" s="55">
        <f t="shared" si="12"/>
        <v>2.9566511421499131E-2</v>
      </c>
      <c r="Q28" s="125">
        <f t="shared" si="13"/>
        <v>4.7813920882397332E-2</v>
      </c>
      <c r="R28" s="55">
        <f t="shared" si="14"/>
        <v>3.9081570000000003E-2</v>
      </c>
      <c r="S28" s="56">
        <f t="shared" si="15"/>
        <v>610705.77001925465</v>
      </c>
      <c r="T28" s="123">
        <f t="shared" si="16"/>
        <v>0</v>
      </c>
      <c r="U28" s="49">
        <f t="shared" si="17"/>
        <v>4.7813920882397332E-2</v>
      </c>
      <c r="V28" s="49">
        <f t="shared" si="0"/>
        <v>3.9081570000000003E-2</v>
      </c>
      <c r="W28" s="56">
        <f t="shared" si="18"/>
        <v>610705.77001925465</v>
      </c>
      <c r="X28" s="122">
        <f t="shared" si="19"/>
        <v>4.7813920882397332E-2</v>
      </c>
      <c r="Y28" s="55">
        <f t="shared" si="20"/>
        <v>3.908157000000001E-2</v>
      </c>
      <c r="Z28" s="56">
        <f t="shared" si="21"/>
        <v>610705.77001925465</v>
      </c>
      <c r="AA28" s="124">
        <f t="shared" si="1"/>
        <v>610705.77001925465</v>
      </c>
      <c r="AB28" s="51">
        <f t="shared" si="2"/>
        <v>2177.5787457887309</v>
      </c>
      <c r="AC28" s="55">
        <f t="shared" si="3"/>
        <v>4.7813920882397332E-2</v>
      </c>
      <c r="AD28" s="55">
        <f t="shared" si="4"/>
        <v>3.9081569999999788E-2</v>
      </c>
      <c r="AE28" s="116"/>
      <c r="AF28" s="160">
        <v>597239.19430804253</v>
      </c>
      <c r="AG28" s="118">
        <f t="shared" si="5"/>
        <v>2129.5613035327556</v>
      </c>
      <c r="AH28" s="55">
        <f t="shared" si="22"/>
        <v>2.2548044132995049E-2</v>
      </c>
      <c r="AI28" s="55">
        <f t="shared" si="22"/>
        <v>2.2548044132995271E-2</v>
      </c>
      <c r="AJ28" s="119">
        <f t="shared" si="6"/>
        <v>0</v>
      </c>
      <c r="AL28" s="120">
        <v>455024</v>
      </c>
      <c r="AM28" s="50">
        <v>45930</v>
      </c>
      <c r="AN28" s="50">
        <v>109379</v>
      </c>
    </row>
    <row r="29" spans="1:40">
      <c r="A29" s="9" t="s">
        <v>82</v>
      </c>
      <c r="B29" s="23" t="s">
        <v>83</v>
      </c>
      <c r="E29" s="134">
        <v>645366</v>
      </c>
      <c r="F29" s="52">
        <v>323354.90625</v>
      </c>
      <c r="G29" s="251">
        <f t="shared" si="7"/>
        <v>1995.8441561453808</v>
      </c>
      <c r="H29" s="53">
        <v>2.5299714666737749E-4</v>
      </c>
      <c r="J29" s="131">
        <v>644812.52435448102</v>
      </c>
      <c r="K29" s="54">
        <v>322940.9375</v>
      </c>
      <c r="L29" s="54">
        <f t="shared" si="8"/>
        <v>1996.6887113978264</v>
      </c>
      <c r="M29" s="127">
        <f t="shared" si="9"/>
        <v>-1.2802303042216412E-3</v>
      </c>
      <c r="N29" s="120">
        <f t="shared" si="10"/>
        <v>668872</v>
      </c>
      <c r="O29" s="125">
        <f t="shared" si="11"/>
        <v>8.5835126430433561E-4</v>
      </c>
      <c r="P29" s="55">
        <f t="shared" si="12"/>
        <v>-4.2297792721746053E-4</v>
      </c>
      <c r="Q29" s="125">
        <f t="shared" si="13"/>
        <v>3.7751306285527919E-2</v>
      </c>
      <c r="R29" s="55">
        <f t="shared" si="14"/>
        <v>3.9081570000000003E-2</v>
      </c>
      <c r="S29" s="56">
        <f t="shared" si="15"/>
        <v>669729.40953226597</v>
      </c>
      <c r="T29" s="123">
        <f t="shared" si="16"/>
        <v>9.964144339633935E-3</v>
      </c>
      <c r="U29" s="49">
        <f t="shared" si="17"/>
        <v>3.7821526977952935E-2</v>
      </c>
      <c r="V29" s="49">
        <f t="shared" si="0"/>
        <v>3.9151880706322056E-2</v>
      </c>
      <c r="W29" s="56">
        <f t="shared" si="18"/>
        <v>669774.72757965361</v>
      </c>
      <c r="X29" s="122">
        <f t="shared" si="19"/>
        <v>3.7821526977952935E-2</v>
      </c>
      <c r="Y29" s="55">
        <f t="shared" si="20"/>
        <v>3.9151880706322029E-2</v>
      </c>
      <c r="Z29" s="56">
        <f t="shared" si="21"/>
        <v>669774.72757965361</v>
      </c>
      <c r="AA29" s="124">
        <f t="shared" si="1"/>
        <v>669774.72757965361</v>
      </c>
      <c r="AB29" s="51">
        <f t="shared" si="2"/>
        <v>2073.9852084551949</v>
      </c>
      <c r="AC29" s="55">
        <f t="shared" si="3"/>
        <v>3.7821526977952935E-2</v>
      </c>
      <c r="AD29" s="55">
        <f t="shared" si="4"/>
        <v>3.9151880706322029E-2</v>
      </c>
      <c r="AE29" s="116"/>
      <c r="AF29" s="160">
        <v>674188.24864710169</v>
      </c>
      <c r="AG29" s="118">
        <f t="shared" si="5"/>
        <v>2087.6518593964311</v>
      </c>
      <c r="AH29" s="55">
        <f t="shared" si="22"/>
        <v>-6.5464224217860467E-3</v>
      </c>
      <c r="AI29" s="55">
        <f t="shared" si="22"/>
        <v>-6.5464224217860467E-3</v>
      </c>
      <c r="AJ29" s="119">
        <f t="shared" si="6"/>
        <v>0</v>
      </c>
      <c r="AL29" s="120">
        <v>512194</v>
      </c>
      <c r="AM29" s="50">
        <v>53195</v>
      </c>
      <c r="AN29" s="50">
        <v>103483</v>
      </c>
    </row>
    <row r="30" spans="1:40">
      <c r="A30" s="9" t="s">
        <v>84</v>
      </c>
      <c r="B30" s="23" t="s">
        <v>85</v>
      </c>
      <c r="E30" s="134">
        <v>392687</v>
      </c>
      <c r="F30" s="52">
        <v>166135.671875</v>
      </c>
      <c r="G30" s="251">
        <f t="shared" si="7"/>
        <v>2363.6525230743737</v>
      </c>
      <c r="H30" s="53">
        <v>4.9226357104756868E-2</v>
      </c>
      <c r="J30" s="131">
        <v>373371.14214307501</v>
      </c>
      <c r="K30" s="54">
        <v>166636.78125</v>
      </c>
      <c r="L30" s="54">
        <f t="shared" si="8"/>
        <v>2240.6286255788741</v>
      </c>
      <c r="M30" s="127">
        <f t="shared" si="9"/>
        <v>3.016265979151278E-3</v>
      </c>
      <c r="N30" s="120">
        <f t="shared" si="10"/>
        <v>408422</v>
      </c>
      <c r="O30" s="125">
        <f t="shared" si="11"/>
        <v>5.1733665719465805E-2</v>
      </c>
      <c r="P30" s="55">
        <f t="shared" si="12"/>
        <v>5.4905974194503493E-2</v>
      </c>
      <c r="Q30" s="125">
        <f t="shared" si="13"/>
        <v>4.0860622880429576E-2</v>
      </c>
      <c r="R30" s="55">
        <f t="shared" si="14"/>
        <v>3.7730551522346695E-2</v>
      </c>
      <c r="S30" s="56">
        <f t="shared" si="15"/>
        <v>408732.43541704724</v>
      </c>
      <c r="T30" s="123">
        <f t="shared" si="16"/>
        <v>0</v>
      </c>
      <c r="U30" s="49">
        <f t="shared" si="17"/>
        <v>4.0860622880429576E-2</v>
      </c>
      <c r="V30" s="49">
        <f t="shared" si="0"/>
        <v>3.7730551522346695E-2</v>
      </c>
      <c r="W30" s="56">
        <f t="shared" si="18"/>
        <v>408732.43541704724</v>
      </c>
      <c r="X30" s="122">
        <f t="shared" si="19"/>
        <v>4.0860622880429576E-2</v>
      </c>
      <c r="Y30" s="55">
        <f t="shared" si="20"/>
        <v>3.7730551522346722E-2</v>
      </c>
      <c r="Z30" s="56">
        <f t="shared" si="21"/>
        <v>408732.43541704724</v>
      </c>
      <c r="AA30" s="124">
        <f t="shared" si="1"/>
        <v>408732.43541704724</v>
      </c>
      <c r="AB30" s="51">
        <f t="shared" si="2"/>
        <v>2452.8344363771562</v>
      </c>
      <c r="AC30" s="55">
        <f t="shared" si="3"/>
        <v>4.0860622880429576E-2</v>
      </c>
      <c r="AD30" s="55">
        <f t="shared" si="4"/>
        <v>3.7730551522346722E-2</v>
      </c>
      <c r="AE30" s="116"/>
      <c r="AF30" s="160">
        <v>390475.83883139899</v>
      </c>
      <c r="AG30" s="118">
        <f t="shared" si="5"/>
        <v>2343.2752115247604</v>
      </c>
      <c r="AH30" s="55">
        <f t="shared" si="22"/>
        <v>4.675474067815788E-2</v>
      </c>
      <c r="AI30" s="55">
        <f t="shared" si="22"/>
        <v>4.675474067815788E-2</v>
      </c>
      <c r="AJ30" s="119">
        <f t="shared" si="6"/>
        <v>0</v>
      </c>
      <c r="AL30" s="120">
        <v>309383</v>
      </c>
      <c r="AM30" s="50">
        <v>34474</v>
      </c>
      <c r="AN30" s="50">
        <v>64565</v>
      </c>
    </row>
    <row r="31" spans="1:40">
      <c r="A31" s="9" t="s">
        <v>86</v>
      </c>
      <c r="B31" s="23" t="s">
        <v>87</v>
      </c>
      <c r="E31" s="134">
        <v>683061</v>
      </c>
      <c r="F31" s="52">
        <v>347573.9375</v>
      </c>
      <c r="G31" s="251">
        <f t="shared" si="7"/>
        <v>1965.2250249632136</v>
      </c>
      <c r="H31" s="53">
        <v>-1.2648020692853645E-2</v>
      </c>
      <c r="J31" s="131">
        <v>690495.99434904079</v>
      </c>
      <c r="K31" s="54">
        <v>348167.625</v>
      </c>
      <c r="L31" s="54">
        <f t="shared" si="8"/>
        <v>1983.2286081999748</v>
      </c>
      <c r="M31" s="127">
        <f t="shared" si="9"/>
        <v>1.7080898075103601E-3</v>
      </c>
      <c r="N31" s="120">
        <f t="shared" si="10"/>
        <v>710303</v>
      </c>
      <c r="O31" s="125">
        <f t="shared" si="11"/>
        <v>-1.0767614019325467E-2</v>
      </c>
      <c r="P31" s="55">
        <f t="shared" si="12"/>
        <v>-9.0779162635726829E-3</v>
      </c>
      <c r="Q31" s="125">
        <f t="shared" si="13"/>
        <v>4.0856414638888783E-2</v>
      </c>
      <c r="R31" s="55">
        <f t="shared" si="14"/>
        <v>3.9081570000000003E-2</v>
      </c>
      <c r="S31" s="56">
        <f t="shared" si="15"/>
        <v>710968.42343965406</v>
      </c>
      <c r="T31" s="123">
        <f t="shared" si="16"/>
        <v>0.21384961751643539</v>
      </c>
      <c r="U31" s="49">
        <f t="shared" si="17"/>
        <v>4.2367994543654364E-2</v>
      </c>
      <c r="V31" s="49">
        <f t="shared" si="0"/>
        <v>4.059057239315824E-2</v>
      </c>
      <c r="W31" s="56">
        <f t="shared" si="18"/>
        <v>712000.92472098314</v>
      </c>
      <c r="X31" s="122">
        <f t="shared" si="19"/>
        <v>4.2367994543654364E-2</v>
      </c>
      <c r="Y31" s="55">
        <f t="shared" si="20"/>
        <v>4.0590572393158331E-2</v>
      </c>
      <c r="Z31" s="56">
        <f t="shared" si="21"/>
        <v>712000.92472098314</v>
      </c>
      <c r="AA31" s="124">
        <f t="shared" si="1"/>
        <v>712000.92472098314</v>
      </c>
      <c r="AB31" s="51">
        <f t="shared" si="2"/>
        <v>2044.9946336078292</v>
      </c>
      <c r="AC31" s="55">
        <f t="shared" si="3"/>
        <v>4.2367994543654364E-2</v>
      </c>
      <c r="AD31" s="55">
        <f t="shared" si="4"/>
        <v>4.0590572393158331E-2</v>
      </c>
      <c r="AE31" s="116"/>
      <c r="AF31" s="160">
        <v>721873.73165646568</v>
      </c>
      <c r="AG31" s="118">
        <f t="shared" si="5"/>
        <v>2073.351109703166</v>
      </c>
      <c r="AH31" s="55">
        <f t="shared" si="22"/>
        <v>-1.3676639698230408E-2</v>
      </c>
      <c r="AI31" s="55">
        <f t="shared" si="22"/>
        <v>-1.367663969823063E-2</v>
      </c>
      <c r="AJ31" s="119">
        <f t="shared" si="6"/>
        <v>0</v>
      </c>
      <c r="AL31" s="120">
        <v>551580</v>
      </c>
      <c r="AM31" s="50">
        <v>52416</v>
      </c>
      <c r="AN31" s="50">
        <v>106307</v>
      </c>
    </row>
    <row r="32" spans="1:40">
      <c r="A32" s="9" t="s">
        <v>88</v>
      </c>
      <c r="B32" s="23" t="s">
        <v>89</v>
      </c>
      <c r="E32" s="134">
        <v>333345</v>
      </c>
      <c r="F32" s="52">
        <v>186706.96875</v>
      </c>
      <c r="G32" s="251">
        <f t="shared" si="7"/>
        <v>1785.3913125564575</v>
      </c>
      <c r="H32" s="53">
        <v>-2.1456291701199004E-2</v>
      </c>
      <c r="J32" s="131">
        <v>340645.76995857008</v>
      </c>
      <c r="K32" s="54">
        <v>187151.71875</v>
      </c>
      <c r="L32" s="54">
        <f t="shared" si="8"/>
        <v>1820.1583839772782</v>
      </c>
      <c r="M32" s="127">
        <f t="shared" si="9"/>
        <v>2.3820749861538371E-3</v>
      </c>
      <c r="N32" s="120">
        <f t="shared" si="10"/>
        <v>348567</v>
      </c>
      <c r="O32" s="125">
        <f t="shared" si="11"/>
        <v>-2.1432146242291505E-2</v>
      </c>
      <c r="P32" s="55">
        <f t="shared" si="12"/>
        <v>-1.9101124235600953E-2</v>
      </c>
      <c r="Q32" s="125">
        <f t="shared" si="13"/>
        <v>4.1556740216470489E-2</v>
      </c>
      <c r="R32" s="55">
        <f t="shared" si="14"/>
        <v>3.9081570000000003E-2</v>
      </c>
      <c r="S32" s="56">
        <f t="shared" si="15"/>
        <v>348567</v>
      </c>
      <c r="T32" s="123">
        <f t="shared" si="16"/>
        <v>0.44996759094466315</v>
      </c>
      <c r="U32" s="49">
        <f t="shared" si="17"/>
        <v>4.4739442217867742E-2</v>
      </c>
      <c r="V32" s="49">
        <f t="shared" si="0"/>
        <v>4.2256708583200686E-2</v>
      </c>
      <c r="W32" s="56">
        <f t="shared" si="18"/>
        <v>348567</v>
      </c>
      <c r="X32" s="122">
        <f t="shared" si="19"/>
        <v>4.4739442217867742E-2</v>
      </c>
      <c r="Y32" s="55">
        <f t="shared" si="20"/>
        <v>4.2256708583200631E-2</v>
      </c>
      <c r="Z32" s="56">
        <f t="shared" si="21"/>
        <v>348567</v>
      </c>
      <c r="AA32" s="124">
        <f t="shared" si="1"/>
        <v>348567</v>
      </c>
      <c r="AB32" s="51">
        <f t="shared" si="2"/>
        <v>1862.4835632186787</v>
      </c>
      <c r="AC32" s="55">
        <f t="shared" si="3"/>
        <v>4.5664401745938887E-2</v>
      </c>
      <c r="AD32" s="55">
        <f t="shared" si="4"/>
        <v>4.3179470024324651E-2</v>
      </c>
      <c r="AE32" s="116"/>
      <c r="AF32" s="160">
        <v>356136.35020622221</v>
      </c>
      <c r="AG32" s="118">
        <f t="shared" si="5"/>
        <v>1902.9285575621902</v>
      </c>
      <c r="AH32" s="55">
        <f t="shared" si="22"/>
        <v>-2.1254079236335044E-2</v>
      </c>
      <c r="AI32" s="55">
        <f t="shared" si="22"/>
        <v>-2.1254079236335044E-2</v>
      </c>
      <c r="AJ32" s="119">
        <f t="shared" si="6"/>
        <v>0</v>
      </c>
      <c r="AL32" s="120">
        <v>263812</v>
      </c>
      <c r="AM32" s="50">
        <v>27339</v>
      </c>
      <c r="AN32" s="50">
        <v>57416</v>
      </c>
    </row>
    <row r="33" spans="1:40">
      <c r="A33" s="9" t="s">
        <v>90</v>
      </c>
      <c r="B33" s="23" t="s">
        <v>91</v>
      </c>
      <c r="E33" s="134">
        <v>347999</v>
      </c>
      <c r="F33" s="52">
        <v>155277.4375</v>
      </c>
      <c r="G33" s="251">
        <f t="shared" si="7"/>
        <v>2241.1433728097168</v>
      </c>
      <c r="H33" s="53">
        <v>3.1973891427408141E-2</v>
      </c>
      <c r="J33" s="131">
        <v>336274.72694927314</v>
      </c>
      <c r="K33" s="54">
        <v>155438.515625</v>
      </c>
      <c r="L33" s="54">
        <f t="shared" si="8"/>
        <v>2163.3938383749482</v>
      </c>
      <c r="M33" s="127">
        <f t="shared" si="9"/>
        <v>1.0373569244404024E-3</v>
      </c>
      <c r="N33" s="120">
        <f t="shared" si="10"/>
        <v>361678</v>
      </c>
      <c r="O33" s="125">
        <f t="shared" si="11"/>
        <v>3.4865162651653847E-2</v>
      </c>
      <c r="P33" s="55">
        <f t="shared" si="12"/>
        <v>3.5938687193992624E-2</v>
      </c>
      <c r="Q33" s="125">
        <f t="shared" si="13"/>
        <v>4.0159468461697934E-2</v>
      </c>
      <c r="R33" s="55">
        <f t="shared" si="14"/>
        <v>3.9081570000000003E-2</v>
      </c>
      <c r="S33" s="56">
        <f t="shared" si="15"/>
        <v>361974.45486520242</v>
      </c>
      <c r="T33" s="123">
        <f t="shared" si="16"/>
        <v>0</v>
      </c>
      <c r="U33" s="49">
        <f t="shared" si="17"/>
        <v>4.0159468461697934E-2</v>
      </c>
      <c r="V33" s="49">
        <f t="shared" si="0"/>
        <v>3.9081570000000003E-2</v>
      </c>
      <c r="W33" s="56">
        <f t="shared" si="18"/>
        <v>361974.45486520242</v>
      </c>
      <c r="X33" s="122">
        <f t="shared" si="19"/>
        <v>4.0159468461697934E-2</v>
      </c>
      <c r="Y33" s="55">
        <f t="shared" si="20"/>
        <v>3.908157000000001E-2</v>
      </c>
      <c r="Z33" s="56">
        <f t="shared" si="21"/>
        <v>361974.45486520242</v>
      </c>
      <c r="AA33" s="124">
        <f t="shared" si="1"/>
        <v>361974.45486520242</v>
      </c>
      <c r="AB33" s="51">
        <f t="shared" si="2"/>
        <v>2328.7307744142158</v>
      </c>
      <c r="AC33" s="55">
        <f t="shared" si="3"/>
        <v>4.0159468461697934E-2</v>
      </c>
      <c r="AD33" s="55">
        <f t="shared" si="4"/>
        <v>3.908157000000001E-2</v>
      </c>
      <c r="AE33" s="116"/>
      <c r="AF33" s="160">
        <v>351782.94952630531</v>
      </c>
      <c r="AG33" s="118">
        <f t="shared" si="5"/>
        <v>2263.1646224349702</v>
      </c>
      <c r="AH33" s="55">
        <f t="shared" si="22"/>
        <v>2.8971004287218882E-2</v>
      </c>
      <c r="AI33" s="55">
        <f t="shared" si="22"/>
        <v>2.8971004287218882E-2</v>
      </c>
      <c r="AJ33" s="119">
        <f t="shared" si="6"/>
        <v>0</v>
      </c>
      <c r="AL33" s="120">
        <v>273280</v>
      </c>
      <c r="AM33" s="50">
        <v>25346</v>
      </c>
      <c r="AN33" s="50">
        <v>63052</v>
      </c>
    </row>
    <row r="34" spans="1:40">
      <c r="A34" s="9" t="s">
        <v>92</v>
      </c>
      <c r="B34" s="23" t="s">
        <v>93</v>
      </c>
      <c r="E34" s="134">
        <v>260505</v>
      </c>
      <c r="F34" s="52">
        <v>125542.484375</v>
      </c>
      <c r="G34" s="251">
        <f t="shared" si="7"/>
        <v>2075.0346091755041</v>
      </c>
      <c r="H34" s="53">
        <v>2.9860428732126909E-3</v>
      </c>
      <c r="J34" s="131">
        <v>259385.87827792455</v>
      </c>
      <c r="K34" s="54">
        <v>125805.15625</v>
      </c>
      <c r="L34" s="54">
        <f t="shared" si="8"/>
        <v>2061.8064156485998</v>
      </c>
      <c r="M34" s="127">
        <f t="shared" si="9"/>
        <v>2.0922947025279193E-3</v>
      </c>
      <c r="N34" s="120">
        <f t="shared" si="10"/>
        <v>270948</v>
      </c>
      <c r="O34" s="125">
        <f t="shared" si="11"/>
        <v>4.3145052055468813E-3</v>
      </c>
      <c r="P34" s="55">
        <f t="shared" si="12"/>
        <v>6.415827124460094E-3</v>
      </c>
      <c r="Q34" s="125">
        <f t="shared" si="13"/>
        <v>4.1255634864405311E-2</v>
      </c>
      <c r="R34" s="55">
        <f t="shared" si="14"/>
        <v>3.9081570000000003E-2</v>
      </c>
      <c r="S34" s="56">
        <f t="shared" si="15"/>
        <v>271252.29916035192</v>
      </c>
      <c r="T34" s="123">
        <f t="shared" si="16"/>
        <v>0</v>
      </c>
      <c r="U34" s="49">
        <f t="shared" si="17"/>
        <v>4.1255634864405311E-2</v>
      </c>
      <c r="V34" s="49">
        <f t="shared" si="0"/>
        <v>3.9081570000000003E-2</v>
      </c>
      <c r="W34" s="56">
        <f t="shared" si="18"/>
        <v>271252.29916035192</v>
      </c>
      <c r="X34" s="122">
        <f t="shared" si="19"/>
        <v>4.1255634864405311E-2</v>
      </c>
      <c r="Y34" s="55">
        <f t="shared" si="20"/>
        <v>3.908157000000001E-2</v>
      </c>
      <c r="Z34" s="56">
        <f t="shared" si="21"/>
        <v>271252.29916035192</v>
      </c>
      <c r="AA34" s="124">
        <f t="shared" si="1"/>
        <v>271252.29916035192</v>
      </c>
      <c r="AB34" s="51">
        <f t="shared" si="2"/>
        <v>2156.13021950642</v>
      </c>
      <c r="AC34" s="55">
        <f t="shared" si="3"/>
        <v>4.1255634864405311E-2</v>
      </c>
      <c r="AD34" s="55">
        <f t="shared" si="4"/>
        <v>3.9081570000000454E-2</v>
      </c>
      <c r="AE34" s="116"/>
      <c r="AF34" s="160">
        <v>271259.04354391003</v>
      </c>
      <c r="AG34" s="118">
        <f t="shared" si="5"/>
        <v>2156.1838292610523</v>
      </c>
      <c r="AH34" s="55">
        <f t="shared" si="22"/>
        <v>-2.4863257902851821E-5</v>
      </c>
      <c r="AI34" s="55">
        <f t="shared" si="22"/>
        <v>-2.4863257902629776E-5</v>
      </c>
      <c r="AJ34" s="119">
        <f t="shared" si="6"/>
        <v>0</v>
      </c>
      <c r="AL34" s="120">
        <v>207286</v>
      </c>
      <c r="AM34" s="50">
        <v>19339</v>
      </c>
      <c r="AN34" s="50">
        <v>44323</v>
      </c>
    </row>
    <row r="35" spans="1:40">
      <c r="A35" s="9" t="s">
        <v>94</v>
      </c>
      <c r="B35" s="23" t="s">
        <v>95</v>
      </c>
      <c r="E35" s="134">
        <v>600909</v>
      </c>
      <c r="F35" s="52">
        <v>314968.75</v>
      </c>
      <c r="G35" s="251">
        <f t="shared" si="7"/>
        <v>1907.8368885802163</v>
      </c>
      <c r="H35" s="53">
        <v>4.663733130816361E-4</v>
      </c>
      <c r="J35" s="131">
        <v>599647.81585428945</v>
      </c>
      <c r="K35" s="54">
        <v>316512.0625</v>
      </c>
      <c r="L35" s="54">
        <f t="shared" si="8"/>
        <v>1894.549645653045</v>
      </c>
      <c r="M35" s="127">
        <f t="shared" si="9"/>
        <v>4.8998908621886716E-3</v>
      </c>
      <c r="N35" s="120">
        <f t="shared" si="10"/>
        <v>628299</v>
      </c>
      <c r="O35" s="125">
        <f t="shared" si="11"/>
        <v>2.1032081037664074E-3</v>
      </c>
      <c r="P35" s="55">
        <f t="shared" si="12"/>
        <v>7.0134044561240838E-3</v>
      </c>
      <c r="Q35" s="125">
        <f t="shared" si="13"/>
        <v>4.417295628991158E-2</v>
      </c>
      <c r="R35" s="55">
        <f t="shared" si="14"/>
        <v>3.9081570000000003E-2</v>
      </c>
      <c r="S35" s="56">
        <f t="shared" si="15"/>
        <v>628299</v>
      </c>
      <c r="T35" s="123">
        <f t="shared" si="16"/>
        <v>0</v>
      </c>
      <c r="U35" s="49">
        <f t="shared" si="17"/>
        <v>4.417295628991158E-2</v>
      </c>
      <c r="V35" s="49">
        <f t="shared" si="0"/>
        <v>3.9081570000000003E-2</v>
      </c>
      <c r="W35" s="56">
        <f t="shared" si="18"/>
        <v>628299</v>
      </c>
      <c r="X35" s="122">
        <f t="shared" si="19"/>
        <v>4.417295628991158E-2</v>
      </c>
      <c r="Y35" s="55">
        <f t="shared" si="20"/>
        <v>3.908157000000001E-2</v>
      </c>
      <c r="Z35" s="56">
        <f t="shared" si="21"/>
        <v>628299</v>
      </c>
      <c r="AA35" s="124">
        <f t="shared" si="1"/>
        <v>628299</v>
      </c>
      <c r="AB35" s="51">
        <f t="shared" si="2"/>
        <v>1985.0712640691222</v>
      </c>
      <c r="AC35" s="55">
        <f t="shared" si="3"/>
        <v>4.5580944868524265E-2</v>
      </c>
      <c r="AD35" s="55">
        <f t="shared" si="4"/>
        <v>4.0482693227712252E-2</v>
      </c>
      <c r="AE35" s="116"/>
      <c r="AF35" s="160">
        <v>627004.16595416341</v>
      </c>
      <c r="AG35" s="118">
        <f t="shared" si="5"/>
        <v>1980.9803171535159</v>
      </c>
      <c r="AH35" s="55">
        <f t="shared" si="22"/>
        <v>2.0651123487611667E-3</v>
      </c>
      <c r="AI35" s="55">
        <f t="shared" si="22"/>
        <v>2.0651123487609446E-3</v>
      </c>
      <c r="AJ35" s="119">
        <f t="shared" si="6"/>
        <v>0</v>
      </c>
      <c r="AL35" s="120">
        <v>471167</v>
      </c>
      <c r="AM35" s="50">
        <v>45724</v>
      </c>
      <c r="AN35" s="50">
        <v>111408</v>
      </c>
    </row>
    <row r="36" spans="1:40">
      <c r="A36" s="9" t="s">
        <v>96</v>
      </c>
      <c r="B36" s="23" t="s">
        <v>97</v>
      </c>
      <c r="E36" s="134">
        <v>423552</v>
      </c>
      <c r="F36" s="52">
        <v>198715.859375</v>
      </c>
      <c r="G36" s="251">
        <f t="shared" si="7"/>
        <v>2131.4453779992868</v>
      </c>
      <c r="H36" s="53">
        <v>9.2847832330791302E-3</v>
      </c>
      <c r="J36" s="131">
        <v>419174.47327777173</v>
      </c>
      <c r="K36" s="54">
        <v>199263.546875</v>
      </c>
      <c r="L36" s="54">
        <f t="shared" si="8"/>
        <v>2103.6184482891094</v>
      </c>
      <c r="M36" s="127">
        <f t="shared" si="9"/>
        <v>2.7561338170118965E-3</v>
      </c>
      <c r="N36" s="120">
        <f t="shared" si="10"/>
        <v>440676</v>
      </c>
      <c r="O36" s="125">
        <f t="shared" si="11"/>
        <v>1.0443209215479587E-2</v>
      </c>
      <c r="P36" s="55">
        <f t="shared" si="12"/>
        <v>1.3228125914568345E-2</v>
      </c>
      <c r="Q36" s="125">
        <f t="shared" si="13"/>
        <v>4.1945417853710865E-2</v>
      </c>
      <c r="R36" s="55">
        <f t="shared" si="14"/>
        <v>3.9081570000000003E-2</v>
      </c>
      <c r="S36" s="56">
        <f t="shared" si="15"/>
        <v>441318.06562277494</v>
      </c>
      <c r="T36" s="123">
        <f t="shared" si="16"/>
        <v>0</v>
      </c>
      <c r="U36" s="49">
        <f t="shared" si="17"/>
        <v>4.1945417853710865E-2</v>
      </c>
      <c r="V36" s="49">
        <f t="shared" si="0"/>
        <v>3.9081570000000003E-2</v>
      </c>
      <c r="W36" s="56">
        <f t="shared" si="18"/>
        <v>441318.06562277494</v>
      </c>
      <c r="X36" s="122">
        <f t="shared" si="19"/>
        <v>4.1945417853710865E-2</v>
      </c>
      <c r="Y36" s="55">
        <f t="shared" si="20"/>
        <v>3.908157000000001E-2</v>
      </c>
      <c r="Z36" s="56">
        <f t="shared" si="21"/>
        <v>441318.06562277494</v>
      </c>
      <c r="AA36" s="124">
        <f t="shared" si="1"/>
        <v>441318.06562277494</v>
      </c>
      <c r="AB36" s="51">
        <f t="shared" si="2"/>
        <v>2214.7456097407426</v>
      </c>
      <c r="AC36" s="55">
        <f t="shared" si="3"/>
        <v>4.1945417853710865E-2</v>
      </c>
      <c r="AD36" s="55">
        <f t="shared" si="4"/>
        <v>3.908157000000001E-2</v>
      </c>
      <c r="AE36" s="116"/>
      <c r="AF36" s="160">
        <v>438169.49712192069</v>
      </c>
      <c r="AG36" s="118">
        <f t="shared" si="5"/>
        <v>2198.9445836612995</v>
      </c>
      <c r="AH36" s="55">
        <f t="shared" si="22"/>
        <v>7.1857318264629821E-3</v>
      </c>
      <c r="AI36" s="55">
        <f t="shared" si="22"/>
        <v>7.1857318264627601E-3</v>
      </c>
      <c r="AJ36" s="119">
        <f t="shared" si="6"/>
        <v>0</v>
      </c>
      <c r="AL36" s="120">
        <v>341204</v>
      </c>
      <c r="AM36" s="50">
        <v>32926</v>
      </c>
      <c r="AN36" s="50">
        <v>66546</v>
      </c>
    </row>
    <row r="37" spans="1:40">
      <c r="A37" s="9" t="s">
        <v>98</v>
      </c>
      <c r="B37" s="23" t="s">
        <v>99</v>
      </c>
      <c r="E37" s="134">
        <v>508425</v>
      </c>
      <c r="F37" s="52">
        <v>249223.8125</v>
      </c>
      <c r="G37" s="251">
        <f t="shared" si="7"/>
        <v>2040.0337949247928</v>
      </c>
      <c r="H37" s="53">
        <v>7.8867319680366865E-3</v>
      </c>
      <c r="J37" s="131">
        <v>503667.32990316401</v>
      </c>
      <c r="K37" s="54">
        <v>249879.5625</v>
      </c>
      <c r="L37" s="54">
        <f t="shared" si="8"/>
        <v>2015.6403543533656</v>
      </c>
      <c r="M37" s="127">
        <f t="shared" si="9"/>
        <v>2.6311691223326328E-3</v>
      </c>
      <c r="N37" s="120">
        <f t="shared" si="10"/>
        <v>529208</v>
      </c>
      <c r="O37" s="125">
        <f t="shared" si="11"/>
        <v>9.446056582130824E-3</v>
      </c>
      <c r="P37" s="55">
        <f t="shared" si="12"/>
        <v>1.2102079876870064E-2</v>
      </c>
      <c r="Q37" s="125">
        <f t="shared" si="13"/>
        <v>4.1815569342569026E-2</v>
      </c>
      <c r="R37" s="55">
        <f t="shared" si="14"/>
        <v>3.9081570000000003E-2</v>
      </c>
      <c r="S37" s="56">
        <f t="shared" si="15"/>
        <v>529685.08084299567</v>
      </c>
      <c r="T37" s="123">
        <f t="shared" si="16"/>
        <v>0</v>
      </c>
      <c r="U37" s="49">
        <f t="shared" si="17"/>
        <v>4.1815569342569026E-2</v>
      </c>
      <c r="V37" s="49">
        <f t="shared" si="0"/>
        <v>3.9081570000000003E-2</v>
      </c>
      <c r="W37" s="56">
        <f t="shared" si="18"/>
        <v>529685.08084299567</v>
      </c>
      <c r="X37" s="122">
        <f t="shared" si="19"/>
        <v>4.1815569342569026E-2</v>
      </c>
      <c r="Y37" s="55">
        <f t="shared" si="20"/>
        <v>3.908157000000001E-2</v>
      </c>
      <c r="Z37" s="56">
        <f t="shared" si="21"/>
        <v>529685.08084299567</v>
      </c>
      <c r="AA37" s="124">
        <f t="shared" si="1"/>
        <v>529685.08084299567</v>
      </c>
      <c r="AB37" s="51">
        <f t="shared" si="2"/>
        <v>2119.7615184835122</v>
      </c>
      <c r="AC37" s="55">
        <f t="shared" si="3"/>
        <v>4.1815569342569026E-2</v>
      </c>
      <c r="AD37" s="55">
        <f t="shared" si="4"/>
        <v>3.9081570000000232E-2</v>
      </c>
      <c r="AE37" s="116"/>
      <c r="AF37" s="160">
        <v>526684.7423599672</v>
      </c>
      <c r="AG37" s="118">
        <f t="shared" si="5"/>
        <v>2107.754380112488</v>
      </c>
      <c r="AH37" s="55">
        <f t="shared" si="22"/>
        <v>5.6966497065864541E-3</v>
      </c>
      <c r="AI37" s="55">
        <f t="shared" si="22"/>
        <v>5.6966497065864541E-3</v>
      </c>
      <c r="AJ37" s="119">
        <f t="shared" si="6"/>
        <v>0</v>
      </c>
      <c r="AL37" s="120">
        <v>400593</v>
      </c>
      <c r="AM37" s="50">
        <v>39053</v>
      </c>
      <c r="AN37" s="50">
        <v>89562</v>
      </c>
    </row>
    <row r="38" spans="1:40">
      <c r="A38" s="9" t="s">
        <v>100</v>
      </c>
      <c r="B38" s="23" t="s">
        <v>101</v>
      </c>
      <c r="E38" s="134">
        <v>457343</v>
      </c>
      <c r="F38" s="52">
        <v>245133.5625</v>
      </c>
      <c r="G38" s="251">
        <f t="shared" si="7"/>
        <v>1865.6890363595153</v>
      </c>
      <c r="H38" s="53">
        <v>4.9798878116569911E-2</v>
      </c>
      <c r="J38" s="131">
        <v>435613.66791280906</v>
      </c>
      <c r="K38" s="54">
        <v>246695.3125</v>
      </c>
      <c r="L38" s="54">
        <f t="shared" si="8"/>
        <v>1765.7962913778877</v>
      </c>
      <c r="M38" s="127">
        <f t="shared" si="9"/>
        <v>6.3710166167065818E-3</v>
      </c>
      <c r="N38" s="120">
        <f t="shared" si="10"/>
        <v>478098</v>
      </c>
      <c r="O38" s="125">
        <f t="shared" si="11"/>
        <v>4.9882117315795949E-2</v>
      </c>
      <c r="P38" s="55">
        <f t="shared" si="12"/>
        <v>5.6570933730798245E-2</v>
      </c>
      <c r="Q38" s="125">
        <f t="shared" si="13"/>
        <v>4.3880528602757263E-2</v>
      </c>
      <c r="R38" s="55">
        <f t="shared" si="14"/>
        <v>3.727205112896928E-2</v>
      </c>
      <c r="S38" s="56">
        <f t="shared" si="15"/>
        <v>478098</v>
      </c>
      <c r="T38" s="123">
        <f t="shared" si="16"/>
        <v>0</v>
      </c>
      <c r="U38" s="49">
        <f t="shared" si="17"/>
        <v>4.3880528602757263E-2</v>
      </c>
      <c r="V38" s="49">
        <f t="shared" si="0"/>
        <v>3.727205112896928E-2</v>
      </c>
      <c r="W38" s="56">
        <f t="shared" si="18"/>
        <v>478098</v>
      </c>
      <c r="X38" s="122">
        <f t="shared" si="19"/>
        <v>4.3880528602757263E-2</v>
      </c>
      <c r="Y38" s="55">
        <f t="shared" si="20"/>
        <v>3.7272051128969252E-2</v>
      </c>
      <c r="Z38" s="56">
        <f t="shared" si="21"/>
        <v>478098</v>
      </c>
      <c r="AA38" s="124">
        <f t="shared" si="1"/>
        <v>478098</v>
      </c>
      <c r="AB38" s="51">
        <f t="shared" si="2"/>
        <v>1938.0100706210217</v>
      </c>
      <c r="AC38" s="55">
        <f t="shared" si="3"/>
        <v>4.5381693827171388E-2</v>
      </c>
      <c r="AD38" s="55">
        <f t="shared" si="4"/>
        <v>3.8763712951127793E-2</v>
      </c>
      <c r="AE38" s="116"/>
      <c r="AF38" s="160">
        <v>455671.0211057011</v>
      </c>
      <c r="AG38" s="118">
        <f t="shared" si="5"/>
        <v>1847.1004434091187</v>
      </c>
      <c r="AH38" s="55">
        <f t="shared" si="22"/>
        <v>4.9217478960762229E-2</v>
      </c>
      <c r="AI38" s="55">
        <f t="shared" si="22"/>
        <v>4.9217478960762229E-2</v>
      </c>
      <c r="AJ38" s="119">
        <f t="shared" si="6"/>
        <v>0</v>
      </c>
      <c r="AL38" s="120">
        <v>351747</v>
      </c>
      <c r="AM38" s="50">
        <v>35671</v>
      </c>
      <c r="AN38" s="50">
        <v>90680</v>
      </c>
    </row>
    <row r="39" spans="1:40">
      <c r="A39" s="9" t="s">
        <v>102</v>
      </c>
      <c r="B39" s="23" t="s">
        <v>103</v>
      </c>
      <c r="E39" s="134">
        <v>188445</v>
      </c>
      <c r="F39" s="52">
        <v>107566.421875</v>
      </c>
      <c r="G39" s="251">
        <f t="shared" si="7"/>
        <v>1751.8942874104969</v>
      </c>
      <c r="H39" s="53">
        <v>-2.5035980813173042E-2</v>
      </c>
      <c r="J39" s="131">
        <v>193030.7553926254</v>
      </c>
      <c r="K39" s="54">
        <v>107859.390625</v>
      </c>
      <c r="L39" s="54">
        <f t="shared" si="8"/>
        <v>1789.6518260866578</v>
      </c>
      <c r="M39" s="127">
        <f t="shared" si="9"/>
        <v>2.7236078405623587E-3</v>
      </c>
      <c r="N39" s="120">
        <f t="shared" si="10"/>
        <v>196783</v>
      </c>
      <c r="O39" s="125">
        <f t="shared" si="11"/>
        <v>-2.3756604916651547E-2</v>
      </c>
      <c r="P39" s="55">
        <f t="shared" si="12"/>
        <v>-2.1097700751505077E-2</v>
      </c>
      <c r="Q39" s="125">
        <f t="shared" si="13"/>
        <v>4.1911620711035935E-2</v>
      </c>
      <c r="R39" s="55">
        <f t="shared" si="14"/>
        <v>3.9081570000000003E-2</v>
      </c>
      <c r="S39" s="56">
        <f t="shared" si="15"/>
        <v>196783</v>
      </c>
      <c r="T39" s="123">
        <f t="shared" si="16"/>
        <v>0.49700119555960132</v>
      </c>
      <c r="U39" s="49">
        <f t="shared" si="17"/>
        <v>4.5428197652962243E-2</v>
      </c>
      <c r="V39" s="49">
        <f t="shared" si="0"/>
        <v>4.2588595180647344E-2</v>
      </c>
      <c r="W39" s="56">
        <f t="shared" si="18"/>
        <v>197005.71670671247</v>
      </c>
      <c r="X39" s="122">
        <f t="shared" si="19"/>
        <v>4.5428197652962243E-2</v>
      </c>
      <c r="Y39" s="55">
        <f t="shared" si="20"/>
        <v>4.2588595180647282E-2</v>
      </c>
      <c r="Z39" s="56">
        <f t="shared" si="21"/>
        <v>197005.71670671247</v>
      </c>
      <c r="AA39" s="124">
        <f t="shared" si="1"/>
        <v>197005.71670671247</v>
      </c>
      <c r="AB39" s="51">
        <f t="shared" si="2"/>
        <v>1826.505004016311</v>
      </c>
      <c r="AC39" s="55">
        <f t="shared" si="3"/>
        <v>4.5428197652962243E-2</v>
      </c>
      <c r="AD39" s="55">
        <f t="shared" si="4"/>
        <v>4.2588595180647282E-2</v>
      </c>
      <c r="AE39" s="116"/>
      <c r="AF39" s="160">
        <v>201742.30605269497</v>
      </c>
      <c r="AG39" s="118">
        <f t="shared" si="5"/>
        <v>1870.4194867380836</v>
      </c>
      <c r="AH39" s="55">
        <f t="shared" si="22"/>
        <v>-2.3478413817403787E-2</v>
      </c>
      <c r="AI39" s="55">
        <f t="shared" si="22"/>
        <v>-2.3478413817403787E-2</v>
      </c>
      <c r="AJ39" s="119">
        <f t="shared" si="6"/>
        <v>0</v>
      </c>
      <c r="AL39" s="120">
        <v>153083</v>
      </c>
      <c r="AM39" s="50">
        <v>15313</v>
      </c>
      <c r="AN39" s="50">
        <v>28387</v>
      </c>
    </row>
    <row r="40" spans="1:40">
      <c r="A40" s="9" t="s">
        <v>104</v>
      </c>
      <c r="B40" s="23" t="s">
        <v>105</v>
      </c>
      <c r="E40" s="134">
        <v>404579</v>
      </c>
      <c r="F40" s="52">
        <v>220369.640625</v>
      </c>
      <c r="G40" s="251">
        <f t="shared" si="7"/>
        <v>1835.9107854083518</v>
      </c>
      <c r="H40" s="53">
        <v>-8.039178229620414E-3</v>
      </c>
      <c r="J40" s="131">
        <v>408558.16469929169</v>
      </c>
      <c r="K40" s="54">
        <v>221421.6875</v>
      </c>
      <c r="L40" s="54">
        <f t="shared" si="8"/>
        <v>1845.1587525693105</v>
      </c>
      <c r="M40" s="127">
        <f t="shared" si="9"/>
        <v>4.7740100315825096E-3</v>
      </c>
      <c r="N40" s="120">
        <f t="shared" si="10"/>
        <v>422826</v>
      </c>
      <c r="O40" s="125">
        <f t="shared" si="11"/>
        <v>-9.7395304833045593E-3</v>
      </c>
      <c r="P40" s="55">
        <f t="shared" si="12"/>
        <v>-5.0120170679521792E-3</v>
      </c>
      <c r="Q40" s="125">
        <f t="shared" si="13"/>
        <v>4.4042155838812436E-2</v>
      </c>
      <c r="R40" s="55">
        <f t="shared" si="14"/>
        <v>3.9081570000000003E-2</v>
      </c>
      <c r="S40" s="56">
        <f t="shared" si="15"/>
        <v>422826</v>
      </c>
      <c r="T40" s="123">
        <f t="shared" si="16"/>
        <v>0.11806871773738938</v>
      </c>
      <c r="U40" s="49">
        <f t="shared" si="17"/>
        <v>4.487927000280445E-2</v>
      </c>
      <c r="V40" s="49">
        <f t="shared" si="0"/>
        <v>3.9914706760738661E-2</v>
      </c>
      <c r="W40" s="56">
        <f t="shared" si="18"/>
        <v>422826</v>
      </c>
      <c r="X40" s="122">
        <f t="shared" si="19"/>
        <v>4.487927000280445E-2</v>
      </c>
      <c r="Y40" s="55">
        <f t="shared" si="20"/>
        <v>3.9914706760738605E-2</v>
      </c>
      <c r="Z40" s="56">
        <f t="shared" si="21"/>
        <v>422826</v>
      </c>
      <c r="AA40" s="124">
        <f t="shared" si="1"/>
        <v>422826</v>
      </c>
      <c r="AB40" s="51">
        <f t="shared" si="2"/>
        <v>1909.5961410735792</v>
      </c>
      <c r="AC40" s="55">
        <f t="shared" si="3"/>
        <v>4.5101203967581105E-2</v>
      </c>
      <c r="AD40" s="55">
        <f t="shared" si="4"/>
        <v>4.0135586244643084E-2</v>
      </c>
      <c r="AE40" s="116"/>
      <c r="AF40" s="160">
        <v>427135.01882189524</v>
      </c>
      <c r="AG40" s="118">
        <f t="shared" si="5"/>
        <v>1929.0568310834287</v>
      </c>
      <c r="AH40" s="55">
        <f t="shared" si="22"/>
        <v>-1.0088189055021068E-2</v>
      </c>
      <c r="AI40" s="55">
        <f t="shared" si="22"/>
        <v>-1.0088189055021068E-2</v>
      </c>
      <c r="AJ40" s="119">
        <f t="shared" si="6"/>
        <v>0</v>
      </c>
      <c r="AL40" s="120">
        <v>322754</v>
      </c>
      <c r="AM40" s="50">
        <v>31672</v>
      </c>
      <c r="AN40" s="50">
        <v>68400</v>
      </c>
    </row>
    <row r="41" spans="1:40">
      <c r="A41" s="9" t="s">
        <v>106</v>
      </c>
      <c r="B41" s="23" t="s">
        <v>107</v>
      </c>
      <c r="E41" s="134">
        <v>496859</v>
      </c>
      <c r="F41" s="52">
        <v>265597.6875</v>
      </c>
      <c r="G41" s="251">
        <f t="shared" si="7"/>
        <v>1870.7203540693479</v>
      </c>
      <c r="H41" s="53">
        <v>8.9947366321616595E-3</v>
      </c>
      <c r="J41" s="131">
        <v>492684.08213581378</v>
      </c>
      <c r="K41" s="54">
        <v>266357.6875</v>
      </c>
      <c r="L41" s="54">
        <f t="shared" si="8"/>
        <v>1849.7085132405416</v>
      </c>
      <c r="M41" s="127">
        <f t="shared" si="9"/>
        <v>2.8614706971046289E-3</v>
      </c>
      <c r="N41" s="120">
        <f t="shared" si="10"/>
        <v>517208</v>
      </c>
      <c r="O41" s="125">
        <f t="shared" si="11"/>
        <v>8.4738233191696821E-3</v>
      </c>
      <c r="P41" s="55">
        <f t="shared" si="12"/>
        <v>1.1359541613394697E-2</v>
      </c>
      <c r="Q41" s="125">
        <f t="shared" si="13"/>
        <v>4.2054871464456411E-2</v>
      </c>
      <c r="R41" s="55">
        <f t="shared" si="14"/>
        <v>3.9081570000000003E-2</v>
      </c>
      <c r="S41" s="56">
        <f t="shared" si="15"/>
        <v>517754.34138095833</v>
      </c>
      <c r="T41" s="123">
        <f t="shared" si="16"/>
        <v>0</v>
      </c>
      <c r="U41" s="49">
        <f t="shared" si="17"/>
        <v>4.2054871464456411E-2</v>
      </c>
      <c r="V41" s="49">
        <f t="shared" ref="V41:V72" si="23">MAX(R41,NewMinGrowthPerHead(P41,$P$2,$L$1,$U$1,$T$2,AG41,G41,T41, $P$1))</f>
        <v>3.9081570000000003E-2</v>
      </c>
      <c r="W41" s="56">
        <f t="shared" si="18"/>
        <v>517754.34138095833</v>
      </c>
      <c r="X41" s="122">
        <f t="shared" si="19"/>
        <v>4.2054871464456411E-2</v>
      </c>
      <c r="Y41" s="55">
        <f t="shared" si="20"/>
        <v>3.908157000000001E-2</v>
      </c>
      <c r="Z41" s="56">
        <f t="shared" si="21"/>
        <v>517754.34138095833</v>
      </c>
      <c r="AA41" s="124">
        <f t="shared" ref="AA41:AA72" si="24">Z41</f>
        <v>517754.34138095833</v>
      </c>
      <c r="AB41" s="51">
        <f t="shared" ref="AB41:AB72" si="25">AA41/K41*1000</f>
        <v>1943.8310425373338</v>
      </c>
      <c r="AC41" s="55">
        <f t="shared" ref="AC41:AC72" si="26">AA41/E41-1</f>
        <v>4.2054871464456411E-2</v>
      </c>
      <c r="AD41" s="55">
        <f t="shared" ref="AD41:AD72" si="27">AB41/G41-1</f>
        <v>3.908157000000001E-2</v>
      </c>
      <c r="AE41" s="116"/>
      <c r="AF41" s="160">
        <v>515172.58819383429</v>
      </c>
      <c r="AG41" s="118">
        <f t="shared" ref="AG41:AG72" si="28">AF41/K41*1000</f>
        <v>1934.1382373048057</v>
      </c>
      <c r="AH41" s="55">
        <f t="shared" si="22"/>
        <v>5.0114335395357035E-3</v>
      </c>
      <c r="AI41" s="55">
        <f t="shared" si="22"/>
        <v>5.0114335395359255E-3</v>
      </c>
      <c r="AJ41" s="119">
        <f t="shared" ref="AJ41:AJ72" si="29">IF(AF41=N41,1,0)</f>
        <v>0</v>
      </c>
      <c r="AL41" s="120">
        <v>392234</v>
      </c>
      <c r="AM41" s="50">
        <v>40849</v>
      </c>
      <c r="AN41" s="50">
        <v>84125</v>
      </c>
    </row>
    <row r="42" spans="1:40">
      <c r="A42" s="9" t="s">
        <v>108</v>
      </c>
      <c r="B42" s="23" t="s">
        <v>109</v>
      </c>
      <c r="E42" s="134">
        <v>220982</v>
      </c>
      <c r="F42" s="52">
        <v>113877.375</v>
      </c>
      <c r="G42" s="251">
        <f t="shared" si="7"/>
        <v>1940.5259385369568</v>
      </c>
      <c r="H42" s="53">
        <v>-9.3809471425114754E-3</v>
      </c>
      <c r="J42" s="131">
        <v>222853.3821672468</v>
      </c>
      <c r="K42" s="54">
        <v>114012.53125</v>
      </c>
      <c r="L42" s="54">
        <f t="shared" si="8"/>
        <v>1954.6393692337815</v>
      </c>
      <c r="M42" s="127">
        <f t="shared" si="9"/>
        <v>1.1868577933060731E-3</v>
      </c>
      <c r="N42" s="120">
        <f t="shared" si="10"/>
        <v>230212</v>
      </c>
      <c r="O42" s="125">
        <f t="shared" si="11"/>
        <v>-8.3973693782325443E-3</v>
      </c>
      <c r="P42" s="55">
        <f t="shared" si="12"/>
        <v>-7.2204780682163516E-3</v>
      </c>
      <c r="Q42" s="125">
        <f t="shared" si="13"/>
        <v>4.031481205923515E-2</v>
      </c>
      <c r="R42" s="55">
        <f t="shared" si="14"/>
        <v>3.9081570000000003E-2</v>
      </c>
      <c r="S42" s="56">
        <f t="shared" si="15"/>
        <v>230212</v>
      </c>
      <c r="T42" s="123">
        <f t="shared" si="16"/>
        <v>0.170093711854331</v>
      </c>
      <c r="U42" s="49">
        <f t="shared" si="17"/>
        <v>4.1516481036629749E-2</v>
      </c>
      <c r="V42" s="49">
        <f t="shared" si="23"/>
        <v>4.0281814457905692E-2</v>
      </c>
      <c r="W42" s="56">
        <f t="shared" si="18"/>
        <v>230212</v>
      </c>
      <c r="X42" s="122">
        <f t="shared" si="19"/>
        <v>4.1516481036629749E-2</v>
      </c>
      <c r="Y42" s="55">
        <f t="shared" si="20"/>
        <v>4.0281814457905796E-2</v>
      </c>
      <c r="Z42" s="56">
        <f t="shared" si="21"/>
        <v>230212</v>
      </c>
      <c r="AA42" s="124">
        <f t="shared" si="24"/>
        <v>230212</v>
      </c>
      <c r="AB42" s="51">
        <f t="shared" si="25"/>
        <v>2019.1815537820542</v>
      </c>
      <c r="AC42" s="55">
        <f t="shared" si="26"/>
        <v>4.1768107809685873E-2</v>
      </c>
      <c r="AD42" s="55">
        <f t="shared" si="27"/>
        <v>4.0533142939794597E-2</v>
      </c>
      <c r="AE42" s="116"/>
      <c r="AF42" s="160">
        <v>233129.80419681879</v>
      </c>
      <c r="AG42" s="118">
        <f t="shared" si="28"/>
        <v>2044.773514286999</v>
      </c>
      <c r="AH42" s="55">
        <f t="shared" si="22"/>
        <v>-1.2515792250893165E-2</v>
      </c>
      <c r="AI42" s="55">
        <f t="shared" si="22"/>
        <v>-1.2515792250893165E-2</v>
      </c>
      <c r="AJ42" s="119">
        <f t="shared" si="29"/>
        <v>0</v>
      </c>
      <c r="AL42" s="120">
        <v>171812</v>
      </c>
      <c r="AM42" s="50">
        <v>16316</v>
      </c>
      <c r="AN42" s="50">
        <v>42084</v>
      </c>
    </row>
    <row r="43" spans="1:40">
      <c r="A43" s="9" t="s">
        <v>110</v>
      </c>
      <c r="B43" s="23" t="s">
        <v>111</v>
      </c>
      <c r="E43" s="134">
        <v>667403</v>
      </c>
      <c r="F43" s="52">
        <v>329583.8125</v>
      </c>
      <c r="G43" s="251">
        <f t="shared" si="7"/>
        <v>2024.9871950249378</v>
      </c>
      <c r="H43" s="53">
        <v>-1.6514072422938453E-3</v>
      </c>
      <c r="J43" s="131">
        <v>668306.43709288118</v>
      </c>
      <c r="K43" s="54">
        <v>330294.3125</v>
      </c>
      <c r="L43" s="54">
        <f t="shared" si="8"/>
        <v>2023.3664698446212</v>
      </c>
      <c r="M43" s="127">
        <f t="shared" si="9"/>
        <v>2.1557490782408983E-3</v>
      </c>
      <c r="N43" s="120">
        <f t="shared" si="10"/>
        <v>695228</v>
      </c>
      <c r="O43" s="125">
        <f t="shared" si="11"/>
        <v>-1.3518306015591897E-3</v>
      </c>
      <c r="P43" s="55">
        <f t="shared" si="12"/>
        <v>8.0100426910845179E-4</v>
      </c>
      <c r="Q43" s="125">
        <f t="shared" si="13"/>
        <v>4.1321569136744563E-2</v>
      </c>
      <c r="R43" s="55">
        <f t="shared" si="14"/>
        <v>3.9081570000000003E-2</v>
      </c>
      <c r="S43" s="56">
        <f t="shared" si="15"/>
        <v>695228</v>
      </c>
      <c r="T43" s="123">
        <f t="shared" si="16"/>
        <v>0</v>
      </c>
      <c r="U43" s="49">
        <f t="shared" si="17"/>
        <v>4.1321569136744563E-2</v>
      </c>
      <c r="V43" s="49">
        <f t="shared" si="23"/>
        <v>3.9081570000000003E-2</v>
      </c>
      <c r="W43" s="56">
        <f t="shared" si="18"/>
        <v>695228</v>
      </c>
      <c r="X43" s="122">
        <f t="shared" si="19"/>
        <v>4.1321569136744563E-2</v>
      </c>
      <c r="Y43" s="55">
        <f t="shared" si="20"/>
        <v>3.908157000000001E-2</v>
      </c>
      <c r="Z43" s="56">
        <f t="shared" si="21"/>
        <v>695228</v>
      </c>
      <c r="AA43" s="124">
        <f t="shared" si="24"/>
        <v>695228</v>
      </c>
      <c r="AB43" s="51">
        <f t="shared" si="25"/>
        <v>2104.8742702767549</v>
      </c>
      <c r="AC43" s="55">
        <f t="shared" si="26"/>
        <v>4.1691451791496359E-2</v>
      </c>
      <c r="AD43" s="55">
        <f t="shared" si="27"/>
        <v>3.9450656995800637E-2</v>
      </c>
      <c r="AE43" s="116"/>
      <c r="AF43" s="160">
        <v>698784.9758031565</v>
      </c>
      <c r="AG43" s="118">
        <f t="shared" si="28"/>
        <v>2115.6433803357017</v>
      </c>
      <c r="AH43" s="55">
        <f t="shared" si="22"/>
        <v>-5.0902293642879348E-3</v>
      </c>
      <c r="AI43" s="55">
        <f t="shared" si="22"/>
        <v>-5.0902293642882679E-3</v>
      </c>
      <c r="AJ43" s="119">
        <f t="shared" si="29"/>
        <v>0</v>
      </c>
      <c r="AL43" s="120">
        <v>527014</v>
      </c>
      <c r="AM43" s="50">
        <v>53252</v>
      </c>
      <c r="AN43" s="50">
        <v>114962</v>
      </c>
    </row>
    <row r="44" spans="1:40">
      <c r="A44" s="9" t="s">
        <v>112</v>
      </c>
      <c r="B44" s="23" t="s">
        <v>113</v>
      </c>
      <c r="E44" s="134">
        <v>368578</v>
      </c>
      <c r="F44" s="52">
        <v>178955.03125</v>
      </c>
      <c r="G44" s="251">
        <f t="shared" si="7"/>
        <v>2059.6123921494941</v>
      </c>
      <c r="H44" s="53">
        <v>1.0663202698176555E-2</v>
      </c>
      <c r="J44" s="131">
        <v>364990.59694111819</v>
      </c>
      <c r="K44" s="54">
        <v>179679.0625</v>
      </c>
      <c r="L44" s="54">
        <f t="shared" si="8"/>
        <v>2031.3474027677444</v>
      </c>
      <c r="M44" s="127">
        <f t="shared" si="9"/>
        <v>4.0458837337102871E-3</v>
      </c>
      <c r="N44" s="120">
        <f t="shared" si="10"/>
        <v>383734</v>
      </c>
      <c r="O44" s="125">
        <f t="shared" si="11"/>
        <v>9.8287547376474382E-3</v>
      </c>
      <c r="P44" s="55">
        <f t="shared" si="12"/>
        <v>1.3914404470273478E-2</v>
      </c>
      <c r="Q44" s="125">
        <f t="shared" si="13"/>
        <v>4.3285573222061169E-2</v>
      </c>
      <c r="R44" s="55">
        <f t="shared" si="14"/>
        <v>3.9081570000000003E-2</v>
      </c>
      <c r="S44" s="56">
        <f t="shared" si="15"/>
        <v>384532.11000704084</v>
      </c>
      <c r="T44" s="123">
        <f t="shared" si="16"/>
        <v>0</v>
      </c>
      <c r="U44" s="49">
        <f t="shared" si="17"/>
        <v>4.3285573222061169E-2</v>
      </c>
      <c r="V44" s="49">
        <f t="shared" si="23"/>
        <v>3.9081570000000003E-2</v>
      </c>
      <c r="W44" s="56">
        <f t="shared" si="18"/>
        <v>384532.11000704084</v>
      </c>
      <c r="X44" s="122">
        <f t="shared" si="19"/>
        <v>4.3285573222061169E-2</v>
      </c>
      <c r="Y44" s="55">
        <f t="shared" si="20"/>
        <v>3.908157000000001E-2</v>
      </c>
      <c r="Z44" s="56">
        <f t="shared" si="21"/>
        <v>384532.11000704084</v>
      </c>
      <c r="AA44" s="124">
        <f t="shared" si="24"/>
        <v>384532.11000704084</v>
      </c>
      <c r="AB44" s="51">
        <f t="shared" si="25"/>
        <v>2140.1052780261521</v>
      </c>
      <c r="AC44" s="55">
        <f t="shared" si="26"/>
        <v>4.3285573222061169E-2</v>
      </c>
      <c r="AD44" s="55">
        <f t="shared" si="27"/>
        <v>3.908157000000001E-2</v>
      </c>
      <c r="AE44" s="116"/>
      <c r="AF44" s="160">
        <v>381557.19468988123</v>
      </c>
      <c r="AG44" s="118">
        <f t="shared" si="28"/>
        <v>2123.5484501143878</v>
      </c>
      <c r="AH44" s="55">
        <f t="shared" si="22"/>
        <v>7.79677426755776E-3</v>
      </c>
      <c r="AI44" s="55">
        <f t="shared" si="22"/>
        <v>7.79677426755776E-3</v>
      </c>
      <c r="AJ44" s="119">
        <f t="shared" si="29"/>
        <v>0</v>
      </c>
      <c r="AL44" s="120">
        <v>298544</v>
      </c>
      <c r="AM44" s="50">
        <v>29927</v>
      </c>
      <c r="AN44" s="50">
        <v>55263</v>
      </c>
    </row>
    <row r="45" spans="1:40">
      <c r="A45" s="9" t="s">
        <v>114</v>
      </c>
      <c r="B45" s="23" t="s">
        <v>115</v>
      </c>
      <c r="E45" s="134">
        <v>295211</v>
      </c>
      <c r="F45" s="52">
        <v>160223.21875</v>
      </c>
      <c r="G45" s="251">
        <f t="shared" si="7"/>
        <v>1842.4982490248467</v>
      </c>
      <c r="H45" s="53">
        <v>-5.649641913517689E-3</v>
      </c>
      <c r="J45" s="131">
        <v>296588.02476395806</v>
      </c>
      <c r="K45" s="54">
        <v>160710.53125</v>
      </c>
      <c r="L45" s="54">
        <f t="shared" si="8"/>
        <v>1845.4797109878762</v>
      </c>
      <c r="M45" s="127">
        <f t="shared" si="9"/>
        <v>3.0414599319739111E-3</v>
      </c>
      <c r="N45" s="120">
        <f t="shared" si="10"/>
        <v>307192</v>
      </c>
      <c r="O45" s="125">
        <f t="shared" si="11"/>
        <v>-4.642887267798379E-3</v>
      </c>
      <c r="P45" s="55">
        <f t="shared" si="12"/>
        <v>-1.6155484914182061E-3</v>
      </c>
      <c r="Q45" s="125">
        <f t="shared" si="13"/>
        <v>4.224189496120756E-2</v>
      </c>
      <c r="R45" s="55">
        <f t="shared" si="14"/>
        <v>3.9081570000000003E-2</v>
      </c>
      <c r="S45" s="56">
        <f t="shared" si="15"/>
        <v>307681.27205339307</v>
      </c>
      <c r="T45" s="123">
        <f t="shared" si="16"/>
        <v>3.8057679420923585E-2</v>
      </c>
      <c r="U45" s="49">
        <f t="shared" si="17"/>
        <v>4.2511260875390366E-2</v>
      </c>
      <c r="V45" s="49">
        <f t="shared" si="23"/>
        <v>3.9350119132755913E-2</v>
      </c>
      <c r="W45" s="56">
        <f t="shared" si="18"/>
        <v>307760.79183428484</v>
      </c>
      <c r="X45" s="122">
        <f t="shared" si="19"/>
        <v>4.2511260875390366E-2</v>
      </c>
      <c r="Y45" s="55">
        <f t="shared" si="20"/>
        <v>3.9350119132755879E-2</v>
      </c>
      <c r="Z45" s="56">
        <f t="shared" si="21"/>
        <v>307760.79183428484</v>
      </c>
      <c r="AA45" s="124">
        <f t="shared" si="24"/>
        <v>307760.79183428484</v>
      </c>
      <c r="AB45" s="51">
        <f t="shared" si="25"/>
        <v>1915.0007746258684</v>
      </c>
      <c r="AC45" s="55">
        <f t="shared" si="26"/>
        <v>4.2511260875390366E-2</v>
      </c>
      <c r="AD45" s="55">
        <f t="shared" si="27"/>
        <v>3.9350119132755879E-2</v>
      </c>
      <c r="AE45" s="116"/>
      <c r="AF45" s="160">
        <v>310015.16209329572</v>
      </c>
      <c r="AG45" s="118">
        <f t="shared" si="28"/>
        <v>1929.028295047066</v>
      </c>
      <c r="AH45" s="55">
        <f t="shared" si="22"/>
        <v>-7.2718064619446965E-3</v>
      </c>
      <c r="AI45" s="55">
        <f t="shared" si="22"/>
        <v>-7.2718064619448075E-3</v>
      </c>
      <c r="AJ45" s="119">
        <f t="shared" si="29"/>
        <v>0</v>
      </c>
      <c r="AL45" s="120">
        <v>238596</v>
      </c>
      <c r="AM45" s="50">
        <v>24846</v>
      </c>
      <c r="AN45" s="50">
        <v>43750</v>
      </c>
    </row>
    <row r="46" spans="1:40">
      <c r="A46" s="9" t="s">
        <v>116</v>
      </c>
      <c r="B46" s="23" t="s">
        <v>117</v>
      </c>
      <c r="E46" s="134">
        <v>536351</v>
      </c>
      <c r="F46" s="52">
        <v>264060.15625</v>
      </c>
      <c r="G46" s="251">
        <f t="shared" si="7"/>
        <v>2031.1697441101546</v>
      </c>
      <c r="H46" s="53">
        <v>2.4081542700775449E-2</v>
      </c>
      <c r="J46" s="131">
        <v>524963.71899676847</v>
      </c>
      <c r="K46" s="54">
        <v>265800.34375</v>
      </c>
      <c r="L46" s="54">
        <f t="shared" si="8"/>
        <v>1975.0302486084292</v>
      </c>
      <c r="M46" s="127">
        <f t="shared" si="9"/>
        <v>6.5901176637661596E-3</v>
      </c>
      <c r="N46" s="120">
        <f t="shared" si="10"/>
        <v>560215</v>
      </c>
      <c r="O46" s="125">
        <f t="shared" si="11"/>
        <v>2.1691558085181972E-2</v>
      </c>
      <c r="P46" s="55">
        <f t="shared" si="12"/>
        <v>2.8424625669039916E-2</v>
      </c>
      <c r="Q46" s="125">
        <f t="shared" si="13"/>
        <v>4.5929239808550903E-2</v>
      </c>
      <c r="R46" s="55">
        <f t="shared" si="14"/>
        <v>3.9081570000000003E-2</v>
      </c>
      <c r="S46" s="56">
        <f t="shared" si="15"/>
        <v>560985.19370055606</v>
      </c>
      <c r="T46" s="123">
        <f t="shared" si="16"/>
        <v>0</v>
      </c>
      <c r="U46" s="49">
        <f t="shared" si="17"/>
        <v>4.5929239808550903E-2</v>
      </c>
      <c r="V46" s="49">
        <f t="shared" si="23"/>
        <v>3.9081570000000003E-2</v>
      </c>
      <c r="W46" s="56">
        <f t="shared" si="18"/>
        <v>560985.19370055606</v>
      </c>
      <c r="X46" s="122">
        <f t="shared" si="19"/>
        <v>4.5929239808550903E-2</v>
      </c>
      <c r="Y46" s="55">
        <f t="shared" si="20"/>
        <v>3.908157000000001E-2</v>
      </c>
      <c r="Z46" s="56">
        <f t="shared" si="21"/>
        <v>560985.19370055606</v>
      </c>
      <c r="AA46" s="124">
        <f t="shared" si="24"/>
        <v>560985.19370055606</v>
      </c>
      <c r="AB46" s="51">
        <f t="shared" si="25"/>
        <v>2110.551046646478</v>
      </c>
      <c r="AC46" s="55">
        <f t="shared" si="26"/>
        <v>4.5929239808550903E-2</v>
      </c>
      <c r="AD46" s="55">
        <f t="shared" si="27"/>
        <v>3.9081570000000232E-2</v>
      </c>
      <c r="AE46" s="116"/>
      <c r="AF46" s="160">
        <v>548996.76918956777</v>
      </c>
      <c r="AG46" s="118">
        <f t="shared" si="28"/>
        <v>2065.4479277345472</v>
      </c>
      <c r="AH46" s="55">
        <f t="shared" si="22"/>
        <v>2.1836967326211543E-2</v>
      </c>
      <c r="AI46" s="55">
        <f t="shared" si="22"/>
        <v>2.1836967326211543E-2</v>
      </c>
      <c r="AJ46" s="119">
        <f t="shared" si="29"/>
        <v>0</v>
      </c>
      <c r="AL46" s="120">
        <v>432259</v>
      </c>
      <c r="AM46" s="50">
        <v>41819</v>
      </c>
      <c r="AN46" s="50">
        <v>86137</v>
      </c>
    </row>
    <row r="47" spans="1:40">
      <c r="A47" s="9" t="s">
        <v>118</v>
      </c>
      <c r="B47" s="23" t="s">
        <v>119</v>
      </c>
      <c r="E47" s="134">
        <v>225514</v>
      </c>
      <c r="F47" s="52">
        <v>118099.2578125</v>
      </c>
      <c r="G47" s="251">
        <f t="shared" si="7"/>
        <v>1909.5293584150779</v>
      </c>
      <c r="H47" s="53">
        <v>-1.112320148313195E-2</v>
      </c>
      <c r="J47" s="131">
        <v>228377.09270426663</v>
      </c>
      <c r="K47" s="54">
        <v>118456.671875</v>
      </c>
      <c r="L47" s="54">
        <f t="shared" si="8"/>
        <v>1927.9377774960521</v>
      </c>
      <c r="M47" s="127">
        <f t="shared" si="9"/>
        <v>3.0263870334177323E-3</v>
      </c>
      <c r="N47" s="120">
        <f t="shared" si="10"/>
        <v>234722</v>
      </c>
      <c r="O47" s="125">
        <f t="shared" si="11"/>
        <v>-1.2536689518042654E-2</v>
      </c>
      <c r="P47" s="55">
        <f t="shared" si="12"/>
        <v>-9.5482433592242177E-3</v>
      </c>
      <c r="Q47" s="125">
        <f t="shared" si="13"/>
        <v>4.2226232990111301E-2</v>
      </c>
      <c r="R47" s="55">
        <f t="shared" si="14"/>
        <v>3.9081570000000003E-2</v>
      </c>
      <c r="S47" s="56">
        <f t="shared" si="15"/>
        <v>235036.60670653195</v>
      </c>
      <c r="T47" s="123">
        <f t="shared" si="16"/>
        <v>0.22492917218431607</v>
      </c>
      <c r="U47" s="49">
        <f t="shared" si="17"/>
        <v>4.3818220272108244E-2</v>
      </c>
      <c r="V47" s="49">
        <f t="shared" si="23"/>
        <v>4.0668753849375593E-2</v>
      </c>
      <c r="W47" s="56">
        <f t="shared" si="18"/>
        <v>235395.62212644421</v>
      </c>
      <c r="X47" s="122">
        <f t="shared" si="19"/>
        <v>4.3818220272108244E-2</v>
      </c>
      <c r="Y47" s="55">
        <f t="shared" si="20"/>
        <v>4.0668753849375516E-2</v>
      </c>
      <c r="Z47" s="56">
        <f t="shared" si="21"/>
        <v>235395.62212644421</v>
      </c>
      <c r="AA47" s="124">
        <f t="shared" si="24"/>
        <v>235395.62212644421</v>
      </c>
      <c r="AB47" s="51">
        <f t="shared" si="25"/>
        <v>1987.1875378606167</v>
      </c>
      <c r="AC47" s="55">
        <f t="shared" si="26"/>
        <v>4.3818220272108244E-2</v>
      </c>
      <c r="AD47" s="55">
        <f t="shared" si="27"/>
        <v>4.0668753849375516E-2</v>
      </c>
      <c r="AE47" s="116"/>
      <c r="AF47" s="160">
        <v>238778.4579542891</v>
      </c>
      <c r="AG47" s="118">
        <f t="shared" si="28"/>
        <v>2015.745117389903</v>
      </c>
      <c r="AH47" s="55">
        <f t="shared" si="22"/>
        <v>-1.416725720078349E-2</v>
      </c>
      <c r="AI47" s="55">
        <f t="shared" si="22"/>
        <v>-1.4167257200783601E-2</v>
      </c>
      <c r="AJ47" s="119">
        <f t="shared" si="29"/>
        <v>0</v>
      </c>
      <c r="AL47" s="120">
        <v>181440</v>
      </c>
      <c r="AM47" s="50">
        <v>19011</v>
      </c>
      <c r="AN47" s="50">
        <v>34271</v>
      </c>
    </row>
    <row r="48" spans="1:40">
      <c r="A48" s="9" t="s">
        <v>120</v>
      </c>
      <c r="B48" s="23" t="s">
        <v>121</v>
      </c>
      <c r="E48" s="134">
        <v>617464</v>
      </c>
      <c r="F48" s="52">
        <v>334984.21875</v>
      </c>
      <c r="G48" s="251">
        <f t="shared" si="7"/>
        <v>1843.2629522192976</v>
      </c>
      <c r="H48" s="53">
        <v>-4.1807237144608766E-3</v>
      </c>
      <c r="J48" s="131">
        <v>618500.88224011869</v>
      </c>
      <c r="K48" s="54">
        <v>335719.3125</v>
      </c>
      <c r="L48" s="54">
        <f t="shared" si="8"/>
        <v>1842.3154677469402</v>
      </c>
      <c r="M48" s="127">
        <f t="shared" si="9"/>
        <v>2.194413076362256E-3</v>
      </c>
      <c r="N48" s="120">
        <f t="shared" si="10"/>
        <v>641478</v>
      </c>
      <c r="O48" s="125">
        <f t="shared" si="11"/>
        <v>-1.6764442378210953E-3</v>
      </c>
      <c r="P48" s="55">
        <f t="shared" si="12"/>
        <v>5.142900273840123E-4</v>
      </c>
      <c r="Q48" s="125">
        <f t="shared" si="13"/>
        <v>4.1361744184615024E-2</v>
      </c>
      <c r="R48" s="55">
        <f t="shared" si="14"/>
        <v>3.9081570000000003E-2</v>
      </c>
      <c r="S48" s="56">
        <f t="shared" si="15"/>
        <v>643003.38801120908</v>
      </c>
      <c r="T48" s="123">
        <f t="shared" si="16"/>
        <v>0</v>
      </c>
      <c r="U48" s="49">
        <f t="shared" si="17"/>
        <v>4.1361744184615024E-2</v>
      </c>
      <c r="V48" s="49">
        <f t="shared" si="23"/>
        <v>3.9081570000000003E-2</v>
      </c>
      <c r="W48" s="56">
        <f t="shared" si="18"/>
        <v>643003.38801120908</v>
      </c>
      <c r="X48" s="122">
        <f t="shared" si="19"/>
        <v>4.1361744184615024E-2</v>
      </c>
      <c r="Y48" s="55">
        <f t="shared" si="20"/>
        <v>3.908157000000001E-2</v>
      </c>
      <c r="Z48" s="56">
        <f t="shared" si="21"/>
        <v>643003.38801120908</v>
      </c>
      <c r="AA48" s="124">
        <f t="shared" si="24"/>
        <v>643003.38801120908</v>
      </c>
      <c r="AB48" s="51">
        <f t="shared" si="25"/>
        <v>1915.3005623148626</v>
      </c>
      <c r="AC48" s="55">
        <f t="shared" si="26"/>
        <v>4.1361744184615024E-2</v>
      </c>
      <c r="AD48" s="55">
        <f t="shared" si="27"/>
        <v>3.908157000000001E-2</v>
      </c>
      <c r="AE48" s="116"/>
      <c r="AF48" s="160">
        <v>646556.17984699341</v>
      </c>
      <c r="AG48" s="118">
        <f t="shared" si="28"/>
        <v>1925.8831880486273</v>
      </c>
      <c r="AH48" s="55">
        <f t="shared" si="22"/>
        <v>-5.494946837605208E-3</v>
      </c>
      <c r="AI48" s="55">
        <f t="shared" si="22"/>
        <v>-5.4949468376050969E-3</v>
      </c>
      <c r="AJ48" s="119">
        <f t="shared" si="29"/>
        <v>0</v>
      </c>
      <c r="AL48" s="120">
        <v>499054</v>
      </c>
      <c r="AM48" s="50">
        <v>55414</v>
      </c>
      <c r="AN48" s="50">
        <v>87010</v>
      </c>
    </row>
    <row r="49" spans="1:40">
      <c r="A49" s="9" t="s">
        <v>122</v>
      </c>
      <c r="B49" s="23" t="s">
        <v>123</v>
      </c>
      <c r="E49" s="134">
        <v>407089</v>
      </c>
      <c r="F49" s="52">
        <v>222195.15625</v>
      </c>
      <c r="G49" s="251">
        <f t="shared" si="7"/>
        <v>1832.1236469348103</v>
      </c>
      <c r="H49" s="53">
        <v>1.6333736831668277E-2</v>
      </c>
      <c r="J49" s="131">
        <v>400317.50132106035</v>
      </c>
      <c r="K49" s="54">
        <v>222935.90625</v>
      </c>
      <c r="L49" s="54">
        <f t="shared" si="8"/>
        <v>1795.66184763501</v>
      </c>
      <c r="M49" s="127">
        <f t="shared" si="9"/>
        <v>3.3337810441131932E-3</v>
      </c>
      <c r="N49" s="120">
        <f t="shared" si="10"/>
        <v>423888</v>
      </c>
      <c r="O49" s="125">
        <f t="shared" si="11"/>
        <v>1.6915320106149379E-2</v>
      </c>
      <c r="P49" s="55">
        <f t="shared" si="12"/>
        <v>2.0305493123787599E-2</v>
      </c>
      <c r="Q49" s="125">
        <f t="shared" si="13"/>
        <v>4.2545640441353338E-2</v>
      </c>
      <c r="R49" s="55">
        <f t="shared" si="14"/>
        <v>3.9081570000000003E-2</v>
      </c>
      <c r="S49" s="56">
        <f t="shared" si="15"/>
        <v>424408.86222163012</v>
      </c>
      <c r="T49" s="123">
        <f t="shared" si="16"/>
        <v>0</v>
      </c>
      <c r="U49" s="49">
        <f t="shared" si="17"/>
        <v>4.2545640441353338E-2</v>
      </c>
      <c r="V49" s="49">
        <f t="shared" si="23"/>
        <v>3.9081570000000003E-2</v>
      </c>
      <c r="W49" s="56">
        <f t="shared" si="18"/>
        <v>424408.86222163012</v>
      </c>
      <c r="X49" s="122">
        <f t="shared" si="19"/>
        <v>4.2545640441353338E-2</v>
      </c>
      <c r="Y49" s="55">
        <f t="shared" si="20"/>
        <v>3.908157000000001E-2</v>
      </c>
      <c r="Z49" s="56">
        <f t="shared" si="21"/>
        <v>424408.86222163012</v>
      </c>
      <c r="AA49" s="124">
        <f t="shared" si="24"/>
        <v>424408.86222163012</v>
      </c>
      <c r="AB49" s="51">
        <f t="shared" si="25"/>
        <v>1903.7259154911485</v>
      </c>
      <c r="AC49" s="55">
        <f t="shared" si="26"/>
        <v>4.2545640441353338E-2</v>
      </c>
      <c r="AD49" s="55">
        <f t="shared" si="27"/>
        <v>3.908157000000001E-2</v>
      </c>
      <c r="AE49" s="116"/>
      <c r="AF49" s="160">
        <v>418720.47458737768</v>
      </c>
      <c r="AG49" s="118">
        <f t="shared" si="28"/>
        <v>1878.2101171169131</v>
      </c>
      <c r="AH49" s="55">
        <f t="shared" si="22"/>
        <v>1.3585167144878563E-2</v>
      </c>
      <c r="AI49" s="55">
        <f t="shared" si="22"/>
        <v>1.3585167144878563E-2</v>
      </c>
      <c r="AJ49" s="119">
        <f t="shared" si="29"/>
        <v>0</v>
      </c>
      <c r="AL49" s="120">
        <v>323572</v>
      </c>
      <c r="AM49" s="50">
        <v>34014</v>
      </c>
      <c r="AN49" s="50">
        <v>66302</v>
      </c>
    </row>
    <row r="50" spans="1:40">
      <c r="A50" s="9" t="s">
        <v>124</v>
      </c>
      <c r="B50" s="23" t="s">
        <v>125</v>
      </c>
      <c r="E50" s="134">
        <v>235060</v>
      </c>
      <c r="F50" s="52">
        <v>140252.546875</v>
      </c>
      <c r="G50" s="251">
        <f t="shared" si="7"/>
        <v>1675.976695164738</v>
      </c>
      <c r="H50" s="53">
        <v>-4.6378183307763443E-2</v>
      </c>
      <c r="J50" s="131">
        <v>245144.33448677693</v>
      </c>
      <c r="K50" s="54">
        <v>140106.984375</v>
      </c>
      <c r="L50" s="54">
        <f t="shared" si="8"/>
        <v>1749.6938898537828</v>
      </c>
      <c r="M50" s="127">
        <f t="shared" si="9"/>
        <v>-1.0378599408232825E-3</v>
      </c>
      <c r="N50" s="120">
        <f t="shared" si="10"/>
        <v>244663</v>
      </c>
      <c r="O50" s="125">
        <f t="shared" si="11"/>
        <v>-4.1136314685342623E-2</v>
      </c>
      <c r="P50" s="55">
        <f t="shared" si="12"/>
        <v>-4.2131480893040751E-2</v>
      </c>
      <c r="Q50" s="125">
        <f t="shared" si="13"/>
        <v>3.8003148863249292E-2</v>
      </c>
      <c r="R50" s="55">
        <f t="shared" si="14"/>
        <v>3.9081570000000003E-2</v>
      </c>
      <c r="S50" s="56">
        <f t="shared" si="15"/>
        <v>244663</v>
      </c>
      <c r="T50" s="123">
        <f t="shared" si="16"/>
        <v>0.99249660525419903</v>
      </c>
      <c r="U50" s="49">
        <f t="shared" si="17"/>
        <v>4.4999305265519762E-2</v>
      </c>
      <c r="V50" s="49">
        <f t="shared" si="23"/>
        <v>4.6084994976502036E-2</v>
      </c>
      <c r="W50" s="56">
        <f t="shared" si="18"/>
        <v>245637.53669571306</v>
      </c>
      <c r="X50" s="122">
        <f t="shared" si="19"/>
        <v>4.4999305265519762E-2</v>
      </c>
      <c r="Y50" s="55">
        <f t="shared" si="20"/>
        <v>4.6084994976502092E-2</v>
      </c>
      <c r="Z50" s="56">
        <f t="shared" si="21"/>
        <v>245637.53669571306</v>
      </c>
      <c r="AA50" s="124">
        <f t="shared" si="24"/>
        <v>245637.53669571306</v>
      </c>
      <c r="AB50" s="51">
        <f t="shared" si="25"/>
        <v>1753.2140727421395</v>
      </c>
      <c r="AC50" s="55">
        <f t="shared" si="26"/>
        <v>4.4999305265519762E-2</v>
      </c>
      <c r="AD50" s="55">
        <f t="shared" si="27"/>
        <v>4.6084994976502092E-2</v>
      </c>
      <c r="AE50" s="116"/>
      <c r="AF50" s="160">
        <v>256497.47108790564</v>
      </c>
      <c r="AG50" s="118">
        <f t="shared" si="28"/>
        <v>1830.7258002312253</v>
      </c>
      <c r="AH50" s="55">
        <f t="shared" si="22"/>
        <v>-4.2339342942179337E-2</v>
      </c>
      <c r="AI50" s="55">
        <f t="shared" si="22"/>
        <v>-4.2339342942179448E-2</v>
      </c>
      <c r="AJ50" s="119">
        <f t="shared" si="29"/>
        <v>0</v>
      </c>
      <c r="AL50" s="120">
        <v>182654</v>
      </c>
      <c r="AM50" s="50">
        <v>22849</v>
      </c>
      <c r="AN50" s="50">
        <v>39160</v>
      </c>
    </row>
    <row r="51" spans="1:40">
      <c r="A51" s="9" t="s">
        <v>126</v>
      </c>
      <c r="B51" s="23" t="s">
        <v>127</v>
      </c>
      <c r="E51" s="134">
        <v>633584</v>
      </c>
      <c r="F51" s="52">
        <v>322119.46875</v>
      </c>
      <c r="G51" s="251">
        <f t="shared" si="7"/>
        <v>1966.9224044689165</v>
      </c>
      <c r="H51" s="53">
        <v>4.3637356517889359E-3</v>
      </c>
      <c r="J51" s="131">
        <v>630369.19391626376</v>
      </c>
      <c r="K51" s="54">
        <v>322742.1875</v>
      </c>
      <c r="L51" s="54">
        <f t="shared" si="8"/>
        <v>1953.1663920331573</v>
      </c>
      <c r="M51" s="127">
        <f t="shared" si="9"/>
        <v>1.9331919067682168E-3</v>
      </c>
      <c r="N51" s="120">
        <f t="shared" si="10"/>
        <v>658650</v>
      </c>
      <c r="O51" s="125">
        <f t="shared" si="11"/>
        <v>5.0998781583277975E-3</v>
      </c>
      <c r="P51" s="55">
        <f t="shared" si="12"/>
        <v>7.0429291082771961E-3</v>
      </c>
      <c r="Q51" s="125">
        <f t="shared" si="13"/>
        <v>4.1090314081595913E-2</v>
      </c>
      <c r="R51" s="55">
        <f t="shared" si="14"/>
        <v>3.9081570000000003E-2</v>
      </c>
      <c r="S51" s="56">
        <f t="shared" si="15"/>
        <v>659618.16555707389</v>
      </c>
      <c r="T51" s="123">
        <f t="shared" si="16"/>
        <v>0</v>
      </c>
      <c r="U51" s="49">
        <f t="shared" si="17"/>
        <v>4.1090314081595913E-2</v>
      </c>
      <c r="V51" s="49">
        <f t="shared" si="23"/>
        <v>3.9081570000000003E-2</v>
      </c>
      <c r="W51" s="56">
        <f t="shared" si="18"/>
        <v>659618.16555707389</v>
      </c>
      <c r="X51" s="122">
        <f t="shared" si="19"/>
        <v>4.1090314081595913E-2</v>
      </c>
      <c r="Y51" s="55">
        <f t="shared" si="20"/>
        <v>3.908157000000001E-2</v>
      </c>
      <c r="Z51" s="56">
        <f t="shared" si="21"/>
        <v>659618.16555707389</v>
      </c>
      <c r="AA51" s="124">
        <f t="shared" si="24"/>
        <v>659618.16555707389</v>
      </c>
      <c r="AB51" s="51">
        <f t="shared" si="25"/>
        <v>2043.7928201037364</v>
      </c>
      <c r="AC51" s="55">
        <f t="shared" si="26"/>
        <v>4.1090314081595913E-2</v>
      </c>
      <c r="AD51" s="55">
        <f t="shared" si="27"/>
        <v>3.9081569999999788E-2</v>
      </c>
      <c r="AE51" s="116"/>
      <c r="AF51" s="160">
        <v>659216.07363702438</v>
      </c>
      <c r="AG51" s="118">
        <f t="shared" si="28"/>
        <v>2042.5469590554362</v>
      </c>
      <c r="AH51" s="55">
        <f t="shared" si="22"/>
        <v>6.0995466604918391E-4</v>
      </c>
      <c r="AI51" s="55">
        <f t="shared" si="22"/>
        <v>6.0995466604896187E-4</v>
      </c>
      <c r="AJ51" s="119">
        <f t="shared" si="29"/>
        <v>0</v>
      </c>
      <c r="AL51" s="120">
        <v>509881</v>
      </c>
      <c r="AM51" s="50">
        <v>49886</v>
      </c>
      <c r="AN51" s="50">
        <v>98883</v>
      </c>
    </row>
    <row r="52" spans="1:40">
      <c r="A52" s="9" t="s">
        <v>128</v>
      </c>
      <c r="B52" s="23" t="s">
        <v>129</v>
      </c>
      <c r="E52" s="134">
        <v>565438</v>
      </c>
      <c r="F52" s="52">
        <v>305466.34375</v>
      </c>
      <c r="G52" s="251">
        <f t="shared" si="7"/>
        <v>1851.0648114568269</v>
      </c>
      <c r="H52" s="53">
        <v>-2.8533314494581186E-2</v>
      </c>
      <c r="J52" s="131">
        <v>582892.37999894319</v>
      </c>
      <c r="K52" s="54">
        <v>306030.75</v>
      </c>
      <c r="L52" s="54">
        <f t="shared" si="8"/>
        <v>1904.6856565849778</v>
      </c>
      <c r="M52" s="127">
        <f t="shared" si="9"/>
        <v>1.8476871889425706E-3</v>
      </c>
      <c r="N52" s="120">
        <f t="shared" si="10"/>
        <v>590325</v>
      </c>
      <c r="O52" s="125">
        <f t="shared" si="11"/>
        <v>-2.9944429877389767E-2</v>
      </c>
      <c r="P52" s="55">
        <f t="shared" si="12"/>
        <v>-2.8152070627911807E-2</v>
      </c>
      <c r="Q52" s="125">
        <f t="shared" si="13"/>
        <v>4.1001467705155337E-2</v>
      </c>
      <c r="R52" s="55">
        <f t="shared" si="14"/>
        <v>3.9081570000000003E-2</v>
      </c>
      <c r="S52" s="56">
        <f t="shared" si="15"/>
        <v>590325</v>
      </c>
      <c r="T52" s="123">
        <f t="shared" si="16"/>
        <v>0.66318187580475396</v>
      </c>
      <c r="U52" s="49">
        <f t="shared" si="17"/>
        <v>4.5689772081952684E-2</v>
      </c>
      <c r="V52" s="49">
        <f t="shared" si="23"/>
        <v>4.376122783297054E-2</v>
      </c>
      <c r="W52" s="56">
        <f t="shared" si="18"/>
        <v>591272.73334647517</v>
      </c>
      <c r="X52" s="122">
        <f t="shared" si="19"/>
        <v>4.5689772081952684E-2</v>
      </c>
      <c r="Y52" s="55">
        <f t="shared" si="20"/>
        <v>4.3761227832970651E-2</v>
      </c>
      <c r="Z52" s="56">
        <f t="shared" si="21"/>
        <v>591272.73334647517</v>
      </c>
      <c r="AA52" s="124">
        <f t="shared" si="24"/>
        <v>591272.73334647517</v>
      </c>
      <c r="AB52" s="51">
        <f t="shared" si="25"/>
        <v>1932.069680404584</v>
      </c>
      <c r="AC52" s="55">
        <f t="shared" si="26"/>
        <v>4.5689772081952684E-2</v>
      </c>
      <c r="AD52" s="55">
        <f t="shared" si="27"/>
        <v>4.3761227832970651E-2</v>
      </c>
      <c r="AE52" s="116"/>
      <c r="AF52" s="160">
        <v>609612.08694218798</v>
      </c>
      <c r="AG52" s="118">
        <f t="shared" si="28"/>
        <v>1991.9961864688041</v>
      </c>
      <c r="AH52" s="55">
        <f t="shared" si="22"/>
        <v>-3.0083644974467139E-2</v>
      </c>
      <c r="AI52" s="55">
        <f t="shared" si="22"/>
        <v>-3.008364497446725E-2</v>
      </c>
      <c r="AJ52" s="119">
        <f t="shared" si="29"/>
        <v>0</v>
      </c>
      <c r="AL52" s="120">
        <v>446115</v>
      </c>
      <c r="AM52" s="50">
        <v>48358</v>
      </c>
      <c r="AN52" s="50">
        <v>95852</v>
      </c>
    </row>
    <row r="53" spans="1:40">
      <c r="A53" s="9" t="s">
        <v>130</v>
      </c>
      <c r="B53" s="23" t="s">
        <v>131</v>
      </c>
      <c r="E53" s="134">
        <v>424582</v>
      </c>
      <c r="F53" s="52">
        <v>251006.78125</v>
      </c>
      <c r="G53" s="251">
        <f t="shared" si="7"/>
        <v>1691.5160534133975</v>
      </c>
      <c r="H53" s="53">
        <v>8.0328645297416124E-3</v>
      </c>
      <c r="J53" s="131">
        <v>420869.78726127796</v>
      </c>
      <c r="K53" s="54">
        <v>251959.515625</v>
      </c>
      <c r="L53" s="54">
        <f t="shared" si="8"/>
        <v>1670.386554829201</v>
      </c>
      <c r="M53" s="127">
        <f t="shared" si="9"/>
        <v>3.7956519352004836E-3</v>
      </c>
      <c r="N53" s="120">
        <f t="shared" si="10"/>
        <v>442020</v>
      </c>
      <c r="O53" s="125">
        <f t="shared" si="11"/>
        <v>8.8203355315155108E-3</v>
      </c>
      <c r="P53" s="55">
        <f t="shared" si="12"/>
        <v>1.2649466390345143E-2</v>
      </c>
      <c r="Q53" s="125">
        <f t="shared" si="13"/>
        <v>4.3025561972001691E-2</v>
      </c>
      <c r="R53" s="55">
        <f t="shared" si="14"/>
        <v>3.9081570000000003E-2</v>
      </c>
      <c r="S53" s="56">
        <f t="shared" si="15"/>
        <v>442849.87915319641</v>
      </c>
      <c r="T53" s="123">
        <f t="shared" si="16"/>
        <v>0</v>
      </c>
      <c r="U53" s="49">
        <f t="shared" si="17"/>
        <v>4.3025561972001691E-2</v>
      </c>
      <c r="V53" s="49">
        <f t="shared" si="23"/>
        <v>3.9081570000000003E-2</v>
      </c>
      <c r="W53" s="56">
        <f t="shared" si="18"/>
        <v>442849.87915319641</v>
      </c>
      <c r="X53" s="122">
        <f t="shared" si="19"/>
        <v>4.3025561972001691E-2</v>
      </c>
      <c r="Y53" s="55">
        <f t="shared" si="20"/>
        <v>3.908157000000001E-2</v>
      </c>
      <c r="Z53" s="56">
        <f t="shared" si="21"/>
        <v>442849.87915319641</v>
      </c>
      <c r="AA53" s="124">
        <f t="shared" si="24"/>
        <v>442849.87915319641</v>
      </c>
      <c r="AB53" s="51">
        <f t="shared" si="25"/>
        <v>1757.6231564609971</v>
      </c>
      <c r="AC53" s="55">
        <f t="shared" si="26"/>
        <v>4.3025561972001691E-2</v>
      </c>
      <c r="AD53" s="55">
        <f t="shared" si="27"/>
        <v>3.908157000000001E-2</v>
      </c>
      <c r="AE53" s="116"/>
      <c r="AF53" s="160">
        <v>439974.40527524671</v>
      </c>
      <c r="AG53" s="118">
        <f t="shared" si="28"/>
        <v>1746.2107123990336</v>
      </c>
      <c r="AH53" s="55">
        <f t="shared" si="22"/>
        <v>6.5355480761450924E-3</v>
      </c>
      <c r="AI53" s="55">
        <f t="shared" si="22"/>
        <v>6.5355480761450924E-3</v>
      </c>
      <c r="AJ53" s="119">
        <f t="shared" si="29"/>
        <v>0</v>
      </c>
      <c r="AL53" s="120">
        <v>344269</v>
      </c>
      <c r="AM53" s="50">
        <v>37901</v>
      </c>
      <c r="AN53" s="50">
        <v>59850</v>
      </c>
    </row>
    <row r="54" spans="1:40">
      <c r="A54" s="9" t="s">
        <v>132</v>
      </c>
      <c r="B54" s="23" t="s">
        <v>133</v>
      </c>
      <c r="E54" s="134">
        <v>273753</v>
      </c>
      <c r="F54" s="52">
        <v>144107.09375</v>
      </c>
      <c r="G54" s="251">
        <f t="shared" si="7"/>
        <v>1899.6497179723326</v>
      </c>
      <c r="H54" s="53">
        <v>3.0685733793007763E-2</v>
      </c>
      <c r="J54" s="131">
        <v>265819.5996612442</v>
      </c>
      <c r="K54" s="54">
        <v>144141.25</v>
      </c>
      <c r="L54" s="54">
        <f t="shared" si="8"/>
        <v>1844.1604999349192</v>
      </c>
      <c r="M54" s="127">
        <f t="shared" si="9"/>
        <v>2.3701990728675071E-4</v>
      </c>
      <c r="N54" s="120">
        <f t="shared" si="10"/>
        <v>284301</v>
      </c>
      <c r="O54" s="125">
        <f t="shared" si="11"/>
        <v>2.9845054122668024E-2</v>
      </c>
      <c r="P54" s="55">
        <f t="shared" si="12"/>
        <v>3.008914790191608E-2</v>
      </c>
      <c r="Q54" s="125">
        <f t="shared" si="13"/>
        <v>3.932785301738484E-2</v>
      </c>
      <c r="R54" s="55">
        <f t="shared" si="14"/>
        <v>3.9081570000000003E-2</v>
      </c>
      <c r="S54" s="56">
        <f t="shared" si="15"/>
        <v>284519.11774706817</v>
      </c>
      <c r="T54" s="123">
        <f t="shared" si="16"/>
        <v>0</v>
      </c>
      <c r="U54" s="49">
        <f t="shared" si="17"/>
        <v>3.932785301738484E-2</v>
      </c>
      <c r="V54" s="49">
        <f t="shared" si="23"/>
        <v>3.9081570000000003E-2</v>
      </c>
      <c r="W54" s="56">
        <f t="shared" si="18"/>
        <v>284519.11774706817</v>
      </c>
      <c r="X54" s="122">
        <f t="shared" si="19"/>
        <v>3.932785301738484E-2</v>
      </c>
      <c r="Y54" s="55">
        <f t="shared" si="20"/>
        <v>3.908157000000001E-2</v>
      </c>
      <c r="Z54" s="56">
        <f t="shared" si="21"/>
        <v>284519.11774706817</v>
      </c>
      <c r="AA54" s="124">
        <f t="shared" si="24"/>
        <v>284519.11774706817</v>
      </c>
      <c r="AB54" s="51">
        <f t="shared" si="25"/>
        <v>1973.8910114007485</v>
      </c>
      <c r="AC54" s="55">
        <f t="shared" si="26"/>
        <v>3.932785301738484E-2</v>
      </c>
      <c r="AD54" s="55">
        <f t="shared" si="27"/>
        <v>3.908157000000001E-2</v>
      </c>
      <c r="AE54" s="116"/>
      <c r="AF54" s="160">
        <v>278038.39588650817</v>
      </c>
      <c r="AG54" s="118">
        <f t="shared" si="28"/>
        <v>1928.9301007623299</v>
      </c>
      <c r="AH54" s="55">
        <f t="shared" si="22"/>
        <v>2.3308729860480604E-2</v>
      </c>
      <c r="AI54" s="55">
        <f t="shared" si="22"/>
        <v>2.3308729860480604E-2</v>
      </c>
      <c r="AJ54" s="119">
        <f t="shared" si="29"/>
        <v>0</v>
      </c>
      <c r="AL54" s="120">
        <v>211491</v>
      </c>
      <c r="AM54" s="50">
        <v>24692</v>
      </c>
      <c r="AN54" s="50">
        <v>48118</v>
      </c>
    </row>
    <row r="55" spans="1:40">
      <c r="A55" s="9" t="s">
        <v>134</v>
      </c>
      <c r="B55" s="23" t="s">
        <v>135</v>
      </c>
      <c r="E55" s="134">
        <v>280695</v>
      </c>
      <c r="F55" s="52">
        <v>163361.4375</v>
      </c>
      <c r="G55" s="251">
        <f t="shared" si="7"/>
        <v>1718.245164193049</v>
      </c>
      <c r="H55" s="53">
        <v>8.2453206566239778E-3</v>
      </c>
      <c r="J55" s="131">
        <v>278734.93573560449</v>
      </c>
      <c r="K55" s="54">
        <v>163420</v>
      </c>
      <c r="L55" s="54">
        <f t="shared" si="8"/>
        <v>1705.6353918468026</v>
      </c>
      <c r="M55" s="127">
        <f t="shared" si="9"/>
        <v>3.5848423530193685E-4</v>
      </c>
      <c r="N55" s="120">
        <f t="shared" si="10"/>
        <v>291415</v>
      </c>
      <c r="O55" s="125">
        <f t="shared" si="11"/>
        <v>7.0320007042630195E-3</v>
      </c>
      <c r="P55" s="55">
        <f t="shared" si="12"/>
        <v>7.3930058009601396E-3</v>
      </c>
      <c r="Q55" s="125">
        <f t="shared" si="13"/>
        <v>3.94540643620378E-2</v>
      </c>
      <c r="R55" s="55">
        <f t="shared" si="14"/>
        <v>3.9081570000000003E-2</v>
      </c>
      <c r="S55" s="56">
        <f t="shared" si="15"/>
        <v>291769.55859610217</v>
      </c>
      <c r="T55" s="123">
        <f t="shared" si="16"/>
        <v>0</v>
      </c>
      <c r="U55" s="49">
        <f t="shared" si="17"/>
        <v>3.94540643620378E-2</v>
      </c>
      <c r="V55" s="49">
        <f t="shared" si="23"/>
        <v>3.9081570000000003E-2</v>
      </c>
      <c r="W55" s="56">
        <f t="shared" si="18"/>
        <v>291769.55859610217</v>
      </c>
      <c r="X55" s="122">
        <f t="shared" si="19"/>
        <v>3.94540643620378E-2</v>
      </c>
      <c r="Y55" s="55">
        <f t="shared" si="20"/>
        <v>3.908157000000001E-2</v>
      </c>
      <c r="Z55" s="56">
        <f t="shared" si="21"/>
        <v>291769.55859610217</v>
      </c>
      <c r="AA55" s="124">
        <f t="shared" si="24"/>
        <v>291769.55859610217</v>
      </c>
      <c r="AB55" s="51">
        <f t="shared" si="25"/>
        <v>1785.396882854621</v>
      </c>
      <c r="AC55" s="55">
        <f t="shared" si="26"/>
        <v>3.94540643620378E-2</v>
      </c>
      <c r="AD55" s="55">
        <f t="shared" si="27"/>
        <v>3.908157000000001E-2</v>
      </c>
      <c r="AE55" s="116"/>
      <c r="AF55" s="160">
        <v>291487.62014834234</v>
      </c>
      <c r="AG55" s="118">
        <f t="shared" si="28"/>
        <v>1783.671644525409</v>
      </c>
      <c r="AH55" s="55">
        <f t="shared" si="22"/>
        <v>9.6723986979729837E-4</v>
      </c>
      <c r="AI55" s="55">
        <f t="shared" si="22"/>
        <v>9.6723986979729837E-4</v>
      </c>
      <c r="AJ55" s="119">
        <f t="shared" si="29"/>
        <v>0</v>
      </c>
      <c r="AL55" s="120">
        <v>221690</v>
      </c>
      <c r="AM55" s="50">
        <v>24463</v>
      </c>
      <c r="AN55" s="50">
        <v>45262</v>
      </c>
    </row>
    <row r="56" spans="1:40">
      <c r="A56" s="9" t="s">
        <v>136</v>
      </c>
      <c r="B56" s="23" t="s">
        <v>137</v>
      </c>
      <c r="E56" s="134">
        <v>589758</v>
      </c>
      <c r="F56" s="52">
        <v>300221.8125</v>
      </c>
      <c r="G56" s="251">
        <f t="shared" si="7"/>
        <v>1964.4075661557736</v>
      </c>
      <c r="H56" s="53">
        <v>-1.3999971415162182E-2</v>
      </c>
      <c r="J56" s="131">
        <v>596832.5039069826</v>
      </c>
      <c r="K56" s="54">
        <v>300771.90625</v>
      </c>
      <c r="L56" s="54">
        <f t="shared" si="8"/>
        <v>1984.3359419709188</v>
      </c>
      <c r="M56" s="127">
        <f t="shared" si="9"/>
        <v>1.8322910831136685E-3</v>
      </c>
      <c r="N56" s="120">
        <f t="shared" si="10"/>
        <v>614069</v>
      </c>
      <c r="O56" s="125">
        <f t="shared" si="11"/>
        <v>-1.1853415926028732E-2</v>
      </c>
      <c r="P56" s="55">
        <f t="shared" si="12"/>
        <v>-1.0042843751220665E-2</v>
      </c>
      <c r="Q56" s="125">
        <f t="shared" si="13"/>
        <v>4.0985469895338689E-2</v>
      </c>
      <c r="R56" s="55">
        <f t="shared" si="14"/>
        <v>3.9081570000000003E-2</v>
      </c>
      <c r="S56" s="56">
        <f t="shared" si="15"/>
        <v>614069</v>
      </c>
      <c r="T56" s="123">
        <f t="shared" si="16"/>
        <v>0.23658053595337253</v>
      </c>
      <c r="U56" s="49">
        <f t="shared" si="17"/>
        <v>4.2657928925608379E-2</v>
      </c>
      <c r="V56" s="49">
        <f t="shared" si="23"/>
        <v>4.0750970203163144E-2</v>
      </c>
      <c r="W56" s="56">
        <f t="shared" si="18"/>
        <v>614915.85484730895</v>
      </c>
      <c r="X56" s="122">
        <f t="shared" si="19"/>
        <v>4.2657928925608379E-2</v>
      </c>
      <c r="Y56" s="55">
        <f t="shared" si="20"/>
        <v>4.0750970203163206E-2</v>
      </c>
      <c r="Z56" s="56">
        <f t="shared" si="21"/>
        <v>614915.85484730895</v>
      </c>
      <c r="AA56" s="124">
        <f t="shared" si="24"/>
        <v>614915.85484730895</v>
      </c>
      <c r="AB56" s="51">
        <f t="shared" si="25"/>
        <v>2044.4590803510559</v>
      </c>
      <c r="AC56" s="55">
        <f t="shared" si="26"/>
        <v>4.2657928925608379E-2</v>
      </c>
      <c r="AD56" s="55">
        <f t="shared" si="27"/>
        <v>4.0750970203163206E-2</v>
      </c>
      <c r="AE56" s="116"/>
      <c r="AF56" s="160">
        <v>624545.56233084179</v>
      </c>
      <c r="AG56" s="118">
        <f t="shared" si="28"/>
        <v>2076.4757258004106</v>
      </c>
      <c r="AH56" s="55">
        <f t="shared" si="22"/>
        <v>-1.5418742945821573E-2</v>
      </c>
      <c r="AI56" s="55">
        <f t="shared" si="22"/>
        <v>-1.5418742945821462E-2</v>
      </c>
      <c r="AJ56" s="119">
        <f t="shared" si="29"/>
        <v>0</v>
      </c>
      <c r="AL56" s="120">
        <v>453321</v>
      </c>
      <c r="AM56" s="50">
        <v>51251</v>
      </c>
      <c r="AN56" s="50">
        <v>109497</v>
      </c>
    </row>
    <row r="57" spans="1:40">
      <c r="A57" s="9" t="s">
        <v>138</v>
      </c>
      <c r="B57" s="23" t="s">
        <v>139</v>
      </c>
      <c r="E57" s="134">
        <v>332143</v>
      </c>
      <c r="F57" s="52">
        <v>169500.15625</v>
      </c>
      <c r="G57" s="251">
        <f t="shared" si="7"/>
        <v>1959.5439163496346</v>
      </c>
      <c r="H57" s="53">
        <v>-2.9942473176379769E-3</v>
      </c>
      <c r="J57" s="131">
        <v>332290.00884346367</v>
      </c>
      <c r="K57" s="54">
        <v>169391.1875</v>
      </c>
      <c r="L57" s="54">
        <f t="shared" si="8"/>
        <v>1961.6723499471523</v>
      </c>
      <c r="M57" s="127">
        <f t="shared" si="9"/>
        <v>-6.4288288819791539E-4</v>
      </c>
      <c r="N57" s="120">
        <f t="shared" si="10"/>
        <v>344306</v>
      </c>
      <c r="O57" s="125">
        <f t="shared" si="11"/>
        <v>-4.4241126591593183E-4</v>
      </c>
      <c r="P57" s="55">
        <f t="shared" si="12"/>
        <v>-1.0850097354815347E-3</v>
      </c>
      <c r="Q57" s="125">
        <f t="shared" si="13"/>
        <v>3.8413562239205223E-2</v>
      </c>
      <c r="R57" s="55">
        <f t="shared" si="14"/>
        <v>3.9081570000000003E-2</v>
      </c>
      <c r="S57" s="56">
        <f t="shared" si="15"/>
        <v>344901.79580281634</v>
      </c>
      <c r="T57" s="123">
        <f t="shared" si="16"/>
        <v>2.5559711083192806E-2</v>
      </c>
      <c r="U57" s="49">
        <f t="shared" si="17"/>
        <v>3.8593805112037138E-2</v>
      </c>
      <c r="V57" s="49">
        <f t="shared" si="23"/>
        <v>3.9261928822432811E-2</v>
      </c>
      <c r="W57" s="56">
        <f t="shared" si="18"/>
        <v>344961.66221132735</v>
      </c>
      <c r="X57" s="122">
        <f t="shared" si="19"/>
        <v>3.8593805112037138E-2</v>
      </c>
      <c r="Y57" s="55">
        <f t="shared" si="20"/>
        <v>3.9261928822432735E-2</v>
      </c>
      <c r="Z57" s="56">
        <f t="shared" si="21"/>
        <v>344961.66221132735</v>
      </c>
      <c r="AA57" s="124">
        <f t="shared" si="24"/>
        <v>344961.66221132735</v>
      </c>
      <c r="AB57" s="51">
        <f t="shared" si="25"/>
        <v>2036.4793901177848</v>
      </c>
      <c r="AC57" s="55">
        <f t="shared" si="26"/>
        <v>3.8593805112037138E-2</v>
      </c>
      <c r="AD57" s="55">
        <f t="shared" si="27"/>
        <v>3.9261928822432512E-2</v>
      </c>
      <c r="AE57" s="116"/>
      <c r="AF57" s="160">
        <v>347581.25485760078</v>
      </c>
      <c r="AG57" s="118">
        <f t="shared" si="28"/>
        <v>2051.9441417671201</v>
      </c>
      <c r="AH57" s="55">
        <f t="shared" si="22"/>
        <v>-7.5366338364439844E-3</v>
      </c>
      <c r="AI57" s="55">
        <f t="shared" si="22"/>
        <v>-7.5366338364440955E-3</v>
      </c>
      <c r="AJ57" s="119">
        <f t="shared" si="29"/>
        <v>0</v>
      </c>
      <c r="AL57" s="120">
        <v>258258</v>
      </c>
      <c r="AM57" s="50">
        <v>31390</v>
      </c>
      <c r="AN57" s="50">
        <v>54658</v>
      </c>
    </row>
    <row r="58" spans="1:40">
      <c r="A58" s="9" t="s">
        <v>140</v>
      </c>
      <c r="B58" s="23" t="s">
        <v>141</v>
      </c>
      <c r="E58" s="134">
        <v>349877</v>
      </c>
      <c r="F58" s="52">
        <v>195498.4375</v>
      </c>
      <c r="G58" s="251">
        <f t="shared" si="7"/>
        <v>1789.6664775134072</v>
      </c>
      <c r="H58" s="53">
        <v>1.2054532496021064E-2</v>
      </c>
      <c r="J58" s="131">
        <v>345645.23823032988</v>
      </c>
      <c r="K58" s="54">
        <v>196266.046875</v>
      </c>
      <c r="L58" s="54">
        <f t="shared" si="8"/>
        <v>1761.1056203239682</v>
      </c>
      <c r="M58" s="127">
        <f t="shared" si="9"/>
        <v>3.9264220462120747E-3</v>
      </c>
      <c r="N58" s="120">
        <f t="shared" si="10"/>
        <v>364430</v>
      </c>
      <c r="O58" s="125">
        <f t="shared" si="11"/>
        <v>1.2243078456212197E-2</v>
      </c>
      <c r="P58" s="55">
        <f t="shared" si="12"/>
        <v>1.6217571995588154E-2</v>
      </c>
      <c r="Q58" s="125">
        <f t="shared" si="13"/>
        <v>4.3161442784260595E-2</v>
      </c>
      <c r="R58" s="55">
        <f t="shared" si="14"/>
        <v>3.9081570000000003E-2</v>
      </c>
      <c r="S58" s="56">
        <f t="shared" si="15"/>
        <v>364978.19611702877</v>
      </c>
      <c r="T58" s="123">
        <f t="shared" si="16"/>
        <v>0</v>
      </c>
      <c r="U58" s="49">
        <f t="shared" si="17"/>
        <v>4.3161442784260595E-2</v>
      </c>
      <c r="V58" s="49">
        <f t="shared" si="23"/>
        <v>3.9081570000000003E-2</v>
      </c>
      <c r="W58" s="56">
        <f t="shared" si="18"/>
        <v>364978.19611702877</v>
      </c>
      <c r="X58" s="122">
        <f t="shared" si="19"/>
        <v>4.3161442784260595E-2</v>
      </c>
      <c r="Y58" s="55">
        <f t="shared" si="20"/>
        <v>3.908157000000001E-2</v>
      </c>
      <c r="Z58" s="56">
        <f t="shared" si="21"/>
        <v>364978.19611702877</v>
      </c>
      <c r="AA58" s="124">
        <f t="shared" si="24"/>
        <v>364978.19611702877</v>
      </c>
      <c r="AB58" s="51">
        <f t="shared" si="25"/>
        <v>1859.609453231001</v>
      </c>
      <c r="AC58" s="55">
        <f t="shared" si="26"/>
        <v>4.3161442784260595E-2</v>
      </c>
      <c r="AD58" s="55">
        <f t="shared" si="27"/>
        <v>3.908157000000001E-2</v>
      </c>
      <c r="AE58" s="116"/>
      <c r="AF58" s="160">
        <v>361422.35907858028</v>
      </c>
      <c r="AG58" s="118">
        <f t="shared" si="28"/>
        <v>1841.4920198029299</v>
      </c>
      <c r="AH58" s="55">
        <f t="shared" si="22"/>
        <v>9.8384534025892645E-3</v>
      </c>
      <c r="AI58" s="55">
        <f t="shared" si="22"/>
        <v>9.8384534025892645E-3</v>
      </c>
      <c r="AJ58" s="119">
        <f t="shared" si="29"/>
        <v>0</v>
      </c>
      <c r="AL58" s="120">
        <v>281497</v>
      </c>
      <c r="AM58" s="50">
        <v>29288</v>
      </c>
      <c r="AN58" s="50">
        <v>53645</v>
      </c>
    </row>
    <row r="59" spans="1:40">
      <c r="A59" s="9" t="s">
        <v>142</v>
      </c>
      <c r="B59" s="23" t="s">
        <v>143</v>
      </c>
      <c r="E59" s="134">
        <v>327986</v>
      </c>
      <c r="F59" s="52">
        <v>178117.21875</v>
      </c>
      <c r="G59" s="251">
        <f t="shared" si="7"/>
        <v>1841.4053526197899</v>
      </c>
      <c r="H59" s="53">
        <v>-2.6088300997135438E-2</v>
      </c>
      <c r="J59" s="131">
        <v>337207.31458219845</v>
      </c>
      <c r="K59" s="54">
        <v>178564.71875</v>
      </c>
      <c r="L59" s="54">
        <f t="shared" si="8"/>
        <v>1888.4319194896862</v>
      </c>
      <c r="M59" s="127">
        <f t="shared" si="9"/>
        <v>2.5123904535477859E-3</v>
      </c>
      <c r="N59" s="120">
        <f t="shared" si="10"/>
        <v>341542</v>
      </c>
      <c r="O59" s="125">
        <f t="shared" si="11"/>
        <v>-2.7346128578568107E-2</v>
      </c>
      <c r="P59" s="55">
        <f t="shared" si="12"/>
        <v>-2.4902442277402459E-2</v>
      </c>
      <c r="Q59" s="125">
        <f t="shared" si="13"/>
        <v>4.1692148616925495E-2</v>
      </c>
      <c r="R59" s="55">
        <f t="shared" si="14"/>
        <v>3.9081570000000003E-2</v>
      </c>
      <c r="S59" s="56">
        <f t="shared" si="15"/>
        <v>341660.44105627091</v>
      </c>
      <c r="T59" s="123">
        <f t="shared" si="16"/>
        <v>0.58662997119911564</v>
      </c>
      <c r="U59" s="49">
        <f t="shared" si="17"/>
        <v>4.5842027743072E-2</v>
      </c>
      <c r="V59" s="49">
        <f t="shared" si="23"/>
        <v>4.3221049138277054E-2</v>
      </c>
      <c r="W59" s="56">
        <f t="shared" si="18"/>
        <v>343021.54331133922</v>
      </c>
      <c r="X59" s="122">
        <f t="shared" si="19"/>
        <v>4.5842027743072E-2</v>
      </c>
      <c r="Y59" s="55">
        <f t="shared" si="20"/>
        <v>4.3221049138276957E-2</v>
      </c>
      <c r="Z59" s="56">
        <f t="shared" si="21"/>
        <v>343021.54331133922</v>
      </c>
      <c r="AA59" s="124">
        <f t="shared" si="24"/>
        <v>343021.54331133922</v>
      </c>
      <c r="AB59" s="51">
        <f t="shared" si="25"/>
        <v>1920.9928238488558</v>
      </c>
      <c r="AC59" s="55">
        <f t="shared" si="26"/>
        <v>4.5842027743072E-2</v>
      </c>
      <c r="AD59" s="55">
        <f t="shared" si="27"/>
        <v>4.3221049138276735E-2</v>
      </c>
      <c r="AE59" s="116"/>
      <c r="AF59" s="160">
        <v>352706.09525667329</v>
      </c>
      <c r="AG59" s="118">
        <f t="shared" si="28"/>
        <v>1975.2283526427211</v>
      </c>
      <c r="AH59" s="55">
        <f t="shared" si="22"/>
        <v>-2.7457852516799774E-2</v>
      </c>
      <c r="AI59" s="55">
        <f t="shared" si="22"/>
        <v>-2.7457852516799885E-2</v>
      </c>
      <c r="AJ59" s="119">
        <f t="shared" si="29"/>
        <v>0</v>
      </c>
      <c r="AL59" s="120">
        <v>261471</v>
      </c>
      <c r="AM59" s="50">
        <v>28479</v>
      </c>
      <c r="AN59" s="50">
        <v>51592</v>
      </c>
    </row>
    <row r="60" spans="1:40">
      <c r="A60" s="9" t="s">
        <v>144</v>
      </c>
      <c r="B60" s="23" t="s">
        <v>145</v>
      </c>
      <c r="E60" s="134">
        <v>517026</v>
      </c>
      <c r="F60" s="52">
        <v>264819.25</v>
      </c>
      <c r="G60" s="251">
        <f t="shared" si="7"/>
        <v>1952.373175288428</v>
      </c>
      <c r="H60" s="53">
        <v>1.2041505456890755E-2</v>
      </c>
      <c r="J60" s="131">
        <v>510789.96393863182</v>
      </c>
      <c r="K60" s="54">
        <v>265637.28125</v>
      </c>
      <c r="L60" s="54">
        <f t="shared" si="8"/>
        <v>1922.8850767295369</v>
      </c>
      <c r="M60" s="127">
        <f t="shared" si="9"/>
        <v>3.0890173203044213E-3</v>
      </c>
      <c r="N60" s="120">
        <f t="shared" si="10"/>
        <v>538198</v>
      </c>
      <c r="O60" s="125">
        <f t="shared" si="11"/>
        <v>1.2208611174117312E-2</v>
      </c>
      <c r="P60" s="55">
        <f t="shared" si="12"/>
        <v>1.5335341105795486E-2</v>
      </c>
      <c r="Q60" s="125">
        <f t="shared" si="13"/>
        <v>4.2291310966939166E-2</v>
      </c>
      <c r="R60" s="55">
        <f t="shared" si="14"/>
        <v>3.9081570000000003E-2</v>
      </c>
      <c r="S60" s="56">
        <f t="shared" si="15"/>
        <v>538891.70734399266</v>
      </c>
      <c r="T60" s="123">
        <f t="shared" si="16"/>
        <v>0</v>
      </c>
      <c r="U60" s="49">
        <f t="shared" si="17"/>
        <v>4.2291310966939166E-2</v>
      </c>
      <c r="V60" s="49">
        <f t="shared" si="23"/>
        <v>3.9081570000000003E-2</v>
      </c>
      <c r="W60" s="56">
        <f t="shared" si="18"/>
        <v>538891.70734399266</v>
      </c>
      <c r="X60" s="122">
        <f t="shared" si="19"/>
        <v>4.2291310966939166E-2</v>
      </c>
      <c r="Y60" s="55">
        <f t="shared" si="20"/>
        <v>3.908157000000001E-2</v>
      </c>
      <c r="Z60" s="56">
        <f t="shared" si="21"/>
        <v>538891.70734399266</v>
      </c>
      <c r="AA60" s="124">
        <f t="shared" si="24"/>
        <v>538891.70734399266</v>
      </c>
      <c r="AB60" s="51">
        <f t="shared" si="25"/>
        <v>2028.6749842045851</v>
      </c>
      <c r="AC60" s="55">
        <f t="shared" si="26"/>
        <v>4.2291310966939166E-2</v>
      </c>
      <c r="AD60" s="55">
        <f t="shared" si="27"/>
        <v>3.908157000000001E-2</v>
      </c>
      <c r="AE60" s="116"/>
      <c r="AF60" s="160">
        <v>534240.76410665456</v>
      </c>
      <c r="AG60" s="118">
        <f t="shared" si="28"/>
        <v>2011.166360356862</v>
      </c>
      <c r="AH60" s="55">
        <f t="shared" si="22"/>
        <v>8.7057063964695036E-3</v>
      </c>
      <c r="AI60" s="55">
        <f t="shared" si="22"/>
        <v>8.7057063964695036E-3</v>
      </c>
      <c r="AJ60" s="119">
        <f t="shared" si="29"/>
        <v>0</v>
      </c>
      <c r="AL60" s="120">
        <v>411959</v>
      </c>
      <c r="AM60" s="50">
        <v>42723</v>
      </c>
      <c r="AN60" s="50">
        <v>83516</v>
      </c>
    </row>
    <row r="61" spans="1:40">
      <c r="A61" s="9" t="s">
        <v>146</v>
      </c>
      <c r="B61" s="23" t="s">
        <v>147</v>
      </c>
      <c r="E61" s="134">
        <v>231858</v>
      </c>
      <c r="F61" s="52">
        <v>120801.65625</v>
      </c>
      <c r="G61" s="251">
        <f t="shared" si="7"/>
        <v>1919.3279893461724</v>
      </c>
      <c r="H61" s="53">
        <v>-1.5240819634471769E-2</v>
      </c>
      <c r="J61" s="131">
        <v>234963.01407173162</v>
      </c>
      <c r="K61" s="54">
        <v>120953.375</v>
      </c>
      <c r="L61" s="54">
        <f t="shared" si="8"/>
        <v>1942.5916314590777</v>
      </c>
      <c r="M61" s="127">
        <f t="shared" si="9"/>
        <v>1.2559326975287721E-3</v>
      </c>
      <c r="N61" s="120">
        <f t="shared" si="10"/>
        <v>241434</v>
      </c>
      <c r="O61" s="125">
        <f t="shared" si="11"/>
        <v>-1.3214905690576928E-2</v>
      </c>
      <c r="P61" s="55">
        <f t="shared" si="12"/>
        <v>-1.1975570025199778E-2</v>
      </c>
      <c r="Q61" s="125">
        <f t="shared" si="13"/>
        <v>4.0386586519162604E-2</v>
      </c>
      <c r="R61" s="55">
        <f t="shared" si="14"/>
        <v>3.9081570000000003E-2</v>
      </c>
      <c r="S61" s="56">
        <f t="shared" si="15"/>
        <v>241434</v>
      </c>
      <c r="T61" s="123">
        <f t="shared" si="16"/>
        <v>0.28211001237219735</v>
      </c>
      <c r="U61" s="49">
        <f t="shared" si="17"/>
        <v>4.2379759783560234E-2</v>
      </c>
      <c r="V61" s="49">
        <f t="shared" si="23"/>
        <v>4.1072243112945023E-2</v>
      </c>
      <c r="W61" s="56">
        <f t="shared" si="18"/>
        <v>241684.08634389672</v>
      </c>
      <c r="X61" s="122">
        <f t="shared" si="19"/>
        <v>4.2379759783560234E-2</v>
      </c>
      <c r="Y61" s="55">
        <f t="shared" si="20"/>
        <v>4.1072243112945106E-2</v>
      </c>
      <c r="Z61" s="56">
        <f t="shared" si="21"/>
        <v>241684.08634389672</v>
      </c>
      <c r="AA61" s="124">
        <f t="shared" si="24"/>
        <v>241684.08634389672</v>
      </c>
      <c r="AB61" s="51">
        <f t="shared" si="25"/>
        <v>1998.1590951380788</v>
      </c>
      <c r="AC61" s="55">
        <f t="shared" si="26"/>
        <v>4.2379759783560234E-2</v>
      </c>
      <c r="AD61" s="55">
        <f t="shared" si="27"/>
        <v>4.1072243112945328E-2</v>
      </c>
      <c r="AE61" s="116"/>
      <c r="AF61" s="160">
        <v>245615.42317796126</v>
      </c>
      <c r="AG61" s="118">
        <f t="shared" si="28"/>
        <v>2030.662006562126</v>
      </c>
      <c r="AH61" s="55">
        <f t="shared" si="22"/>
        <v>-1.6006066651669815E-2</v>
      </c>
      <c r="AI61" s="55">
        <f t="shared" si="22"/>
        <v>-1.6006066651669926E-2</v>
      </c>
      <c r="AJ61" s="119">
        <f t="shared" si="29"/>
        <v>0</v>
      </c>
      <c r="AL61" s="120">
        <v>185539</v>
      </c>
      <c r="AM61" s="50">
        <v>19867</v>
      </c>
      <c r="AN61" s="50">
        <v>36028</v>
      </c>
    </row>
    <row r="62" spans="1:40">
      <c r="A62" s="9" t="s">
        <v>148</v>
      </c>
      <c r="B62" s="23" t="s">
        <v>149</v>
      </c>
      <c r="E62" s="134">
        <v>1149982</v>
      </c>
      <c r="F62" s="52">
        <v>607792.6875</v>
      </c>
      <c r="G62" s="251">
        <f t="shared" si="7"/>
        <v>1892.0629083744939</v>
      </c>
      <c r="H62" s="53">
        <v>4.3013940957437935E-2</v>
      </c>
      <c r="J62" s="131">
        <v>1102081.7030785738</v>
      </c>
      <c r="K62" s="54">
        <v>610593</v>
      </c>
      <c r="L62" s="54">
        <f t="shared" si="8"/>
        <v>1804.9366813549677</v>
      </c>
      <c r="M62" s="127">
        <f t="shared" si="9"/>
        <v>4.6073481264119476E-3</v>
      </c>
      <c r="N62" s="120">
        <f t="shared" si="10"/>
        <v>1200511</v>
      </c>
      <c r="O62" s="125">
        <f t="shared" si="11"/>
        <v>4.3463471707787749E-2</v>
      </c>
      <c r="P62" s="55">
        <f t="shared" si="12"/>
        <v>4.8271071179139868E-2</v>
      </c>
      <c r="Q62" s="125">
        <f t="shared" si="13"/>
        <v>4.3868980524728762E-2</v>
      </c>
      <c r="R62" s="55">
        <f t="shared" si="14"/>
        <v>3.9081570000000003E-2</v>
      </c>
      <c r="S62" s="56">
        <f t="shared" si="15"/>
        <v>1200511</v>
      </c>
      <c r="T62" s="123">
        <f t="shared" si="16"/>
        <v>0</v>
      </c>
      <c r="U62" s="49">
        <f t="shared" si="17"/>
        <v>4.3868980524728762E-2</v>
      </c>
      <c r="V62" s="49">
        <f t="shared" si="23"/>
        <v>3.9081570000000003E-2</v>
      </c>
      <c r="W62" s="56">
        <f t="shared" si="18"/>
        <v>1200511</v>
      </c>
      <c r="X62" s="122">
        <f t="shared" si="19"/>
        <v>4.3868980524728762E-2</v>
      </c>
      <c r="Y62" s="55">
        <f t="shared" si="20"/>
        <v>3.908157000000001E-2</v>
      </c>
      <c r="Z62" s="56">
        <f t="shared" si="21"/>
        <v>1200511</v>
      </c>
      <c r="AA62" s="124">
        <f t="shared" si="24"/>
        <v>1200511</v>
      </c>
      <c r="AB62" s="51">
        <f t="shared" si="25"/>
        <v>1966.1394742488042</v>
      </c>
      <c r="AC62" s="55">
        <f t="shared" si="26"/>
        <v>4.3938948609630435E-2</v>
      </c>
      <c r="AD62" s="55">
        <f t="shared" si="27"/>
        <v>3.9151217196023769E-2</v>
      </c>
      <c r="AE62" s="116"/>
      <c r="AF62" s="160">
        <v>1153707.5942262395</v>
      </c>
      <c r="AG62" s="118">
        <f t="shared" si="28"/>
        <v>1889.4870957024393</v>
      </c>
      <c r="AH62" s="55">
        <f t="shared" si="22"/>
        <v>4.0567823257807722E-2</v>
      </c>
      <c r="AI62" s="55">
        <f t="shared" si="22"/>
        <v>4.0567823257807722E-2</v>
      </c>
      <c r="AJ62" s="119">
        <f t="shared" si="29"/>
        <v>0</v>
      </c>
      <c r="AL62" s="120">
        <v>867350</v>
      </c>
      <c r="AM62" s="50">
        <v>90051</v>
      </c>
      <c r="AN62" s="50">
        <v>243110</v>
      </c>
    </row>
    <row r="63" spans="1:40">
      <c r="A63" s="9" t="s">
        <v>150</v>
      </c>
      <c r="B63" s="23" t="s">
        <v>151</v>
      </c>
      <c r="E63" s="134">
        <v>591641</v>
      </c>
      <c r="F63" s="52">
        <v>360500</v>
      </c>
      <c r="G63" s="251">
        <f t="shared" si="7"/>
        <v>1641.1678224687932</v>
      </c>
      <c r="H63" s="53">
        <v>8.5221976253060383E-3</v>
      </c>
      <c r="J63" s="131">
        <v>586647.41735770798</v>
      </c>
      <c r="K63" s="54">
        <v>361942.90625</v>
      </c>
      <c r="L63" s="54">
        <f t="shared" si="8"/>
        <v>1620.8286092296028</v>
      </c>
      <c r="M63" s="127">
        <f t="shared" si="9"/>
        <v>4.0025138696255791E-3</v>
      </c>
      <c r="N63" s="120">
        <f t="shared" si="10"/>
        <v>616515</v>
      </c>
      <c r="O63" s="125">
        <f t="shared" si="11"/>
        <v>8.5120678870169719E-3</v>
      </c>
      <c r="P63" s="55">
        <f t="shared" si="12"/>
        <v>1.2548651426419477E-2</v>
      </c>
      <c r="Q63" s="125">
        <f t="shared" si="13"/>
        <v>4.3240508395597343E-2</v>
      </c>
      <c r="R63" s="55">
        <f t="shared" si="14"/>
        <v>3.9081570000000003E-2</v>
      </c>
      <c r="S63" s="56">
        <f t="shared" si="15"/>
        <v>617223.85762767959</v>
      </c>
      <c r="T63" s="123">
        <f t="shared" si="16"/>
        <v>0</v>
      </c>
      <c r="U63" s="49">
        <f t="shared" si="17"/>
        <v>4.3240508395597343E-2</v>
      </c>
      <c r="V63" s="49">
        <f t="shared" si="23"/>
        <v>3.9081570000000003E-2</v>
      </c>
      <c r="W63" s="56">
        <f t="shared" si="18"/>
        <v>617223.85762767959</v>
      </c>
      <c r="X63" s="122">
        <f t="shared" si="19"/>
        <v>4.3240508395597343E-2</v>
      </c>
      <c r="Y63" s="55">
        <f t="shared" si="20"/>
        <v>3.908157000000001E-2</v>
      </c>
      <c r="Z63" s="56">
        <f t="shared" si="21"/>
        <v>617223.85762767959</v>
      </c>
      <c r="AA63" s="124">
        <f t="shared" si="24"/>
        <v>617223.85762767959</v>
      </c>
      <c r="AB63" s="51">
        <f t="shared" si="25"/>
        <v>1705.3072376043551</v>
      </c>
      <c r="AC63" s="55">
        <f t="shared" si="26"/>
        <v>4.3240508395597343E-2</v>
      </c>
      <c r="AD63" s="55">
        <f t="shared" si="27"/>
        <v>3.908157000000001E-2</v>
      </c>
      <c r="AE63" s="116"/>
      <c r="AF63" s="160">
        <v>613555.63001727639</v>
      </c>
      <c r="AG63" s="118">
        <f t="shared" si="28"/>
        <v>1695.1724137217468</v>
      </c>
      <c r="AH63" s="55">
        <f t="shared" si="22"/>
        <v>5.9786389871443468E-3</v>
      </c>
      <c r="AI63" s="55">
        <f t="shared" si="22"/>
        <v>5.9786389871443468E-3</v>
      </c>
      <c r="AJ63" s="119">
        <f t="shared" si="29"/>
        <v>0</v>
      </c>
      <c r="AL63" s="120">
        <v>467407</v>
      </c>
      <c r="AM63" s="50">
        <v>52174</v>
      </c>
      <c r="AN63" s="50">
        <v>96934</v>
      </c>
    </row>
    <row r="64" spans="1:40">
      <c r="A64" s="9" t="s">
        <v>152</v>
      </c>
      <c r="B64" s="23" t="s">
        <v>153</v>
      </c>
      <c r="E64" s="134">
        <v>729128</v>
      </c>
      <c r="F64" s="52">
        <v>377694.125</v>
      </c>
      <c r="G64" s="251">
        <f t="shared" si="7"/>
        <v>1930.4721777178822</v>
      </c>
      <c r="H64" s="53">
        <v>3.1220812904995121E-3</v>
      </c>
      <c r="J64" s="131">
        <v>727244.72281893122</v>
      </c>
      <c r="K64" s="54">
        <v>379592.1875</v>
      </c>
      <c r="L64" s="54">
        <f t="shared" si="8"/>
        <v>1915.8579832966957</v>
      </c>
      <c r="M64" s="127">
        <f t="shared" si="9"/>
        <v>5.0253958808599286E-3</v>
      </c>
      <c r="N64" s="120">
        <f t="shared" si="10"/>
        <v>759765</v>
      </c>
      <c r="O64" s="125">
        <f t="shared" si="11"/>
        <v>2.5896058396530641E-3</v>
      </c>
      <c r="P64" s="55">
        <f t="shared" si="12"/>
        <v>7.6280155150327822E-3</v>
      </c>
      <c r="Q64" s="125">
        <f t="shared" si="13"/>
        <v>4.4303366241755571E-2</v>
      </c>
      <c r="R64" s="55">
        <f t="shared" si="14"/>
        <v>3.9081570000000003E-2</v>
      </c>
      <c r="S64" s="56">
        <f t="shared" si="15"/>
        <v>761430.82482111873</v>
      </c>
      <c r="T64" s="123">
        <f t="shared" si="16"/>
        <v>0</v>
      </c>
      <c r="U64" s="49">
        <f t="shared" si="17"/>
        <v>4.4303366241755571E-2</v>
      </c>
      <c r="V64" s="49">
        <f t="shared" si="23"/>
        <v>3.9081570000000003E-2</v>
      </c>
      <c r="W64" s="56">
        <f t="shared" si="18"/>
        <v>761430.82482111873</v>
      </c>
      <c r="X64" s="122">
        <f t="shared" si="19"/>
        <v>4.4303366241755571E-2</v>
      </c>
      <c r="Y64" s="55">
        <f t="shared" si="20"/>
        <v>3.908157000000001E-2</v>
      </c>
      <c r="Z64" s="56">
        <f t="shared" si="21"/>
        <v>761430.82482111873</v>
      </c>
      <c r="AA64" s="124">
        <f t="shared" si="24"/>
        <v>761430.82482111873</v>
      </c>
      <c r="AB64" s="51">
        <f t="shared" si="25"/>
        <v>2005.9180612644161</v>
      </c>
      <c r="AC64" s="55">
        <f t="shared" si="26"/>
        <v>4.4303366241755571E-2</v>
      </c>
      <c r="AD64" s="55">
        <f t="shared" si="27"/>
        <v>3.908157000000001E-2</v>
      </c>
      <c r="AE64" s="116"/>
      <c r="AF64" s="160">
        <v>760289.04314581712</v>
      </c>
      <c r="AG64" s="118">
        <f t="shared" si="28"/>
        <v>2002.9101445767169</v>
      </c>
      <c r="AH64" s="55">
        <f t="shared" si="22"/>
        <v>1.5017731553479408E-3</v>
      </c>
      <c r="AI64" s="55">
        <f t="shared" si="22"/>
        <v>1.5017731553479408E-3</v>
      </c>
      <c r="AJ64" s="119">
        <f t="shared" si="29"/>
        <v>0</v>
      </c>
      <c r="AL64" s="120">
        <v>583902</v>
      </c>
      <c r="AM64" s="50">
        <v>64226</v>
      </c>
      <c r="AN64" s="50">
        <v>111637</v>
      </c>
    </row>
    <row r="65" spans="1:40">
      <c r="A65" s="9" t="s">
        <v>154</v>
      </c>
      <c r="B65" s="23" t="s">
        <v>155</v>
      </c>
      <c r="E65" s="134">
        <v>496963</v>
      </c>
      <c r="F65" s="52">
        <v>252526.296875</v>
      </c>
      <c r="G65" s="251">
        <f t="shared" si="7"/>
        <v>1967.9653412333355</v>
      </c>
      <c r="H65" s="53">
        <v>-3.7212086074442818E-2</v>
      </c>
      <c r="J65" s="131">
        <v>517122.97359794087</v>
      </c>
      <c r="K65" s="54">
        <v>253605.703125</v>
      </c>
      <c r="L65" s="54">
        <f t="shared" si="8"/>
        <v>2039.082588545162</v>
      </c>
      <c r="M65" s="127">
        <f t="shared" si="9"/>
        <v>4.2744310725559842E-3</v>
      </c>
      <c r="N65" s="120">
        <f t="shared" si="10"/>
        <v>519680</v>
      </c>
      <c r="O65" s="125">
        <f t="shared" si="11"/>
        <v>-3.8984873283961052E-2</v>
      </c>
      <c r="P65" s="55">
        <f t="shared" si="12"/>
        <v>-3.487708036512982E-2</v>
      </c>
      <c r="Q65" s="125">
        <f t="shared" si="13"/>
        <v>4.3523052549728325E-2</v>
      </c>
      <c r="R65" s="55">
        <f t="shared" si="14"/>
        <v>3.9081570000000003E-2</v>
      </c>
      <c r="S65" s="56">
        <f t="shared" si="15"/>
        <v>519680</v>
      </c>
      <c r="T65" s="123">
        <f t="shared" si="16"/>
        <v>0.821603777741574</v>
      </c>
      <c r="U65" s="49">
        <f t="shared" si="17"/>
        <v>4.9345375403415215E-2</v>
      </c>
      <c r="V65" s="49">
        <f t="shared" si="23"/>
        <v>4.4879111661464965E-2</v>
      </c>
      <c r="W65" s="56">
        <f t="shared" si="18"/>
        <v>521485.82579660742</v>
      </c>
      <c r="X65" s="122">
        <f t="shared" si="19"/>
        <v>4.9345375403415215E-2</v>
      </c>
      <c r="Y65" s="55">
        <f t="shared" si="20"/>
        <v>4.4879111661464854E-2</v>
      </c>
      <c r="Z65" s="56">
        <f t="shared" si="21"/>
        <v>521485.82579660742</v>
      </c>
      <c r="AA65" s="124">
        <f t="shared" si="24"/>
        <v>521485.82579660742</v>
      </c>
      <c r="AB65" s="51">
        <f t="shared" si="25"/>
        <v>2056.285877528439</v>
      </c>
      <c r="AC65" s="55">
        <f t="shared" si="26"/>
        <v>4.9345375403415215E-2</v>
      </c>
      <c r="AD65" s="55">
        <f t="shared" si="27"/>
        <v>4.4879111661464854E-2</v>
      </c>
      <c r="AE65" s="116"/>
      <c r="AF65" s="160">
        <v>540649.53166195541</v>
      </c>
      <c r="AG65" s="118">
        <f t="shared" si="28"/>
        <v>2131.8508416802997</v>
      </c>
      <c r="AH65" s="55">
        <f t="shared" si="22"/>
        <v>-3.5445708805922349E-2</v>
      </c>
      <c r="AI65" s="55">
        <f t="shared" si="22"/>
        <v>-3.5445708805922571E-2</v>
      </c>
      <c r="AJ65" s="119">
        <f t="shared" si="29"/>
        <v>0</v>
      </c>
      <c r="AL65" s="120">
        <v>402285</v>
      </c>
      <c r="AM65" s="50">
        <v>44433</v>
      </c>
      <c r="AN65" s="50">
        <v>72962</v>
      </c>
    </row>
    <row r="66" spans="1:40">
      <c r="A66" s="9" t="s">
        <v>156</v>
      </c>
      <c r="B66" s="23" t="s">
        <v>157</v>
      </c>
      <c r="E66" s="134">
        <v>143647</v>
      </c>
      <c r="F66" s="52">
        <v>81145.171875</v>
      </c>
      <c r="G66" s="251">
        <f t="shared" si="7"/>
        <v>1770.2470360316802</v>
      </c>
      <c r="H66" s="53">
        <v>-7.2204548435154114E-3</v>
      </c>
      <c r="J66" s="131">
        <v>146072.82023458762</v>
      </c>
      <c r="K66" s="54">
        <v>82345.015625</v>
      </c>
      <c r="L66" s="54">
        <f t="shared" si="8"/>
        <v>1773.9121078050996</v>
      </c>
      <c r="M66" s="127">
        <f t="shared" si="9"/>
        <v>1.4786384972457656E-2</v>
      </c>
      <c r="N66" s="120">
        <f t="shared" si="10"/>
        <v>151235</v>
      </c>
      <c r="O66" s="125">
        <f t="shared" si="11"/>
        <v>-1.660692407178721E-2</v>
      </c>
      <c r="P66" s="55">
        <f t="shared" si="12"/>
        <v>-2.0660954718632052E-3</v>
      </c>
      <c r="Q66" s="125">
        <f t="shared" si="13"/>
        <v>5.4445830111805815E-2</v>
      </c>
      <c r="R66" s="55">
        <f t="shared" si="14"/>
        <v>3.9081570000000003E-2</v>
      </c>
      <c r="S66" s="56">
        <f t="shared" si="15"/>
        <v>151467.98015807057</v>
      </c>
      <c r="T66" s="123">
        <f t="shared" si="16"/>
        <v>4.8671271421983631E-2</v>
      </c>
      <c r="U66" s="49">
        <f t="shared" si="17"/>
        <v>5.4794350969245675E-2</v>
      </c>
      <c r="V66" s="49">
        <f t="shared" si="23"/>
        <v>3.942501258318902E-2</v>
      </c>
      <c r="W66" s="56">
        <f t="shared" si="18"/>
        <v>151518.04413367924</v>
      </c>
      <c r="X66" s="122">
        <f t="shared" si="19"/>
        <v>5.4794350969245675E-2</v>
      </c>
      <c r="Y66" s="55">
        <f t="shared" si="20"/>
        <v>3.9425012583188979E-2</v>
      </c>
      <c r="Z66" s="56">
        <f t="shared" si="21"/>
        <v>151518.04413367924</v>
      </c>
      <c r="AA66" s="124">
        <f t="shared" si="24"/>
        <v>151518.04413367924</v>
      </c>
      <c r="AB66" s="51">
        <f t="shared" si="25"/>
        <v>1840.0390477025821</v>
      </c>
      <c r="AC66" s="55">
        <f t="shared" si="26"/>
        <v>5.4794350969245675E-2</v>
      </c>
      <c r="AD66" s="55">
        <f t="shared" si="27"/>
        <v>3.9425012583188979E-2</v>
      </c>
      <c r="AE66" s="116"/>
      <c r="AF66" s="160">
        <v>152704.86223416135</v>
      </c>
      <c r="AG66" s="118">
        <f t="shared" si="28"/>
        <v>1854.4517974175969</v>
      </c>
      <c r="AH66" s="55">
        <f t="shared" si="22"/>
        <v>-7.7719732241545714E-3</v>
      </c>
      <c r="AI66" s="55">
        <f t="shared" si="22"/>
        <v>-7.7719732241545714E-3</v>
      </c>
      <c r="AJ66" s="119">
        <f t="shared" si="29"/>
        <v>0</v>
      </c>
      <c r="AL66" s="120">
        <v>117078</v>
      </c>
      <c r="AM66" s="50">
        <v>12695</v>
      </c>
      <c r="AN66" s="50">
        <v>21462</v>
      </c>
    </row>
    <row r="67" spans="1:40">
      <c r="A67" s="9" t="s">
        <v>158</v>
      </c>
      <c r="B67" s="23" t="s">
        <v>159</v>
      </c>
      <c r="E67" s="134">
        <v>550854</v>
      </c>
      <c r="F67" s="52">
        <v>335015.1875</v>
      </c>
      <c r="G67" s="251">
        <f t="shared" si="7"/>
        <v>1644.2657543697178</v>
      </c>
      <c r="H67" s="53">
        <v>-1.6869966511880885E-2</v>
      </c>
      <c r="J67" s="131">
        <v>561849.18801225547</v>
      </c>
      <c r="K67" s="54">
        <v>336898.34375</v>
      </c>
      <c r="L67" s="54">
        <f t="shared" si="8"/>
        <v>1667.711339148593</v>
      </c>
      <c r="M67" s="127">
        <f t="shared" si="9"/>
        <v>5.621107102793621E-3</v>
      </c>
      <c r="N67" s="120">
        <f t="shared" si="10"/>
        <v>576548</v>
      </c>
      <c r="O67" s="125">
        <f t="shared" si="11"/>
        <v>-1.9569642969770817E-2</v>
      </c>
      <c r="P67" s="55">
        <f t="shared" si="12"/>
        <v>-1.4058538926073783E-2</v>
      </c>
      <c r="Q67" s="125">
        <f t="shared" si="13"/>
        <v>4.4922358793509032E-2</v>
      </c>
      <c r="R67" s="55">
        <f t="shared" si="14"/>
        <v>3.9081570000000003E-2</v>
      </c>
      <c r="S67" s="56">
        <f t="shared" si="15"/>
        <v>576548</v>
      </c>
      <c r="T67" s="123">
        <f t="shared" si="16"/>
        <v>0.3311787732879572</v>
      </c>
      <c r="U67" s="49">
        <f t="shared" si="17"/>
        <v>4.7272415403853962E-2</v>
      </c>
      <c r="V67" s="49">
        <f t="shared" si="23"/>
        <v>4.1418490529756519E-2</v>
      </c>
      <c r="W67" s="56">
        <f t="shared" si="18"/>
        <v>576894.19911487459</v>
      </c>
      <c r="X67" s="122">
        <f t="shared" si="19"/>
        <v>4.7272415403853962E-2</v>
      </c>
      <c r="Y67" s="55">
        <f t="shared" si="20"/>
        <v>4.1418490529756546E-2</v>
      </c>
      <c r="Z67" s="56">
        <f t="shared" si="21"/>
        <v>576894.19911487459</v>
      </c>
      <c r="AA67" s="124">
        <f t="shared" si="24"/>
        <v>576894.19911487459</v>
      </c>
      <c r="AB67" s="51">
        <f t="shared" si="25"/>
        <v>1712.3687599454831</v>
      </c>
      <c r="AC67" s="55">
        <f t="shared" si="26"/>
        <v>4.7272415403853962E-2</v>
      </c>
      <c r="AD67" s="55">
        <f t="shared" si="27"/>
        <v>4.1418490529756546E-2</v>
      </c>
      <c r="AE67" s="116"/>
      <c r="AF67" s="160">
        <v>587772.69138568919</v>
      </c>
      <c r="AG67" s="118">
        <f t="shared" si="28"/>
        <v>1744.6588927782141</v>
      </c>
      <c r="AH67" s="55">
        <f t="shared" si="22"/>
        <v>-1.8507992001411733E-2</v>
      </c>
      <c r="AI67" s="55">
        <f t="shared" si="22"/>
        <v>-1.8507992001411622E-2</v>
      </c>
      <c r="AJ67" s="119">
        <f t="shared" si="29"/>
        <v>0</v>
      </c>
      <c r="AL67" s="120">
        <v>427657</v>
      </c>
      <c r="AM67" s="50">
        <v>48826</v>
      </c>
      <c r="AN67" s="50">
        <v>100065</v>
      </c>
    </row>
    <row r="68" spans="1:40">
      <c r="A68" s="9" t="s">
        <v>160</v>
      </c>
      <c r="B68" s="23" t="s">
        <v>161</v>
      </c>
      <c r="E68" s="134">
        <v>674278</v>
      </c>
      <c r="F68" s="52">
        <v>412727.875</v>
      </c>
      <c r="G68" s="251">
        <f t="shared" si="7"/>
        <v>1633.7108318647001</v>
      </c>
      <c r="H68" s="53">
        <v>-1.9126564792961265E-2</v>
      </c>
      <c r="J68" s="131">
        <v>688062.48642697302</v>
      </c>
      <c r="K68" s="54">
        <v>415521.0625</v>
      </c>
      <c r="L68" s="54">
        <f t="shared" si="8"/>
        <v>1655.9027893489106</v>
      </c>
      <c r="M68" s="127">
        <f t="shared" si="9"/>
        <v>6.7676250362300738E-3</v>
      </c>
      <c r="N68" s="120">
        <f t="shared" si="10"/>
        <v>705210</v>
      </c>
      <c r="O68" s="125">
        <f t="shared" si="11"/>
        <v>-2.0033771203767037E-2</v>
      </c>
      <c r="P68" s="55">
        <f t="shared" si="12"/>
        <v>-1.3401727219105708E-2</v>
      </c>
      <c r="Q68" s="125">
        <f t="shared" si="13"/>
        <v>4.611368444781716E-2</v>
      </c>
      <c r="R68" s="55">
        <f t="shared" si="14"/>
        <v>3.9081570000000003E-2</v>
      </c>
      <c r="S68" s="56">
        <f t="shared" si="15"/>
        <v>705371.44292210531</v>
      </c>
      <c r="T68" s="123">
        <f t="shared" si="16"/>
        <v>0.31570617712852078</v>
      </c>
      <c r="U68" s="49">
        <f t="shared" si="17"/>
        <v>4.8356501097559512E-2</v>
      </c>
      <c r="V68" s="49">
        <f t="shared" si="23"/>
        <v>4.1309310139797828E-2</v>
      </c>
      <c r="W68" s="56">
        <f t="shared" si="18"/>
        <v>706883.72484706028</v>
      </c>
      <c r="X68" s="122">
        <f t="shared" si="19"/>
        <v>4.8356501097559512E-2</v>
      </c>
      <c r="Y68" s="55">
        <f t="shared" si="20"/>
        <v>4.1309310139797883E-2</v>
      </c>
      <c r="Z68" s="56">
        <f t="shared" si="21"/>
        <v>706883.72484706028</v>
      </c>
      <c r="AA68" s="124">
        <f t="shared" si="24"/>
        <v>706883.72484706028</v>
      </c>
      <c r="AB68" s="51">
        <f t="shared" si="25"/>
        <v>1701.1982992969467</v>
      </c>
      <c r="AC68" s="55">
        <f t="shared" si="26"/>
        <v>4.8356501097559512E-2</v>
      </c>
      <c r="AD68" s="55">
        <f t="shared" si="27"/>
        <v>4.1309310139798106E-2</v>
      </c>
      <c r="AE68" s="116"/>
      <c r="AF68" s="160">
        <v>720194.25521366671</v>
      </c>
      <c r="AG68" s="118">
        <f t="shared" si="28"/>
        <v>1733.231646262617</v>
      </c>
      <c r="AH68" s="55">
        <f t="shared" si="22"/>
        <v>-1.8481861345391426E-2</v>
      </c>
      <c r="AI68" s="55">
        <f t="shared" si="22"/>
        <v>-1.8481861345391426E-2</v>
      </c>
      <c r="AJ68" s="119">
        <f t="shared" si="29"/>
        <v>0</v>
      </c>
      <c r="AL68" s="120">
        <v>515656</v>
      </c>
      <c r="AM68" s="50">
        <v>61783</v>
      </c>
      <c r="AN68" s="50">
        <v>127771</v>
      </c>
    </row>
    <row r="69" spans="1:40">
      <c r="A69" s="9" t="s">
        <v>162</v>
      </c>
      <c r="B69" s="23" t="s">
        <v>163</v>
      </c>
      <c r="E69" s="134">
        <v>420561</v>
      </c>
      <c r="F69" s="52">
        <v>239817.171875</v>
      </c>
      <c r="G69" s="251">
        <f t="shared" si="7"/>
        <v>1753.6734200969111</v>
      </c>
      <c r="H69" s="53">
        <v>-2.2535312276673936E-2</v>
      </c>
      <c r="J69" s="131">
        <v>431076.30225217459</v>
      </c>
      <c r="K69" s="54">
        <v>240844.4375</v>
      </c>
      <c r="L69" s="54">
        <f t="shared" si="8"/>
        <v>1789.8536778628095</v>
      </c>
      <c r="M69" s="127">
        <f t="shared" si="9"/>
        <v>4.2835365664950498E-3</v>
      </c>
      <c r="N69" s="120">
        <f t="shared" si="10"/>
        <v>439690</v>
      </c>
      <c r="O69" s="125">
        <f t="shared" si="11"/>
        <v>-2.43931345732461E-2</v>
      </c>
      <c r="P69" s="55">
        <f t="shared" si="12"/>
        <v>-2.0214086890666838E-2</v>
      </c>
      <c r="Q69" s="125">
        <f t="shared" si="13"/>
        <v>4.3532513900666148E-2</v>
      </c>
      <c r="R69" s="55">
        <f t="shared" si="14"/>
        <v>3.9081570000000003E-2</v>
      </c>
      <c r="S69" s="56">
        <f t="shared" si="15"/>
        <v>439690</v>
      </c>
      <c r="T69" s="123">
        <f t="shared" si="16"/>
        <v>0.47618579247742843</v>
      </c>
      <c r="U69" s="49">
        <f t="shared" si="17"/>
        <v>4.6907051159202462E-2</v>
      </c>
      <c r="V69" s="49">
        <f t="shared" si="23"/>
        <v>4.2441713959019078E-2</v>
      </c>
      <c r="W69" s="56">
        <f t="shared" si="18"/>
        <v>440288.27634256537</v>
      </c>
      <c r="X69" s="122">
        <f t="shared" si="19"/>
        <v>4.6907051159202462E-2</v>
      </c>
      <c r="Y69" s="55">
        <f t="shared" si="20"/>
        <v>4.2441713959019189E-2</v>
      </c>
      <c r="Z69" s="56">
        <f t="shared" si="21"/>
        <v>440288.27634256537</v>
      </c>
      <c r="AA69" s="124">
        <f t="shared" si="24"/>
        <v>440288.27634256537</v>
      </c>
      <c r="AB69" s="51">
        <f t="shared" si="25"/>
        <v>1828.1023257701991</v>
      </c>
      <c r="AC69" s="55">
        <f t="shared" si="26"/>
        <v>4.6907051159202462E-2</v>
      </c>
      <c r="AD69" s="55">
        <f t="shared" si="27"/>
        <v>4.2441713959019189E-2</v>
      </c>
      <c r="AE69" s="116"/>
      <c r="AF69" s="160">
        <v>451086.51083487441</v>
      </c>
      <c r="AG69" s="118">
        <f t="shared" si="28"/>
        <v>1872.9372183855166</v>
      </c>
      <c r="AH69" s="55">
        <f t="shared" si="22"/>
        <v>-2.3938278429837312E-2</v>
      </c>
      <c r="AI69" s="55">
        <f t="shared" si="22"/>
        <v>-2.3938278429837312E-2</v>
      </c>
      <c r="AJ69" s="119">
        <f t="shared" si="29"/>
        <v>0</v>
      </c>
      <c r="AL69" s="120">
        <v>324582</v>
      </c>
      <c r="AM69" s="50">
        <v>36434</v>
      </c>
      <c r="AN69" s="50">
        <v>78674</v>
      </c>
    </row>
    <row r="70" spans="1:40">
      <c r="A70" s="9" t="s">
        <v>164</v>
      </c>
      <c r="B70" s="23" t="s">
        <v>165</v>
      </c>
      <c r="E70" s="134">
        <v>381274</v>
      </c>
      <c r="F70" s="52">
        <v>196347.5</v>
      </c>
      <c r="G70" s="251">
        <f t="shared" si="7"/>
        <v>1941.8327200499116</v>
      </c>
      <c r="H70" s="53">
        <v>-1.3026342979457373E-2</v>
      </c>
      <c r="J70" s="131">
        <v>387100.31971189776</v>
      </c>
      <c r="K70" s="54">
        <v>197463.0625</v>
      </c>
      <c r="L70" s="54">
        <f t="shared" si="8"/>
        <v>1960.368257288108</v>
      </c>
      <c r="M70" s="127">
        <f t="shared" si="9"/>
        <v>5.681572212531405E-3</v>
      </c>
      <c r="N70" s="120">
        <f t="shared" si="10"/>
        <v>398137</v>
      </c>
      <c r="O70" s="125">
        <f t="shared" si="11"/>
        <v>-1.5051188064721943E-2</v>
      </c>
      <c r="P70" s="55">
        <f t="shared" si="12"/>
        <v>-9.4551302640646373E-3</v>
      </c>
      <c r="Q70" s="125">
        <f t="shared" si="13"/>
        <v>4.4985186974665581E-2</v>
      </c>
      <c r="R70" s="55">
        <f t="shared" si="14"/>
        <v>3.9081570000000003E-2</v>
      </c>
      <c r="S70" s="56">
        <f t="shared" si="15"/>
        <v>398425.68217857863</v>
      </c>
      <c r="T70" s="123">
        <f t="shared" si="16"/>
        <v>0.22273569526654033</v>
      </c>
      <c r="U70" s="49">
        <f t="shared" si="17"/>
        <v>4.656582259589781E-2</v>
      </c>
      <c r="V70" s="49">
        <f t="shared" si="23"/>
        <v>4.065327586088676E-2</v>
      </c>
      <c r="W70" s="56">
        <f t="shared" si="18"/>
        <v>399028.33744442835</v>
      </c>
      <c r="X70" s="122">
        <f t="shared" si="19"/>
        <v>4.656582259589781E-2</v>
      </c>
      <c r="Y70" s="55">
        <f t="shared" si="20"/>
        <v>4.0653275860886851E-2</v>
      </c>
      <c r="Z70" s="56">
        <f t="shared" si="21"/>
        <v>399028.33744442835</v>
      </c>
      <c r="AA70" s="124">
        <f t="shared" si="24"/>
        <v>399028.33744442835</v>
      </c>
      <c r="AB70" s="51">
        <f t="shared" si="25"/>
        <v>2020.7745812937969</v>
      </c>
      <c r="AC70" s="55">
        <f t="shared" si="26"/>
        <v>4.656582259589781E-2</v>
      </c>
      <c r="AD70" s="55">
        <f t="shared" si="27"/>
        <v>4.0653275860886851E-2</v>
      </c>
      <c r="AE70" s="116"/>
      <c r="AF70" s="160">
        <v>404783.61642060883</v>
      </c>
      <c r="AG70" s="118">
        <f t="shared" si="28"/>
        <v>2049.9206853970923</v>
      </c>
      <c r="AH70" s="55">
        <f t="shared" si="22"/>
        <v>-1.4218161859100964E-2</v>
      </c>
      <c r="AI70" s="55">
        <f t="shared" si="22"/>
        <v>-1.4218161859101075E-2</v>
      </c>
      <c r="AJ70" s="119">
        <f t="shared" si="29"/>
        <v>0</v>
      </c>
      <c r="AL70" s="120">
        <v>305619</v>
      </c>
      <c r="AM70" s="50">
        <v>31002</v>
      </c>
      <c r="AN70" s="50">
        <v>61516</v>
      </c>
    </row>
    <row r="71" spans="1:40">
      <c r="A71" s="9" t="s">
        <v>166</v>
      </c>
      <c r="B71" s="23" t="s">
        <v>167</v>
      </c>
      <c r="E71" s="134">
        <v>474494</v>
      </c>
      <c r="F71" s="52">
        <v>300121.75</v>
      </c>
      <c r="G71" s="251">
        <f t="shared" si="7"/>
        <v>1581.005042120406</v>
      </c>
      <c r="H71" s="53">
        <v>-3.220342629429862E-2</v>
      </c>
      <c r="J71" s="131">
        <v>492673.09368955018</v>
      </c>
      <c r="K71" s="54">
        <v>302910.25</v>
      </c>
      <c r="L71" s="54">
        <f t="shared" si="8"/>
        <v>1626.4655741743641</v>
      </c>
      <c r="M71" s="127">
        <f t="shared" si="9"/>
        <v>9.2912293094384868E-3</v>
      </c>
      <c r="N71" s="120">
        <f t="shared" si="10"/>
        <v>499505</v>
      </c>
      <c r="O71" s="125">
        <f t="shared" si="11"/>
        <v>-3.6898896900193656E-2</v>
      </c>
      <c r="P71" s="55">
        <f t="shared" si="12"/>
        <v>-2.7950503703120244E-2</v>
      </c>
      <c r="Q71" s="125">
        <f t="shared" si="13"/>
        <v>4.8735915138081287E-2</v>
      </c>
      <c r="R71" s="55">
        <f t="shared" si="14"/>
        <v>3.9081570000000003E-2</v>
      </c>
      <c r="S71" s="56">
        <f t="shared" si="15"/>
        <v>499505</v>
      </c>
      <c r="T71" s="123">
        <f t="shared" si="16"/>
        <v>0.65843353835383378</v>
      </c>
      <c r="U71" s="49">
        <f t="shared" si="17"/>
        <v>5.3425235398720794E-2</v>
      </c>
      <c r="V71" s="49">
        <f t="shared" si="23"/>
        <v>4.3727721798869683E-2</v>
      </c>
      <c r="W71" s="56">
        <f t="shared" si="18"/>
        <v>499843.95364528062</v>
      </c>
      <c r="X71" s="122">
        <f t="shared" si="19"/>
        <v>5.3425235398720794E-2</v>
      </c>
      <c r="Y71" s="55">
        <f t="shared" si="20"/>
        <v>4.3727721798869634E-2</v>
      </c>
      <c r="Z71" s="56">
        <f t="shared" si="21"/>
        <v>499843.95364528062</v>
      </c>
      <c r="AA71" s="124">
        <f t="shared" si="24"/>
        <v>499843.95364528062</v>
      </c>
      <c r="AB71" s="51">
        <f t="shared" si="25"/>
        <v>1650.1387907648573</v>
      </c>
      <c r="AC71" s="55">
        <f t="shared" si="26"/>
        <v>5.3425235398720794E-2</v>
      </c>
      <c r="AD71" s="55">
        <f t="shared" si="27"/>
        <v>4.3727721798869634E-2</v>
      </c>
      <c r="AE71" s="116"/>
      <c r="AF71" s="160">
        <v>515418.15579697787</v>
      </c>
      <c r="AG71" s="118">
        <f t="shared" si="28"/>
        <v>1701.5540272967912</v>
      </c>
      <c r="AH71" s="55">
        <f t="shared" si="22"/>
        <v>-3.0216634739254067E-2</v>
      </c>
      <c r="AI71" s="55">
        <f t="shared" si="22"/>
        <v>-3.0216634739254067E-2</v>
      </c>
      <c r="AJ71" s="119">
        <f t="shared" si="29"/>
        <v>0</v>
      </c>
      <c r="AL71" s="120">
        <v>370990</v>
      </c>
      <c r="AM71" s="50">
        <v>40457</v>
      </c>
      <c r="AN71" s="50">
        <v>88058</v>
      </c>
    </row>
    <row r="72" spans="1:40">
      <c r="A72" s="9" t="s">
        <v>168</v>
      </c>
      <c r="B72" s="23" t="s">
        <v>169</v>
      </c>
      <c r="E72" s="134">
        <v>1177994</v>
      </c>
      <c r="F72" s="52">
        <v>695931.1875</v>
      </c>
      <c r="G72" s="251">
        <f t="shared" si="7"/>
        <v>1692.6874684718739</v>
      </c>
      <c r="H72" s="53">
        <v>-1.6970050108707557E-2</v>
      </c>
      <c r="J72" s="131">
        <v>1202785.9623824381</v>
      </c>
      <c r="K72" s="54">
        <v>700670.125</v>
      </c>
      <c r="L72" s="54">
        <f t="shared" si="8"/>
        <v>1716.6223012326066</v>
      </c>
      <c r="M72" s="127">
        <f t="shared" si="9"/>
        <v>6.8094914915708404E-3</v>
      </c>
      <c r="N72" s="120">
        <f t="shared" si="10"/>
        <v>1233683</v>
      </c>
      <c r="O72" s="125">
        <f t="shared" si="11"/>
        <v>-2.0612114838230222E-2</v>
      </c>
      <c r="P72" s="55">
        <f t="shared" si="12"/>
        <v>-1.3942981367273677E-2</v>
      </c>
      <c r="Q72" s="125">
        <f t="shared" si="13"/>
        <v>4.6157187109963083E-2</v>
      </c>
      <c r="R72" s="55">
        <f t="shared" si="14"/>
        <v>3.9081570000000003E-2</v>
      </c>
      <c r="S72" s="56">
        <f t="shared" si="15"/>
        <v>1233683</v>
      </c>
      <c r="T72" s="123">
        <f t="shared" si="16"/>
        <v>0.32845656931151179</v>
      </c>
      <c r="U72" s="49">
        <f t="shared" si="17"/>
        <v>4.8490681194304219E-2</v>
      </c>
      <c r="V72" s="49">
        <f t="shared" si="23"/>
        <v>4.1399281646603822E-2</v>
      </c>
      <c r="W72" s="56">
        <f t="shared" si="18"/>
        <v>1235115.7315028033</v>
      </c>
      <c r="X72" s="122">
        <f t="shared" si="19"/>
        <v>4.8490681194304219E-2</v>
      </c>
      <c r="Y72" s="55">
        <f t="shared" si="20"/>
        <v>4.1399281646603781E-2</v>
      </c>
      <c r="Z72" s="56">
        <f t="shared" si="21"/>
        <v>1235115.7315028033</v>
      </c>
      <c r="AA72" s="124">
        <f t="shared" si="24"/>
        <v>1235115.7315028033</v>
      </c>
      <c r="AB72" s="51">
        <f t="shared" si="25"/>
        <v>1762.7635137188179</v>
      </c>
      <c r="AC72" s="55">
        <f t="shared" si="26"/>
        <v>4.8490681194304219E-2</v>
      </c>
      <c r="AD72" s="55">
        <f t="shared" si="27"/>
        <v>4.1399281646603781E-2</v>
      </c>
      <c r="AE72" s="116"/>
      <c r="AF72" s="160">
        <v>1258328.8154142278</v>
      </c>
      <c r="AG72" s="118">
        <f t="shared" si="28"/>
        <v>1795.8933462650884</v>
      </c>
      <c r="AH72" s="55">
        <f t="shared" si="22"/>
        <v>-1.8447550137189683E-2</v>
      </c>
      <c r="AI72" s="55">
        <f t="shared" si="22"/>
        <v>-1.8447550137189683E-2</v>
      </c>
      <c r="AJ72" s="119">
        <f t="shared" si="29"/>
        <v>0</v>
      </c>
      <c r="AL72" s="120">
        <v>919115</v>
      </c>
      <c r="AM72" s="50">
        <v>101100</v>
      </c>
      <c r="AN72" s="50">
        <v>213468</v>
      </c>
    </row>
    <row r="73" spans="1:40">
      <c r="A73" s="9" t="s">
        <v>170</v>
      </c>
      <c r="B73" s="23" t="s">
        <v>171</v>
      </c>
      <c r="E73" s="134">
        <v>247348</v>
      </c>
      <c r="F73" s="52">
        <v>136950.875</v>
      </c>
      <c r="G73" s="251">
        <f t="shared" si="7"/>
        <v>1806.1074819711814</v>
      </c>
      <c r="H73" s="53">
        <v>-1.1174907872668172E-2</v>
      </c>
      <c r="J73" s="131">
        <v>251060.54849869185</v>
      </c>
      <c r="K73" s="54">
        <v>137881.5625</v>
      </c>
      <c r="L73" s="54">
        <f t="shared" si="8"/>
        <v>1820.8420614517756</v>
      </c>
      <c r="M73" s="127">
        <f t="shared" si="9"/>
        <v>6.7957762226784624E-3</v>
      </c>
      <c r="N73" s="120">
        <f t="shared" si="10"/>
        <v>258631</v>
      </c>
      <c r="O73" s="125">
        <f t="shared" si="11"/>
        <v>-1.4787462709264343E-2</v>
      </c>
      <c r="P73" s="55">
        <f t="shared" si="12"/>
        <v>-8.092178774059211E-3</v>
      </c>
      <c r="Q73" s="125">
        <f t="shared" si="13"/>
        <v>4.614293582682949E-2</v>
      </c>
      <c r="R73" s="55">
        <f t="shared" si="14"/>
        <v>3.9081570000000003E-2</v>
      </c>
      <c r="S73" s="56">
        <f t="shared" si="15"/>
        <v>258761.36289089461</v>
      </c>
      <c r="T73" s="123">
        <f t="shared" si="16"/>
        <v>0.19062847524285537</v>
      </c>
      <c r="U73" s="49">
        <f t="shared" si="17"/>
        <v>4.7497222515365811E-2</v>
      </c>
      <c r="V73" s="49">
        <f t="shared" ref="V73:V104" si="30">MAX(R73,NewMinGrowthPerHead(P73,$P$2,$L$1,$U$1,$T$2,AG73,G73,T73, $P$1))</f>
        <v>4.0426715381536471E-2</v>
      </c>
      <c r="W73" s="56">
        <f t="shared" si="18"/>
        <v>259096.34299473072</v>
      </c>
      <c r="X73" s="122">
        <f t="shared" si="19"/>
        <v>4.7497222515365811E-2</v>
      </c>
      <c r="Y73" s="55">
        <f t="shared" si="20"/>
        <v>4.0426715381536527E-2</v>
      </c>
      <c r="Z73" s="56">
        <f t="shared" si="21"/>
        <v>259096.34299473072</v>
      </c>
      <c r="AA73" s="124">
        <f t="shared" ref="AA73:AA104" si="31">Z73</f>
        <v>259096.34299473072</v>
      </c>
      <c r="AB73" s="51">
        <f t="shared" ref="AB73:AB104" si="32">AA73/K73*1000</f>
        <v>1879.122475093294</v>
      </c>
      <c r="AC73" s="55">
        <f t="shared" ref="AC73:AC104" si="33">AA73/E73-1</f>
        <v>4.7497222515365811E-2</v>
      </c>
      <c r="AD73" s="55">
        <f t="shared" ref="AD73:AD104" si="34">AB73/G73-1</f>
        <v>4.0426715381536527E-2</v>
      </c>
      <c r="AE73" s="116"/>
      <c r="AF73" s="160">
        <v>262448.97318460286</v>
      </c>
      <c r="AG73" s="118">
        <f t="shared" ref="AG73:AG104" si="35">AF73/K73*1000</f>
        <v>1903.4377651805539</v>
      </c>
      <c r="AH73" s="55">
        <f t="shared" si="22"/>
        <v>-1.2774407722730752E-2</v>
      </c>
      <c r="AI73" s="55">
        <f t="shared" si="22"/>
        <v>-1.2774407722730752E-2</v>
      </c>
      <c r="AJ73" s="119">
        <f t="shared" ref="AJ73:AJ104" si="36">IF(AF73=N73,1,0)</f>
        <v>0</v>
      </c>
      <c r="AL73" s="120">
        <v>200068</v>
      </c>
      <c r="AM73" s="50">
        <v>20925</v>
      </c>
      <c r="AN73" s="50">
        <v>37638</v>
      </c>
    </row>
    <row r="74" spans="1:40">
      <c r="A74" s="9" t="s">
        <v>172</v>
      </c>
      <c r="B74" s="23" t="s">
        <v>173</v>
      </c>
      <c r="E74" s="134">
        <v>679665</v>
      </c>
      <c r="F74" s="52">
        <v>383184.875</v>
      </c>
      <c r="G74" s="251">
        <f t="shared" ref="G74:G137" si="37">E74/F74*1000</f>
        <v>1773.7260636918406</v>
      </c>
      <c r="H74" s="53">
        <v>-2.4901158975547566E-2</v>
      </c>
      <c r="J74" s="131">
        <v>696192.73580613208</v>
      </c>
      <c r="K74" s="54">
        <v>384540.0625</v>
      </c>
      <c r="L74" s="54">
        <f t="shared" ref="L74:L137" si="38">J74/K74*1000</f>
        <v>1810.455668207866</v>
      </c>
      <c r="M74" s="127">
        <f t="shared" ref="M74:M137" si="39">K74/F74-1</f>
        <v>3.5366414188451323E-3</v>
      </c>
      <c r="N74" s="120">
        <f t="shared" ref="N74:N137" si="40">SUM(AL74:AN74)</f>
        <v>711848</v>
      </c>
      <c r="O74" s="125">
        <f t="shared" ref="O74:O137" si="41">E74/J74-1</f>
        <v>-2.3740172736784415E-2</v>
      </c>
      <c r="P74" s="55">
        <f t="shared" ref="P74:P137" si="42">G74/L74-1</f>
        <v>-2.0287491796130652E-2</v>
      </c>
      <c r="Q74" s="125">
        <f t="shared" ref="Q74:Q137" si="43">(1+M74)*(1+R74)-1</f>
        <v>4.2756428918020672E-2</v>
      </c>
      <c r="R74" s="55">
        <f t="shared" ref="R74:R137" si="44">MinGrowthPerHead(P74,0,1,$Q$1,$Q$2,$R$1,$R$2)</f>
        <v>3.9081570000000003E-2</v>
      </c>
      <c r="S74" s="56">
        <f t="shared" ref="S74:S137" si="45">MAX((1+IF($S$2=1,Q74,0))*$E74,$N74)</f>
        <v>711848</v>
      </c>
      <c r="T74" s="123">
        <f t="shared" ref="T74:T137" si="46">MinMaxRamp(P74,0,1,$P$2,$T$2)</f>
        <v>0.47791500108670559</v>
      </c>
      <c r="U74" s="49">
        <f t="shared" ref="U74:U137" si="47">(1+M74)*(1+V74)-1</f>
        <v>4.6140701593947009E-2</v>
      </c>
      <c r="V74" s="49">
        <f t="shared" si="30"/>
        <v>4.2453915897745803E-2</v>
      </c>
      <c r="W74" s="56">
        <f t="shared" ref="W74:W137" si="48">MAX((1+IF($S$2=1,U74,0))*$E74,$N74)</f>
        <v>711848</v>
      </c>
      <c r="X74" s="122">
        <f t="shared" ref="X74:X137" si="49">MAX(U74,$X$1)</f>
        <v>4.6140701593947009E-2</v>
      </c>
      <c r="Y74" s="55">
        <f t="shared" ref="Y74:Y137" si="50">(1+X74)/(1+M74) - 1</f>
        <v>4.245391589774572E-2</v>
      </c>
      <c r="Z74" s="56">
        <f t="shared" ref="Z74:Z137" si="51">MAX((1+IF($Z$2=1,X74,0))*$E74,$N74)</f>
        <v>711848</v>
      </c>
      <c r="AA74" s="124">
        <f t="shared" si="31"/>
        <v>711848</v>
      </c>
      <c r="AB74" s="51">
        <f t="shared" si="32"/>
        <v>1851.1673279815936</v>
      </c>
      <c r="AC74" s="55">
        <f t="shared" si="33"/>
        <v>4.7351268639697519E-2</v>
      </c>
      <c r="AD74" s="55">
        <f t="shared" si="34"/>
        <v>4.36602166901503E-2</v>
      </c>
      <c r="AE74" s="116"/>
      <c r="AF74" s="160">
        <v>728928.03725884925</v>
      </c>
      <c r="AG74" s="118">
        <f t="shared" si="35"/>
        <v>1895.5841233287604</v>
      </c>
      <c r="AH74" s="55">
        <f t="shared" ref="AH74:AI137" si="52">AA74/AF74-1</f>
        <v>-2.3431719437050469E-2</v>
      </c>
      <c r="AI74" s="55">
        <f t="shared" si="52"/>
        <v>-2.3431719437050469E-2</v>
      </c>
      <c r="AJ74" s="119">
        <f t="shared" si="36"/>
        <v>0</v>
      </c>
      <c r="AL74" s="120">
        <v>504609</v>
      </c>
      <c r="AM74" s="50">
        <v>57802</v>
      </c>
      <c r="AN74" s="50">
        <v>149437</v>
      </c>
    </row>
    <row r="75" spans="1:40">
      <c r="A75" s="9" t="s">
        <v>174</v>
      </c>
      <c r="B75" s="23" t="s">
        <v>175</v>
      </c>
      <c r="E75" s="134">
        <v>279175</v>
      </c>
      <c r="F75" s="52">
        <v>154496.78125</v>
      </c>
      <c r="G75" s="251">
        <f t="shared" si="37"/>
        <v>1806.9955745437253</v>
      </c>
      <c r="H75" s="53">
        <v>-1.1918965636821044E-2</v>
      </c>
      <c r="J75" s="131">
        <v>283152.19906407327</v>
      </c>
      <c r="K75" s="54">
        <v>155536.734375</v>
      </c>
      <c r="L75" s="54">
        <f t="shared" si="38"/>
        <v>1820.4844032625219</v>
      </c>
      <c r="M75" s="127">
        <f t="shared" si="39"/>
        <v>6.7312284216276552E-3</v>
      </c>
      <c r="N75" s="120">
        <f t="shared" si="40"/>
        <v>292852</v>
      </c>
      <c r="O75" s="125">
        <f t="shared" si="41"/>
        <v>-1.4046152836599712E-2</v>
      </c>
      <c r="P75" s="55">
        <f t="shared" si="42"/>
        <v>-7.4094722781601341E-3</v>
      </c>
      <c r="Q75" s="125">
        <f t="shared" si="43"/>
        <v>4.6075865396373539E-2</v>
      </c>
      <c r="R75" s="55">
        <f t="shared" si="44"/>
        <v>3.9081570000000003E-2</v>
      </c>
      <c r="S75" s="56">
        <f t="shared" si="45"/>
        <v>292852</v>
      </c>
      <c r="T75" s="123">
        <f t="shared" si="46"/>
        <v>0.17454587227703494</v>
      </c>
      <c r="U75" s="49">
        <f t="shared" si="47"/>
        <v>4.7315816541720013E-2</v>
      </c>
      <c r="V75" s="49">
        <f t="shared" si="30"/>
        <v>4.0313230556800833E-2</v>
      </c>
      <c r="W75" s="56">
        <f t="shared" si="48"/>
        <v>292852</v>
      </c>
      <c r="X75" s="122">
        <f t="shared" si="49"/>
        <v>4.7315816541720013E-2</v>
      </c>
      <c r="Y75" s="55">
        <f t="shared" si="50"/>
        <v>4.0313230556800805E-2</v>
      </c>
      <c r="Z75" s="56">
        <f t="shared" si="51"/>
        <v>292852</v>
      </c>
      <c r="AA75" s="124">
        <f t="shared" si="31"/>
        <v>292852</v>
      </c>
      <c r="AB75" s="51">
        <f t="shared" si="32"/>
        <v>1882.8478119768931</v>
      </c>
      <c r="AC75" s="55">
        <f t="shared" si="33"/>
        <v>4.8990776394734592E-2</v>
      </c>
      <c r="AD75" s="55">
        <f t="shared" si="34"/>
        <v>4.1976991256506446E-2</v>
      </c>
      <c r="AE75" s="116"/>
      <c r="AF75" s="160">
        <v>296141.76886381698</v>
      </c>
      <c r="AG75" s="118">
        <f t="shared" si="35"/>
        <v>1903.9988852396591</v>
      </c>
      <c r="AH75" s="55">
        <f t="shared" si="52"/>
        <v>-1.1108763469734662E-2</v>
      </c>
      <c r="AI75" s="55">
        <f t="shared" si="52"/>
        <v>-1.1108763469734773E-2</v>
      </c>
      <c r="AJ75" s="119">
        <f t="shared" si="36"/>
        <v>0</v>
      </c>
      <c r="AL75" s="120">
        <v>217772</v>
      </c>
      <c r="AM75" s="50">
        <v>22725</v>
      </c>
      <c r="AN75" s="50">
        <v>52355</v>
      </c>
    </row>
    <row r="76" spans="1:40">
      <c r="A76" s="9" t="s">
        <v>176</v>
      </c>
      <c r="B76" s="23" t="s">
        <v>177</v>
      </c>
      <c r="E76" s="134">
        <v>175775</v>
      </c>
      <c r="F76" s="52">
        <v>95121.6640625</v>
      </c>
      <c r="G76" s="251">
        <f t="shared" si="37"/>
        <v>1847.896604126968</v>
      </c>
      <c r="H76" s="53">
        <v>1.9638206489447363E-2</v>
      </c>
      <c r="J76" s="131">
        <v>172607.27460550619</v>
      </c>
      <c r="K76" s="54">
        <v>95606.65625</v>
      </c>
      <c r="L76" s="54">
        <f t="shared" si="38"/>
        <v>1805.3897225958699</v>
      </c>
      <c r="M76" s="127">
        <f t="shared" si="39"/>
        <v>5.0986512092696668E-3</v>
      </c>
      <c r="N76" s="120">
        <f t="shared" si="40"/>
        <v>183436</v>
      </c>
      <c r="O76" s="125">
        <f t="shared" si="41"/>
        <v>1.835221256887154E-2</v>
      </c>
      <c r="P76" s="55">
        <f t="shared" si="42"/>
        <v>2.3544435308948009E-2</v>
      </c>
      <c r="Q76" s="125">
        <f t="shared" si="43"/>
        <v>4.4379484503410227E-2</v>
      </c>
      <c r="R76" s="55">
        <f t="shared" si="44"/>
        <v>3.9081570000000003E-2</v>
      </c>
      <c r="S76" s="56">
        <f t="shared" si="45"/>
        <v>183575.80388858693</v>
      </c>
      <c r="T76" s="123">
        <f t="shared" si="46"/>
        <v>0</v>
      </c>
      <c r="U76" s="49">
        <f t="shared" si="47"/>
        <v>4.4379484503410227E-2</v>
      </c>
      <c r="V76" s="49">
        <f t="shared" si="30"/>
        <v>3.9081570000000003E-2</v>
      </c>
      <c r="W76" s="56">
        <f t="shared" si="48"/>
        <v>183575.80388858693</v>
      </c>
      <c r="X76" s="122">
        <f t="shared" si="49"/>
        <v>4.4379484503410227E-2</v>
      </c>
      <c r="Y76" s="55">
        <f t="shared" si="50"/>
        <v>3.908157000000001E-2</v>
      </c>
      <c r="Z76" s="56">
        <f t="shared" si="51"/>
        <v>183575.80388858693</v>
      </c>
      <c r="AA76" s="124">
        <f t="shared" si="31"/>
        <v>183575.80388858693</v>
      </c>
      <c r="AB76" s="51">
        <f t="shared" si="32"/>
        <v>1920.1153046139184</v>
      </c>
      <c r="AC76" s="55">
        <f t="shared" si="33"/>
        <v>4.4379484503410227E-2</v>
      </c>
      <c r="AD76" s="55">
        <f t="shared" si="34"/>
        <v>3.908157000000001E-2</v>
      </c>
      <c r="AE76" s="116"/>
      <c r="AF76" s="160">
        <v>180578.906343371</v>
      </c>
      <c r="AG76" s="118">
        <f t="shared" si="35"/>
        <v>1888.7691864380101</v>
      </c>
      <c r="AH76" s="55">
        <f t="shared" si="52"/>
        <v>1.6596055463517612E-2</v>
      </c>
      <c r="AI76" s="55">
        <f t="shared" si="52"/>
        <v>1.6596055463517612E-2</v>
      </c>
      <c r="AJ76" s="119">
        <f t="shared" si="36"/>
        <v>0</v>
      </c>
      <c r="AL76" s="120">
        <v>136302</v>
      </c>
      <c r="AM76" s="50">
        <v>14553</v>
      </c>
      <c r="AN76" s="50">
        <v>32581</v>
      </c>
    </row>
    <row r="77" spans="1:40">
      <c r="A77" s="9" t="s">
        <v>178</v>
      </c>
      <c r="B77" s="23" t="s">
        <v>179</v>
      </c>
      <c r="E77" s="134">
        <v>216121</v>
      </c>
      <c r="F77" s="52">
        <v>128916.765625</v>
      </c>
      <c r="G77" s="251">
        <f t="shared" si="37"/>
        <v>1676.4382735808338</v>
      </c>
      <c r="H77" s="53">
        <v>2.0183900504397334E-2</v>
      </c>
      <c r="J77" s="131">
        <v>212724.52598411639</v>
      </c>
      <c r="K77" s="54">
        <v>129817.625</v>
      </c>
      <c r="L77" s="54">
        <f t="shared" si="38"/>
        <v>1638.6413322853225</v>
      </c>
      <c r="M77" s="127">
        <f t="shared" si="39"/>
        <v>6.9879148040408179E-3</v>
      </c>
      <c r="N77" s="120">
        <f t="shared" si="40"/>
        <v>226012</v>
      </c>
      <c r="O77" s="125">
        <f t="shared" si="41"/>
        <v>1.5966537004469483E-2</v>
      </c>
      <c r="P77" s="55">
        <f t="shared" si="42"/>
        <v>2.3066024608813018E-2</v>
      </c>
      <c r="Q77" s="125">
        <f t="shared" si="43"/>
        <v>4.6342583485609046E-2</v>
      </c>
      <c r="R77" s="55">
        <f t="shared" si="44"/>
        <v>3.9081570000000003E-2</v>
      </c>
      <c r="S77" s="56">
        <f t="shared" si="45"/>
        <v>226136.60548549332</v>
      </c>
      <c r="T77" s="123">
        <f t="shared" si="46"/>
        <v>0</v>
      </c>
      <c r="U77" s="49">
        <f t="shared" si="47"/>
        <v>4.6342583485609046E-2</v>
      </c>
      <c r="V77" s="49">
        <f t="shared" si="30"/>
        <v>3.9081570000000003E-2</v>
      </c>
      <c r="W77" s="56">
        <f t="shared" si="48"/>
        <v>226136.60548549332</v>
      </c>
      <c r="X77" s="122">
        <f t="shared" si="49"/>
        <v>4.6342583485609046E-2</v>
      </c>
      <c r="Y77" s="55">
        <f t="shared" si="50"/>
        <v>3.908157000000001E-2</v>
      </c>
      <c r="Z77" s="56">
        <f t="shared" si="51"/>
        <v>226136.60548549332</v>
      </c>
      <c r="AA77" s="124">
        <f t="shared" si="31"/>
        <v>226136.60548549332</v>
      </c>
      <c r="AB77" s="51">
        <f t="shared" si="32"/>
        <v>1741.9561133204627</v>
      </c>
      <c r="AC77" s="55">
        <f t="shared" si="33"/>
        <v>4.6342583485609046E-2</v>
      </c>
      <c r="AD77" s="55">
        <f t="shared" si="34"/>
        <v>3.9081570000000232E-2</v>
      </c>
      <c r="AE77" s="116"/>
      <c r="AF77" s="160">
        <v>222551.3976924248</v>
      </c>
      <c r="AG77" s="118">
        <f t="shared" si="35"/>
        <v>1714.3388479986811</v>
      </c>
      <c r="AH77" s="55">
        <f t="shared" si="52"/>
        <v>1.6109572126900007E-2</v>
      </c>
      <c r="AI77" s="55">
        <f t="shared" si="52"/>
        <v>1.6109572126900007E-2</v>
      </c>
      <c r="AJ77" s="119">
        <f t="shared" si="36"/>
        <v>0</v>
      </c>
      <c r="AL77" s="120">
        <v>167080</v>
      </c>
      <c r="AM77" s="50">
        <v>18622</v>
      </c>
      <c r="AN77" s="50">
        <v>40310</v>
      </c>
    </row>
    <row r="78" spans="1:40">
      <c r="A78" s="9" t="s">
        <v>180</v>
      </c>
      <c r="B78" s="23" t="s">
        <v>181</v>
      </c>
      <c r="E78" s="134">
        <v>236412</v>
      </c>
      <c r="F78" s="52">
        <v>135580.46875</v>
      </c>
      <c r="G78" s="251">
        <f t="shared" si="37"/>
        <v>1743.7024829581139</v>
      </c>
      <c r="H78" s="53">
        <v>-1.4252581655920915E-2</v>
      </c>
      <c r="J78" s="131">
        <v>241142.36737549774</v>
      </c>
      <c r="K78" s="54">
        <v>136527.40625</v>
      </c>
      <c r="L78" s="54">
        <f t="shared" si="38"/>
        <v>1766.2561239457937</v>
      </c>
      <c r="M78" s="127">
        <f t="shared" si="39"/>
        <v>6.9843208887709896E-3</v>
      </c>
      <c r="N78" s="120">
        <f t="shared" si="40"/>
        <v>247313</v>
      </c>
      <c r="O78" s="125">
        <f t="shared" si="41"/>
        <v>-1.9616492228144211E-2</v>
      </c>
      <c r="P78" s="55">
        <f t="shared" si="42"/>
        <v>-1.2769179215806559E-2</v>
      </c>
      <c r="Q78" s="125">
        <f t="shared" si="43"/>
        <v>4.6338849114488045E-2</v>
      </c>
      <c r="R78" s="55">
        <f t="shared" si="44"/>
        <v>3.9081570000000003E-2</v>
      </c>
      <c r="S78" s="56">
        <f t="shared" si="45"/>
        <v>247367.05999685434</v>
      </c>
      <c r="T78" s="123">
        <f t="shared" si="46"/>
        <v>0.30080516409438302</v>
      </c>
      <c r="U78" s="49">
        <f t="shared" si="47"/>
        <v>4.847626703832475E-2</v>
      </c>
      <c r="V78" s="49">
        <f t="shared" si="30"/>
        <v>4.1204163052839547E-2</v>
      </c>
      <c r="W78" s="56">
        <f t="shared" si="48"/>
        <v>247872.37124306444</v>
      </c>
      <c r="X78" s="122">
        <f t="shared" si="49"/>
        <v>4.847626703832475E-2</v>
      </c>
      <c r="Y78" s="55">
        <f t="shared" si="50"/>
        <v>4.1204163052839471E-2</v>
      </c>
      <c r="Z78" s="56">
        <f t="shared" si="51"/>
        <v>247872.37124306444</v>
      </c>
      <c r="AA78" s="124">
        <f t="shared" si="31"/>
        <v>247872.37124306444</v>
      </c>
      <c r="AB78" s="51">
        <f t="shared" si="32"/>
        <v>1815.5502843815611</v>
      </c>
      <c r="AC78" s="55">
        <f t="shared" si="33"/>
        <v>4.847626703832475E-2</v>
      </c>
      <c r="AD78" s="55">
        <f t="shared" si="34"/>
        <v>4.1204163052839471E-2</v>
      </c>
      <c r="AE78" s="116"/>
      <c r="AF78" s="160">
        <v>252191.72137183105</v>
      </c>
      <c r="AG78" s="118">
        <f t="shared" si="35"/>
        <v>1847.1875229947179</v>
      </c>
      <c r="AH78" s="55">
        <f t="shared" si="52"/>
        <v>-1.7127247894066167E-2</v>
      </c>
      <c r="AI78" s="55">
        <f t="shared" si="52"/>
        <v>-1.7127247894066278E-2</v>
      </c>
      <c r="AJ78" s="119">
        <f t="shared" si="36"/>
        <v>0</v>
      </c>
      <c r="AL78" s="120">
        <v>186906</v>
      </c>
      <c r="AM78" s="50">
        <v>22412</v>
      </c>
      <c r="AN78" s="50">
        <v>37995</v>
      </c>
    </row>
    <row r="79" spans="1:40">
      <c r="A79" s="9" t="s">
        <v>182</v>
      </c>
      <c r="B79" s="23" t="s">
        <v>183</v>
      </c>
      <c r="E79" s="134">
        <v>637968</v>
      </c>
      <c r="F79" s="52">
        <v>399689.625</v>
      </c>
      <c r="G79" s="251">
        <f t="shared" si="37"/>
        <v>1596.1585192510313</v>
      </c>
      <c r="H79" s="53">
        <v>-2.3927219424732082E-2</v>
      </c>
      <c r="J79" s="131">
        <v>656285.99042866705</v>
      </c>
      <c r="K79" s="54">
        <v>402919.5625</v>
      </c>
      <c r="L79" s="54">
        <f t="shared" si="38"/>
        <v>1628.8263254248595</v>
      </c>
      <c r="M79" s="127">
        <f t="shared" si="39"/>
        <v>8.0811141895413829E-3</v>
      </c>
      <c r="N79" s="120">
        <f t="shared" si="40"/>
        <v>669430</v>
      </c>
      <c r="O79" s="125">
        <f t="shared" si="41"/>
        <v>-2.7911597528849086E-2</v>
      </c>
      <c r="P79" s="55">
        <f t="shared" si="42"/>
        <v>-2.0056040146150811E-2</v>
      </c>
      <c r="Q79" s="125">
        <f t="shared" si="43"/>
        <v>4.7478506819417898E-2</v>
      </c>
      <c r="R79" s="55">
        <f t="shared" si="44"/>
        <v>3.9081570000000003E-2</v>
      </c>
      <c r="S79" s="56">
        <f t="shared" si="45"/>
        <v>669430</v>
      </c>
      <c r="T79" s="123">
        <f t="shared" si="46"/>
        <v>0.47246266539813453</v>
      </c>
      <c r="U79" s="49">
        <f t="shared" si="47"/>
        <v>5.0839320411672384E-2</v>
      </c>
      <c r="V79" s="49">
        <f t="shared" si="30"/>
        <v>4.2415442190390569E-2</v>
      </c>
      <c r="W79" s="56">
        <f t="shared" si="48"/>
        <v>670401.85956439376</v>
      </c>
      <c r="X79" s="122">
        <f t="shared" si="49"/>
        <v>5.0839320411672384E-2</v>
      </c>
      <c r="Y79" s="55">
        <f t="shared" si="50"/>
        <v>4.2415442190390618E-2</v>
      </c>
      <c r="Z79" s="56">
        <f t="shared" si="51"/>
        <v>670401.85956439376</v>
      </c>
      <c r="AA79" s="124">
        <f t="shared" si="31"/>
        <v>670401.85956439376</v>
      </c>
      <c r="AB79" s="51">
        <f t="shared" si="32"/>
        <v>1663.8602886510225</v>
      </c>
      <c r="AC79" s="55">
        <f t="shared" si="33"/>
        <v>5.0839320411672384E-2</v>
      </c>
      <c r="AD79" s="55">
        <f t="shared" si="34"/>
        <v>4.2415442190390396E-2</v>
      </c>
      <c r="AE79" s="116"/>
      <c r="AF79" s="160">
        <v>686559.2429546573</v>
      </c>
      <c r="AG79" s="118">
        <f t="shared" si="35"/>
        <v>1703.9610553897026</v>
      </c>
      <c r="AH79" s="55">
        <f t="shared" si="52"/>
        <v>-2.3533851675682116E-2</v>
      </c>
      <c r="AI79" s="55">
        <f t="shared" si="52"/>
        <v>-2.3533851675682116E-2</v>
      </c>
      <c r="AJ79" s="119">
        <f t="shared" si="36"/>
        <v>0</v>
      </c>
      <c r="AL79" s="120">
        <v>499745</v>
      </c>
      <c r="AM79" s="50">
        <v>55471</v>
      </c>
      <c r="AN79" s="50">
        <v>114214</v>
      </c>
    </row>
    <row r="80" spans="1:40">
      <c r="A80" s="9" t="s">
        <v>184</v>
      </c>
      <c r="B80" s="23" t="s">
        <v>185</v>
      </c>
      <c r="E80" s="134">
        <v>246868</v>
      </c>
      <c r="F80" s="52">
        <v>133519.90625</v>
      </c>
      <c r="G80" s="251">
        <f t="shared" si="37"/>
        <v>1848.92280809252</v>
      </c>
      <c r="H80" s="53">
        <v>-1.4524123792887256E-2</v>
      </c>
      <c r="J80" s="131">
        <v>250592.11999185444</v>
      </c>
      <c r="K80" s="54">
        <v>133701.59375</v>
      </c>
      <c r="L80" s="54">
        <f t="shared" si="38"/>
        <v>1874.264269881633</v>
      </c>
      <c r="M80" s="127">
        <f t="shared" si="39"/>
        <v>1.3607521537635225E-3</v>
      </c>
      <c r="N80" s="120">
        <f t="shared" si="40"/>
        <v>257496</v>
      </c>
      <c r="O80" s="125">
        <f t="shared" si="41"/>
        <v>-1.4861281320320385E-2</v>
      </c>
      <c r="P80" s="55">
        <f t="shared" si="42"/>
        <v>-1.3520751687121191E-2</v>
      </c>
      <c r="Q80" s="125">
        <f t="shared" si="43"/>
        <v>4.0495502484313439E-2</v>
      </c>
      <c r="R80" s="55">
        <f t="shared" si="44"/>
        <v>3.9081570000000003E-2</v>
      </c>
      <c r="S80" s="56">
        <f t="shared" si="45"/>
        <v>257496</v>
      </c>
      <c r="T80" s="123">
        <f t="shared" si="46"/>
        <v>0.31851005152228951</v>
      </c>
      <c r="U80" s="49">
        <f t="shared" si="47"/>
        <v>4.2746086129006544E-2</v>
      </c>
      <c r="V80" s="49">
        <f t="shared" si="30"/>
        <v>4.13290953197736E-2</v>
      </c>
      <c r="W80" s="56">
        <f t="shared" si="48"/>
        <v>257496</v>
      </c>
      <c r="X80" s="122">
        <f t="shared" si="49"/>
        <v>4.2746086129006544E-2</v>
      </c>
      <c r="Y80" s="55">
        <f t="shared" si="50"/>
        <v>4.1329095319773579E-2</v>
      </c>
      <c r="Z80" s="56">
        <f t="shared" si="51"/>
        <v>257496</v>
      </c>
      <c r="AA80" s="124">
        <f t="shared" si="31"/>
        <v>257496</v>
      </c>
      <c r="AB80" s="51">
        <f t="shared" si="32"/>
        <v>1925.9007523984733</v>
      </c>
      <c r="AC80" s="55">
        <f t="shared" si="33"/>
        <v>4.3051347278707741E-2</v>
      </c>
      <c r="AD80" s="55">
        <f t="shared" si="34"/>
        <v>4.1633941649175332E-2</v>
      </c>
      <c r="AE80" s="116"/>
      <c r="AF80" s="160">
        <v>262030.51576653469</v>
      </c>
      <c r="AG80" s="118">
        <f t="shared" si="35"/>
        <v>1959.8159484657206</v>
      </c>
      <c r="AH80" s="55">
        <f t="shared" si="52"/>
        <v>-1.7305296496744171E-2</v>
      </c>
      <c r="AI80" s="55">
        <f t="shared" si="52"/>
        <v>-1.7305296496744171E-2</v>
      </c>
      <c r="AJ80" s="119">
        <f t="shared" si="36"/>
        <v>0</v>
      </c>
      <c r="AL80" s="120">
        <v>194567</v>
      </c>
      <c r="AM80" s="50">
        <v>20350</v>
      </c>
      <c r="AN80" s="50">
        <v>42579</v>
      </c>
    </row>
    <row r="81" spans="1:40">
      <c r="A81" s="9" t="s">
        <v>186</v>
      </c>
      <c r="B81" s="23" t="s">
        <v>187</v>
      </c>
      <c r="E81" s="134">
        <v>916864</v>
      </c>
      <c r="F81" s="52">
        <v>528344.125</v>
      </c>
      <c r="G81" s="251">
        <f t="shared" si="37"/>
        <v>1735.3538283405726</v>
      </c>
      <c r="H81" s="53">
        <v>-3.7140381512487108E-3</v>
      </c>
      <c r="J81" s="131">
        <v>923046.68799516058</v>
      </c>
      <c r="K81" s="54">
        <v>534572.25</v>
      </c>
      <c r="L81" s="54">
        <f t="shared" si="38"/>
        <v>1726.7014664437982</v>
      </c>
      <c r="M81" s="127">
        <f t="shared" si="39"/>
        <v>1.1788008431057984E-2</v>
      </c>
      <c r="N81" s="120">
        <f t="shared" si="40"/>
        <v>964212</v>
      </c>
      <c r="O81" s="125">
        <f t="shared" si="41"/>
        <v>-6.6981313898534234E-3</v>
      </c>
      <c r="P81" s="55">
        <f t="shared" si="42"/>
        <v>5.0109194119087874E-3</v>
      </c>
      <c r="Q81" s="125">
        <f t="shared" si="43"/>
        <v>5.1330272307716918E-2</v>
      </c>
      <c r="R81" s="55">
        <f t="shared" si="44"/>
        <v>3.9081570000000003E-2</v>
      </c>
      <c r="S81" s="56">
        <f t="shared" si="45"/>
        <v>964212</v>
      </c>
      <c r="T81" s="123">
        <f t="shared" si="46"/>
        <v>0</v>
      </c>
      <c r="U81" s="49">
        <f t="shared" si="47"/>
        <v>5.1330272307716918E-2</v>
      </c>
      <c r="V81" s="49">
        <f t="shared" si="30"/>
        <v>3.9081570000000003E-2</v>
      </c>
      <c r="W81" s="56">
        <f t="shared" si="48"/>
        <v>964212</v>
      </c>
      <c r="X81" s="122">
        <f t="shared" si="49"/>
        <v>5.1330272307716918E-2</v>
      </c>
      <c r="Y81" s="55">
        <f t="shared" si="50"/>
        <v>3.908157000000001E-2</v>
      </c>
      <c r="Z81" s="56">
        <f t="shared" si="51"/>
        <v>964212</v>
      </c>
      <c r="AA81" s="124">
        <f t="shared" si="31"/>
        <v>964212</v>
      </c>
      <c r="AB81" s="51">
        <f t="shared" si="32"/>
        <v>1803.7075437417486</v>
      </c>
      <c r="AC81" s="55">
        <f t="shared" si="33"/>
        <v>5.1641246684350106E-2</v>
      </c>
      <c r="AD81" s="55">
        <f t="shared" si="34"/>
        <v>3.9388921316720227E-2</v>
      </c>
      <c r="AE81" s="116"/>
      <c r="AF81" s="160">
        <v>965805.44837418711</v>
      </c>
      <c r="AG81" s="118">
        <f t="shared" si="35"/>
        <v>1806.6883351580391</v>
      </c>
      <c r="AH81" s="55">
        <f t="shared" si="52"/>
        <v>-1.6498647598949256E-3</v>
      </c>
      <c r="AI81" s="55">
        <f t="shared" si="52"/>
        <v>-1.6498647598949256E-3</v>
      </c>
      <c r="AJ81" s="119">
        <f t="shared" si="36"/>
        <v>0</v>
      </c>
      <c r="AL81" s="120">
        <v>703029</v>
      </c>
      <c r="AM81" s="50">
        <v>81132</v>
      </c>
      <c r="AN81" s="50">
        <v>180051</v>
      </c>
    </row>
    <row r="82" spans="1:40">
      <c r="A82" s="9" t="s">
        <v>188</v>
      </c>
      <c r="B82" s="23" t="s">
        <v>189</v>
      </c>
      <c r="E82" s="134">
        <v>605590</v>
      </c>
      <c r="F82" s="52">
        <v>321186.375</v>
      </c>
      <c r="G82" s="251">
        <f t="shared" si="37"/>
        <v>1885.4784858168407</v>
      </c>
      <c r="H82" s="53">
        <v>-1.6584340641371709E-2</v>
      </c>
      <c r="J82" s="131">
        <v>614398.60070661944</v>
      </c>
      <c r="K82" s="54">
        <v>322034.875</v>
      </c>
      <c r="L82" s="54">
        <f t="shared" si="38"/>
        <v>1907.8635526870171</v>
      </c>
      <c r="M82" s="127">
        <f t="shared" si="39"/>
        <v>2.6417683502297784E-3</v>
      </c>
      <c r="N82" s="120">
        <f t="shared" si="40"/>
        <v>630759</v>
      </c>
      <c r="O82" s="125">
        <f t="shared" si="41"/>
        <v>-1.4336947864934335E-2</v>
      </c>
      <c r="P82" s="55">
        <f t="shared" si="42"/>
        <v>-1.1733054409813204E-2</v>
      </c>
      <c r="Q82" s="125">
        <f t="shared" si="43"/>
        <v>4.1826582804933121E-2</v>
      </c>
      <c r="R82" s="55">
        <f t="shared" si="44"/>
        <v>3.9081570000000003E-2</v>
      </c>
      <c r="S82" s="56">
        <f t="shared" si="45"/>
        <v>630919.7602808394</v>
      </c>
      <c r="T82" s="123">
        <f t="shared" si="46"/>
        <v>0.27639704145614141</v>
      </c>
      <c r="U82" s="49">
        <f t="shared" si="47"/>
        <v>4.3782095471498472E-2</v>
      </c>
      <c r="V82" s="49">
        <f t="shared" si="30"/>
        <v>4.1031930266541596E-2</v>
      </c>
      <c r="W82" s="56">
        <f t="shared" si="48"/>
        <v>632103.9991965848</v>
      </c>
      <c r="X82" s="122">
        <f t="shared" si="49"/>
        <v>4.3782095471498472E-2</v>
      </c>
      <c r="Y82" s="55">
        <f t="shared" si="50"/>
        <v>4.1031930266541616E-2</v>
      </c>
      <c r="Z82" s="56">
        <f t="shared" si="51"/>
        <v>632103.9991965848</v>
      </c>
      <c r="AA82" s="124">
        <f t="shared" si="31"/>
        <v>632103.9991965848</v>
      </c>
      <c r="AB82" s="51">
        <f t="shared" si="32"/>
        <v>1962.8433075659425</v>
      </c>
      <c r="AC82" s="55">
        <f t="shared" si="33"/>
        <v>4.3782095471498472E-2</v>
      </c>
      <c r="AD82" s="55">
        <f t="shared" si="34"/>
        <v>4.103193026654206E-2</v>
      </c>
      <c r="AE82" s="116"/>
      <c r="AF82" s="160">
        <v>642438.13229248801</v>
      </c>
      <c r="AG82" s="118">
        <f t="shared" si="35"/>
        <v>1994.9334130115192</v>
      </c>
      <c r="AH82" s="55">
        <f t="shared" si="52"/>
        <v>-1.608580278232663E-2</v>
      </c>
      <c r="AI82" s="55">
        <f t="shared" si="52"/>
        <v>-1.6085802782326408E-2</v>
      </c>
      <c r="AJ82" s="119">
        <f t="shared" si="36"/>
        <v>0</v>
      </c>
      <c r="AL82" s="120">
        <v>484607</v>
      </c>
      <c r="AM82" s="50">
        <v>48057</v>
      </c>
      <c r="AN82" s="50">
        <v>98095</v>
      </c>
    </row>
    <row r="83" spans="1:40">
      <c r="A83" s="9" t="s">
        <v>190</v>
      </c>
      <c r="B83" s="23" t="s">
        <v>191</v>
      </c>
      <c r="E83" s="134">
        <v>236041</v>
      </c>
      <c r="F83" s="52">
        <v>143146.21875</v>
      </c>
      <c r="G83" s="251">
        <f t="shared" si="37"/>
        <v>1648.9502975432245</v>
      </c>
      <c r="H83" s="53">
        <v>-4.4018248640991686E-2</v>
      </c>
      <c r="J83" s="131">
        <v>247506.45351059936</v>
      </c>
      <c r="K83" s="54">
        <v>143672.5</v>
      </c>
      <c r="L83" s="54">
        <f t="shared" si="38"/>
        <v>1722.7127913177494</v>
      </c>
      <c r="M83" s="127">
        <f t="shared" si="39"/>
        <v>3.6765291783160681E-3</v>
      </c>
      <c r="N83" s="120">
        <f t="shared" si="40"/>
        <v>247259</v>
      </c>
      <c r="O83" s="125">
        <f t="shared" si="41"/>
        <v>-4.632385680443829E-2</v>
      </c>
      <c r="P83" s="55">
        <f t="shared" si="42"/>
        <v>-4.2817638637315802E-2</v>
      </c>
      <c r="Q83" s="125">
        <f t="shared" si="43"/>
        <v>4.2901783710755481E-2</v>
      </c>
      <c r="R83" s="55">
        <f t="shared" si="44"/>
        <v>3.9081570000000003E-2</v>
      </c>
      <c r="S83" s="56">
        <f t="shared" si="45"/>
        <v>247259</v>
      </c>
      <c r="T83" s="123">
        <f t="shared" si="46"/>
        <v>1</v>
      </c>
      <c r="U83" s="49">
        <f t="shared" si="47"/>
        <v>4.9782673147943379E-2</v>
      </c>
      <c r="V83" s="49">
        <f t="shared" si="30"/>
        <v>4.5937254313771096E-2</v>
      </c>
      <c r="W83" s="56">
        <f t="shared" si="48"/>
        <v>247791.7519525137</v>
      </c>
      <c r="X83" s="122">
        <f t="shared" si="49"/>
        <v>4.9782673147943379E-2</v>
      </c>
      <c r="Y83" s="55">
        <f t="shared" si="50"/>
        <v>4.5937254313771048E-2</v>
      </c>
      <c r="Z83" s="56">
        <f t="shared" si="51"/>
        <v>247791.7519525137</v>
      </c>
      <c r="AA83" s="124">
        <f t="shared" si="31"/>
        <v>247791.7519525137</v>
      </c>
      <c r="AB83" s="51">
        <f t="shared" si="32"/>
        <v>1724.6985467122358</v>
      </c>
      <c r="AC83" s="55">
        <f t="shared" si="33"/>
        <v>4.9782673147943379E-2</v>
      </c>
      <c r="AD83" s="55">
        <f t="shared" si="34"/>
        <v>4.5937254313771048E-2</v>
      </c>
      <c r="AE83" s="116"/>
      <c r="AF83" s="160">
        <v>258776.82831446268</v>
      </c>
      <c r="AG83" s="118">
        <f t="shared" si="35"/>
        <v>1801.1576906816731</v>
      </c>
      <c r="AH83" s="55">
        <f t="shared" si="52"/>
        <v>-4.2450000000000099E-2</v>
      </c>
      <c r="AI83" s="55">
        <f t="shared" si="52"/>
        <v>-4.2450000000000099E-2</v>
      </c>
      <c r="AJ83" s="119">
        <f t="shared" si="36"/>
        <v>0</v>
      </c>
      <c r="AL83" s="120">
        <v>189246</v>
      </c>
      <c r="AM83" s="50">
        <v>21534</v>
      </c>
      <c r="AN83" s="50">
        <v>36479</v>
      </c>
    </row>
    <row r="84" spans="1:40">
      <c r="A84" s="9" t="s">
        <v>192</v>
      </c>
      <c r="B84" s="23" t="s">
        <v>193</v>
      </c>
      <c r="E84" s="134">
        <v>345618</v>
      </c>
      <c r="F84" s="52">
        <v>189233.078125</v>
      </c>
      <c r="G84" s="251">
        <f t="shared" si="37"/>
        <v>1826.4143004200259</v>
      </c>
      <c r="H84" s="53">
        <v>1.103487161628891E-4</v>
      </c>
      <c r="J84" s="131">
        <v>345920.19340912055</v>
      </c>
      <c r="K84" s="54">
        <v>190084.8125</v>
      </c>
      <c r="L84" s="54">
        <f t="shared" si="38"/>
        <v>1819.8202626478669</v>
      </c>
      <c r="M84" s="127">
        <f t="shared" si="39"/>
        <v>4.5009803964473072E-3</v>
      </c>
      <c r="N84" s="120">
        <f t="shared" si="40"/>
        <v>360317</v>
      </c>
      <c r="O84" s="125">
        <f t="shared" si="41"/>
        <v>-8.7359285430077538E-4</v>
      </c>
      <c r="P84" s="55">
        <f t="shared" si="42"/>
        <v>3.6234555178347172E-3</v>
      </c>
      <c r="Q84" s="125">
        <f t="shared" si="43"/>
        <v>4.3758455776879757E-2</v>
      </c>
      <c r="R84" s="55">
        <f t="shared" si="44"/>
        <v>3.9081570000000003E-2</v>
      </c>
      <c r="S84" s="56">
        <f t="shared" si="45"/>
        <v>360741.70996869361</v>
      </c>
      <c r="T84" s="123">
        <f t="shared" si="46"/>
        <v>0</v>
      </c>
      <c r="U84" s="49">
        <f t="shared" si="47"/>
        <v>4.3758455776879757E-2</v>
      </c>
      <c r="V84" s="49">
        <f t="shared" si="30"/>
        <v>3.9081570000000003E-2</v>
      </c>
      <c r="W84" s="56">
        <f t="shared" si="48"/>
        <v>360741.70996869361</v>
      </c>
      <c r="X84" s="122">
        <f t="shared" si="49"/>
        <v>4.3758455776879757E-2</v>
      </c>
      <c r="Y84" s="55">
        <f t="shared" si="50"/>
        <v>3.908157000000001E-2</v>
      </c>
      <c r="Z84" s="56">
        <f t="shared" si="51"/>
        <v>360741.70996869361</v>
      </c>
      <c r="AA84" s="124">
        <f t="shared" si="31"/>
        <v>360741.70996869361</v>
      </c>
      <c r="AB84" s="51">
        <f t="shared" si="32"/>
        <v>1897.7934387508924</v>
      </c>
      <c r="AC84" s="55">
        <f t="shared" si="33"/>
        <v>4.3758455776879757E-2</v>
      </c>
      <c r="AD84" s="55">
        <f t="shared" si="34"/>
        <v>3.908157000000001E-2</v>
      </c>
      <c r="AE84" s="116"/>
      <c r="AF84" s="160">
        <v>361745.16620058962</v>
      </c>
      <c r="AG84" s="118">
        <f t="shared" si="35"/>
        <v>1903.0724308949702</v>
      </c>
      <c r="AH84" s="55">
        <f t="shared" si="52"/>
        <v>-2.7739312799540672E-3</v>
      </c>
      <c r="AI84" s="55">
        <f t="shared" si="52"/>
        <v>-2.7739312799540672E-3</v>
      </c>
      <c r="AJ84" s="119">
        <f t="shared" si="36"/>
        <v>0</v>
      </c>
      <c r="AL84" s="120">
        <v>272536</v>
      </c>
      <c r="AM84" s="50">
        <v>32083</v>
      </c>
      <c r="AN84" s="50">
        <v>55698</v>
      </c>
    </row>
    <row r="85" spans="1:40">
      <c r="A85" s="9" t="s">
        <v>194</v>
      </c>
      <c r="B85" s="23" t="s">
        <v>195</v>
      </c>
      <c r="E85" s="134">
        <v>427272</v>
      </c>
      <c r="F85" s="52">
        <v>219545.28125</v>
      </c>
      <c r="G85" s="251">
        <f t="shared" si="37"/>
        <v>1946.1679958106592</v>
      </c>
      <c r="H85" s="53">
        <v>2.8314207227575272E-2</v>
      </c>
      <c r="J85" s="131">
        <v>415552.4212185996</v>
      </c>
      <c r="K85" s="54">
        <v>220264.125</v>
      </c>
      <c r="L85" s="54">
        <f t="shared" si="38"/>
        <v>1886.6096383993515</v>
      </c>
      <c r="M85" s="127">
        <f t="shared" si="39"/>
        <v>3.2742391269227067E-3</v>
      </c>
      <c r="N85" s="120">
        <f t="shared" si="40"/>
        <v>445296</v>
      </c>
      <c r="O85" s="125">
        <f t="shared" si="41"/>
        <v>2.8202407645786298E-2</v>
      </c>
      <c r="P85" s="55">
        <f t="shared" si="42"/>
        <v>3.1568988199296211E-2</v>
      </c>
      <c r="Q85" s="125">
        <f t="shared" si="43"/>
        <v>4.2483771532558334E-2</v>
      </c>
      <c r="R85" s="55">
        <f t="shared" si="44"/>
        <v>3.9081570000000003E-2</v>
      </c>
      <c r="S85" s="56">
        <f t="shared" si="45"/>
        <v>445424.12603025924</v>
      </c>
      <c r="T85" s="123">
        <f t="shared" si="46"/>
        <v>0</v>
      </c>
      <c r="U85" s="49">
        <f t="shared" si="47"/>
        <v>4.2483771532558334E-2</v>
      </c>
      <c r="V85" s="49">
        <f t="shared" si="30"/>
        <v>3.9081570000000003E-2</v>
      </c>
      <c r="W85" s="56">
        <f t="shared" si="48"/>
        <v>445424.12603025924</v>
      </c>
      <c r="X85" s="122">
        <f t="shared" si="49"/>
        <v>4.2483771532558334E-2</v>
      </c>
      <c r="Y85" s="55">
        <f t="shared" si="50"/>
        <v>3.908157000000001E-2</v>
      </c>
      <c r="Z85" s="56">
        <f t="shared" si="51"/>
        <v>445424.12603025924</v>
      </c>
      <c r="AA85" s="124">
        <f t="shared" si="31"/>
        <v>445424.12603025924</v>
      </c>
      <c r="AB85" s="51">
        <f t="shared" si="32"/>
        <v>2022.2272965706934</v>
      </c>
      <c r="AC85" s="55">
        <f t="shared" si="33"/>
        <v>4.2483771532558334E-2</v>
      </c>
      <c r="AD85" s="55">
        <f t="shared" si="34"/>
        <v>3.908157000000001E-2</v>
      </c>
      <c r="AE85" s="116"/>
      <c r="AF85" s="160">
        <v>434830.47484158445</v>
      </c>
      <c r="AG85" s="118">
        <f t="shared" si="35"/>
        <v>1974.1320782110317</v>
      </c>
      <c r="AH85" s="55">
        <f t="shared" si="52"/>
        <v>2.4362715590562578E-2</v>
      </c>
      <c r="AI85" s="55">
        <f t="shared" si="52"/>
        <v>2.4362715590562578E-2</v>
      </c>
      <c r="AJ85" s="119">
        <f t="shared" si="36"/>
        <v>0</v>
      </c>
      <c r="AL85" s="120">
        <v>327270</v>
      </c>
      <c r="AM85" s="50">
        <v>33307</v>
      </c>
      <c r="AN85" s="50">
        <v>84719</v>
      </c>
    </row>
    <row r="86" spans="1:40">
      <c r="A86" s="9" t="s">
        <v>196</v>
      </c>
      <c r="B86" s="23" t="s">
        <v>197</v>
      </c>
      <c r="E86" s="134">
        <v>350654</v>
      </c>
      <c r="F86" s="52">
        <v>193056.65625</v>
      </c>
      <c r="G86" s="251">
        <f t="shared" si="37"/>
        <v>1816.3269105102404</v>
      </c>
      <c r="H86" s="53">
        <v>-1.8425416336160905E-2</v>
      </c>
      <c r="J86" s="131">
        <v>357334.68694460212</v>
      </c>
      <c r="K86" s="54">
        <v>193794.265625</v>
      </c>
      <c r="L86" s="54">
        <f t="shared" si="38"/>
        <v>1843.8867929975784</v>
      </c>
      <c r="M86" s="127">
        <f t="shared" si="39"/>
        <v>3.8206886482319291E-3</v>
      </c>
      <c r="N86" s="120">
        <f t="shared" si="40"/>
        <v>366383</v>
      </c>
      <c r="O86" s="125">
        <f t="shared" si="41"/>
        <v>-1.8695881448637097E-2</v>
      </c>
      <c r="P86" s="55">
        <f t="shared" si="42"/>
        <v>-1.494662394242452E-2</v>
      </c>
      <c r="Q86" s="125">
        <f t="shared" si="43"/>
        <v>4.305157715908603E-2</v>
      </c>
      <c r="R86" s="55">
        <f t="shared" si="44"/>
        <v>3.9081570000000003E-2</v>
      </c>
      <c r="S86" s="56">
        <f t="shared" si="45"/>
        <v>366383</v>
      </c>
      <c r="T86" s="123">
        <f t="shared" si="46"/>
        <v>0.35209950394404049</v>
      </c>
      <c r="U86" s="49">
        <f t="shared" si="47"/>
        <v>4.5545614813792934E-2</v>
      </c>
      <c r="V86" s="49">
        <f t="shared" si="30"/>
        <v>4.1566114981898557E-2</v>
      </c>
      <c r="W86" s="56">
        <f t="shared" si="48"/>
        <v>366624.75201691577</v>
      </c>
      <c r="X86" s="122">
        <f t="shared" si="49"/>
        <v>4.5545614813792934E-2</v>
      </c>
      <c r="Y86" s="55">
        <f t="shared" si="50"/>
        <v>4.1566114981898661E-2</v>
      </c>
      <c r="Z86" s="56">
        <f t="shared" si="51"/>
        <v>366624.75201691577</v>
      </c>
      <c r="AA86" s="124">
        <f t="shared" si="31"/>
        <v>366624.75201691577</v>
      </c>
      <c r="AB86" s="51">
        <f t="shared" si="32"/>
        <v>1891.8245637172258</v>
      </c>
      <c r="AC86" s="55">
        <f t="shared" si="33"/>
        <v>4.5545614813792934E-2</v>
      </c>
      <c r="AD86" s="55">
        <f t="shared" si="34"/>
        <v>4.1566114981898661E-2</v>
      </c>
      <c r="AE86" s="116"/>
      <c r="AF86" s="160">
        <v>373829.93224551901</v>
      </c>
      <c r="AG86" s="118">
        <f t="shared" si="35"/>
        <v>1929.0040963796912</v>
      </c>
      <c r="AH86" s="55">
        <f t="shared" si="52"/>
        <v>-1.927395215605987E-2</v>
      </c>
      <c r="AI86" s="55">
        <f t="shared" si="52"/>
        <v>-1.9273952156059759E-2</v>
      </c>
      <c r="AJ86" s="119">
        <f t="shared" si="36"/>
        <v>0</v>
      </c>
      <c r="AL86" s="120">
        <v>272178</v>
      </c>
      <c r="AM86" s="50">
        <v>29538</v>
      </c>
      <c r="AN86" s="50">
        <v>64667</v>
      </c>
    </row>
    <row r="87" spans="1:40">
      <c r="A87" s="9" t="s">
        <v>198</v>
      </c>
      <c r="B87" s="23" t="s">
        <v>199</v>
      </c>
      <c r="E87" s="134">
        <v>306762</v>
      </c>
      <c r="F87" s="52">
        <v>179143.15625</v>
      </c>
      <c r="G87" s="251">
        <f t="shared" si="37"/>
        <v>1712.3847007133436</v>
      </c>
      <c r="H87" s="53">
        <v>-2.6700427403659854E-2</v>
      </c>
      <c r="J87" s="131">
        <v>315729.08661786583</v>
      </c>
      <c r="K87" s="54">
        <v>179792.78125</v>
      </c>
      <c r="L87" s="54">
        <f t="shared" si="38"/>
        <v>1756.0720982387375</v>
      </c>
      <c r="M87" s="127">
        <f t="shared" si="39"/>
        <v>3.626289798609017E-3</v>
      </c>
      <c r="N87" s="120">
        <f t="shared" si="40"/>
        <v>321418</v>
      </c>
      <c r="O87" s="125">
        <f t="shared" si="41"/>
        <v>-2.8401205330565227E-2</v>
      </c>
      <c r="P87" s="55">
        <f t="shared" si="42"/>
        <v>-2.4877906533114613E-2</v>
      </c>
      <c r="Q87" s="125">
        <f t="shared" si="43"/>
        <v>4.2849580897213579E-2</v>
      </c>
      <c r="R87" s="55">
        <f t="shared" si="44"/>
        <v>3.9081570000000003E-2</v>
      </c>
      <c r="S87" s="56">
        <f t="shared" si="45"/>
        <v>321418</v>
      </c>
      <c r="T87" s="123">
        <f t="shared" si="46"/>
        <v>0.58605197957867161</v>
      </c>
      <c r="U87" s="49">
        <f t="shared" si="47"/>
        <v>4.6999977672828042E-2</v>
      </c>
      <c r="V87" s="49">
        <f t="shared" si="30"/>
        <v>4.3216970614552749E-2</v>
      </c>
      <c r="W87" s="56">
        <f t="shared" si="48"/>
        <v>321418</v>
      </c>
      <c r="X87" s="122">
        <f t="shared" si="49"/>
        <v>4.6999977672828042E-2</v>
      </c>
      <c r="Y87" s="55">
        <f t="shared" si="50"/>
        <v>4.3216970614552652E-2</v>
      </c>
      <c r="Z87" s="56">
        <f t="shared" si="51"/>
        <v>321418</v>
      </c>
      <c r="AA87" s="124">
        <f t="shared" si="31"/>
        <v>321418</v>
      </c>
      <c r="AB87" s="51">
        <f t="shared" si="32"/>
        <v>1787.7135987627423</v>
      </c>
      <c r="AC87" s="55">
        <f t="shared" si="33"/>
        <v>4.7776452102933131E-2</v>
      </c>
      <c r="AD87" s="55">
        <f t="shared" si="34"/>
        <v>4.3990639497081707E-2</v>
      </c>
      <c r="AE87" s="116"/>
      <c r="AF87" s="160">
        <v>330255.05100404448</v>
      </c>
      <c r="AG87" s="118">
        <f t="shared" si="35"/>
        <v>1836.8649103037583</v>
      </c>
      <c r="AH87" s="55">
        <f t="shared" si="52"/>
        <v>-2.6758261462400013E-2</v>
      </c>
      <c r="AI87" s="55">
        <f t="shared" si="52"/>
        <v>-2.6758261462400013E-2</v>
      </c>
      <c r="AJ87" s="119">
        <f t="shared" si="36"/>
        <v>0</v>
      </c>
      <c r="AL87" s="120">
        <v>237765</v>
      </c>
      <c r="AM87" s="50">
        <v>26572</v>
      </c>
      <c r="AN87" s="50">
        <v>57081</v>
      </c>
    </row>
    <row r="88" spans="1:40">
      <c r="A88" s="9" t="s">
        <v>200</v>
      </c>
      <c r="B88" s="23" t="s">
        <v>201</v>
      </c>
      <c r="E88" s="134">
        <v>1047475</v>
      </c>
      <c r="F88" s="52">
        <v>579789.375</v>
      </c>
      <c r="G88" s="251">
        <f t="shared" si="37"/>
        <v>1806.6474571045737</v>
      </c>
      <c r="H88" s="53">
        <v>-3.6142134760512867E-2</v>
      </c>
      <c r="J88" s="131">
        <v>1087880.8771473498</v>
      </c>
      <c r="K88" s="54">
        <v>583751.6875</v>
      </c>
      <c r="L88" s="54">
        <f t="shared" si="38"/>
        <v>1863.6021110386077</v>
      </c>
      <c r="M88" s="127">
        <f t="shared" si="39"/>
        <v>6.8340550393839461E-3</v>
      </c>
      <c r="N88" s="120">
        <f t="shared" si="40"/>
        <v>1101085</v>
      </c>
      <c r="O88" s="125">
        <f t="shared" si="41"/>
        <v>-3.714182131163335E-2</v>
      </c>
      <c r="P88" s="55">
        <f t="shared" si="42"/>
        <v>-3.05615955233558E-2</v>
      </c>
      <c r="Q88" s="125">
        <f t="shared" si="43"/>
        <v>4.6182710639789404E-2</v>
      </c>
      <c r="R88" s="55">
        <f t="shared" si="44"/>
        <v>3.9081570000000003E-2</v>
      </c>
      <c r="S88" s="56">
        <f t="shared" si="45"/>
        <v>1101085</v>
      </c>
      <c r="T88" s="123">
        <f t="shared" si="46"/>
        <v>0.71994335744065485</v>
      </c>
      <c r="U88" s="49">
        <f t="shared" si="47"/>
        <v>5.1297616870541463E-2</v>
      </c>
      <c r="V88" s="49">
        <f t="shared" si="30"/>
        <v>4.4161757946713669E-2</v>
      </c>
      <c r="W88" s="56">
        <f t="shared" si="48"/>
        <v>1101207.9712314704</v>
      </c>
      <c r="X88" s="122">
        <f t="shared" si="49"/>
        <v>5.1297616870541463E-2</v>
      </c>
      <c r="Y88" s="55">
        <f t="shared" si="50"/>
        <v>4.4161757946713731E-2</v>
      </c>
      <c r="Z88" s="56">
        <f t="shared" si="51"/>
        <v>1101207.9712314704</v>
      </c>
      <c r="AA88" s="124">
        <f t="shared" si="31"/>
        <v>1101207.9712314704</v>
      </c>
      <c r="AB88" s="51">
        <f t="shared" si="32"/>
        <v>1886.4321848002714</v>
      </c>
      <c r="AC88" s="55">
        <f t="shared" si="33"/>
        <v>5.1297616870541463E-2</v>
      </c>
      <c r="AD88" s="55">
        <f t="shared" si="34"/>
        <v>4.4161757946713509E-2</v>
      </c>
      <c r="AE88" s="116"/>
      <c r="AF88" s="160">
        <v>1138296.7021838261</v>
      </c>
      <c r="AG88" s="118">
        <f t="shared" si="35"/>
        <v>1949.9673004094334</v>
      </c>
      <c r="AH88" s="55">
        <f t="shared" si="52"/>
        <v>-3.2582656948053068E-2</v>
      </c>
      <c r="AI88" s="55">
        <f t="shared" si="52"/>
        <v>-3.2582656948053179E-2</v>
      </c>
      <c r="AJ88" s="119">
        <f t="shared" si="36"/>
        <v>0</v>
      </c>
      <c r="AL88" s="120">
        <v>807020</v>
      </c>
      <c r="AM88" s="50">
        <v>92471</v>
      </c>
      <c r="AN88" s="50">
        <v>201594</v>
      </c>
    </row>
    <row r="89" spans="1:40">
      <c r="A89" s="9" t="s">
        <v>202</v>
      </c>
      <c r="B89" s="23" t="s">
        <v>203</v>
      </c>
      <c r="E89" s="134">
        <v>567649</v>
      </c>
      <c r="F89" s="52">
        <v>312527.375</v>
      </c>
      <c r="G89" s="251">
        <f t="shared" si="37"/>
        <v>1816.317690570306</v>
      </c>
      <c r="H89" s="53">
        <v>-2.7958803586020764E-2</v>
      </c>
      <c r="J89" s="131">
        <v>586338.70987154997</v>
      </c>
      <c r="K89" s="54">
        <v>313786.34375</v>
      </c>
      <c r="L89" s="54">
        <f t="shared" si="38"/>
        <v>1868.5921855754757</v>
      </c>
      <c r="M89" s="127">
        <f t="shared" si="39"/>
        <v>4.0283471167925633E-3</v>
      </c>
      <c r="N89" s="120">
        <f t="shared" si="40"/>
        <v>594293</v>
      </c>
      <c r="O89" s="125">
        <f t="shared" si="41"/>
        <v>-3.1875278839502807E-2</v>
      </c>
      <c r="P89" s="55">
        <f t="shared" si="42"/>
        <v>-2.7975336410320351E-2</v>
      </c>
      <c r="Q89" s="125">
        <f t="shared" si="43"/>
        <v>4.3267351246621732E-2</v>
      </c>
      <c r="R89" s="55">
        <f t="shared" si="44"/>
        <v>3.9081570000000003E-2</v>
      </c>
      <c r="S89" s="56">
        <f t="shared" si="45"/>
        <v>594293</v>
      </c>
      <c r="T89" s="123">
        <f t="shared" si="46"/>
        <v>0.65901852556702822</v>
      </c>
      <c r="U89" s="49">
        <f t="shared" si="47"/>
        <v>4.7936363873484433E-2</v>
      </c>
      <c r="V89" s="49">
        <f t="shared" si="30"/>
        <v>4.3731849686096835E-2</v>
      </c>
      <c r="W89" s="56">
        <f t="shared" si="48"/>
        <v>594860.02901641955</v>
      </c>
      <c r="X89" s="122">
        <f t="shared" si="49"/>
        <v>4.7936363873484433E-2</v>
      </c>
      <c r="Y89" s="55">
        <f t="shared" si="50"/>
        <v>4.373184968609678E-2</v>
      </c>
      <c r="Z89" s="56">
        <f t="shared" si="51"/>
        <v>594860.02901641955</v>
      </c>
      <c r="AA89" s="124">
        <f t="shared" si="31"/>
        <v>594860.02901641955</v>
      </c>
      <c r="AB89" s="51">
        <f t="shared" si="32"/>
        <v>1895.7486227965253</v>
      </c>
      <c r="AC89" s="55">
        <f t="shared" si="33"/>
        <v>4.7936363873484433E-2</v>
      </c>
      <c r="AD89" s="55">
        <f t="shared" si="34"/>
        <v>4.3731849686097002E-2</v>
      </c>
      <c r="AE89" s="116"/>
      <c r="AF89" s="160">
        <v>613049.39350712462</v>
      </c>
      <c r="AG89" s="118">
        <f t="shared" si="35"/>
        <v>1953.715978141973</v>
      </c>
      <c r="AH89" s="55">
        <f t="shared" si="52"/>
        <v>-2.9670308270998591E-2</v>
      </c>
      <c r="AI89" s="55">
        <f t="shared" si="52"/>
        <v>-2.967030827099848E-2</v>
      </c>
      <c r="AJ89" s="119">
        <f t="shared" si="36"/>
        <v>0</v>
      </c>
      <c r="AL89" s="120">
        <v>451907</v>
      </c>
      <c r="AM89" s="50">
        <v>49995</v>
      </c>
      <c r="AN89" s="50">
        <v>92391</v>
      </c>
    </row>
    <row r="90" spans="1:40">
      <c r="A90" s="9" t="s">
        <v>204</v>
      </c>
      <c r="B90" s="23" t="s">
        <v>205</v>
      </c>
      <c r="E90" s="134">
        <v>380121</v>
      </c>
      <c r="F90" s="52">
        <v>218447.40625</v>
      </c>
      <c r="G90" s="251">
        <f t="shared" si="37"/>
        <v>1740.1030597038732</v>
      </c>
      <c r="H90" s="53">
        <v>-3.2418295506421835E-2</v>
      </c>
      <c r="J90" s="131">
        <v>393564.35679142765</v>
      </c>
      <c r="K90" s="54">
        <v>218756.5625</v>
      </c>
      <c r="L90" s="54">
        <f t="shared" si="38"/>
        <v>1799.0973724110684</v>
      </c>
      <c r="M90" s="127">
        <f t="shared" si="39"/>
        <v>1.415243400263444E-3</v>
      </c>
      <c r="N90" s="120">
        <f t="shared" si="40"/>
        <v>398928</v>
      </c>
      <c r="O90" s="125">
        <f t="shared" si="41"/>
        <v>-3.4157963137276814E-2</v>
      </c>
      <c r="P90" s="55">
        <f t="shared" si="42"/>
        <v>-3.2791061568909763E-2</v>
      </c>
      <c r="Q90" s="125">
        <f t="shared" si="43"/>
        <v>4.0552123334277823E-2</v>
      </c>
      <c r="R90" s="55">
        <f t="shared" si="44"/>
        <v>3.9081570000000003E-2</v>
      </c>
      <c r="S90" s="56">
        <f t="shared" si="45"/>
        <v>398928</v>
      </c>
      <c r="T90" s="123">
        <f t="shared" si="46"/>
        <v>0.77246317005676701</v>
      </c>
      <c r="U90" s="49">
        <f t="shared" si="47"/>
        <v>4.6010624792128363E-2</v>
      </c>
      <c r="V90" s="49">
        <f t="shared" si="30"/>
        <v>4.4532357267144267E-2</v>
      </c>
      <c r="W90" s="56">
        <f t="shared" si="48"/>
        <v>398928</v>
      </c>
      <c r="X90" s="122">
        <f t="shared" si="49"/>
        <v>4.6010624792128363E-2</v>
      </c>
      <c r="Y90" s="55">
        <f t="shared" si="50"/>
        <v>4.4532357267144329E-2</v>
      </c>
      <c r="Z90" s="56">
        <f t="shared" si="51"/>
        <v>398928</v>
      </c>
      <c r="AA90" s="124">
        <f t="shared" si="31"/>
        <v>398928</v>
      </c>
      <c r="AB90" s="51">
        <f t="shared" si="32"/>
        <v>1823.6161486583976</v>
      </c>
      <c r="AC90" s="55">
        <f t="shared" si="33"/>
        <v>4.9476350951407566E-2</v>
      </c>
      <c r="AD90" s="55">
        <f t="shared" si="34"/>
        <v>4.799318551209053E-2</v>
      </c>
      <c r="AE90" s="116"/>
      <c r="AF90" s="160">
        <v>411512.76827359851</v>
      </c>
      <c r="AG90" s="118">
        <f t="shared" si="35"/>
        <v>1881.1447920498317</v>
      </c>
      <c r="AH90" s="55">
        <f t="shared" si="52"/>
        <v>-3.0581720043329041E-2</v>
      </c>
      <c r="AI90" s="55">
        <f t="shared" si="52"/>
        <v>-3.058172004332893E-2</v>
      </c>
      <c r="AJ90" s="119">
        <f t="shared" si="36"/>
        <v>0</v>
      </c>
      <c r="AL90" s="120">
        <v>301727</v>
      </c>
      <c r="AM90" s="50">
        <v>31525</v>
      </c>
      <c r="AN90" s="50">
        <v>65676</v>
      </c>
    </row>
    <row r="91" spans="1:40">
      <c r="A91" s="9" t="s">
        <v>206</v>
      </c>
      <c r="B91" s="23" t="s">
        <v>207</v>
      </c>
      <c r="E91" s="134">
        <v>493989</v>
      </c>
      <c r="F91" s="52">
        <v>289400.875</v>
      </c>
      <c r="G91" s="251">
        <f t="shared" si="37"/>
        <v>1706.9367879416397</v>
      </c>
      <c r="H91" s="53">
        <v>-9.5235230410845029E-3</v>
      </c>
      <c r="J91" s="131">
        <v>499627.30855916237</v>
      </c>
      <c r="K91" s="54">
        <v>290531.75</v>
      </c>
      <c r="L91" s="54">
        <f t="shared" si="38"/>
        <v>1719.6995115307102</v>
      </c>
      <c r="M91" s="127">
        <f t="shared" si="39"/>
        <v>3.9076419516699268E-3</v>
      </c>
      <c r="N91" s="120">
        <f t="shared" si="40"/>
        <v>516720</v>
      </c>
      <c r="O91" s="125">
        <f t="shared" si="41"/>
        <v>-1.1285028785600781E-2</v>
      </c>
      <c r="P91" s="55">
        <f t="shared" si="42"/>
        <v>-7.4214846858392525E-3</v>
      </c>
      <c r="Q91" s="125">
        <f t="shared" si="43"/>
        <v>4.3141928734139023E-2</v>
      </c>
      <c r="R91" s="55">
        <f t="shared" si="44"/>
        <v>3.9081570000000003E-2</v>
      </c>
      <c r="S91" s="56">
        <f t="shared" si="45"/>
        <v>516720</v>
      </c>
      <c r="T91" s="123">
        <f t="shared" si="46"/>
        <v>0.17482885007866319</v>
      </c>
      <c r="U91" s="49">
        <f t="shared" si="47"/>
        <v>4.4380406778724346E-2</v>
      </c>
      <c r="V91" s="49">
        <f t="shared" si="30"/>
        <v>4.0315227353357345E-2</v>
      </c>
      <c r="W91" s="56">
        <f t="shared" si="48"/>
        <v>516720</v>
      </c>
      <c r="X91" s="122">
        <f t="shared" si="49"/>
        <v>4.4380406778724346E-2</v>
      </c>
      <c r="Y91" s="55">
        <f t="shared" si="50"/>
        <v>4.0315227353357352E-2</v>
      </c>
      <c r="Z91" s="56">
        <f t="shared" si="51"/>
        <v>516720</v>
      </c>
      <c r="AA91" s="124">
        <f t="shared" si="31"/>
        <v>516720</v>
      </c>
      <c r="AB91" s="51">
        <f t="shared" si="32"/>
        <v>1778.5319504666875</v>
      </c>
      <c r="AC91" s="55">
        <f t="shared" si="33"/>
        <v>4.6015194670326665E-2</v>
      </c>
      <c r="AD91" s="55">
        <f t="shared" si="34"/>
        <v>4.1943651944711391E-2</v>
      </c>
      <c r="AE91" s="116"/>
      <c r="AF91" s="160">
        <v>522527.52833434142</v>
      </c>
      <c r="AG91" s="118">
        <f t="shared" si="35"/>
        <v>1798.5212574334523</v>
      </c>
      <c r="AH91" s="55">
        <f t="shared" si="52"/>
        <v>-1.111430119835799E-2</v>
      </c>
      <c r="AI91" s="55">
        <f t="shared" si="52"/>
        <v>-1.111430119835799E-2</v>
      </c>
      <c r="AJ91" s="119">
        <f t="shared" si="36"/>
        <v>0</v>
      </c>
      <c r="AL91" s="120">
        <v>382918</v>
      </c>
      <c r="AM91" s="50">
        <v>43304</v>
      </c>
      <c r="AN91" s="50">
        <v>90498</v>
      </c>
    </row>
    <row r="92" spans="1:40">
      <c r="A92" s="9" t="s">
        <v>208</v>
      </c>
      <c r="B92" s="23" t="s">
        <v>209</v>
      </c>
      <c r="E92" s="134">
        <v>544468</v>
      </c>
      <c r="F92" s="52">
        <v>315466.28125</v>
      </c>
      <c r="G92" s="251">
        <f t="shared" si="37"/>
        <v>1725.9150418314321</v>
      </c>
      <c r="H92" s="53">
        <v>-3.2463534196934263E-2</v>
      </c>
      <c r="J92" s="131">
        <v>564827.73989816057</v>
      </c>
      <c r="K92" s="54">
        <v>317283.6875</v>
      </c>
      <c r="L92" s="54">
        <f t="shared" si="38"/>
        <v>1780.1978549501084</v>
      </c>
      <c r="M92" s="127">
        <f t="shared" si="39"/>
        <v>5.7610158613425888E-3</v>
      </c>
      <c r="N92" s="120">
        <f t="shared" si="40"/>
        <v>572752</v>
      </c>
      <c r="O92" s="125">
        <f t="shared" si="41"/>
        <v>-3.6045927740431916E-2</v>
      </c>
      <c r="P92" s="55">
        <f t="shared" si="42"/>
        <v>-3.0492573040538651E-2</v>
      </c>
      <c r="Q92" s="125">
        <f t="shared" si="43"/>
        <v>4.5067735405998732E-2</v>
      </c>
      <c r="R92" s="55">
        <f t="shared" si="44"/>
        <v>3.9081570000000003E-2</v>
      </c>
      <c r="S92" s="56">
        <f t="shared" si="45"/>
        <v>572752</v>
      </c>
      <c r="T92" s="123">
        <f t="shared" si="46"/>
        <v>0.71831738611398466</v>
      </c>
      <c r="U92" s="49">
        <f t="shared" si="47"/>
        <v>5.0165650839192777E-2</v>
      </c>
      <c r="V92" s="49">
        <f t="shared" si="30"/>
        <v>4.4150284488628275E-2</v>
      </c>
      <c r="W92" s="56">
        <f t="shared" si="48"/>
        <v>572752</v>
      </c>
      <c r="X92" s="122">
        <f t="shared" si="49"/>
        <v>5.0165650839192777E-2</v>
      </c>
      <c r="Y92" s="55">
        <f t="shared" si="50"/>
        <v>4.4150284488628344E-2</v>
      </c>
      <c r="Z92" s="56">
        <f t="shared" si="51"/>
        <v>572752</v>
      </c>
      <c r="AA92" s="124">
        <f t="shared" si="31"/>
        <v>572752</v>
      </c>
      <c r="AB92" s="51">
        <f t="shared" si="32"/>
        <v>1805.1731701460385</v>
      </c>
      <c r="AC92" s="55">
        <f t="shared" si="33"/>
        <v>5.1947956537390594E-2</v>
      </c>
      <c r="AD92" s="55">
        <f t="shared" si="34"/>
        <v>4.5922381110082178E-2</v>
      </c>
      <c r="AE92" s="116"/>
      <c r="AF92" s="160">
        <v>590800.95018630836</v>
      </c>
      <c r="AG92" s="118">
        <f t="shared" si="35"/>
        <v>1862.0590136273815</v>
      </c>
      <c r="AH92" s="55">
        <f t="shared" si="52"/>
        <v>-3.0549968107899339E-2</v>
      </c>
      <c r="AI92" s="55">
        <f t="shared" si="52"/>
        <v>-3.0549968107899339E-2</v>
      </c>
      <c r="AJ92" s="119">
        <f t="shared" si="36"/>
        <v>0</v>
      </c>
      <c r="AL92" s="120">
        <v>422676</v>
      </c>
      <c r="AM92" s="50">
        <v>53178</v>
      </c>
      <c r="AN92" s="50">
        <v>96898</v>
      </c>
    </row>
    <row r="93" spans="1:40">
      <c r="A93" s="9" t="s">
        <v>210</v>
      </c>
      <c r="B93" s="23" t="s">
        <v>211</v>
      </c>
      <c r="E93" s="134">
        <v>267789</v>
      </c>
      <c r="F93" s="52">
        <v>150004.234375</v>
      </c>
      <c r="G93" s="251">
        <f t="shared" si="37"/>
        <v>1785.2096050205248</v>
      </c>
      <c r="H93" s="53">
        <v>-1.3887512832201909E-2</v>
      </c>
      <c r="J93" s="131">
        <v>271744.43874099012</v>
      </c>
      <c r="K93" s="54">
        <v>150473.53125</v>
      </c>
      <c r="L93" s="54">
        <f t="shared" si="38"/>
        <v>1805.9285010697861</v>
      </c>
      <c r="M93" s="127">
        <f t="shared" si="39"/>
        <v>3.1285575167616653E-3</v>
      </c>
      <c r="N93" s="120">
        <f t="shared" si="40"/>
        <v>280455</v>
      </c>
      <c r="O93" s="125">
        <f t="shared" si="41"/>
        <v>-1.4555730226958552E-2</v>
      </c>
      <c r="P93" s="55">
        <f t="shared" si="42"/>
        <v>-1.1472711149410397E-2</v>
      </c>
      <c r="Q93" s="125">
        <f t="shared" si="43"/>
        <v>4.2332396456352006E-2</v>
      </c>
      <c r="R93" s="55">
        <f t="shared" si="44"/>
        <v>3.9081570000000003E-2</v>
      </c>
      <c r="S93" s="56">
        <f t="shared" si="45"/>
        <v>280455</v>
      </c>
      <c r="T93" s="123">
        <f t="shared" si="46"/>
        <v>0.27026410245960886</v>
      </c>
      <c r="U93" s="49">
        <f t="shared" si="47"/>
        <v>4.4245446847491321E-2</v>
      </c>
      <c r="V93" s="49">
        <f t="shared" si="30"/>
        <v>4.098865396925222E-2</v>
      </c>
      <c r="W93" s="56">
        <f t="shared" si="48"/>
        <v>280455</v>
      </c>
      <c r="X93" s="122">
        <f t="shared" si="49"/>
        <v>4.4245446847491321E-2</v>
      </c>
      <c r="Y93" s="55">
        <f t="shared" si="50"/>
        <v>4.0988653969252109E-2</v>
      </c>
      <c r="Z93" s="56">
        <f t="shared" si="51"/>
        <v>280455</v>
      </c>
      <c r="AA93" s="124">
        <f t="shared" si="31"/>
        <v>280455</v>
      </c>
      <c r="AB93" s="51">
        <f t="shared" si="32"/>
        <v>1863.8161653430327</v>
      </c>
      <c r="AC93" s="55">
        <f t="shared" si="33"/>
        <v>4.72984327212842E-2</v>
      </c>
      <c r="AD93" s="55">
        <f t="shared" si="34"/>
        <v>4.4032118190179714E-2</v>
      </c>
      <c r="AE93" s="116"/>
      <c r="AF93" s="160">
        <v>284287.9124645241</v>
      </c>
      <c r="AG93" s="118">
        <f t="shared" si="35"/>
        <v>1889.2885021233535</v>
      </c>
      <c r="AH93" s="55">
        <f t="shared" si="52"/>
        <v>-1.3482502408548203E-2</v>
      </c>
      <c r="AI93" s="55">
        <f t="shared" si="52"/>
        <v>-1.3482502408548314E-2</v>
      </c>
      <c r="AJ93" s="119">
        <f t="shared" si="36"/>
        <v>0</v>
      </c>
      <c r="AL93" s="120">
        <v>203437</v>
      </c>
      <c r="AM93" s="50">
        <v>23197</v>
      </c>
      <c r="AN93" s="50">
        <v>53821</v>
      </c>
    </row>
    <row r="94" spans="1:40">
      <c r="A94" s="9" t="s">
        <v>212</v>
      </c>
      <c r="B94" s="23" t="s">
        <v>213</v>
      </c>
      <c r="E94" s="134">
        <v>586172</v>
      </c>
      <c r="F94" s="52">
        <v>293148.125</v>
      </c>
      <c r="G94" s="251">
        <f t="shared" si="37"/>
        <v>1999.5761528408207</v>
      </c>
      <c r="H94" s="53">
        <v>-4.8605735171960429E-3</v>
      </c>
      <c r="J94" s="131">
        <v>588123.46454798314</v>
      </c>
      <c r="K94" s="54">
        <v>293995</v>
      </c>
      <c r="L94" s="54">
        <f t="shared" si="38"/>
        <v>2000.4539687681188</v>
      </c>
      <c r="M94" s="127">
        <f t="shared" si="39"/>
        <v>2.8888978907848362E-3</v>
      </c>
      <c r="N94" s="120">
        <f t="shared" si="40"/>
        <v>610895</v>
      </c>
      <c r="O94" s="125">
        <f t="shared" si="41"/>
        <v>-3.3181205403579606E-3</v>
      </c>
      <c r="P94" s="55">
        <f t="shared" si="42"/>
        <v>-4.3880836100351761E-4</v>
      </c>
      <c r="Q94" s="125">
        <f t="shared" si="43"/>
        <v>4.208337055592648E-2</v>
      </c>
      <c r="R94" s="55">
        <f t="shared" si="44"/>
        <v>3.9081570000000003E-2</v>
      </c>
      <c r="S94" s="56">
        <f t="shared" si="45"/>
        <v>610895</v>
      </c>
      <c r="T94" s="123">
        <f t="shared" si="46"/>
        <v>1.0337063863451533E-2</v>
      </c>
      <c r="U94" s="49">
        <f t="shared" si="47"/>
        <v>4.215652344349663E-2</v>
      </c>
      <c r="V94" s="49">
        <f t="shared" si="30"/>
        <v>3.9154512165103378E-2</v>
      </c>
      <c r="W94" s="56">
        <f t="shared" si="48"/>
        <v>610895</v>
      </c>
      <c r="X94" s="122">
        <f t="shared" si="49"/>
        <v>4.215652344349663E-2</v>
      </c>
      <c r="Y94" s="55">
        <f t="shared" si="50"/>
        <v>3.915451216510335E-2</v>
      </c>
      <c r="Z94" s="56">
        <f t="shared" si="51"/>
        <v>610895</v>
      </c>
      <c r="AA94" s="124">
        <f t="shared" si="31"/>
        <v>610895</v>
      </c>
      <c r="AB94" s="51">
        <f t="shared" si="32"/>
        <v>2077.9094882566033</v>
      </c>
      <c r="AC94" s="55">
        <f t="shared" si="33"/>
        <v>4.2177040186156978E-2</v>
      </c>
      <c r="AD94" s="55">
        <f t="shared" si="34"/>
        <v>3.9174969807723281E-2</v>
      </c>
      <c r="AE94" s="116"/>
      <c r="AF94" s="160">
        <v>615407.38167405012</v>
      </c>
      <c r="AG94" s="118">
        <f t="shared" si="35"/>
        <v>2093.2579862720459</v>
      </c>
      <c r="AH94" s="55">
        <f t="shared" si="52"/>
        <v>-7.3323489584661283E-3</v>
      </c>
      <c r="AI94" s="55">
        <f t="shared" si="52"/>
        <v>-7.3323489584660173E-3</v>
      </c>
      <c r="AJ94" s="119">
        <f t="shared" si="36"/>
        <v>0</v>
      </c>
      <c r="AL94" s="120">
        <v>450021</v>
      </c>
      <c r="AM94" s="50">
        <v>45760</v>
      </c>
      <c r="AN94" s="50">
        <v>115114</v>
      </c>
    </row>
    <row r="95" spans="1:40">
      <c r="A95" s="9" t="s">
        <v>214</v>
      </c>
      <c r="B95" s="23" t="s">
        <v>215</v>
      </c>
      <c r="E95" s="134">
        <v>323036</v>
      </c>
      <c r="F95" s="52">
        <v>188812.21875</v>
      </c>
      <c r="G95" s="251">
        <f t="shared" si="37"/>
        <v>1710.8850377301126</v>
      </c>
      <c r="H95" s="53">
        <v>-3.4168491012313007E-2</v>
      </c>
      <c r="J95" s="131">
        <v>335876.7581814524</v>
      </c>
      <c r="K95" s="54">
        <v>189833.40625</v>
      </c>
      <c r="L95" s="54">
        <f t="shared" si="38"/>
        <v>1769.3237708600216</v>
      </c>
      <c r="M95" s="127">
        <f t="shared" si="39"/>
        <v>5.4084820715556425E-3</v>
      </c>
      <c r="N95" s="120">
        <f t="shared" si="40"/>
        <v>339823</v>
      </c>
      <c r="O95" s="125">
        <f t="shared" si="41"/>
        <v>-3.8230564838652392E-2</v>
      </c>
      <c r="P95" s="55">
        <f t="shared" si="42"/>
        <v>-3.3028852091612104E-2</v>
      </c>
      <c r="Q95" s="125">
        <f t="shared" si="43"/>
        <v>4.4701424042228988E-2</v>
      </c>
      <c r="R95" s="55">
        <f t="shared" si="44"/>
        <v>3.9081570000000003E-2</v>
      </c>
      <c r="S95" s="56">
        <f t="shared" si="45"/>
        <v>339823</v>
      </c>
      <c r="T95" s="123">
        <f t="shared" si="46"/>
        <v>0.7780648313689541</v>
      </c>
      <c r="U95" s="49">
        <f t="shared" si="47"/>
        <v>5.0221432982304526E-2</v>
      </c>
      <c r="V95" s="49">
        <f t="shared" si="30"/>
        <v>4.4571884671606908E-2</v>
      </c>
      <c r="W95" s="56">
        <f t="shared" si="48"/>
        <v>339823</v>
      </c>
      <c r="X95" s="122">
        <f t="shared" si="49"/>
        <v>5.0221432982304526E-2</v>
      </c>
      <c r="Y95" s="55">
        <f t="shared" si="50"/>
        <v>4.4571884671606998E-2</v>
      </c>
      <c r="Z95" s="56">
        <f t="shared" si="51"/>
        <v>339823</v>
      </c>
      <c r="AA95" s="124">
        <f t="shared" si="31"/>
        <v>339823</v>
      </c>
      <c r="AB95" s="51">
        <f t="shared" si="32"/>
        <v>1790.1116916822957</v>
      </c>
      <c r="AC95" s="55">
        <f t="shared" si="33"/>
        <v>5.1966344308374213E-2</v>
      </c>
      <c r="AD95" s="55">
        <f t="shared" si="34"/>
        <v>4.630740944306555E-2</v>
      </c>
      <c r="AE95" s="116"/>
      <c r="AF95" s="160">
        <v>351322.09179183649</v>
      </c>
      <c r="AG95" s="118">
        <f t="shared" si="35"/>
        <v>1850.6863398382311</v>
      </c>
      <c r="AH95" s="55">
        <f t="shared" si="52"/>
        <v>-3.2730910069412533E-2</v>
      </c>
      <c r="AI95" s="55">
        <f t="shared" si="52"/>
        <v>-3.2730910069412533E-2</v>
      </c>
      <c r="AJ95" s="119">
        <f t="shared" si="36"/>
        <v>0</v>
      </c>
      <c r="AL95" s="120">
        <v>252177</v>
      </c>
      <c r="AM95" s="50">
        <v>27475</v>
      </c>
      <c r="AN95" s="50">
        <v>60171</v>
      </c>
    </row>
    <row r="96" spans="1:40">
      <c r="A96" s="9" t="s">
        <v>216</v>
      </c>
      <c r="B96" s="23" t="s">
        <v>217</v>
      </c>
      <c r="E96" s="134">
        <v>557779</v>
      </c>
      <c r="F96" s="52">
        <v>289358.9375</v>
      </c>
      <c r="G96" s="251">
        <f t="shared" si="37"/>
        <v>1927.6370200246536</v>
      </c>
      <c r="H96" s="53">
        <v>1.145728821418901E-2</v>
      </c>
      <c r="J96" s="131">
        <v>551403.93227436638</v>
      </c>
      <c r="K96" s="54">
        <v>291028.75</v>
      </c>
      <c r="L96" s="54">
        <f t="shared" si="38"/>
        <v>1894.6716854412714</v>
      </c>
      <c r="M96" s="127">
        <f t="shared" si="39"/>
        <v>5.7707306863470365E-3</v>
      </c>
      <c r="N96" s="120">
        <f t="shared" si="40"/>
        <v>582203</v>
      </c>
      <c r="O96" s="125">
        <f t="shared" si="41"/>
        <v>1.1561520244040446E-2</v>
      </c>
      <c r="P96" s="55">
        <f t="shared" si="42"/>
        <v>1.7398969350040483E-2</v>
      </c>
      <c r="Q96" s="125">
        <f t="shared" si="43"/>
        <v>4.5077829901616573E-2</v>
      </c>
      <c r="R96" s="55">
        <f t="shared" si="44"/>
        <v>3.9081570000000003E-2</v>
      </c>
      <c r="S96" s="56">
        <f t="shared" si="45"/>
        <v>582922.46688469383</v>
      </c>
      <c r="T96" s="123">
        <f t="shared" si="46"/>
        <v>0</v>
      </c>
      <c r="U96" s="49">
        <f t="shared" si="47"/>
        <v>4.5077829901616573E-2</v>
      </c>
      <c r="V96" s="49">
        <f t="shared" si="30"/>
        <v>3.9081570000000003E-2</v>
      </c>
      <c r="W96" s="56">
        <f t="shared" si="48"/>
        <v>582922.46688469383</v>
      </c>
      <c r="X96" s="122">
        <f t="shared" si="49"/>
        <v>4.5077829901616573E-2</v>
      </c>
      <c r="Y96" s="55">
        <f t="shared" si="50"/>
        <v>3.908157000000001E-2</v>
      </c>
      <c r="Z96" s="56">
        <f t="shared" si="51"/>
        <v>582922.46688469383</v>
      </c>
      <c r="AA96" s="124">
        <f t="shared" si="31"/>
        <v>582922.46688469383</v>
      </c>
      <c r="AB96" s="51">
        <f t="shared" si="32"/>
        <v>2002.9721011573388</v>
      </c>
      <c r="AC96" s="55">
        <f t="shared" si="33"/>
        <v>4.5077829901616573E-2</v>
      </c>
      <c r="AD96" s="55">
        <f t="shared" si="34"/>
        <v>3.9081570000000232E-2</v>
      </c>
      <c r="AE96" s="116"/>
      <c r="AF96" s="160">
        <v>576671.01923588593</v>
      </c>
      <c r="AG96" s="118">
        <f t="shared" si="35"/>
        <v>1981.4915854048299</v>
      </c>
      <c r="AH96" s="55">
        <f t="shared" si="52"/>
        <v>1.0840578840066062E-2</v>
      </c>
      <c r="AI96" s="55">
        <f t="shared" si="52"/>
        <v>1.0840578840066284E-2</v>
      </c>
      <c r="AJ96" s="119">
        <f t="shared" si="36"/>
        <v>0</v>
      </c>
      <c r="AL96" s="120">
        <v>444569</v>
      </c>
      <c r="AM96" s="50">
        <v>46699</v>
      </c>
      <c r="AN96" s="50">
        <v>90935</v>
      </c>
    </row>
    <row r="97" spans="1:40">
      <c r="A97" s="9" t="s">
        <v>218</v>
      </c>
      <c r="B97" s="23" t="s">
        <v>219</v>
      </c>
      <c r="E97" s="134">
        <v>541120</v>
      </c>
      <c r="F97" s="52">
        <v>283758.125</v>
      </c>
      <c r="G97" s="251">
        <f t="shared" si="37"/>
        <v>1906.9762319581159</v>
      </c>
      <c r="H97" s="53">
        <v>-2.6454970041616899E-2</v>
      </c>
      <c r="J97" s="131">
        <v>555318.47610529617</v>
      </c>
      <c r="K97" s="54">
        <v>285175.65625</v>
      </c>
      <c r="L97" s="54">
        <f t="shared" si="38"/>
        <v>1947.2856954468609</v>
      </c>
      <c r="M97" s="127">
        <f t="shared" si="39"/>
        <v>4.9955618010937286E-3</v>
      </c>
      <c r="N97" s="120">
        <f t="shared" si="40"/>
        <v>567772</v>
      </c>
      <c r="O97" s="125">
        <f t="shared" si="41"/>
        <v>-2.5568168026528837E-2</v>
      </c>
      <c r="P97" s="55">
        <f t="shared" si="42"/>
        <v>-2.0700333588952291E-2</v>
      </c>
      <c r="Q97" s="125">
        <f t="shared" si="43"/>
        <v>4.4272366199312518E-2</v>
      </c>
      <c r="R97" s="55">
        <f t="shared" si="44"/>
        <v>3.9081570000000003E-2</v>
      </c>
      <c r="S97" s="56">
        <f t="shared" si="45"/>
        <v>567772</v>
      </c>
      <c r="T97" s="123">
        <f t="shared" si="46"/>
        <v>0.48764036723091381</v>
      </c>
      <c r="U97" s="49">
        <f t="shared" si="47"/>
        <v>4.7730527482439999E-2</v>
      </c>
      <c r="V97" s="49">
        <f t="shared" si="30"/>
        <v>4.2522541696362541E-2</v>
      </c>
      <c r="W97" s="56">
        <f t="shared" si="48"/>
        <v>567772</v>
      </c>
      <c r="X97" s="122">
        <f t="shared" si="49"/>
        <v>4.7730527482439999E-2</v>
      </c>
      <c r="Y97" s="55">
        <f t="shared" si="50"/>
        <v>4.2522541696362604E-2</v>
      </c>
      <c r="Z97" s="56">
        <f t="shared" si="51"/>
        <v>567772</v>
      </c>
      <c r="AA97" s="124">
        <f t="shared" si="31"/>
        <v>567772</v>
      </c>
      <c r="AB97" s="51">
        <f t="shared" si="32"/>
        <v>1990.9553552574669</v>
      </c>
      <c r="AC97" s="55">
        <f t="shared" si="33"/>
        <v>4.9253400354819732E-2</v>
      </c>
      <c r="AD97" s="55">
        <f t="shared" si="34"/>
        <v>4.4037844778547441E-2</v>
      </c>
      <c r="AE97" s="116"/>
      <c r="AF97" s="160">
        <v>580954.77770700934</v>
      </c>
      <c r="AG97" s="118">
        <f t="shared" si="35"/>
        <v>2037.1822242699209</v>
      </c>
      <c r="AH97" s="55">
        <f t="shared" si="52"/>
        <v>-2.269157292937829E-2</v>
      </c>
      <c r="AI97" s="55">
        <f t="shared" si="52"/>
        <v>-2.269157292937829E-2</v>
      </c>
      <c r="AJ97" s="119">
        <f t="shared" si="36"/>
        <v>0</v>
      </c>
      <c r="AL97" s="120">
        <v>417446</v>
      </c>
      <c r="AM97" s="50">
        <v>43576</v>
      </c>
      <c r="AN97" s="50">
        <v>106750</v>
      </c>
    </row>
    <row r="98" spans="1:40">
      <c r="A98" s="9" t="s">
        <v>220</v>
      </c>
      <c r="B98" s="23" t="s">
        <v>221</v>
      </c>
      <c r="E98" s="134">
        <v>212227</v>
      </c>
      <c r="F98" s="52">
        <v>117143.3125</v>
      </c>
      <c r="G98" s="251">
        <f t="shared" si="37"/>
        <v>1811.6868600586995</v>
      </c>
      <c r="H98" s="53">
        <v>-4.1977162674910584E-2</v>
      </c>
      <c r="J98" s="131">
        <v>221817.47134690592</v>
      </c>
      <c r="K98" s="54">
        <v>117548.75</v>
      </c>
      <c r="L98" s="54">
        <f t="shared" si="38"/>
        <v>1887.0253520084723</v>
      </c>
      <c r="M98" s="127">
        <f t="shared" si="39"/>
        <v>3.4610383755369067E-3</v>
      </c>
      <c r="N98" s="120">
        <f t="shared" si="40"/>
        <v>222647</v>
      </c>
      <c r="O98" s="125">
        <f t="shared" si="41"/>
        <v>-4.3235869964035167E-2</v>
      </c>
      <c r="P98" s="55">
        <f t="shared" si="42"/>
        <v>-3.9924472593643512E-2</v>
      </c>
      <c r="Q98" s="125">
        <f t="shared" si="43"/>
        <v>4.2677871189083172E-2</v>
      </c>
      <c r="R98" s="55">
        <f t="shared" si="44"/>
        <v>3.9081570000000003E-2</v>
      </c>
      <c r="S98" s="56">
        <f t="shared" si="45"/>
        <v>222647</v>
      </c>
      <c r="T98" s="123">
        <f t="shared" si="46"/>
        <v>0.94050583259466458</v>
      </c>
      <c r="U98" s="49">
        <f t="shared" si="47"/>
        <v>4.9337399332287646E-2</v>
      </c>
      <c r="V98" s="49">
        <f t="shared" si="30"/>
        <v>4.5718128758659236E-2</v>
      </c>
      <c r="W98" s="56">
        <f t="shared" si="48"/>
        <v>222697.72824809342</v>
      </c>
      <c r="X98" s="122">
        <f t="shared" si="49"/>
        <v>4.9337399332287646E-2</v>
      </c>
      <c r="Y98" s="55">
        <f t="shared" si="50"/>
        <v>4.5718128758659216E-2</v>
      </c>
      <c r="Z98" s="56">
        <f t="shared" si="51"/>
        <v>222697.72824809342</v>
      </c>
      <c r="AA98" s="124">
        <f t="shared" si="31"/>
        <v>222697.72824809342</v>
      </c>
      <c r="AB98" s="51">
        <f t="shared" si="32"/>
        <v>1894.5137931972345</v>
      </c>
      <c r="AC98" s="55">
        <f t="shared" si="33"/>
        <v>4.9337399332287646E-2</v>
      </c>
      <c r="AD98" s="55">
        <f t="shared" si="34"/>
        <v>4.5718128758659438E-2</v>
      </c>
      <c r="AE98" s="116"/>
      <c r="AF98" s="160">
        <v>231929.82741834407</v>
      </c>
      <c r="AG98" s="118">
        <f t="shared" si="35"/>
        <v>1973.0522648547437</v>
      </c>
      <c r="AH98" s="55">
        <f t="shared" si="52"/>
        <v>-3.9805570818617575E-2</v>
      </c>
      <c r="AI98" s="55">
        <f t="shared" si="52"/>
        <v>-3.9805570818617575E-2</v>
      </c>
      <c r="AJ98" s="119">
        <f t="shared" si="36"/>
        <v>0</v>
      </c>
      <c r="AL98" s="120">
        <v>169638</v>
      </c>
      <c r="AM98" s="50">
        <v>19350</v>
      </c>
      <c r="AN98" s="50">
        <v>33659</v>
      </c>
    </row>
    <row r="99" spans="1:40">
      <c r="A99" s="9" t="s">
        <v>222</v>
      </c>
      <c r="B99" s="23" t="s">
        <v>223</v>
      </c>
      <c r="E99" s="134">
        <v>840008</v>
      </c>
      <c r="F99" s="52">
        <v>492199.875</v>
      </c>
      <c r="G99" s="251">
        <f t="shared" si="37"/>
        <v>1706.6400108289342</v>
      </c>
      <c r="H99" s="53">
        <v>1.0287913025630591E-3</v>
      </c>
      <c r="J99" s="131">
        <v>842182.20748265611</v>
      </c>
      <c r="K99" s="54">
        <v>497931.125</v>
      </c>
      <c r="L99" s="54">
        <f t="shared" si="38"/>
        <v>1691.3628516045389</v>
      </c>
      <c r="M99" s="127">
        <f t="shared" si="39"/>
        <v>1.1644151677202341E-2</v>
      </c>
      <c r="N99" s="120">
        <f t="shared" si="40"/>
        <v>882313</v>
      </c>
      <c r="O99" s="125">
        <f t="shared" si="41"/>
        <v>-2.581635498041468E-3</v>
      </c>
      <c r="P99" s="55">
        <f t="shared" si="42"/>
        <v>9.0324552238465472E-3</v>
      </c>
      <c r="Q99" s="125">
        <f t="shared" si="43"/>
        <v>5.1180793406065517E-2</v>
      </c>
      <c r="R99" s="55">
        <f t="shared" si="44"/>
        <v>3.9081570000000003E-2</v>
      </c>
      <c r="S99" s="56">
        <f t="shared" si="45"/>
        <v>883000.27590744232</v>
      </c>
      <c r="T99" s="123">
        <f t="shared" si="46"/>
        <v>0</v>
      </c>
      <c r="U99" s="49">
        <f t="shared" si="47"/>
        <v>5.1180793406065517E-2</v>
      </c>
      <c r="V99" s="49">
        <f t="shared" si="30"/>
        <v>3.9081570000000003E-2</v>
      </c>
      <c r="W99" s="56">
        <f t="shared" si="48"/>
        <v>883000.27590744232</v>
      </c>
      <c r="X99" s="122">
        <f t="shared" si="49"/>
        <v>5.1180793406065517E-2</v>
      </c>
      <c r="Y99" s="55">
        <f t="shared" si="50"/>
        <v>3.908157000000001E-2</v>
      </c>
      <c r="Z99" s="56">
        <f t="shared" si="51"/>
        <v>883000.27590744232</v>
      </c>
      <c r="AA99" s="124">
        <f t="shared" si="31"/>
        <v>883000.27590744232</v>
      </c>
      <c r="AB99" s="51">
        <f t="shared" si="32"/>
        <v>1773.338181876946</v>
      </c>
      <c r="AC99" s="55">
        <f t="shared" si="33"/>
        <v>5.1180793406065517E-2</v>
      </c>
      <c r="AD99" s="55">
        <f t="shared" si="34"/>
        <v>3.908157000000001E-2</v>
      </c>
      <c r="AE99" s="116"/>
      <c r="AF99" s="160">
        <v>880888.28168793442</v>
      </c>
      <c r="AG99" s="118">
        <f t="shared" si="35"/>
        <v>1769.0966430104854</v>
      </c>
      <c r="AH99" s="55">
        <f t="shared" si="52"/>
        <v>2.3975732943806172E-3</v>
      </c>
      <c r="AI99" s="55">
        <f t="shared" si="52"/>
        <v>2.3975732943808392E-3</v>
      </c>
      <c r="AJ99" s="119">
        <f t="shared" si="36"/>
        <v>0</v>
      </c>
      <c r="AL99" s="120">
        <v>661096</v>
      </c>
      <c r="AM99" s="50">
        <v>71680</v>
      </c>
      <c r="AN99" s="50">
        <v>149537</v>
      </c>
    </row>
    <row r="100" spans="1:40">
      <c r="A100" s="9" t="s">
        <v>224</v>
      </c>
      <c r="B100" s="23" t="s">
        <v>225</v>
      </c>
      <c r="E100" s="134">
        <v>1547711</v>
      </c>
      <c r="F100" s="52">
        <v>978624.0625</v>
      </c>
      <c r="G100" s="251">
        <f t="shared" si="37"/>
        <v>1581.5174174710221</v>
      </c>
      <c r="H100" s="53">
        <v>-2.7457236135025154E-2</v>
      </c>
      <c r="J100" s="131">
        <v>1593294.2621798767</v>
      </c>
      <c r="K100" s="54">
        <v>983454</v>
      </c>
      <c r="L100" s="54">
        <f t="shared" si="38"/>
        <v>1620.1004441284256</v>
      </c>
      <c r="M100" s="127">
        <f t="shared" si="39"/>
        <v>4.9354370948753168E-3</v>
      </c>
      <c r="N100" s="120">
        <f t="shared" si="40"/>
        <v>1622110</v>
      </c>
      <c r="O100" s="125">
        <f t="shared" si="41"/>
        <v>-2.8609443504498455E-2</v>
      </c>
      <c r="P100" s="55">
        <f t="shared" si="42"/>
        <v>-2.3815206518358889E-2</v>
      </c>
      <c r="Q100" s="125">
        <f t="shared" si="43"/>
        <v>4.4209891725179196E-2</v>
      </c>
      <c r="R100" s="55">
        <f t="shared" si="44"/>
        <v>3.9081570000000003E-2</v>
      </c>
      <c r="S100" s="56">
        <f t="shared" si="45"/>
        <v>1622110</v>
      </c>
      <c r="T100" s="123">
        <f t="shared" si="46"/>
        <v>0.56101782139832479</v>
      </c>
      <c r="U100" s="49">
        <f t="shared" si="47"/>
        <v>4.8188180176964135E-2</v>
      </c>
      <c r="V100" s="49">
        <f t="shared" si="30"/>
        <v>4.3040320288760411E-2</v>
      </c>
      <c r="W100" s="56">
        <f t="shared" si="48"/>
        <v>1622292.3765298694</v>
      </c>
      <c r="X100" s="122">
        <f t="shared" si="49"/>
        <v>4.8188180176964135E-2</v>
      </c>
      <c r="Y100" s="55">
        <f t="shared" si="50"/>
        <v>4.304032028876037E-2</v>
      </c>
      <c r="Z100" s="56">
        <f t="shared" si="51"/>
        <v>1622292.3765298694</v>
      </c>
      <c r="AA100" s="124">
        <f t="shared" si="31"/>
        <v>1622292.3765298694</v>
      </c>
      <c r="AB100" s="51">
        <f t="shared" si="32"/>
        <v>1649.5864336612281</v>
      </c>
      <c r="AC100" s="55">
        <f t="shared" si="33"/>
        <v>4.8188180176964135E-2</v>
      </c>
      <c r="AD100" s="55">
        <f t="shared" si="34"/>
        <v>4.304032028876037E-2</v>
      </c>
      <c r="AE100" s="116"/>
      <c r="AF100" s="160">
        <v>1666892.6604618807</v>
      </c>
      <c r="AG100" s="118">
        <f t="shared" si="35"/>
        <v>1694.9370895455004</v>
      </c>
      <c r="AH100" s="55">
        <f t="shared" si="52"/>
        <v>-2.675654227168589E-2</v>
      </c>
      <c r="AI100" s="55">
        <f t="shared" si="52"/>
        <v>-2.6756542271685779E-2</v>
      </c>
      <c r="AJ100" s="119">
        <f t="shared" si="36"/>
        <v>0</v>
      </c>
      <c r="AL100" s="120">
        <v>1191589</v>
      </c>
      <c r="AM100" s="50">
        <v>145253</v>
      </c>
      <c r="AN100" s="50">
        <v>285268</v>
      </c>
    </row>
    <row r="101" spans="1:40">
      <c r="A101" s="9" t="s">
        <v>226</v>
      </c>
      <c r="B101" s="23" t="s">
        <v>227</v>
      </c>
      <c r="E101" s="134">
        <v>1065791</v>
      </c>
      <c r="F101" s="52">
        <v>608245.0625</v>
      </c>
      <c r="G101" s="251">
        <f t="shared" si="37"/>
        <v>1752.2394602257868</v>
      </c>
      <c r="H101" s="53">
        <v>2.6303355846008181E-2</v>
      </c>
      <c r="J101" s="131">
        <v>1036229.7900671415</v>
      </c>
      <c r="K101" s="54">
        <v>613067.4375</v>
      </c>
      <c r="L101" s="54">
        <f t="shared" si="38"/>
        <v>1690.2378542444469</v>
      </c>
      <c r="M101" s="127">
        <f t="shared" si="39"/>
        <v>7.9283422049973851E-3</v>
      </c>
      <c r="N101" s="120">
        <f t="shared" si="40"/>
        <v>1115208</v>
      </c>
      <c r="O101" s="125">
        <f t="shared" si="41"/>
        <v>2.8527658841908998E-2</v>
      </c>
      <c r="P101" s="55">
        <f t="shared" si="42"/>
        <v>3.6682178088512485E-2</v>
      </c>
      <c r="Q101" s="125">
        <f t="shared" si="43"/>
        <v>4.7319764265866038E-2</v>
      </c>
      <c r="R101" s="55">
        <f t="shared" si="44"/>
        <v>3.9081570000000003E-2</v>
      </c>
      <c r="S101" s="56">
        <f t="shared" si="45"/>
        <v>1116223.9788766815</v>
      </c>
      <c r="T101" s="123">
        <f t="shared" si="46"/>
        <v>0</v>
      </c>
      <c r="U101" s="49">
        <f t="shared" si="47"/>
        <v>4.7319764265866038E-2</v>
      </c>
      <c r="V101" s="49">
        <f t="shared" si="30"/>
        <v>3.9081570000000003E-2</v>
      </c>
      <c r="W101" s="56">
        <f t="shared" si="48"/>
        <v>1116223.9788766815</v>
      </c>
      <c r="X101" s="122">
        <f t="shared" si="49"/>
        <v>4.7319764265866038E-2</v>
      </c>
      <c r="Y101" s="55">
        <f t="shared" si="50"/>
        <v>3.908157000000001E-2</v>
      </c>
      <c r="Z101" s="56">
        <f t="shared" si="51"/>
        <v>1116223.9788766815</v>
      </c>
      <c r="AA101" s="124">
        <f t="shared" si="31"/>
        <v>1116223.9788766815</v>
      </c>
      <c r="AB101" s="51">
        <f t="shared" si="32"/>
        <v>1820.7197293473632</v>
      </c>
      <c r="AC101" s="55">
        <f t="shared" si="33"/>
        <v>4.7319764265866038E-2</v>
      </c>
      <c r="AD101" s="55">
        <f t="shared" si="34"/>
        <v>3.908157000000001E-2</v>
      </c>
      <c r="AE101" s="116"/>
      <c r="AF101" s="160">
        <v>1083836.8227218306</v>
      </c>
      <c r="AG101" s="118">
        <f t="shared" si="35"/>
        <v>1767.8916811200409</v>
      </c>
      <c r="AH101" s="55">
        <f t="shared" si="52"/>
        <v>2.9881948533098779E-2</v>
      </c>
      <c r="AI101" s="55">
        <f t="shared" si="52"/>
        <v>2.9881948533098779E-2</v>
      </c>
      <c r="AJ101" s="119">
        <f t="shared" si="36"/>
        <v>0</v>
      </c>
      <c r="AL101" s="120">
        <v>842064</v>
      </c>
      <c r="AM101" s="50">
        <v>85009</v>
      </c>
      <c r="AN101" s="50">
        <v>188135</v>
      </c>
    </row>
    <row r="102" spans="1:40">
      <c r="A102" s="9" t="s">
        <v>228</v>
      </c>
      <c r="B102" s="23" t="s">
        <v>229</v>
      </c>
      <c r="E102" s="134">
        <v>705594</v>
      </c>
      <c r="F102" s="52">
        <v>411776.53125</v>
      </c>
      <c r="G102" s="251">
        <f t="shared" si="37"/>
        <v>1713.5362179531692</v>
      </c>
      <c r="H102" s="53">
        <v>-2.6357505981465135E-2</v>
      </c>
      <c r="J102" s="131">
        <v>726563.74639179558</v>
      </c>
      <c r="K102" s="54">
        <v>413861.6875</v>
      </c>
      <c r="L102" s="54">
        <f t="shared" si="38"/>
        <v>1755.5714102958507</v>
      </c>
      <c r="M102" s="127">
        <f t="shared" si="39"/>
        <v>5.063805466693827E-3</v>
      </c>
      <c r="N102" s="120">
        <f t="shared" si="40"/>
        <v>739362</v>
      </c>
      <c r="O102" s="125">
        <f t="shared" si="41"/>
        <v>-2.8861536920791742E-2</v>
      </c>
      <c r="P102" s="55">
        <f t="shared" si="42"/>
        <v>-2.3943880662534611E-2</v>
      </c>
      <c r="Q102" s="125">
        <f t="shared" si="43"/>
        <v>4.4343276934506903E-2</v>
      </c>
      <c r="R102" s="55">
        <f t="shared" si="44"/>
        <v>3.9081570000000003E-2</v>
      </c>
      <c r="S102" s="56">
        <f t="shared" si="45"/>
        <v>739362</v>
      </c>
      <c r="T102" s="123">
        <f t="shared" si="46"/>
        <v>0.56404901442955502</v>
      </c>
      <c r="U102" s="49">
        <f t="shared" si="47"/>
        <v>4.8343571100274429E-2</v>
      </c>
      <c r="V102" s="49">
        <f t="shared" si="30"/>
        <v>4.3061709513540762E-2</v>
      </c>
      <c r="W102" s="56">
        <f t="shared" si="48"/>
        <v>739704.933706927</v>
      </c>
      <c r="X102" s="122">
        <f t="shared" si="49"/>
        <v>4.8343571100274429E-2</v>
      </c>
      <c r="Y102" s="55">
        <f t="shared" si="50"/>
        <v>4.3061709513540825E-2</v>
      </c>
      <c r="Z102" s="56">
        <f t="shared" si="51"/>
        <v>739704.933706927</v>
      </c>
      <c r="AA102" s="124">
        <f t="shared" si="31"/>
        <v>739704.933706927</v>
      </c>
      <c r="AB102" s="51">
        <f t="shared" si="32"/>
        <v>1787.3240168115997</v>
      </c>
      <c r="AC102" s="55">
        <f t="shared" si="33"/>
        <v>4.8343571100274429E-2</v>
      </c>
      <c r="AD102" s="55">
        <f t="shared" si="34"/>
        <v>4.3061709513540603E-2</v>
      </c>
      <c r="AE102" s="116"/>
      <c r="AF102" s="160">
        <v>759780.43246094673</v>
      </c>
      <c r="AG102" s="118">
        <f t="shared" si="35"/>
        <v>1835.8317655604369</v>
      </c>
      <c r="AH102" s="55">
        <f t="shared" si="52"/>
        <v>-2.6422763598944909E-2</v>
      </c>
      <c r="AI102" s="55">
        <f t="shared" si="52"/>
        <v>-2.642276359894502E-2</v>
      </c>
      <c r="AJ102" s="119">
        <f t="shared" si="36"/>
        <v>0</v>
      </c>
      <c r="AL102" s="120">
        <v>555819</v>
      </c>
      <c r="AM102" s="50">
        <v>63903</v>
      </c>
      <c r="AN102" s="50">
        <v>119640</v>
      </c>
    </row>
    <row r="103" spans="1:40">
      <c r="A103" s="9" t="s">
        <v>230</v>
      </c>
      <c r="B103" s="23" t="s">
        <v>231</v>
      </c>
      <c r="E103" s="134">
        <v>468606</v>
      </c>
      <c r="F103" s="52">
        <v>241371.125</v>
      </c>
      <c r="G103" s="251">
        <f t="shared" si="37"/>
        <v>1941.4335496841225</v>
      </c>
      <c r="H103" s="53">
        <v>-2.8268851952018448E-2</v>
      </c>
      <c r="J103" s="131">
        <v>482993.60618436791</v>
      </c>
      <c r="K103" s="54">
        <v>242140.625</v>
      </c>
      <c r="L103" s="54">
        <f t="shared" si="38"/>
        <v>1994.6822479060172</v>
      </c>
      <c r="M103" s="127">
        <f t="shared" si="39"/>
        <v>3.1880366800296489E-3</v>
      </c>
      <c r="N103" s="120">
        <f t="shared" si="40"/>
        <v>489275</v>
      </c>
      <c r="O103" s="125">
        <f t="shared" si="41"/>
        <v>-2.9788398852791165E-2</v>
      </c>
      <c r="P103" s="55">
        <f t="shared" si="42"/>
        <v>-2.6695328680943708E-2</v>
      </c>
      <c r="Q103" s="125">
        <f t="shared" si="43"/>
        <v>4.2394200158702766E-2</v>
      </c>
      <c r="R103" s="55">
        <f t="shared" si="44"/>
        <v>3.9081570000000003E-2</v>
      </c>
      <c r="S103" s="56">
        <f t="shared" si="45"/>
        <v>489275</v>
      </c>
      <c r="T103" s="123">
        <f t="shared" si="46"/>
        <v>0.62886522216592955</v>
      </c>
      <c r="U103" s="49">
        <f t="shared" si="47"/>
        <v>4.6845853861792852E-2</v>
      </c>
      <c r="V103" s="49">
        <f t="shared" si="30"/>
        <v>4.351907676874342E-2</v>
      </c>
      <c r="W103" s="56">
        <f t="shared" si="48"/>
        <v>490558.2481947593</v>
      </c>
      <c r="X103" s="122">
        <f t="shared" si="49"/>
        <v>4.6845853861792852E-2</v>
      </c>
      <c r="Y103" s="55">
        <f t="shared" si="50"/>
        <v>4.3519076768743448E-2</v>
      </c>
      <c r="Z103" s="56">
        <f t="shared" si="51"/>
        <v>490558.2481947593</v>
      </c>
      <c r="AA103" s="124">
        <f t="shared" si="31"/>
        <v>490558.2481947593</v>
      </c>
      <c r="AB103" s="51">
        <f t="shared" si="32"/>
        <v>2025.9229453742398</v>
      </c>
      <c r="AC103" s="55">
        <f t="shared" si="33"/>
        <v>4.6845853861792852E-2</v>
      </c>
      <c r="AD103" s="55">
        <f t="shared" si="34"/>
        <v>4.3519076768743448E-2</v>
      </c>
      <c r="AE103" s="116"/>
      <c r="AF103" s="160">
        <v>504962.83743060898</v>
      </c>
      <c r="AG103" s="118">
        <f t="shared" si="35"/>
        <v>2085.4114729017861</v>
      </c>
      <c r="AH103" s="55">
        <f t="shared" si="52"/>
        <v>-2.8526038290548672E-2</v>
      </c>
      <c r="AI103" s="55">
        <f t="shared" si="52"/>
        <v>-2.8526038290548894E-2</v>
      </c>
      <c r="AJ103" s="119">
        <f t="shared" si="36"/>
        <v>0</v>
      </c>
      <c r="AL103" s="120">
        <v>378076</v>
      </c>
      <c r="AM103" s="50">
        <v>39353</v>
      </c>
      <c r="AN103" s="50">
        <v>71846</v>
      </c>
    </row>
    <row r="104" spans="1:40">
      <c r="A104" s="9" t="s">
        <v>232</v>
      </c>
      <c r="B104" s="23" t="s">
        <v>233</v>
      </c>
      <c r="E104" s="134">
        <v>1148050</v>
      </c>
      <c r="F104" s="52">
        <v>656279.25</v>
      </c>
      <c r="G104" s="251">
        <f t="shared" si="37"/>
        <v>1749.3315536031346</v>
      </c>
      <c r="H104" s="53">
        <v>2.6388474726322775E-2</v>
      </c>
      <c r="J104" s="131">
        <v>1114336.9535521127</v>
      </c>
      <c r="K104" s="54">
        <v>661256.5</v>
      </c>
      <c r="L104" s="54">
        <f t="shared" si="38"/>
        <v>1685.1810962192624</v>
      </c>
      <c r="M104" s="127">
        <f t="shared" si="39"/>
        <v>7.584042920753653E-3</v>
      </c>
      <c r="N104" s="120">
        <f t="shared" si="40"/>
        <v>1201330</v>
      </c>
      <c r="O104" s="125">
        <f t="shared" si="41"/>
        <v>3.025390689990326E-2</v>
      </c>
      <c r="P104" s="55">
        <f t="shared" si="42"/>
        <v>3.8067396749106086E-2</v>
      </c>
      <c r="Q104" s="125">
        <f t="shared" si="43"/>
        <v>4.696200922504401E-2</v>
      </c>
      <c r="R104" s="55">
        <f t="shared" si="44"/>
        <v>3.9081570000000003E-2</v>
      </c>
      <c r="S104" s="56">
        <f t="shared" si="45"/>
        <v>1201964.7346908117</v>
      </c>
      <c r="T104" s="123">
        <f t="shared" si="46"/>
        <v>0</v>
      </c>
      <c r="U104" s="49">
        <f t="shared" si="47"/>
        <v>4.696200922504401E-2</v>
      </c>
      <c r="V104" s="49">
        <f t="shared" si="30"/>
        <v>3.9081570000000003E-2</v>
      </c>
      <c r="W104" s="56">
        <f t="shared" si="48"/>
        <v>1201964.7346908117</v>
      </c>
      <c r="X104" s="122">
        <f t="shared" si="49"/>
        <v>4.696200922504401E-2</v>
      </c>
      <c r="Y104" s="55">
        <f t="shared" si="50"/>
        <v>3.908157000000001E-2</v>
      </c>
      <c r="Z104" s="56">
        <f t="shared" si="51"/>
        <v>1201964.7346908117</v>
      </c>
      <c r="AA104" s="124">
        <f t="shared" si="31"/>
        <v>1201964.7346908117</v>
      </c>
      <c r="AB104" s="51">
        <f t="shared" si="32"/>
        <v>1817.6981771684841</v>
      </c>
      <c r="AC104" s="55">
        <f t="shared" si="33"/>
        <v>4.696200922504401E-2</v>
      </c>
      <c r="AD104" s="55">
        <f t="shared" si="34"/>
        <v>3.908157000000001E-2</v>
      </c>
      <c r="AE104" s="116"/>
      <c r="AF104" s="160">
        <v>1165993.3269286598</v>
      </c>
      <c r="AG104" s="118">
        <f t="shared" si="35"/>
        <v>1763.299607533022</v>
      </c>
      <c r="AH104" s="55">
        <f t="shared" si="52"/>
        <v>3.0850440505439281E-2</v>
      </c>
      <c r="AI104" s="55">
        <f t="shared" si="52"/>
        <v>3.0850440505439281E-2</v>
      </c>
      <c r="AJ104" s="119">
        <f t="shared" si="36"/>
        <v>0</v>
      </c>
      <c r="AL104" s="120">
        <v>892398</v>
      </c>
      <c r="AM104" s="50">
        <v>90296</v>
      </c>
      <c r="AN104" s="50">
        <v>218636</v>
      </c>
    </row>
    <row r="105" spans="1:40">
      <c r="A105" s="9" t="s">
        <v>234</v>
      </c>
      <c r="B105" s="23" t="s">
        <v>235</v>
      </c>
      <c r="E105" s="134">
        <v>414348</v>
      </c>
      <c r="F105" s="52">
        <v>238103.296875</v>
      </c>
      <c r="G105" s="251">
        <f t="shared" si="37"/>
        <v>1740.2026995767528</v>
      </c>
      <c r="H105" s="53">
        <v>-2.2425813733099265E-2</v>
      </c>
      <c r="J105" s="131">
        <v>423023.8989102873</v>
      </c>
      <c r="K105" s="54">
        <v>239908.109375</v>
      </c>
      <c r="L105" s="54">
        <f t="shared" si="38"/>
        <v>1763.2746971844094</v>
      </c>
      <c r="M105" s="127">
        <f t="shared" si="39"/>
        <v>7.579955942178751E-3</v>
      </c>
      <c r="N105" s="120">
        <f t="shared" si="40"/>
        <v>434166</v>
      </c>
      <c r="O105" s="125">
        <f t="shared" si="41"/>
        <v>-2.0509240571600085E-2</v>
      </c>
      <c r="P105" s="55">
        <f t="shared" si="42"/>
        <v>-1.3084743769361529E-2</v>
      </c>
      <c r="Q105" s="125">
        <f t="shared" si="43"/>
        <v>4.6957762520929869E-2</v>
      </c>
      <c r="R105" s="55">
        <f t="shared" si="44"/>
        <v>3.9081570000000003E-2</v>
      </c>
      <c r="S105" s="56">
        <f t="shared" si="45"/>
        <v>434166</v>
      </c>
      <c r="T105" s="123">
        <f t="shared" si="46"/>
        <v>0.30823895805327511</v>
      </c>
      <c r="U105" s="49">
        <f t="shared" si="47"/>
        <v>4.914929796028833E-2</v>
      </c>
      <c r="V105" s="49">
        <f t="shared" ref="V105:V136" si="53">MAX(R105,NewMinGrowthPerHead(P105,$P$2,$L$1,$U$1,$T$2,AG105,G105,T105, $P$1))</f>
        <v>4.1256618666295819E-2</v>
      </c>
      <c r="W105" s="56">
        <f t="shared" si="48"/>
        <v>434712.91331124958</v>
      </c>
      <c r="X105" s="122">
        <f t="shared" si="49"/>
        <v>4.914929796028833E-2</v>
      </c>
      <c r="Y105" s="55">
        <f t="shared" si="50"/>
        <v>4.1256618666295708E-2</v>
      </c>
      <c r="Z105" s="56">
        <f t="shared" si="51"/>
        <v>434712.91331124958</v>
      </c>
      <c r="AA105" s="124">
        <f t="shared" ref="AA105:AA136" si="54">Z105</f>
        <v>434712.91331124958</v>
      </c>
      <c r="AB105" s="51">
        <f t="shared" ref="AB105:AB136" si="55">AA105/K105*1000</f>
        <v>1811.9975787552496</v>
      </c>
      <c r="AC105" s="55">
        <f t="shared" ref="AC105:AC136" si="56">AA105/E105-1</f>
        <v>4.914929796028833E-2</v>
      </c>
      <c r="AD105" s="55">
        <f t="shared" ref="AD105:AD136" si="57">AB105/G105-1</f>
        <v>4.125661866629593E-2</v>
      </c>
      <c r="AE105" s="116"/>
      <c r="AF105" s="160">
        <v>442615.30562584521</v>
      </c>
      <c r="AG105" s="118">
        <f t="shared" ref="AG105:AG136" si="58">AF105/K105*1000</f>
        <v>1844.9368250991211</v>
      </c>
      <c r="AH105" s="55">
        <f t="shared" si="52"/>
        <v>-1.7853861387422842E-2</v>
      </c>
      <c r="AI105" s="55">
        <f t="shared" si="52"/>
        <v>-1.7853861387422731E-2</v>
      </c>
      <c r="AJ105" s="119">
        <f t="shared" ref="AJ105:AJ136" si="59">IF(AF105=N105,1,0)</f>
        <v>0</v>
      </c>
      <c r="AL105" s="120">
        <v>321697</v>
      </c>
      <c r="AM105" s="50">
        <v>35252</v>
      </c>
      <c r="AN105" s="50">
        <v>77217</v>
      </c>
    </row>
    <row r="106" spans="1:40">
      <c r="A106" s="9" t="s">
        <v>236</v>
      </c>
      <c r="B106" s="23" t="s">
        <v>237</v>
      </c>
      <c r="E106" s="134">
        <v>673467</v>
      </c>
      <c r="F106" s="52">
        <v>395722.8125</v>
      </c>
      <c r="G106" s="251">
        <f t="shared" si="37"/>
        <v>1701.8654945499256</v>
      </c>
      <c r="H106" s="53">
        <v>-2.9626001338682872E-3</v>
      </c>
      <c r="J106" s="131">
        <v>674889.09283535043</v>
      </c>
      <c r="K106" s="54">
        <v>397889.4375</v>
      </c>
      <c r="L106" s="54">
        <f t="shared" si="38"/>
        <v>1696.1724268826574</v>
      </c>
      <c r="M106" s="127">
        <f t="shared" si="39"/>
        <v>5.47510765505832E-3</v>
      </c>
      <c r="N106" s="120">
        <f t="shared" si="40"/>
        <v>703333</v>
      </c>
      <c r="O106" s="125">
        <f t="shared" si="41"/>
        <v>-2.1071504198948432E-3</v>
      </c>
      <c r="P106" s="55">
        <f t="shared" si="42"/>
        <v>3.356420359769352E-3</v>
      </c>
      <c r="Q106" s="125">
        <f t="shared" si="43"/>
        <v>4.4770653458137133E-2</v>
      </c>
      <c r="R106" s="55">
        <f t="shared" si="44"/>
        <v>3.9081570000000003E-2</v>
      </c>
      <c r="S106" s="56">
        <f t="shared" si="45"/>
        <v>703618.5576724913</v>
      </c>
      <c r="T106" s="123">
        <f t="shared" si="46"/>
        <v>0</v>
      </c>
      <c r="U106" s="49">
        <f t="shared" si="47"/>
        <v>4.4770653458137133E-2</v>
      </c>
      <c r="V106" s="49">
        <f t="shared" si="53"/>
        <v>3.9081570000000003E-2</v>
      </c>
      <c r="W106" s="56">
        <f t="shared" si="48"/>
        <v>703618.5576724913</v>
      </c>
      <c r="X106" s="122">
        <f t="shared" si="49"/>
        <v>4.4770653458137133E-2</v>
      </c>
      <c r="Y106" s="55">
        <f t="shared" si="50"/>
        <v>3.908157000000001E-2</v>
      </c>
      <c r="Z106" s="56">
        <f t="shared" si="51"/>
        <v>703618.5576724913</v>
      </c>
      <c r="AA106" s="124">
        <f t="shared" si="54"/>
        <v>703618.5576724913</v>
      </c>
      <c r="AB106" s="51">
        <f t="shared" si="55"/>
        <v>1768.3770700057632</v>
      </c>
      <c r="AC106" s="55">
        <f t="shared" si="56"/>
        <v>4.4770653458137133E-2</v>
      </c>
      <c r="AD106" s="55">
        <f t="shared" si="57"/>
        <v>3.908157000000001E-2</v>
      </c>
      <c r="AE106" s="116"/>
      <c r="AF106" s="160">
        <v>705960.41724577057</v>
      </c>
      <c r="AG106" s="118">
        <f t="shared" si="58"/>
        <v>1774.2627743059165</v>
      </c>
      <c r="AH106" s="55">
        <f t="shared" si="52"/>
        <v>-3.3172675352193259E-3</v>
      </c>
      <c r="AI106" s="55">
        <f t="shared" si="52"/>
        <v>-3.317267535219437E-3</v>
      </c>
      <c r="AJ106" s="119">
        <f t="shared" si="59"/>
        <v>0</v>
      </c>
      <c r="AL106" s="120">
        <v>526810</v>
      </c>
      <c r="AM106" s="50">
        <v>56798</v>
      </c>
      <c r="AN106" s="50">
        <v>119725</v>
      </c>
    </row>
    <row r="107" spans="1:40">
      <c r="A107" s="9" t="s">
        <v>238</v>
      </c>
      <c r="B107" s="23" t="s">
        <v>239</v>
      </c>
      <c r="E107" s="134">
        <v>677780</v>
      </c>
      <c r="F107" s="52">
        <v>359002.8125</v>
      </c>
      <c r="G107" s="251">
        <f t="shared" si="37"/>
        <v>1887.9517831075486</v>
      </c>
      <c r="H107" s="53">
        <v>-9.9622758889827967E-3</v>
      </c>
      <c r="J107" s="131">
        <v>686679.05542306497</v>
      </c>
      <c r="K107" s="54">
        <v>362455.78125</v>
      </c>
      <c r="L107" s="54">
        <f t="shared" si="38"/>
        <v>1894.518147992887</v>
      </c>
      <c r="M107" s="127">
        <f t="shared" si="39"/>
        <v>9.6182220020908371E-3</v>
      </c>
      <c r="N107" s="120">
        <f t="shared" si="40"/>
        <v>710455</v>
      </c>
      <c r="O107" s="125">
        <f t="shared" si="41"/>
        <v>-1.2959555636340547E-2</v>
      </c>
      <c r="P107" s="55">
        <f t="shared" si="42"/>
        <v>-3.4659815174085118E-3</v>
      </c>
      <c r="Q107" s="125">
        <f t="shared" si="43"/>
        <v>4.9075687218541164E-2</v>
      </c>
      <c r="R107" s="55">
        <f t="shared" si="44"/>
        <v>3.9081570000000003E-2</v>
      </c>
      <c r="S107" s="56">
        <f t="shared" si="45"/>
        <v>711042.5192829828</v>
      </c>
      <c r="T107" s="123">
        <f t="shared" si="46"/>
        <v>8.1648563425406634E-2</v>
      </c>
      <c r="U107" s="49">
        <f t="shared" si="47"/>
        <v>4.9657371299956621E-2</v>
      </c>
      <c r="V107" s="49">
        <f t="shared" si="53"/>
        <v>3.9657712613850607E-2</v>
      </c>
      <c r="W107" s="56">
        <f t="shared" si="48"/>
        <v>711436.77311968454</v>
      </c>
      <c r="X107" s="122">
        <f t="shared" si="49"/>
        <v>4.9657371299956621E-2</v>
      </c>
      <c r="Y107" s="55">
        <f t="shared" si="50"/>
        <v>3.9657712613850649E-2</v>
      </c>
      <c r="Z107" s="56">
        <f t="shared" si="51"/>
        <v>711436.77311968454</v>
      </c>
      <c r="AA107" s="124">
        <f t="shared" si="54"/>
        <v>711436.77311968454</v>
      </c>
      <c r="AB107" s="51">
        <f t="shared" si="55"/>
        <v>1962.8236323508345</v>
      </c>
      <c r="AC107" s="55">
        <f t="shared" si="56"/>
        <v>4.9657371299956621E-2</v>
      </c>
      <c r="AD107" s="55">
        <f t="shared" si="57"/>
        <v>3.9657712613850649E-2</v>
      </c>
      <c r="AE107" s="116"/>
      <c r="AF107" s="160">
        <v>718026.18765714427</v>
      </c>
      <c r="AG107" s="118">
        <f t="shared" si="58"/>
        <v>1981.0035452625141</v>
      </c>
      <c r="AH107" s="55">
        <f t="shared" si="52"/>
        <v>-9.1771228553103601E-3</v>
      </c>
      <c r="AI107" s="55">
        <f t="shared" si="52"/>
        <v>-9.1771228553104711E-3</v>
      </c>
      <c r="AJ107" s="119">
        <f t="shared" si="59"/>
        <v>0</v>
      </c>
      <c r="AL107" s="120">
        <v>541862</v>
      </c>
      <c r="AM107" s="50">
        <v>56354</v>
      </c>
      <c r="AN107" s="50">
        <v>112239</v>
      </c>
    </row>
    <row r="108" spans="1:40">
      <c r="A108" s="9" t="s">
        <v>240</v>
      </c>
      <c r="B108" s="23" t="s">
        <v>241</v>
      </c>
      <c r="E108" s="134">
        <v>341525</v>
      </c>
      <c r="F108" s="52">
        <v>175179.875</v>
      </c>
      <c r="G108" s="251">
        <f t="shared" si="37"/>
        <v>1949.5675516379949</v>
      </c>
      <c r="H108" s="53">
        <v>-1.4722691510016039E-2</v>
      </c>
      <c r="J108" s="131">
        <v>347639.3571406987</v>
      </c>
      <c r="K108" s="54">
        <v>175923.09375</v>
      </c>
      <c r="L108" s="54">
        <f t="shared" si="38"/>
        <v>1976.0871056230994</v>
      </c>
      <c r="M108" s="127">
        <f t="shared" si="39"/>
        <v>4.2426034954072822E-3</v>
      </c>
      <c r="N108" s="120">
        <f t="shared" si="40"/>
        <v>356838</v>
      </c>
      <c r="O108" s="125">
        <f t="shared" si="41"/>
        <v>-1.7588218983571657E-2</v>
      </c>
      <c r="P108" s="55">
        <f t="shared" si="42"/>
        <v>-1.3420235327502139E-2</v>
      </c>
      <c r="Q108" s="125">
        <f t="shared" si="43"/>
        <v>4.3489981100895303E-2</v>
      </c>
      <c r="R108" s="55">
        <f t="shared" si="44"/>
        <v>3.9081570000000003E-2</v>
      </c>
      <c r="S108" s="56">
        <f t="shared" si="45"/>
        <v>356838</v>
      </c>
      <c r="T108" s="123">
        <f t="shared" si="46"/>
        <v>0.31614217497060398</v>
      </c>
      <c r="U108" s="49">
        <f t="shared" si="47"/>
        <v>4.5730262274275679E-2</v>
      </c>
      <c r="V108" s="49">
        <f t="shared" si="53"/>
        <v>4.1312386702640244E-2</v>
      </c>
      <c r="W108" s="56">
        <f t="shared" si="48"/>
        <v>357143.02782322199</v>
      </c>
      <c r="X108" s="122">
        <f t="shared" si="49"/>
        <v>4.5730262274275679E-2</v>
      </c>
      <c r="Y108" s="55">
        <f t="shared" si="50"/>
        <v>4.1312386702640147E-2</v>
      </c>
      <c r="Z108" s="56">
        <f t="shared" si="51"/>
        <v>357143.02782322199</v>
      </c>
      <c r="AA108" s="124">
        <f t="shared" si="54"/>
        <v>357143.02782322199</v>
      </c>
      <c r="AB108" s="51">
        <f t="shared" si="55"/>
        <v>2030.1088402341834</v>
      </c>
      <c r="AC108" s="55">
        <f t="shared" si="56"/>
        <v>4.5730262274275679E-2</v>
      </c>
      <c r="AD108" s="55">
        <f t="shared" si="57"/>
        <v>4.1312386702640369E-2</v>
      </c>
      <c r="AE108" s="116"/>
      <c r="AF108" s="160">
        <v>363581.0817720975</v>
      </c>
      <c r="AG108" s="118">
        <f t="shared" si="58"/>
        <v>2066.7046834042926</v>
      </c>
      <c r="AH108" s="55">
        <f t="shared" si="52"/>
        <v>-1.7707340320063936E-2</v>
      </c>
      <c r="AI108" s="55">
        <f t="shared" si="52"/>
        <v>-1.7707340320063603E-2</v>
      </c>
      <c r="AJ108" s="119">
        <f t="shared" si="59"/>
        <v>0</v>
      </c>
      <c r="AL108" s="120">
        <v>267048</v>
      </c>
      <c r="AM108" s="50">
        <v>32465</v>
      </c>
      <c r="AN108" s="50">
        <v>57325</v>
      </c>
    </row>
    <row r="109" spans="1:40">
      <c r="A109" s="9" t="s">
        <v>242</v>
      </c>
      <c r="B109" s="23" t="s">
        <v>243</v>
      </c>
      <c r="E109" s="134">
        <v>386720</v>
      </c>
      <c r="F109" s="52">
        <v>238141.71875</v>
      </c>
      <c r="G109" s="251">
        <f t="shared" si="37"/>
        <v>1623.9069829086802</v>
      </c>
      <c r="H109" s="53">
        <v>-1.1239554166460386E-2</v>
      </c>
      <c r="J109" s="131">
        <v>391503.20794549643</v>
      </c>
      <c r="K109" s="54">
        <v>239075.65625</v>
      </c>
      <c r="L109" s="54">
        <f t="shared" si="38"/>
        <v>1637.570357795458</v>
      </c>
      <c r="M109" s="127">
        <f t="shared" si="39"/>
        <v>3.9217718965924853E-3</v>
      </c>
      <c r="N109" s="120">
        <f t="shared" si="40"/>
        <v>403435</v>
      </c>
      <c r="O109" s="125">
        <f t="shared" si="41"/>
        <v>-1.2217544705693251E-2</v>
      </c>
      <c r="P109" s="55">
        <f t="shared" si="42"/>
        <v>-8.3436872325728384E-3</v>
      </c>
      <c r="Q109" s="125">
        <f t="shared" si="43"/>
        <v>4.3156610899493186E-2</v>
      </c>
      <c r="R109" s="55">
        <f t="shared" si="44"/>
        <v>3.9081570000000003E-2</v>
      </c>
      <c r="S109" s="56">
        <f t="shared" si="45"/>
        <v>403435</v>
      </c>
      <c r="T109" s="123">
        <f t="shared" si="46"/>
        <v>0.19655329169782892</v>
      </c>
      <c r="U109" s="49">
        <f t="shared" si="47"/>
        <v>4.4549003301948442E-2</v>
      </c>
      <c r="V109" s="49">
        <f t="shared" si="53"/>
        <v>4.0468523088809515E-2</v>
      </c>
      <c r="W109" s="56">
        <f t="shared" si="48"/>
        <v>403947.99055692949</v>
      </c>
      <c r="X109" s="122">
        <f t="shared" si="49"/>
        <v>4.4549003301948442E-2</v>
      </c>
      <c r="Y109" s="55">
        <f t="shared" si="50"/>
        <v>4.0468523088809549E-2</v>
      </c>
      <c r="Z109" s="56">
        <f t="shared" si="51"/>
        <v>403947.99055692949</v>
      </c>
      <c r="AA109" s="124">
        <f t="shared" si="54"/>
        <v>403947.99055692949</v>
      </c>
      <c r="AB109" s="51">
        <f t="shared" si="55"/>
        <v>1689.6241001405995</v>
      </c>
      <c r="AC109" s="55">
        <f t="shared" si="56"/>
        <v>4.4549003301948442E-2</v>
      </c>
      <c r="AD109" s="55">
        <f t="shared" si="57"/>
        <v>4.0468523088809771E-2</v>
      </c>
      <c r="AE109" s="116"/>
      <c r="AF109" s="160">
        <v>409502.72599719337</v>
      </c>
      <c r="AG109" s="118">
        <f t="shared" si="58"/>
        <v>1712.8583161515148</v>
      </c>
      <c r="AH109" s="55">
        <f t="shared" si="52"/>
        <v>-1.3564587211812418E-2</v>
      </c>
      <c r="AI109" s="55">
        <f t="shared" si="52"/>
        <v>-1.3564587211812418E-2</v>
      </c>
      <c r="AJ109" s="119">
        <f t="shared" si="59"/>
        <v>0</v>
      </c>
      <c r="AL109" s="120">
        <v>302175</v>
      </c>
      <c r="AM109" s="50">
        <v>35393</v>
      </c>
      <c r="AN109" s="50">
        <v>65867</v>
      </c>
    </row>
    <row r="110" spans="1:40">
      <c r="A110" s="9" t="s">
        <v>244</v>
      </c>
      <c r="B110" s="23" t="s">
        <v>245</v>
      </c>
      <c r="E110" s="134">
        <v>391535</v>
      </c>
      <c r="F110" s="52">
        <v>232384.46875</v>
      </c>
      <c r="G110" s="251">
        <f t="shared" si="37"/>
        <v>1684.8587261707869</v>
      </c>
      <c r="H110" s="53">
        <v>-2.9789688973694606E-2</v>
      </c>
      <c r="J110" s="131">
        <v>406510.08087348758</v>
      </c>
      <c r="K110" s="54">
        <v>234526.75</v>
      </c>
      <c r="L110" s="54">
        <f t="shared" si="38"/>
        <v>1733.3207443222898</v>
      </c>
      <c r="M110" s="127">
        <f t="shared" si="39"/>
        <v>9.2186937514515677E-3</v>
      </c>
      <c r="N110" s="120">
        <f t="shared" si="40"/>
        <v>412282</v>
      </c>
      <c r="O110" s="125">
        <f t="shared" si="41"/>
        <v>-3.6838153782828509E-2</v>
      </c>
      <c r="P110" s="55">
        <f t="shared" si="42"/>
        <v>-2.7959059689469656E-2</v>
      </c>
      <c r="Q110" s="125">
        <f t="shared" si="43"/>
        <v>4.8660544776607528E-2</v>
      </c>
      <c r="R110" s="55">
        <f t="shared" si="44"/>
        <v>3.9081570000000003E-2</v>
      </c>
      <c r="S110" s="56">
        <f t="shared" si="45"/>
        <v>412282</v>
      </c>
      <c r="T110" s="123">
        <f t="shared" si="46"/>
        <v>0.65863509280258314</v>
      </c>
      <c r="U110" s="49">
        <f t="shared" si="47"/>
        <v>5.3350963380369265E-2</v>
      </c>
      <c r="V110" s="49">
        <f t="shared" si="53"/>
        <v>4.3729144041981673E-2</v>
      </c>
      <c r="W110" s="56">
        <f t="shared" si="48"/>
        <v>412423.76944713289</v>
      </c>
      <c r="X110" s="122">
        <f t="shared" si="49"/>
        <v>5.3350963380369265E-2</v>
      </c>
      <c r="Y110" s="55">
        <f t="shared" si="50"/>
        <v>4.3729144041981582E-2</v>
      </c>
      <c r="Z110" s="56">
        <f t="shared" si="51"/>
        <v>412423.76944713289</v>
      </c>
      <c r="AA110" s="124">
        <f t="shared" si="54"/>
        <v>412423.76944713289</v>
      </c>
      <c r="AB110" s="51">
        <f t="shared" si="55"/>
        <v>1758.5361560978988</v>
      </c>
      <c r="AC110" s="55">
        <f t="shared" si="56"/>
        <v>5.3350963380369265E-2</v>
      </c>
      <c r="AD110" s="55">
        <f t="shared" si="57"/>
        <v>4.3729144041981582E-2</v>
      </c>
      <c r="AE110" s="116"/>
      <c r="AF110" s="160">
        <v>425172.15042262507</v>
      </c>
      <c r="AG110" s="118">
        <f t="shared" si="58"/>
        <v>1812.8940533334687</v>
      </c>
      <c r="AH110" s="55">
        <f t="shared" si="52"/>
        <v>-2.9984045198680476E-2</v>
      </c>
      <c r="AI110" s="55">
        <f t="shared" si="52"/>
        <v>-2.9984045198680587E-2</v>
      </c>
      <c r="AJ110" s="119">
        <f t="shared" si="59"/>
        <v>0</v>
      </c>
      <c r="AL110" s="120">
        <v>306136</v>
      </c>
      <c r="AM110" s="50">
        <v>37861</v>
      </c>
      <c r="AN110" s="50">
        <v>68285</v>
      </c>
    </row>
    <row r="111" spans="1:40">
      <c r="A111" s="9" t="s">
        <v>246</v>
      </c>
      <c r="B111" s="23" t="s">
        <v>247</v>
      </c>
      <c r="E111" s="134">
        <v>310322</v>
      </c>
      <c r="F111" s="52">
        <v>180604.5625</v>
      </c>
      <c r="G111" s="251">
        <f t="shared" si="37"/>
        <v>1718.240091525927</v>
      </c>
      <c r="H111" s="53">
        <v>1.4356311388591392E-2</v>
      </c>
      <c r="J111" s="131">
        <v>305943.14474692423</v>
      </c>
      <c r="K111" s="54">
        <v>182607.109375</v>
      </c>
      <c r="L111" s="54">
        <f t="shared" si="38"/>
        <v>1675.4174894617199</v>
      </c>
      <c r="M111" s="127">
        <f t="shared" si="39"/>
        <v>1.1088019301837893E-2</v>
      </c>
      <c r="N111" s="120">
        <f t="shared" si="40"/>
        <v>325874</v>
      </c>
      <c r="O111" s="125">
        <f t="shared" si="41"/>
        <v>1.4312643797585123E-2</v>
      </c>
      <c r="P111" s="55">
        <f t="shared" si="42"/>
        <v>2.5559361970111327E-2</v>
      </c>
      <c r="Q111" s="125">
        <f t="shared" si="43"/>
        <v>5.0602926504343948E-2</v>
      </c>
      <c r="R111" s="55">
        <f t="shared" si="44"/>
        <v>3.9081570000000003E-2</v>
      </c>
      <c r="S111" s="56">
        <f t="shared" si="45"/>
        <v>326025.20135868102</v>
      </c>
      <c r="T111" s="123">
        <f t="shared" si="46"/>
        <v>0</v>
      </c>
      <c r="U111" s="49">
        <f t="shared" si="47"/>
        <v>5.0602926504343948E-2</v>
      </c>
      <c r="V111" s="49">
        <f t="shared" si="53"/>
        <v>3.9081570000000003E-2</v>
      </c>
      <c r="W111" s="56">
        <f t="shared" si="48"/>
        <v>326025.20135868102</v>
      </c>
      <c r="X111" s="122">
        <f t="shared" si="49"/>
        <v>5.0602926504343948E-2</v>
      </c>
      <c r="Y111" s="55">
        <f t="shared" si="50"/>
        <v>3.908157000000001E-2</v>
      </c>
      <c r="Z111" s="56">
        <f t="shared" si="51"/>
        <v>326025.20135868102</v>
      </c>
      <c r="AA111" s="124">
        <f t="shared" si="54"/>
        <v>326025.20135868102</v>
      </c>
      <c r="AB111" s="51">
        <f t="shared" si="55"/>
        <v>1785.3916119397038</v>
      </c>
      <c r="AC111" s="55">
        <f t="shared" si="56"/>
        <v>5.0602926504343948E-2</v>
      </c>
      <c r="AD111" s="55">
        <f t="shared" si="57"/>
        <v>3.908157000000001E-2</v>
      </c>
      <c r="AE111" s="116"/>
      <c r="AF111" s="160">
        <v>320072.75525258417</v>
      </c>
      <c r="AG111" s="118">
        <f t="shared" si="58"/>
        <v>1752.7946001011726</v>
      </c>
      <c r="AH111" s="55">
        <f t="shared" si="52"/>
        <v>1.8597165826874207E-2</v>
      </c>
      <c r="AI111" s="55">
        <f t="shared" si="52"/>
        <v>1.8597165826874207E-2</v>
      </c>
      <c r="AJ111" s="119">
        <f t="shared" si="59"/>
        <v>0</v>
      </c>
      <c r="AL111" s="120">
        <v>244862</v>
      </c>
      <c r="AM111" s="50">
        <v>25673</v>
      </c>
      <c r="AN111" s="50">
        <v>55339</v>
      </c>
    </row>
    <row r="112" spans="1:40">
      <c r="A112" s="9" t="s">
        <v>248</v>
      </c>
      <c r="B112" s="23" t="s">
        <v>249</v>
      </c>
      <c r="E112" s="134">
        <v>577752</v>
      </c>
      <c r="F112" s="52">
        <v>318751.09375</v>
      </c>
      <c r="G112" s="251">
        <f t="shared" si="37"/>
        <v>1812.5490745865088</v>
      </c>
      <c r="H112" s="53">
        <v>1.4863077608777697E-2</v>
      </c>
      <c r="J112" s="131">
        <v>568196.83761648764</v>
      </c>
      <c r="K112" s="54">
        <v>321457</v>
      </c>
      <c r="L112" s="54">
        <f t="shared" si="38"/>
        <v>1767.5671633110733</v>
      </c>
      <c r="M112" s="127">
        <f t="shared" si="39"/>
        <v>8.4890885178334763E-3</v>
      </c>
      <c r="N112" s="120">
        <f t="shared" si="40"/>
        <v>604999</v>
      </c>
      <c r="O112" s="125">
        <f t="shared" si="41"/>
        <v>1.6816641260438914E-2</v>
      </c>
      <c r="P112" s="55">
        <f t="shared" si="42"/>
        <v>2.5448487734504921E-2</v>
      </c>
      <c r="Q112" s="125">
        <f t="shared" si="43"/>
        <v>4.7902425424979356E-2</v>
      </c>
      <c r="R112" s="55">
        <f t="shared" si="44"/>
        <v>3.9081570000000003E-2</v>
      </c>
      <c r="S112" s="56">
        <f t="shared" si="45"/>
        <v>605427.72209413268</v>
      </c>
      <c r="T112" s="123">
        <f t="shared" si="46"/>
        <v>0</v>
      </c>
      <c r="U112" s="49">
        <f t="shared" si="47"/>
        <v>4.7902425424979356E-2</v>
      </c>
      <c r="V112" s="49">
        <f t="shared" si="53"/>
        <v>3.9081570000000003E-2</v>
      </c>
      <c r="W112" s="56">
        <f t="shared" si="48"/>
        <v>605427.72209413268</v>
      </c>
      <c r="X112" s="122">
        <f t="shared" si="49"/>
        <v>4.7902425424979356E-2</v>
      </c>
      <c r="Y112" s="55">
        <f t="shared" si="50"/>
        <v>3.908157000000001E-2</v>
      </c>
      <c r="Z112" s="56">
        <f t="shared" si="51"/>
        <v>605427.72209413268</v>
      </c>
      <c r="AA112" s="124">
        <f t="shared" si="54"/>
        <v>605427.72209413268</v>
      </c>
      <c r="AB112" s="51">
        <f t="shared" si="55"/>
        <v>1883.3863381233966</v>
      </c>
      <c r="AC112" s="55">
        <f t="shared" si="56"/>
        <v>4.7902425424979356E-2</v>
      </c>
      <c r="AD112" s="55">
        <f t="shared" si="57"/>
        <v>3.908157000000001E-2</v>
      </c>
      <c r="AE112" s="116"/>
      <c r="AF112" s="160">
        <v>594343.17753339058</v>
      </c>
      <c r="AG112" s="118">
        <f t="shared" si="58"/>
        <v>1848.9041381378865</v>
      </c>
      <c r="AH112" s="55">
        <f t="shared" si="52"/>
        <v>1.8650074535631944E-2</v>
      </c>
      <c r="AI112" s="55">
        <f t="shared" si="52"/>
        <v>1.8650074535631944E-2</v>
      </c>
      <c r="AJ112" s="119">
        <f t="shared" si="59"/>
        <v>0</v>
      </c>
      <c r="AL112" s="120">
        <v>451326</v>
      </c>
      <c r="AM112" s="50">
        <v>48448</v>
      </c>
      <c r="AN112" s="50">
        <v>105225</v>
      </c>
    </row>
    <row r="113" spans="1:40">
      <c r="A113" s="9" t="s">
        <v>250</v>
      </c>
      <c r="B113" s="23" t="s">
        <v>251</v>
      </c>
      <c r="E113" s="134">
        <v>349119</v>
      </c>
      <c r="F113" s="52">
        <v>177701.8125</v>
      </c>
      <c r="G113" s="251">
        <f t="shared" si="37"/>
        <v>1964.6338722628391</v>
      </c>
      <c r="H113" s="53">
        <v>-3.9031748156314494E-2</v>
      </c>
      <c r="J113" s="131">
        <v>364076.0308484945</v>
      </c>
      <c r="K113" s="54">
        <v>178607.328125</v>
      </c>
      <c r="L113" s="54">
        <f t="shared" si="38"/>
        <v>2038.4159747000554</v>
      </c>
      <c r="M113" s="127">
        <f t="shared" si="39"/>
        <v>5.0957028083211675E-3</v>
      </c>
      <c r="N113" s="120">
        <f t="shared" si="40"/>
        <v>365180</v>
      </c>
      <c r="O113" s="125">
        <f t="shared" si="41"/>
        <v>-4.108216301313905E-2</v>
      </c>
      <c r="P113" s="55">
        <f t="shared" si="42"/>
        <v>-3.6195802698255952E-2</v>
      </c>
      <c r="Q113" s="125">
        <f t="shared" si="43"/>
        <v>4.4376420874323808E-2</v>
      </c>
      <c r="R113" s="55">
        <f t="shared" si="44"/>
        <v>3.9081570000000003E-2</v>
      </c>
      <c r="S113" s="56">
        <f t="shared" si="45"/>
        <v>365180</v>
      </c>
      <c r="T113" s="123">
        <f t="shared" si="46"/>
        <v>0.85266908594242519</v>
      </c>
      <c r="U113" s="49">
        <f t="shared" si="47"/>
        <v>5.0423830468011355E-2</v>
      </c>
      <c r="V113" s="49">
        <f t="shared" si="53"/>
        <v>4.5098320023694932E-2</v>
      </c>
      <c r="W113" s="56">
        <f t="shared" si="48"/>
        <v>366722.91726916167</v>
      </c>
      <c r="X113" s="122">
        <f t="shared" si="49"/>
        <v>5.0423830468011355E-2</v>
      </c>
      <c r="Y113" s="55">
        <f t="shared" si="50"/>
        <v>4.509832002369496E-2</v>
      </c>
      <c r="Z113" s="56">
        <f t="shared" si="51"/>
        <v>366722.91726916167</v>
      </c>
      <c r="AA113" s="124">
        <f t="shared" si="54"/>
        <v>366722.91726916167</v>
      </c>
      <c r="AB113" s="51">
        <f t="shared" si="55"/>
        <v>2053.2355593635398</v>
      </c>
      <c r="AC113" s="55">
        <f t="shared" si="56"/>
        <v>5.0423830468011355E-2</v>
      </c>
      <c r="AD113" s="55">
        <f t="shared" si="57"/>
        <v>4.509832002369496E-2</v>
      </c>
      <c r="AE113" s="116"/>
      <c r="AF113" s="160">
        <v>380640.32836031751</v>
      </c>
      <c r="AG113" s="118">
        <f t="shared" si="58"/>
        <v>2131.1573962627272</v>
      </c>
      <c r="AH113" s="55">
        <f t="shared" si="52"/>
        <v>-3.656315438542157E-2</v>
      </c>
      <c r="AI113" s="55">
        <f t="shared" si="52"/>
        <v>-3.6563154385421681E-2</v>
      </c>
      <c r="AJ113" s="119">
        <f t="shared" si="59"/>
        <v>0</v>
      </c>
      <c r="AL113" s="120">
        <v>283073</v>
      </c>
      <c r="AM113" s="50">
        <v>32785</v>
      </c>
      <c r="AN113" s="50">
        <v>49322</v>
      </c>
    </row>
    <row r="114" spans="1:40">
      <c r="A114" s="9" t="s">
        <v>252</v>
      </c>
      <c r="B114" s="23" t="s">
        <v>253</v>
      </c>
      <c r="E114" s="134">
        <v>449648</v>
      </c>
      <c r="F114" s="52">
        <v>253729.046875</v>
      </c>
      <c r="G114" s="251">
        <f t="shared" si="37"/>
        <v>1772.1581566556697</v>
      </c>
      <c r="H114" s="53">
        <v>-2.1033924210609234E-2</v>
      </c>
      <c r="J114" s="131">
        <v>461024.62436058326</v>
      </c>
      <c r="K114" s="54">
        <v>255215.78125</v>
      </c>
      <c r="L114" s="54">
        <f t="shared" si="38"/>
        <v>1806.4111165170482</v>
      </c>
      <c r="M114" s="127">
        <f t="shared" si="39"/>
        <v>5.8595355687929285E-3</v>
      </c>
      <c r="N114" s="120">
        <f t="shared" si="40"/>
        <v>471027</v>
      </c>
      <c r="O114" s="125">
        <f t="shared" si="41"/>
        <v>-2.4676825834112459E-2</v>
      </c>
      <c r="P114" s="55">
        <f t="shared" si="42"/>
        <v>-1.8961885004019408E-2</v>
      </c>
      <c r="Q114" s="125">
        <f t="shared" si="43"/>
        <v>4.517010541829225E-2</v>
      </c>
      <c r="R114" s="55">
        <f t="shared" si="44"/>
        <v>3.9081570000000003E-2</v>
      </c>
      <c r="S114" s="56">
        <f t="shared" si="45"/>
        <v>471027</v>
      </c>
      <c r="T114" s="123">
        <f t="shared" si="46"/>
        <v>0.44668751481788943</v>
      </c>
      <c r="U114" s="49">
        <f t="shared" si="47"/>
        <v>4.8340567781032018E-2</v>
      </c>
      <c r="V114" s="49">
        <f t="shared" si="53"/>
        <v>4.2233563146783608E-2</v>
      </c>
      <c r="W114" s="56">
        <f t="shared" si="48"/>
        <v>471384.23962160549</v>
      </c>
      <c r="X114" s="122">
        <f t="shared" si="49"/>
        <v>4.8340567781032018E-2</v>
      </c>
      <c r="Y114" s="55">
        <f t="shared" si="50"/>
        <v>4.2233563146783615E-2</v>
      </c>
      <c r="Z114" s="56">
        <f t="shared" si="51"/>
        <v>471384.23962160549</v>
      </c>
      <c r="AA114" s="124">
        <f t="shared" si="54"/>
        <v>471384.23962160549</v>
      </c>
      <c r="AB114" s="51">
        <f t="shared" si="55"/>
        <v>1847.0027100708746</v>
      </c>
      <c r="AC114" s="55">
        <f t="shared" si="56"/>
        <v>4.8340567781032018E-2</v>
      </c>
      <c r="AD114" s="55">
        <f t="shared" si="57"/>
        <v>4.2233563146783615E-2</v>
      </c>
      <c r="AE114" s="116"/>
      <c r="AF114" s="160">
        <v>482159.2902433569</v>
      </c>
      <c r="AG114" s="118">
        <f t="shared" si="58"/>
        <v>1889.2220844723211</v>
      </c>
      <c r="AH114" s="55">
        <f t="shared" si="52"/>
        <v>-2.2347491461406799E-2</v>
      </c>
      <c r="AI114" s="55">
        <f t="shared" si="52"/>
        <v>-2.2347491461406799E-2</v>
      </c>
      <c r="AJ114" s="119">
        <f t="shared" si="59"/>
        <v>0</v>
      </c>
      <c r="AL114" s="120">
        <v>353602</v>
      </c>
      <c r="AM114" s="50">
        <v>40021</v>
      </c>
      <c r="AN114" s="50">
        <v>77404</v>
      </c>
    </row>
    <row r="115" spans="1:40">
      <c r="A115" s="9" t="s">
        <v>254</v>
      </c>
      <c r="B115" s="23" t="s">
        <v>255</v>
      </c>
      <c r="E115" s="134">
        <v>432549</v>
      </c>
      <c r="F115" s="52">
        <v>231530.3125</v>
      </c>
      <c r="G115" s="251">
        <f t="shared" si="37"/>
        <v>1868.217579501604</v>
      </c>
      <c r="H115" s="53">
        <v>3.8896049167127744E-2</v>
      </c>
      <c r="J115" s="131">
        <v>417507.23513626447</v>
      </c>
      <c r="K115" s="54">
        <v>235011.34375</v>
      </c>
      <c r="L115" s="54">
        <f t="shared" si="38"/>
        <v>1776.5407766035312</v>
      </c>
      <c r="M115" s="127">
        <f t="shared" si="39"/>
        <v>1.5034883391348508E-2</v>
      </c>
      <c r="N115" s="120">
        <f t="shared" si="40"/>
        <v>454354</v>
      </c>
      <c r="O115" s="125">
        <f t="shared" si="41"/>
        <v>3.6027554968780962E-2</v>
      </c>
      <c r="P115" s="55">
        <f t="shared" si="42"/>
        <v>5.1604108447960595E-2</v>
      </c>
      <c r="Q115" s="125">
        <f t="shared" si="43"/>
        <v>5.4255655602882147E-2</v>
      </c>
      <c r="R115" s="55">
        <f t="shared" si="44"/>
        <v>3.8639826919536477E-2</v>
      </c>
      <c r="S115" s="56">
        <f t="shared" si="45"/>
        <v>456017.22957537108</v>
      </c>
      <c r="T115" s="123">
        <f t="shared" si="46"/>
        <v>0</v>
      </c>
      <c r="U115" s="49">
        <f t="shared" si="47"/>
        <v>5.4255655602882147E-2</v>
      </c>
      <c r="V115" s="49">
        <f t="shared" si="53"/>
        <v>3.8639826919536477E-2</v>
      </c>
      <c r="W115" s="56">
        <f t="shared" si="48"/>
        <v>456017.22957537108</v>
      </c>
      <c r="X115" s="122">
        <f t="shared" si="49"/>
        <v>5.4255655602882147E-2</v>
      </c>
      <c r="Y115" s="55">
        <f t="shared" si="50"/>
        <v>3.8639826919536491E-2</v>
      </c>
      <c r="Z115" s="56">
        <f t="shared" si="51"/>
        <v>456017.22957537108</v>
      </c>
      <c r="AA115" s="124">
        <f t="shared" si="54"/>
        <v>456017.22957537108</v>
      </c>
      <c r="AB115" s="51">
        <f t="shared" si="55"/>
        <v>1940.4051834215813</v>
      </c>
      <c r="AC115" s="55">
        <f t="shared" si="56"/>
        <v>5.4255655602882147E-2</v>
      </c>
      <c r="AD115" s="55">
        <f t="shared" si="57"/>
        <v>3.8639826919536491E-2</v>
      </c>
      <c r="AE115" s="116"/>
      <c r="AF115" s="160">
        <v>437115.00412798126</v>
      </c>
      <c r="AG115" s="118">
        <f t="shared" si="58"/>
        <v>1859.9740640306059</v>
      </c>
      <c r="AH115" s="55">
        <f t="shared" si="52"/>
        <v>4.324314029233256E-2</v>
      </c>
      <c r="AI115" s="55">
        <f t="shared" si="52"/>
        <v>4.324314029233256E-2</v>
      </c>
      <c r="AJ115" s="119">
        <f t="shared" si="59"/>
        <v>0</v>
      </c>
      <c r="AL115" s="120">
        <v>330711</v>
      </c>
      <c r="AM115" s="50">
        <v>37002</v>
      </c>
      <c r="AN115" s="50">
        <v>86641</v>
      </c>
    </row>
    <row r="116" spans="1:40">
      <c r="A116" s="9" t="s">
        <v>256</v>
      </c>
      <c r="B116" s="23" t="s">
        <v>257</v>
      </c>
      <c r="E116" s="134">
        <v>759190</v>
      </c>
      <c r="F116" s="52">
        <v>433326.53125</v>
      </c>
      <c r="G116" s="251">
        <f t="shared" si="37"/>
        <v>1752.0044244925289</v>
      </c>
      <c r="H116" s="53">
        <v>2.7014668486802895E-2</v>
      </c>
      <c r="J116" s="131">
        <v>738622.71319577529</v>
      </c>
      <c r="K116" s="54">
        <v>437661.96875</v>
      </c>
      <c r="L116" s="54">
        <f t="shared" si="38"/>
        <v>1687.6556930576924</v>
      </c>
      <c r="M116" s="127">
        <f t="shared" si="39"/>
        <v>1.0005012819071402E-2</v>
      </c>
      <c r="N116" s="120">
        <f t="shared" si="40"/>
        <v>797084</v>
      </c>
      <c r="O116" s="125">
        <f t="shared" si="41"/>
        <v>2.7845456735600349E-2</v>
      </c>
      <c r="P116" s="55">
        <f t="shared" si="42"/>
        <v>3.8129063706264343E-2</v>
      </c>
      <c r="Q116" s="125">
        <f t="shared" si="43"/>
        <v>4.9477594427910887E-2</v>
      </c>
      <c r="R116" s="55">
        <f t="shared" si="44"/>
        <v>3.9081570000000003E-2</v>
      </c>
      <c r="S116" s="56">
        <f t="shared" si="45"/>
        <v>797084</v>
      </c>
      <c r="T116" s="123">
        <f t="shared" si="46"/>
        <v>0</v>
      </c>
      <c r="U116" s="49">
        <f t="shared" si="47"/>
        <v>4.9477594427910887E-2</v>
      </c>
      <c r="V116" s="49">
        <f t="shared" si="53"/>
        <v>3.9081570000000003E-2</v>
      </c>
      <c r="W116" s="56">
        <f t="shared" si="48"/>
        <v>797084</v>
      </c>
      <c r="X116" s="122">
        <f t="shared" si="49"/>
        <v>4.9477594427910887E-2</v>
      </c>
      <c r="Y116" s="55">
        <f t="shared" si="50"/>
        <v>3.908157000000001E-2</v>
      </c>
      <c r="Z116" s="56">
        <f t="shared" si="51"/>
        <v>797084</v>
      </c>
      <c r="AA116" s="124">
        <f t="shared" si="54"/>
        <v>797084</v>
      </c>
      <c r="AB116" s="51">
        <f t="shared" si="55"/>
        <v>1821.2320395956267</v>
      </c>
      <c r="AC116" s="55">
        <f t="shared" si="56"/>
        <v>4.991372383724757E-2</v>
      </c>
      <c r="AD116" s="55">
        <f t="shared" si="57"/>
        <v>3.9513379153223172E-2</v>
      </c>
      <c r="AE116" s="116"/>
      <c r="AF116" s="160">
        <v>773286.83255095605</v>
      </c>
      <c r="AG116" s="118">
        <f t="shared" si="58"/>
        <v>1766.8586438056964</v>
      </c>
      <c r="AH116" s="55">
        <f t="shared" si="52"/>
        <v>3.0774049741078224E-2</v>
      </c>
      <c r="AI116" s="55">
        <f t="shared" si="52"/>
        <v>3.0774049741078224E-2</v>
      </c>
      <c r="AJ116" s="119">
        <f t="shared" si="59"/>
        <v>0</v>
      </c>
      <c r="AL116" s="120">
        <v>572344</v>
      </c>
      <c r="AM116" s="50">
        <v>60807</v>
      </c>
      <c r="AN116" s="50">
        <v>163933</v>
      </c>
    </row>
    <row r="117" spans="1:40">
      <c r="A117" s="9" t="s">
        <v>258</v>
      </c>
      <c r="B117" s="23" t="s">
        <v>259</v>
      </c>
      <c r="E117" s="134">
        <v>464175</v>
      </c>
      <c r="F117" s="52">
        <v>246476.640625</v>
      </c>
      <c r="G117" s="251">
        <f t="shared" si="37"/>
        <v>1883.24134418164</v>
      </c>
      <c r="H117" s="53">
        <v>2.265281306488931E-2</v>
      </c>
      <c r="J117" s="131">
        <v>452574.00481186667</v>
      </c>
      <c r="K117" s="54">
        <v>248993.375</v>
      </c>
      <c r="L117" s="54">
        <f t="shared" si="38"/>
        <v>1817.6146446140049</v>
      </c>
      <c r="M117" s="127">
        <f t="shared" si="39"/>
        <v>1.0210843383041235E-2</v>
      </c>
      <c r="N117" s="120">
        <f t="shared" si="40"/>
        <v>487159</v>
      </c>
      <c r="O117" s="125">
        <f t="shared" si="41"/>
        <v>2.5633366178324346E-2</v>
      </c>
      <c r="P117" s="55">
        <f t="shared" si="42"/>
        <v>3.6105947848792619E-2</v>
      </c>
      <c r="Q117" s="125">
        <f t="shared" si="43"/>
        <v>4.9691469173474667E-2</v>
      </c>
      <c r="R117" s="55">
        <f t="shared" si="44"/>
        <v>3.9081570000000003E-2</v>
      </c>
      <c r="S117" s="56">
        <f t="shared" si="45"/>
        <v>487240.53770359763</v>
      </c>
      <c r="T117" s="123">
        <f t="shared" si="46"/>
        <v>0</v>
      </c>
      <c r="U117" s="49">
        <f t="shared" si="47"/>
        <v>4.9691469173474667E-2</v>
      </c>
      <c r="V117" s="49">
        <f t="shared" si="53"/>
        <v>3.9081570000000003E-2</v>
      </c>
      <c r="W117" s="56">
        <f t="shared" si="48"/>
        <v>487240.53770359763</v>
      </c>
      <c r="X117" s="122">
        <f t="shared" si="49"/>
        <v>4.9691469173474667E-2</v>
      </c>
      <c r="Y117" s="55">
        <f t="shared" si="50"/>
        <v>3.908157000000001E-2</v>
      </c>
      <c r="Z117" s="56">
        <f t="shared" si="51"/>
        <v>487240.53770359763</v>
      </c>
      <c r="AA117" s="124">
        <f t="shared" si="54"/>
        <v>487240.53770359763</v>
      </c>
      <c r="AB117" s="51">
        <f t="shared" si="55"/>
        <v>1956.841372601169</v>
      </c>
      <c r="AC117" s="55">
        <f t="shared" si="56"/>
        <v>4.9691469173474667E-2</v>
      </c>
      <c r="AD117" s="55">
        <f t="shared" si="57"/>
        <v>3.908157000000001E-2</v>
      </c>
      <c r="AE117" s="116"/>
      <c r="AF117" s="160">
        <v>473578.78008920583</v>
      </c>
      <c r="AG117" s="118">
        <f t="shared" si="58"/>
        <v>1901.9734163176263</v>
      </c>
      <c r="AH117" s="55">
        <f t="shared" si="52"/>
        <v>2.884790913101809E-2</v>
      </c>
      <c r="AI117" s="55">
        <f t="shared" si="52"/>
        <v>2.884790913101809E-2</v>
      </c>
      <c r="AJ117" s="119">
        <f t="shared" si="59"/>
        <v>0</v>
      </c>
      <c r="AL117" s="120">
        <v>357061</v>
      </c>
      <c r="AM117" s="50">
        <v>34773</v>
      </c>
      <c r="AN117" s="50">
        <v>95325</v>
      </c>
    </row>
    <row r="118" spans="1:40">
      <c r="A118" s="9" t="s">
        <v>260</v>
      </c>
      <c r="B118" s="23" t="s">
        <v>261</v>
      </c>
      <c r="E118" s="134">
        <v>661355</v>
      </c>
      <c r="F118" s="52">
        <v>385367</v>
      </c>
      <c r="G118" s="251">
        <f t="shared" si="37"/>
        <v>1716.1692620281447</v>
      </c>
      <c r="H118" s="53">
        <v>-3.0915777670159406E-2</v>
      </c>
      <c r="J118" s="131">
        <v>679720.88812639855</v>
      </c>
      <c r="K118" s="54">
        <v>386772.15625</v>
      </c>
      <c r="L118" s="54">
        <f t="shared" si="38"/>
        <v>1757.4193931557052</v>
      </c>
      <c r="M118" s="127">
        <f t="shared" si="39"/>
        <v>3.6462806882788801E-3</v>
      </c>
      <c r="N118" s="120">
        <f t="shared" si="40"/>
        <v>692609</v>
      </c>
      <c r="O118" s="125">
        <f t="shared" si="41"/>
        <v>-2.7019749498978562E-2</v>
      </c>
      <c r="P118" s="55">
        <f t="shared" si="42"/>
        <v>-2.3471990401499943E-2</v>
      </c>
      <c r="Q118" s="125">
        <f t="shared" si="43"/>
        <v>4.287035306223741E-2</v>
      </c>
      <c r="R118" s="55">
        <f t="shared" si="44"/>
        <v>3.9081570000000003E-2</v>
      </c>
      <c r="S118" s="56">
        <f t="shared" si="45"/>
        <v>692609</v>
      </c>
      <c r="T118" s="123">
        <f t="shared" si="46"/>
        <v>0.55293263607773713</v>
      </c>
      <c r="U118" s="49">
        <f t="shared" si="47"/>
        <v>4.6786277964814271E-2</v>
      </c>
      <c r="V118" s="49">
        <f t="shared" si="53"/>
        <v>4.298326821572148E-2</v>
      </c>
      <c r="W118" s="56">
        <f t="shared" si="48"/>
        <v>692609</v>
      </c>
      <c r="X118" s="122">
        <f t="shared" si="49"/>
        <v>4.6786277964814271E-2</v>
      </c>
      <c r="Y118" s="55">
        <f t="shared" si="50"/>
        <v>4.2983268215721404E-2</v>
      </c>
      <c r="Z118" s="56">
        <f t="shared" si="51"/>
        <v>692609</v>
      </c>
      <c r="AA118" s="124">
        <f t="shared" si="54"/>
        <v>692609</v>
      </c>
      <c r="AB118" s="51">
        <f t="shared" si="55"/>
        <v>1790.7416260655398</v>
      </c>
      <c r="AC118" s="55">
        <f t="shared" si="56"/>
        <v>4.7257524325059919E-2</v>
      </c>
      <c r="AD118" s="55">
        <f t="shared" si="57"/>
        <v>4.3452802522093048E-2</v>
      </c>
      <c r="AE118" s="116"/>
      <c r="AF118" s="160">
        <v>711643.62868603773</v>
      </c>
      <c r="AG118" s="118">
        <f t="shared" si="58"/>
        <v>1839.9556875703556</v>
      </c>
      <c r="AH118" s="55">
        <f t="shared" si="52"/>
        <v>-2.6747416710780958E-2</v>
      </c>
      <c r="AI118" s="55">
        <f t="shared" si="52"/>
        <v>-2.6747416710780958E-2</v>
      </c>
      <c r="AJ118" s="119">
        <f t="shared" si="59"/>
        <v>0</v>
      </c>
      <c r="AL118" s="120">
        <v>493166</v>
      </c>
      <c r="AM118" s="50">
        <v>56707</v>
      </c>
      <c r="AN118" s="50">
        <v>142736</v>
      </c>
    </row>
    <row r="119" spans="1:40">
      <c r="A119" s="9" t="s">
        <v>262</v>
      </c>
      <c r="B119" s="23" t="s">
        <v>263</v>
      </c>
      <c r="E119" s="134">
        <v>668800</v>
      </c>
      <c r="F119" s="52">
        <v>356784.1875</v>
      </c>
      <c r="G119" s="251">
        <f t="shared" si="37"/>
        <v>1874.5225361199618</v>
      </c>
      <c r="H119" s="53">
        <v>3.8909272938365547E-2</v>
      </c>
      <c r="J119" s="131">
        <v>641558.93652998528</v>
      </c>
      <c r="K119" s="54">
        <v>360567.53125</v>
      </c>
      <c r="L119" s="54">
        <f t="shared" si="38"/>
        <v>1779.3031288919899</v>
      </c>
      <c r="M119" s="127">
        <f t="shared" si="39"/>
        <v>1.0604011843994732E-2</v>
      </c>
      <c r="N119" s="120">
        <f t="shared" si="40"/>
        <v>702333</v>
      </c>
      <c r="O119" s="125">
        <f t="shared" si="41"/>
        <v>4.2460734188123128E-2</v>
      </c>
      <c r="P119" s="55">
        <f t="shared" si="42"/>
        <v>5.3515000160353265E-2</v>
      </c>
      <c r="Q119" s="125">
        <f t="shared" si="43"/>
        <v>4.9121770078926152E-2</v>
      </c>
      <c r="R119" s="55">
        <f t="shared" si="44"/>
        <v>3.8113601156847088E-2</v>
      </c>
      <c r="S119" s="56">
        <f t="shared" si="45"/>
        <v>702333</v>
      </c>
      <c r="T119" s="123">
        <f t="shared" si="46"/>
        <v>0</v>
      </c>
      <c r="U119" s="49">
        <f t="shared" si="47"/>
        <v>4.9121770078926152E-2</v>
      </c>
      <c r="V119" s="49">
        <f t="shared" si="53"/>
        <v>3.8113601156847088E-2</v>
      </c>
      <c r="W119" s="56">
        <f t="shared" si="48"/>
        <v>702333</v>
      </c>
      <c r="X119" s="122">
        <f t="shared" si="49"/>
        <v>4.9121770078926152E-2</v>
      </c>
      <c r="Y119" s="55">
        <f t="shared" si="50"/>
        <v>3.8113601156847032E-2</v>
      </c>
      <c r="Z119" s="56">
        <f t="shared" si="51"/>
        <v>702333</v>
      </c>
      <c r="AA119" s="124">
        <f t="shared" si="54"/>
        <v>702333</v>
      </c>
      <c r="AB119" s="51">
        <f t="shared" si="55"/>
        <v>1947.8542551104981</v>
      </c>
      <c r="AC119" s="55">
        <f t="shared" si="56"/>
        <v>5.0139055023923351E-2</v>
      </c>
      <c r="AD119" s="55">
        <f t="shared" si="57"/>
        <v>3.9120211988661557E-2</v>
      </c>
      <c r="AE119" s="116"/>
      <c r="AF119" s="160">
        <v>671458.02580459276</v>
      </c>
      <c r="AG119" s="118">
        <f t="shared" si="58"/>
        <v>1862.2254296630952</v>
      </c>
      <c r="AH119" s="55">
        <f t="shared" si="52"/>
        <v>4.5981986972916777E-2</v>
      </c>
      <c r="AI119" s="55">
        <f t="shared" si="52"/>
        <v>4.5981986972916777E-2</v>
      </c>
      <c r="AJ119" s="119">
        <f t="shared" si="59"/>
        <v>0</v>
      </c>
      <c r="AL119" s="120">
        <v>508999</v>
      </c>
      <c r="AM119" s="50">
        <v>51723</v>
      </c>
      <c r="AN119" s="50">
        <v>141611</v>
      </c>
    </row>
    <row r="120" spans="1:40">
      <c r="A120" s="9" t="s">
        <v>264</v>
      </c>
      <c r="B120" s="23" t="s">
        <v>265</v>
      </c>
      <c r="E120" s="134">
        <v>551396</v>
      </c>
      <c r="F120" s="52">
        <v>290829.90625</v>
      </c>
      <c r="G120" s="251">
        <f t="shared" si="37"/>
        <v>1895.9398196346942</v>
      </c>
      <c r="H120" s="53">
        <v>6.8634637916537455E-2</v>
      </c>
      <c r="J120" s="131">
        <v>515070.6678974852</v>
      </c>
      <c r="K120" s="54">
        <v>293392.75</v>
      </c>
      <c r="L120" s="54">
        <f t="shared" si="38"/>
        <v>1755.5671293768685</v>
      </c>
      <c r="M120" s="127">
        <f t="shared" si="39"/>
        <v>8.8121740403028781E-3</v>
      </c>
      <c r="N120" s="120">
        <f t="shared" si="40"/>
        <v>573207</v>
      </c>
      <c r="O120" s="125">
        <f t="shared" si="41"/>
        <v>7.0524948063524162E-2</v>
      </c>
      <c r="P120" s="55">
        <f t="shared" si="42"/>
        <v>7.9958600220346066E-2</v>
      </c>
      <c r="Q120" s="125">
        <f t="shared" si="43"/>
        <v>3.991536824170816E-2</v>
      </c>
      <c r="R120" s="55">
        <f t="shared" si="44"/>
        <v>3.0831501643003217E-2</v>
      </c>
      <c r="S120" s="56">
        <f t="shared" si="45"/>
        <v>573405.17438700492</v>
      </c>
      <c r="T120" s="123">
        <f t="shared" si="46"/>
        <v>0</v>
      </c>
      <c r="U120" s="49">
        <f t="shared" si="47"/>
        <v>3.991536824170816E-2</v>
      </c>
      <c r="V120" s="49">
        <f t="shared" si="53"/>
        <v>3.0831501643003217E-2</v>
      </c>
      <c r="W120" s="56">
        <f t="shared" si="48"/>
        <v>573405.17438700492</v>
      </c>
      <c r="X120" s="122">
        <f t="shared" si="49"/>
        <v>3.991536824170816E-2</v>
      </c>
      <c r="Y120" s="55">
        <f t="shared" si="50"/>
        <v>3.083150164300319E-2</v>
      </c>
      <c r="Z120" s="56">
        <f t="shared" si="51"/>
        <v>573405.17438700492</v>
      </c>
      <c r="AA120" s="124">
        <f t="shared" si="54"/>
        <v>573405.17438700492</v>
      </c>
      <c r="AB120" s="51">
        <f t="shared" si="55"/>
        <v>1954.3944912987963</v>
      </c>
      <c r="AC120" s="55">
        <f t="shared" si="56"/>
        <v>3.991536824170816E-2</v>
      </c>
      <c r="AD120" s="55">
        <f t="shared" si="57"/>
        <v>3.083150164300319E-2</v>
      </c>
      <c r="AE120" s="116"/>
      <c r="AF120" s="160">
        <v>539656.40494722629</v>
      </c>
      <c r="AG120" s="118">
        <f t="shared" si="58"/>
        <v>1839.3651681823301</v>
      </c>
      <c r="AH120" s="55">
        <f t="shared" si="52"/>
        <v>6.2537512999737199E-2</v>
      </c>
      <c r="AI120" s="55">
        <f t="shared" si="52"/>
        <v>6.2537512999737199E-2</v>
      </c>
      <c r="AJ120" s="119">
        <f t="shared" si="59"/>
        <v>0</v>
      </c>
      <c r="AL120" s="120">
        <v>405504</v>
      </c>
      <c r="AM120" s="50">
        <v>44648</v>
      </c>
      <c r="AN120" s="50">
        <v>123055</v>
      </c>
    </row>
    <row r="121" spans="1:40">
      <c r="A121" s="9" t="s">
        <v>266</v>
      </c>
      <c r="B121" s="23" t="s">
        <v>267</v>
      </c>
      <c r="E121" s="134">
        <v>616786</v>
      </c>
      <c r="F121" s="52">
        <v>327826.5</v>
      </c>
      <c r="G121" s="251">
        <f t="shared" si="37"/>
        <v>1881.4403350552809</v>
      </c>
      <c r="H121" s="53">
        <v>3.8707521626765606E-2</v>
      </c>
      <c r="J121" s="131">
        <v>594857.12791929417</v>
      </c>
      <c r="K121" s="54">
        <v>331951.25</v>
      </c>
      <c r="L121" s="54">
        <f t="shared" si="38"/>
        <v>1792.0014698522575</v>
      </c>
      <c r="M121" s="127">
        <f t="shared" si="39"/>
        <v>1.2582112794420119E-2</v>
      </c>
      <c r="N121" s="120">
        <f t="shared" si="40"/>
        <v>648126</v>
      </c>
      <c r="O121" s="125">
        <f t="shared" si="41"/>
        <v>3.6864099044100263E-2</v>
      </c>
      <c r="P121" s="55">
        <f t="shared" si="42"/>
        <v>4.9910040090757946E-2</v>
      </c>
      <c r="Q121" s="125">
        <f t="shared" si="43"/>
        <v>5.2155411516343175E-2</v>
      </c>
      <c r="R121" s="55">
        <f t="shared" si="44"/>
        <v>3.9081570000000003E-2</v>
      </c>
      <c r="S121" s="56">
        <f t="shared" si="45"/>
        <v>648954.7276475192</v>
      </c>
      <c r="T121" s="123">
        <f t="shared" si="46"/>
        <v>0</v>
      </c>
      <c r="U121" s="49">
        <f t="shared" si="47"/>
        <v>5.2155411516343175E-2</v>
      </c>
      <c r="V121" s="49">
        <f t="shared" si="53"/>
        <v>3.9081570000000003E-2</v>
      </c>
      <c r="W121" s="56">
        <f t="shared" si="48"/>
        <v>648954.7276475192</v>
      </c>
      <c r="X121" s="122">
        <f t="shared" si="49"/>
        <v>5.2155411516343175E-2</v>
      </c>
      <c r="Y121" s="55">
        <f t="shared" si="50"/>
        <v>3.908157000000001E-2</v>
      </c>
      <c r="Z121" s="56">
        <f t="shared" si="51"/>
        <v>648954.7276475192</v>
      </c>
      <c r="AA121" s="124">
        <f t="shared" si="54"/>
        <v>648954.7276475192</v>
      </c>
      <c r="AB121" s="51">
        <f t="shared" si="55"/>
        <v>1954.9699772105669</v>
      </c>
      <c r="AC121" s="55">
        <f t="shared" si="56"/>
        <v>5.2155411516343175E-2</v>
      </c>
      <c r="AD121" s="55">
        <f t="shared" si="57"/>
        <v>3.9081569999999788E-2</v>
      </c>
      <c r="AE121" s="116"/>
      <c r="AF121" s="160">
        <v>622985.19461500295</v>
      </c>
      <c r="AG121" s="118">
        <f t="shared" si="58"/>
        <v>1876.7370046505412</v>
      </c>
      <c r="AH121" s="55">
        <f t="shared" si="52"/>
        <v>4.1685634356953161E-2</v>
      </c>
      <c r="AI121" s="55">
        <f t="shared" si="52"/>
        <v>4.1685634356952939E-2</v>
      </c>
      <c r="AJ121" s="119">
        <f t="shared" si="59"/>
        <v>0</v>
      </c>
      <c r="AL121" s="120">
        <v>459158</v>
      </c>
      <c r="AM121" s="50">
        <v>54801</v>
      </c>
      <c r="AN121" s="50">
        <v>134167</v>
      </c>
    </row>
    <row r="122" spans="1:40">
      <c r="A122" s="9" t="s">
        <v>268</v>
      </c>
      <c r="B122" s="23" t="s">
        <v>269</v>
      </c>
      <c r="E122" s="134">
        <v>766474</v>
      </c>
      <c r="F122" s="52">
        <v>418991.6875</v>
      </c>
      <c r="G122" s="251">
        <f t="shared" si="37"/>
        <v>1829.3298479817693</v>
      </c>
      <c r="H122" s="53">
        <v>-2.3499601051092389E-2</v>
      </c>
      <c r="J122" s="131">
        <v>783755.93805592333</v>
      </c>
      <c r="K122" s="54">
        <v>422190.90625</v>
      </c>
      <c r="L122" s="54">
        <f t="shared" si="38"/>
        <v>1856.4017520354237</v>
      </c>
      <c r="M122" s="127">
        <f t="shared" si="39"/>
        <v>7.6355184254102149E-3</v>
      </c>
      <c r="N122" s="120">
        <f t="shared" si="40"/>
        <v>804802</v>
      </c>
      <c r="O122" s="125">
        <f t="shared" si="41"/>
        <v>-2.2050152626327146E-2</v>
      </c>
      <c r="P122" s="55">
        <f t="shared" si="42"/>
        <v>-1.4582998547578274E-2</v>
      </c>
      <c r="Q122" s="125">
        <f t="shared" si="43"/>
        <v>4.7015496473239216E-2</v>
      </c>
      <c r="R122" s="55">
        <f t="shared" si="44"/>
        <v>3.9081570000000003E-2</v>
      </c>
      <c r="S122" s="56">
        <f t="shared" si="45"/>
        <v>804802</v>
      </c>
      <c r="T122" s="123">
        <f t="shared" si="46"/>
        <v>0.34353353468971198</v>
      </c>
      <c r="U122" s="49">
        <f t="shared" si="47"/>
        <v>4.9458106054594442E-2</v>
      </c>
      <c r="V122" s="49">
        <f t="shared" si="53"/>
        <v>4.1505670318706639E-2</v>
      </c>
      <c r="W122" s="56">
        <f t="shared" si="48"/>
        <v>804802</v>
      </c>
      <c r="X122" s="122">
        <f t="shared" si="49"/>
        <v>4.9458106054594442E-2</v>
      </c>
      <c r="Y122" s="55">
        <f t="shared" si="50"/>
        <v>4.1505670318706667E-2</v>
      </c>
      <c r="Z122" s="56">
        <f t="shared" si="51"/>
        <v>804802</v>
      </c>
      <c r="AA122" s="124">
        <f t="shared" si="54"/>
        <v>804802</v>
      </c>
      <c r="AB122" s="51">
        <f t="shared" si="55"/>
        <v>1906.2513855365637</v>
      </c>
      <c r="AC122" s="55">
        <f t="shared" si="56"/>
        <v>5.0005610105495979E-2</v>
      </c>
      <c r="AD122" s="55">
        <f t="shared" si="57"/>
        <v>4.2049025570571219E-2</v>
      </c>
      <c r="AE122" s="116"/>
      <c r="AF122" s="160">
        <v>820454.55590151693</v>
      </c>
      <c r="AG122" s="118">
        <f t="shared" si="58"/>
        <v>1943.3259782617995</v>
      </c>
      <c r="AH122" s="55">
        <f t="shared" si="52"/>
        <v>-1.9077907227071034E-2</v>
      </c>
      <c r="AI122" s="55">
        <f t="shared" si="52"/>
        <v>-1.9077907227071145E-2</v>
      </c>
      <c r="AJ122" s="119">
        <f t="shared" si="59"/>
        <v>0</v>
      </c>
      <c r="AL122" s="120">
        <v>579468</v>
      </c>
      <c r="AM122" s="50">
        <v>61245</v>
      </c>
      <c r="AN122" s="50">
        <v>164089</v>
      </c>
    </row>
    <row r="123" spans="1:40">
      <c r="A123" s="9" t="s">
        <v>270</v>
      </c>
      <c r="B123" s="23" t="s">
        <v>271</v>
      </c>
      <c r="E123" s="134">
        <v>747340</v>
      </c>
      <c r="F123" s="52">
        <v>438781.71875</v>
      </c>
      <c r="G123" s="251">
        <f t="shared" si="37"/>
        <v>1703.2158999901362</v>
      </c>
      <c r="H123" s="53">
        <v>-1.4561343756802625E-2</v>
      </c>
      <c r="J123" s="131">
        <v>753942.18879637145</v>
      </c>
      <c r="K123" s="54">
        <v>439261.75</v>
      </c>
      <c r="L123" s="54">
        <f t="shared" si="38"/>
        <v>1716.3847951622729</v>
      </c>
      <c r="M123" s="127">
        <f t="shared" si="39"/>
        <v>1.0940092293898473E-3</v>
      </c>
      <c r="N123" s="120">
        <f t="shared" si="40"/>
        <v>778821</v>
      </c>
      <c r="O123" s="125">
        <f t="shared" si="41"/>
        <v>-8.7568899770836817E-3</v>
      </c>
      <c r="P123" s="55">
        <f t="shared" si="42"/>
        <v>-7.6724608661495886E-3</v>
      </c>
      <c r="Q123" s="125">
        <f t="shared" si="43"/>
        <v>4.0218334827669011E-2</v>
      </c>
      <c r="R123" s="55">
        <f t="shared" si="44"/>
        <v>3.9081570000000003E-2</v>
      </c>
      <c r="S123" s="56">
        <f t="shared" si="45"/>
        <v>778821</v>
      </c>
      <c r="T123" s="123">
        <f t="shared" si="46"/>
        <v>0.18074112758891844</v>
      </c>
      <c r="U123" s="49">
        <f t="shared" si="47"/>
        <v>4.149510668259504E-2</v>
      </c>
      <c r="V123" s="49">
        <f t="shared" si="53"/>
        <v>4.0356946581175487E-2</v>
      </c>
      <c r="W123" s="56">
        <f t="shared" si="48"/>
        <v>778821</v>
      </c>
      <c r="X123" s="122">
        <f t="shared" si="49"/>
        <v>4.149510668259504E-2</v>
      </c>
      <c r="Y123" s="55">
        <f t="shared" si="50"/>
        <v>4.0356946581175501E-2</v>
      </c>
      <c r="Z123" s="56">
        <f t="shared" si="51"/>
        <v>778821</v>
      </c>
      <c r="AA123" s="124">
        <f t="shared" si="54"/>
        <v>778821</v>
      </c>
      <c r="AB123" s="51">
        <f t="shared" si="55"/>
        <v>1773.0225770853028</v>
      </c>
      <c r="AC123" s="55">
        <f t="shared" si="56"/>
        <v>4.2124066689860129E-2</v>
      </c>
      <c r="AD123" s="55">
        <f t="shared" si="57"/>
        <v>4.0985219252339666E-2</v>
      </c>
      <c r="AE123" s="116"/>
      <c r="AF123" s="160">
        <v>789155.28073300654</v>
      </c>
      <c r="AG123" s="118">
        <f t="shared" si="58"/>
        <v>1796.5490524340134</v>
      </c>
      <c r="AH123" s="55">
        <f t="shared" si="52"/>
        <v>-1.3095370436357667E-2</v>
      </c>
      <c r="AI123" s="55">
        <f t="shared" si="52"/>
        <v>-1.3095370436357556E-2</v>
      </c>
      <c r="AJ123" s="119">
        <f t="shared" si="59"/>
        <v>0</v>
      </c>
      <c r="AL123" s="120">
        <v>561767</v>
      </c>
      <c r="AM123" s="50">
        <v>63375</v>
      </c>
      <c r="AN123" s="50">
        <v>153679</v>
      </c>
    </row>
    <row r="124" spans="1:40">
      <c r="A124" s="9" t="s">
        <v>272</v>
      </c>
      <c r="B124" s="23" t="s">
        <v>273</v>
      </c>
      <c r="E124" s="134">
        <v>639820</v>
      </c>
      <c r="F124" s="52">
        <v>346657</v>
      </c>
      <c r="G124" s="251">
        <f t="shared" si="37"/>
        <v>1845.6860816311225</v>
      </c>
      <c r="H124" s="53">
        <v>8.0698341309717314E-3</v>
      </c>
      <c r="J124" s="131">
        <v>633363.57051793614</v>
      </c>
      <c r="K124" s="54">
        <v>349809.375</v>
      </c>
      <c r="L124" s="54">
        <f t="shared" si="38"/>
        <v>1810.5963298380329</v>
      </c>
      <c r="M124" s="127">
        <f t="shared" si="39"/>
        <v>9.0936429958143883E-3</v>
      </c>
      <c r="N124" s="120">
        <f t="shared" si="40"/>
        <v>671220</v>
      </c>
      <c r="O124" s="125">
        <f t="shared" si="41"/>
        <v>1.0193875654679774E-2</v>
      </c>
      <c r="P124" s="55">
        <f t="shared" si="42"/>
        <v>1.9380218116441528E-2</v>
      </c>
      <c r="Q124" s="125">
        <f t="shared" si="43"/>
        <v>4.8530606841110435E-2</v>
      </c>
      <c r="R124" s="55">
        <f t="shared" si="44"/>
        <v>3.9081570000000003E-2</v>
      </c>
      <c r="S124" s="56">
        <f t="shared" si="45"/>
        <v>671220</v>
      </c>
      <c r="T124" s="123">
        <f t="shared" si="46"/>
        <v>0</v>
      </c>
      <c r="U124" s="49">
        <f t="shared" si="47"/>
        <v>4.8530606841110435E-2</v>
      </c>
      <c r="V124" s="49">
        <f t="shared" si="53"/>
        <v>3.9081570000000003E-2</v>
      </c>
      <c r="W124" s="56">
        <f t="shared" si="48"/>
        <v>671220</v>
      </c>
      <c r="X124" s="122">
        <f t="shared" si="49"/>
        <v>4.8530606841110435E-2</v>
      </c>
      <c r="Y124" s="55">
        <f t="shared" si="50"/>
        <v>3.908157000000001E-2</v>
      </c>
      <c r="Z124" s="56">
        <f t="shared" si="51"/>
        <v>671220</v>
      </c>
      <c r="AA124" s="124">
        <f t="shared" si="54"/>
        <v>671220</v>
      </c>
      <c r="AB124" s="51">
        <f t="shared" si="55"/>
        <v>1918.8164982713799</v>
      </c>
      <c r="AC124" s="55">
        <f t="shared" si="56"/>
        <v>4.9076302710137298E-2</v>
      </c>
      <c r="AD124" s="55">
        <f t="shared" si="57"/>
        <v>3.962234822490962E-2</v>
      </c>
      <c r="AE124" s="116"/>
      <c r="AF124" s="160">
        <v>663103.48441631126</v>
      </c>
      <c r="AG124" s="118">
        <f t="shared" si="58"/>
        <v>1895.6138165717007</v>
      </c>
      <c r="AH124" s="55">
        <f t="shared" si="52"/>
        <v>1.2240194440892083E-2</v>
      </c>
      <c r="AI124" s="55">
        <f t="shared" si="52"/>
        <v>1.2240194440892083E-2</v>
      </c>
      <c r="AJ124" s="119">
        <f t="shared" si="59"/>
        <v>0</v>
      </c>
      <c r="AL124" s="120">
        <v>474835</v>
      </c>
      <c r="AM124" s="50">
        <v>50684</v>
      </c>
      <c r="AN124" s="50">
        <v>145701</v>
      </c>
    </row>
    <row r="125" spans="1:40">
      <c r="A125" s="9" t="s">
        <v>274</v>
      </c>
      <c r="B125" s="23" t="s">
        <v>275</v>
      </c>
      <c r="E125" s="134">
        <v>527950</v>
      </c>
      <c r="F125" s="52">
        <v>320845.8125</v>
      </c>
      <c r="G125" s="251">
        <f t="shared" si="37"/>
        <v>1645.4944382358115</v>
      </c>
      <c r="H125" s="53">
        <v>-8.6135318159223928E-3</v>
      </c>
      <c r="J125" s="131">
        <v>530216.23735737498</v>
      </c>
      <c r="K125" s="54">
        <v>322603.25</v>
      </c>
      <c r="L125" s="54">
        <f t="shared" si="38"/>
        <v>1643.5551636797677</v>
      </c>
      <c r="M125" s="127">
        <f t="shared" si="39"/>
        <v>5.4775142187650783E-3</v>
      </c>
      <c r="N125" s="120">
        <f t="shared" si="40"/>
        <v>551649</v>
      </c>
      <c r="O125" s="125">
        <f t="shared" si="41"/>
        <v>-4.274175699842786E-3</v>
      </c>
      <c r="P125" s="55">
        <f t="shared" si="42"/>
        <v>1.1799266607528391E-3</v>
      </c>
      <c r="Q125" s="125">
        <f t="shared" si="43"/>
        <v>4.4773154074131849E-2</v>
      </c>
      <c r="R125" s="55">
        <f t="shared" si="44"/>
        <v>3.9081570000000003E-2</v>
      </c>
      <c r="S125" s="56">
        <f t="shared" si="45"/>
        <v>551649</v>
      </c>
      <c r="T125" s="123">
        <f t="shared" si="46"/>
        <v>0</v>
      </c>
      <c r="U125" s="49">
        <f t="shared" si="47"/>
        <v>4.4773154074131849E-2</v>
      </c>
      <c r="V125" s="49">
        <f t="shared" si="53"/>
        <v>3.9081570000000003E-2</v>
      </c>
      <c r="W125" s="56">
        <f t="shared" si="48"/>
        <v>551649</v>
      </c>
      <c r="X125" s="122">
        <f t="shared" si="49"/>
        <v>4.4773154074131849E-2</v>
      </c>
      <c r="Y125" s="55">
        <f t="shared" si="50"/>
        <v>3.908157000000001E-2</v>
      </c>
      <c r="Z125" s="56">
        <f t="shared" si="51"/>
        <v>551649</v>
      </c>
      <c r="AA125" s="124">
        <f t="shared" si="54"/>
        <v>551649</v>
      </c>
      <c r="AB125" s="51">
        <f t="shared" si="55"/>
        <v>1709.9920723055334</v>
      </c>
      <c r="AC125" s="55">
        <f t="shared" si="56"/>
        <v>4.4888720522776815E-2</v>
      </c>
      <c r="AD125" s="55">
        <f t="shared" si="57"/>
        <v>3.9196506880249338E-2</v>
      </c>
      <c r="AE125" s="116"/>
      <c r="AF125" s="160">
        <v>554898.73880374827</v>
      </c>
      <c r="AG125" s="118">
        <f t="shared" si="58"/>
        <v>1720.0655566977341</v>
      </c>
      <c r="AH125" s="55">
        <f t="shared" si="52"/>
        <v>-5.8564537572279862E-3</v>
      </c>
      <c r="AI125" s="55">
        <f t="shared" si="52"/>
        <v>-5.8564537572278752E-3</v>
      </c>
      <c r="AJ125" s="119">
        <f t="shared" si="59"/>
        <v>0</v>
      </c>
      <c r="AL125" s="120">
        <v>400721</v>
      </c>
      <c r="AM125" s="50">
        <v>46247</v>
      </c>
      <c r="AN125" s="50">
        <v>104681</v>
      </c>
    </row>
    <row r="126" spans="1:40">
      <c r="A126" s="9" t="s">
        <v>276</v>
      </c>
      <c r="B126" s="23" t="s">
        <v>277</v>
      </c>
      <c r="E126" s="134">
        <v>588526</v>
      </c>
      <c r="F126" s="52">
        <v>304522.375</v>
      </c>
      <c r="G126" s="251">
        <f t="shared" si="37"/>
        <v>1932.6198936941826</v>
      </c>
      <c r="H126" s="53">
        <v>3.5637005110519038E-2</v>
      </c>
      <c r="J126" s="131">
        <v>568760.84199568711</v>
      </c>
      <c r="K126" s="54">
        <v>308253.96875</v>
      </c>
      <c r="L126" s="54">
        <f t="shared" si="38"/>
        <v>1845.1046852764555</v>
      </c>
      <c r="M126" s="127">
        <f t="shared" si="39"/>
        <v>1.225392304916828E-2</v>
      </c>
      <c r="N126" s="120">
        <f t="shared" si="40"/>
        <v>619192</v>
      </c>
      <c r="O126" s="125">
        <f t="shared" si="41"/>
        <v>3.4751263703317381E-2</v>
      </c>
      <c r="P126" s="55">
        <f t="shared" si="42"/>
        <v>4.743102606376759E-2</v>
      </c>
      <c r="Q126" s="125">
        <f t="shared" si="43"/>
        <v>5.1814395600588981E-2</v>
      </c>
      <c r="R126" s="55">
        <f t="shared" si="44"/>
        <v>3.9081570000000003E-2</v>
      </c>
      <c r="S126" s="56">
        <f t="shared" si="45"/>
        <v>619192</v>
      </c>
      <c r="T126" s="123">
        <f t="shared" si="46"/>
        <v>0</v>
      </c>
      <c r="U126" s="49">
        <f t="shared" si="47"/>
        <v>5.1814395600588981E-2</v>
      </c>
      <c r="V126" s="49">
        <f t="shared" si="53"/>
        <v>3.9081570000000003E-2</v>
      </c>
      <c r="W126" s="56">
        <f t="shared" si="48"/>
        <v>619192</v>
      </c>
      <c r="X126" s="122">
        <f t="shared" si="49"/>
        <v>5.1814395600588981E-2</v>
      </c>
      <c r="Y126" s="55">
        <f t="shared" si="50"/>
        <v>3.908157000000001E-2</v>
      </c>
      <c r="Z126" s="56">
        <f t="shared" si="51"/>
        <v>619192</v>
      </c>
      <c r="AA126" s="124">
        <f t="shared" si="54"/>
        <v>619192</v>
      </c>
      <c r="AB126" s="51">
        <f t="shared" si="55"/>
        <v>2008.7073088170903</v>
      </c>
      <c r="AC126" s="55">
        <f t="shared" si="56"/>
        <v>5.2106448992907728E-2</v>
      </c>
      <c r="AD126" s="55">
        <f t="shared" si="57"/>
        <v>3.9370087915977736E-2</v>
      </c>
      <c r="AE126" s="116"/>
      <c r="AF126" s="160">
        <v>595636.8330863642</v>
      </c>
      <c r="AG126" s="118">
        <f t="shared" si="58"/>
        <v>1932.2925038134297</v>
      </c>
      <c r="AH126" s="55">
        <f t="shared" si="52"/>
        <v>3.9546189230074802E-2</v>
      </c>
      <c r="AI126" s="55">
        <f t="shared" si="52"/>
        <v>3.954618923007458E-2</v>
      </c>
      <c r="AJ126" s="119">
        <f t="shared" si="59"/>
        <v>0</v>
      </c>
      <c r="AL126" s="120">
        <v>440323</v>
      </c>
      <c r="AM126" s="50">
        <v>45926</v>
      </c>
      <c r="AN126" s="50">
        <v>132943</v>
      </c>
    </row>
    <row r="127" spans="1:40">
      <c r="A127" s="9" t="s">
        <v>278</v>
      </c>
      <c r="B127" s="23" t="s">
        <v>279</v>
      </c>
      <c r="E127" s="134">
        <v>397524</v>
      </c>
      <c r="F127" s="52">
        <v>239128.890625</v>
      </c>
      <c r="G127" s="251">
        <f t="shared" si="37"/>
        <v>1662.3838255637372</v>
      </c>
      <c r="H127" s="53">
        <v>-2.4729257387781534E-2</v>
      </c>
      <c r="J127" s="131">
        <v>403774.04613428586</v>
      </c>
      <c r="K127" s="54">
        <v>238742.609375</v>
      </c>
      <c r="L127" s="54">
        <f t="shared" si="38"/>
        <v>1691.252546796396</v>
      </c>
      <c r="M127" s="127">
        <f t="shared" si="39"/>
        <v>-1.6153683856032774E-3</v>
      </c>
      <c r="N127" s="120">
        <f t="shared" si="40"/>
        <v>413678</v>
      </c>
      <c r="O127" s="125">
        <f t="shared" si="41"/>
        <v>-1.547906853876202E-2</v>
      </c>
      <c r="P127" s="55">
        <f t="shared" si="42"/>
        <v>-1.7069432526409245E-2</v>
      </c>
      <c r="Q127" s="125">
        <f t="shared" si="43"/>
        <v>3.7403070481758949E-2</v>
      </c>
      <c r="R127" s="55">
        <f t="shared" si="44"/>
        <v>3.9081570000000003E-2</v>
      </c>
      <c r="S127" s="56">
        <f t="shared" si="45"/>
        <v>413678</v>
      </c>
      <c r="T127" s="123">
        <f t="shared" si="46"/>
        <v>0.4021067732958597</v>
      </c>
      <c r="U127" s="49">
        <f t="shared" si="47"/>
        <v>4.0235901874588587E-2</v>
      </c>
      <c r="V127" s="49">
        <f t="shared" si="53"/>
        <v>4.1918984863096281E-2</v>
      </c>
      <c r="W127" s="56">
        <f t="shared" si="48"/>
        <v>413678</v>
      </c>
      <c r="X127" s="122">
        <f t="shared" si="49"/>
        <v>4.0235901874588587E-2</v>
      </c>
      <c r="Y127" s="55">
        <f t="shared" si="50"/>
        <v>4.1918984863096309E-2</v>
      </c>
      <c r="Z127" s="56">
        <f t="shared" si="51"/>
        <v>413678</v>
      </c>
      <c r="AA127" s="124">
        <f t="shared" si="54"/>
        <v>413678</v>
      </c>
      <c r="AB127" s="51">
        <f t="shared" si="55"/>
        <v>1732.736360228952</v>
      </c>
      <c r="AC127" s="55">
        <f t="shared" si="56"/>
        <v>4.0636540183737413E-2</v>
      </c>
      <c r="AD127" s="55">
        <f t="shared" si="57"/>
        <v>4.2320271397826792E-2</v>
      </c>
      <c r="AE127" s="116"/>
      <c r="AF127" s="160">
        <v>422637.66365065146</v>
      </c>
      <c r="AG127" s="118">
        <f t="shared" si="58"/>
        <v>1770.2649089622798</v>
      </c>
      <c r="AH127" s="55">
        <f t="shared" si="52"/>
        <v>-2.1199397075168047E-2</v>
      </c>
      <c r="AI127" s="55">
        <f t="shared" si="52"/>
        <v>-2.1199397075168158E-2</v>
      </c>
      <c r="AJ127" s="119">
        <f t="shared" si="59"/>
        <v>0</v>
      </c>
      <c r="AL127" s="120">
        <v>298465</v>
      </c>
      <c r="AM127" s="50">
        <v>34083</v>
      </c>
      <c r="AN127" s="50">
        <v>81130</v>
      </c>
    </row>
    <row r="128" spans="1:40">
      <c r="A128" s="9" t="s">
        <v>280</v>
      </c>
      <c r="B128" s="23" t="s">
        <v>281</v>
      </c>
      <c r="E128" s="134">
        <v>580733</v>
      </c>
      <c r="F128" s="52">
        <v>324594.0625</v>
      </c>
      <c r="G128" s="251">
        <f t="shared" si="37"/>
        <v>1789.1054307254929</v>
      </c>
      <c r="H128" s="53">
        <v>-1.9307096021343617E-2</v>
      </c>
      <c r="J128" s="131">
        <v>591586.78817371745</v>
      </c>
      <c r="K128" s="54">
        <v>327288.625</v>
      </c>
      <c r="L128" s="54">
        <f t="shared" si="38"/>
        <v>1807.5384935046779</v>
      </c>
      <c r="M128" s="127">
        <f t="shared" si="39"/>
        <v>8.3013302191872196E-3</v>
      </c>
      <c r="N128" s="120">
        <f t="shared" si="40"/>
        <v>610683</v>
      </c>
      <c r="O128" s="125">
        <f t="shared" si="41"/>
        <v>-1.8346907656988209E-2</v>
      </c>
      <c r="P128" s="55">
        <f t="shared" si="42"/>
        <v>-1.0197881176762569E-2</v>
      </c>
      <c r="Q128" s="125">
        <f t="shared" si="43"/>
        <v>4.7707329237241414E-2</v>
      </c>
      <c r="R128" s="55">
        <f t="shared" si="44"/>
        <v>3.9081570000000003E-2</v>
      </c>
      <c r="S128" s="56">
        <f t="shared" si="45"/>
        <v>610683</v>
      </c>
      <c r="T128" s="123">
        <f t="shared" si="46"/>
        <v>0.24023277212632671</v>
      </c>
      <c r="U128" s="49">
        <f t="shared" si="47"/>
        <v>4.94165731568319E-2</v>
      </c>
      <c r="V128" s="49">
        <f t="shared" si="53"/>
        <v>4.0776741739205022E-2</v>
      </c>
      <c r="W128" s="56">
        <f t="shared" si="48"/>
        <v>610683</v>
      </c>
      <c r="X128" s="122">
        <f t="shared" si="49"/>
        <v>4.94165731568319E-2</v>
      </c>
      <c r="Y128" s="55">
        <f t="shared" si="50"/>
        <v>4.0776741739205091E-2</v>
      </c>
      <c r="Z128" s="56">
        <f t="shared" si="51"/>
        <v>610683</v>
      </c>
      <c r="AA128" s="124">
        <f t="shared" si="54"/>
        <v>610683</v>
      </c>
      <c r="AB128" s="51">
        <f t="shared" si="55"/>
        <v>1865.8851953684612</v>
      </c>
      <c r="AC128" s="55">
        <f t="shared" si="56"/>
        <v>5.1572753743975186E-2</v>
      </c>
      <c r="AD128" s="55">
        <f t="shared" si="57"/>
        <v>4.2915170522864976E-2</v>
      </c>
      <c r="AE128" s="116"/>
      <c r="AF128" s="160">
        <v>619569.68433939654</v>
      </c>
      <c r="AG128" s="118">
        <f t="shared" si="58"/>
        <v>1893.0376341047495</v>
      </c>
      <c r="AH128" s="55">
        <f t="shared" si="52"/>
        <v>-1.4343316924668059E-2</v>
      </c>
      <c r="AI128" s="55">
        <f t="shared" si="52"/>
        <v>-1.4343316924668059E-2</v>
      </c>
      <c r="AJ128" s="119">
        <f t="shared" si="59"/>
        <v>0</v>
      </c>
      <c r="AL128" s="120">
        <v>424952</v>
      </c>
      <c r="AM128" s="50">
        <v>50412</v>
      </c>
      <c r="AN128" s="50">
        <v>135319</v>
      </c>
    </row>
    <row r="129" spans="1:40">
      <c r="A129" s="9" t="s">
        <v>282</v>
      </c>
      <c r="B129" s="23" t="s">
        <v>283</v>
      </c>
      <c r="E129" s="134">
        <v>450393</v>
      </c>
      <c r="F129" s="52">
        <v>269424.5</v>
      </c>
      <c r="G129" s="251">
        <f t="shared" si="37"/>
        <v>1671.6853886710376</v>
      </c>
      <c r="H129" s="53">
        <v>-7.1009607043230893E-3</v>
      </c>
      <c r="J129" s="131">
        <v>451334.57790453488</v>
      </c>
      <c r="K129" s="54">
        <v>270413.25</v>
      </c>
      <c r="L129" s="54">
        <f t="shared" si="38"/>
        <v>1669.0549664431564</v>
      </c>
      <c r="M129" s="127">
        <f t="shared" si="39"/>
        <v>3.6698592741195579E-3</v>
      </c>
      <c r="N129" s="120">
        <f t="shared" si="40"/>
        <v>469716</v>
      </c>
      <c r="O129" s="125">
        <f t="shared" si="41"/>
        <v>-2.0862082158793482E-3</v>
      </c>
      <c r="P129" s="55">
        <f t="shared" si="42"/>
        <v>1.5759949676712459E-3</v>
      </c>
      <c r="Q129" s="125">
        <f t="shared" si="43"/>
        <v>4.2894853136231204E-2</v>
      </c>
      <c r="R129" s="55">
        <f t="shared" si="44"/>
        <v>3.9081570000000003E-2</v>
      </c>
      <c r="S129" s="56">
        <f t="shared" si="45"/>
        <v>469716</v>
      </c>
      <c r="T129" s="123">
        <f t="shared" si="46"/>
        <v>0</v>
      </c>
      <c r="U129" s="49">
        <f t="shared" si="47"/>
        <v>4.2894853136231204E-2</v>
      </c>
      <c r="V129" s="49">
        <f t="shared" si="53"/>
        <v>3.9081570000000003E-2</v>
      </c>
      <c r="W129" s="56">
        <f t="shared" si="48"/>
        <v>469716</v>
      </c>
      <c r="X129" s="122">
        <f t="shared" si="49"/>
        <v>4.2894853136231204E-2</v>
      </c>
      <c r="Y129" s="55">
        <f t="shared" si="50"/>
        <v>3.908157000000001E-2</v>
      </c>
      <c r="Z129" s="56">
        <f t="shared" si="51"/>
        <v>469716</v>
      </c>
      <c r="AA129" s="124">
        <f t="shared" si="54"/>
        <v>469716</v>
      </c>
      <c r="AB129" s="51">
        <f t="shared" si="55"/>
        <v>1737.0302675627026</v>
      </c>
      <c r="AC129" s="55">
        <f t="shared" si="56"/>
        <v>4.2902531788904463E-2</v>
      </c>
      <c r="AD129" s="55">
        <f t="shared" si="57"/>
        <v>3.9089220576135508E-2</v>
      </c>
      <c r="AE129" s="116"/>
      <c r="AF129" s="160">
        <v>472442.87687247095</v>
      </c>
      <c r="AG129" s="118">
        <f t="shared" si="58"/>
        <v>1747.1143772447206</v>
      </c>
      <c r="AH129" s="55">
        <f t="shared" si="52"/>
        <v>-5.7718657767106274E-3</v>
      </c>
      <c r="AI129" s="55">
        <f t="shared" si="52"/>
        <v>-5.7718657767106274E-3</v>
      </c>
      <c r="AJ129" s="119">
        <f t="shared" si="59"/>
        <v>0</v>
      </c>
      <c r="AL129" s="120">
        <v>339743</v>
      </c>
      <c r="AM129" s="50">
        <v>36532</v>
      </c>
      <c r="AN129" s="50">
        <v>93441</v>
      </c>
    </row>
    <row r="130" spans="1:40">
      <c r="A130" s="9" t="s">
        <v>284</v>
      </c>
      <c r="B130" s="23" t="s">
        <v>285</v>
      </c>
      <c r="E130" s="134">
        <v>544658</v>
      </c>
      <c r="F130" s="52">
        <v>284984.5</v>
      </c>
      <c r="G130" s="251">
        <f t="shared" si="37"/>
        <v>1911.1846433753415</v>
      </c>
      <c r="H130" s="53">
        <v>1.2688813992599135E-2</v>
      </c>
      <c r="J130" s="131">
        <v>537387.94488404528</v>
      </c>
      <c r="K130" s="54">
        <v>288470.59375</v>
      </c>
      <c r="L130" s="54">
        <f t="shared" si="38"/>
        <v>1862.8863964892273</v>
      </c>
      <c r="M130" s="127">
        <f t="shared" si="39"/>
        <v>1.2232573175032346E-2</v>
      </c>
      <c r="N130" s="120">
        <f t="shared" si="40"/>
        <v>572485</v>
      </c>
      <c r="O130" s="125">
        <f t="shared" si="41"/>
        <v>1.3528504286644205E-2</v>
      </c>
      <c r="P130" s="55">
        <f t="shared" si="42"/>
        <v>2.5926565880311614E-2</v>
      </c>
      <c r="Q130" s="125">
        <f t="shared" si="43"/>
        <v>5.1792211339852567E-2</v>
      </c>
      <c r="R130" s="55">
        <f t="shared" si="44"/>
        <v>3.9081570000000003E-2</v>
      </c>
      <c r="S130" s="56">
        <f t="shared" si="45"/>
        <v>572867.04224394145</v>
      </c>
      <c r="T130" s="123">
        <f t="shared" si="46"/>
        <v>0</v>
      </c>
      <c r="U130" s="49">
        <f t="shared" si="47"/>
        <v>5.1792211339852567E-2</v>
      </c>
      <c r="V130" s="49">
        <f t="shared" si="53"/>
        <v>3.9081570000000003E-2</v>
      </c>
      <c r="W130" s="56">
        <f t="shared" si="48"/>
        <v>572867.04224394145</v>
      </c>
      <c r="X130" s="122">
        <f t="shared" si="49"/>
        <v>5.1792211339852567E-2</v>
      </c>
      <c r="Y130" s="55">
        <f t="shared" si="50"/>
        <v>3.908157000000001E-2</v>
      </c>
      <c r="Z130" s="56">
        <f t="shared" si="51"/>
        <v>572867.04224394145</v>
      </c>
      <c r="AA130" s="124">
        <f t="shared" si="54"/>
        <v>572867.04224394145</v>
      </c>
      <c r="AB130" s="51">
        <f t="shared" si="55"/>
        <v>1985.8767397983402</v>
      </c>
      <c r="AC130" s="55">
        <f t="shared" si="56"/>
        <v>5.1792211339852567E-2</v>
      </c>
      <c r="AD130" s="55">
        <f t="shared" si="57"/>
        <v>3.9081570000000232E-2</v>
      </c>
      <c r="AE130" s="116"/>
      <c r="AF130" s="160">
        <v>562265.40029117162</v>
      </c>
      <c r="AG130" s="118">
        <f t="shared" si="58"/>
        <v>1949.1255347103179</v>
      </c>
      <c r="AH130" s="55">
        <f t="shared" si="52"/>
        <v>1.8855227348650194E-2</v>
      </c>
      <c r="AI130" s="55">
        <f t="shared" si="52"/>
        <v>1.8855227348650194E-2</v>
      </c>
      <c r="AJ130" s="119">
        <f t="shared" si="59"/>
        <v>0</v>
      </c>
      <c r="AL130" s="120">
        <v>429016</v>
      </c>
      <c r="AM130" s="50">
        <v>41209</v>
      </c>
      <c r="AN130" s="50">
        <v>102260</v>
      </c>
    </row>
    <row r="131" spans="1:40">
      <c r="A131" s="9" t="s">
        <v>286</v>
      </c>
      <c r="B131" s="23" t="s">
        <v>287</v>
      </c>
      <c r="E131" s="134">
        <v>551989</v>
      </c>
      <c r="F131" s="52">
        <v>320584.9375</v>
      </c>
      <c r="G131" s="251">
        <f t="shared" si="37"/>
        <v>1721.8182622818952</v>
      </c>
      <c r="H131" s="53">
        <v>-5.66082728712336E-3</v>
      </c>
      <c r="J131" s="131">
        <v>554717.93086316891</v>
      </c>
      <c r="K131" s="54">
        <v>324011.6875</v>
      </c>
      <c r="L131" s="54">
        <f t="shared" si="38"/>
        <v>1712.0306219298614</v>
      </c>
      <c r="M131" s="127">
        <f t="shared" si="39"/>
        <v>1.0689054909200246E-2</v>
      </c>
      <c r="N131" s="120">
        <f t="shared" si="40"/>
        <v>579451</v>
      </c>
      <c r="O131" s="125">
        <f t="shared" si="41"/>
        <v>-4.9194927932517674E-3</v>
      </c>
      <c r="P131" s="55">
        <f t="shared" si="42"/>
        <v>5.7169773873557705E-3</v>
      </c>
      <c r="Q131" s="125">
        <f t="shared" si="43"/>
        <v>5.0188369956867929E-2</v>
      </c>
      <c r="R131" s="55">
        <f t="shared" si="44"/>
        <v>3.9081570000000003E-2</v>
      </c>
      <c r="S131" s="56">
        <f t="shared" si="45"/>
        <v>579692.42814412154</v>
      </c>
      <c r="T131" s="123">
        <f t="shared" si="46"/>
        <v>0</v>
      </c>
      <c r="U131" s="49">
        <f t="shared" si="47"/>
        <v>5.0188369956867929E-2</v>
      </c>
      <c r="V131" s="49">
        <f t="shared" si="53"/>
        <v>3.9081570000000003E-2</v>
      </c>
      <c r="W131" s="56">
        <f t="shared" si="48"/>
        <v>579692.42814412154</v>
      </c>
      <c r="X131" s="122">
        <f t="shared" si="49"/>
        <v>5.0188369956867929E-2</v>
      </c>
      <c r="Y131" s="55">
        <f t="shared" si="50"/>
        <v>3.908157000000001E-2</v>
      </c>
      <c r="Z131" s="56">
        <f t="shared" si="51"/>
        <v>579692.42814412154</v>
      </c>
      <c r="AA131" s="124">
        <f t="shared" si="54"/>
        <v>579692.42814412154</v>
      </c>
      <c r="AB131" s="51">
        <f t="shared" si="55"/>
        <v>1789.1096232265436</v>
      </c>
      <c r="AC131" s="55">
        <f t="shared" si="56"/>
        <v>5.0188369956867929E-2</v>
      </c>
      <c r="AD131" s="55">
        <f t="shared" si="57"/>
        <v>3.908157000000001E-2</v>
      </c>
      <c r="AE131" s="116"/>
      <c r="AF131" s="160">
        <v>580412.89806476305</v>
      </c>
      <c r="AG131" s="118">
        <f t="shared" si="58"/>
        <v>1791.3332156105112</v>
      </c>
      <c r="AH131" s="55">
        <f t="shared" si="52"/>
        <v>-1.2413058411412381E-3</v>
      </c>
      <c r="AI131" s="55">
        <f t="shared" si="52"/>
        <v>-1.2413058411412381E-3</v>
      </c>
      <c r="AJ131" s="119">
        <f t="shared" si="59"/>
        <v>0</v>
      </c>
      <c r="AL131" s="120">
        <v>426095</v>
      </c>
      <c r="AM131" s="50">
        <v>47205</v>
      </c>
      <c r="AN131" s="50">
        <v>106151</v>
      </c>
    </row>
    <row r="132" spans="1:40">
      <c r="A132" s="9" t="s">
        <v>288</v>
      </c>
      <c r="B132" s="23" t="s">
        <v>289</v>
      </c>
      <c r="E132" s="134">
        <v>541213</v>
      </c>
      <c r="F132" s="52">
        <v>259082.28125</v>
      </c>
      <c r="G132" s="251">
        <f t="shared" si="37"/>
        <v>2088.9618440473723</v>
      </c>
      <c r="H132" s="53">
        <v>5.6674378491680999E-2</v>
      </c>
      <c r="J132" s="131">
        <v>511150.67377410387</v>
      </c>
      <c r="K132" s="54">
        <v>261858.03125</v>
      </c>
      <c r="L132" s="54">
        <f t="shared" si="38"/>
        <v>1952.014499360916</v>
      </c>
      <c r="M132" s="127">
        <f t="shared" si="39"/>
        <v>1.0713777826132143E-2</v>
      </c>
      <c r="N132" s="120">
        <f t="shared" si="40"/>
        <v>565033</v>
      </c>
      <c r="O132" s="125">
        <f t="shared" si="41"/>
        <v>5.8813042353890621E-2</v>
      </c>
      <c r="P132" s="55">
        <f t="shared" si="42"/>
        <v>7.0156930049081412E-2</v>
      </c>
      <c r="Q132" s="125">
        <f t="shared" si="43"/>
        <v>4.4603726542726596E-2</v>
      </c>
      <c r="R132" s="55">
        <f t="shared" si="44"/>
        <v>3.3530708159025674E-2</v>
      </c>
      <c r="S132" s="56">
        <f t="shared" si="45"/>
        <v>565353.11665336869</v>
      </c>
      <c r="T132" s="123">
        <f t="shared" si="46"/>
        <v>0</v>
      </c>
      <c r="U132" s="49">
        <f t="shared" si="47"/>
        <v>4.4603726542726596E-2</v>
      </c>
      <c r="V132" s="49">
        <f t="shared" si="53"/>
        <v>3.3530708159025674E-2</v>
      </c>
      <c r="W132" s="56">
        <f t="shared" si="48"/>
        <v>565353.11665336869</v>
      </c>
      <c r="X132" s="122">
        <f t="shared" si="49"/>
        <v>4.4603726542726596E-2</v>
      </c>
      <c r="Y132" s="55">
        <f t="shared" si="50"/>
        <v>3.3530708159025702E-2</v>
      </c>
      <c r="Z132" s="56">
        <f t="shared" si="51"/>
        <v>565353.11665336869</v>
      </c>
      <c r="AA132" s="124">
        <f t="shared" si="54"/>
        <v>565353.11665336869</v>
      </c>
      <c r="AB132" s="51">
        <f t="shared" si="55"/>
        <v>2159.0062139954653</v>
      </c>
      <c r="AC132" s="55">
        <f t="shared" si="56"/>
        <v>4.4603726542726596E-2</v>
      </c>
      <c r="AD132" s="55">
        <f t="shared" si="57"/>
        <v>3.3530708159025924E-2</v>
      </c>
      <c r="AE132" s="116"/>
      <c r="AF132" s="160">
        <v>535450.50059079123</v>
      </c>
      <c r="AG132" s="118">
        <f t="shared" si="58"/>
        <v>2044.8122138350159</v>
      </c>
      <c r="AH132" s="55">
        <f t="shared" si="52"/>
        <v>5.5845715018632447E-2</v>
      </c>
      <c r="AI132" s="55">
        <f t="shared" si="52"/>
        <v>5.5845715018632447E-2</v>
      </c>
      <c r="AJ132" s="119">
        <f t="shared" si="59"/>
        <v>0</v>
      </c>
      <c r="AL132" s="120">
        <v>398547</v>
      </c>
      <c r="AM132" s="50">
        <v>44259</v>
      </c>
      <c r="AN132" s="50">
        <v>122227</v>
      </c>
    </row>
    <row r="133" spans="1:40">
      <c r="A133" s="9" t="s">
        <v>290</v>
      </c>
      <c r="B133" s="23" t="s">
        <v>291</v>
      </c>
      <c r="E133" s="134">
        <v>342976</v>
      </c>
      <c r="F133" s="52">
        <v>214617.5625</v>
      </c>
      <c r="G133" s="251">
        <f t="shared" si="37"/>
        <v>1598.0798402740224</v>
      </c>
      <c r="H133" s="53">
        <v>6.1377930431264716E-2</v>
      </c>
      <c r="J133" s="131">
        <v>323007.11486340931</v>
      </c>
      <c r="K133" s="54">
        <v>216840.5625</v>
      </c>
      <c r="L133" s="54">
        <f t="shared" si="38"/>
        <v>1489.6065161397528</v>
      </c>
      <c r="M133" s="127">
        <f t="shared" si="39"/>
        <v>1.0357959405116191E-2</v>
      </c>
      <c r="N133" s="120">
        <f t="shared" si="40"/>
        <v>357335</v>
      </c>
      <c r="O133" s="125">
        <f t="shared" si="41"/>
        <v>6.1821812021183975E-2</v>
      </c>
      <c r="P133" s="55">
        <f t="shared" si="42"/>
        <v>7.2820119245566417E-2</v>
      </c>
      <c r="Q133" s="125">
        <f t="shared" si="43"/>
        <v>4.3494985623358851E-2</v>
      </c>
      <c r="R133" s="55">
        <f t="shared" si="44"/>
        <v>3.2797312981780541E-2</v>
      </c>
      <c r="S133" s="56">
        <f t="shared" si="45"/>
        <v>357893.73618915712</v>
      </c>
      <c r="T133" s="123">
        <f t="shared" si="46"/>
        <v>0</v>
      </c>
      <c r="U133" s="49">
        <f t="shared" si="47"/>
        <v>4.3494985623358851E-2</v>
      </c>
      <c r="V133" s="49">
        <f t="shared" si="53"/>
        <v>3.2797312981780541E-2</v>
      </c>
      <c r="W133" s="56">
        <f t="shared" si="48"/>
        <v>357893.73618915712</v>
      </c>
      <c r="X133" s="122">
        <f t="shared" si="49"/>
        <v>4.3494985623358851E-2</v>
      </c>
      <c r="Y133" s="55">
        <f t="shared" si="50"/>
        <v>3.2797312981780458E-2</v>
      </c>
      <c r="Z133" s="56">
        <f t="shared" si="51"/>
        <v>357893.73618915712</v>
      </c>
      <c r="AA133" s="124">
        <f t="shared" si="54"/>
        <v>357893.73618915712</v>
      </c>
      <c r="AB133" s="51">
        <f t="shared" si="55"/>
        <v>1650.492564965363</v>
      </c>
      <c r="AC133" s="55">
        <f t="shared" si="56"/>
        <v>4.3494985623358851E-2</v>
      </c>
      <c r="AD133" s="55">
        <f t="shared" si="57"/>
        <v>3.2797312981780236E-2</v>
      </c>
      <c r="AE133" s="116"/>
      <c r="AF133" s="160">
        <v>338003.4855012527</v>
      </c>
      <c r="AG133" s="118">
        <f t="shared" si="58"/>
        <v>1558.7650281125457</v>
      </c>
      <c r="AH133" s="55">
        <f t="shared" si="52"/>
        <v>5.8846288695536764E-2</v>
      </c>
      <c r="AI133" s="55">
        <f t="shared" si="52"/>
        <v>5.8846288695536764E-2</v>
      </c>
      <c r="AJ133" s="119">
        <f t="shared" si="59"/>
        <v>0</v>
      </c>
      <c r="AL133" s="120">
        <v>264357</v>
      </c>
      <c r="AM133" s="50">
        <v>30293</v>
      </c>
      <c r="AN133" s="50">
        <v>62685</v>
      </c>
    </row>
    <row r="134" spans="1:40">
      <c r="A134" s="9" t="s">
        <v>292</v>
      </c>
      <c r="B134" s="23" t="s">
        <v>293</v>
      </c>
      <c r="E134" s="134">
        <v>762993</v>
      </c>
      <c r="F134" s="52">
        <v>419431.375</v>
      </c>
      <c r="G134" s="251">
        <f t="shared" si="37"/>
        <v>1819.1128405689726</v>
      </c>
      <c r="H134" s="53">
        <v>-7.0128639483276745E-3</v>
      </c>
      <c r="J134" s="131">
        <v>764359.20314928167</v>
      </c>
      <c r="K134" s="54">
        <v>421847.875</v>
      </c>
      <c r="L134" s="54">
        <f t="shared" si="38"/>
        <v>1811.9309079114873</v>
      </c>
      <c r="M134" s="127">
        <f t="shared" si="39"/>
        <v>5.7613715712134805E-3</v>
      </c>
      <c r="N134" s="120">
        <f t="shared" si="40"/>
        <v>799689</v>
      </c>
      <c r="O134" s="125">
        <f t="shared" si="41"/>
        <v>-1.7873836589560321E-3</v>
      </c>
      <c r="P134" s="55">
        <f t="shared" si="42"/>
        <v>3.9636901308579553E-3</v>
      </c>
      <c r="Q134" s="125">
        <f t="shared" si="43"/>
        <v>4.5068105017569859E-2</v>
      </c>
      <c r="R134" s="55">
        <f t="shared" si="44"/>
        <v>3.9081570000000003E-2</v>
      </c>
      <c r="S134" s="56">
        <f t="shared" si="45"/>
        <v>799689</v>
      </c>
      <c r="T134" s="123">
        <f t="shared" si="46"/>
        <v>0</v>
      </c>
      <c r="U134" s="49">
        <f t="shared" si="47"/>
        <v>4.5068105017569859E-2</v>
      </c>
      <c r="V134" s="49">
        <f t="shared" si="53"/>
        <v>3.9081570000000003E-2</v>
      </c>
      <c r="W134" s="56">
        <f t="shared" si="48"/>
        <v>799689</v>
      </c>
      <c r="X134" s="122">
        <f t="shared" si="49"/>
        <v>4.5068105017569859E-2</v>
      </c>
      <c r="Y134" s="55">
        <f t="shared" si="50"/>
        <v>3.908157000000001E-2</v>
      </c>
      <c r="Z134" s="56">
        <f t="shared" si="51"/>
        <v>799689</v>
      </c>
      <c r="AA134" s="124">
        <f t="shared" si="54"/>
        <v>799689</v>
      </c>
      <c r="AB134" s="51">
        <f t="shared" si="55"/>
        <v>1895.6809963781375</v>
      </c>
      <c r="AC134" s="55">
        <f t="shared" si="56"/>
        <v>4.8094805587993505E-2</v>
      </c>
      <c r="AD134" s="55">
        <f t="shared" si="57"/>
        <v>4.2090932514783574E-2</v>
      </c>
      <c r="AE134" s="116"/>
      <c r="AF134" s="160">
        <v>800785.76176473661</v>
      </c>
      <c r="AG134" s="118">
        <f t="shared" si="58"/>
        <v>1898.2808951324851</v>
      </c>
      <c r="AH134" s="55">
        <f t="shared" si="52"/>
        <v>-1.3696069749287165E-3</v>
      </c>
      <c r="AI134" s="55">
        <f t="shared" si="52"/>
        <v>-1.3696069749288275E-3</v>
      </c>
      <c r="AJ134" s="119">
        <f t="shared" si="59"/>
        <v>0</v>
      </c>
      <c r="AL134" s="120">
        <v>543923</v>
      </c>
      <c r="AM134" s="50">
        <v>65265</v>
      </c>
      <c r="AN134" s="50">
        <v>190501</v>
      </c>
    </row>
    <row r="135" spans="1:40">
      <c r="A135" s="9" t="s">
        <v>294</v>
      </c>
      <c r="B135" s="23" t="s">
        <v>295</v>
      </c>
      <c r="E135" s="134">
        <v>657469</v>
      </c>
      <c r="F135" s="52">
        <v>338397.0625</v>
      </c>
      <c r="G135" s="251">
        <f t="shared" si="37"/>
        <v>1942.8921608916153</v>
      </c>
      <c r="H135" s="53">
        <v>3.5547249624400479E-2</v>
      </c>
      <c r="J135" s="131">
        <v>634268.3054351476</v>
      </c>
      <c r="K135" s="54">
        <v>342115.71875</v>
      </c>
      <c r="L135" s="54">
        <f t="shared" si="38"/>
        <v>1853.958385053442</v>
      </c>
      <c r="M135" s="127">
        <f t="shared" si="39"/>
        <v>1.0989032299888901E-2</v>
      </c>
      <c r="N135" s="120">
        <f t="shared" si="40"/>
        <v>690892</v>
      </c>
      <c r="O135" s="125">
        <f t="shared" si="41"/>
        <v>3.6578675563703644E-2</v>
      </c>
      <c r="P135" s="55">
        <f t="shared" si="42"/>
        <v>4.7969672110849348E-2</v>
      </c>
      <c r="Q135" s="125">
        <f t="shared" si="43"/>
        <v>5.0500070934949237E-2</v>
      </c>
      <c r="R135" s="55">
        <f t="shared" si="44"/>
        <v>3.9081570000000003E-2</v>
      </c>
      <c r="S135" s="56">
        <f t="shared" si="45"/>
        <v>690892</v>
      </c>
      <c r="T135" s="123">
        <f t="shared" si="46"/>
        <v>0</v>
      </c>
      <c r="U135" s="49">
        <f t="shared" si="47"/>
        <v>5.0500070934949237E-2</v>
      </c>
      <c r="V135" s="49">
        <f t="shared" si="53"/>
        <v>3.9081570000000003E-2</v>
      </c>
      <c r="W135" s="56">
        <f t="shared" si="48"/>
        <v>690892</v>
      </c>
      <c r="X135" s="122">
        <f t="shared" si="49"/>
        <v>5.0500070934949237E-2</v>
      </c>
      <c r="Y135" s="55">
        <f t="shared" si="50"/>
        <v>3.908157000000001E-2</v>
      </c>
      <c r="Z135" s="56">
        <f t="shared" si="51"/>
        <v>690892</v>
      </c>
      <c r="AA135" s="124">
        <f t="shared" si="54"/>
        <v>690892</v>
      </c>
      <c r="AB135" s="51">
        <f t="shared" si="55"/>
        <v>2019.4687415250487</v>
      </c>
      <c r="AC135" s="55">
        <f t="shared" si="56"/>
        <v>5.0835856899716925E-2</v>
      </c>
      <c r="AD135" s="55">
        <f t="shared" si="57"/>
        <v>3.9413706110323465E-2</v>
      </c>
      <c r="AE135" s="116"/>
      <c r="AF135" s="160">
        <v>664103.2783772127</v>
      </c>
      <c r="AG135" s="118">
        <f t="shared" si="58"/>
        <v>1941.1656406892666</v>
      </c>
      <c r="AH135" s="55">
        <f t="shared" si="52"/>
        <v>4.0338186084922789E-2</v>
      </c>
      <c r="AI135" s="55">
        <f t="shared" si="52"/>
        <v>4.0338186084922789E-2</v>
      </c>
      <c r="AJ135" s="119">
        <f t="shared" si="59"/>
        <v>0</v>
      </c>
      <c r="AL135" s="120">
        <v>492952</v>
      </c>
      <c r="AM135" s="50">
        <v>52917</v>
      </c>
      <c r="AN135" s="50">
        <v>145023</v>
      </c>
    </row>
    <row r="136" spans="1:40">
      <c r="A136" s="9" t="s">
        <v>296</v>
      </c>
      <c r="B136" s="23" t="s">
        <v>297</v>
      </c>
      <c r="E136" s="134">
        <v>691569</v>
      </c>
      <c r="F136" s="52">
        <v>410601.9375</v>
      </c>
      <c r="G136" s="251">
        <f t="shared" si="37"/>
        <v>1684.280897968242</v>
      </c>
      <c r="H136" s="53">
        <v>1.178360814947621E-2</v>
      </c>
      <c r="J136" s="131">
        <v>684725.61659865931</v>
      </c>
      <c r="K136" s="54">
        <v>414677.0625</v>
      </c>
      <c r="L136" s="54">
        <f t="shared" si="38"/>
        <v>1651.2261673471735</v>
      </c>
      <c r="M136" s="127">
        <f t="shared" si="39"/>
        <v>9.924758331175676E-3</v>
      </c>
      <c r="N136" s="120">
        <f t="shared" si="40"/>
        <v>725994</v>
      </c>
      <c r="O136" s="125">
        <f t="shared" si="41"/>
        <v>9.9943440634437941E-3</v>
      </c>
      <c r="P136" s="55">
        <f t="shared" si="42"/>
        <v>2.0018293844127788E-2</v>
      </c>
      <c r="Q136" s="125">
        <f t="shared" si="43"/>
        <v>4.939420346862855E-2</v>
      </c>
      <c r="R136" s="55">
        <f t="shared" si="44"/>
        <v>3.9081570000000003E-2</v>
      </c>
      <c r="S136" s="56">
        <f t="shared" si="45"/>
        <v>725994</v>
      </c>
      <c r="T136" s="123">
        <f t="shared" si="46"/>
        <v>0</v>
      </c>
      <c r="U136" s="49">
        <f t="shared" si="47"/>
        <v>4.939420346862855E-2</v>
      </c>
      <c r="V136" s="49">
        <f t="shared" si="53"/>
        <v>3.9081570000000003E-2</v>
      </c>
      <c r="W136" s="56">
        <f t="shared" si="48"/>
        <v>725994</v>
      </c>
      <c r="X136" s="122">
        <f t="shared" si="49"/>
        <v>4.939420346862855E-2</v>
      </c>
      <c r="Y136" s="55">
        <f t="shared" si="50"/>
        <v>3.908157000000001E-2</v>
      </c>
      <c r="Z136" s="56">
        <f t="shared" si="51"/>
        <v>725994</v>
      </c>
      <c r="AA136" s="124">
        <f t="shared" si="54"/>
        <v>725994</v>
      </c>
      <c r="AB136" s="51">
        <f t="shared" si="55"/>
        <v>1750.7454972868195</v>
      </c>
      <c r="AC136" s="55">
        <f t="shared" si="56"/>
        <v>4.9778113246834454E-2</v>
      </c>
      <c r="AD136" s="55">
        <f t="shared" si="57"/>
        <v>3.9461707010246316E-2</v>
      </c>
      <c r="AE136" s="116"/>
      <c r="AF136" s="160">
        <v>716933.83640225022</v>
      </c>
      <c r="AG136" s="118">
        <f t="shared" si="58"/>
        <v>1728.8967759152345</v>
      </c>
      <c r="AH136" s="55">
        <f t="shared" si="52"/>
        <v>1.2637377590121623E-2</v>
      </c>
      <c r="AI136" s="55">
        <f t="shared" si="52"/>
        <v>1.2637377590121845E-2</v>
      </c>
      <c r="AJ136" s="119">
        <f t="shared" si="59"/>
        <v>0</v>
      </c>
      <c r="AL136" s="120">
        <v>512564</v>
      </c>
      <c r="AM136" s="50">
        <v>62873</v>
      </c>
      <c r="AN136" s="50">
        <v>150557</v>
      </c>
    </row>
    <row r="137" spans="1:40">
      <c r="A137" s="9" t="s">
        <v>298</v>
      </c>
      <c r="B137" s="23" t="s">
        <v>299</v>
      </c>
      <c r="E137" s="134">
        <v>546138</v>
      </c>
      <c r="F137" s="52">
        <v>328112.09375</v>
      </c>
      <c r="G137" s="251">
        <f t="shared" si="37"/>
        <v>1664.4860412128589</v>
      </c>
      <c r="H137" s="53">
        <v>5.8484447463369449E-3</v>
      </c>
      <c r="J137" s="131">
        <v>542926.27924426645</v>
      </c>
      <c r="K137" s="54">
        <v>331471.375</v>
      </c>
      <c r="L137" s="54">
        <f t="shared" si="38"/>
        <v>1637.9280993547827</v>
      </c>
      <c r="M137" s="127">
        <f t="shared" si="39"/>
        <v>1.0238212226823862E-2</v>
      </c>
      <c r="N137" s="120">
        <f t="shared" si="40"/>
        <v>573276</v>
      </c>
      <c r="O137" s="125">
        <f t="shared" si="41"/>
        <v>5.9155743210739242E-3</v>
      </c>
      <c r="P137" s="55">
        <f t="shared" si="42"/>
        <v>1.6214351453240239E-2</v>
      </c>
      <c r="Q137" s="125">
        <f t="shared" si="43"/>
        <v>4.9719907634641292E-2</v>
      </c>
      <c r="R137" s="55">
        <f t="shared" si="44"/>
        <v>3.9081570000000003E-2</v>
      </c>
      <c r="S137" s="56">
        <f t="shared" si="45"/>
        <v>573291.93091576768</v>
      </c>
      <c r="T137" s="123">
        <f t="shared" si="46"/>
        <v>0</v>
      </c>
      <c r="U137" s="49">
        <f t="shared" si="47"/>
        <v>4.9719907634641292E-2</v>
      </c>
      <c r="V137" s="49">
        <f t="shared" ref="V137:V168" si="60">MAX(R137,NewMinGrowthPerHead(P137,$P$2,$L$1,$U$1,$T$2,AG137,G137,T137, $P$1))</f>
        <v>3.9081570000000003E-2</v>
      </c>
      <c r="W137" s="56">
        <f t="shared" si="48"/>
        <v>573291.93091576768</v>
      </c>
      <c r="X137" s="122">
        <f t="shared" si="49"/>
        <v>4.9719907634641292E-2</v>
      </c>
      <c r="Y137" s="55">
        <f t="shared" si="50"/>
        <v>3.908157000000001E-2</v>
      </c>
      <c r="Z137" s="56">
        <f t="shared" si="51"/>
        <v>573291.93091576768</v>
      </c>
      <c r="AA137" s="124">
        <f t="shared" ref="AA137:AA168" si="61">Z137</f>
        <v>573291.93091576768</v>
      </c>
      <c r="AB137" s="51">
        <f t="shared" ref="AB137:AB168" si="62">AA137/K137*1000</f>
        <v>1729.5367689465425</v>
      </c>
      <c r="AC137" s="55">
        <f t="shared" ref="AC137:AC168" si="63">AA137/E137-1</f>
        <v>4.9719907634641292E-2</v>
      </c>
      <c r="AD137" s="55">
        <f t="shared" ref="AD137:AD168" si="64">AB137/G137-1</f>
        <v>3.9081570000000232E-2</v>
      </c>
      <c r="AE137" s="116"/>
      <c r="AF137" s="160">
        <v>568340.82307368284</v>
      </c>
      <c r="AG137" s="118">
        <f t="shared" ref="AG137:AG168" si="65">AF137/K137*1000</f>
        <v>1714.6000105550074</v>
      </c>
      <c r="AH137" s="55">
        <f t="shared" si="52"/>
        <v>8.7115118975764627E-3</v>
      </c>
      <c r="AI137" s="55">
        <f t="shared" si="52"/>
        <v>8.7115118975766848E-3</v>
      </c>
      <c r="AJ137" s="119">
        <f t="shared" ref="AJ137:AJ168" si="66">IF(AF137=N137,1,0)</f>
        <v>0</v>
      </c>
      <c r="AL137" s="120">
        <v>414794</v>
      </c>
      <c r="AM137" s="50">
        <v>45463</v>
      </c>
      <c r="AN137" s="50">
        <v>113019</v>
      </c>
    </row>
    <row r="138" spans="1:40">
      <c r="A138" s="9" t="s">
        <v>300</v>
      </c>
      <c r="B138" s="23" t="s">
        <v>301</v>
      </c>
      <c r="E138" s="134">
        <v>351536</v>
      </c>
      <c r="F138" s="52">
        <v>221206</v>
      </c>
      <c r="G138" s="251">
        <f t="shared" ref="G138:G200" si="67">E138/F138*1000</f>
        <v>1589.1793170167175</v>
      </c>
      <c r="H138" s="53">
        <v>4.2634322553351423E-2</v>
      </c>
      <c r="J138" s="131">
        <v>336397.99565493595</v>
      </c>
      <c r="K138" s="54">
        <v>222806.078125</v>
      </c>
      <c r="L138" s="54">
        <f t="shared" ref="L138:L200" si="68">J138/K138*1000</f>
        <v>1509.8241416296009</v>
      </c>
      <c r="M138" s="127">
        <f t="shared" ref="M138:M200" si="69">K138/F138-1</f>
        <v>7.2334300380640926E-3</v>
      </c>
      <c r="N138" s="120">
        <f t="shared" ref="N138:N200" si="70">SUM(AL138:AN138)</f>
        <v>366159</v>
      </c>
      <c r="O138" s="125">
        <f t="shared" ref="O138:O200" si="71">E138/J138-1</f>
        <v>4.5000281037916867E-2</v>
      </c>
      <c r="P138" s="55">
        <f t="shared" ref="P138:P200" si="72">G138/L138-1</f>
        <v>5.2559217460562024E-2</v>
      </c>
      <c r="Q138" s="125">
        <f t="shared" ref="Q138:Q200" si="73">(1+M138)*(1+R138)-1</f>
        <v>4.5887832784085925E-2</v>
      </c>
      <c r="R138" s="55">
        <f t="shared" ref="R138:R200" si="74">MinGrowthPerHead(P138,0,1,$Q$1,$Q$2,$R$1,$R$2)</f>
        <v>3.8376806798957074E-2</v>
      </c>
      <c r="S138" s="56">
        <f t="shared" ref="S138:S200" si="75">MAX((1+IF($S$2=1,Q138,0))*$E138,$N138)</f>
        <v>367667.22518558643</v>
      </c>
      <c r="T138" s="123">
        <f t="shared" ref="T138:T200" si="76">MinMaxRamp(P138,0,1,$P$2,$T$2)</f>
        <v>0</v>
      </c>
      <c r="U138" s="49">
        <f t="shared" ref="U138:U200" si="77">(1+M138)*(1+V138)-1</f>
        <v>4.5887832784085925E-2</v>
      </c>
      <c r="V138" s="49">
        <f t="shared" si="60"/>
        <v>3.8376806798957074E-2</v>
      </c>
      <c r="W138" s="56">
        <f t="shared" ref="W138:W200" si="78">MAX((1+IF($S$2=1,U138,0))*$E138,$N138)</f>
        <v>367667.22518558643</v>
      </c>
      <c r="X138" s="122">
        <f t="shared" ref="X138:X200" si="79">MAX(U138,$X$1)</f>
        <v>4.5887832784085925E-2</v>
      </c>
      <c r="Y138" s="55">
        <f t="shared" ref="Y138:Y200" si="80">(1+X138)/(1+M138) - 1</f>
        <v>3.8376806798957164E-2</v>
      </c>
      <c r="Z138" s="56">
        <f t="shared" ref="Z138:Z200" si="81">MAX((1+IF($Z$2=1,X138,0))*$E138,$N138)</f>
        <v>367667.22518558643</v>
      </c>
      <c r="AA138" s="124">
        <f t="shared" si="61"/>
        <v>367667.22518558643</v>
      </c>
      <c r="AB138" s="51">
        <f t="shared" si="62"/>
        <v>1650.1669446347669</v>
      </c>
      <c r="AC138" s="55">
        <f t="shared" si="63"/>
        <v>4.5887832784085925E-2</v>
      </c>
      <c r="AD138" s="55">
        <f t="shared" si="64"/>
        <v>3.8376806798957164E-2</v>
      </c>
      <c r="AE138" s="116"/>
      <c r="AF138" s="160">
        <v>352022.03424087982</v>
      </c>
      <c r="AG138" s="118">
        <f t="shared" si="65"/>
        <v>1579.9480750403332</v>
      </c>
      <c r="AH138" s="55">
        <f t="shared" ref="AH138:AI200" si="82">AA138/AF138-1</f>
        <v>4.4443783124101355E-2</v>
      </c>
      <c r="AI138" s="55">
        <f t="shared" si="82"/>
        <v>4.4443783124101133E-2</v>
      </c>
      <c r="AJ138" s="119">
        <f t="shared" si="66"/>
        <v>0</v>
      </c>
      <c r="AL138" s="120">
        <v>272461</v>
      </c>
      <c r="AM138" s="50">
        <v>30142</v>
      </c>
      <c r="AN138" s="50">
        <v>63556</v>
      </c>
    </row>
    <row r="139" spans="1:40">
      <c r="A139" s="9" t="s">
        <v>302</v>
      </c>
      <c r="B139" s="23" t="s">
        <v>303</v>
      </c>
      <c r="E139" s="134">
        <v>654418</v>
      </c>
      <c r="F139" s="52">
        <v>337654.8125</v>
      </c>
      <c r="G139" s="251">
        <f t="shared" si="67"/>
        <v>1938.1272701392343</v>
      </c>
      <c r="H139" s="53">
        <v>3.4245207690854151E-2</v>
      </c>
      <c r="J139" s="131">
        <v>630740.94542488793</v>
      </c>
      <c r="K139" s="54">
        <v>340549.5</v>
      </c>
      <c r="L139" s="54">
        <f t="shared" si="68"/>
        <v>1852.1270635396263</v>
      </c>
      <c r="M139" s="127">
        <f t="shared" si="69"/>
        <v>8.5729194219614779E-3</v>
      </c>
      <c r="N139" s="120">
        <f t="shared" si="70"/>
        <v>686440</v>
      </c>
      <c r="O139" s="125">
        <f t="shared" si="71"/>
        <v>3.7538477162224471E-2</v>
      </c>
      <c r="P139" s="55">
        <f t="shared" si="72"/>
        <v>4.6433210924120782E-2</v>
      </c>
      <c r="Q139" s="125">
        <f t="shared" si="73"/>
        <v>4.7989532572455307E-2</v>
      </c>
      <c r="R139" s="55">
        <f t="shared" si="74"/>
        <v>3.9081570000000003E-2</v>
      </c>
      <c r="S139" s="56">
        <f t="shared" si="75"/>
        <v>686440</v>
      </c>
      <c r="T139" s="123">
        <f t="shared" si="76"/>
        <v>0</v>
      </c>
      <c r="U139" s="49">
        <f t="shared" si="77"/>
        <v>4.7989532572455307E-2</v>
      </c>
      <c r="V139" s="49">
        <f t="shared" si="60"/>
        <v>3.9081570000000003E-2</v>
      </c>
      <c r="W139" s="56">
        <f t="shared" si="78"/>
        <v>686440</v>
      </c>
      <c r="X139" s="122">
        <f t="shared" si="79"/>
        <v>4.7989532572455307E-2</v>
      </c>
      <c r="Y139" s="55">
        <f t="shared" si="80"/>
        <v>3.908157000000001E-2</v>
      </c>
      <c r="Z139" s="56">
        <f t="shared" si="81"/>
        <v>686440</v>
      </c>
      <c r="AA139" s="124">
        <f t="shared" si="61"/>
        <v>686440</v>
      </c>
      <c r="AB139" s="51">
        <f t="shared" si="62"/>
        <v>2015.6834762640967</v>
      </c>
      <c r="AC139" s="55">
        <f t="shared" si="63"/>
        <v>4.8932028153259921E-2</v>
      </c>
      <c r="AD139" s="55">
        <f t="shared" si="64"/>
        <v>4.0016054322010941E-2</v>
      </c>
      <c r="AE139" s="116"/>
      <c r="AF139" s="160">
        <v>660596.83542323275</v>
      </c>
      <c r="AG139" s="118">
        <f t="shared" si="65"/>
        <v>1939.7968149218623</v>
      </c>
      <c r="AH139" s="55">
        <f t="shared" si="82"/>
        <v>3.9120933057770424E-2</v>
      </c>
      <c r="AI139" s="55">
        <f t="shared" si="82"/>
        <v>3.9120933057770424E-2</v>
      </c>
      <c r="AJ139" s="119">
        <f t="shared" si="66"/>
        <v>0</v>
      </c>
      <c r="AL139" s="120">
        <v>477995</v>
      </c>
      <c r="AM139" s="50">
        <v>52544</v>
      </c>
      <c r="AN139" s="50">
        <v>155901</v>
      </c>
    </row>
    <row r="140" spans="1:40">
      <c r="A140" s="9" t="s">
        <v>304</v>
      </c>
      <c r="B140" s="23" t="s">
        <v>305</v>
      </c>
      <c r="E140" s="134">
        <v>384995</v>
      </c>
      <c r="F140" s="52">
        <v>228194.5625</v>
      </c>
      <c r="G140" s="251">
        <f t="shared" si="67"/>
        <v>1687.134854495054</v>
      </c>
      <c r="H140" s="53">
        <v>4.1572259232805608E-2</v>
      </c>
      <c r="J140" s="131">
        <v>368232.2730338471</v>
      </c>
      <c r="K140" s="54">
        <v>229528.40625</v>
      </c>
      <c r="L140" s="54">
        <f t="shared" si="68"/>
        <v>1604.299350350441</v>
      </c>
      <c r="M140" s="127">
        <f t="shared" si="69"/>
        <v>5.8452039145324708E-3</v>
      </c>
      <c r="N140" s="120">
        <f t="shared" si="70"/>
        <v>400523</v>
      </c>
      <c r="O140" s="125">
        <f t="shared" si="71"/>
        <v>4.552215596977871E-2</v>
      </c>
      <c r="P140" s="55">
        <f t="shared" si="72"/>
        <v>5.1633446168583452E-2</v>
      </c>
      <c r="Q140" s="125">
        <f t="shared" si="73"/>
        <v>4.4702762188609801E-2</v>
      </c>
      <c r="R140" s="55">
        <f t="shared" si="74"/>
        <v>3.8631747830433619E-2</v>
      </c>
      <c r="S140" s="56">
        <f t="shared" si="75"/>
        <v>402205.33992880385</v>
      </c>
      <c r="T140" s="123">
        <f t="shared" si="76"/>
        <v>0</v>
      </c>
      <c r="U140" s="49">
        <f t="shared" si="77"/>
        <v>4.4702762188609801E-2</v>
      </c>
      <c r="V140" s="49">
        <f t="shared" si="60"/>
        <v>3.8631747830433619E-2</v>
      </c>
      <c r="W140" s="56">
        <f t="shared" si="78"/>
        <v>402205.33992880385</v>
      </c>
      <c r="X140" s="122">
        <f t="shared" si="79"/>
        <v>4.4702762188609801E-2</v>
      </c>
      <c r="Y140" s="55">
        <f t="shared" si="80"/>
        <v>3.863174783043366E-2</v>
      </c>
      <c r="Z140" s="56">
        <f t="shared" si="81"/>
        <v>402205.33992880385</v>
      </c>
      <c r="AA140" s="124">
        <f t="shared" si="61"/>
        <v>402205.33992880385</v>
      </c>
      <c r="AB140" s="51">
        <f t="shared" si="62"/>
        <v>1752.3118227498423</v>
      </c>
      <c r="AC140" s="55">
        <f t="shared" si="63"/>
        <v>4.4702762188609801E-2</v>
      </c>
      <c r="AD140" s="55">
        <f t="shared" si="64"/>
        <v>3.863174783043366E-2</v>
      </c>
      <c r="AE140" s="116"/>
      <c r="AF140" s="160">
        <v>385540.54477092414</v>
      </c>
      <c r="AG140" s="118">
        <f t="shared" si="65"/>
        <v>1679.7073228095232</v>
      </c>
      <c r="AH140" s="55">
        <f t="shared" si="82"/>
        <v>4.3224494502339228E-2</v>
      </c>
      <c r="AI140" s="55">
        <f t="shared" si="82"/>
        <v>4.3224494502339228E-2</v>
      </c>
      <c r="AJ140" s="119">
        <f t="shared" si="66"/>
        <v>0</v>
      </c>
      <c r="AL140" s="120">
        <v>291368</v>
      </c>
      <c r="AM140" s="50">
        <v>33438</v>
      </c>
      <c r="AN140" s="50">
        <v>75717</v>
      </c>
    </row>
    <row r="141" spans="1:40">
      <c r="A141" s="9" t="s">
        <v>306</v>
      </c>
      <c r="B141" s="23" t="s">
        <v>307</v>
      </c>
      <c r="E141" s="134">
        <v>370907</v>
      </c>
      <c r="F141" s="52">
        <v>200119.25</v>
      </c>
      <c r="G141" s="251">
        <f t="shared" si="67"/>
        <v>1853.4298924266407</v>
      </c>
      <c r="H141" s="53">
        <v>4.629143694357829E-2</v>
      </c>
      <c r="J141" s="131">
        <v>353960.60035259917</v>
      </c>
      <c r="K141" s="54">
        <v>201969.25</v>
      </c>
      <c r="L141" s="54">
        <f t="shared" si="68"/>
        <v>1752.546986002073</v>
      </c>
      <c r="M141" s="127">
        <f t="shared" si="69"/>
        <v>9.2444879740454233E-3</v>
      </c>
      <c r="N141" s="120">
        <f t="shared" si="70"/>
        <v>387393</v>
      </c>
      <c r="O141" s="125">
        <f t="shared" si="71"/>
        <v>4.7876514025910311E-2</v>
      </c>
      <c r="P141" s="55">
        <f t="shared" si="72"/>
        <v>5.7563595858107552E-2</v>
      </c>
      <c r="Q141" s="125">
        <f t="shared" si="73"/>
        <v>4.6585211459735598E-2</v>
      </c>
      <c r="R141" s="55">
        <f t="shared" si="74"/>
        <v>3.6998689545134605E-2</v>
      </c>
      <c r="S141" s="56">
        <f t="shared" si="75"/>
        <v>388185.78102689615</v>
      </c>
      <c r="T141" s="123">
        <f t="shared" si="76"/>
        <v>0</v>
      </c>
      <c r="U141" s="49">
        <f t="shared" si="77"/>
        <v>4.6585211459735598E-2</v>
      </c>
      <c r="V141" s="49">
        <f t="shared" si="60"/>
        <v>3.6998689545134605E-2</v>
      </c>
      <c r="W141" s="56">
        <f t="shared" si="78"/>
        <v>388185.78102689615</v>
      </c>
      <c r="X141" s="122">
        <f t="shared" si="79"/>
        <v>4.6585211459735598E-2</v>
      </c>
      <c r="Y141" s="55">
        <f t="shared" si="80"/>
        <v>3.6998689545134633E-2</v>
      </c>
      <c r="Z141" s="56">
        <f t="shared" si="81"/>
        <v>388185.78102689615</v>
      </c>
      <c r="AA141" s="124">
        <f t="shared" si="61"/>
        <v>388185.78102689615</v>
      </c>
      <c r="AB141" s="51">
        <f t="shared" si="62"/>
        <v>1922.0043696102064</v>
      </c>
      <c r="AC141" s="55">
        <f t="shared" si="63"/>
        <v>4.6585211459735598E-2</v>
      </c>
      <c r="AD141" s="55">
        <f t="shared" si="64"/>
        <v>3.6998689545134633E-2</v>
      </c>
      <c r="AE141" s="116"/>
      <c r="AF141" s="160">
        <v>370387.62644054327</v>
      </c>
      <c r="AG141" s="118">
        <f t="shared" si="65"/>
        <v>1833.8812786626838</v>
      </c>
      <c r="AH141" s="55">
        <f t="shared" si="82"/>
        <v>4.805277853743295E-2</v>
      </c>
      <c r="AI141" s="55">
        <f t="shared" si="82"/>
        <v>4.8052778537433172E-2</v>
      </c>
      <c r="AJ141" s="119">
        <f t="shared" si="66"/>
        <v>0</v>
      </c>
      <c r="AL141" s="120">
        <v>287714</v>
      </c>
      <c r="AM141" s="50">
        <v>30261</v>
      </c>
      <c r="AN141" s="50">
        <v>69418</v>
      </c>
    </row>
    <row r="142" spans="1:40">
      <c r="A142" s="9" t="s">
        <v>308</v>
      </c>
      <c r="B142" s="23" t="s">
        <v>309</v>
      </c>
      <c r="E142" s="134">
        <v>594447</v>
      </c>
      <c r="F142" s="52">
        <v>336755.5625</v>
      </c>
      <c r="G142" s="251">
        <f t="shared" si="67"/>
        <v>1765.2180578308933</v>
      </c>
      <c r="H142" s="53">
        <v>5.9140934485608865E-2</v>
      </c>
      <c r="J142" s="131">
        <v>564208.03365990496</v>
      </c>
      <c r="K142" s="54">
        <v>341834.90625</v>
      </c>
      <c r="L142" s="54">
        <f t="shared" si="68"/>
        <v>1650.5278523173201</v>
      </c>
      <c r="M142" s="127">
        <f t="shared" si="69"/>
        <v>1.5083176985383862E-2</v>
      </c>
      <c r="N142" s="120">
        <f t="shared" si="70"/>
        <v>625071</v>
      </c>
      <c r="O142" s="125">
        <f t="shared" si="71"/>
        <v>5.3595419660973143E-2</v>
      </c>
      <c r="P142" s="55">
        <f t="shared" si="72"/>
        <v>6.9486985846709315E-2</v>
      </c>
      <c r="Q142" s="125">
        <f t="shared" si="73"/>
        <v>4.9306908235158931E-2</v>
      </c>
      <c r="R142" s="55">
        <f t="shared" si="74"/>
        <v>3.3715198937109149E-2</v>
      </c>
      <c r="S142" s="56">
        <f t="shared" si="75"/>
        <v>625071</v>
      </c>
      <c r="T142" s="123">
        <f t="shared" si="76"/>
        <v>0</v>
      </c>
      <c r="U142" s="49">
        <f t="shared" si="77"/>
        <v>4.9306908235158931E-2</v>
      </c>
      <c r="V142" s="49">
        <f t="shared" si="60"/>
        <v>3.3715198937109149E-2</v>
      </c>
      <c r="W142" s="56">
        <f t="shared" si="78"/>
        <v>625071</v>
      </c>
      <c r="X142" s="122">
        <f t="shared" si="79"/>
        <v>4.9306908235158931E-2</v>
      </c>
      <c r="Y142" s="55">
        <f t="shared" si="80"/>
        <v>3.371519893710917E-2</v>
      </c>
      <c r="Z142" s="56">
        <f t="shared" si="81"/>
        <v>625071</v>
      </c>
      <c r="AA142" s="124">
        <f t="shared" si="61"/>
        <v>625071</v>
      </c>
      <c r="AB142" s="51">
        <f t="shared" si="62"/>
        <v>1828.5756912807965</v>
      </c>
      <c r="AC142" s="55">
        <f t="shared" si="63"/>
        <v>5.1516787871753067E-2</v>
      </c>
      <c r="AD142" s="55">
        <f t="shared" si="64"/>
        <v>3.5892241850141282E-2</v>
      </c>
      <c r="AE142" s="116"/>
      <c r="AF142" s="160">
        <v>590893.76665003528</v>
      </c>
      <c r="AG142" s="118">
        <f t="shared" si="65"/>
        <v>1728.59399624299</v>
      </c>
      <c r="AH142" s="55">
        <f t="shared" si="82"/>
        <v>5.7839894882842247E-2</v>
      </c>
      <c r="AI142" s="55">
        <f t="shared" si="82"/>
        <v>5.7839894882842025E-2</v>
      </c>
      <c r="AJ142" s="119">
        <f t="shared" si="66"/>
        <v>0</v>
      </c>
      <c r="AL142" s="120">
        <v>436387</v>
      </c>
      <c r="AM142" s="50">
        <v>54676</v>
      </c>
      <c r="AN142" s="50">
        <v>134008</v>
      </c>
    </row>
    <row r="143" spans="1:40">
      <c r="A143" s="9" t="s">
        <v>310</v>
      </c>
      <c r="B143" s="23" t="s">
        <v>311</v>
      </c>
      <c r="E143" s="134">
        <v>562558</v>
      </c>
      <c r="F143" s="52">
        <v>316882.375</v>
      </c>
      <c r="G143" s="251">
        <f t="shared" si="67"/>
        <v>1775.2896480910306</v>
      </c>
      <c r="H143" s="53">
        <v>-1.5666135768617973E-2</v>
      </c>
      <c r="J143" s="131">
        <v>570396.42847962445</v>
      </c>
      <c r="K143" s="54">
        <v>319246.5625</v>
      </c>
      <c r="L143" s="54">
        <f t="shared" si="68"/>
        <v>1786.6955998300668</v>
      </c>
      <c r="M143" s="127">
        <f t="shared" si="69"/>
        <v>7.4607731023221824E-3</v>
      </c>
      <c r="N143" s="120">
        <f t="shared" si="70"/>
        <v>591458</v>
      </c>
      <c r="O143" s="125">
        <f t="shared" si="71"/>
        <v>-1.3742071458121785E-2</v>
      </c>
      <c r="P143" s="55">
        <f t="shared" si="72"/>
        <v>-6.38382483290445E-3</v>
      </c>
      <c r="Q143" s="125">
        <f t="shared" si="73"/>
        <v>4.6833921828574709E-2</v>
      </c>
      <c r="R143" s="55">
        <f t="shared" si="74"/>
        <v>3.9081570000000003E-2</v>
      </c>
      <c r="S143" s="56">
        <f t="shared" si="75"/>
        <v>591458</v>
      </c>
      <c r="T143" s="123">
        <f t="shared" si="76"/>
        <v>0.150384566146159</v>
      </c>
      <c r="U143" s="49">
        <f t="shared" si="77"/>
        <v>4.7903008372212952E-2</v>
      </c>
      <c r="V143" s="49">
        <f t="shared" si="60"/>
        <v>4.0142739399525236E-2</v>
      </c>
      <c r="W143" s="56">
        <f t="shared" si="78"/>
        <v>591458</v>
      </c>
      <c r="X143" s="122">
        <f t="shared" si="79"/>
        <v>4.7903008372212952E-2</v>
      </c>
      <c r="Y143" s="55">
        <f t="shared" si="80"/>
        <v>4.0142739399525285E-2</v>
      </c>
      <c r="Z143" s="56">
        <f t="shared" si="81"/>
        <v>591458</v>
      </c>
      <c r="AA143" s="124">
        <f t="shared" si="61"/>
        <v>591458</v>
      </c>
      <c r="AB143" s="51">
        <f t="shared" si="62"/>
        <v>1852.6683431399515</v>
      </c>
      <c r="AC143" s="55">
        <f t="shared" si="63"/>
        <v>5.1372480704211743E-2</v>
      </c>
      <c r="AD143" s="55">
        <f t="shared" si="64"/>
        <v>4.3586518477210845E-2</v>
      </c>
      <c r="AE143" s="116"/>
      <c r="AF143" s="160">
        <v>597168.51168999437</v>
      </c>
      <c r="AG143" s="118">
        <f t="shared" si="65"/>
        <v>1870.5558080676103</v>
      </c>
      <c r="AH143" s="55">
        <f t="shared" si="82"/>
        <v>-9.5626470220835369E-3</v>
      </c>
      <c r="AI143" s="55">
        <f t="shared" si="82"/>
        <v>-9.5626470220835369E-3</v>
      </c>
      <c r="AJ143" s="119">
        <f t="shared" si="66"/>
        <v>0</v>
      </c>
      <c r="AL143" s="120">
        <v>415508</v>
      </c>
      <c r="AM143" s="50">
        <v>47148</v>
      </c>
      <c r="AN143" s="50">
        <v>128802</v>
      </c>
    </row>
    <row r="144" spans="1:40">
      <c r="A144" s="9" t="s">
        <v>312</v>
      </c>
      <c r="B144" s="23" t="s">
        <v>313</v>
      </c>
      <c r="E144" s="134">
        <v>657517</v>
      </c>
      <c r="F144" s="52">
        <v>408998</v>
      </c>
      <c r="G144" s="251">
        <f t="shared" si="67"/>
        <v>1607.6288881608223</v>
      </c>
      <c r="H144" s="53">
        <v>3.0777906655954368E-2</v>
      </c>
      <c r="J144" s="131">
        <v>634979.89138326934</v>
      </c>
      <c r="K144" s="54">
        <v>411126.6875</v>
      </c>
      <c r="L144" s="54">
        <f t="shared" si="68"/>
        <v>1544.4871634203248</v>
      </c>
      <c r="M144" s="127">
        <f t="shared" si="69"/>
        <v>5.2046403649894657E-3</v>
      </c>
      <c r="N144" s="120">
        <f t="shared" si="70"/>
        <v>685077</v>
      </c>
      <c r="O144" s="125">
        <f t="shared" si="71"/>
        <v>3.5492633581883704E-2</v>
      </c>
      <c r="P144" s="55">
        <f t="shared" si="72"/>
        <v>4.0882000340273228E-2</v>
      </c>
      <c r="Q144" s="125">
        <f t="shared" si="73"/>
        <v>4.448961588173872E-2</v>
      </c>
      <c r="R144" s="55">
        <f t="shared" si="74"/>
        <v>3.9081570000000003E-2</v>
      </c>
      <c r="S144" s="56">
        <f t="shared" si="75"/>
        <v>686769.67876571324</v>
      </c>
      <c r="T144" s="123">
        <f t="shared" si="76"/>
        <v>0</v>
      </c>
      <c r="U144" s="49">
        <f t="shared" si="77"/>
        <v>4.448961588173872E-2</v>
      </c>
      <c r="V144" s="49">
        <f t="shared" si="60"/>
        <v>3.9081570000000003E-2</v>
      </c>
      <c r="W144" s="56">
        <f t="shared" si="78"/>
        <v>686769.67876571324</v>
      </c>
      <c r="X144" s="122">
        <f t="shared" si="79"/>
        <v>4.448961588173872E-2</v>
      </c>
      <c r="Y144" s="55">
        <f t="shared" si="80"/>
        <v>3.908157000000001E-2</v>
      </c>
      <c r="Z144" s="56">
        <f t="shared" si="81"/>
        <v>686769.67876571324</v>
      </c>
      <c r="AA144" s="124">
        <f t="shared" si="61"/>
        <v>686769.67876571324</v>
      </c>
      <c r="AB144" s="51">
        <f t="shared" si="62"/>
        <v>1670.4575490875018</v>
      </c>
      <c r="AC144" s="55">
        <f t="shared" si="63"/>
        <v>4.448961588173872E-2</v>
      </c>
      <c r="AD144" s="55">
        <f t="shared" si="64"/>
        <v>3.908157000000001E-2</v>
      </c>
      <c r="AE144" s="116"/>
      <c r="AF144" s="160">
        <v>665028.62130325299</v>
      </c>
      <c r="AG144" s="118">
        <f t="shared" si="65"/>
        <v>1617.575899407535</v>
      </c>
      <c r="AH144" s="55">
        <f t="shared" si="82"/>
        <v>3.2691912447097904E-2</v>
      </c>
      <c r="AI144" s="55">
        <f t="shared" si="82"/>
        <v>3.2691912447097904E-2</v>
      </c>
      <c r="AJ144" s="119">
        <f t="shared" si="66"/>
        <v>0</v>
      </c>
      <c r="AL144" s="120">
        <v>490688</v>
      </c>
      <c r="AM144" s="50">
        <v>57021</v>
      </c>
      <c r="AN144" s="50">
        <v>137368</v>
      </c>
    </row>
    <row r="145" spans="1:40">
      <c r="A145" s="9" t="s">
        <v>314</v>
      </c>
      <c r="B145" s="23" t="s">
        <v>315</v>
      </c>
      <c r="E145" s="134">
        <v>516697</v>
      </c>
      <c r="F145" s="52">
        <v>250522.5625</v>
      </c>
      <c r="G145" s="251">
        <f t="shared" si="67"/>
        <v>2062.4769076437979</v>
      </c>
      <c r="H145" s="53">
        <v>0.13588596871211367</v>
      </c>
      <c r="J145" s="131">
        <v>451663.15581648704</v>
      </c>
      <c r="K145" s="54">
        <v>250546.515625</v>
      </c>
      <c r="L145" s="54">
        <f t="shared" si="68"/>
        <v>1802.7117826396116</v>
      </c>
      <c r="M145" s="127">
        <f t="shared" si="69"/>
        <v>9.5612645667486618E-5</v>
      </c>
      <c r="N145" s="120">
        <f t="shared" si="70"/>
        <v>531674</v>
      </c>
      <c r="O145" s="125">
        <f t="shared" si="71"/>
        <v>0.14398749011517009</v>
      </c>
      <c r="P145" s="55">
        <f t="shared" si="72"/>
        <v>0.14409686978571057</v>
      </c>
      <c r="Q145" s="125">
        <f t="shared" si="73"/>
        <v>2.5410487630258549E-2</v>
      </c>
      <c r="R145" s="55">
        <f t="shared" si="74"/>
        <v>2.5312454793819841E-2</v>
      </c>
      <c r="S145" s="56">
        <f t="shared" si="75"/>
        <v>531674</v>
      </c>
      <c r="T145" s="123">
        <f t="shared" si="76"/>
        <v>0</v>
      </c>
      <c r="U145" s="49">
        <f t="shared" si="77"/>
        <v>2.5410487630258549E-2</v>
      </c>
      <c r="V145" s="49">
        <f t="shared" si="60"/>
        <v>2.5312454793819841E-2</v>
      </c>
      <c r="W145" s="56">
        <f t="shared" si="78"/>
        <v>531674</v>
      </c>
      <c r="X145" s="122">
        <f t="shared" si="79"/>
        <v>2.5410487630258549E-2</v>
      </c>
      <c r="Y145" s="55">
        <f t="shared" si="80"/>
        <v>2.5312454793819938E-2</v>
      </c>
      <c r="Z145" s="56">
        <f t="shared" si="81"/>
        <v>531674</v>
      </c>
      <c r="AA145" s="124">
        <f t="shared" si="61"/>
        <v>531674</v>
      </c>
      <c r="AB145" s="51">
        <f t="shared" si="62"/>
        <v>2122.0570506586946</v>
      </c>
      <c r="AC145" s="55">
        <f t="shared" si="63"/>
        <v>2.8986040174415528E-2</v>
      </c>
      <c r="AD145" s="55">
        <f t="shared" si="64"/>
        <v>2.8887665502622228E-2</v>
      </c>
      <c r="AE145" s="116"/>
      <c r="AF145" s="160">
        <v>472986.24116445309</v>
      </c>
      <c r="AG145" s="118">
        <f t="shared" si="65"/>
        <v>1887.8180763542723</v>
      </c>
      <c r="AH145" s="55">
        <f t="shared" si="82"/>
        <v>0.12407920934668737</v>
      </c>
      <c r="AI145" s="55">
        <f t="shared" si="82"/>
        <v>0.12407920934668737</v>
      </c>
      <c r="AJ145" s="119">
        <f t="shared" si="66"/>
        <v>0</v>
      </c>
      <c r="AL145" s="120">
        <v>390750</v>
      </c>
      <c r="AM145" s="50">
        <v>41616</v>
      </c>
      <c r="AN145" s="50">
        <v>99308</v>
      </c>
    </row>
    <row r="146" spans="1:40">
      <c r="A146" s="9" t="s">
        <v>316</v>
      </c>
      <c r="B146" s="23" t="s">
        <v>317</v>
      </c>
      <c r="E146" s="134">
        <v>405551</v>
      </c>
      <c r="F146" s="52">
        <v>232909.40625</v>
      </c>
      <c r="G146" s="251">
        <f t="shared" si="67"/>
        <v>1741.2392506152808</v>
      </c>
      <c r="H146" s="53">
        <v>4.9258638306340474E-2</v>
      </c>
      <c r="J146" s="131">
        <v>385033.0386603598</v>
      </c>
      <c r="K146" s="54">
        <v>234253.84375</v>
      </c>
      <c r="L146" s="54">
        <f t="shared" si="68"/>
        <v>1643.6572928607914</v>
      </c>
      <c r="M146" s="127">
        <f t="shared" si="69"/>
        <v>5.7723624032466336E-3</v>
      </c>
      <c r="N146" s="120">
        <f t="shared" si="70"/>
        <v>421400</v>
      </c>
      <c r="O146" s="125">
        <f t="shared" si="71"/>
        <v>5.3288833111641676E-2</v>
      </c>
      <c r="P146" s="55">
        <f t="shared" si="72"/>
        <v>5.9368797971654841E-2</v>
      </c>
      <c r="Q146" s="125">
        <f t="shared" si="73"/>
        <v>4.2484631514504212E-2</v>
      </c>
      <c r="R146" s="55">
        <f t="shared" si="74"/>
        <v>3.6501568827697159E-2</v>
      </c>
      <c r="S146" s="56">
        <f t="shared" si="75"/>
        <v>422780.68479533872</v>
      </c>
      <c r="T146" s="123">
        <f t="shared" si="76"/>
        <v>0</v>
      </c>
      <c r="U146" s="49">
        <f t="shared" si="77"/>
        <v>4.2484631514504212E-2</v>
      </c>
      <c r="V146" s="49">
        <f t="shared" si="60"/>
        <v>3.6501568827697159E-2</v>
      </c>
      <c r="W146" s="56">
        <f t="shared" si="78"/>
        <v>422780.68479533872</v>
      </c>
      <c r="X146" s="122">
        <f t="shared" si="79"/>
        <v>4.2484631514504212E-2</v>
      </c>
      <c r="Y146" s="55">
        <f t="shared" si="80"/>
        <v>3.6501568827697062E-2</v>
      </c>
      <c r="Z146" s="56">
        <f t="shared" si="81"/>
        <v>422780.68479533872</v>
      </c>
      <c r="AA146" s="124">
        <f t="shared" si="61"/>
        <v>422780.68479533872</v>
      </c>
      <c r="AB146" s="51">
        <f t="shared" si="62"/>
        <v>1804.797214967102</v>
      </c>
      <c r="AC146" s="55">
        <f t="shared" si="63"/>
        <v>4.2484631514504212E-2</v>
      </c>
      <c r="AD146" s="55">
        <f t="shared" si="64"/>
        <v>3.6501568827697062E-2</v>
      </c>
      <c r="AE146" s="116"/>
      <c r="AF146" s="160">
        <v>403145.62490163522</v>
      </c>
      <c r="AG146" s="118">
        <f t="shared" si="65"/>
        <v>1720.9776302833247</v>
      </c>
      <c r="AH146" s="55">
        <f t="shared" si="82"/>
        <v>4.8704633464630387E-2</v>
      </c>
      <c r="AI146" s="55">
        <f t="shared" si="82"/>
        <v>4.8704633464630165E-2</v>
      </c>
      <c r="AJ146" s="119">
        <f t="shared" si="66"/>
        <v>0</v>
      </c>
      <c r="AL146" s="120">
        <v>303826</v>
      </c>
      <c r="AM146" s="50">
        <v>36723</v>
      </c>
      <c r="AN146" s="50">
        <v>80851</v>
      </c>
    </row>
    <row r="147" spans="1:40">
      <c r="A147" s="9" t="s">
        <v>318</v>
      </c>
      <c r="B147" s="23" t="s">
        <v>319</v>
      </c>
      <c r="E147" s="134">
        <v>222759</v>
      </c>
      <c r="F147" s="52">
        <v>136241.84375</v>
      </c>
      <c r="G147" s="251">
        <f t="shared" si="67"/>
        <v>1635.0263169423674</v>
      </c>
      <c r="H147" s="53">
        <v>-1.8473945206030185E-2</v>
      </c>
      <c r="J147" s="131">
        <v>227918.05492659577</v>
      </c>
      <c r="K147" s="54">
        <v>137529.625</v>
      </c>
      <c r="L147" s="54">
        <f t="shared" si="68"/>
        <v>1657.228796534534</v>
      </c>
      <c r="M147" s="127">
        <f t="shared" si="69"/>
        <v>9.4521713341095825E-3</v>
      </c>
      <c r="N147" s="120">
        <f t="shared" si="70"/>
        <v>233585</v>
      </c>
      <c r="O147" s="125">
        <f t="shared" si="71"/>
        <v>-2.2635569298173008E-2</v>
      </c>
      <c r="P147" s="55">
        <f t="shared" si="72"/>
        <v>-1.3397353243314813E-2</v>
      </c>
      <c r="Q147" s="125">
        <f t="shared" si="73"/>
        <v>4.8903147029755623E-2</v>
      </c>
      <c r="R147" s="55">
        <f t="shared" si="74"/>
        <v>3.9081570000000003E-2</v>
      </c>
      <c r="S147" s="56">
        <f t="shared" si="75"/>
        <v>233652.61612920134</v>
      </c>
      <c r="T147" s="123">
        <f t="shared" si="76"/>
        <v>0.31560313882955976</v>
      </c>
      <c r="U147" s="49">
        <f t="shared" si="77"/>
        <v>5.1151210202051933E-2</v>
      </c>
      <c r="V147" s="49">
        <f t="shared" si="60"/>
        <v>4.1308583063259068E-2</v>
      </c>
      <c r="W147" s="56">
        <f t="shared" si="78"/>
        <v>234153.3924333989</v>
      </c>
      <c r="X147" s="122">
        <f t="shared" si="79"/>
        <v>5.1151210202051933E-2</v>
      </c>
      <c r="Y147" s="55">
        <f t="shared" si="80"/>
        <v>4.130858306325913E-2</v>
      </c>
      <c r="Z147" s="56">
        <f t="shared" si="81"/>
        <v>234153.3924333989</v>
      </c>
      <c r="AA147" s="124">
        <f t="shared" si="61"/>
        <v>234153.3924333989</v>
      </c>
      <c r="AB147" s="51">
        <f t="shared" si="62"/>
        <v>1702.5669373663959</v>
      </c>
      <c r="AC147" s="55">
        <f t="shared" si="63"/>
        <v>5.1151210202051933E-2</v>
      </c>
      <c r="AD147" s="55">
        <f t="shared" si="64"/>
        <v>4.130858306325913E-2</v>
      </c>
      <c r="AE147" s="116"/>
      <c r="AF147" s="160">
        <v>238503.01289083116</v>
      </c>
      <c r="AG147" s="118">
        <f t="shared" si="65"/>
        <v>1734.1937265576867</v>
      </c>
      <c r="AH147" s="55">
        <f t="shared" si="82"/>
        <v>-1.8237171953140896E-2</v>
      </c>
      <c r="AI147" s="55">
        <f t="shared" si="82"/>
        <v>-1.8237171953140896E-2</v>
      </c>
      <c r="AJ147" s="119">
        <f t="shared" si="66"/>
        <v>0</v>
      </c>
      <c r="AL147" s="120">
        <v>173402</v>
      </c>
      <c r="AM147" s="50">
        <v>20268</v>
      </c>
      <c r="AN147" s="50">
        <v>39915</v>
      </c>
    </row>
    <row r="148" spans="1:40">
      <c r="A148" s="9" t="s">
        <v>320</v>
      </c>
      <c r="B148" s="23" t="s">
        <v>321</v>
      </c>
      <c r="E148" s="134">
        <v>558946</v>
      </c>
      <c r="F148" s="52">
        <v>321566</v>
      </c>
      <c r="G148" s="251">
        <f t="shared" si="67"/>
        <v>1738.199934072632</v>
      </c>
      <c r="H148" s="53">
        <v>4.863070248551149E-2</v>
      </c>
      <c r="J148" s="131">
        <v>532373.0337668811</v>
      </c>
      <c r="K148" s="54">
        <v>323240.625</v>
      </c>
      <c r="L148" s="54">
        <f t="shared" si="68"/>
        <v>1646.9867726771072</v>
      </c>
      <c r="M148" s="127">
        <f t="shared" si="69"/>
        <v>5.2077178557434767E-3</v>
      </c>
      <c r="N148" s="120">
        <f t="shared" si="70"/>
        <v>583174</v>
      </c>
      <c r="O148" s="125">
        <f t="shared" si="71"/>
        <v>4.9914185256713983E-2</v>
      </c>
      <c r="P148" s="55">
        <f t="shared" si="72"/>
        <v>5.5381842106273727E-2</v>
      </c>
      <c r="Q148" s="125">
        <f t="shared" si="73"/>
        <v>4.3003031394436952E-2</v>
      </c>
      <c r="R148" s="55">
        <f t="shared" si="74"/>
        <v>3.7599505920344917E-2</v>
      </c>
      <c r="S148" s="56">
        <f t="shared" si="75"/>
        <v>583174</v>
      </c>
      <c r="T148" s="123">
        <f t="shared" si="76"/>
        <v>0</v>
      </c>
      <c r="U148" s="49">
        <f t="shared" si="77"/>
        <v>4.3003031394436952E-2</v>
      </c>
      <c r="V148" s="49">
        <f t="shared" si="60"/>
        <v>3.7599505920344917E-2</v>
      </c>
      <c r="W148" s="56">
        <f t="shared" si="78"/>
        <v>583174</v>
      </c>
      <c r="X148" s="122">
        <f t="shared" si="79"/>
        <v>4.3003031394436952E-2</v>
      </c>
      <c r="Y148" s="55">
        <f t="shared" si="80"/>
        <v>3.7599505920344889E-2</v>
      </c>
      <c r="Z148" s="56">
        <f t="shared" si="81"/>
        <v>583174</v>
      </c>
      <c r="AA148" s="124">
        <f t="shared" si="61"/>
        <v>583174</v>
      </c>
      <c r="AB148" s="51">
        <f t="shared" si="62"/>
        <v>1804.1482254899117</v>
      </c>
      <c r="AC148" s="55">
        <f t="shared" si="63"/>
        <v>4.334586883169389E-2</v>
      </c>
      <c r="AD148" s="55">
        <f t="shared" si="64"/>
        <v>3.794056720665151E-2</v>
      </c>
      <c r="AE148" s="116"/>
      <c r="AF148" s="160">
        <v>557103.97476784291</v>
      </c>
      <c r="AG148" s="118">
        <f t="shared" si="65"/>
        <v>1723.4961563629042</v>
      </c>
      <c r="AH148" s="55">
        <f t="shared" si="82"/>
        <v>4.6795618794536642E-2</v>
      </c>
      <c r="AI148" s="55">
        <f t="shared" si="82"/>
        <v>4.6795618794536642E-2</v>
      </c>
      <c r="AJ148" s="119">
        <f t="shared" si="66"/>
        <v>0</v>
      </c>
      <c r="AL148" s="120">
        <v>425508</v>
      </c>
      <c r="AM148" s="50">
        <v>48309</v>
      </c>
      <c r="AN148" s="50">
        <v>109357</v>
      </c>
    </row>
    <row r="149" spans="1:40">
      <c r="A149" s="9" t="s">
        <v>322</v>
      </c>
      <c r="B149" s="23" t="s">
        <v>323</v>
      </c>
      <c r="E149" s="134">
        <v>395827</v>
      </c>
      <c r="F149" s="52">
        <v>229538.9375</v>
      </c>
      <c r="G149" s="251">
        <f t="shared" si="67"/>
        <v>1724.4438103230307</v>
      </c>
      <c r="H149" s="53">
        <v>-1.3234386239989071E-2</v>
      </c>
      <c r="J149" s="131">
        <v>402205.07997799991</v>
      </c>
      <c r="K149" s="54">
        <v>231243.75</v>
      </c>
      <c r="L149" s="54">
        <f t="shared" si="68"/>
        <v>1739.3122191540308</v>
      </c>
      <c r="M149" s="127">
        <f t="shared" si="69"/>
        <v>7.4271168045290104E-3</v>
      </c>
      <c r="N149" s="120">
        <f t="shared" si="70"/>
        <v>414246</v>
      </c>
      <c r="O149" s="125">
        <f t="shared" si="71"/>
        <v>-1.5857780757887907E-2</v>
      </c>
      <c r="P149" s="55">
        <f t="shared" si="72"/>
        <v>-8.5484415433083605E-3</v>
      </c>
      <c r="Q149" s="125">
        <f t="shared" si="73"/>
        <v>4.6798950189823385E-2</v>
      </c>
      <c r="R149" s="55">
        <f t="shared" si="74"/>
        <v>3.9081570000000003E-2</v>
      </c>
      <c r="S149" s="56">
        <f t="shared" si="75"/>
        <v>414351.28805678722</v>
      </c>
      <c r="T149" s="123">
        <f t="shared" si="76"/>
        <v>0.20137671480113922</v>
      </c>
      <c r="U149" s="49">
        <f t="shared" si="77"/>
        <v>4.8230492995955832E-2</v>
      </c>
      <c r="V149" s="49">
        <f t="shared" si="60"/>
        <v>4.0502558955184398E-2</v>
      </c>
      <c r="W149" s="56">
        <f t="shared" si="78"/>
        <v>414917.93135111022</v>
      </c>
      <c r="X149" s="122">
        <f t="shared" si="79"/>
        <v>4.8230492995955832E-2</v>
      </c>
      <c r="Y149" s="55">
        <f t="shared" si="80"/>
        <v>4.0502558955184398E-2</v>
      </c>
      <c r="Z149" s="56">
        <f t="shared" si="81"/>
        <v>414917.93135111022</v>
      </c>
      <c r="AA149" s="124">
        <f t="shared" si="61"/>
        <v>414917.93135111022</v>
      </c>
      <c r="AB149" s="51">
        <f t="shared" si="62"/>
        <v>1794.2881974155421</v>
      </c>
      <c r="AC149" s="55">
        <f t="shared" si="63"/>
        <v>4.8230492995955832E-2</v>
      </c>
      <c r="AD149" s="55">
        <f t="shared" si="64"/>
        <v>4.0502558955184398E-2</v>
      </c>
      <c r="AE149" s="116"/>
      <c r="AF149" s="160">
        <v>420792.01405585423</v>
      </c>
      <c r="AG149" s="118">
        <f t="shared" si="65"/>
        <v>1819.6903226826855</v>
      </c>
      <c r="AH149" s="55">
        <f t="shared" si="82"/>
        <v>-1.3959586942076108E-2</v>
      </c>
      <c r="AI149" s="55">
        <f t="shared" si="82"/>
        <v>-1.3959586942076108E-2</v>
      </c>
      <c r="AJ149" s="119">
        <f t="shared" si="66"/>
        <v>0</v>
      </c>
      <c r="AL149" s="120">
        <v>309853</v>
      </c>
      <c r="AM149" s="50">
        <v>32640</v>
      </c>
      <c r="AN149" s="50">
        <v>71753</v>
      </c>
    </row>
    <row r="150" spans="1:40">
      <c r="A150" s="9" t="s">
        <v>324</v>
      </c>
      <c r="B150" s="23" t="s">
        <v>325</v>
      </c>
      <c r="E150" s="134">
        <v>399330</v>
      </c>
      <c r="F150" s="52">
        <v>199789.375</v>
      </c>
      <c r="G150" s="251">
        <f t="shared" si="67"/>
        <v>1998.7549387949184</v>
      </c>
      <c r="H150" s="53">
        <v>5.0898630017939261E-3</v>
      </c>
      <c r="J150" s="131">
        <v>398788.30599503382</v>
      </c>
      <c r="K150" s="54">
        <v>201453.15625</v>
      </c>
      <c r="L150" s="54">
        <f t="shared" si="68"/>
        <v>1979.5584910079253</v>
      </c>
      <c r="M150" s="127">
        <f t="shared" si="69"/>
        <v>8.3276763341393334E-3</v>
      </c>
      <c r="N150" s="120">
        <f t="shared" si="70"/>
        <v>418131</v>
      </c>
      <c r="O150" s="125">
        <f t="shared" si="71"/>
        <v>1.3583497731073368E-3</v>
      </c>
      <c r="P150" s="55">
        <f t="shared" si="72"/>
        <v>9.6973380045057844E-3</v>
      </c>
      <c r="Q150" s="125">
        <f t="shared" si="73"/>
        <v>4.7734704999729427E-2</v>
      </c>
      <c r="R150" s="55">
        <f t="shared" si="74"/>
        <v>3.9081570000000003E-2</v>
      </c>
      <c r="S150" s="56">
        <f t="shared" si="75"/>
        <v>418391.89974754193</v>
      </c>
      <c r="T150" s="123">
        <f t="shared" si="76"/>
        <v>0</v>
      </c>
      <c r="U150" s="49">
        <f t="shared" si="77"/>
        <v>4.7734704999729427E-2</v>
      </c>
      <c r="V150" s="49">
        <f t="shared" si="60"/>
        <v>3.9081570000000003E-2</v>
      </c>
      <c r="W150" s="56">
        <f t="shared" si="78"/>
        <v>418391.89974754193</v>
      </c>
      <c r="X150" s="122">
        <f t="shared" si="79"/>
        <v>4.7734704999729427E-2</v>
      </c>
      <c r="Y150" s="55">
        <f t="shared" si="80"/>
        <v>3.908157000000001E-2</v>
      </c>
      <c r="Z150" s="56">
        <f t="shared" si="81"/>
        <v>418391.89974754193</v>
      </c>
      <c r="AA150" s="124">
        <f t="shared" si="61"/>
        <v>418391.89974754193</v>
      </c>
      <c r="AB150" s="51">
        <f t="shared" si="62"/>
        <v>2076.8694198482776</v>
      </c>
      <c r="AC150" s="55">
        <f t="shared" si="63"/>
        <v>4.7734704999729427E-2</v>
      </c>
      <c r="AD150" s="55">
        <f t="shared" si="64"/>
        <v>3.908157000000001E-2</v>
      </c>
      <c r="AE150" s="116"/>
      <c r="AF150" s="160">
        <v>417099.74888949754</v>
      </c>
      <c r="AG150" s="118">
        <f t="shared" si="65"/>
        <v>2070.4552693723185</v>
      </c>
      <c r="AH150" s="55">
        <f t="shared" si="82"/>
        <v>3.0979420665790958E-3</v>
      </c>
      <c r="AI150" s="55">
        <f t="shared" si="82"/>
        <v>3.0979420665793178E-3</v>
      </c>
      <c r="AJ150" s="119">
        <f t="shared" si="66"/>
        <v>0</v>
      </c>
      <c r="AL150" s="120">
        <v>313360</v>
      </c>
      <c r="AM150" s="50">
        <v>30744</v>
      </c>
      <c r="AN150" s="50">
        <v>74027</v>
      </c>
    </row>
    <row r="151" spans="1:40">
      <c r="A151" s="9" t="s">
        <v>326</v>
      </c>
      <c r="B151" s="23" t="s">
        <v>327</v>
      </c>
      <c r="E151" s="134">
        <v>1022120</v>
      </c>
      <c r="F151" s="52">
        <v>523524.96875</v>
      </c>
      <c r="G151" s="251">
        <f t="shared" si="67"/>
        <v>1952.3806141290181</v>
      </c>
      <c r="H151" s="53">
        <v>-9.3814574293620279E-3</v>
      </c>
      <c r="J151" s="131">
        <v>1030594.5064963347</v>
      </c>
      <c r="K151" s="54">
        <v>527714.875</v>
      </c>
      <c r="L151" s="54">
        <f t="shared" si="68"/>
        <v>1952.9381401203343</v>
      </c>
      <c r="M151" s="127">
        <f t="shared" si="69"/>
        <v>8.0032596344050688E-3</v>
      </c>
      <c r="N151" s="120">
        <f t="shared" si="70"/>
        <v>1069804</v>
      </c>
      <c r="O151" s="125">
        <f t="shared" si="71"/>
        <v>-8.2229300107032888E-3</v>
      </c>
      <c r="P151" s="55">
        <f t="shared" si="72"/>
        <v>-2.8548062012956343E-4</v>
      </c>
      <c r="Q151" s="125">
        <f t="shared" si="73"/>
        <v>4.7397609586035339E-2</v>
      </c>
      <c r="R151" s="55">
        <f t="shared" si="74"/>
        <v>3.9081570000000003E-2</v>
      </c>
      <c r="S151" s="56">
        <f t="shared" si="75"/>
        <v>1070566.0447100785</v>
      </c>
      <c r="T151" s="123">
        <f t="shared" si="76"/>
        <v>6.7251029476928957E-3</v>
      </c>
      <c r="U151" s="49">
        <f t="shared" si="77"/>
        <v>4.7445444205577836E-2</v>
      </c>
      <c r="V151" s="49">
        <f t="shared" si="60"/>
        <v>3.9129024826247347E-2</v>
      </c>
      <c r="W151" s="56">
        <f t="shared" si="78"/>
        <v>1070614.9374314053</v>
      </c>
      <c r="X151" s="122">
        <f t="shared" si="79"/>
        <v>4.7445444205577836E-2</v>
      </c>
      <c r="Y151" s="55">
        <f t="shared" si="80"/>
        <v>3.912902482624725E-2</v>
      </c>
      <c r="Z151" s="56">
        <f t="shared" si="81"/>
        <v>1070614.9374314053</v>
      </c>
      <c r="AA151" s="124">
        <f t="shared" si="61"/>
        <v>1070614.9374314053</v>
      </c>
      <c r="AB151" s="51">
        <f t="shared" si="62"/>
        <v>2028.7753636495568</v>
      </c>
      <c r="AC151" s="55">
        <f t="shared" si="63"/>
        <v>4.7445444205577836E-2</v>
      </c>
      <c r="AD151" s="55">
        <f t="shared" si="64"/>
        <v>3.9129024826247472E-2</v>
      </c>
      <c r="AE151" s="116"/>
      <c r="AF151" s="160">
        <v>1077772.3305787274</v>
      </c>
      <c r="AG151" s="118">
        <f t="shared" si="65"/>
        <v>2042.3383566338309</v>
      </c>
      <c r="AH151" s="55">
        <f t="shared" si="82"/>
        <v>-6.6409138036405135E-3</v>
      </c>
      <c r="AI151" s="55">
        <f t="shared" si="82"/>
        <v>-6.6409138036405135E-3</v>
      </c>
      <c r="AJ151" s="119">
        <f t="shared" si="66"/>
        <v>0</v>
      </c>
      <c r="AL151" s="120">
        <v>817353</v>
      </c>
      <c r="AM151" s="50">
        <v>80419</v>
      </c>
      <c r="AN151" s="50">
        <v>172032</v>
      </c>
    </row>
    <row r="152" spans="1:40">
      <c r="A152" s="9" t="s">
        <v>328</v>
      </c>
      <c r="B152" s="23" t="s">
        <v>329</v>
      </c>
      <c r="E152" s="134">
        <v>244012</v>
      </c>
      <c r="F152" s="52">
        <v>135115.515625</v>
      </c>
      <c r="G152" s="251">
        <f t="shared" si="67"/>
        <v>1805.9509958666156</v>
      </c>
      <c r="H152" s="53">
        <v>5.0781104415063893E-2</v>
      </c>
      <c r="J152" s="131">
        <v>231256.49693960149</v>
      </c>
      <c r="K152" s="54">
        <v>135874.75</v>
      </c>
      <c r="L152" s="54">
        <f t="shared" si="68"/>
        <v>1701.9828698091551</v>
      </c>
      <c r="M152" s="127">
        <f t="shared" si="69"/>
        <v>5.6191501878080086E-3</v>
      </c>
      <c r="N152" s="120">
        <f t="shared" si="70"/>
        <v>254132</v>
      </c>
      <c r="O152" s="125">
        <f t="shared" si="71"/>
        <v>5.5157382513365327E-2</v>
      </c>
      <c r="P152" s="55">
        <f t="shared" si="72"/>
        <v>6.1086470317482489E-2</v>
      </c>
      <c r="Q152" s="125">
        <f t="shared" si="73"/>
        <v>4.1850152293376519E-2</v>
      </c>
      <c r="R152" s="55">
        <f t="shared" si="74"/>
        <v>3.6028552259373743E-2</v>
      </c>
      <c r="S152" s="56">
        <f t="shared" si="75"/>
        <v>254223.93936141138</v>
      </c>
      <c r="T152" s="123">
        <f t="shared" si="76"/>
        <v>0</v>
      </c>
      <c r="U152" s="49">
        <f t="shared" si="77"/>
        <v>4.1850152293376519E-2</v>
      </c>
      <c r="V152" s="49">
        <f t="shared" si="60"/>
        <v>3.6028552259373743E-2</v>
      </c>
      <c r="W152" s="56">
        <f t="shared" si="78"/>
        <v>254223.93936141138</v>
      </c>
      <c r="X152" s="122">
        <f t="shared" si="79"/>
        <v>4.1850152293376519E-2</v>
      </c>
      <c r="Y152" s="55">
        <f t="shared" si="80"/>
        <v>3.6028552259373736E-2</v>
      </c>
      <c r="Z152" s="56">
        <f t="shared" si="81"/>
        <v>254223.93936141138</v>
      </c>
      <c r="AA152" s="124">
        <f t="shared" si="61"/>
        <v>254223.93936141138</v>
      </c>
      <c r="AB152" s="51">
        <f t="shared" si="62"/>
        <v>1871.016795699064</v>
      </c>
      <c r="AC152" s="55">
        <f t="shared" si="63"/>
        <v>4.1850152293376519E-2</v>
      </c>
      <c r="AD152" s="55">
        <f t="shared" si="64"/>
        <v>3.6028552259373736E-2</v>
      </c>
      <c r="AE152" s="116"/>
      <c r="AF152" s="160">
        <v>241973.4622219778</v>
      </c>
      <c r="AG152" s="118">
        <f t="shared" si="65"/>
        <v>1780.8567244611511</v>
      </c>
      <c r="AH152" s="55">
        <f t="shared" si="82"/>
        <v>5.0627358169531123E-2</v>
      </c>
      <c r="AI152" s="55">
        <f t="shared" si="82"/>
        <v>5.0627358169531345E-2</v>
      </c>
      <c r="AJ152" s="119">
        <f t="shared" si="66"/>
        <v>0</v>
      </c>
      <c r="AL152" s="120">
        <v>188370</v>
      </c>
      <c r="AM152" s="50">
        <v>18620</v>
      </c>
      <c r="AN152" s="50">
        <v>47142</v>
      </c>
    </row>
    <row r="153" spans="1:40">
      <c r="A153" s="9" t="s">
        <v>330</v>
      </c>
      <c r="B153" s="23" t="s">
        <v>331</v>
      </c>
      <c r="E153" s="134">
        <v>490110</v>
      </c>
      <c r="F153" s="52">
        <v>274235.25</v>
      </c>
      <c r="G153" s="251">
        <f t="shared" si="67"/>
        <v>1787.1881897020899</v>
      </c>
      <c r="H153" s="53">
        <v>-3.8041743172785525E-2</v>
      </c>
      <c r="J153" s="131">
        <v>510099.46804425138</v>
      </c>
      <c r="K153" s="54">
        <v>276750.8125</v>
      </c>
      <c r="L153" s="54">
        <f t="shared" si="68"/>
        <v>1843.1724316771479</v>
      </c>
      <c r="M153" s="127">
        <f t="shared" si="69"/>
        <v>9.1730093049671169E-3</v>
      </c>
      <c r="N153" s="120">
        <f t="shared" si="70"/>
        <v>515562</v>
      </c>
      <c r="O153" s="125">
        <f t="shared" si="71"/>
        <v>-3.9187392452872172E-2</v>
      </c>
      <c r="P153" s="55">
        <f t="shared" si="72"/>
        <v>-3.0373849463512514E-2</v>
      </c>
      <c r="Q153" s="125">
        <f t="shared" si="73"/>
        <v>4.8613074910229814E-2</v>
      </c>
      <c r="R153" s="55">
        <f t="shared" si="74"/>
        <v>3.9081570000000003E-2</v>
      </c>
      <c r="S153" s="56">
        <f t="shared" si="75"/>
        <v>515562</v>
      </c>
      <c r="T153" s="123">
        <f t="shared" si="76"/>
        <v>0.71552059984717342</v>
      </c>
      <c r="U153" s="49">
        <f t="shared" si="77"/>
        <v>5.3708368569670872E-2</v>
      </c>
      <c r="V153" s="49">
        <f t="shared" si="60"/>
        <v>4.413054932511111E-2</v>
      </c>
      <c r="W153" s="56">
        <f t="shared" si="78"/>
        <v>516433.0085196814</v>
      </c>
      <c r="X153" s="122">
        <f t="shared" si="79"/>
        <v>5.3708368569670872E-2</v>
      </c>
      <c r="Y153" s="55">
        <f t="shared" si="80"/>
        <v>4.4130549325111179E-2</v>
      </c>
      <c r="Z153" s="56">
        <f t="shared" si="81"/>
        <v>516433.0085196814</v>
      </c>
      <c r="AA153" s="124">
        <f t="shared" si="61"/>
        <v>516433.0085196814</v>
      </c>
      <c r="AB153" s="51">
        <f t="shared" si="62"/>
        <v>1866.0577862609939</v>
      </c>
      <c r="AC153" s="55">
        <f t="shared" si="63"/>
        <v>5.3708368569670872E-2</v>
      </c>
      <c r="AD153" s="55">
        <f t="shared" si="64"/>
        <v>4.4130549325111179E-2</v>
      </c>
      <c r="AE153" s="116"/>
      <c r="AF153" s="160">
        <v>533869.99789472087</v>
      </c>
      <c r="AG153" s="118">
        <f t="shared" si="65"/>
        <v>1929.0638862883948</v>
      </c>
      <c r="AH153" s="55">
        <f t="shared" si="82"/>
        <v>-3.2661489583233783E-2</v>
      </c>
      <c r="AI153" s="55">
        <f t="shared" si="82"/>
        <v>-3.2661489583233783E-2</v>
      </c>
      <c r="AJ153" s="119">
        <f t="shared" si="66"/>
        <v>0</v>
      </c>
      <c r="AL153" s="120">
        <v>379710</v>
      </c>
      <c r="AM153" s="50">
        <v>39511</v>
      </c>
      <c r="AN153" s="50">
        <v>96341</v>
      </c>
    </row>
    <row r="154" spans="1:40">
      <c r="A154" s="9" t="s">
        <v>332</v>
      </c>
      <c r="B154" s="23" t="s">
        <v>333</v>
      </c>
      <c r="E154" s="134">
        <v>334270</v>
      </c>
      <c r="F154" s="52">
        <v>185280.125</v>
      </c>
      <c r="G154" s="251">
        <f t="shared" si="67"/>
        <v>1804.1330660803471</v>
      </c>
      <c r="H154" s="53">
        <v>2.4045299551538557E-2</v>
      </c>
      <c r="J154" s="131">
        <v>325781.65384922572</v>
      </c>
      <c r="K154" s="54">
        <v>186638.5</v>
      </c>
      <c r="L154" s="54">
        <f t="shared" si="68"/>
        <v>1745.5222467455842</v>
      </c>
      <c r="M154" s="127">
        <f t="shared" si="69"/>
        <v>7.3314663404939751E-3</v>
      </c>
      <c r="N154" s="120">
        <f t="shared" si="70"/>
        <v>349718</v>
      </c>
      <c r="O154" s="125">
        <f t="shared" si="71"/>
        <v>2.6055322792064795E-2</v>
      </c>
      <c r="P154" s="55">
        <f t="shared" si="72"/>
        <v>3.3577812854599376E-2</v>
      </c>
      <c r="Q154" s="125">
        <f t="shared" si="73"/>
        <v>4.6699561555482605E-2</v>
      </c>
      <c r="R154" s="55">
        <f t="shared" si="74"/>
        <v>3.9081570000000003E-2</v>
      </c>
      <c r="S154" s="56">
        <f t="shared" si="75"/>
        <v>349880.26244115119</v>
      </c>
      <c r="T154" s="123">
        <f t="shared" si="76"/>
        <v>0</v>
      </c>
      <c r="U154" s="49">
        <f t="shared" si="77"/>
        <v>4.6699561555482605E-2</v>
      </c>
      <c r="V154" s="49">
        <f t="shared" si="60"/>
        <v>3.9081570000000003E-2</v>
      </c>
      <c r="W154" s="56">
        <f t="shared" si="78"/>
        <v>349880.26244115119</v>
      </c>
      <c r="X154" s="122">
        <f t="shared" si="79"/>
        <v>4.6699561555482605E-2</v>
      </c>
      <c r="Y154" s="55">
        <f t="shared" si="80"/>
        <v>3.908157000000001E-2</v>
      </c>
      <c r="Z154" s="56">
        <f t="shared" si="81"/>
        <v>349880.26244115119</v>
      </c>
      <c r="AA154" s="124">
        <f t="shared" si="61"/>
        <v>349880.26244115119</v>
      </c>
      <c r="AB154" s="51">
        <f t="shared" si="62"/>
        <v>1874.6414187916812</v>
      </c>
      <c r="AC154" s="55">
        <f t="shared" si="63"/>
        <v>4.6699561555482605E-2</v>
      </c>
      <c r="AD154" s="55">
        <f t="shared" si="64"/>
        <v>3.9081570000000232E-2</v>
      </c>
      <c r="AE154" s="116"/>
      <c r="AF154" s="160">
        <v>340831.01685869903</v>
      </c>
      <c r="AG154" s="118">
        <f t="shared" si="65"/>
        <v>1826.156001353949</v>
      </c>
      <c r="AH154" s="55">
        <f t="shared" si="82"/>
        <v>2.6550534237920642E-2</v>
      </c>
      <c r="AI154" s="55">
        <f t="shared" si="82"/>
        <v>2.6550534237920642E-2</v>
      </c>
      <c r="AJ154" s="119">
        <f t="shared" si="66"/>
        <v>0</v>
      </c>
      <c r="AL154" s="120">
        <v>260809</v>
      </c>
      <c r="AM154" s="50">
        <v>25641</v>
      </c>
      <c r="AN154" s="50">
        <v>63268</v>
      </c>
    </row>
    <row r="155" spans="1:40">
      <c r="A155" s="9" t="s">
        <v>334</v>
      </c>
      <c r="B155" s="23" t="s">
        <v>335</v>
      </c>
      <c r="E155" s="134">
        <v>368514</v>
      </c>
      <c r="F155" s="52">
        <v>227948</v>
      </c>
      <c r="G155" s="251">
        <f t="shared" si="67"/>
        <v>1616.6581852001334</v>
      </c>
      <c r="H155" s="53">
        <v>2.4812919672294376E-2</v>
      </c>
      <c r="J155" s="131">
        <v>357866.85526932869</v>
      </c>
      <c r="K155" s="54">
        <v>229021.34375</v>
      </c>
      <c r="L155" s="54">
        <f t="shared" si="68"/>
        <v>1562.5917192241113</v>
      </c>
      <c r="M155" s="127">
        <f t="shared" si="69"/>
        <v>4.708721945355876E-3</v>
      </c>
      <c r="N155" s="120">
        <f t="shared" si="70"/>
        <v>384421</v>
      </c>
      <c r="O155" s="125">
        <f t="shared" si="71"/>
        <v>2.9751692770369376E-2</v>
      </c>
      <c r="P155" s="55">
        <f t="shared" si="72"/>
        <v>3.4600507164384675E-2</v>
      </c>
      <c r="Q155" s="125">
        <f t="shared" si="73"/>
        <v>4.3974316191673912E-2</v>
      </c>
      <c r="R155" s="55">
        <f t="shared" si="74"/>
        <v>3.9081570000000003E-2</v>
      </c>
      <c r="S155" s="56">
        <f t="shared" si="75"/>
        <v>384719.15115705854</v>
      </c>
      <c r="T155" s="123">
        <f t="shared" si="76"/>
        <v>0</v>
      </c>
      <c r="U155" s="49">
        <f t="shared" si="77"/>
        <v>4.3974316191673912E-2</v>
      </c>
      <c r="V155" s="49">
        <f t="shared" si="60"/>
        <v>3.9081570000000003E-2</v>
      </c>
      <c r="W155" s="56">
        <f t="shared" si="78"/>
        <v>384719.15115705854</v>
      </c>
      <c r="X155" s="122">
        <f t="shared" si="79"/>
        <v>4.3974316191673912E-2</v>
      </c>
      <c r="Y155" s="55">
        <f t="shared" si="80"/>
        <v>3.908157000000001E-2</v>
      </c>
      <c r="Z155" s="56">
        <f t="shared" si="81"/>
        <v>384719.15115705854</v>
      </c>
      <c r="AA155" s="124">
        <f t="shared" si="61"/>
        <v>384719.15115705854</v>
      </c>
      <c r="AB155" s="51">
        <f t="shared" si="62"/>
        <v>1679.8397252311054</v>
      </c>
      <c r="AC155" s="55">
        <f t="shared" si="63"/>
        <v>4.3974316191673912E-2</v>
      </c>
      <c r="AD155" s="55">
        <f t="shared" si="64"/>
        <v>3.908157000000001E-2</v>
      </c>
      <c r="AE155" s="116"/>
      <c r="AF155" s="160">
        <v>374185.95934045804</v>
      </c>
      <c r="AG155" s="118">
        <f t="shared" si="65"/>
        <v>1633.8475410786164</v>
      </c>
      <c r="AH155" s="55">
        <f t="shared" si="82"/>
        <v>2.814961800054272E-2</v>
      </c>
      <c r="AI155" s="55">
        <f t="shared" si="82"/>
        <v>2.814961800054272E-2</v>
      </c>
      <c r="AJ155" s="119">
        <f t="shared" si="66"/>
        <v>0</v>
      </c>
      <c r="AL155" s="120">
        <v>290413</v>
      </c>
      <c r="AM155" s="50">
        <v>31857</v>
      </c>
      <c r="AN155" s="50">
        <v>62151</v>
      </c>
    </row>
    <row r="156" spans="1:40">
      <c r="A156" s="9" t="s">
        <v>336</v>
      </c>
      <c r="B156" s="23" t="s">
        <v>337</v>
      </c>
      <c r="E156" s="134">
        <v>395736</v>
      </c>
      <c r="F156" s="52">
        <v>191177.5625</v>
      </c>
      <c r="G156" s="251">
        <f t="shared" si="67"/>
        <v>2069.9918694695148</v>
      </c>
      <c r="H156" s="53">
        <v>1.6111062063910886E-2</v>
      </c>
      <c r="J156" s="131">
        <v>390267.95230716566</v>
      </c>
      <c r="K156" s="54">
        <v>192509.03125</v>
      </c>
      <c r="L156" s="54">
        <f t="shared" si="68"/>
        <v>2027.2708754133614</v>
      </c>
      <c r="M156" s="127">
        <f t="shared" si="69"/>
        <v>6.9645659908441626E-3</v>
      </c>
      <c r="N156" s="120">
        <f t="shared" si="70"/>
        <v>413647</v>
      </c>
      <c r="O156" s="125">
        <f t="shared" si="71"/>
        <v>1.4011008745423714E-2</v>
      </c>
      <c r="P156" s="55">
        <f t="shared" si="72"/>
        <v>2.1073155331273963E-2</v>
      </c>
      <c r="Q156" s="125">
        <f t="shared" si="73"/>
        <v>4.6318322164135006E-2</v>
      </c>
      <c r="R156" s="55">
        <f t="shared" si="74"/>
        <v>3.9081570000000003E-2</v>
      </c>
      <c r="S156" s="56">
        <f t="shared" si="75"/>
        <v>414065.82753994613</v>
      </c>
      <c r="T156" s="123">
        <f t="shared" si="76"/>
        <v>0</v>
      </c>
      <c r="U156" s="49">
        <f t="shared" si="77"/>
        <v>4.6318322164135006E-2</v>
      </c>
      <c r="V156" s="49">
        <f t="shared" si="60"/>
        <v>3.9081570000000003E-2</v>
      </c>
      <c r="W156" s="56">
        <f t="shared" si="78"/>
        <v>414065.82753994613</v>
      </c>
      <c r="X156" s="122">
        <f t="shared" si="79"/>
        <v>4.6318322164135006E-2</v>
      </c>
      <c r="Y156" s="55">
        <f t="shared" si="80"/>
        <v>3.908157000000001E-2</v>
      </c>
      <c r="Z156" s="56">
        <f t="shared" si="81"/>
        <v>414065.82753994613</v>
      </c>
      <c r="AA156" s="124">
        <f t="shared" si="61"/>
        <v>414065.82753994613</v>
      </c>
      <c r="AB156" s="51">
        <f t="shared" si="62"/>
        <v>2150.8904016156184</v>
      </c>
      <c r="AC156" s="55">
        <f t="shared" si="63"/>
        <v>4.6318322164135006E-2</v>
      </c>
      <c r="AD156" s="55">
        <f t="shared" si="64"/>
        <v>3.908157000000001E-2</v>
      </c>
      <c r="AE156" s="116"/>
      <c r="AF156" s="160">
        <v>408086.29728003399</v>
      </c>
      <c r="AG156" s="118">
        <f t="shared" si="65"/>
        <v>2119.829364005664</v>
      </c>
      <c r="AH156" s="55">
        <f t="shared" si="82"/>
        <v>1.4652612204248738E-2</v>
      </c>
      <c r="AI156" s="55">
        <f t="shared" si="82"/>
        <v>1.4652612204248738E-2</v>
      </c>
      <c r="AJ156" s="119">
        <f t="shared" si="66"/>
        <v>0</v>
      </c>
      <c r="AL156" s="120">
        <v>318673</v>
      </c>
      <c r="AM156" s="50">
        <v>34306</v>
      </c>
      <c r="AN156" s="50">
        <v>60668</v>
      </c>
    </row>
    <row r="157" spans="1:40">
      <c r="A157" s="9" t="s">
        <v>338</v>
      </c>
      <c r="B157" s="23" t="s">
        <v>339</v>
      </c>
      <c r="E157" s="134">
        <v>548047</v>
      </c>
      <c r="F157" s="52">
        <v>304682.5625</v>
      </c>
      <c r="G157" s="251">
        <f t="shared" si="67"/>
        <v>1798.7475079083333</v>
      </c>
      <c r="H157" s="53">
        <v>-1.5153541784218572E-4</v>
      </c>
      <c r="J157" s="131">
        <v>547490.35035449185</v>
      </c>
      <c r="K157" s="54">
        <v>307258.8125</v>
      </c>
      <c r="L157" s="54">
        <f t="shared" si="68"/>
        <v>1781.8540203936116</v>
      </c>
      <c r="M157" s="127">
        <f t="shared" si="69"/>
        <v>8.4555216381967391E-3</v>
      </c>
      <c r="N157" s="120">
        <f t="shared" si="70"/>
        <v>573861</v>
      </c>
      <c r="O157" s="125">
        <f t="shared" si="71"/>
        <v>1.016729601074573E-3</v>
      </c>
      <c r="P157" s="55">
        <f t="shared" si="72"/>
        <v>9.4808482184134402E-3</v>
      </c>
      <c r="Q157" s="125">
        <f t="shared" si="73"/>
        <v>4.7867546698986407E-2</v>
      </c>
      <c r="R157" s="55">
        <f t="shared" si="74"/>
        <v>3.9081570000000003E-2</v>
      </c>
      <c r="S157" s="56">
        <f t="shared" si="75"/>
        <v>574280.66536573938</v>
      </c>
      <c r="T157" s="123">
        <f t="shared" si="76"/>
        <v>0</v>
      </c>
      <c r="U157" s="49">
        <f t="shared" si="77"/>
        <v>4.7867546698986407E-2</v>
      </c>
      <c r="V157" s="49">
        <f t="shared" si="60"/>
        <v>3.9081570000000003E-2</v>
      </c>
      <c r="W157" s="56">
        <f t="shared" si="78"/>
        <v>574280.66536573938</v>
      </c>
      <c r="X157" s="122">
        <f t="shared" si="79"/>
        <v>4.7867546698986407E-2</v>
      </c>
      <c r="Y157" s="55">
        <f t="shared" si="80"/>
        <v>3.908157000000001E-2</v>
      </c>
      <c r="Z157" s="56">
        <f t="shared" si="81"/>
        <v>574280.66536573938</v>
      </c>
      <c r="AA157" s="124">
        <f t="shared" si="61"/>
        <v>574280.66536573938</v>
      </c>
      <c r="AB157" s="51">
        <f t="shared" si="62"/>
        <v>1869.045384550978</v>
      </c>
      <c r="AC157" s="55">
        <f t="shared" si="63"/>
        <v>4.7867546698986407E-2</v>
      </c>
      <c r="AD157" s="55">
        <f t="shared" si="64"/>
        <v>3.9081569999999788E-2</v>
      </c>
      <c r="AE157" s="116"/>
      <c r="AF157" s="160">
        <v>572832.33452431753</v>
      </c>
      <c r="AG157" s="118">
        <f t="shared" si="65"/>
        <v>1864.3316683531007</v>
      </c>
      <c r="AH157" s="55">
        <f t="shared" si="82"/>
        <v>2.5283678209691018E-3</v>
      </c>
      <c r="AI157" s="55">
        <f t="shared" si="82"/>
        <v>2.5283678209688798E-3</v>
      </c>
      <c r="AJ157" s="119">
        <f t="shared" si="66"/>
        <v>0</v>
      </c>
      <c r="AL157" s="120">
        <v>428747</v>
      </c>
      <c r="AM157" s="50">
        <v>45579</v>
      </c>
      <c r="AN157" s="50">
        <v>99535</v>
      </c>
    </row>
    <row r="158" spans="1:40">
      <c r="A158" s="9" t="s">
        <v>340</v>
      </c>
      <c r="B158" s="23" t="s">
        <v>341</v>
      </c>
      <c r="E158" s="134">
        <v>406325</v>
      </c>
      <c r="F158" s="52">
        <v>244893.84375</v>
      </c>
      <c r="G158" s="251">
        <f t="shared" si="67"/>
        <v>1659.1882988075317</v>
      </c>
      <c r="H158" s="53">
        <v>-5.5146443340092777E-4</v>
      </c>
      <c r="J158" s="131">
        <v>407184.71867889329</v>
      </c>
      <c r="K158" s="54">
        <v>246907.328125</v>
      </c>
      <c r="L158" s="54">
        <f t="shared" si="68"/>
        <v>1649.1398686747393</v>
      </c>
      <c r="M158" s="127">
        <f t="shared" si="69"/>
        <v>8.221866030472702E-3</v>
      </c>
      <c r="N158" s="120">
        <f t="shared" si="70"/>
        <v>425862</v>
      </c>
      <c r="O158" s="125">
        <f t="shared" si="71"/>
        <v>-2.1113726509252029E-3</v>
      </c>
      <c r="P158" s="55">
        <f t="shared" si="72"/>
        <v>6.0931339564711529E-3</v>
      </c>
      <c r="Q158" s="125">
        <f t="shared" si="73"/>
        <v>4.762475946327327E-2</v>
      </c>
      <c r="R158" s="55">
        <f t="shared" si="74"/>
        <v>3.9081570000000003E-2</v>
      </c>
      <c r="S158" s="56">
        <f t="shared" si="75"/>
        <v>425862</v>
      </c>
      <c r="T158" s="123">
        <f t="shared" si="76"/>
        <v>0</v>
      </c>
      <c r="U158" s="49">
        <f t="shared" si="77"/>
        <v>4.762475946327327E-2</v>
      </c>
      <c r="V158" s="49">
        <f t="shared" si="60"/>
        <v>3.9081570000000003E-2</v>
      </c>
      <c r="W158" s="56">
        <f t="shared" si="78"/>
        <v>425862</v>
      </c>
      <c r="X158" s="122">
        <f t="shared" si="79"/>
        <v>4.762475946327327E-2</v>
      </c>
      <c r="Y158" s="55">
        <f t="shared" si="80"/>
        <v>3.908157000000001E-2</v>
      </c>
      <c r="Z158" s="56">
        <f t="shared" si="81"/>
        <v>425862</v>
      </c>
      <c r="AA158" s="124">
        <f t="shared" si="61"/>
        <v>425862</v>
      </c>
      <c r="AB158" s="51">
        <f t="shared" si="62"/>
        <v>1724.7847734369468</v>
      </c>
      <c r="AC158" s="55">
        <f t="shared" si="63"/>
        <v>4.8082200209192072E-2</v>
      </c>
      <c r="AD158" s="55">
        <f t="shared" si="64"/>
        <v>3.9535280399795258E-2</v>
      </c>
      <c r="AE158" s="116"/>
      <c r="AF158" s="160">
        <v>425944.35503784858</v>
      </c>
      <c r="AG158" s="118">
        <f t="shared" si="65"/>
        <v>1725.1183197859918</v>
      </c>
      <c r="AH158" s="55">
        <f t="shared" si="82"/>
        <v>-1.9334694045014533E-4</v>
      </c>
      <c r="AI158" s="55">
        <f t="shared" si="82"/>
        <v>-1.9334694045014533E-4</v>
      </c>
      <c r="AJ158" s="119">
        <f t="shared" si="66"/>
        <v>0</v>
      </c>
      <c r="AL158" s="120">
        <v>314159</v>
      </c>
      <c r="AM158" s="50">
        <v>33667</v>
      </c>
      <c r="AN158" s="50">
        <v>78036</v>
      </c>
    </row>
    <row r="159" spans="1:40">
      <c r="A159" s="9" t="s">
        <v>342</v>
      </c>
      <c r="B159" s="23" t="s">
        <v>343</v>
      </c>
      <c r="E159" s="134">
        <v>645286</v>
      </c>
      <c r="F159" s="52">
        <v>375978.375</v>
      </c>
      <c r="G159" s="251">
        <f t="shared" si="67"/>
        <v>1716.2848794162696</v>
      </c>
      <c r="H159" s="53">
        <v>1.840210499334316E-2</v>
      </c>
      <c r="J159" s="131">
        <v>631547.90568954078</v>
      </c>
      <c r="K159" s="54">
        <v>377786.0625</v>
      </c>
      <c r="L159" s="54">
        <f t="shared" si="68"/>
        <v>1671.7077954392264</v>
      </c>
      <c r="M159" s="127">
        <f t="shared" si="69"/>
        <v>4.8079560426845802E-3</v>
      </c>
      <c r="N159" s="120">
        <f t="shared" si="70"/>
        <v>673208</v>
      </c>
      <c r="O159" s="125">
        <f t="shared" si="71"/>
        <v>2.1753051806037815E-2</v>
      </c>
      <c r="P159" s="55">
        <f t="shared" si="72"/>
        <v>2.6665595565600109E-2</v>
      </c>
      <c r="Q159" s="125">
        <f t="shared" si="73"/>
        <v>4.4077428513323635E-2</v>
      </c>
      <c r="R159" s="55">
        <f t="shared" si="74"/>
        <v>3.9081570000000003E-2</v>
      </c>
      <c r="S159" s="56">
        <f t="shared" si="75"/>
        <v>673728.54753564857</v>
      </c>
      <c r="T159" s="123">
        <f t="shared" si="76"/>
        <v>0</v>
      </c>
      <c r="U159" s="49">
        <f t="shared" si="77"/>
        <v>4.4077428513323635E-2</v>
      </c>
      <c r="V159" s="49">
        <f t="shared" si="60"/>
        <v>3.9081570000000003E-2</v>
      </c>
      <c r="W159" s="56">
        <f t="shared" si="78"/>
        <v>673728.54753564857</v>
      </c>
      <c r="X159" s="122">
        <f t="shared" si="79"/>
        <v>4.4077428513323635E-2</v>
      </c>
      <c r="Y159" s="55">
        <f t="shared" si="80"/>
        <v>3.908157000000001E-2</v>
      </c>
      <c r="Z159" s="56">
        <f t="shared" si="81"/>
        <v>673728.54753564857</v>
      </c>
      <c r="AA159" s="124">
        <f t="shared" si="61"/>
        <v>673728.54753564857</v>
      </c>
      <c r="AB159" s="51">
        <f t="shared" si="62"/>
        <v>1783.359987071118</v>
      </c>
      <c r="AC159" s="55">
        <f t="shared" si="63"/>
        <v>4.4077428513323635E-2</v>
      </c>
      <c r="AD159" s="55">
        <f t="shared" si="64"/>
        <v>3.908157000000001E-2</v>
      </c>
      <c r="AE159" s="116"/>
      <c r="AF159" s="160">
        <v>660485.31090921117</v>
      </c>
      <c r="AG159" s="118">
        <f t="shared" si="65"/>
        <v>1748.3051294652014</v>
      </c>
      <c r="AH159" s="55">
        <f t="shared" si="82"/>
        <v>2.0050766319400726E-2</v>
      </c>
      <c r="AI159" s="55">
        <f t="shared" si="82"/>
        <v>2.0050766319400948E-2</v>
      </c>
      <c r="AJ159" s="119">
        <f t="shared" si="66"/>
        <v>0</v>
      </c>
      <c r="AL159" s="120">
        <v>504304</v>
      </c>
      <c r="AM159" s="50">
        <v>52872</v>
      </c>
      <c r="AN159" s="50">
        <v>116032</v>
      </c>
    </row>
    <row r="160" spans="1:40">
      <c r="A160" s="9" t="s">
        <v>344</v>
      </c>
      <c r="B160" s="23" t="s">
        <v>345</v>
      </c>
      <c r="E160" s="134">
        <v>415648</v>
      </c>
      <c r="F160" s="52">
        <v>208628.875</v>
      </c>
      <c r="G160" s="251">
        <f t="shared" si="67"/>
        <v>1992.2841457108946</v>
      </c>
      <c r="H160" s="53">
        <v>5.1106449522646535E-3</v>
      </c>
      <c r="J160" s="131">
        <v>414531.60281025525</v>
      </c>
      <c r="K160" s="54">
        <v>209772.328125</v>
      </c>
      <c r="L160" s="54">
        <f t="shared" si="68"/>
        <v>1976.1024083369207</v>
      </c>
      <c r="M160" s="127">
        <f t="shared" si="69"/>
        <v>5.4807999372090688E-3</v>
      </c>
      <c r="N160" s="120">
        <f t="shared" si="70"/>
        <v>433963</v>
      </c>
      <c r="O160" s="125">
        <f t="shared" si="71"/>
        <v>2.6931533860778956E-3</v>
      </c>
      <c r="P160" s="55">
        <f t="shared" si="72"/>
        <v>8.1887139581962032E-3</v>
      </c>
      <c r="Q160" s="125">
        <f t="shared" si="73"/>
        <v>4.47765682036112E-2</v>
      </c>
      <c r="R160" s="55">
        <f t="shared" si="74"/>
        <v>3.9081570000000003E-2</v>
      </c>
      <c r="S160" s="56">
        <f t="shared" si="75"/>
        <v>434259.2910206946</v>
      </c>
      <c r="T160" s="123">
        <f t="shared" si="76"/>
        <v>0</v>
      </c>
      <c r="U160" s="49">
        <f t="shared" si="77"/>
        <v>4.47765682036112E-2</v>
      </c>
      <c r="V160" s="49">
        <f t="shared" si="60"/>
        <v>3.9081570000000003E-2</v>
      </c>
      <c r="W160" s="56">
        <f t="shared" si="78"/>
        <v>434259.2910206946</v>
      </c>
      <c r="X160" s="122">
        <f t="shared" si="79"/>
        <v>4.47765682036112E-2</v>
      </c>
      <c r="Y160" s="55">
        <f t="shared" si="80"/>
        <v>3.908157000000001E-2</v>
      </c>
      <c r="Z160" s="56">
        <f t="shared" si="81"/>
        <v>434259.2910206946</v>
      </c>
      <c r="AA160" s="124">
        <f t="shared" si="61"/>
        <v>434259.2910206946</v>
      </c>
      <c r="AB160" s="51">
        <f t="shared" si="62"/>
        <v>2070.1457380113857</v>
      </c>
      <c r="AC160" s="55">
        <f t="shared" si="63"/>
        <v>4.47765682036112E-2</v>
      </c>
      <c r="AD160" s="55">
        <f t="shared" si="64"/>
        <v>3.9081570000000232E-2</v>
      </c>
      <c r="AE160" s="116"/>
      <c r="AF160" s="160">
        <v>433674.51853998064</v>
      </c>
      <c r="AG160" s="118">
        <f t="shared" si="65"/>
        <v>2067.3580849117566</v>
      </c>
      <c r="AH160" s="55">
        <f t="shared" si="82"/>
        <v>1.3484132816534711E-3</v>
      </c>
      <c r="AI160" s="55">
        <f t="shared" si="82"/>
        <v>1.3484132816536931E-3</v>
      </c>
      <c r="AJ160" s="119">
        <f t="shared" si="66"/>
        <v>0</v>
      </c>
      <c r="AL160" s="120">
        <v>327488</v>
      </c>
      <c r="AM160" s="50">
        <v>33482</v>
      </c>
      <c r="AN160" s="50">
        <v>72993</v>
      </c>
    </row>
    <row r="161" spans="1:40">
      <c r="A161" s="9" t="s">
        <v>346</v>
      </c>
      <c r="B161" s="23" t="s">
        <v>347</v>
      </c>
      <c r="E161" s="134">
        <v>173473</v>
      </c>
      <c r="F161" s="52">
        <v>97507.046875</v>
      </c>
      <c r="G161" s="251">
        <f t="shared" si="67"/>
        <v>1779.0816721419653</v>
      </c>
      <c r="H161" s="53">
        <v>1.081934727851297E-2</v>
      </c>
      <c r="J161" s="131">
        <v>171135.00581420655</v>
      </c>
      <c r="K161" s="54">
        <v>97835.65625</v>
      </c>
      <c r="L161" s="54">
        <f t="shared" si="68"/>
        <v>1749.2089527861328</v>
      </c>
      <c r="M161" s="127">
        <f t="shared" si="69"/>
        <v>3.3701089873152679E-3</v>
      </c>
      <c r="N161" s="120">
        <f t="shared" si="70"/>
        <v>180863</v>
      </c>
      <c r="O161" s="125">
        <f t="shared" si="71"/>
        <v>1.3661694605787922E-2</v>
      </c>
      <c r="P161" s="55">
        <f t="shared" si="72"/>
        <v>1.7077844992875901E-2</v>
      </c>
      <c r="Q161" s="125">
        <f t="shared" si="73"/>
        <v>4.2583388137610756E-2</v>
      </c>
      <c r="R161" s="55">
        <f t="shared" si="74"/>
        <v>3.9081570000000003E-2</v>
      </c>
      <c r="S161" s="56">
        <f t="shared" si="75"/>
        <v>180863</v>
      </c>
      <c r="T161" s="123">
        <f t="shared" si="76"/>
        <v>0</v>
      </c>
      <c r="U161" s="49">
        <f t="shared" si="77"/>
        <v>4.2583388137610756E-2</v>
      </c>
      <c r="V161" s="49">
        <f t="shared" si="60"/>
        <v>3.9081570000000003E-2</v>
      </c>
      <c r="W161" s="56">
        <f t="shared" si="78"/>
        <v>180863</v>
      </c>
      <c r="X161" s="122">
        <f t="shared" si="79"/>
        <v>4.2583388137610756E-2</v>
      </c>
      <c r="Y161" s="55">
        <f t="shared" si="80"/>
        <v>3.908157000000001E-2</v>
      </c>
      <c r="Z161" s="56">
        <f t="shared" si="81"/>
        <v>180863</v>
      </c>
      <c r="AA161" s="124">
        <f t="shared" si="61"/>
        <v>180863</v>
      </c>
      <c r="AB161" s="51">
        <f t="shared" si="62"/>
        <v>1848.6409447475853</v>
      </c>
      <c r="AC161" s="55">
        <f t="shared" si="63"/>
        <v>4.2600289382209278E-2</v>
      </c>
      <c r="AD161" s="55">
        <f t="shared" si="64"/>
        <v>3.9098414476875787E-2</v>
      </c>
      <c r="AE161" s="116"/>
      <c r="AF161" s="160">
        <v>179077.41238415701</v>
      </c>
      <c r="AG161" s="118">
        <f t="shared" si="65"/>
        <v>1830.3900566329264</v>
      </c>
      <c r="AH161" s="55">
        <f t="shared" si="82"/>
        <v>9.9710376203814288E-3</v>
      </c>
      <c r="AI161" s="55">
        <f t="shared" si="82"/>
        <v>9.9710376203814288E-3</v>
      </c>
      <c r="AJ161" s="119">
        <f t="shared" si="66"/>
        <v>0</v>
      </c>
      <c r="AL161" s="120">
        <v>134937</v>
      </c>
      <c r="AM161" s="50">
        <v>13375</v>
      </c>
      <c r="AN161" s="50">
        <v>32551</v>
      </c>
    </row>
    <row r="162" spans="1:40">
      <c r="A162" s="9" t="s">
        <v>348</v>
      </c>
      <c r="B162" s="23" t="s">
        <v>349</v>
      </c>
      <c r="E162" s="134">
        <v>218295</v>
      </c>
      <c r="F162" s="52">
        <v>115515.53125</v>
      </c>
      <c r="G162" s="251">
        <f t="shared" si="67"/>
        <v>1889.7458864433004</v>
      </c>
      <c r="H162" s="53">
        <v>-2.161418632911638E-3</v>
      </c>
      <c r="J162" s="131">
        <v>219141.73494926971</v>
      </c>
      <c r="K162" s="54">
        <v>116668.421875</v>
      </c>
      <c r="L162" s="54">
        <f t="shared" si="68"/>
        <v>1878.3294693405633</v>
      </c>
      <c r="M162" s="127">
        <f t="shared" si="69"/>
        <v>9.9803949523020741E-3</v>
      </c>
      <c r="N162" s="120">
        <f t="shared" si="70"/>
        <v>228919</v>
      </c>
      <c r="O162" s="125">
        <f t="shared" si="71"/>
        <v>-3.8638689680252636E-3</v>
      </c>
      <c r="P162" s="55">
        <f t="shared" si="72"/>
        <v>6.077963045932E-3</v>
      </c>
      <c r="Q162" s="125">
        <f t="shared" si="73"/>
        <v>4.945201445625802E-2</v>
      </c>
      <c r="R162" s="55">
        <f t="shared" si="74"/>
        <v>3.9081570000000003E-2</v>
      </c>
      <c r="S162" s="56">
        <f t="shared" si="75"/>
        <v>229090.12749572884</v>
      </c>
      <c r="T162" s="123">
        <f t="shared" si="76"/>
        <v>0</v>
      </c>
      <c r="U162" s="49">
        <f t="shared" si="77"/>
        <v>4.945201445625802E-2</v>
      </c>
      <c r="V162" s="49">
        <f t="shared" si="60"/>
        <v>3.9081570000000003E-2</v>
      </c>
      <c r="W162" s="56">
        <f t="shared" si="78"/>
        <v>229090.12749572884</v>
      </c>
      <c r="X162" s="122">
        <f t="shared" si="79"/>
        <v>4.945201445625802E-2</v>
      </c>
      <c r="Y162" s="55">
        <f t="shared" si="80"/>
        <v>3.908157000000001E-2</v>
      </c>
      <c r="Z162" s="56">
        <f t="shared" si="81"/>
        <v>229090.12749572884</v>
      </c>
      <c r="AA162" s="124">
        <f t="shared" si="61"/>
        <v>229090.12749572884</v>
      </c>
      <c r="AB162" s="51">
        <f t="shared" si="62"/>
        <v>1963.6001225865459</v>
      </c>
      <c r="AC162" s="55">
        <f t="shared" si="63"/>
        <v>4.945201445625802E-2</v>
      </c>
      <c r="AD162" s="55">
        <f t="shared" si="64"/>
        <v>3.9081569999999788E-2</v>
      </c>
      <c r="AE162" s="116"/>
      <c r="AF162" s="160">
        <v>229261.39156340196</v>
      </c>
      <c r="AG162" s="118">
        <f t="shared" si="65"/>
        <v>1965.06807822459</v>
      </c>
      <c r="AH162" s="55">
        <f t="shared" si="82"/>
        <v>-7.4702533429293894E-4</v>
      </c>
      <c r="AI162" s="55">
        <f t="shared" si="82"/>
        <v>-7.4702533429293894E-4</v>
      </c>
      <c r="AJ162" s="119">
        <f t="shared" si="66"/>
        <v>0</v>
      </c>
      <c r="AL162" s="120">
        <v>171347</v>
      </c>
      <c r="AM162" s="50">
        <v>17859</v>
      </c>
      <c r="AN162" s="50">
        <v>39713</v>
      </c>
    </row>
    <row r="163" spans="1:40">
      <c r="A163" s="9" t="s">
        <v>350</v>
      </c>
      <c r="B163" s="23" t="s">
        <v>351</v>
      </c>
      <c r="E163" s="134">
        <v>314561</v>
      </c>
      <c r="F163" s="52">
        <v>148125.171875</v>
      </c>
      <c r="G163" s="251">
        <f t="shared" si="67"/>
        <v>2123.616101289334</v>
      </c>
      <c r="H163" s="53">
        <v>-5.2596837414562447E-3</v>
      </c>
      <c r="J163" s="131">
        <v>317320.39881539543</v>
      </c>
      <c r="K163" s="54">
        <v>149464.4375</v>
      </c>
      <c r="L163" s="54">
        <f t="shared" si="68"/>
        <v>2123.0494967433001</v>
      </c>
      <c r="M163" s="127">
        <f t="shared" si="69"/>
        <v>9.0414452050742167E-3</v>
      </c>
      <c r="N163" s="120">
        <f t="shared" si="70"/>
        <v>329492</v>
      </c>
      <c r="O163" s="125">
        <f t="shared" si="71"/>
        <v>-8.6959389490769423E-3</v>
      </c>
      <c r="P163" s="55">
        <f t="shared" si="72"/>
        <v>2.668824004823378E-4</v>
      </c>
      <c r="Q163" s="125">
        <f t="shared" si="73"/>
        <v>4.847636907875752E-2</v>
      </c>
      <c r="R163" s="55">
        <f t="shared" si="74"/>
        <v>3.9081570000000003E-2</v>
      </c>
      <c r="S163" s="56">
        <f t="shared" si="75"/>
        <v>329809.77513378306</v>
      </c>
      <c r="T163" s="123">
        <f t="shared" si="76"/>
        <v>0</v>
      </c>
      <c r="U163" s="49">
        <f t="shared" si="77"/>
        <v>4.847636907875752E-2</v>
      </c>
      <c r="V163" s="49">
        <f t="shared" si="60"/>
        <v>3.9081570000000003E-2</v>
      </c>
      <c r="W163" s="56">
        <f t="shared" si="78"/>
        <v>329809.77513378306</v>
      </c>
      <c r="X163" s="122">
        <f t="shared" si="79"/>
        <v>4.847636907875752E-2</v>
      </c>
      <c r="Y163" s="55">
        <f t="shared" si="80"/>
        <v>3.908157000000001E-2</v>
      </c>
      <c r="Z163" s="56">
        <f t="shared" si="81"/>
        <v>329809.77513378306</v>
      </c>
      <c r="AA163" s="124">
        <f t="shared" si="61"/>
        <v>329809.77513378306</v>
      </c>
      <c r="AB163" s="51">
        <f t="shared" si="62"/>
        <v>2206.6103526050001</v>
      </c>
      <c r="AC163" s="55">
        <f t="shared" si="63"/>
        <v>4.847636907875752E-2</v>
      </c>
      <c r="AD163" s="55">
        <f t="shared" si="64"/>
        <v>3.908157000000001E-2</v>
      </c>
      <c r="AE163" s="116"/>
      <c r="AF163" s="160">
        <v>331981.81527837523</v>
      </c>
      <c r="AG163" s="118">
        <f t="shared" si="65"/>
        <v>2221.1425060785796</v>
      </c>
      <c r="AH163" s="55">
        <f t="shared" si="82"/>
        <v>-6.5426479542889382E-3</v>
      </c>
      <c r="AI163" s="55">
        <f t="shared" si="82"/>
        <v>-6.5426479542890492E-3</v>
      </c>
      <c r="AJ163" s="119">
        <f t="shared" si="66"/>
        <v>0</v>
      </c>
      <c r="AL163" s="120">
        <v>249087</v>
      </c>
      <c r="AM163" s="50">
        <v>25576</v>
      </c>
      <c r="AN163" s="50">
        <v>54829</v>
      </c>
    </row>
    <row r="164" spans="1:40">
      <c r="A164" s="9" t="s">
        <v>352</v>
      </c>
      <c r="B164" s="23" t="s">
        <v>353</v>
      </c>
      <c r="E164" s="134">
        <v>378771</v>
      </c>
      <c r="F164" s="52">
        <v>228530.703125</v>
      </c>
      <c r="G164" s="251">
        <f t="shared" si="67"/>
        <v>1657.4184335871171</v>
      </c>
      <c r="H164" s="53">
        <v>-5.4296171012692129E-3</v>
      </c>
      <c r="J164" s="131">
        <v>381554.57054230804</v>
      </c>
      <c r="K164" s="54">
        <v>229643.46875</v>
      </c>
      <c r="L164" s="54">
        <f t="shared" si="68"/>
        <v>1661.5084792926775</v>
      </c>
      <c r="M164" s="127">
        <f t="shared" si="69"/>
        <v>4.8692171764392889E-3</v>
      </c>
      <c r="N164" s="120">
        <f t="shared" si="70"/>
        <v>395516</v>
      </c>
      <c r="O164" s="125">
        <f t="shared" si="71"/>
        <v>-7.2953405809075278E-3</v>
      </c>
      <c r="P164" s="55">
        <f t="shared" si="72"/>
        <v>-2.4616460021327224E-3</v>
      </c>
      <c r="Q164" s="125">
        <f t="shared" si="73"/>
        <v>4.4141083828365568E-2</v>
      </c>
      <c r="R164" s="55">
        <f t="shared" si="74"/>
        <v>3.9081570000000003E-2</v>
      </c>
      <c r="S164" s="56">
        <f t="shared" si="75"/>
        <v>395516</v>
      </c>
      <c r="T164" s="123">
        <f t="shared" si="76"/>
        <v>5.7989305115022906E-2</v>
      </c>
      <c r="U164" s="49">
        <f t="shared" si="77"/>
        <v>4.4552270375886938E-2</v>
      </c>
      <c r="V164" s="49">
        <f t="shared" si="60"/>
        <v>3.9490764092617106E-2</v>
      </c>
      <c r="W164" s="56">
        <f t="shared" si="78"/>
        <v>395646.10800254508</v>
      </c>
      <c r="X164" s="122">
        <f t="shared" si="79"/>
        <v>4.4552270375886938E-2</v>
      </c>
      <c r="Y164" s="55">
        <f t="shared" si="80"/>
        <v>3.9490764092617203E-2</v>
      </c>
      <c r="Z164" s="56">
        <f t="shared" si="81"/>
        <v>395646.10800254508</v>
      </c>
      <c r="AA164" s="124">
        <f t="shared" si="61"/>
        <v>395646.10800254508</v>
      </c>
      <c r="AB164" s="51">
        <f t="shared" si="62"/>
        <v>1722.8711539506612</v>
      </c>
      <c r="AC164" s="55">
        <f t="shared" si="63"/>
        <v>4.4552270375886938E-2</v>
      </c>
      <c r="AD164" s="55">
        <f t="shared" si="64"/>
        <v>3.9490764092617203E-2</v>
      </c>
      <c r="AE164" s="116"/>
      <c r="AF164" s="160">
        <v>399009.12675797526</v>
      </c>
      <c r="AG164" s="118">
        <f t="shared" si="65"/>
        <v>1737.5156756247843</v>
      </c>
      <c r="AH164" s="55">
        <f t="shared" si="82"/>
        <v>-8.4284256421784942E-3</v>
      </c>
      <c r="AI164" s="55">
        <f t="shared" si="82"/>
        <v>-8.4284256421784942E-3</v>
      </c>
      <c r="AJ164" s="119">
        <f t="shared" si="66"/>
        <v>0</v>
      </c>
      <c r="AL164" s="120">
        <v>298035</v>
      </c>
      <c r="AM164" s="50">
        <v>32854</v>
      </c>
      <c r="AN164" s="50">
        <v>64627</v>
      </c>
    </row>
    <row r="165" spans="1:40">
      <c r="A165" s="9" t="s">
        <v>354</v>
      </c>
      <c r="B165" s="23" t="s">
        <v>355</v>
      </c>
      <c r="E165" s="134">
        <v>361713</v>
      </c>
      <c r="F165" s="52">
        <v>206927.46875</v>
      </c>
      <c r="G165" s="251">
        <f t="shared" si="67"/>
        <v>1748.0182896211068</v>
      </c>
      <c r="H165" s="53">
        <v>-1.3195736628966004E-2</v>
      </c>
      <c r="J165" s="131">
        <v>366241.53016998898</v>
      </c>
      <c r="K165" s="54">
        <v>207959.96875</v>
      </c>
      <c r="L165" s="54">
        <f t="shared" si="68"/>
        <v>1761.1155280094692</v>
      </c>
      <c r="M165" s="127">
        <f t="shared" si="69"/>
        <v>4.9896710486871942E-3</v>
      </c>
      <c r="N165" s="120">
        <f t="shared" si="70"/>
        <v>378971</v>
      </c>
      <c r="O165" s="125">
        <f t="shared" si="71"/>
        <v>-1.236487344263526E-2</v>
      </c>
      <c r="P165" s="55">
        <f t="shared" si="72"/>
        <v>-7.4368990449853456E-3</v>
      </c>
      <c r="Q165" s="125">
        <f t="shared" si="73"/>
        <v>4.4266245227053469E-2</v>
      </c>
      <c r="R165" s="55">
        <f t="shared" si="74"/>
        <v>3.9081570000000003E-2</v>
      </c>
      <c r="S165" s="56">
        <f t="shared" si="75"/>
        <v>378971</v>
      </c>
      <c r="T165" s="123">
        <f t="shared" si="76"/>
        <v>0.17519196807974902</v>
      </c>
      <c r="U165" s="49">
        <f t="shared" si="77"/>
        <v>4.5508633205396443E-2</v>
      </c>
      <c r="V165" s="49">
        <f t="shared" si="60"/>
        <v>4.0317789648950858E-2</v>
      </c>
      <c r="W165" s="56">
        <f t="shared" si="78"/>
        <v>378971</v>
      </c>
      <c r="X165" s="122">
        <f t="shared" si="79"/>
        <v>4.5508633205396443E-2</v>
      </c>
      <c r="Y165" s="55">
        <f t="shared" si="80"/>
        <v>4.031778964895083E-2</v>
      </c>
      <c r="Z165" s="56">
        <f t="shared" si="81"/>
        <v>378971</v>
      </c>
      <c r="AA165" s="124">
        <f t="shared" si="61"/>
        <v>378971</v>
      </c>
      <c r="AB165" s="51">
        <f t="shared" si="62"/>
        <v>1822.3266827645164</v>
      </c>
      <c r="AC165" s="55">
        <f t="shared" si="63"/>
        <v>4.7711859955268388E-2</v>
      </c>
      <c r="AD165" s="55">
        <f t="shared" si="64"/>
        <v>4.2510077603087559E-2</v>
      </c>
      <c r="AE165" s="116"/>
      <c r="AF165" s="160">
        <v>382941.30204459286</v>
      </c>
      <c r="AG165" s="118">
        <f t="shared" si="65"/>
        <v>1841.4183477058868</v>
      </c>
      <c r="AH165" s="55">
        <f t="shared" si="82"/>
        <v>-1.0367912845636429E-2</v>
      </c>
      <c r="AI165" s="55">
        <f t="shared" si="82"/>
        <v>-1.0367912845636429E-2</v>
      </c>
      <c r="AJ165" s="119">
        <f t="shared" si="66"/>
        <v>0</v>
      </c>
      <c r="AL165" s="120">
        <v>283441</v>
      </c>
      <c r="AM165" s="50">
        <v>29695</v>
      </c>
      <c r="AN165" s="50">
        <v>65835</v>
      </c>
    </row>
    <row r="166" spans="1:40">
      <c r="A166" s="9" t="s">
        <v>356</v>
      </c>
      <c r="B166" s="23" t="s">
        <v>357</v>
      </c>
      <c r="E166" s="134">
        <v>292135</v>
      </c>
      <c r="F166" s="52">
        <v>145597.15625</v>
      </c>
      <c r="G166" s="251">
        <f t="shared" si="67"/>
        <v>2006.4608919859998</v>
      </c>
      <c r="H166" s="53">
        <v>1.6849669289419555E-2</v>
      </c>
      <c r="J166" s="131">
        <v>287236.22373016778</v>
      </c>
      <c r="K166" s="54">
        <v>146175.921875</v>
      </c>
      <c r="L166" s="54">
        <f t="shared" si="68"/>
        <v>1965.0036753371273</v>
      </c>
      <c r="M166" s="127">
        <f t="shared" si="69"/>
        <v>3.9751162722314604E-3</v>
      </c>
      <c r="N166" s="120">
        <f t="shared" si="70"/>
        <v>304207</v>
      </c>
      <c r="O166" s="125">
        <f t="shared" si="71"/>
        <v>1.7054869355315638E-2</v>
      </c>
      <c r="P166" s="55">
        <f t="shared" si="72"/>
        <v>2.1097780716242021E-2</v>
      </c>
      <c r="Q166" s="125">
        <f t="shared" si="73"/>
        <v>4.321204005708279E-2</v>
      </c>
      <c r="R166" s="55">
        <f t="shared" si="74"/>
        <v>3.9081570000000003E-2</v>
      </c>
      <c r="S166" s="56">
        <f t="shared" si="75"/>
        <v>304758.74932207586</v>
      </c>
      <c r="T166" s="123">
        <f t="shared" si="76"/>
        <v>0</v>
      </c>
      <c r="U166" s="49">
        <f t="shared" si="77"/>
        <v>4.321204005708279E-2</v>
      </c>
      <c r="V166" s="49">
        <f t="shared" si="60"/>
        <v>3.9081570000000003E-2</v>
      </c>
      <c r="W166" s="56">
        <f t="shared" si="78"/>
        <v>304758.74932207586</v>
      </c>
      <c r="X166" s="122">
        <f t="shared" si="79"/>
        <v>4.321204005708279E-2</v>
      </c>
      <c r="Y166" s="55">
        <f t="shared" si="80"/>
        <v>3.908157000000001E-2</v>
      </c>
      <c r="Z166" s="56">
        <f t="shared" si="81"/>
        <v>304758.74932207586</v>
      </c>
      <c r="AA166" s="124">
        <f t="shared" si="61"/>
        <v>304758.74932207586</v>
      </c>
      <c r="AB166" s="51">
        <f t="shared" si="62"/>
        <v>2084.8765337884129</v>
      </c>
      <c r="AC166" s="55">
        <f t="shared" si="63"/>
        <v>4.321204005708279E-2</v>
      </c>
      <c r="AD166" s="55">
        <f t="shared" si="64"/>
        <v>3.908157000000001E-2</v>
      </c>
      <c r="AE166" s="116"/>
      <c r="AF166" s="160">
        <v>300202.98661343829</v>
      </c>
      <c r="AG166" s="118">
        <f t="shared" si="65"/>
        <v>2053.7102332773525</v>
      </c>
      <c r="AH166" s="55">
        <f t="shared" si="82"/>
        <v>1.5175607544850589E-2</v>
      </c>
      <c r="AI166" s="55">
        <f t="shared" si="82"/>
        <v>1.5175607544850367E-2</v>
      </c>
      <c r="AJ166" s="119">
        <f t="shared" si="66"/>
        <v>0</v>
      </c>
      <c r="AL166" s="120">
        <v>238708</v>
      </c>
      <c r="AM166" s="50">
        <v>23559</v>
      </c>
      <c r="AN166" s="50">
        <v>41940</v>
      </c>
    </row>
    <row r="167" spans="1:40">
      <c r="A167" s="9" t="s">
        <v>358</v>
      </c>
      <c r="B167" s="23" t="s">
        <v>359</v>
      </c>
      <c r="E167" s="134">
        <v>1203330</v>
      </c>
      <c r="F167" s="52">
        <v>750273.75</v>
      </c>
      <c r="G167" s="251">
        <f t="shared" si="67"/>
        <v>1603.8545930735281</v>
      </c>
      <c r="H167" s="53">
        <v>-1.2365646051267776E-2</v>
      </c>
      <c r="J167" s="131">
        <v>1218880.5519603121</v>
      </c>
      <c r="K167" s="54">
        <v>752421.75</v>
      </c>
      <c r="L167" s="54">
        <f t="shared" si="68"/>
        <v>1619.943272453663</v>
      </c>
      <c r="M167" s="127">
        <f t="shared" si="69"/>
        <v>2.8629550214172017E-3</v>
      </c>
      <c r="N167" s="120">
        <f t="shared" si="70"/>
        <v>1260409</v>
      </c>
      <c r="O167" s="125">
        <f t="shared" si="71"/>
        <v>-1.2758060611683608E-2</v>
      </c>
      <c r="P167" s="55">
        <f t="shared" si="72"/>
        <v>-9.9316313439581361E-3</v>
      </c>
      <c r="Q167" s="125">
        <f t="shared" si="73"/>
        <v>4.2056413798493564E-2</v>
      </c>
      <c r="R167" s="55">
        <f t="shared" si="74"/>
        <v>3.9081570000000003E-2</v>
      </c>
      <c r="S167" s="56">
        <f t="shared" si="75"/>
        <v>1260409</v>
      </c>
      <c r="T167" s="123">
        <f t="shared" si="76"/>
        <v>0.23396069125932004</v>
      </c>
      <c r="U167" s="49">
        <f t="shared" si="77"/>
        <v>4.3712053895045289E-2</v>
      </c>
      <c r="V167" s="49">
        <f t="shared" si="60"/>
        <v>4.0732483605155904E-2</v>
      </c>
      <c r="W167" s="56">
        <f t="shared" si="78"/>
        <v>1260409</v>
      </c>
      <c r="X167" s="122">
        <f t="shared" si="79"/>
        <v>4.3712053895045289E-2</v>
      </c>
      <c r="Y167" s="55">
        <f t="shared" si="80"/>
        <v>4.0732483605155911E-2</v>
      </c>
      <c r="Z167" s="56">
        <f t="shared" si="81"/>
        <v>1260409</v>
      </c>
      <c r="AA167" s="124">
        <f t="shared" si="61"/>
        <v>1260409</v>
      </c>
      <c r="AB167" s="51">
        <f t="shared" si="62"/>
        <v>1675.1363181619884</v>
      </c>
      <c r="AC167" s="55">
        <f t="shared" si="63"/>
        <v>4.7434203418845966E-2</v>
      </c>
      <c r="AD167" s="55">
        <f t="shared" si="64"/>
        <v>4.4444007203832792E-2</v>
      </c>
      <c r="AE167" s="116"/>
      <c r="AF167" s="160">
        <v>1275782.3781924776</v>
      </c>
      <c r="AG167" s="118">
        <f t="shared" si="65"/>
        <v>1695.5681812659955</v>
      </c>
      <c r="AH167" s="55">
        <f t="shared" si="82"/>
        <v>-1.2050157186101362E-2</v>
      </c>
      <c r="AI167" s="55">
        <f t="shared" si="82"/>
        <v>-1.2050157186101251E-2</v>
      </c>
      <c r="AJ167" s="119">
        <f t="shared" si="66"/>
        <v>0</v>
      </c>
      <c r="AL167" s="120">
        <v>888160</v>
      </c>
      <c r="AM167" s="50">
        <v>108368</v>
      </c>
      <c r="AN167" s="50">
        <v>263881</v>
      </c>
    </row>
    <row r="168" spans="1:40">
      <c r="A168" s="9" t="s">
        <v>360</v>
      </c>
      <c r="B168" s="23" t="s">
        <v>361</v>
      </c>
      <c r="E168" s="134">
        <v>408491</v>
      </c>
      <c r="F168" s="52">
        <v>232324.75</v>
      </c>
      <c r="G168" s="251">
        <f t="shared" si="67"/>
        <v>1758.2758616979036</v>
      </c>
      <c r="H168" s="53">
        <v>4.8036977959153848E-3</v>
      </c>
      <c r="J168" s="131">
        <v>404857.16394314379</v>
      </c>
      <c r="K168" s="54">
        <v>233199.9375</v>
      </c>
      <c r="L168" s="54">
        <f t="shared" si="68"/>
        <v>1736.0946502961383</v>
      </c>
      <c r="M168" s="127">
        <f t="shared" si="69"/>
        <v>3.7670868041395078E-3</v>
      </c>
      <c r="N168" s="120">
        <f t="shared" si="70"/>
        <v>425958</v>
      </c>
      <c r="O168" s="125">
        <f t="shared" si="71"/>
        <v>8.9756002375358523E-3</v>
      </c>
      <c r="P168" s="55">
        <f t="shared" si="72"/>
        <v>1.2776498906889477E-2</v>
      </c>
      <c r="Q168" s="125">
        <f t="shared" si="73"/>
        <v>4.2995880470771519E-2</v>
      </c>
      <c r="R168" s="55">
        <f t="shared" si="74"/>
        <v>3.9081570000000003E-2</v>
      </c>
      <c r="S168" s="56">
        <f t="shared" si="75"/>
        <v>426054.43020938593</v>
      </c>
      <c r="T168" s="123">
        <f t="shared" si="76"/>
        <v>0</v>
      </c>
      <c r="U168" s="49">
        <f t="shared" si="77"/>
        <v>4.2995880470771519E-2</v>
      </c>
      <c r="V168" s="49">
        <f t="shared" si="60"/>
        <v>3.9081570000000003E-2</v>
      </c>
      <c r="W168" s="56">
        <f t="shared" si="78"/>
        <v>426054.43020938593</v>
      </c>
      <c r="X168" s="122">
        <f t="shared" si="79"/>
        <v>4.2995880470771519E-2</v>
      </c>
      <c r="Y168" s="55">
        <f t="shared" si="80"/>
        <v>3.908157000000001E-2</v>
      </c>
      <c r="Z168" s="56">
        <f t="shared" si="81"/>
        <v>426054.43020938593</v>
      </c>
      <c r="AA168" s="124">
        <f t="shared" si="61"/>
        <v>426054.43020938593</v>
      </c>
      <c r="AB168" s="51">
        <f t="shared" si="62"/>
        <v>1826.9920428661603</v>
      </c>
      <c r="AC168" s="55">
        <f t="shared" si="63"/>
        <v>4.2995880470771519E-2</v>
      </c>
      <c r="AD168" s="55">
        <f t="shared" si="64"/>
        <v>3.9081569999999788E-2</v>
      </c>
      <c r="AE168" s="116"/>
      <c r="AF168" s="160">
        <v>423483.01760431001</v>
      </c>
      <c r="AG168" s="118">
        <f t="shared" si="65"/>
        <v>1815.9653992373389</v>
      </c>
      <c r="AH168" s="55">
        <f t="shared" si="82"/>
        <v>6.0720560168450177E-3</v>
      </c>
      <c r="AI168" s="55">
        <f t="shared" si="82"/>
        <v>6.0720560168450177E-3</v>
      </c>
      <c r="AJ168" s="119">
        <f t="shared" si="66"/>
        <v>0</v>
      </c>
      <c r="AL168" s="120">
        <v>318387</v>
      </c>
      <c r="AM168" s="50">
        <v>35142</v>
      </c>
      <c r="AN168" s="50">
        <v>72429</v>
      </c>
    </row>
    <row r="169" spans="1:40">
      <c r="A169" s="9" t="s">
        <v>362</v>
      </c>
      <c r="B169" s="23" t="s">
        <v>363</v>
      </c>
      <c r="E169" s="134">
        <v>391504</v>
      </c>
      <c r="F169" s="52">
        <v>217457.140625</v>
      </c>
      <c r="G169" s="251">
        <f t="shared" si="67"/>
        <v>1800.3731626138685</v>
      </c>
      <c r="H169" s="53">
        <v>-7.912146039068424E-3</v>
      </c>
      <c r="J169" s="131">
        <v>393868.89160805545</v>
      </c>
      <c r="K169" s="54">
        <v>218521.34375</v>
      </c>
      <c r="L169" s="54">
        <f t="shared" si="68"/>
        <v>1802.4275562695714</v>
      </c>
      <c r="M169" s="127">
        <f t="shared" si="69"/>
        <v>4.8938522871282419E-3</v>
      </c>
      <c r="N169" s="120">
        <f t="shared" si="70"/>
        <v>409526</v>
      </c>
      <c r="O169" s="125">
        <f t="shared" si="71"/>
        <v>-6.0042609569906924E-3</v>
      </c>
      <c r="P169" s="55">
        <f t="shared" si="72"/>
        <v>-1.1397926360795507E-3</v>
      </c>
      <c r="Q169" s="125">
        <f t="shared" si="73"/>
        <v>4.4166681717857204E-2</v>
      </c>
      <c r="R169" s="55">
        <f t="shared" si="74"/>
        <v>3.9081570000000003E-2</v>
      </c>
      <c r="S169" s="56">
        <f t="shared" si="75"/>
        <v>409526</v>
      </c>
      <c r="T169" s="123">
        <f t="shared" si="76"/>
        <v>2.6850238776903432E-2</v>
      </c>
      <c r="U169" s="49">
        <f t="shared" si="77"/>
        <v>4.4357074198433599E-2</v>
      </c>
      <c r="V169" s="49">
        <f t="shared" ref="V169:V200" si="83">MAX(R169,NewMinGrowthPerHead(P169,$P$2,$L$1,$U$1,$T$2,AG169,G169,T169, $P$1))</f>
        <v>3.9271035265553277E-2</v>
      </c>
      <c r="W169" s="56">
        <f t="shared" si="78"/>
        <v>409526</v>
      </c>
      <c r="X169" s="122">
        <f t="shared" si="79"/>
        <v>4.4357074198433599E-2</v>
      </c>
      <c r="Y169" s="55">
        <f t="shared" si="80"/>
        <v>3.92710352655532E-2</v>
      </c>
      <c r="Z169" s="56">
        <f t="shared" si="81"/>
        <v>409526</v>
      </c>
      <c r="AA169" s="124">
        <f t="shared" ref="AA169:AA200" si="84">Z169</f>
        <v>409526</v>
      </c>
      <c r="AB169" s="51">
        <f t="shared" ref="AB169:AB200" si="85">AA169/K169*1000</f>
        <v>1874.0778038987326</v>
      </c>
      <c r="AC169" s="55">
        <f t="shared" ref="AC169:AC200" si="86">AA169/E169-1</f>
        <v>4.603273529772367E-2</v>
      </c>
      <c r="AD169" s="55">
        <f t="shared" ref="AD169:AD200" si="87">AB169/G169-1</f>
        <v>4.0938535863229708E-2</v>
      </c>
      <c r="AE169" s="116"/>
      <c r="AF169" s="160">
        <v>411833.04584088246</v>
      </c>
      <c r="AG169" s="118">
        <f t="shared" ref="AG169:AG200" si="88">AF169/K169*1000</f>
        <v>1884.635334807575</v>
      </c>
      <c r="AH169" s="55">
        <f t="shared" si="82"/>
        <v>-5.6018958754801007E-3</v>
      </c>
      <c r="AI169" s="55">
        <f t="shared" si="82"/>
        <v>-5.6018958754799897E-3</v>
      </c>
      <c r="AJ169" s="119">
        <f t="shared" ref="AJ169:AJ200" si="89">IF(AF169=N169,1,0)</f>
        <v>0</v>
      </c>
      <c r="AL169" s="120">
        <v>307211</v>
      </c>
      <c r="AM169" s="50">
        <v>32278</v>
      </c>
      <c r="AN169" s="50">
        <v>70037</v>
      </c>
    </row>
    <row r="170" spans="1:40">
      <c r="A170" s="9" t="s">
        <v>364</v>
      </c>
      <c r="B170" s="23" t="s">
        <v>365</v>
      </c>
      <c r="E170" s="134">
        <v>509958</v>
      </c>
      <c r="F170" s="52">
        <v>289813.3125</v>
      </c>
      <c r="G170" s="251">
        <f t="shared" si="67"/>
        <v>1759.6086101117251</v>
      </c>
      <c r="H170" s="53">
        <v>-5.5477198733338007E-3</v>
      </c>
      <c r="J170" s="131">
        <v>512162.42989243096</v>
      </c>
      <c r="K170" s="54">
        <v>290995.65625</v>
      </c>
      <c r="L170" s="54">
        <f t="shared" si="68"/>
        <v>1760.0346221402779</v>
      </c>
      <c r="M170" s="127">
        <f t="shared" si="69"/>
        <v>4.0796737037398501E-3</v>
      </c>
      <c r="N170" s="120">
        <f t="shared" si="70"/>
        <v>533844</v>
      </c>
      <c r="O170" s="125">
        <f t="shared" si="71"/>
        <v>-4.3041616560862694E-3</v>
      </c>
      <c r="P170" s="55">
        <f t="shared" si="72"/>
        <v>-2.4204752747125635E-4</v>
      </c>
      <c r="Q170" s="125">
        <f t="shared" si="73"/>
        <v>4.3320683757169798E-2</v>
      </c>
      <c r="R170" s="55">
        <f t="shared" si="74"/>
        <v>3.9081570000000003E-2</v>
      </c>
      <c r="S170" s="56">
        <f t="shared" si="75"/>
        <v>533844</v>
      </c>
      <c r="T170" s="123">
        <f t="shared" si="76"/>
        <v>5.701944110041374E-3</v>
      </c>
      <c r="U170" s="49">
        <f t="shared" si="77"/>
        <v>4.3361082940154061E-2</v>
      </c>
      <c r="V170" s="49">
        <f t="shared" si="83"/>
        <v>3.9121805037161318E-2</v>
      </c>
      <c r="W170" s="56">
        <f t="shared" si="78"/>
        <v>533844</v>
      </c>
      <c r="X170" s="122">
        <f t="shared" si="79"/>
        <v>4.3361082940154061E-2</v>
      </c>
      <c r="Y170" s="55">
        <f t="shared" si="80"/>
        <v>3.9121805037161339E-2</v>
      </c>
      <c r="Z170" s="56">
        <f t="shared" si="81"/>
        <v>533844</v>
      </c>
      <c r="AA170" s="124">
        <f t="shared" si="84"/>
        <v>533844</v>
      </c>
      <c r="AB170" s="51">
        <f t="shared" si="85"/>
        <v>1834.5428480944895</v>
      </c>
      <c r="AC170" s="55">
        <f t="shared" si="86"/>
        <v>4.683915145953188E-2</v>
      </c>
      <c r="AD170" s="55">
        <f t="shared" si="87"/>
        <v>4.2585741824715528E-2</v>
      </c>
      <c r="AE170" s="116"/>
      <c r="AF170" s="160">
        <v>535816.77326797752</v>
      </c>
      <c r="AG170" s="118">
        <f t="shared" si="88"/>
        <v>1841.3222388709712</v>
      </c>
      <c r="AH170" s="55">
        <f t="shared" si="82"/>
        <v>-3.6818057336007737E-3</v>
      </c>
      <c r="AI170" s="55">
        <f t="shared" si="82"/>
        <v>-3.6818057336007737E-3</v>
      </c>
      <c r="AJ170" s="119">
        <f t="shared" si="89"/>
        <v>0</v>
      </c>
      <c r="AL170" s="120">
        <v>387498</v>
      </c>
      <c r="AM170" s="50">
        <v>42121</v>
      </c>
      <c r="AN170" s="50">
        <v>104225</v>
      </c>
    </row>
    <row r="171" spans="1:40">
      <c r="A171" s="9" t="s">
        <v>366</v>
      </c>
      <c r="B171" s="23" t="s">
        <v>367</v>
      </c>
      <c r="E171" s="134">
        <v>1012356</v>
      </c>
      <c r="F171" s="52">
        <v>569597.25</v>
      </c>
      <c r="G171" s="251">
        <f t="shared" si="67"/>
        <v>1777.3189740645694</v>
      </c>
      <c r="H171" s="53">
        <v>-9.7853835017209789E-3</v>
      </c>
      <c r="J171" s="131">
        <v>1024299.2758182501</v>
      </c>
      <c r="K171" s="54">
        <v>572752.5</v>
      </c>
      <c r="L171" s="54">
        <f t="shared" si="68"/>
        <v>1788.3802791227452</v>
      </c>
      <c r="M171" s="127">
        <f t="shared" si="69"/>
        <v>5.5394403677335724E-3</v>
      </c>
      <c r="N171" s="120">
        <f t="shared" si="70"/>
        <v>1060909</v>
      </c>
      <c r="O171" s="125">
        <f t="shared" si="71"/>
        <v>-1.1659947537021709E-2</v>
      </c>
      <c r="P171" s="55">
        <f t="shared" si="72"/>
        <v>-6.1850967533603196E-3</v>
      </c>
      <c r="Q171" s="125">
        <f t="shared" si="73"/>
        <v>4.4837500394226071E-2</v>
      </c>
      <c r="R171" s="55">
        <f t="shared" si="74"/>
        <v>3.9081570000000003E-2</v>
      </c>
      <c r="S171" s="56">
        <f t="shared" si="75"/>
        <v>1060909</v>
      </c>
      <c r="T171" s="123">
        <f t="shared" si="76"/>
        <v>0.14570310373051401</v>
      </c>
      <c r="U171" s="49">
        <f t="shared" si="77"/>
        <v>4.5871330948723532E-2</v>
      </c>
      <c r="V171" s="49">
        <f t="shared" si="83"/>
        <v>4.0109705260532001E-2</v>
      </c>
      <c r="W171" s="56">
        <f t="shared" si="78"/>
        <v>1060909</v>
      </c>
      <c r="X171" s="122">
        <f t="shared" si="79"/>
        <v>4.5871330948723532E-2</v>
      </c>
      <c r="Y171" s="55">
        <f t="shared" si="80"/>
        <v>4.0109705260531925E-2</v>
      </c>
      <c r="Z171" s="56">
        <f t="shared" si="81"/>
        <v>1060909</v>
      </c>
      <c r="AA171" s="124">
        <f t="shared" si="84"/>
        <v>1060909</v>
      </c>
      <c r="AB171" s="51">
        <f t="shared" si="85"/>
        <v>1852.2992042810813</v>
      </c>
      <c r="AC171" s="55">
        <f t="shared" si="86"/>
        <v>4.7960401281762488E-2</v>
      </c>
      <c r="AD171" s="55">
        <f t="shared" si="87"/>
        <v>4.218726706385123E-2</v>
      </c>
      <c r="AE171" s="116"/>
      <c r="AF171" s="160">
        <v>1071367.3713370375</v>
      </c>
      <c r="AG171" s="118">
        <f t="shared" si="88"/>
        <v>1870.5590483446822</v>
      </c>
      <c r="AH171" s="55">
        <f t="shared" si="82"/>
        <v>-9.761704170611174E-3</v>
      </c>
      <c r="AI171" s="55">
        <f t="shared" si="82"/>
        <v>-9.761704170611285E-3</v>
      </c>
      <c r="AJ171" s="119">
        <f t="shared" si="89"/>
        <v>0</v>
      </c>
      <c r="AL171" s="120">
        <v>783500</v>
      </c>
      <c r="AM171" s="50">
        <v>82252</v>
      </c>
      <c r="AN171" s="50">
        <v>195157</v>
      </c>
    </row>
    <row r="172" spans="1:40">
      <c r="A172" s="9" t="s">
        <v>368</v>
      </c>
      <c r="B172" s="23" t="s">
        <v>369</v>
      </c>
      <c r="E172" s="134">
        <v>342280</v>
      </c>
      <c r="F172" s="52">
        <v>210293.578125</v>
      </c>
      <c r="G172" s="251">
        <f t="shared" si="67"/>
        <v>1627.629350605021</v>
      </c>
      <c r="H172" s="53">
        <v>-7.3069379452908034E-3</v>
      </c>
      <c r="J172" s="131">
        <v>344257.47713321773</v>
      </c>
      <c r="K172" s="54">
        <v>211439</v>
      </c>
      <c r="L172" s="54">
        <f t="shared" si="68"/>
        <v>1628.1645161640838</v>
      </c>
      <c r="M172" s="127">
        <f t="shared" si="69"/>
        <v>5.4467753376623573E-3</v>
      </c>
      <c r="N172" s="120">
        <f t="shared" si="70"/>
        <v>357224</v>
      </c>
      <c r="O172" s="125">
        <f t="shared" si="71"/>
        <v>-5.7441806338820456E-3</v>
      </c>
      <c r="P172" s="55">
        <f t="shared" si="72"/>
        <v>-3.2869255763146032E-4</v>
      </c>
      <c r="Q172" s="125">
        <f t="shared" si="73"/>
        <v>4.4741213869295526E-2</v>
      </c>
      <c r="R172" s="55">
        <f t="shared" si="74"/>
        <v>3.9081570000000003E-2</v>
      </c>
      <c r="S172" s="56">
        <f t="shared" si="75"/>
        <v>357594.0226831825</v>
      </c>
      <c r="T172" s="123">
        <f t="shared" si="76"/>
        <v>7.7430520054525397E-3</v>
      </c>
      <c r="U172" s="49">
        <f t="shared" si="77"/>
        <v>4.4796149322596568E-2</v>
      </c>
      <c r="V172" s="49">
        <f t="shared" si="83"/>
        <v>3.9136207853189893E-2</v>
      </c>
      <c r="W172" s="56">
        <f t="shared" si="78"/>
        <v>357612.82599013834</v>
      </c>
      <c r="X172" s="122">
        <f t="shared" si="79"/>
        <v>4.4796149322596568E-2</v>
      </c>
      <c r="Y172" s="55">
        <f t="shared" si="80"/>
        <v>3.9136207853189831E-2</v>
      </c>
      <c r="Z172" s="56">
        <f t="shared" si="81"/>
        <v>357612.82599013834</v>
      </c>
      <c r="AA172" s="124">
        <f t="shared" si="84"/>
        <v>357612.82599013834</v>
      </c>
      <c r="AB172" s="51">
        <f t="shared" si="85"/>
        <v>1691.3285911782516</v>
      </c>
      <c r="AC172" s="55">
        <f t="shared" si="86"/>
        <v>4.4796149322596568E-2</v>
      </c>
      <c r="AD172" s="55">
        <f t="shared" si="87"/>
        <v>3.9136207853189831E-2</v>
      </c>
      <c r="AE172" s="116"/>
      <c r="AF172" s="160">
        <v>360080.83049480733</v>
      </c>
      <c r="AG172" s="118">
        <f t="shared" si="88"/>
        <v>1703.0010097229335</v>
      </c>
      <c r="AH172" s="55">
        <f t="shared" si="82"/>
        <v>-6.8540291391728791E-3</v>
      </c>
      <c r="AI172" s="55">
        <f t="shared" si="82"/>
        <v>-6.8540291391729902E-3</v>
      </c>
      <c r="AJ172" s="119">
        <f t="shared" si="89"/>
        <v>0</v>
      </c>
      <c r="AL172" s="120">
        <v>269558</v>
      </c>
      <c r="AM172" s="50">
        <v>30046</v>
      </c>
      <c r="AN172" s="50">
        <v>57620</v>
      </c>
    </row>
    <row r="173" spans="1:40">
      <c r="A173" s="9" t="s">
        <v>370</v>
      </c>
      <c r="B173" s="23" t="s">
        <v>371</v>
      </c>
      <c r="E173" s="134">
        <v>1496621</v>
      </c>
      <c r="F173" s="52">
        <v>808390.5625</v>
      </c>
      <c r="G173" s="251">
        <f t="shared" si="67"/>
        <v>1851.3588226111931</v>
      </c>
      <c r="H173" s="53">
        <v>-6.3133203063669985E-3</v>
      </c>
      <c r="J173" s="131">
        <v>1504871.454288702</v>
      </c>
      <c r="K173" s="54">
        <v>811920.5</v>
      </c>
      <c r="L173" s="54">
        <f t="shared" si="68"/>
        <v>1853.4714350588538</v>
      </c>
      <c r="M173" s="127">
        <f t="shared" si="69"/>
        <v>4.3666238372246369E-3</v>
      </c>
      <c r="N173" s="120">
        <f t="shared" si="70"/>
        <v>1560007</v>
      </c>
      <c r="O173" s="125">
        <f t="shared" si="71"/>
        <v>-5.4824977011751486E-3</v>
      </c>
      <c r="P173" s="55">
        <f t="shared" si="72"/>
        <v>-1.1398138691000037E-3</v>
      </c>
      <c r="Q173" s="125">
        <f t="shared" si="73"/>
        <v>4.3618848352382722E-2</v>
      </c>
      <c r="R173" s="55">
        <f t="shared" si="74"/>
        <v>3.9081570000000003E-2</v>
      </c>
      <c r="S173" s="56">
        <f t="shared" si="75"/>
        <v>1561901.8844399913</v>
      </c>
      <c r="T173" s="123">
        <f t="shared" si="76"/>
        <v>2.6850738965842252E-2</v>
      </c>
      <c r="U173" s="49">
        <f t="shared" si="77"/>
        <v>4.3809144486412155E-2</v>
      </c>
      <c r="V173" s="49">
        <f t="shared" si="83"/>
        <v>3.9271038795072356E-2</v>
      </c>
      <c r="W173" s="56">
        <f t="shared" si="78"/>
        <v>1562186.6856303986</v>
      </c>
      <c r="X173" s="122">
        <f t="shared" si="79"/>
        <v>4.3809144486412155E-2</v>
      </c>
      <c r="Y173" s="55">
        <f t="shared" si="80"/>
        <v>3.9271038795072322E-2</v>
      </c>
      <c r="Z173" s="56">
        <f t="shared" si="81"/>
        <v>1562186.6856303986</v>
      </c>
      <c r="AA173" s="124">
        <f t="shared" si="84"/>
        <v>1562186.6856303986</v>
      </c>
      <c r="AB173" s="51">
        <f t="shared" si="85"/>
        <v>1924.0636067575565</v>
      </c>
      <c r="AC173" s="55">
        <f t="shared" si="86"/>
        <v>4.3809144486412155E-2</v>
      </c>
      <c r="AD173" s="55">
        <f t="shared" si="87"/>
        <v>3.9271038795072322E-2</v>
      </c>
      <c r="AE173" s="116"/>
      <c r="AF173" s="160">
        <v>1573372.8176963194</v>
      </c>
      <c r="AG173" s="118">
        <f t="shared" si="88"/>
        <v>1937.840980362387</v>
      </c>
      <c r="AH173" s="55">
        <f t="shared" si="82"/>
        <v>-7.1096512791540833E-3</v>
      </c>
      <c r="AI173" s="55">
        <f t="shared" si="82"/>
        <v>-7.1096512791539723E-3</v>
      </c>
      <c r="AJ173" s="119">
        <f t="shared" si="89"/>
        <v>0</v>
      </c>
      <c r="AL173" s="120">
        <v>1197991</v>
      </c>
      <c r="AM173" s="50">
        <v>123046</v>
      </c>
      <c r="AN173" s="50">
        <v>238970</v>
      </c>
    </row>
    <row r="174" spans="1:40">
      <c r="A174" s="9" t="s">
        <v>372</v>
      </c>
      <c r="B174" s="23" t="s">
        <v>373</v>
      </c>
      <c r="E174" s="134">
        <v>1115848</v>
      </c>
      <c r="F174" s="52">
        <v>656479.25</v>
      </c>
      <c r="G174" s="251">
        <f t="shared" si="67"/>
        <v>1699.7460315767787</v>
      </c>
      <c r="H174" s="53">
        <v>-2.2146398495078379E-2</v>
      </c>
      <c r="J174" s="131">
        <v>1145000.0575522161</v>
      </c>
      <c r="K174" s="54">
        <v>660995.375</v>
      </c>
      <c r="L174" s="54">
        <f t="shared" si="68"/>
        <v>1732.2361106569258</v>
      </c>
      <c r="M174" s="127">
        <f t="shared" si="69"/>
        <v>6.8793111130320828E-3</v>
      </c>
      <c r="N174" s="120">
        <f t="shared" si="70"/>
        <v>1170083</v>
      </c>
      <c r="O174" s="125">
        <f t="shared" si="71"/>
        <v>-2.5460310992942214E-2</v>
      </c>
      <c r="P174" s="55">
        <f t="shared" si="72"/>
        <v>-1.8756149280265144E-2</v>
      </c>
      <c r="Q174" s="125">
        <f t="shared" si="73"/>
        <v>4.6229735391847937E-2</v>
      </c>
      <c r="R174" s="55">
        <f t="shared" si="74"/>
        <v>3.9081570000000003E-2</v>
      </c>
      <c r="S174" s="56">
        <f t="shared" si="75"/>
        <v>1170083</v>
      </c>
      <c r="T174" s="123">
        <f t="shared" si="76"/>
        <v>0.44184097244440856</v>
      </c>
      <c r="U174" s="49">
        <f t="shared" si="77"/>
        <v>4.9368977809983061E-2</v>
      </c>
      <c r="V174" s="49">
        <f t="shared" si="83"/>
        <v>4.2199364142244525E-2</v>
      </c>
      <c r="W174" s="56">
        <f t="shared" si="78"/>
        <v>1170936.275151314</v>
      </c>
      <c r="X174" s="122">
        <f t="shared" si="79"/>
        <v>4.9368977809983061E-2</v>
      </c>
      <c r="Y174" s="55">
        <f t="shared" si="80"/>
        <v>4.2199364142244455E-2</v>
      </c>
      <c r="Z174" s="56">
        <f t="shared" si="81"/>
        <v>1170936.275151314</v>
      </c>
      <c r="AA174" s="124">
        <f t="shared" si="84"/>
        <v>1170936.275151314</v>
      </c>
      <c r="AB174" s="51">
        <f t="shared" si="85"/>
        <v>1771.4742333126219</v>
      </c>
      <c r="AC174" s="55">
        <f t="shared" si="86"/>
        <v>4.9368977809983061E-2</v>
      </c>
      <c r="AD174" s="55">
        <f t="shared" si="87"/>
        <v>4.2199364142244233E-2</v>
      </c>
      <c r="AE174" s="116"/>
      <c r="AF174" s="160">
        <v>1197569.2272745718</v>
      </c>
      <c r="AG174" s="118">
        <f t="shared" si="88"/>
        <v>1811.7664246509619</v>
      </c>
      <c r="AH174" s="55">
        <f t="shared" si="82"/>
        <v>-2.2239175420254442E-2</v>
      </c>
      <c r="AI174" s="55">
        <f t="shared" si="82"/>
        <v>-2.2239175420254442E-2</v>
      </c>
      <c r="AJ174" s="119">
        <f t="shared" si="89"/>
        <v>0</v>
      </c>
      <c r="AL174" s="120">
        <v>878031</v>
      </c>
      <c r="AM174" s="50">
        <v>95962</v>
      </c>
      <c r="AN174" s="50">
        <v>196090</v>
      </c>
    </row>
    <row r="175" spans="1:40">
      <c r="A175" s="9" t="s">
        <v>374</v>
      </c>
      <c r="B175" s="23" t="s">
        <v>375</v>
      </c>
      <c r="E175" s="134">
        <v>1110870</v>
      </c>
      <c r="F175" s="52">
        <v>583022.5625</v>
      </c>
      <c r="G175" s="251">
        <f t="shared" si="67"/>
        <v>1905.3636539151948</v>
      </c>
      <c r="H175" s="53">
        <v>-1.5963370722995807E-2</v>
      </c>
      <c r="J175" s="131">
        <v>1135244.0628572619</v>
      </c>
      <c r="K175" s="54">
        <v>586774.5</v>
      </c>
      <c r="L175" s="54">
        <f t="shared" si="68"/>
        <v>1934.7194925090675</v>
      </c>
      <c r="M175" s="127">
        <f t="shared" si="69"/>
        <v>6.4353212745518196E-3</v>
      </c>
      <c r="N175" s="120">
        <f t="shared" si="70"/>
        <v>1164551</v>
      </c>
      <c r="O175" s="125">
        <f t="shared" si="71"/>
        <v>-2.1470328411950068E-2</v>
      </c>
      <c r="P175" s="55">
        <f t="shared" si="72"/>
        <v>-1.5173175598599098E-2</v>
      </c>
      <c r="Q175" s="125">
        <f t="shared" si="73"/>
        <v>4.576839373341568E-2</v>
      </c>
      <c r="R175" s="55">
        <f t="shared" si="74"/>
        <v>3.9081570000000003E-2</v>
      </c>
      <c r="S175" s="56">
        <f t="shared" si="75"/>
        <v>1164551</v>
      </c>
      <c r="T175" s="123">
        <f t="shared" si="76"/>
        <v>0.35743640986099168</v>
      </c>
      <c r="U175" s="49">
        <f t="shared" si="77"/>
        <v>4.8306829101472326E-2</v>
      </c>
      <c r="V175" s="49">
        <f t="shared" si="83"/>
        <v>4.1603774173877804E-2</v>
      </c>
      <c r="W175" s="56">
        <f t="shared" si="78"/>
        <v>1164551</v>
      </c>
      <c r="X175" s="122">
        <f t="shared" si="79"/>
        <v>4.8306829101472326E-2</v>
      </c>
      <c r="Y175" s="55">
        <f t="shared" si="80"/>
        <v>4.1603774173877728E-2</v>
      </c>
      <c r="Z175" s="56">
        <f t="shared" si="81"/>
        <v>1164551</v>
      </c>
      <c r="AA175" s="124">
        <f t="shared" si="84"/>
        <v>1164551</v>
      </c>
      <c r="AB175" s="51">
        <f t="shared" si="85"/>
        <v>1984.6653186189924</v>
      </c>
      <c r="AC175" s="55">
        <f t="shared" si="86"/>
        <v>4.8323386174800032E-2</v>
      </c>
      <c r="AD175" s="55">
        <f t="shared" si="87"/>
        <v>4.1620225378418585E-2</v>
      </c>
      <c r="AE175" s="116"/>
      <c r="AF175" s="160">
        <v>1186869.5422377002</v>
      </c>
      <c r="AG175" s="118">
        <f t="shared" si="88"/>
        <v>2022.7012970701694</v>
      </c>
      <c r="AH175" s="55">
        <f t="shared" si="82"/>
        <v>-1.8804545439443432E-2</v>
      </c>
      <c r="AI175" s="55">
        <f t="shared" si="82"/>
        <v>-1.8804545439443321E-2</v>
      </c>
      <c r="AJ175" s="119">
        <f t="shared" si="89"/>
        <v>0</v>
      </c>
      <c r="AL175" s="120">
        <v>887766</v>
      </c>
      <c r="AM175" s="50">
        <v>91668</v>
      </c>
      <c r="AN175" s="50">
        <v>185117</v>
      </c>
    </row>
    <row r="176" spans="1:40">
      <c r="A176" s="9" t="s">
        <v>376</v>
      </c>
      <c r="B176" s="23" t="s">
        <v>377</v>
      </c>
      <c r="E176" s="134">
        <v>1049147</v>
      </c>
      <c r="F176" s="52">
        <v>582469.875</v>
      </c>
      <c r="G176" s="251">
        <f t="shared" si="67"/>
        <v>1801.2038820033397</v>
      </c>
      <c r="H176" s="53">
        <v>-3.6962250737853752E-2</v>
      </c>
      <c r="J176" s="131">
        <v>1095291.3641958258</v>
      </c>
      <c r="K176" s="54">
        <v>586146.75</v>
      </c>
      <c r="L176" s="54">
        <f t="shared" si="68"/>
        <v>1868.6299364379752</v>
      </c>
      <c r="M176" s="127">
        <f t="shared" si="69"/>
        <v>6.3125582245777689E-3</v>
      </c>
      <c r="N176" s="120">
        <f t="shared" si="70"/>
        <v>1100885</v>
      </c>
      <c r="O176" s="125">
        <f t="shared" si="71"/>
        <v>-4.2129761727561332E-2</v>
      </c>
      <c r="P176" s="55">
        <f t="shared" si="72"/>
        <v>-3.6083150076876458E-2</v>
      </c>
      <c r="Q176" s="125">
        <f t="shared" si="73"/>
        <v>4.5640832910710749E-2</v>
      </c>
      <c r="R176" s="55">
        <f t="shared" si="74"/>
        <v>3.9081570000000003E-2</v>
      </c>
      <c r="S176" s="56">
        <f t="shared" si="75"/>
        <v>1100885</v>
      </c>
      <c r="T176" s="123">
        <f t="shared" si="76"/>
        <v>0.8500153139429083</v>
      </c>
      <c r="U176" s="49">
        <f t="shared" si="77"/>
        <v>5.167671980859101E-2</v>
      </c>
      <c r="V176" s="49">
        <f t="shared" si="83"/>
        <v>4.5079594022008909E-2</v>
      </c>
      <c r="W176" s="56">
        <f t="shared" si="78"/>
        <v>1103363.4755570239</v>
      </c>
      <c r="X176" s="122">
        <f t="shared" si="79"/>
        <v>5.167671980859101E-2</v>
      </c>
      <c r="Y176" s="55">
        <f t="shared" si="80"/>
        <v>4.5079594022009006E-2</v>
      </c>
      <c r="Z176" s="56">
        <f t="shared" si="81"/>
        <v>1103363.4755570239</v>
      </c>
      <c r="AA176" s="124">
        <f t="shared" si="84"/>
        <v>1103363.4755570239</v>
      </c>
      <c r="AB176" s="51">
        <f t="shared" si="85"/>
        <v>1882.401421754917</v>
      </c>
      <c r="AC176" s="55">
        <f t="shared" si="86"/>
        <v>5.167671980859101E-2</v>
      </c>
      <c r="AD176" s="55">
        <f t="shared" si="87"/>
        <v>4.5079594022009006E-2</v>
      </c>
      <c r="AE176" s="116"/>
      <c r="AF176" s="160">
        <v>1145252.4313963868</v>
      </c>
      <c r="AG176" s="118">
        <f t="shared" si="88"/>
        <v>1953.8663848198198</v>
      </c>
      <c r="AH176" s="55">
        <f t="shared" si="82"/>
        <v>-3.657617717369821E-2</v>
      </c>
      <c r="AI176" s="55">
        <f t="shared" si="82"/>
        <v>-3.6576177173698099E-2</v>
      </c>
      <c r="AJ176" s="119">
        <f t="shared" si="89"/>
        <v>0</v>
      </c>
      <c r="AL176" s="120">
        <v>845764</v>
      </c>
      <c r="AM176" s="50">
        <v>86600</v>
      </c>
      <c r="AN176" s="50">
        <v>168521</v>
      </c>
    </row>
    <row r="177" spans="1:40">
      <c r="A177" s="9" t="s">
        <v>378</v>
      </c>
      <c r="B177" s="23" t="s">
        <v>379</v>
      </c>
      <c r="E177" s="134">
        <v>398836</v>
      </c>
      <c r="F177" s="52">
        <v>240568.46875</v>
      </c>
      <c r="G177" s="251">
        <f t="shared" si="67"/>
        <v>1657.8897561777826</v>
      </c>
      <c r="H177" s="53">
        <v>-1.2403404363257153E-2</v>
      </c>
      <c r="J177" s="131">
        <v>403953.13987678831</v>
      </c>
      <c r="K177" s="54">
        <v>241927.0625</v>
      </c>
      <c r="L177" s="54">
        <f t="shared" si="68"/>
        <v>1669.7310987140527</v>
      </c>
      <c r="M177" s="127">
        <f t="shared" si="69"/>
        <v>5.6474306755964765E-3</v>
      </c>
      <c r="N177" s="120">
        <f t="shared" si="70"/>
        <v>416640</v>
      </c>
      <c r="O177" s="125">
        <f t="shared" si="71"/>
        <v>-1.2667657140501776E-2</v>
      </c>
      <c r="P177" s="55">
        <f t="shared" si="72"/>
        <v>-7.0917661804285048E-3</v>
      </c>
      <c r="Q177" s="125">
        <f t="shared" si="73"/>
        <v>4.4949711132864945E-2</v>
      </c>
      <c r="R177" s="55">
        <f t="shared" si="74"/>
        <v>3.9081570000000003E-2</v>
      </c>
      <c r="S177" s="56">
        <f t="shared" si="75"/>
        <v>416763.56298938731</v>
      </c>
      <c r="T177" s="123">
        <f t="shared" si="76"/>
        <v>0.16706162969207314</v>
      </c>
      <c r="U177" s="49">
        <f t="shared" si="77"/>
        <v>4.6135217559724717E-2</v>
      </c>
      <c r="V177" s="49">
        <f t="shared" si="83"/>
        <v>4.0260418959086303E-2</v>
      </c>
      <c r="W177" s="56">
        <f t="shared" si="78"/>
        <v>417236.38563065039</v>
      </c>
      <c r="X177" s="122">
        <f t="shared" si="79"/>
        <v>4.6135217559724717E-2</v>
      </c>
      <c r="Y177" s="55">
        <f t="shared" si="80"/>
        <v>4.0260418959086275E-2</v>
      </c>
      <c r="Z177" s="56">
        <f t="shared" si="81"/>
        <v>417236.38563065039</v>
      </c>
      <c r="AA177" s="124">
        <f t="shared" si="84"/>
        <v>417236.38563065039</v>
      </c>
      <c r="AB177" s="51">
        <f t="shared" si="85"/>
        <v>1724.6370923494778</v>
      </c>
      <c r="AC177" s="55">
        <f t="shared" si="86"/>
        <v>4.6135217559724717E-2</v>
      </c>
      <c r="AD177" s="55">
        <f t="shared" si="87"/>
        <v>4.0260418959086497E-2</v>
      </c>
      <c r="AE177" s="116"/>
      <c r="AF177" s="160">
        <v>422572.00218228926</v>
      </c>
      <c r="AG177" s="118">
        <f t="shared" si="88"/>
        <v>1746.6917417818408</v>
      </c>
      <c r="AH177" s="55">
        <f t="shared" si="82"/>
        <v>-1.262652642409845E-2</v>
      </c>
      <c r="AI177" s="55">
        <f t="shared" si="82"/>
        <v>-1.262652642409845E-2</v>
      </c>
      <c r="AJ177" s="119">
        <f t="shared" si="89"/>
        <v>0</v>
      </c>
      <c r="AL177" s="120">
        <v>313972</v>
      </c>
      <c r="AM177" s="50">
        <v>33714</v>
      </c>
      <c r="AN177" s="50">
        <v>68954</v>
      </c>
    </row>
    <row r="178" spans="1:40">
      <c r="A178" s="9" t="s">
        <v>380</v>
      </c>
      <c r="B178" s="23" t="s">
        <v>381</v>
      </c>
      <c r="E178" s="134">
        <v>724494</v>
      </c>
      <c r="F178" s="52">
        <v>337197.96875</v>
      </c>
      <c r="G178" s="251">
        <f t="shared" si="67"/>
        <v>2148.5716615841861</v>
      </c>
      <c r="H178" s="53">
        <v>5.320491665434135E-3</v>
      </c>
      <c r="J178" s="131">
        <v>718858.75979391928</v>
      </c>
      <c r="K178" s="54">
        <v>337632.40625</v>
      </c>
      <c r="L178" s="54">
        <f t="shared" si="68"/>
        <v>2129.1165968874452</v>
      </c>
      <c r="M178" s="127">
        <f t="shared" si="69"/>
        <v>1.2883751987311509E-3</v>
      </c>
      <c r="N178" s="120">
        <f t="shared" si="70"/>
        <v>752791</v>
      </c>
      <c r="O178" s="125">
        <f t="shared" si="71"/>
        <v>7.8391479957706789E-3</v>
      </c>
      <c r="P178" s="55">
        <f t="shared" si="72"/>
        <v>9.1376229583586266E-3</v>
      </c>
      <c r="Q178" s="125">
        <f t="shared" si="73"/>
        <v>4.0420296924246646E-2</v>
      </c>
      <c r="R178" s="55">
        <f t="shared" si="74"/>
        <v>3.9081570000000003E-2</v>
      </c>
      <c r="S178" s="56">
        <f t="shared" si="75"/>
        <v>753778.26259983517</v>
      </c>
      <c r="T178" s="123">
        <f t="shared" si="76"/>
        <v>0</v>
      </c>
      <c r="U178" s="49">
        <f t="shared" si="77"/>
        <v>4.0420296924246646E-2</v>
      </c>
      <c r="V178" s="49">
        <f t="shared" si="83"/>
        <v>3.9081570000000003E-2</v>
      </c>
      <c r="W178" s="56">
        <f t="shared" si="78"/>
        <v>753778.26259983517</v>
      </c>
      <c r="X178" s="122">
        <f t="shared" si="79"/>
        <v>4.0420296924246646E-2</v>
      </c>
      <c r="Y178" s="55">
        <f t="shared" si="80"/>
        <v>3.908157000000001E-2</v>
      </c>
      <c r="Z178" s="56">
        <f t="shared" si="81"/>
        <v>753778.26259983517</v>
      </c>
      <c r="AA178" s="124">
        <f t="shared" si="84"/>
        <v>753778.26259983517</v>
      </c>
      <c r="AB178" s="51">
        <f t="shared" si="85"/>
        <v>2232.541215376405</v>
      </c>
      <c r="AC178" s="55">
        <f t="shared" si="86"/>
        <v>4.0420296924246646E-2</v>
      </c>
      <c r="AD178" s="55">
        <f t="shared" si="87"/>
        <v>3.908157000000001E-2</v>
      </c>
      <c r="AE178" s="116"/>
      <c r="AF178" s="160">
        <v>751586.69797003164</v>
      </c>
      <c r="AG178" s="118">
        <f t="shared" si="88"/>
        <v>2226.0502370543159</v>
      </c>
      <c r="AH178" s="55">
        <f t="shared" si="82"/>
        <v>2.9159172663948407E-3</v>
      </c>
      <c r="AI178" s="55">
        <f t="shared" si="82"/>
        <v>2.9159172663948407E-3</v>
      </c>
      <c r="AJ178" s="119">
        <f t="shared" si="89"/>
        <v>0</v>
      </c>
      <c r="AL178" s="120">
        <v>580313</v>
      </c>
      <c r="AM178" s="50">
        <v>54369</v>
      </c>
      <c r="AN178" s="50">
        <v>118109</v>
      </c>
    </row>
    <row r="179" spans="1:40">
      <c r="A179" s="9" t="s">
        <v>382</v>
      </c>
      <c r="B179" s="23" t="s">
        <v>383</v>
      </c>
      <c r="E179" s="134">
        <v>1042694</v>
      </c>
      <c r="F179" s="52">
        <v>529457.6875</v>
      </c>
      <c r="G179" s="251">
        <f t="shared" si="67"/>
        <v>1969.3622826092217</v>
      </c>
      <c r="H179" s="53">
        <v>9.7031296333607298E-3</v>
      </c>
      <c r="J179" s="131">
        <v>1031580.3149502783</v>
      </c>
      <c r="K179" s="54">
        <v>530687.3125</v>
      </c>
      <c r="L179" s="54">
        <f t="shared" si="68"/>
        <v>1943.8571276381858</v>
      </c>
      <c r="M179" s="127">
        <f t="shared" si="69"/>
        <v>2.3224235458854103E-3</v>
      </c>
      <c r="N179" s="120">
        <f t="shared" si="70"/>
        <v>1084998</v>
      </c>
      <c r="O179" s="125">
        <f t="shared" si="71"/>
        <v>1.0773455918706043E-2</v>
      </c>
      <c r="P179" s="55">
        <f t="shared" si="72"/>
        <v>1.3120899992287383E-2</v>
      </c>
      <c r="Q179" s="125">
        <f t="shared" si="73"/>
        <v>4.149475750426368E-2</v>
      </c>
      <c r="R179" s="55">
        <f t="shared" si="74"/>
        <v>3.9081570000000003E-2</v>
      </c>
      <c r="S179" s="56">
        <f t="shared" si="75"/>
        <v>1085960.3346811507</v>
      </c>
      <c r="T179" s="123">
        <f t="shared" si="76"/>
        <v>0</v>
      </c>
      <c r="U179" s="49">
        <f t="shared" si="77"/>
        <v>4.149475750426368E-2</v>
      </c>
      <c r="V179" s="49">
        <f t="shared" si="83"/>
        <v>3.9081570000000003E-2</v>
      </c>
      <c r="W179" s="56">
        <f t="shared" si="78"/>
        <v>1085960.3346811507</v>
      </c>
      <c r="X179" s="122">
        <f t="shared" si="79"/>
        <v>4.149475750426368E-2</v>
      </c>
      <c r="Y179" s="55">
        <f t="shared" si="80"/>
        <v>3.908157000000001E-2</v>
      </c>
      <c r="Z179" s="56">
        <f t="shared" si="81"/>
        <v>1085960.3346811507</v>
      </c>
      <c r="AA179" s="124">
        <f t="shared" si="84"/>
        <v>1085960.3346811507</v>
      </c>
      <c r="AB179" s="51">
        <f t="shared" si="85"/>
        <v>2046.3280525123744</v>
      </c>
      <c r="AC179" s="55">
        <f t="shared" si="86"/>
        <v>4.149475750426368E-2</v>
      </c>
      <c r="AD179" s="55">
        <f t="shared" si="87"/>
        <v>3.9081570000000232E-2</v>
      </c>
      <c r="AE179" s="116"/>
      <c r="AF179" s="160">
        <v>1078968.279707121</v>
      </c>
      <c r="AG179" s="118">
        <f t="shared" si="88"/>
        <v>2033.1525821189121</v>
      </c>
      <c r="AH179" s="55">
        <f t="shared" si="82"/>
        <v>6.4803155992017025E-3</v>
      </c>
      <c r="AI179" s="55">
        <f t="shared" si="82"/>
        <v>6.4803155992017025E-3</v>
      </c>
      <c r="AJ179" s="119">
        <f t="shared" si="89"/>
        <v>0</v>
      </c>
      <c r="AL179" s="120">
        <v>825375</v>
      </c>
      <c r="AM179" s="50">
        <v>81152</v>
      </c>
      <c r="AN179" s="50">
        <v>178471</v>
      </c>
    </row>
    <row r="180" spans="1:40">
      <c r="A180" s="9" t="s">
        <v>384</v>
      </c>
      <c r="B180" s="23" t="s">
        <v>385</v>
      </c>
      <c r="E180" s="134">
        <v>1278951</v>
      </c>
      <c r="F180" s="52">
        <v>653890.9375</v>
      </c>
      <c r="G180" s="251">
        <f t="shared" si="67"/>
        <v>1955.9087405153095</v>
      </c>
      <c r="H180" s="53">
        <v>3.9347886374430097E-4</v>
      </c>
      <c r="J180" s="131">
        <v>1279874.309353912</v>
      </c>
      <c r="K180" s="54">
        <v>659284.125</v>
      </c>
      <c r="L180" s="54">
        <f t="shared" si="68"/>
        <v>1941.3091576471859</v>
      </c>
      <c r="M180" s="127">
        <f t="shared" si="69"/>
        <v>8.2478394954050849E-3</v>
      </c>
      <c r="N180" s="120">
        <f t="shared" si="70"/>
        <v>1342099</v>
      </c>
      <c r="O180" s="125">
        <f t="shared" si="71"/>
        <v>-7.2140627182215589E-4</v>
      </c>
      <c r="P180" s="55">
        <f t="shared" si="72"/>
        <v>7.5204831804420724E-3</v>
      </c>
      <c r="Q180" s="125">
        <f t="shared" si="73"/>
        <v>4.7651748011993567E-2</v>
      </c>
      <c r="R180" s="55">
        <f t="shared" si="74"/>
        <v>3.9081570000000003E-2</v>
      </c>
      <c r="S180" s="56">
        <f t="shared" si="75"/>
        <v>1342099</v>
      </c>
      <c r="T180" s="123">
        <f t="shared" si="76"/>
        <v>0</v>
      </c>
      <c r="U180" s="49">
        <f t="shared" si="77"/>
        <v>4.7651748011993567E-2</v>
      </c>
      <c r="V180" s="49">
        <f t="shared" si="83"/>
        <v>3.9081570000000003E-2</v>
      </c>
      <c r="W180" s="56">
        <f t="shared" si="78"/>
        <v>1342099</v>
      </c>
      <c r="X180" s="122">
        <f t="shared" si="79"/>
        <v>4.7651748011993567E-2</v>
      </c>
      <c r="Y180" s="55">
        <f t="shared" si="80"/>
        <v>3.908157000000001E-2</v>
      </c>
      <c r="Z180" s="56">
        <f t="shared" si="81"/>
        <v>1342099</v>
      </c>
      <c r="AA180" s="124">
        <f t="shared" si="84"/>
        <v>1342099</v>
      </c>
      <c r="AB180" s="51">
        <f t="shared" si="85"/>
        <v>2035.6913644780996</v>
      </c>
      <c r="AC180" s="55">
        <f t="shared" si="86"/>
        <v>4.9374839223707445E-2</v>
      </c>
      <c r="AD180" s="55">
        <f t="shared" si="87"/>
        <v>4.0790565689567959E-2</v>
      </c>
      <c r="AE180" s="116"/>
      <c r="AF180" s="160">
        <v>1340103.4820882604</v>
      </c>
      <c r="AG180" s="118">
        <f t="shared" si="88"/>
        <v>2032.6645694498718</v>
      </c>
      <c r="AH180" s="55">
        <f t="shared" si="82"/>
        <v>1.4890774767857273E-3</v>
      </c>
      <c r="AI180" s="55">
        <f t="shared" si="82"/>
        <v>1.4890774767855053E-3</v>
      </c>
      <c r="AJ180" s="119">
        <f t="shared" si="89"/>
        <v>0</v>
      </c>
      <c r="AL180" s="120">
        <v>942250</v>
      </c>
      <c r="AM180" s="50">
        <v>107319</v>
      </c>
      <c r="AN180" s="50">
        <v>292530</v>
      </c>
    </row>
    <row r="181" spans="1:40">
      <c r="A181" s="9" t="s">
        <v>386</v>
      </c>
      <c r="B181" s="23" t="s">
        <v>387</v>
      </c>
      <c r="E181" s="134">
        <v>923612</v>
      </c>
      <c r="F181" s="52">
        <v>568164.25</v>
      </c>
      <c r="G181" s="251">
        <f t="shared" si="67"/>
        <v>1625.6073837803065</v>
      </c>
      <c r="H181" s="53">
        <v>-3.8260540641479324E-3</v>
      </c>
      <c r="J181" s="131">
        <v>926712.83626306662</v>
      </c>
      <c r="K181" s="54">
        <v>572417.625</v>
      </c>
      <c r="L181" s="54">
        <f t="shared" si="68"/>
        <v>1618.9453220680734</v>
      </c>
      <c r="M181" s="127">
        <f t="shared" si="69"/>
        <v>7.4861714724219208E-3</v>
      </c>
      <c r="N181" s="120">
        <f t="shared" si="70"/>
        <v>968758</v>
      </c>
      <c r="O181" s="125">
        <f t="shared" si="71"/>
        <v>-3.3460594714223024E-3</v>
      </c>
      <c r="P181" s="55">
        <f t="shared" si="72"/>
        <v>4.1150628260395727E-3</v>
      </c>
      <c r="Q181" s="125">
        <f t="shared" si="73"/>
        <v>4.6860312806853432E-2</v>
      </c>
      <c r="R181" s="55">
        <f t="shared" si="74"/>
        <v>3.9081570000000003E-2</v>
      </c>
      <c r="S181" s="56">
        <f t="shared" si="75"/>
        <v>968758</v>
      </c>
      <c r="T181" s="123">
        <f t="shared" si="76"/>
        <v>0</v>
      </c>
      <c r="U181" s="49">
        <f t="shared" si="77"/>
        <v>4.6860312806853432E-2</v>
      </c>
      <c r="V181" s="49">
        <f t="shared" si="83"/>
        <v>3.9081570000000003E-2</v>
      </c>
      <c r="W181" s="56">
        <f t="shared" si="78"/>
        <v>968758</v>
      </c>
      <c r="X181" s="122">
        <f t="shared" si="79"/>
        <v>4.6860312806853432E-2</v>
      </c>
      <c r="Y181" s="55">
        <f t="shared" si="80"/>
        <v>3.908157000000001E-2</v>
      </c>
      <c r="Z181" s="56">
        <f t="shared" si="81"/>
        <v>968758</v>
      </c>
      <c r="AA181" s="124">
        <f t="shared" si="84"/>
        <v>968758</v>
      </c>
      <c r="AB181" s="51">
        <f t="shared" si="85"/>
        <v>1692.3972248408668</v>
      </c>
      <c r="AC181" s="55">
        <f t="shared" si="86"/>
        <v>4.8879832657003242E-2</v>
      </c>
      <c r="AD181" s="55">
        <f t="shared" si="87"/>
        <v>4.1086083716747268E-2</v>
      </c>
      <c r="AE181" s="116"/>
      <c r="AF181" s="160">
        <v>969450.61087586638</v>
      </c>
      <c r="AG181" s="118">
        <f t="shared" si="88"/>
        <v>1693.6071995963898</v>
      </c>
      <c r="AH181" s="55">
        <f t="shared" si="82"/>
        <v>-7.1443647370605934E-4</v>
      </c>
      <c r="AI181" s="55">
        <f t="shared" si="82"/>
        <v>-7.1443647370617036E-4</v>
      </c>
      <c r="AJ181" s="119">
        <f t="shared" si="89"/>
        <v>0</v>
      </c>
      <c r="AL181" s="120">
        <v>706121</v>
      </c>
      <c r="AM181" s="50">
        <v>80215</v>
      </c>
      <c r="AN181" s="50">
        <v>182422</v>
      </c>
    </row>
    <row r="182" spans="1:40">
      <c r="A182" s="9" t="s">
        <v>388</v>
      </c>
      <c r="B182" s="23" t="s">
        <v>389</v>
      </c>
      <c r="E182" s="134">
        <v>843973</v>
      </c>
      <c r="F182" s="52">
        <v>550345.9375</v>
      </c>
      <c r="G182" s="251">
        <f t="shared" si="67"/>
        <v>1533.531806982767</v>
      </c>
      <c r="H182" s="53">
        <v>1.5966161818206093E-3</v>
      </c>
      <c r="J182" s="131">
        <v>843008.31181539153</v>
      </c>
      <c r="K182" s="54">
        <v>553094.125</v>
      </c>
      <c r="L182" s="54">
        <f t="shared" si="68"/>
        <v>1524.1679014677502</v>
      </c>
      <c r="M182" s="127">
        <f t="shared" si="69"/>
        <v>4.9935637073725836E-3</v>
      </c>
      <c r="N182" s="120">
        <f t="shared" si="70"/>
        <v>880540</v>
      </c>
      <c r="O182" s="125">
        <f t="shared" si="71"/>
        <v>1.1443400629480571E-3</v>
      </c>
      <c r="P182" s="55">
        <f t="shared" si="72"/>
        <v>6.1436181053278194E-3</v>
      </c>
      <c r="Q182" s="125">
        <f t="shared" si="73"/>
        <v>4.4270290016951819E-2</v>
      </c>
      <c r="R182" s="55">
        <f t="shared" si="74"/>
        <v>3.9081570000000003E-2</v>
      </c>
      <c r="S182" s="56">
        <f t="shared" si="75"/>
        <v>881335.92947647686</v>
      </c>
      <c r="T182" s="123">
        <f t="shared" si="76"/>
        <v>0</v>
      </c>
      <c r="U182" s="49">
        <f t="shared" si="77"/>
        <v>4.4270290016951819E-2</v>
      </c>
      <c r="V182" s="49">
        <f t="shared" si="83"/>
        <v>3.9081570000000003E-2</v>
      </c>
      <c r="W182" s="56">
        <f t="shared" si="78"/>
        <v>881335.92947647686</v>
      </c>
      <c r="X182" s="122">
        <f t="shared" si="79"/>
        <v>4.4270290016951819E-2</v>
      </c>
      <c r="Y182" s="55">
        <f t="shared" si="80"/>
        <v>3.908157000000001E-2</v>
      </c>
      <c r="Z182" s="56">
        <f t="shared" si="81"/>
        <v>881335.92947647686</v>
      </c>
      <c r="AA182" s="124">
        <f t="shared" si="84"/>
        <v>881335.92947647686</v>
      </c>
      <c r="AB182" s="51">
        <f t="shared" si="85"/>
        <v>1593.4646376445905</v>
      </c>
      <c r="AC182" s="55">
        <f t="shared" si="86"/>
        <v>4.4270290016951819E-2</v>
      </c>
      <c r="AD182" s="55">
        <f t="shared" si="87"/>
        <v>3.908157000000001E-2</v>
      </c>
      <c r="AE182" s="116"/>
      <c r="AF182" s="160">
        <v>881766.53823938756</v>
      </c>
      <c r="AG182" s="118">
        <f t="shared" si="88"/>
        <v>1594.2431828206231</v>
      </c>
      <c r="AH182" s="55">
        <f t="shared" si="82"/>
        <v>-4.8834781570472607E-4</v>
      </c>
      <c r="AI182" s="55">
        <f t="shared" si="82"/>
        <v>-4.8834781570472607E-4</v>
      </c>
      <c r="AJ182" s="119">
        <f t="shared" si="89"/>
        <v>0</v>
      </c>
      <c r="AL182" s="120">
        <v>657446</v>
      </c>
      <c r="AM182" s="50">
        <v>79253</v>
      </c>
      <c r="AN182" s="50">
        <v>143841</v>
      </c>
    </row>
    <row r="183" spans="1:40">
      <c r="A183" s="9" t="s">
        <v>390</v>
      </c>
      <c r="B183" s="23" t="s">
        <v>391</v>
      </c>
      <c r="E183" s="134">
        <v>1787926</v>
      </c>
      <c r="F183" s="52">
        <v>1026830</v>
      </c>
      <c r="G183" s="251">
        <f t="shared" si="67"/>
        <v>1741.2093530574682</v>
      </c>
      <c r="H183" s="53">
        <v>-6.382954719229228E-3</v>
      </c>
      <c r="J183" s="131">
        <v>1801245.5249535986</v>
      </c>
      <c r="K183" s="54">
        <v>1035613.5</v>
      </c>
      <c r="L183" s="54">
        <f t="shared" si="68"/>
        <v>1739.3028624613321</v>
      </c>
      <c r="M183" s="127">
        <f t="shared" si="69"/>
        <v>8.5539962798126812E-3</v>
      </c>
      <c r="N183" s="120">
        <f t="shared" si="70"/>
        <v>1877358</v>
      </c>
      <c r="O183" s="125">
        <f t="shared" si="71"/>
        <v>-7.3946193170648655E-3</v>
      </c>
      <c r="P183" s="55">
        <f t="shared" si="72"/>
        <v>1.0961234166189104E-3</v>
      </c>
      <c r="Q183" s="125">
        <f t="shared" si="73"/>
        <v>4.7969869884201932E-2</v>
      </c>
      <c r="R183" s="55">
        <f t="shared" si="74"/>
        <v>3.9081570000000003E-2</v>
      </c>
      <c r="S183" s="56">
        <f t="shared" si="75"/>
        <v>1877358</v>
      </c>
      <c r="T183" s="123">
        <f t="shared" si="76"/>
        <v>0</v>
      </c>
      <c r="U183" s="49">
        <f t="shared" si="77"/>
        <v>4.7969869884201932E-2</v>
      </c>
      <c r="V183" s="49">
        <f t="shared" si="83"/>
        <v>3.9081570000000003E-2</v>
      </c>
      <c r="W183" s="56">
        <f t="shared" si="78"/>
        <v>1877358</v>
      </c>
      <c r="X183" s="122">
        <f t="shared" si="79"/>
        <v>4.7969869884201932E-2</v>
      </c>
      <c r="Y183" s="55">
        <f t="shared" si="80"/>
        <v>3.908157000000001E-2</v>
      </c>
      <c r="Z183" s="56">
        <f t="shared" si="81"/>
        <v>1877358</v>
      </c>
      <c r="AA183" s="124">
        <f t="shared" si="84"/>
        <v>1877358</v>
      </c>
      <c r="AB183" s="51">
        <f t="shared" si="85"/>
        <v>1812.7979212321973</v>
      </c>
      <c r="AC183" s="55">
        <f t="shared" si="86"/>
        <v>5.0019967269338883E-2</v>
      </c>
      <c r="AD183" s="55">
        <f t="shared" si="87"/>
        <v>4.1114279594824943E-2</v>
      </c>
      <c r="AE183" s="116"/>
      <c r="AF183" s="160">
        <v>1885127.288437614</v>
      </c>
      <c r="AG183" s="118">
        <f t="shared" si="88"/>
        <v>1820.3000332050653</v>
      </c>
      <c r="AH183" s="55">
        <f t="shared" si="82"/>
        <v>-4.1213601252640952E-3</v>
      </c>
      <c r="AI183" s="55">
        <f t="shared" si="82"/>
        <v>-4.1213601252639842E-3</v>
      </c>
      <c r="AJ183" s="119">
        <f t="shared" si="89"/>
        <v>0</v>
      </c>
      <c r="AL183" s="120">
        <v>1352992</v>
      </c>
      <c r="AM183" s="50">
        <v>145976</v>
      </c>
      <c r="AN183" s="50">
        <v>378390</v>
      </c>
    </row>
    <row r="184" spans="1:40">
      <c r="A184" s="9" t="s">
        <v>392</v>
      </c>
      <c r="B184" s="23" t="s">
        <v>393</v>
      </c>
      <c r="E184" s="134">
        <v>759186</v>
      </c>
      <c r="F184" s="52">
        <v>465062.5</v>
      </c>
      <c r="G184" s="251">
        <f t="shared" si="67"/>
        <v>1632.4386507189895</v>
      </c>
      <c r="H184" s="53">
        <v>2.6432790882139123E-2</v>
      </c>
      <c r="J184" s="131">
        <v>738203.15737889439</v>
      </c>
      <c r="K184" s="54">
        <v>467395.375</v>
      </c>
      <c r="L184" s="54">
        <f t="shared" si="68"/>
        <v>1579.3976510334412</v>
      </c>
      <c r="M184" s="127">
        <f t="shared" si="69"/>
        <v>5.0162612552075991E-3</v>
      </c>
      <c r="N184" s="120">
        <f t="shared" si="70"/>
        <v>792204</v>
      </c>
      <c r="O184" s="125">
        <f t="shared" si="71"/>
        <v>2.8424211426578694E-2</v>
      </c>
      <c r="P184" s="55">
        <f t="shared" si="72"/>
        <v>3.3583055952275398E-2</v>
      </c>
      <c r="Q184" s="125">
        <f t="shared" si="73"/>
        <v>4.42938746205912E-2</v>
      </c>
      <c r="R184" s="55">
        <f t="shared" si="74"/>
        <v>3.9081570000000003E-2</v>
      </c>
      <c r="S184" s="56">
        <f t="shared" si="75"/>
        <v>792813.2894977082</v>
      </c>
      <c r="T184" s="123">
        <f t="shared" si="76"/>
        <v>0</v>
      </c>
      <c r="U184" s="49">
        <f t="shared" si="77"/>
        <v>4.42938746205912E-2</v>
      </c>
      <c r="V184" s="49">
        <f t="shared" si="83"/>
        <v>3.9081570000000003E-2</v>
      </c>
      <c r="W184" s="56">
        <f t="shared" si="78"/>
        <v>792813.2894977082</v>
      </c>
      <c r="X184" s="122">
        <f t="shared" si="79"/>
        <v>4.42938746205912E-2</v>
      </c>
      <c r="Y184" s="55">
        <f t="shared" si="80"/>
        <v>3.908157000000001E-2</v>
      </c>
      <c r="Z184" s="56">
        <f t="shared" si="81"/>
        <v>792813.2894977082</v>
      </c>
      <c r="AA184" s="124">
        <f t="shared" si="84"/>
        <v>792813.2894977082</v>
      </c>
      <c r="AB184" s="51">
        <f t="shared" si="85"/>
        <v>1696.2369161177689</v>
      </c>
      <c r="AC184" s="55">
        <f t="shared" si="86"/>
        <v>4.42938746205912E-2</v>
      </c>
      <c r="AD184" s="55">
        <f t="shared" si="87"/>
        <v>3.9081569999999788E-2</v>
      </c>
      <c r="AE184" s="116"/>
      <c r="AF184" s="160">
        <v>772296.31789196003</v>
      </c>
      <c r="AG184" s="118">
        <f t="shared" si="88"/>
        <v>1652.3405219659267</v>
      </c>
      <c r="AH184" s="55">
        <f t="shared" si="82"/>
        <v>2.6566191150245055E-2</v>
      </c>
      <c r="AI184" s="55">
        <f t="shared" si="82"/>
        <v>2.6566191150244833E-2</v>
      </c>
      <c r="AJ184" s="119">
        <f t="shared" si="89"/>
        <v>0</v>
      </c>
      <c r="AL184" s="120">
        <v>591289</v>
      </c>
      <c r="AM184" s="50">
        <v>65559</v>
      </c>
      <c r="AN184" s="50">
        <v>135356</v>
      </c>
    </row>
    <row r="185" spans="1:40">
      <c r="A185" s="9" t="s">
        <v>394</v>
      </c>
      <c r="B185" s="23" t="s">
        <v>395</v>
      </c>
      <c r="E185" s="134">
        <v>2470612</v>
      </c>
      <c r="F185" s="52">
        <v>1329445</v>
      </c>
      <c r="G185" s="251">
        <f t="shared" si="67"/>
        <v>1858.3784962898051</v>
      </c>
      <c r="H185" s="53">
        <v>-8.401362757527564E-3</v>
      </c>
      <c r="J185" s="131">
        <v>2495422.4269079515</v>
      </c>
      <c r="K185" s="54">
        <v>1338521.875</v>
      </c>
      <c r="L185" s="54">
        <f t="shared" si="68"/>
        <v>1864.3120247160334</v>
      </c>
      <c r="M185" s="127">
        <f t="shared" si="69"/>
        <v>6.8275671426798468E-3</v>
      </c>
      <c r="N185" s="120">
        <f t="shared" si="70"/>
        <v>2590986</v>
      </c>
      <c r="O185" s="125">
        <f t="shared" si="71"/>
        <v>-9.9423755434840944E-3</v>
      </c>
      <c r="P185" s="55">
        <f t="shared" si="72"/>
        <v>-3.1826906373851882E-3</v>
      </c>
      <c r="Q185" s="125">
        <f t="shared" si="73"/>
        <v>4.6175969185896282E-2</v>
      </c>
      <c r="R185" s="55">
        <f t="shared" si="74"/>
        <v>3.9081570000000003E-2</v>
      </c>
      <c r="S185" s="56">
        <f t="shared" si="75"/>
        <v>2590986</v>
      </c>
      <c r="T185" s="123">
        <f t="shared" si="76"/>
        <v>7.4975044461370738E-2</v>
      </c>
      <c r="U185" s="49">
        <f t="shared" si="77"/>
        <v>4.6708633105835728E-2</v>
      </c>
      <c r="V185" s="49">
        <f t="shared" si="83"/>
        <v>3.961062178336669E-2</v>
      </c>
      <c r="W185" s="56">
        <f t="shared" si="78"/>
        <v>2590986</v>
      </c>
      <c r="X185" s="122">
        <f t="shared" si="79"/>
        <v>4.6708633105835728E-2</v>
      </c>
      <c r="Y185" s="55">
        <f t="shared" si="80"/>
        <v>3.9610621783366717E-2</v>
      </c>
      <c r="Z185" s="56">
        <f t="shared" si="81"/>
        <v>2590986</v>
      </c>
      <c r="AA185" s="124">
        <f t="shared" si="84"/>
        <v>2590986</v>
      </c>
      <c r="AB185" s="51">
        <f t="shared" si="85"/>
        <v>1935.706878156175</v>
      </c>
      <c r="AC185" s="55">
        <f t="shared" si="86"/>
        <v>4.8722340861292679E-2</v>
      </c>
      <c r="AD185" s="55">
        <f t="shared" si="87"/>
        <v>4.1610674047700025E-2</v>
      </c>
      <c r="AE185" s="116"/>
      <c r="AF185" s="160">
        <v>2611842.7695004935</v>
      </c>
      <c r="AG185" s="118">
        <f t="shared" si="88"/>
        <v>1951.2888196171568</v>
      </c>
      <c r="AH185" s="55">
        <f t="shared" si="82"/>
        <v>-7.9854613547363229E-3</v>
      </c>
      <c r="AI185" s="55">
        <f t="shared" si="82"/>
        <v>-7.9854613547363229E-3</v>
      </c>
      <c r="AJ185" s="119">
        <f t="shared" si="89"/>
        <v>0</v>
      </c>
      <c r="AL185" s="120">
        <v>1858149</v>
      </c>
      <c r="AM185" s="50">
        <v>205739</v>
      </c>
      <c r="AN185" s="50">
        <v>527098</v>
      </c>
    </row>
    <row r="186" spans="1:40">
      <c r="A186" s="9" t="s">
        <v>396</v>
      </c>
      <c r="B186" s="23" t="s">
        <v>397</v>
      </c>
      <c r="E186" s="134">
        <v>1594743</v>
      </c>
      <c r="F186" s="52">
        <v>888936.5</v>
      </c>
      <c r="G186" s="251">
        <f t="shared" si="67"/>
        <v>1793.9897844221719</v>
      </c>
      <c r="H186" s="53">
        <v>-1.5122476271924867E-3</v>
      </c>
      <c r="J186" s="131">
        <v>1594890.7848578016</v>
      </c>
      <c r="K186" s="54">
        <v>892733.0625</v>
      </c>
      <c r="L186" s="54">
        <f t="shared" si="68"/>
        <v>1786.5259525523641</v>
      </c>
      <c r="M186" s="127">
        <f t="shared" si="69"/>
        <v>4.2709040522017627E-3</v>
      </c>
      <c r="N186" s="120">
        <f t="shared" si="70"/>
        <v>1663993</v>
      </c>
      <c r="O186" s="125">
        <f t="shared" si="71"/>
        <v>-9.2661428108264943E-5</v>
      </c>
      <c r="P186" s="55">
        <f t="shared" si="72"/>
        <v>4.1778468760245158E-3</v>
      </c>
      <c r="Q186" s="125">
        <f t="shared" si="73"/>
        <v>4.3519387687881217E-2</v>
      </c>
      <c r="R186" s="55">
        <f t="shared" si="74"/>
        <v>3.9081570000000003E-2</v>
      </c>
      <c r="S186" s="56">
        <f t="shared" si="75"/>
        <v>1664145.2388795346</v>
      </c>
      <c r="T186" s="123">
        <f t="shared" si="76"/>
        <v>0</v>
      </c>
      <c r="U186" s="49">
        <f t="shared" si="77"/>
        <v>4.3519387687881217E-2</v>
      </c>
      <c r="V186" s="49">
        <f t="shared" si="83"/>
        <v>3.9081570000000003E-2</v>
      </c>
      <c r="W186" s="56">
        <f t="shared" si="78"/>
        <v>1664145.2388795346</v>
      </c>
      <c r="X186" s="122">
        <f t="shared" si="79"/>
        <v>4.3519387687881217E-2</v>
      </c>
      <c r="Y186" s="55">
        <f t="shared" si="80"/>
        <v>3.908157000000001E-2</v>
      </c>
      <c r="Z186" s="56">
        <f t="shared" si="81"/>
        <v>1664145.2388795346</v>
      </c>
      <c r="AA186" s="124">
        <f t="shared" si="84"/>
        <v>1664145.2388795346</v>
      </c>
      <c r="AB186" s="51">
        <f t="shared" si="85"/>
        <v>1864.1017217613521</v>
      </c>
      <c r="AC186" s="55">
        <f t="shared" si="86"/>
        <v>4.3519387687881217E-2</v>
      </c>
      <c r="AD186" s="55">
        <f t="shared" si="87"/>
        <v>3.9081570000000232E-2</v>
      </c>
      <c r="AE186" s="116"/>
      <c r="AF186" s="160">
        <v>1668539.8453195659</v>
      </c>
      <c r="AG186" s="118">
        <f t="shared" si="88"/>
        <v>1869.024365073928</v>
      </c>
      <c r="AH186" s="55">
        <f t="shared" si="82"/>
        <v>-2.6338037130839709E-3</v>
      </c>
      <c r="AI186" s="55">
        <f t="shared" si="82"/>
        <v>-2.6338037130838599E-3</v>
      </c>
      <c r="AJ186" s="119">
        <f t="shared" si="89"/>
        <v>0</v>
      </c>
      <c r="AL186" s="120">
        <v>1234087</v>
      </c>
      <c r="AM186" s="50">
        <v>132491</v>
      </c>
      <c r="AN186" s="50">
        <v>297415</v>
      </c>
    </row>
    <row r="187" spans="1:40">
      <c r="A187" s="9" t="s">
        <v>398</v>
      </c>
      <c r="B187" s="23" t="s">
        <v>399</v>
      </c>
      <c r="E187" s="134">
        <v>1944440</v>
      </c>
      <c r="F187" s="52">
        <v>1058006.75</v>
      </c>
      <c r="G187" s="251">
        <f t="shared" si="67"/>
        <v>1837.8332652414554</v>
      </c>
      <c r="H187" s="53">
        <v>1.3893575288242532E-2</v>
      </c>
      <c r="J187" s="131">
        <v>1921193.2840581539</v>
      </c>
      <c r="K187" s="54">
        <v>1062176.125</v>
      </c>
      <c r="L187" s="54">
        <f t="shared" si="68"/>
        <v>1808.7332588634054</v>
      </c>
      <c r="M187" s="127">
        <f t="shared" si="69"/>
        <v>3.9407829864979149E-3</v>
      </c>
      <c r="N187" s="120">
        <f t="shared" si="70"/>
        <v>2025418</v>
      </c>
      <c r="O187" s="125">
        <f t="shared" si="71"/>
        <v>1.2100144287794823E-2</v>
      </c>
      <c r="P187" s="55">
        <f t="shared" si="72"/>
        <v>1.6088611317036428E-2</v>
      </c>
      <c r="Q187" s="125">
        <f t="shared" si="73"/>
        <v>4.3176364972639547E-2</v>
      </c>
      <c r="R187" s="55">
        <f t="shared" si="74"/>
        <v>3.9081570000000003E-2</v>
      </c>
      <c r="S187" s="56">
        <f t="shared" si="75"/>
        <v>2028393.8511073992</v>
      </c>
      <c r="T187" s="123">
        <f t="shared" si="76"/>
        <v>0</v>
      </c>
      <c r="U187" s="49">
        <f t="shared" si="77"/>
        <v>4.3176364972639547E-2</v>
      </c>
      <c r="V187" s="49">
        <f t="shared" si="83"/>
        <v>3.9081570000000003E-2</v>
      </c>
      <c r="W187" s="56">
        <f t="shared" si="78"/>
        <v>2028393.8511073992</v>
      </c>
      <c r="X187" s="122">
        <f t="shared" si="79"/>
        <v>4.3176364972639547E-2</v>
      </c>
      <c r="Y187" s="55">
        <f t="shared" si="80"/>
        <v>3.908157000000001E-2</v>
      </c>
      <c r="Z187" s="56">
        <f t="shared" si="81"/>
        <v>2028393.8511073992</v>
      </c>
      <c r="AA187" s="124">
        <f t="shared" si="84"/>
        <v>2028393.8511073992</v>
      </c>
      <c r="AB187" s="51">
        <f t="shared" si="85"/>
        <v>1909.6586746453177</v>
      </c>
      <c r="AC187" s="55">
        <f t="shared" si="86"/>
        <v>4.3176364972639547E-2</v>
      </c>
      <c r="AD187" s="55">
        <f t="shared" si="87"/>
        <v>3.9081569999999788E-2</v>
      </c>
      <c r="AE187" s="116"/>
      <c r="AF187" s="160">
        <v>2008693.48343155</v>
      </c>
      <c r="AG187" s="118">
        <f t="shared" si="88"/>
        <v>1891.1114985111815</v>
      </c>
      <c r="AH187" s="55">
        <f t="shared" si="82"/>
        <v>9.8075529384373805E-3</v>
      </c>
      <c r="AI187" s="55">
        <f t="shared" si="82"/>
        <v>9.8075529384373805E-3</v>
      </c>
      <c r="AJ187" s="119">
        <f t="shared" si="89"/>
        <v>0</v>
      </c>
      <c r="AL187" s="120">
        <v>1565120</v>
      </c>
      <c r="AM187" s="50">
        <v>158020</v>
      </c>
      <c r="AN187" s="50">
        <v>302278</v>
      </c>
    </row>
    <row r="188" spans="1:40">
      <c r="A188" s="9" t="s">
        <v>400</v>
      </c>
      <c r="B188" s="23" t="s">
        <v>401</v>
      </c>
      <c r="E188" s="134">
        <v>1180103</v>
      </c>
      <c r="F188" s="52">
        <v>540072.5</v>
      </c>
      <c r="G188" s="251">
        <f t="shared" si="67"/>
        <v>2185.0825583602204</v>
      </c>
      <c r="H188" s="53">
        <v>1.457470683424944E-2</v>
      </c>
      <c r="J188" s="131">
        <v>1162689.4650252059</v>
      </c>
      <c r="K188" s="54">
        <v>543229</v>
      </c>
      <c r="L188" s="54">
        <f t="shared" si="68"/>
        <v>2140.3302567153187</v>
      </c>
      <c r="M188" s="127">
        <f t="shared" si="69"/>
        <v>5.8445856806261798E-3</v>
      </c>
      <c r="N188" s="120">
        <f t="shared" si="70"/>
        <v>1233475</v>
      </c>
      <c r="O188" s="125">
        <f t="shared" si="71"/>
        <v>1.4976943972238255E-2</v>
      </c>
      <c r="P188" s="55">
        <f t="shared" si="72"/>
        <v>2.0909063685144336E-2</v>
      </c>
      <c r="Q188" s="125">
        <f t="shared" si="73"/>
        <v>4.5154571265024535E-2</v>
      </c>
      <c r="R188" s="55">
        <f t="shared" si="74"/>
        <v>3.9081570000000003E-2</v>
      </c>
      <c r="S188" s="56">
        <f t="shared" si="75"/>
        <v>1233475</v>
      </c>
      <c r="T188" s="123">
        <f t="shared" si="76"/>
        <v>0</v>
      </c>
      <c r="U188" s="49">
        <f t="shared" si="77"/>
        <v>4.5154571265024535E-2</v>
      </c>
      <c r="V188" s="49">
        <f t="shared" si="83"/>
        <v>3.9081570000000003E-2</v>
      </c>
      <c r="W188" s="56">
        <f t="shared" si="78"/>
        <v>1233475</v>
      </c>
      <c r="X188" s="122">
        <f t="shared" si="79"/>
        <v>4.5154571265024535E-2</v>
      </c>
      <c r="Y188" s="55">
        <f t="shared" si="80"/>
        <v>3.908157000000001E-2</v>
      </c>
      <c r="Z188" s="56">
        <f t="shared" si="81"/>
        <v>1233475</v>
      </c>
      <c r="AA188" s="124">
        <f t="shared" si="84"/>
        <v>1233475</v>
      </c>
      <c r="AB188" s="51">
        <f t="shared" si="85"/>
        <v>2270.6354042217927</v>
      </c>
      <c r="AC188" s="55">
        <f t="shared" si="86"/>
        <v>4.5226560732410714E-2</v>
      </c>
      <c r="AD188" s="55">
        <f t="shared" si="87"/>
        <v>3.9153141163588145E-2</v>
      </c>
      <c r="AE188" s="116"/>
      <c r="AF188" s="160">
        <v>1216545.6251943111</v>
      </c>
      <c r="AG188" s="118">
        <f t="shared" si="88"/>
        <v>2239.4710613651168</v>
      </c>
      <c r="AH188" s="55">
        <f t="shared" si="82"/>
        <v>1.391593907789912E-2</v>
      </c>
      <c r="AI188" s="55">
        <f t="shared" si="82"/>
        <v>1.3915939077899564E-2</v>
      </c>
      <c r="AJ188" s="119">
        <f t="shared" si="89"/>
        <v>0</v>
      </c>
      <c r="AL188" s="120">
        <v>914583</v>
      </c>
      <c r="AM188" s="50">
        <v>89619</v>
      </c>
      <c r="AN188" s="50">
        <v>229273</v>
      </c>
    </row>
    <row r="189" spans="1:40">
      <c r="A189" s="9" t="s">
        <v>402</v>
      </c>
      <c r="B189" s="23" t="s">
        <v>403</v>
      </c>
      <c r="E189" s="134">
        <v>450960</v>
      </c>
      <c r="F189" s="52">
        <v>220334</v>
      </c>
      <c r="G189" s="251">
        <f t="shared" si="67"/>
        <v>2046.7109025388729</v>
      </c>
      <c r="H189" s="53">
        <v>1.3073700377052244E-2</v>
      </c>
      <c r="J189" s="131">
        <v>445266.94253656338</v>
      </c>
      <c r="K189" s="54">
        <v>220946.0625</v>
      </c>
      <c r="L189" s="54">
        <f t="shared" si="68"/>
        <v>2015.2743954718062</v>
      </c>
      <c r="M189" s="127">
        <f t="shared" si="69"/>
        <v>2.7778849383208737E-3</v>
      </c>
      <c r="N189" s="120">
        <f t="shared" si="70"/>
        <v>469261</v>
      </c>
      <c r="O189" s="125">
        <f t="shared" si="71"/>
        <v>1.2785717778653893E-2</v>
      </c>
      <c r="P189" s="55">
        <f t="shared" si="72"/>
        <v>1.5599119969817776E-2</v>
      </c>
      <c r="Q189" s="125">
        <f t="shared" si="73"/>
        <v>4.1968019042989857E-2</v>
      </c>
      <c r="R189" s="55">
        <f t="shared" si="74"/>
        <v>3.9081570000000003E-2</v>
      </c>
      <c r="S189" s="56">
        <f t="shared" si="75"/>
        <v>469885.89786762669</v>
      </c>
      <c r="T189" s="123">
        <f t="shared" si="76"/>
        <v>0</v>
      </c>
      <c r="U189" s="49">
        <f t="shared" si="77"/>
        <v>4.1968019042989857E-2</v>
      </c>
      <c r="V189" s="49">
        <f t="shared" si="83"/>
        <v>3.9081570000000003E-2</v>
      </c>
      <c r="W189" s="56">
        <f t="shared" si="78"/>
        <v>469885.89786762669</v>
      </c>
      <c r="X189" s="122">
        <f t="shared" si="79"/>
        <v>4.1968019042989857E-2</v>
      </c>
      <c r="Y189" s="55">
        <f t="shared" si="80"/>
        <v>3.908157000000001E-2</v>
      </c>
      <c r="Z189" s="56">
        <f t="shared" si="81"/>
        <v>469885.89786762669</v>
      </c>
      <c r="AA189" s="124">
        <f t="shared" si="84"/>
        <v>469885.89786762669</v>
      </c>
      <c r="AB189" s="51">
        <f t="shared" si="85"/>
        <v>2126.699577946209</v>
      </c>
      <c r="AC189" s="55">
        <f t="shared" si="86"/>
        <v>4.1968019042989857E-2</v>
      </c>
      <c r="AD189" s="55">
        <f t="shared" si="87"/>
        <v>3.908157000000001E-2</v>
      </c>
      <c r="AE189" s="116"/>
      <c r="AF189" s="160">
        <v>465663.0612829437</v>
      </c>
      <c r="AG189" s="118">
        <f t="shared" si="88"/>
        <v>2107.5870554739745</v>
      </c>
      <c r="AH189" s="55">
        <f t="shared" si="82"/>
        <v>9.0684379668179993E-3</v>
      </c>
      <c r="AI189" s="55">
        <f t="shared" si="82"/>
        <v>9.0684379668179993E-3</v>
      </c>
      <c r="AJ189" s="119">
        <f t="shared" si="89"/>
        <v>0</v>
      </c>
      <c r="AL189" s="120">
        <v>363207</v>
      </c>
      <c r="AM189" s="50">
        <v>33111</v>
      </c>
      <c r="AN189" s="50">
        <v>72943</v>
      </c>
    </row>
    <row r="190" spans="1:40">
      <c r="A190" s="9" t="s">
        <v>404</v>
      </c>
      <c r="B190" s="23" t="s">
        <v>405</v>
      </c>
      <c r="E190" s="134">
        <v>295494</v>
      </c>
      <c r="F190" s="52">
        <v>169595.8125</v>
      </c>
      <c r="G190" s="251">
        <f t="shared" si="67"/>
        <v>1742.3425475201518</v>
      </c>
      <c r="H190" s="53">
        <v>-2.3046796357013566E-2</v>
      </c>
      <c r="J190" s="131">
        <v>302995.9361374696</v>
      </c>
      <c r="K190" s="54">
        <v>170773.859375</v>
      </c>
      <c r="L190" s="54">
        <f t="shared" si="68"/>
        <v>1774.2524367978644</v>
      </c>
      <c r="M190" s="127">
        <f t="shared" si="69"/>
        <v>6.946202607449381E-3</v>
      </c>
      <c r="N190" s="120">
        <f t="shared" si="70"/>
        <v>309182</v>
      </c>
      <c r="O190" s="125">
        <f t="shared" si="71"/>
        <v>-2.4759197212684603E-2</v>
      </c>
      <c r="P190" s="55">
        <f t="shared" si="72"/>
        <v>-1.7984977005472191E-2</v>
      </c>
      <c r="Q190" s="125">
        <f t="shared" si="73"/>
        <v>4.629924111088668E-2</v>
      </c>
      <c r="R190" s="55">
        <f t="shared" si="74"/>
        <v>3.9081570000000003E-2</v>
      </c>
      <c r="S190" s="56">
        <f t="shared" si="75"/>
        <v>309182</v>
      </c>
      <c r="T190" s="123">
        <f t="shared" si="76"/>
        <v>0.42367436997578778</v>
      </c>
      <c r="U190" s="49">
        <f t="shared" si="77"/>
        <v>4.9309611347246429E-2</v>
      </c>
      <c r="V190" s="49">
        <f t="shared" si="83"/>
        <v>4.2071173842354953E-2</v>
      </c>
      <c r="W190" s="56">
        <f t="shared" si="78"/>
        <v>310064.69429544325</v>
      </c>
      <c r="X190" s="122">
        <f t="shared" si="79"/>
        <v>4.9309611347246429E-2</v>
      </c>
      <c r="Y190" s="55">
        <f t="shared" si="80"/>
        <v>4.2071173842354925E-2</v>
      </c>
      <c r="Z190" s="56">
        <f t="shared" si="81"/>
        <v>310064.69429544325</v>
      </c>
      <c r="AA190" s="124">
        <f t="shared" si="84"/>
        <v>310064.69429544325</v>
      </c>
      <c r="AB190" s="51">
        <f t="shared" si="85"/>
        <v>1815.6449437298033</v>
      </c>
      <c r="AC190" s="55">
        <f t="shared" si="86"/>
        <v>4.9309611347246429E-2</v>
      </c>
      <c r="AD190" s="55">
        <f t="shared" si="87"/>
        <v>4.2071173842354703E-2</v>
      </c>
      <c r="AE190" s="116"/>
      <c r="AF190" s="160">
        <v>316767.52402702079</v>
      </c>
      <c r="AG190" s="118">
        <f t="shared" si="88"/>
        <v>1854.8946846216977</v>
      </c>
      <c r="AH190" s="55">
        <f t="shared" si="82"/>
        <v>-2.1160091307231954E-2</v>
      </c>
      <c r="AI190" s="55">
        <f t="shared" si="82"/>
        <v>-2.1160091307231954E-2</v>
      </c>
      <c r="AJ190" s="119">
        <f t="shared" si="89"/>
        <v>0</v>
      </c>
      <c r="AL190" s="120">
        <v>238002</v>
      </c>
      <c r="AM190" s="50">
        <v>27579</v>
      </c>
      <c r="AN190" s="50">
        <v>43601</v>
      </c>
    </row>
    <row r="191" spans="1:40">
      <c r="A191" s="9" t="s">
        <v>406</v>
      </c>
      <c r="B191" s="23" t="s">
        <v>407</v>
      </c>
      <c r="E191" s="134">
        <v>511501</v>
      </c>
      <c r="F191" s="52">
        <v>283903.5</v>
      </c>
      <c r="G191" s="251">
        <f t="shared" si="67"/>
        <v>1801.6720470159755</v>
      </c>
      <c r="H191" s="53">
        <v>1.0514162291947127E-2</v>
      </c>
      <c r="J191" s="131">
        <v>504778.35404122388</v>
      </c>
      <c r="K191" s="54">
        <v>286350.625</v>
      </c>
      <c r="L191" s="54">
        <f t="shared" si="68"/>
        <v>1762.7981571237146</v>
      </c>
      <c r="M191" s="127">
        <f t="shared" si="69"/>
        <v>8.6195661554013814E-3</v>
      </c>
      <c r="N191" s="120">
        <f t="shared" si="70"/>
        <v>535939</v>
      </c>
      <c r="O191" s="125">
        <f t="shared" si="71"/>
        <v>1.3318015530886074E-2</v>
      </c>
      <c r="P191" s="55">
        <f t="shared" si="72"/>
        <v>2.2052377202214535E-2</v>
      </c>
      <c r="Q191" s="125">
        <f t="shared" si="73"/>
        <v>4.803800233347344E-2</v>
      </c>
      <c r="R191" s="55">
        <f t="shared" si="74"/>
        <v>3.9081570000000003E-2</v>
      </c>
      <c r="S191" s="56">
        <f t="shared" si="75"/>
        <v>536072.48623157397</v>
      </c>
      <c r="T191" s="123">
        <f t="shared" si="76"/>
        <v>0</v>
      </c>
      <c r="U191" s="49">
        <f t="shared" si="77"/>
        <v>4.803800233347344E-2</v>
      </c>
      <c r="V191" s="49">
        <f t="shared" si="83"/>
        <v>3.9081570000000003E-2</v>
      </c>
      <c r="W191" s="56">
        <f t="shared" si="78"/>
        <v>536072.48623157397</v>
      </c>
      <c r="X191" s="122">
        <f t="shared" si="79"/>
        <v>4.803800233347344E-2</v>
      </c>
      <c r="Y191" s="55">
        <f t="shared" si="80"/>
        <v>3.908157000000001E-2</v>
      </c>
      <c r="Z191" s="56">
        <f t="shared" si="81"/>
        <v>536072.48623157397</v>
      </c>
      <c r="AA191" s="124">
        <f t="shared" si="84"/>
        <v>536072.48623157397</v>
      </c>
      <c r="AB191" s="51">
        <f t="shared" si="85"/>
        <v>1872.0842192384737</v>
      </c>
      <c r="AC191" s="55">
        <f t="shared" si="86"/>
        <v>4.803800233347344E-2</v>
      </c>
      <c r="AD191" s="55">
        <f t="shared" si="87"/>
        <v>3.908157000000001E-2</v>
      </c>
      <c r="AE191" s="116"/>
      <c r="AF191" s="160">
        <v>528156.85536833236</v>
      </c>
      <c r="AG191" s="118">
        <f t="shared" si="88"/>
        <v>1844.4410776764757</v>
      </c>
      <c r="AH191" s="55">
        <f t="shared" si="82"/>
        <v>1.4987272782289951E-2</v>
      </c>
      <c r="AI191" s="55">
        <f t="shared" si="82"/>
        <v>1.4987272782289729E-2</v>
      </c>
      <c r="AJ191" s="119">
        <f t="shared" si="89"/>
        <v>0</v>
      </c>
      <c r="AL191" s="120">
        <v>400399</v>
      </c>
      <c r="AM191" s="50">
        <v>40687</v>
      </c>
      <c r="AN191" s="50">
        <v>94853</v>
      </c>
    </row>
    <row r="192" spans="1:40">
      <c r="A192" s="9" t="s">
        <v>408</v>
      </c>
      <c r="B192" s="23" t="s">
        <v>409</v>
      </c>
      <c r="E192" s="134">
        <v>334894</v>
      </c>
      <c r="F192" s="52">
        <v>187122.96875</v>
      </c>
      <c r="G192" s="251">
        <f t="shared" si="67"/>
        <v>1789.7001219953122</v>
      </c>
      <c r="H192" s="53">
        <v>1.3090686034835874E-2</v>
      </c>
      <c r="J192" s="131">
        <v>329998.07214230148</v>
      </c>
      <c r="K192" s="54">
        <v>188116.6875</v>
      </c>
      <c r="L192" s="54">
        <f t="shared" si="68"/>
        <v>1754.2200882221121</v>
      </c>
      <c r="M192" s="127">
        <f t="shared" si="69"/>
        <v>5.3105118876541901E-3</v>
      </c>
      <c r="N192" s="120">
        <f t="shared" si="70"/>
        <v>349433</v>
      </c>
      <c r="O192" s="125">
        <f t="shared" si="71"/>
        <v>1.4836231696490954E-2</v>
      </c>
      <c r="P192" s="55">
        <f t="shared" si="72"/>
        <v>2.0225531568937249E-2</v>
      </c>
      <c r="Q192" s="125">
        <f t="shared" si="73"/>
        <v>4.4599625029727363E-2</v>
      </c>
      <c r="R192" s="55">
        <f t="shared" si="74"/>
        <v>3.9081570000000003E-2</v>
      </c>
      <c r="S192" s="56">
        <f t="shared" si="75"/>
        <v>349830.14682470553</v>
      </c>
      <c r="T192" s="123">
        <f t="shared" si="76"/>
        <v>0</v>
      </c>
      <c r="U192" s="49">
        <f t="shared" si="77"/>
        <v>4.4599625029727363E-2</v>
      </c>
      <c r="V192" s="49">
        <f t="shared" si="83"/>
        <v>3.9081570000000003E-2</v>
      </c>
      <c r="W192" s="56">
        <f t="shared" si="78"/>
        <v>349830.14682470553</v>
      </c>
      <c r="X192" s="122">
        <f t="shared" si="79"/>
        <v>4.4599625029727363E-2</v>
      </c>
      <c r="Y192" s="55">
        <f t="shared" si="80"/>
        <v>3.908157000000001E-2</v>
      </c>
      <c r="Z192" s="56">
        <f t="shared" si="81"/>
        <v>349830.14682470553</v>
      </c>
      <c r="AA192" s="124">
        <f t="shared" si="84"/>
        <v>349830.14682470553</v>
      </c>
      <c r="AB192" s="51">
        <f t="shared" si="85"/>
        <v>1859.6444125920807</v>
      </c>
      <c r="AC192" s="55">
        <f t="shared" si="86"/>
        <v>4.4599625029727363E-2</v>
      </c>
      <c r="AD192" s="55">
        <f t="shared" si="87"/>
        <v>3.908157000000001E-2</v>
      </c>
      <c r="AE192" s="116"/>
      <c r="AF192" s="160">
        <v>345043.1142802707</v>
      </c>
      <c r="AG192" s="118">
        <f t="shared" si="88"/>
        <v>1834.1972680136137</v>
      </c>
      <c r="AH192" s="55">
        <f t="shared" si="82"/>
        <v>1.3873722866257321E-2</v>
      </c>
      <c r="AI192" s="55">
        <f t="shared" si="82"/>
        <v>1.3873722866257321E-2</v>
      </c>
      <c r="AJ192" s="119">
        <f t="shared" si="89"/>
        <v>0</v>
      </c>
      <c r="AL192" s="120">
        <v>266041</v>
      </c>
      <c r="AM192" s="50">
        <v>27374</v>
      </c>
      <c r="AN192" s="50">
        <v>56018</v>
      </c>
    </row>
    <row r="193" spans="1:40">
      <c r="A193" s="9" t="s">
        <v>410</v>
      </c>
      <c r="B193" s="23" t="s">
        <v>411</v>
      </c>
      <c r="E193" s="134">
        <v>354813</v>
      </c>
      <c r="F193" s="52">
        <v>191002.90625</v>
      </c>
      <c r="G193" s="251">
        <f t="shared" si="67"/>
        <v>1857.6314202025394</v>
      </c>
      <c r="H193" s="53">
        <v>-1.3320461045284948E-2</v>
      </c>
      <c r="J193" s="131">
        <v>359285.42637401697</v>
      </c>
      <c r="K193" s="54">
        <v>192351.65625</v>
      </c>
      <c r="L193" s="54">
        <f t="shared" si="68"/>
        <v>1867.8572016403782</v>
      </c>
      <c r="M193" s="127">
        <f t="shared" si="69"/>
        <v>7.0614108784012863E-3</v>
      </c>
      <c r="N193" s="120">
        <f t="shared" si="70"/>
        <v>371050</v>
      </c>
      <c r="O193" s="125">
        <f t="shared" si="71"/>
        <v>-1.2448115191182718E-2</v>
      </c>
      <c r="P193" s="55">
        <f t="shared" si="72"/>
        <v>-5.4746055688081885E-3</v>
      </c>
      <c r="Q193" s="125">
        <f t="shared" si="73"/>
        <v>4.6418951901944228E-2</v>
      </c>
      <c r="R193" s="55">
        <f t="shared" si="74"/>
        <v>3.9081570000000003E-2</v>
      </c>
      <c r="S193" s="56">
        <f t="shared" si="75"/>
        <v>371283.04758118454</v>
      </c>
      <c r="T193" s="123">
        <f t="shared" si="76"/>
        <v>0.12896597335237192</v>
      </c>
      <c r="U193" s="49">
        <f t="shared" si="77"/>
        <v>4.7335409857803601E-2</v>
      </c>
      <c r="V193" s="49">
        <f t="shared" si="83"/>
        <v>3.9991601847074752E-2</v>
      </c>
      <c r="W193" s="56">
        <f t="shared" si="78"/>
        <v>371608.21877787687</v>
      </c>
      <c r="X193" s="122">
        <f t="shared" si="79"/>
        <v>4.7335409857803601E-2</v>
      </c>
      <c r="Y193" s="55">
        <f t="shared" si="80"/>
        <v>3.9991601847074731E-2</v>
      </c>
      <c r="Z193" s="56">
        <f t="shared" si="81"/>
        <v>371608.21877787687</v>
      </c>
      <c r="AA193" s="124">
        <f t="shared" si="84"/>
        <v>371608.21877787687</v>
      </c>
      <c r="AB193" s="51">
        <f t="shared" si="85"/>
        <v>1931.9210763378953</v>
      </c>
      <c r="AC193" s="55">
        <f t="shared" si="86"/>
        <v>4.7335409857803601E-2</v>
      </c>
      <c r="AD193" s="55">
        <f t="shared" si="87"/>
        <v>3.9991601847074731E-2</v>
      </c>
      <c r="AE193" s="116"/>
      <c r="AF193" s="160">
        <v>375728.36701586918</v>
      </c>
      <c r="AG193" s="118">
        <f t="shared" si="88"/>
        <v>1953.3409503245136</v>
      </c>
      <c r="AH193" s="55">
        <f t="shared" si="82"/>
        <v>-1.0965763034384568E-2</v>
      </c>
      <c r="AI193" s="55">
        <f t="shared" si="82"/>
        <v>-1.0965763034384679E-2</v>
      </c>
      <c r="AJ193" s="119">
        <f t="shared" si="89"/>
        <v>0</v>
      </c>
      <c r="AL193" s="120">
        <v>282178</v>
      </c>
      <c r="AM193" s="50">
        <v>29028</v>
      </c>
      <c r="AN193" s="50">
        <v>59844</v>
      </c>
    </row>
    <row r="194" spans="1:40">
      <c r="A194" s="9" t="s">
        <v>412</v>
      </c>
      <c r="B194" s="23" t="s">
        <v>413</v>
      </c>
      <c r="E194" s="134">
        <v>534412</v>
      </c>
      <c r="F194" s="52">
        <v>311412.78125</v>
      </c>
      <c r="G194" s="251">
        <f t="shared" si="67"/>
        <v>1716.0888446995943</v>
      </c>
      <c r="H194" s="53">
        <v>3.7265009983766806E-3</v>
      </c>
      <c r="J194" s="131">
        <v>530782.85713083926</v>
      </c>
      <c r="K194" s="54">
        <v>313306.78125</v>
      </c>
      <c r="L194" s="54">
        <f t="shared" si="68"/>
        <v>1694.1314037735633</v>
      </c>
      <c r="M194" s="127">
        <f t="shared" si="69"/>
        <v>6.0819597461527763E-3</v>
      </c>
      <c r="N194" s="120">
        <f t="shared" si="70"/>
        <v>558306</v>
      </c>
      <c r="O194" s="125">
        <f t="shared" si="71"/>
        <v>6.8373400165524512E-3</v>
      </c>
      <c r="P194" s="55">
        <f t="shared" si="72"/>
        <v>1.2960884189456845E-2</v>
      </c>
      <c r="Q194" s="125">
        <f t="shared" si="73"/>
        <v>4.5401222281709286E-2</v>
      </c>
      <c r="R194" s="55">
        <f t="shared" si="74"/>
        <v>3.9081570000000003E-2</v>
      </c>
      <c r="S194" s="56">
        <f t="shared" si="75"/>
        <v>558674.95800201281</v>
      </c>
      <c r="T194" s="123">
        <f t="shared" si="76"/>
        <v>0</v>
      </c>
      <c r="U194" s="49">
        <f t="shared" si="77"/>
        <v>4.5401222281709286E-2</v>
      </c>
      <c r="V194" s="49">
        <f t="shared" si="83"/>
        <v>3.9081570000000003E-2</v>
      </c>
      <c r="W194" s="56">
        <f t="shared" si="78"/>
        <v>558674.95800201281</v>
      </c>
      <c r="X194" s="122">
        <f t="shared" si="79"/>
        <v>4.5401222281709286E-2</v>
      </c>
      <c r="Y194" s="55">
        <f t="shared" si="80"/>
        <v>3.908157000000001E-2</v>
      </c>
      <c r="Z194" s="56">
        <f t="shared" si="81"/>
        <v>558674.95800201281</v>
      </c>
      <c r="AA194" s="124">
        <f t="shared" si="84"/>
        <v>558674.95800201281</v>
      </c>
      <c r="AB194" s="51">
        <f t="shared" si="85"/>
        <v>1783.1562910099406</v>
      </c>
      <c r="AC194" s="55">
        <f t="shared" si="86"/>
        <v>4.5401222281709286E-2</v>
      </c>
      <c r="AD194" s="55">
        <f t="shared" si="87"/>
        <v>3.908157000000001E-2</v>
      </c>
      <c r="AE194" s="116"/>
      <c r="AF194" s="160">
        <v>555231.14795455057</v>
      </c>
      <c r="AG194" s="118">
        <f t="shared" si="88"/>
        <v>1772.1644764257733</v>
      </c>
      <c r="AH194" s="55">
        <f t="shared" si="82"/>
        <v>6.2024799223694416E-3</v>
      </c>
      <c r="AI194" s="55">
        <f t="shared" si="82"/>
        <v>6.2024799223694416E-3</v>
      </c>
      <c r="AJ194" s="119">
        <f t="shared" si="89"/>
        <v>0</v>
      </c>
      <c r="AL194" s="120">
        <v>421087</v>
      </c>
      <c r="AM194" s="50">
        <v>43484</v>
      </c>
      <c r="AN194" s="50">
        <v>93735</v>
      </c>
    </row>
    <row r="195" spans="1:40">
      <c r="A195" s="9" t="s">
        <v>414</v>
      </c>
      <c r="B195" s="23" t="s">
        <v>415</v>
      </c>
      <c r="E195" s="134">
        <v>855966</v>
      </c>
      <c r="F195" s="52">
        <v>500118.6875</v>
      </c>
      <c r="G195" s="251">
        <f t="shared" si="67"/>
        <v>1711.5257265806529</v>
      </c>
      <c r="H195" s="53">
        <v>-1.0853267621315776E-3</v>
      </c>
      <c r="J195" s="131">
        <v>855215.55214838893</v>
      </c>
      <c r="K195" s="54">
        <v>503703.3125</v>
      </c>
      <c r="L195" s="54">
        <f t="shared" si="68"/>
        <v>1697.8557236476163</v>
      </c>
      <c r="M195" s="127">
        <f t="shared" si="69"/>
        <v>7.1675486031503866E-3</v>
      </c>
      <c r="N195" s="120">
        <f t="shared" si="70"/>
        <v>895584</v>
      </c>
      <c r="O195" s="125">
        <f t="shared" si="71"/>
        <v>8.7749556205540813E-4</v>
      </c>
      <c r="P195" s="55">
        <f t="shared" si="72"/>
        <v>8.0513336572958227E-3</v>
      </c>
      <c r="Q195" s="125">
        <f t="shared" si="73"/>
        <v>4.6529237655612787E-2</v>
      </c>
      <c r="R195" s="55">
        <f t="shared" si="74"/>
        <v>3.9081570000000003E-2</v>
      </c>
      <c r="S195" s="56">
        <f t="shared" si="75"/>
        <v>895793.44543912425</v>
      </c>
      <c r="T195" s="123">
        <f t="shared" si="76"/>
        <v>0</v>
      </c>
      <c r="U195" s="49">
        <f t="shared" si="77"/>
        <v>4.6529237655612787E-2</v>
      </c>
      <c r="V195" s="49">
        <f t="shared" si="83"/>
        <v>3.9081570000000003E-2</v>
      </c>
      <c r="W195" s="56">
        <f t="shared" si="78"/>
        <v>895793.44543912425</v>
      </c>
      <c r="X195" s="122">
        <f t="shared" si="79"/>
        <v>4.6529237655612787E-2</v>
      </c>
      <c r="Y195" s="55">
        <f t="shared" si="80"/>
        <v>3.908157000000001E-2</v>
      </c>
      <c r="Z195" s="56">
        <f t="shared" si="81"/>
        <v>895793.44543912425</v>
      </c>
      <c r="AA195" s="124">
        <f t="shared" si="84"/>
        <v>895793.44543912425</v>
      </c>
      <c r="AB195" s="51">
        <f t="shared" si="85"/>
        <v>1778.4148390708156</v>
      </c>
      <c r="AC195" s="55">
        <f t="shared" si="86"/>
        <v>4.6529237655612787E-2</v>
      </c>
      <c r="AD195" s="55">
        <f t="shared" si="87"/>
        <v>3.908157000000001E-2</v>
      </c>
      <c r="AE195" s="116"/>
      <c r="AF195" s="160">
        <v>894992.99099474074</v>
      </c>
      <c r="AG195" s="118">
        <f t="shared" si="88"/>
        <v>1776.8257003367248</v>
      </c>
      <c r="AH195" s="55">
        <f t="shared" si="82"/>
        <v>8.9436951175869694E-4</v>
      </c>
      <c r="AI195" s="55">
        <f t="shared" si="82"/>
        <v>8.9436951175891899E-4</v>
      </c>
      <c r="AJ195" s="119">
        <f t="shared" si="89"/>
        <v>0</v>
      </c>
      <c r="AL195" s="120">
        <v>657368</v>
      </c>
      <c r="AM195" s="50">
        <v>71439</v>
      </c>
      <c r="AN195" s="50">
        <v>166777</v>
      </c>
    </row>
    <row r="196" spans="1:40">
      <c r="A196" s="9" t="s">
        <v>416</v>
      </c>
      <c r="B196" s="23" t="s">
        <v>417</v>
      </c>
      <c r="E196" s="134">
        <v>309692</v>
      </c>
      <c r="F196" s="52">
        <v>173388.34375</v>
      </c>
      <c r="G196" s="251">
        <f t="shared" si="67"/>
        <v>1786.1177591414648</v>
      </c>
      <c r="H196" s="53">
        <v>8.1422828191339836E-3</v>
      </c>
      <c r="J196" s="131">
        <v>307727.65064195148</v>
      </c>
      <c r="K196" s="54">
        <v>174816.46875</v>
      </c>
      <c r="L196" s="54">
        <f t="shared" si="68"/>
        <v>1760.2898219047308</v>
      </c>
      <c r="M196" s="127">
        <f t="shared" si="69"/>
        <v>8.2365686707241981E-3</v>
      </c>
      <c r="N196" s="120">
        <f t="shared" si="70"/>
        <v>324241</v>
      </c>
      <c r="O196" s="125">
        <f t="shared" si="71"/>
        <v>6.3834021868061086E-3</v>
      </c>
      <c r="P196" s="55">
        <f t="shared" si="72"/>
        <v>1.4672548187994794E-2</v>
      </c>
      <c r="Q196" s="125">
        <f t="shared" si="73"/>
        <v>4.764003670578898E-2</v>
      </c>
      <c r="R196" s="55">
        <f t="shared" si="74"/>
        <v>3.9081570000000003E-2</v>
      </c>
      <c r="S196" s="56">
        <f t="shared" si="75"/>
        <v>324445.73824748921</v>
      </c>
      <c r="T196" s="123">
        <f t="shared" si="76"/>
        <v>0</v>
      </c>
      <c r="U196" s="49">
        <f t="shared" si="77"/>
        <v>4.764003670578898E-2</v>
      </c>
      <c r="V196" s="49">
        <f t="shared" si="83"/>
        <v>3.9081570000000003E-2</v>
      </c>
      <c r="W196" s="56">
        <f t="shared" si="78"/>
        <v>324445.73824748921</v>
      </c>
      <c r="X196" s="122">
        <f t="shared" si="79"/>
        <v>4.764003670578898E-2</v>
      </c>
      <c r="Y196" s="55">
        <f t="shared" si="80"/>
        <v>3.908157000000001E-2</v>
      </c>
      <c r="Z196" s="56">
        <f t="shared" si="81"/>
        <v>324445.73824748921</v>
      </c>
      <c r="AA196" s="124">
        <f t="shared" si="84"/>
        <v>324445.73824748921</v>
      </c>
      <c r="AB196" s="51">
        <f t="shared" si="85"/>
        <v>1855.9220453735954</v>
      </c>
      <c r="AC196" s="55">
        <f t="shared" si="86"/>
        <v>4.764003670578898E-2</v>
      </c>
      <c r="AD196" s="55">
        <f t="shared" si="87"/>
        <v>3.9081570000000232E-2</v>
      </c>
      <c r="AE196" s="116"/>
      <c r="AF196" s="160">
        <v>321873.64979804406</v>
      </c>
      <c r="AG196" s="118">
        <f t="shared" si="88"/>
        <v>1841.2089667498451</v>
      </c>
      <c r="AH196" s="55">
        <f t="shared" si="82"/>
        <v>7.9909879266568673E-3</v>
      </c>
      <c r="AI196" s="55">
        <f t="shared" si="82"/>
        <v>7.9909879266568673E-3</v>
      </c>
      <c r="AJ196" s="119">
        <f t="shared" si="89"/>
        <v>0</v>
      </c>
      <c r="AL196" s="120">
        <v>241235</v>
      </c>
      <c r="AM196" s="50">
        <v>25672</v>
      </c>
      <c r="AN196" s="50">
        <v>57334</v>
      </c>
    </row>
    <row r="197" spans="1:40">
      <c r="A197" s="9" t="s">
        <v>418</v>
      </c>
      <c r="B197" s="23" t="s">
        <v>419</v>
      </c>
      <c r="E197" s="134">
        <v>386764</v>
      </c>
      <c r="F197" s="52">
        <v>228523.125</v>
      </c>
      <c r="G197" s="251">
        <f t="shared" si="67"/>
        <v>1692.450162319459</v>
      </c>
      <c r="H197" s="53">
        <v>-1.1710975400682999E-2</v>
      </c>
      <c r="J197" s="131">
        <v>390176.27673526551</v>
      </c>
      <c r="K197" s="54">
        <v>229046.4375</v>
      </c>
      <c r="L197" s="54">
        <f t="shared" si="68"/>
        <v>1703.4810975187752</v>
      </c>
      <c r="M197" s="127">
        <f t="shared" si="69"/>
        <v>2.2899761238606153E-3</v>
      </c>
      <c r="N197" s="120">
        <f t="shared" si="70"/>
        <v>402277</v>
      </c>
      <c r="O197" s="125">
        <f t="shared" si="71"/>
        <v>-8.7454746449916465E-3</v>
      </c>
      <c r="P197" s="55">
        <f t="shared" si="72"/>
        <v>-6.4755254492600001E-3</v>
      </c>
      <c r="Q197" s="125">
        <f t="shared" si="73"/>
        <v>4.1461041986043723E-2</v>
      </c>
      <c r="R197" s="55">
        <f t="shared" si="74"/>
        <v>3.9081570000000003E-2</v>
      </c>
      <c r="S197" s="56">
        <f t="shared" si="75"/>
        <v>402799.63844269019</v>
      </c>
      <c r="T197" s="123">
        <f t="shared" si="76"/>
        <v>0.15254476912273263</v>
      </c>
      <c r="U197" s="49">
        <f t="shared" si="77"/>
        <v>4.2539919539901438E-2</v>
      </c>
      <c r="V197" s="49">
        <f t="shared" si="83"/>
        <v>4.0157982594716396E-2</v>
      </c>
      <c r="W197" s="56">
        <f t="shared" si="78"/>
        <v>403216.90944093047</v>
      </c>
      <c r="X197" s="122">
        <f t="shared" si="79"/>
        <v>4.2539919539901438E-2</v>
      </c>
      <c r="Y197" s="55">
        <f t="shared" si="80"/>
        <v>4.0157982594716479E-2</v>
      </c>
      <c r="Z197" s="56">
        <f t="shared" si="81"/>
        <v>403216.90944093047</v>
      </c>
      <c r="AA197" s="124">
        <f t="shared" si="84"/>
        <v>403216.90944093047</v>
      </c>
      <c r="AB197" s="51">
        <f t="shared" si="85"/>
        <v>1760.4155464803091</v>
      </c>
      <c r="AC197" s="55">
        <f t="shared" si="86"/>
        <v>4.2539919539901438E-2</v>
      </c>
      <c r="AD197" s="55">
        <f t="shared" si="87"/>
        <v>4.0157982594716701E-2</v>
      </c>
      <c r="AE197" s="116"/>
      <c r="AF197" s="160">
        <v>408042.67607095558</v>
      </c>
      <c r="AG197" s="118">
        <f t="shared" si="88"/>
        <v>1781.4844907638242</v>
      </c>
      <c r="AH197" s="55">
        <f t="shared" si="82"/>
        <v>-1.182662234375198E-2</v>
      </c>
      <c r="AI197" s="55">
        <f t="shared" si="82"/>
        <v>-1.182662234375198E-2</v>
      </c>
      <c r="AJ197" s="119">
        <f t="shared" si="89"/>
        <v>0</v>
      </c>
      <c r="AL197" s="120">
        <v>307864</v>
      </c>
      <c r="AM197" s="50">
        <v>32591</v>
      </c>
      <c r="AN197" s="50">
        <v>61822</v>
      </c>
    </row>
    <row r="198" spans="1:40">
      <c r="A198" s="9" t="s">
        <v>420</v>
      </c>
      <c r="B198" s="23" t="s">
        <v>421</v>
      </c>
      <c r="E198" s="134">
        <v>879884</v>
      </c>
      <c r="F198" s="52">
        <v>501744.03125</v>
      </c>
      <c r="G198" s="251">
        <f t="shared" si="67"/>
        <v>1753.6511551675783</v>
      </c>
      <c r="H198" s="53">
        <v>-1.8134575930141006E-2</v>
      </c>
      <c r="J198" s="131">
        <v>897586.43704427266</v>
      </c>
      <c r="K198" s="54">
        <v>504448.25</v>
      </c>
      <c r="L198" s="54">
        <f t="shared" si="68"/>
        <v>1779.3429495379808</v>
      </c>
      <c r="M198" s="127">
        <f t="shared" si="69"/>
        <v>5.3896381054359122E-3</v>
      </c>
      <c r="N198" s="120">
        <f t="shared" si="70"/>
        <v>920627</v>
      </c>
      <c r="O198" s="125">
        <f t="shared" si="71"/>
        <v>-1.9722264412290302E-2</v>
      </c>
      <c r="P198" s="55">
        <f t="shared" si="72"/>
        <v>-1.4438922174656366E-2</v>
      </c>
      <c r="Q198" s="125">
        <f t="shared" si="73"/>
        <v>4.4681843624328144E-2</v>
      </c>
      <c r="R198" s="55">
        <f t="shared" si="74"/>
        <v>3.9081570000000003E-2</v>
      </c>
      <c r="S198" s="56">
        <f t="shared" si="75"/>
        <v>920627</v>
      </c>
      <c r="T198" s="123">
        <f t="shared" si="76"/>
        <v>0.34013950941475535</v>
      </c>
      <c r="U198" s="49">
        <f t="shared" si="77"/>
        <v>4.7094930383360989E-2</v>
      </c>
      <c r="V198" s="49">
        <f t="shared" si="83"/>
        <v>4.1481720814742919E-2</v>
      </c>
      <c r="W198" s="56">
        <f t="shared" si="78"/>
        <v>921322.07572543318</v>
      </c>
      <c r="X198" s="122">
        <f t="shared" si="79"/>
        <v>4.7094930383360989E-2</v>
      </c>
      <c r="Y198" s="55">
        <f t="shared" si="80"/>
        <v>4.1481720814742884E-2</v>
      </c>
      <c r="Z198" s="56">
        <f t="shared" si="81"/>
        <v>921322.07572543318</v>
      </c>
      <c r="AA198" s="124">
        <f t="shared" si="84"/>
        <v>921322.07572543318</v>
      </c>
      <c r="AB198" s="51">
        <f t="shared" si="85"/>
        <v>1826.3956227926913</v>
      </c>
      <c r="AC198" s="55">
        <f t="shared" si="86"/>
        <v>4.7094930383360989E-2</v>
      </c>
      <c r="AD198" s="55">
        <f t="shared" si="87"/>
        <v>4.1481720814742884E-2</v>
      </c>
      <c r="AE198" s="116"/>
      <c r="AF198" s="160">
        <v>938615.70284209389</v>
      </c>
      <c r="AG198" s="118">
        <f t="shared" si="88"/>
        <v>1860.677884881341</v>
      </c>
      <c r="AH198" s="55">
        <f t="shared" si="82"/>
        <v>-1.842460877683616E-2</v>
      </c>
      <c r="AI198" s="55">
        <f t="shared" si="82"/>
        <v>-1.842460877683616E-2</v>
      </c>
      <c r="AJ198" s="119">
        <f t="shared" si="89"/>
        <v>0</v>
      </c>
      <c r="AL198" s="120">
        <v>697653</v>
      </c>
      <c r="AM198" s="50">
        <v>73979</v>
      </c>
      <c r="AN198" s="50">
        <v>148995</v>
      </c>
    </row>
    <row r="199" spans="1:40">
      <c r="A199" s="9" t="s">
        <v>422</v>
      </c>
      <c r="B199" s="23" t="s">
        <v>423</v>
      </c>
      <c r="E199" s="134">
        <v>1731149</v>
      </c>
      <c r="F199" s="52">
        <v>941125.25</v>
      </c>
      <c r="G199" s="251">
        <f t="shared" si="67"/>
        <v>1839.4459185958513</v>
      </c>
      <c r="H199" s="53">
        <v>-1.0464468929997417E-2</v>
      </c>
      <c r="J199" s="131">
        <v>1752489.6991739646</v>
      </c>
      <c r="K199" s="54">
        <v>945570</v>
      </c>
      <c r="L199" s="54">
        <f t="shared" si="68"/>
        <v>1853.3685493130752</v>
      </c>
      <c r="M199" s="127">
        <f t="shared" si="69"/>
        <v>4.7228038988433862E-3</v>
      </c>
      <c r="N199" s="120">
        <f t="shared" si="70"/>
        <v>1808498</v>
      </c>
      <c r="O199" s="125">
        <f t="shared" si="71"/>
        <v>-1.2177360690920791E-2</v>
      </c>
      <c r="P199" s="55">
        <f t="shared" si="72"/>
        <v>-7.512068078625922E-3</v>
      </c>
      <c r="Q199" s="125">
        <f t="shared" si="73"/>
        <v>4.3988948490012225E-2</v>
      </c>
      <c r="R199" s="55">
        <f t="shared" si="74"/>
        <v>3.9081570000000003E-2</v>
      </c>
      <c r="S199" s="56">
        <f t="shared" si="75"/>
        <v>1808498</v>
      </c>
      <c r="T199" s="123">
        <f t="shared" si="76"/>
        <v>0.1769627344788203</v>
      </c>
      <c r="U199" s="49">
        <f t="shared" si="77"/>
        <v>4.5243560760193091E-2</v>
      </c>
      <c r="V199" s="49">
        <f t="shared" si="83"/>
        <v>4.0330284834890186E-2</v>
      </c>
      <c r="W199" s="56">
        <f t="shared" si="78"/>
        <v>1809472.3449664474</v>
      </c>
      <c r="X199" s="122">
        <f t="shared" si="79"/>
        <v>4.5243560760193091E-2</v>
      </c>
      <c r="Y199" s="55">
        <f t="shared" si="80"/>
        <v>4.0330284834890096E-2</v>
      </c>
      <c r="Z199" s="56">
        <f t="shared" si="81"/>
        <v>1809472.3449664474</v>
      </c>
      <c r="AA199" s="124">
        <f t="shared" si="84"/>
        <v>1809472.3449664474</v>
      </c>
      <c r="AB199" s="51">
        <f t="shared" si="85"/>
        <v>1913.6312964311974</v>
      </c>
      <c r="AC199" s="55">
        <f t="shared" si="86"/>
        <v>4.5243560760193091E-2</v>
      </c>
      <c r="AD199" s="55">
        <f t="shared" si="87"/>
        <v>4.0330284834889651E-2</v>
      </c>
      <c r="AE199" s="116"/>
      <c r="AF199" s="160">
        <v>1833074.3793720722</v>
      </c>
      <c r="AG199" s="118">
        <f t="shared" si="88"/>
        <v>1938.5919385894986</v>
      </c>
      <c r="AH199" s="55">
        <f t="shared" si="82"/>
        <v>-1.2875655604171254E-2</v>
      </c>
      <c r="AI199" s="55">
        <f t="shared" si="82"/>
        <v>-1.2875655604171254E-2</v>
      </c>
      <c r="AJ199" s="119">
        <f t="shared" si="89"/>
        <v>0</v>
      </c>
      <c r="AL199" s="120">
        <v>1357964</v>
      </c>
      <c r="AM199" s="50">
        <v>139690</v>
      </c>
      <c r="AN199" s="50">
        <v>310844</v>
      </c>
    </row>
    <row r="200" spans="1:40">
      <c r="A200" s="9" t="s">
        <v>424</v>
      </c>
      <c r="B200" s="23" t="s">
        <v>425</v>
      </c>
      <c r="E200" s="134">
        <v>588624</v>
      </c>
      <c r="F200" s="52">
        <v>297486.0625</v>
      </c>
      <c r="G200" s="251">
        <f t="shared" si="67"/>
        <v>1978.6607649896205</v>
      </c>
      <c r="H200" s="53">
        <v>1.1794151605507786E-2</v>
      </c>
      <c r="J200" s="131">
        <v>582654.12531393603</v>
      </c>
      <c r="K200" s="54">
        <v>299367.25</v>
      </c>
      <c r="L200" s="54">
        <f t="shared" si="68"/>
        <v>1946.2854581252159</v>
      </c>
      <c r="M200" s="127">
        <f t="shared" si="69"/>
        <v>6.3236155811501327E-3</v>
      </c>
      <c r="N200" s="120">
        <f t="shared" si="70"/>
        <v>615174</v>
      </c>
      <c r="O200" s="125">
        <f t="shared" si="71"/>
        <v>1.0246000889202245E-2</v>
      </c>
      <c r="P200" s="55">
        <f t="shared" si="72"/>
        <v>1.6634408241219978E-2</v>
      </c>
      <c r="Q200" s="125">
        <f t="shared" si="73"/>
        <v>4.5652322406138035E-2</v>
      </c>
      <c r="R200" s="55">
        <f t="shared" si="74"/>
        <v>3.9081570000000003E-2</v>
      </c>
      <c r="S200" s="56">
        <f t="shared" si="75"/>
        <v>615496.05262399057</v>
      </c>
      <c r="T200" s="123">
        <f t="shared" si="76"/>
        <v>0</v>
      </c>
      <c r="U200" s="49">
        <f t="shared" si="77"/>
        <v>4.5652322406138035E-2</v>
      </c>
      <c r="V200" s="49">
        <f t="shared" si="83"/>
        <v>3.9081570000000003E-2</v>
      </c>
      <c r="W200" s="56">
        <f t="shared" si="78"/>
        <v>615496.05262399057</v>
      </c>
      <c r="X200" s="122">
        <f t="shared" si="79"/>
        <v>4.5652322406138035E-2</v>
      </c>
      <c r="Y200" s="55">
        <f t="shared" si="80"/>
        <v>3.908157000000001E-2</v>
      </c>
      <c r="Z200" s="56">
        <f t="shared" si="81"/>
        <v>615496.05262399057</v>
      </c>
      <c r="AA200" s="124">
        <f t="shared" si="84"/>
        <v>615496.05262399057</v>
      </c>
      <c r="AB200" s="51">
        <f t="shared" si="85"/>
        <v>2055.9899341828159</v>
      </c>
      <c r="AC200" s="55">
        <f t="shared" si="86"/>
        <v>4.5652322406138035E-2</v>
      </c>
      <c r="AD200" s="55">
        <f t="shared" si="87"/>
        <v>3.908157000000001E-2</v>
      </c>
      <c r="AE200" s="116"/>
      <c r="AF200" s="160">
        <v>609331.45093940396</v>
      </c>
      <c r="AG200" s="118">
        <f t="shared" si="88"/>
        <v>2035.3978297205319</v>
      </c>
      <c r="AH200" s="55">
        <f t="shared" si="82"/>
        <v>1.011699244324693E-2</v>
      </c>
      <c r="AI200" s="55">
        <f t="shared" si="82"/>
        <v>1.011699244324693E-2</v>
      </c>
      <c r="AJ200" s="119">
        <f t="shared" si="89"/>
        <v>0</v>
      </c>
      <c r="AL200" s="120">
        <v>468056</v>
      </c>
      <c r="AM200" s="50">
        <v>44360</v>
      </c>
      <c r="AN200" s="50">
        <v>102758</v>
      </c>
    </row>
    <row r="201" spans="1:40">
      <c r="E201" s="116"/>
      <c r="F201" s="23"/>
      <c r="G201" s="254"/>
      <c r="H201" s="23"/>
      <c r="J201" s="116"/>
      <c r="K201" s="23"/>
      <c r="L201" s="23"/>
      <c r="M201" s="129"/>
      <c r="N201" s="116"/>
      <c r="O201" s="116"/>
      <c r="P201" s="23"/>
      <c r="Q201" s="116"/>
      <c r="R201" s="23"/>
      <c r="S201" s="23"/>
      <c r="T201" s="116"/>
      <c r="U201" s="23"/>
      <c r="W201" s="23"/>
      <c r="X201" s="116"/>
      <c r="Y201" s="23"/>
      <c r="Z201" s="23"/>
      <c r="AA201" s="116"/>
      <c r="AB201" s="23"/>
      <c r="AC201" s="23"/>
      <c r="AD201" s="23"/>
      <c r="AE201" s="116"/>
      <c r="AF201" s="116"/>
      <c r="AG201" s="116"/>
      <c r="AH201" s="23"/>
      <c r="AI201" s="23"/>
      <c r="AJ201" s="116"/>
      <c r="AL201" s="119"/>
      <c r="AM201" s="48"/>
      <c r="AN201" s="48"/>
    </row>
    <row r="202" spans="1:40">
      <c r="E202" s="116"/>
      <c r="F202" s="23"/>
      <c r="G202" s="254"/>
      <c r="H202" s="23"/>
      <c r="J202" s="116"/>
      <c r="K202" s="23"/>
      <c r="L202" s="23"/>
      <c r="M202" s="129"/>
      <c r="N202" s="116"/>
      <c r="O202" s="116"/>
      <c r="P202" s="23"/>
      <c r="Q202" s="116"/>
      <c r="R202" s="23"/>
      <c r="S202" s="23"/>
      <c r="T202" s="116"/>
      <c r="U202" s="23"/>
      <c r="W202" s="23"/>
      <c r="X202" s="116"/>
      <c r="Y202" s="23"/>
      <c r="Z202" s="23"/>
      <c r="AA202" s="116"/>
      <c r="AB202" s="23"/>
      <c r="AC202" s="23"/>
      <c r="AD202" s="23"/>
      <c r="AE202" s="116"/>
      <c r="AF202" s="116"/>
      <c r="AG202" s="116"/>
      <c r="AH202" s="23"/>
      <c r="AI202" s="23"/>
      <c r="AJ202" s="116"/>
      <c r="AL202" s="119"/>
      <c r="AM202" s="48"/>
      <c r="AN202" s="48"/>
    </row>
    <row r="203" spans="1:40">
      <c r="E203" s="116"/>
      <c r="F203" s="23"/>
      <c r="G203" s="254"/>
      <c r="H203" s="23"/>
      <c r="J203" s="116"/>
      <c r="K203" s="23"/>
      <c r="L203" s="23"/>
      <c r="M203" s="129"/>
      <c r="N203" s="116"/>
      <c r="O203" s="116"/>
      <c r="P203" s="23"/>
      <c r="Q203" s="116"/>
      <c r="R203" s="23"/>
      <c r="S203" s="23"/>
      <c r="T203" s="116"/>
      <c r="U203" s="23"/>
      <c r="W203" s="23"/>
      <c r="X203" s="116"/>
      <c r="Y203" s="23"/>
      <c r="Z203" s="23"/>
      <c r="AA203" s="116"/>
      <c r="AB203" s="23"/>
      <c r="AC203" s="23"/>
      <c r="AD203" s="23"/>
      <c r="AE203" s="116"/>
      <c r="AF203" s="116"/>
      <c r="AG203" s="116"/>
      <c r="AH203" s="23"/>
      <c r="AI203" s="23"/>
      <c r="AJ203" s="116"/>
      <c r="AL203" s="119"/>
      <c r="AM203" s="48"/>
      <c r="AN203" s="48"/>
    </row>
    <row r="204" spans="1:40">
      <c r="E204" s="116"/>
      <c r="F204" s="23"/>
      <c r="G204" s="254"/>
      <c r="H204" s="23"/>
      <c r="J204" s="116"/>
      <c r="K204" s="23"/>
      <c r="L204" s="23"/>
      <c r="M204" s="129"/>
      <c r="N204" s="116"/>
      <c r="O204" s="116"/>
      <c r="P204" s="23"/>
      <c r="Q204" s="116"/>
      <c r="R204" s="23"/>
      <c r="S204" s="23"/>
      <c r="T204" s="116"/>
      <c r="U204" s="23"/>
      <c r="W204" s="23"/>
      <c r="X204" s="116"/>
      <c r="Y204" s="23"/>
      <c r="Z204" s="23"/>
      <c r="AA204" s="116"/>
      <c r="AB204" s="23"/>
      <c r="AC204" s="23"/>
      <c r="AD204" s="23"/>
      <c r="AE204" s="116"/>
      <c r="AF204" s="116"/>
      <c r="AG204" s="116"/>
      <c r="AH204" s="23"/>
      <c r="AI204" s="23"/>
      <c r="AJ204" s="116"/>
      <c r="AL204" s="119"/>
      <c r="AM204" s="48"/>
      <c r="AN204" s="48"/>
    </row>
    <row r="205" spans="1:40">
      <c r="E205" s="116"/>
      <c r="F205" s="23"/>
      <c r="G205" s="254"/>
      <c r="H205" s="23"/>
      <c r="J205" s="116"/>
      <c r="K205" s="23"/>
      <c r="L205" s="23"/>
      <c r="M205" s="129"/>
      <c r="N205" s="116"/>
      <c r="O205" s="116"/>
      <c r="P205" s="23"/>
      <c r="Q205" s="116"/>
      <c r="R205" s="23"/>
      <c r="S205" s="23"/>
      <c r="T205" s="116"/>
      <c r="U205" s="23"/>
      <c r="W205" s="23"/>
      <c r="X205" s="116"/>
      <c r="Y205" s="23"/>
      <c r="Z205" s="23"/>
      <c r="AA205" s="116"/>
      <c r="AB205" s="23"/>
      <c r="AC205" s="23"/>
      <c r="AD205" s="23"/>
      <c r="AE205" s="116"/>
      <c r="AF205" s="116"/>
      <c r="AG205" s="116"/>
      <c r="AH205" s="23"/>
      <c r="AI205" s="23"/>
      <c r="AJ205" s="116"/>
      <c r="AL205" s="119"/>
      <c r="AM205" s="48"/>
      <c r="AN205" s="48"/>
    </row>
    <row r="206" spans="1:40">
      <c r="E206" s="116"/>
      <c r="F206" s="23"/>
      <c r="G206" s="254"/>
      <c r="H206" s="23"/>
      <c r="J206" s="116"/>
      <c r="K206" s="23"/>
      <c r="L206" s="23"/>
      <c r="M206" s="129"/>
      <c r="N206" s="116"/>
      <c r="O206" s="116"/>
      <c r="P206" s="23"/>
      <c r="Q206" s="116"/>
      <c r="R206" s="23"/>
      <c r="S206" s="23"/>
      <c r="T206" s="116"/>
      <c r="U206" s="23"/>
      <c r="W206" s="23"/>
      <c r="X206" s="116"/>
      <c r="Y206" s="23"/>
      <c r="Z206" s="23"/>
      <c r="AA206" s="116"/>
      <c r="AB206" s="23"/>
      <c r="AC206" s="23"/>
      <c r="AD206" s="23"/>
      <c r="AE206" s="116"/>
      <c r="AF206" s="116"/>
      <c r="AG206" s="116"/>
      <c r="AH206" s="23"/>
      <c r="AI206" s="23"/>
      <c r="AJ206" s="116"/>
      <c r="AL206" s="119"/>
      <c r="AM206" s="48"/>
      <c r="AN206" s="48"/>
    </row>
    <row r="207" spans="1:40">
      <c r="E207" s="116"/>
      <c r="F207" s="23"/>
      <c r="G207" s="254"/>
      <c r="H207" s="23"/>
      <c r="J207" s="116"/>
      <c r="K207" s="23"/>
      <c r="L207" s="23"/>
      <c r="M207" s="129"/>
      <c r="N207" s="116"/>
      <c r="O207" s="116"/>
      <c r="P207" s="23"/>
      <c r="Q207" s="116"/>
      <c r="R207" s="23"/>
      <c r="S207" s="23"/>
      <c r="T207" s="116"/>
      <c r="U207" s="23"/>
      <c r="W207" s="23"/>
      <c r="X207" s="116"/>
      <c r="Y207" s="23"/>
      <c r="Z207" s="23"/>
      <c r="AA207" s="116"/>
      <c r="AB207" s="23"/>
      <c r="AC207" s="23"/>
      <c r="AD207" s="23"/>
      <c r="AE207" s="116"/>
      <c r="AF207" s="116"/>
      <c r="AG207" s="116"/>
      <c r="AH207" s="23"/>
      <c r="AI207" s="23"/>
      <c r="AJ207" s="116"/>
      <c r="AL207" s="119"/>
      <c r="AM207" s="48"/>
      <c r="AN207" s="48"/>
    </row>
    <row r="208" spans="1:40">
      <c r="E208" s="116"/>
      <c r="F208" s="23"/>
      <c r="G208" s="254"/>
      <c r="H208" s="23"/>
      <c r="J208" s="116"/>
      <c r="K208" s="23"/>
      <c r="L208" s="23"/>
      <c r="M208" s="129"/>
      <c r="N208" s="116"/>
      <c r="O208" s="116"/>
      <c r="P208" s="23"/>
      <c r="Q208" s="116"/>
      <c r="R208" s="23"/>
      <c r="S208" s="23"/>
      <c r="T208" s="116"/>
      <c r="U208" s="23"/>
      <c r="W208" s="23"/>
      <c r="X208" s="116"/>
      <c r="Y208" s="23"/>
      <c r="Z208" s="23"/>
      <c r="AA208" s="116"/>
      <c r="AB208" s="23"/>
      <c r="AC208" s="23"/>
      <c r="AD208" s="23"/>
      <c r="AE208" s="116"/>
      <c r="AF208" s="116"/>
      <c r="AG208" s="116"/>
      <c r="AH208" s="23"/>
      <c r="AI208" s="23"/>
      <c r="AJ208" s="116"/>
      <c r="AL208" s="119"/>
      <c r="AM208" s="48"/>
      <c r="AN208" s="48"/>
    </row>
    <row r="209" spans="5:40">
      <c r="E209" s="116"/>
      <c r="F209" s="23"/>
      <c r="G209" s="254"/>
      <c r="H209" s="23"/>
      <c r="J209" s="116"/>
      <c r="K209" s="23"/>
      <c r="L209" s="23"/>
      <c r="M209" s="129"/>
      <c r="N209" s="116"/>
      <c r="O209" s="116"/>
      <c r="P209" s="23"/>
      <c r="Q209" s="116"/>
      <c r="R209" s="23"/>
      <c r="S209" s="23"/>
      <c r="T209" s="116"/>
      <c r="U209" s="23"/>
      <c r="W209" s="23"/>
      <c r="X209" s="116"/>
      <c r="Y209" s="23"/>
      <c r="Z209" s="23"/>
      <c r="AA209" s="116"/>
      <c r="AB209" s="23"/>
      <c r="AC209" s="23"/>
      <c r="AD209" s="23"/>
      <c r="AE209" s="116"/>
      <c r="AF209" s="116"/>
      <c r="AG209" s="116"/>
      <c r="AH209" s="23"/>
      <c r="AI209" s="23"/>
      <c r="AJ209" s="116"/>
      <c r="AL209" s="119"/>
      <c r="AM209" s="48"/>
      <c r="AN209" s="48"/>
    </row>
    <row r="210" spans="5:40">
      <c r="E210" s="116"/>
      <c r="F210" s="23"/>
      <c r="G210" s="254"/>
      <c r="H210" s="23"/>
      <c r="J210" s="116"/>
      <c r="K210" s="23"/>
      <c r="L210" s="23"/>
      <c r="M210" s="129"/>
      <c r="N210" s="116"/>
      <c r="O210" s="116"/>
      <c r="P210" s="23"/>
      <c r="Q210" s="116"/>
      <c r="R210" s="23"/>
      <c r="S210" s="23"/>
      <c r="T210" s="116"/>
      <c r="U210" s="23"/>
      <c r="W210" s="23"/>
      <c r="X210" s="116"/>
      <c r="Y210" s="23"/>
      <c r="Z210" s="23"/>
      <c r="AA210" s="116"/>
      <c r="AB210" s="23"/>
      <c r="AC210" s="23"/>
      <c r="AD210" s="23"/>
      <c r="AE210" s="116"/>
      <c r="AF210" s="116"/>
      <c r="AG210" s="116"/>
      <c r="AH210" s="23"/>
      <c r="AI210" s="23"/>
      <c r="AJ210" s="116"/>
      <c r="AL210" s="119"/>
      <c r="AM210" s="48"/>
      <c r="AN210" s="48"/>
    </row>
    <row r="211" spans="5:40">
      <c r="E211" s="116"/>
      <c r="F211" s="23"/>
      <c r="G211" s="254"/>
      <c r="H211" s="23"/>
      <c r="J211" s="116"/>
      <c r="K211" s="23"/>
      <c r="L211" s="23"/>
      <c r="M211" s="129"/>
      <c r="N211" s="116"/>
      <c r="O211" s="116"/>
      <c r="P211" s="23"/>
      <c r="Q211" s="116"/>
      <c r="R211" s="23"/>
      <c r="S211" s="23"/>
      <c r="T211" s="116"/>
      <c r="U211" s="23"/>
      <c r="W211" s="23"/>
      <c r="X211" s="116"/>
      <c r="Y211" s="23"/>
      <c r="Z211" s="23"/>
      <c r="AA211" s="116"/>
      <c r="AB211" s="23"/>
      <c r="AC211" s="23"/>
      <c r="AD211" s="23"/>
      <c r="AE211" s="116"/>
      <c r="AF211" s="116"/>
      <c r="AG211" s="116"/>
      <c r="AH211" s="23"/>
      <c r="AI211" s="23"/>
      <c r="AJ211" s="116"/>
      <c r="AL211" s="119"/>
      <c r="AM211" s="48"/>
      <c r="AN211" s="48"/>
    </row>
    <row r="212" spans="5:40">
      <c r="E212" s="116"/>
      <c r="F212" s="23"/>
      <c r="G212" s="254"/>
      <c r="H212" s="23"/>
      <c r="J212" s="116"/>
      <c r="K212" s="23"/>
      <c r="L212" s="23"/>
      <c r="M212" s="129"/>
      <c r="N212" s="116"/>
      <c r="O212" s="116"/>
      <c r="P212" s="23"/>
      <c r="Q212" s="116"/>
      <c r="R212" s="23"/>
      <c r="S212" s="23"/>
      <c r="T212" s="116"/>
      <c r="U212" s="23"/>
      <c r="W212" s="23"/>
      <c r="X212" s="116"/>
      <c r="Y212" s="23"/>
      <c r="Z212" s="23"/>
      <c r="AA212" s="116"/>
      <c r="AB212" s="23"/>
      <c r="AC212" s="23"/>
      <c r="AD212" s="23"/>
      <c r="AE212" s="116"/>
      <c r="AF212" s="116"/>
      <c r="AG212" s="116"/>
      <c r="AH212" s="23"/>
      <c r="AI212" s="23"/>
      <c r="AJ212" s="116"/>
      <c r="AL212" s="119"/>
      <c r="AM212" s="48"/>
      <c r="AN212" s="48"/>
    </row>
    <row r="213" spans="5:40">
      <c r="E213" s="116"/>
      <c r="F213" s="23"/>
      <c r="G213" s="254"/>
      <c r="H213" s="23"/>
      <c r="J213" s="116"/>
      <c r="K213" s="23"/>
      <c r="L213" s="23"/>
      <c r="M213" s="129"/>
      <c r="N213" s="116"/>
      <c r="O213" s="116"/>
      <c r="P213" s="23"/>
      <c r="Q213" s="116"/>
      <c r="R213" s="23"/>
      <c r="S213" s="23"/>
      <c r="T213" s="116"/>
      <c r="U213" s="23"/>
      <c r="W213" s="23"/>
      <c r="X213" s="116"/>
      <c r="Y213" s="23"/>
      <c r="Z213" s="23"/>
      <c r="AA213" s="116"/>
      <c r="AB213" s="23"/>
      <c r="AC213" s="23"/>
      <c r="AD213" s="23"/>
      <c r="AE213" s="116"/>
      <c r="AF213" s="116"/>
      <c r="AG213" s="116"/>
      <c r="AH213" s="23"/>
      <c r="AI213" s="23"/>
      <c r="AJ213" s="116"/>
      <c r="AL213" s="119"/>
      <c r="AM213" s="48"/>
      <c r="AN213" s="48"/>
    </row>
    <row r="214" spans="5:40">
      <c r="E214" s="116"/>
      <c r="F214" s="23"/>
      <c r="G214" s="254"/>
      <c r="H214" s="23"/>
      <c r="J214" s="116"/>
      <c r="K214" s="23"/>
      <c r="L214" s="23"/>
      <c r="M214" s="129"/>
      <c r="N214" s="116"/>
      <c r="O214" s="116"/>
      <c r="P214" s="23"/>
      <c r="Q214" s="116"/>
      <c r="R214" s="23"/>
      <c r="S214" s="23"/>
      <c r="T214" s="116"/>
      <c r="U214" s="23"/>
      <c r="W214" s="23"/>
      <c r="X214" s="116"/>
      <c r="Y214" s="23"/>
      <c r="Z214" s="23"/>
      <c r="AA214" s="116"/>
      <c r="AB214" s="23"/>
      <c r="AC214" s="23"/>
      <c r="AD214" s="23"/>
      <c r="AE214" s="116"/>
      <c r="AF214" s="116"/>
      <c r="AG214" s="116"/>
      <c r="AH214" s="23"/>
      <c r="AI214" s="23"/>
      <c r="AJ214" s="116"/>
      <c r="AL214" s="119"/>
      <c r="AM214" s="48"/>
      <c r="AN214" s="48"/>
    </row>
    <row r="215" spans="5:40">
      <c r="E215" s="116"/>
      <c r="F215" s="23"/>
      <c r="G215" s="254"/>
      <c r="H215" s="23"/>
      <c r="J215" s="116"/>
      <c r="K215" s="23"/>
      <c r="L215" s="23"/>
      <c r="M215" s="129"/>
      <c r="N215" s="116"/>
      <c r="O215" s="116"/>
      <c r="P215" s="23"/>
      <c r="Q215" s="116"/>
      <c r="R215" s="23"/>
      <c r="S215" s="23"/>
      <c r="T215" s="116"/>
      <c r="U215" s="23"/>
      <c r="W215" s="23"/>
      <c r="X215" s="116"/>
      <c r="Y215" s="23"/>
      <c r="Z215" s="23"/>
      <c r="AA215" s="116"/>
      <c r="AB215" s="23"/>
      <c r="AC215" s="23"/>
      <c r="AD215" s="23"/>
      <c r="AE215" s="116"/>
      <c r="AF215" s="116"/>
      <c r="AG215" s="116"/>
      <c r="AH215" s="23"/>
      <c r="AI215" s="23"/>
      <c r="AJ215" s="116"/>
      <c r="AL215" s="119"/>
      <c r="AM215" s="48"/>
      <c r="AN215" s="48"/>
    </row>
    <row r="216" spans="5:40">
      <c r="E216" s="116"/>
      <c r="F216" s="23"/>
      <c r="G216" s="254"/>
      <c r="H216" s="23"/>
      <c r="J216" s="116"/>
      <c r="K216" s="23"/>
      <c r="L216" s="23"/>
      <c r="M216" s="129"/>
      <c r="N216" s="116"/>
      <c r="O216" s="116"/>
      <c r="P216" s="23"/>
      <c r="Q216" s="116"/>
      <c r="R216" s="23"/>
      <c r="S216" s="23"/>
      <c r="T216" s="116"/>
      <c r="U216" s="23"/>
      <c r="W216" s="23"/>
      <c r="X216" s="116"/>
      <c r="Y216" s="23"/>
      <c r="Z216" s="23"/>
      <c r="AA216" s="116"/>
      <c r="AB216" s="23"/>
      <c r="AC216" s="23"/>
      <c r="AD216" s="23"/>
      <c r="AE216" s="116"/>
      <c r="AF216" s="116"/>
      <c r="AG216" s="116"/>
      <c r="AH216" s="23"/>
      <c r="AI216" s="23"/>
      <c r="AJ216" s="116"/>
      <c r="AL216" s="119"/>
      <c r="AM216" s="48"/>
      <c r="AN216" s="48"/>
    </row>
    <row r="217" spans="5:40">
      <c r="E217" s="116"/>
      <c r="F217" s="23"/>
      <c r="G217" s="254"/>
      <c r="H217" s="23"/>
      <c r="J217" s="116"/>
      <c r="K217" s="23"/>
      <c r="L217" s="23"/>
      <c r="M217" s="129"/>
      <c r="N217" s="116"/>
      <c r="O217" s="116"/>
      <c r="P217" s="23"/>
      <c r="Q217" s="116"/>
      <c r="R217" s="23"/>
      <c r="S217" s="23"/>
      <c r="T217" s="116"/>
      <c r="U217" s="23"/>
      <c r="W217" s="23"/>
      <c r="X217" s="116"/>
      <c r="Y217" s="23"/>
      <c r="Z217" s="23"/>
      <c r="AA217" s="116"/>
      <c r="AB217" s="23"/>
      <c r="AC217" s="23"/>
      <c r="AD217" s="23"/>
      <c r="AE217" s="116"/>
      <c r="AF217" s="116"/>
      <c r="AG217" s="116"/>
      <c r="AH217" s="23"/>
      <c r="AI217" s="23"/>
      <c r="AJ217" s="116"/>
      <c r="AL217" s="119"/>
      <c r="AM217" s="48"/>
      <c r="AN217" s="48"/>
    </row>
  </sheetData>
  <mergeCells count="7">
    <mergeCell ref="AF6:AI6"/>
    <mergeCell ref="E6:H6"/>
    <mergeCell ref="J6:L6"/>
    <mergeCell ref="O6:P6"/>
    <mergeCell ref="Q6:S6"/>
    <mergeCell ref="T6:W6"/>
    <mergeCell ref="X6:Z6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8">
    <tabColor rgb="FF009639"/>
  </sheetPr>
  <dimension ref="A1:BA21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4" width="4.28515625" style="23" customWidth="1"/>
    <col min="5" max="5" width="12" style="115" customWidth="1"/>
    <col min="6" max="6" width="11.5703125" style="44" customWidth="1"/>
    <col min="7" max="7" width="9.85546875" style="250" customWidth="1"/>
    <col min="8" max="8" width="9.85546875" style="44" customWidth="1"/>
    <col min="9" max="9" width="4.28515625" style="116" customWidth="1"/>
    <col min="10" max="10" width="13.140625" style="130" customWidth="1"/>
    <col min="11" max="11" width="11.7109375" style="45" customWidth="1"/>
    <col min="12" max="12" width="10.140625" style="45" customWidth="1"/>
    <col min="13" max="13" width="11.42578125" style="126" customWidth="1"/>
    <col min="14" max="14" width="13" style="119" customWidth="1"/>
    <col min="15" max="15" width="12" style="117" customWidth="1"/>
    <col min="16" max="16" width="12" style="47" customWidth="1"/>
    <col min="17" max="17" width="13.140625" style="117" customWidth="1"/>
    <col min="18" max="18" width="14.7109375" style="47" customWidth="1"/>
    <col min="19" max="19" width="13.42578125" style="47" customWidth="1"/>
    <col min="20" max="20" width="10.85546875" style="117" customWidth="1"/>
    <col min="21" max="23" width="13.5703125" style="47" customWidth="1"/>
    <col min="24" max="24" width="13.85546875" style="117" customWidth="1"/>
    <col min="25" max="26" width="13.85546875" style="47" customWidth="1"/>
    <col min="27" max="27" width="13.140625" style="117" customWidth="1"/>
    <col min="28" max="30" width="11" style="47" customWidth="1"/>
    <col min="31" max="31" width="4.28515625" style="143" customWidth="1"/>
    <col min="32" max="32" width="15" style="159" customWidth="1"/>
    <col min="33" max="33" width="11" style="117" customWidth="1"/>
    <col min="34" max="35" width="11" style="47" customWidth="1"/>
    <col min="36" max="36" width="10.5703125" style="119" customWidth="1"/>
    <col min="37" max="37" width="4.28515625" style="129" customWidth="1"/>
    <col min="38" max="38" width="12.28515625" style="120" customWidth="1"/>
    <col min="39" max="40" width="12.28515625" style="50" customWidth="1"/>
    <col min="41" max="41" width="9.140625" style="116"/>
    <col min="42" max="16384" width="9.140625" style="23"/>
  </cols>
  <sheetData>
    <row r="1" spans="1:53">
      <c r="B1" s="154" t="s">
        <v>0</v>
      </c>
      <c r="E1" s="115" t="s">
        <v>470</v>
      </c>
      <c r="J1" s="130" t="s">
        <v>471</v>
      </c>
      <c r="L1" s="46">
        <v>4.4444620719476635E-2</v>
      </c>
      <c r="P1" s="49">
        <v>-4.1622133481483137E-2</v>
      </c>
      <c r="Q1" s="122">
        <v>0.05</v>
      </c>
      <c r="R1" s="49">
        <v>3.7391689999999998E-2</v>
      </c>
      <c r="T1" s="122">
        <v>-4.1622133481483137E-2</v>
      </c>
      <c r="U1" s="49">
        <v>3.7391689999999998E-2</v>
      </c>
      <c r="X1" s="122">
        <v>1.9405381777331882E-2</v>
      </c>
      <c r="AA1" s="122"/>
      <c r="AI1" s="49">
        <v>-3.8724999999999787E-2</v>
      </c>
    </row>
    <row r="2" spans="1:53">
      <c r="B2" s="2"/>
      <c r="P2" s="49">
        <v>-3.8725000000000002E-2</v>
      </c>
      <c r="Q2" s="122">
        <v>0.1</v>
      </c>
      <c r="R2" s="49">
        <v>2.3890594685549119E-2</v>
      </c>
      <c r="S2" s="51">
        <v>1</v>
      </c>
      <c r="T2" s="122">
        <v>0</v>
      </c>
      <c r="U2" s="49">
        <v>4.2299999999999997E-2</v>
      </c>
      <c r="Z2" s="51">
        <v>1</v>
      </c>
      <c r="AI2" s="49">
        <v>0.11513848969172358</v>
      </c>
    </row>
    <row r="3" spans="1:53">
      <c r="T3" s="122"/>
      <c r="U3" s="49">
        <v>4.9083099999999991E-3</v>
      </c>
      <c r="AI3" s="51">
        <v>0</v>
      </c>
    </row>
    <row r="4" spans="1:53">
      <c r="E4" s="134"/>
      <c r="F4" s="52"/>
      <c r="G4" s="251"/>
      <c r="H4" s="53"/>
      <c r="J4" s="131"/>
      <c r="K4" s="54"/>
      <c r="L4" s="54">
        <v>1970.4192443459608</v>
      </c>
      <c r="M4" s="127"/>
      <c r="N4" s="120"/>
      <c r="O4" s="125"/>
      <c r="P4" s="55"/>
      <c r="Q4" s="125"/>
      <c r="R4" s="55"/>
      <c r="S4" s="56"/>
      <c r="T4" s="123"/>
      <c r="U4" s="49"/>
      <c r="V4" s="49"/>
      <c r="W4" s="56"/>
      <c r="X4" s="122"/>
      <c r="Y4" s="55"/>
      <c r="Z4" s="56"/>
      <c r="AA4" s="124">
        <v>-5.6973680853843689E-2</v>
      </c>
      <c r="AB4" s="51"/>
      <c r="AC4" s="55"/>
      <c r="AD4" s="55"/>
      <c r="AE4" s="116"/>
      <c r="AF4" s="160"/>
      <c r="AG4" s="118"/>
      <c r="AH4" s="55"/>
      <c r="AI4" s="65">
        <v>23</v>
      </c>
      <c r="AL4" s="120" t="s">
        <v>3</v>
      </c>
      <c r="AO4" s="152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</row>
    <row r="5" spans="1:53">
      <c r="E5" s="138">
        <v>114060436</v>
      </c>
      <c r="F5" s="58">
        <v>60137620.015625</v>
      </c>
      <c r="G5" s="252">
        <v>1896.6569673087286</v>
      </c>
      <c r="J5" s="163">
        <v>114060445.24237777</v>
      </c>
      <c r="K5" s="59">
        <v>60459122.5</v>
      </c>
      <c r="L5" s="60">
        <v>1886.5712985228618</v>
      </c>
      <c r="M5" s="127">
        <v>5.3461125380662722E-3</v>
      </c>
      <c r="AA5" s="124">
        <v>119129818.5272436</v>
      </c>
      <c r="AF5" s="161">
        <v>119129818.47026992</v>
      </c>
      <c r="AH5" s="55">
        <v>4.7824877391633436E-10</v>
      </c>
      <c r="AL5" s="119"/>
      <c r="AM5" s="48"/>
      <c r="AN5" s="48"/>
    </row>
    <row r="6" spans="1:53" ht="12.75" customHeight="1">
      <c r="B6" s="3"/>
      <c r="C6" s="3"/>
      <c r="D6" s="3"/>
      <c r="E6" s="269" t="s">
        <v>4</v>
      </c>
      <c r="F6" s="270"/>
      <c r="G6" s="270"/>
      <c r="H6" s="271"/>
      <c r="I6" s="133"/>
      <c r="J6" s="272" t="s">
        <v>5</v>
      </c>
      <c r="K6" s="281"/>
      <c r="L6" s="282"/>
      <c r="M6" s="128"/>
      <c r="N6" s="121"/>
      <c r="O6" s="274" t="s">
        <v>6</v>
      </c>
      <c r="P6" s="283"/>
      <c r="Q6" s="277" t="s">
        <v>7</v>
      </c>
      <c r="R6" s="277"/>
      <c r="S6" s="277"/>
      <c r="T6" s="276" t="s">
        <v>8</v>
      </c>
      <c r="U6" s="277"/>
      <c r="V6" s="277"/>
      <c r="W6" s="284"/>
      <c r="X6" s="274" t="s">
        <v>9</v>
      </c>
      <c r="Y6" s="275"/>
      <c r="Z6" s="275"/>
      <c r="AA6" s="164"/>
      <c r="AB6" s="114"/>
      <c r="AC6" s="114"/>
      <c r="AD6" s="165"/>
      <c r="AE6" s="162"/>
      <c r="AF6" s="278" t="s">
        <v>10</v>
      </c>
      <c r="AG6" s="279"/>
      <c r="AH6" s="279"/>
      <c r="AI6" s="280"/>
      <c r="AJ6" s="166"/>
      <c r="AL6" s="168"/>
      <c r="AM6" s="167"/>
      <c r="AN6" s="167"/>
    </row>
    <row r="7" spans="1:53" ht="77.25" customHeight="1">
      <c r="A7" s="4" t="s">
        <v>11</v>
      </c>
      <c r="B7" s="5" t="s">
        <v>634</v>
      </c>
      <c r="C7" s="246"/>
      <c r="D7" s="246"/>
      <c r="E7" s="232" t="s">
        <v>12</v>
      </c>
      <c r="F7" s="233" t="s">
        <v>13</v>
      </c>
      <c r="G7" s="253" t="s">
        <v>14</v>
      </c>
      <c r="H7" s="234" t="s">
        <v>15</v>
      </c>
      <c r="I7" s="235"/>
      <c r="J7" s="236" t="s">
        <v>16</v>
      </c>
      <c r="K7" s="237" t="s">
        <v>13</v>
      </c>
      <c r="L7" s="237" t="s">
        <v>17</v>
      </c>
      <c r="M7" s="238" t="s">
        <v>18</v>
      </c>
      <c r="N7" s="239" t="s">
        <v>19</v>
      </c>
      <c r="O7" s="216" t="s">
        <v>20</v>
      </c>
      <c r="P7" s="217" t="s">
        <v>21</v>
      </c>
      <c r="Q7" s="216" t="s">
        <v>22</v>
      </c>
      <c r="R7" s="217" t="s">
        <v>23</v>
      </c>
      <c r="S7" s="240" t="s">
        <v>24</v>
      </c>
      <c r="T7" s="216" t="s">
        <v>25</v>
      </c>
      <c r="U7" s="241" t="s">
        <v>26</v>
      </c>
      <c r="V7" s="241" t="s">
        <v>27</v>
      </c>
      <c r="W7" s="241" t="s">
        <v>28</v>
      </c>
      <c r="X7" s="242" t="s">
        <v>29</v>
      </c>
      <c r="Y7" s="240" t="s">
        <v>30</v>
      </c>
      <c r="Z7" s="217" t="s">
        <v>31</v>
      </c>
      <c r="AA7" s="242" t="s">
        <v>32</v>
      </c>
      <c r="AB7" s="217" t="s">
        <v>33</v>
      </c>
      <c r="AC7" s="217" t="s">
        <v>34</v>
      </c>
      <c r="AD7" s="240" t="s">
        <v>35</v>
      </c>
      <c r="AE7" s="218"/>
      <c r="AF7" s="247" t="s">
        <v>36</v>
      </c>
      <c r="AG7" s="248" t="s">
        <v>37</v>
      </c>
      <c r="AH7" s="249" t="s">
        <v>20</v>
      </c>
      <c r="AI7" s="241" t="s">
        <v>21</v>
      </c>
      <c r="AJ7" s="243" t="s">
        <v>38</v>
      </c>
      <c r="AK7" s="244"/>
      <c r="AL7" s="239" t="s">
        <v>39</v>
      </c>
      <c r="AM7" s="245" t="s">
        <v>40</v>
      </c>
      <c r="AN7" s="245" t="s">
        <v>41</v>
      </c>
    </row>
    <row r="9" spans="1:53">
      <c r="A9" s="9" t="s">
        <v>42</v>
      </c>
      <c r="B9" s="23" t="s">
        <v>43</v>
      </c>
      <c r="E9" s="134">
        <v>219426</v>
      </c>
      <c r="F9" s="52">
        <v>108477.078125</v>
      </c>
      <c r="G9" s="251">
        <f>E9/F9*1000</f>
        <v>2022.7867840167271</v>
      </c>
      <c r="H9" s="53">
        <v>-6.4129721687520291E-3</v>
      </c>
      <c r="J9" s="131">
        <v>220966.95268647565</v>
      </c>
      <c r="K9" s="54">
        <v>108490.84375</v>
      </c>
      <c r="L9" s="54">
        <f>J9/K9*1000</f>
        <v>2036.7336546451704</v>
      </c>
      <c r="M9" s="127">
        <f>K9/F9-1</f>
        <v>1.2689892867623342E-4</v>
      </c>
      <c r="N9" s="120">
        <f>SUM(AL9:AN9)</f>
        <v>227370</v>
      </c>
      <c r="O9" s="125">
        <f>E9/J9-1</f>
        <v>-6.9736794020147652E-3</v>
      </c>
      <c r="P9" s="55">
        <f>G9/L9-1</f>
        <v>-6.8476654257834113E-3</v>
      </c>
      <c r="Q9" s="125">
        <f>(1+M9)*(1+R9)-1</f>
        <v>3.7523333894078581E-2</v>
      </c>
      <c r="R9" s="55">
        <f>MinGrowthPerHead(P9,0,1,$Q$1,$Q$2,$R$1,$R$2)</f>
        <v>3.7391689999999998E-2</v>
      </c>
      <c r="S9" s="56">
        <f>MAX((1+IF($S$2=1,Q9,0))*$E9,$N9)</f>
        <v>227659.5950630421</v>
      </c>
      <c r="T9" s="123">
        <f>MinMaxRamp(P9,0,1,$P$2,$T$2)</f>
        <v>0.17682802907123074</v>
      </c>
      <c r="U9" s="49">
        <f>(1+M9)*(1+V9)-1</f>
        <v>3.8770647995119312E-2</v>
      </c>
      <c r="V9" s="49">
        <f t="shared" ref="V9:V40" si="0">MAX(R9,NewMinGrowthPerHead(P9,$P$2,$L$1,$U$1,$T$2,AG9,G9,T9, $P$1))</f>
        <v>3.8638845838300989E-2</v>
      </c>
      <c r="W9" s="56">
        <f>MAX((1+IF($S$2=1,U9,0))*$E9,$N9)</f>
        <v>227933.28820697704</v>
      </c>
      <c r="X9" s="122">
        <f>MAX(U9,$X$1)</f>
        <v>3.8770647995119312E-2</v>
      </c>
      <c r="Y9" s="55">
        <f>(1+X9)/(1+M9) - 1</f>
        <v>3.8638845838300906E-2</v>
      </c>
      <c r="Z9" s="56">
        <f>MAX((1+IF($Z$2=1,X9,0))*$E9,$N9)</f>
        <v>227933.28820697704</v>
      </c>
      <c r="AA9" s="124">
        <f t="shared" ref="AA9:AA40" si="1">Z9</f>
        <v>227933.28820697704</v>
      </c>
      <c r="AB9" s="51">
        <f t="shared" ref="AB9:AB40" si="2">AA9/K9*1000</f>
        <v>2100.9449307281016</v>
      </c>
      <c r="AC9" s="55">
        <f t="shared" ref="AC9:AC40" si="3">AA9/E9-1</f>
        <v>3.8770647995119312E-2</v>
      </c>
      <c r="AD9" s="55">
        <f t="shared" ref="AD9:AD40" si="4">AB9/G9-1</f>
        <v>3.8638845838300684E-2</v>
      </c>
      <c r="AE9" s="116"/>
      <c r="AF9" s="160">
        <v>230636.29277185461</v>
      </c>
      <c r="AG9" s="118">
        <f t="shared" ref="AG9:AG40" si="5">AF9/K9*1000</f>
        <v>2125.85951772409</v>
      </c>
      <c r="AH9" s="55">
        <f>AA9/AF9-1</f>
        <v>-1.1719771127050582E-2</v>
      </c>
      <c r="AI9" s="55">
        <f>AB9/AG9-1</f>
        <v>-1.1719771127050582E-2</v>
      </c>
      <c r="AJ9" s="119">
        <f t="shared" ref="AJ9:AJ40" si="6">IF(AF9=N9,1,0)</f>
        <v>0</v>
      </c>
      <c r="AL9" s="120">
        <v>174693</v>
      </c>
      <c r="AM9" s="50">
        <v>17209</v>
      </c>
      <c r="AN9" s="50">
        <v>35468</v>
      </c>
      <c r="AO9" s="152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</row>
    <row r="10" spans="1:53">
      <c r="A10" s="9" t="s">
        <v>44</v>
      </c>
      <c r="B10" s="23" t="s">
        <v>45</v>
      </c>
      <c r="E10" s="134">
        <v>656976</v>
      </c>
      <c r="F10" s="52">
        <v>295084.125</v>
      </c>
      <c r="G10" s="251">
        <f t="shared" ref="G10:G73" si="7">E10/F10*1000</f>
        <v>2226.4023860992183</v>
      </c>
      <c r="H10" s="53">
        <v>1.5840212110384444E-2</v>
      </c>
      <c r="J10" s="131">
        <v>647798.02779535239</v>
      </c>
      <c r="K10" s="54">
        <v>296002.53125</v>
      </c>
      <c r="L10" s="54">
        <f t="shared" ref="L10:L73" si="8">J10/K10*1000</f>
        <v>2188.4881357593204</v>
      </c>
      <c r="M10" s="127">
        <f t="shared" ref="M10:M73" si="9">K10/F10-1</f>
        <v>3.1123539770225861E-3</v>
      </c>
      <c r="N10" s="120">
        <f t="shared" ref="N10:N73" si="10">SUM(AL10:AN10)</f>
        <v>682031</v>
      </c>
      <c r="O10" s="125">
        <f t="shared" ref="O10:O73" si="11">E10/J10-1</f>
        <v>1.4167953298473313E-2</v>
      </c>
      <c r="P10" s="55">
        <f t="shared" ref="P10:P73" si="12">G10/L10-1</f>
        <v>1.7324402961290453E-2</v>
      </c>
      <c r="Q10" s="125">
        <f t="shared" ref="Q10:Q73" si="13">(1+M10)*(1+R10)-1</f>
        <v>4.0620420152101655E-2</v>
      </c>
      <c r="R10" s="55">
        <f t="shared" ref="R10:R73" si="14">MinGrowthPerHead(P10,0,1,$Q$1,$Q$2,$R$1,$R$2)</f>
        <v>3.7391689999999998E-2</v>
      </c>
      <c r="S10" s="56">
        <f t="shared" ref="S10:S73" si="15">MAX((1+IF($S$2=1,Q10,0))*$E10,$N10)</f>
        <v>683662.64114984719</v>
      </c>
      <c r="T10" s="123">
        <f t="shared" ref="T10:T73" si="16">MinMaxRamp(P10,0,1,$P$2,$T$2)</f>
        <v>0</v>
      </c>
      <c r="U10" s="49">
        <f t="shared" ref="U10:U73" si="17">(1+M10)*(1+V10)-1</f>
        <v>4.0620420152101655E-2</v>
      </c>
      <c r="V10" s="49">
        <f t="shared" si="0"/>
        <v>3.7391689999999998E-2</v>
      </c>
      <c r="W10" s="56">
        <f t="shared" ref="W10:W73" si="18">MAX((1+IF($S$2=1,U10,0))*$E10,$N10)</f>
        <v>683662.64114984719</v>
      </c>
      <c r="X10" s="122">
        <f t="shared" ref="X10:X73" si="19">MAX(U10,$X$1)</f>
        <v>4.0620420152101655E-2</v>
      </c>
      <c r="Y10" s="55">
        <f t="shared" ref="Y10:Y73" si="20">(1+X10)/(1+M10) - 1</f>
        <v>3.7391689999999977E-2</v>
      </c>
      <c r="Z10" s="56">
        <f t="shared" ref="Z10:Z73" si="21">MAX((1+IF($Z$2=1,X10,0))*$E10,$N10)</f>
        <v>683662.64114984719</v>
      </c>
      <c r="AA10" s="124">
        <f t="shared" si="1"/>
        <v>683662.64114984719</v>
      </c>
      <c r="AB10" s="51">
        <f t="shared" si="2"/>
        <v>2309.6513339355006</v>
      </c>
      <c r="AC10" s="55">
        <f t="shared" si="3"/>
        <v>4.0620420152101655E-2</v>
      </c>
      <c r="AD10" s="55">
        <f t="shared" si="4"/>
        <v>3.7391689999999977E-2</v>
      </c>
      <c r="AE10" s="116"/>
      <c r="AF10" s="160">
        <v>675805.60902166041</v>
      </c>
      <c r="AG10" s="118">
        <f t="shared" si="5"/>
        <v>2283.1075334652578</v>
      </c>
      <c r="AH10" s="55">
        <f t="shared" ref="AH10:AI73" si="22">AA10/AF10-1</f>
        <v>1.1626171821155884E-2</v>
      </c>
      <c r="AI10" s="55">
        <f t="shared" si="22"/>
        <v>1.1626171821156106E-2</v>
      </c>
      <c r="AJ10" s="119">
        <f t="shared" si="6"/>
        <v>0</v>
      </c>
      <c r="AL10" s="120">
        <v>538962</v>
      </c>
      <c r="AM10" s="50">
        <v>52144</v>
      </c>
      <c r="AN10" s="50">
        <v>90925</v>
      </c>
    </row>
    <row r="11" spans="1:53">
      <c r="A11" s="9" t="s">
        <v>46</v>
      </c>
      <c r="B11" s="23" t="s">
        <v>47</v>
      </c>
      <c r="E11" s="134">
        <v>513967</v>
      </c>
      <c r="F11" s="52">
        <v>261174</v>
      </c>
      <c r="G11" s="251">
        <f t="shared" si="7"/>
        <v>1967.9102820341993</v>
      </c>
      <c r="H11" s="53">
        <v>1.2910755965571452E-2</v>
      </c>
      <c r="J11" s="131">
        <v>508323.50292672688</v>
      </c>
      <c r="K11" s="54">
        <v>261762.296875</v>
      </c>
      <c r="L11" s="54">
        <f t="shared" si="8"/>
        <v>1941.927882644871</v>
      </c>
      <c r="M11" s="127">
        <f t="shared" si="9"/>
        <v>2.2525093424308196E-3</v>
      </c>
      <c r="N11" s="120">
        <f t="shared" si="10"/>
        <v>533473</v>
      </c>
      <c r="O11" s="125">
        <f t="shared" si="11"/>
        <v>1.1102176155106003E-2</v>
      </c>
      <c r="P11" s="55">
        <f t="shared" si="12"/>
        <v>1.3379693253047442E-2</v>
      </c>
      <c r="Q11" s="125">
        <f t="shared" si="13"/>
        <v>3.9728424473485013E-2</v>
      </c>
      <c r="R11" s="55">
        <f t="shared" si="14"/>
        <v>3.7391689999999998E-2</v>
      </c>
      <c r="S11" s="56">
        <f t="shared" si="15"/>
        <v>534386.09914136364</v>
      </c>
      <c r="T11" s="123">
        <f t="shared" si="16"/>
        <v>0</v>
      </c>
      <c r="U11" s="49">
        <f t="shared" si="17"/>
        <v>3.9728424473485013E-2</v>
      </c>
      <c r="V11" s="49">
        <f t="shared" si="0"/>
        <v>3.7391689999999998E-2</v>
      </c>
      <c r="W11" s="56">
        <f t="shared" si="18"/>
        <v>534386.09914136364</v>
      </c>
      <c r="X11" s="122">
        <f t="shared" si="19"/>
        <v>3.9728424473485013E-2</v>
      </c>
      <c r="Y11" s="55">
        <f t="shared" si="20"/>
        <v>3.7391689999999977E-2</v>
      </c>
      <c r="Z11" s="56">
        <f t="shared" si="21"/>
        <v>534386.09914136364</v>
      </c>
      <c r="AA11" s="124">
        <f t="shared" si="1"/>
        <v>534386.09914136364</v>
      </c>
      <c r="AB11" s="51">
        <f t="shared" si="2"/>
        <v>2041.4937732478347</v>
      </c>
      <c r="AC11" s="55">
        <f t="shared" si="3"/>
        <v>3.9728424473485013E-2</v>
      </c>
      <c r="AD11" s="55">
        <f t="shared" si="4"/>
        <v>3.7391689999999977E-2</v>
      </c>
      <c r="AE11" s="116"/>
      <c r="AF11" s="160">
        <v>530552.55672400794</v>
      </c>
      <c r="AG11" s="118">
        <f t="shared" si="5"/>
        <v>2026.8486449649545</v>
      </c>
      <c r="AH11" s="55">
        <f t="shared" si="22"/>
        <v>7.225565815810242E-3</v>
      </c>
      <c r="AI11" s="55">
        <f t="shared" si="22"/>
        <v>7.225565815810242E-3</v>
      </c>
      <c r="AJ11" s="119">
        <f t="shared" si="6"/>
        <v>0</v>
      </c>
      <c r="AL11" s="120">
        <v>413837</v>
      </c>
      <c r="AM11" s="50">
        <v>41150</v>
      </c>
      <c r="AN11" s="50">
        <v>78486</v>
      </c>
    </row>
    <row r="12" spans="1:53">
      <c r="A12" s="9" t="s">
        <v>48</v>
      </c>
      <c r="B12" s="23" t="s">
        <v>49</v>
      </c>
      <c r="E12" s="134">
        <v>608145</v>
      </c>
      <c r="F12" s="52">
        <v>299587.75</v>
      </c>
      <c r="G12" s="251">
        <f t="shared" si="7"/>
        <v>2029.9394751621187</v>
      </c>
      <c r="H12" s="53">
        <v>-2.9439393308714368E-2</v>
      </c>
      <c r="J12" s="131">
        <v>626471.67364608089</v>
      </c>
      <c r="K12" s="54">
        <v>300221.375</v>
      </c>
      <c r="L12" s="54">
        <f t="shared" si="8"/>
        <v>2086.6991021078393</v>
      </c>
      <c r="M12" s="127">
        <f t="shared" si="9"/>
        <v>2.1149896816541336E-3</v>
      </c>
      <c r="N12" s="120">
        <f t="shared" si="10"/>
        <v>633123</v>
      </c>
      <c r="O12" s="125">
        <f t="shared" si="11"/>
        <v>-2.925379457209798E-2</v>
      </c>
      <c r="P12" s="55">
        <f t="shared" si="12"/>
        <v>-2.7200676364113052E-2</v>
      </c>
      <c r="Q12" s="125">
        <f t="shared" si="13"/>
        <v>3.9585762720183659E-2</v>
      </c>
      <c r="R12" s="55">
        <f t="shared" si="14"/>
        <v>3.7391689999999998E-2</v>
      </c>
      <c r="S12" s="56">
        <f t="shared" si="15"/>
        <v>633123</v>
      </c>
      <c r="T12" s="123">
        <f t="shared" si="16"/>
        <v>0.7024061036568896</v>
      </c>
      <c r="U12" s="49">
        <f t="shared" si="17"/>
        <v>4.4550262010750297E-2</v>
      </c>
      <c r="V12" s="49">
        <f t="shared" si="0"/>
        <v>4.2345711586029566E-2</v>
      </c>
      <c r="W12" s="56">
        <f t="shared" si="18"/>
        <v>635238.01909052779</v>
      </c>
      <c r="X12" s="122">
        <f t="shared" si="19"/>
        <v>4.4550262010750297E-2</v>
      </c>
      <c r="Y12" s="55">
        <f t="shared" si="20"/>
        <v>4.2345711586029511E-2</v>
      </c>
      <c r="Z12" s="56">
        <f t="shared" si="21"/>
        <v>635238.01909052779</v>
      </c>
      <c r="AA12" s="124">
        <f t="shared" si="1"/>
        <v>635238.01909052779</v>
      </c>
      <c r="AB12" s="51">
        <f t="shared" si="2"/>
        <v>2115.8987067144299</v>
      </c>
      <c r="AC12" s="55">
        <f t="shared" si="3"/>
        <v>4.4550262010750297E-2</v>
      </c>
      <c r="AD12" s="55">
        <f t="shared" si="4"/>
        <v>4.2345711586029511E-2</v>
      </c>
      <c r="AE12" s="116"/>
      <c r="AF12" s="160">
        <v>653835.1165589802</v>
      </c>
      <c r="AG12" s="118">
        <f t="shared" si="5"/>
        <v>2177.8433216455028</v>
      </c>
      <c r="AH12" s="55">
        <f t="shared" si="22"/>
        <v>-2.8443099792996307E-2</v>
      </c>
      <c r="AI12" s="55">
        <f t="shared" si="22"/>
        <v>-2.8443099792995974E-2</v>
      </c>
      <c r="AJ12" s="119">
        <f t="shared" si="6"/>
        <v>0</v>
      </c>
      <c r="AL12" s="120">
        <v>488487</v>
      </c>
      <c r="AM12" s="50">
        <v>49105</v>
      </c>
      <c r="AN12" s="50">
        <v>95531</v>
      </c>
    </row>
    <row r="13" spans="1:53">
      <c r="A13" s="9" t="s">
        <v>50</v>
      </c>
      <c r="B13" s="23" t="s">
        <v>51</v>
      </c>
      <c r="E13" s="134">
        <v>681420</v>
      </c>
      <c r="F13" s="52">
        <v>325652.125</v>
      </c>
      <c r="G13" s="251">
        <f t="shared" si="7"/>
        <v>2092.4782849183002</v>
      </c>
      <c r="H13" s="53">
        <v>-1.6872227011700658E-2</v>
      </c>
      <c r="J13" s="131">
        <v>693758.77908053331</v>
      </c>
      <c r="K13" s="54">
        <v>325740.3125</v>
      </c>
      <c r="L13" s="54">
        <f t="shared" si="8"/>
        <v>2129.7909790656731</v>
      </c>
      <c r="M13" s="127">
        <f t="shared" si="9"/>
        <v>2.7080277765723082E-4</v>
      </c>
      <c r="N13" s="120">
        <f t="shared" si="10"/>
        <v>707213</v>
      </c>
      <c r="O13" s="125">
        <f t="shared" si="11"/>
        <v>-1.7785402437553888E-2</v>
      </c>
      <c r="P13" s="55">
        <f t="shared" si="12"/>
        <v>-1.7519415996278598E-2</v>
      </c>
      <c r="Q13" s="125">
        <f t="shared" si="13"/>
        <v>3.7672618551170434E-2</v>
      </c>
      <c r="R13" s="55">
        <f t="shared" si="14"/>
        <v>3.7391689999999998E-2</v>
      </c>
      <c r="S13" s="56">
        <f t="shared" si="15"/>
        <v>707213</v>
      </c>
      <c r="T13" s="123">
        <f t="shared" si="16"/>
        <v>0.45240583592714256</v>
      </c>
      <c r="U13" s="49">
        <f t="shared" si="17"/>
        <v>4.086426964303902E-2</v>
      </c>
      <c r="V13" s="49">
        <f t="shared" si="0"/>
        <v>4.058247701788105E-2</v>
      </c>
      <c r="W13" s="56">
        <f t="shared" si="18"/>
        <v>709265.73062015965</v>
      </c>
      <c r="X13" s="122">
        <f t="shared" si="19"/>
        <v>4.086426964303902E-2</v>
      </c>
      <c r="Y13" s="55">
        <f t="shared" si="20"/>
        <v>4.0582477017881091E-2</v>
      </c>
      <c r="Z13" s="56">
        <f t="shared" si="21"/>
        <v>709265.73062015965</v>
      </c>
      <c r="AA13" s="124">
        <f t="shared" si="1"/>
        <v>709265.73062015965</v>
      </c>
      <c r="AB13" s="51">
        <f t="shared" si="2"/>
        <v>2177.3962368264124</v>
      </c>
      <c r="AC13" s="55">
        <f t="shared" si="3"/>
        <v>4.086426964303902E-2</v>
      </c>
      <c r="AD13" s="55">
        <f t="shared" si="4"/>
        <v>4.0582477017881091E-2</v>
      </c>
      <c r="AE13" s="116"/>
      <c r="AF13" s="160">
        <v>724109.54318217747</v>
      </c>
      <c r="AG13" s="118">
        <f t="shared" si="5"/>
        <v>2222.9657042592094</v>
      </c>
      <c r="AH13" s="55">
        <f t="shared" si="22"/>
        <v>-2.0499401923064098E-2</v>
      </c>
      <c r="AI13" s="55">
        <f t="shared" si="22"/>
        <v>-2.0499401923064209E-2</v>
      </c>
      <c r="AJ13" s="119">
        <f t="shared" si="6"/>
        <v>0</v>
      </c>
      <c r="AL13" s="120">
        <v>545244</v>
      </c>
      <c r="AM13" s="50">
        <v>52657</v>
      </c>
      <c r="AN13" s="50">
        <v>109312</v>
      </c>
    </row>
    <row r="14" spans="1:53">
      <c r="A14" s="9" t="s">
        <v>52</v>
      </c>
      <c r="B14" s="23" t="s">
        <v>53</v>
      </c>
      <c r="E14" s="134">
        <v>648732</v>
      </c>
      <c r="F14" s="52">
        <v>297457.03125</v>
      </c>
      <c r="G14" s="251">
        <f t="shared" si="7"/>
        <v>2180.9267620060668</v>
      </c>
      <c r="H14" s="53">
        <v>-2.2589392335708225E-2</v>
      </c>
      <c r="J14" s="131">
        <v>662086.41052114638</v>
      </c>
      <c r="K14" s="54">
        <v>297528.96875</v>
      </c>
      <c r="L14" s="54">
        <f t="shared" si="8"/>
        <v>2225.2838548889918</v>
      </c>
      <c r="M14" s="127">
        <f t="shared" si="9"/>
        <v>2.4184165254959034E-4</v>
      </c>
      <c r="N14" s="120">
        <f t="shared" si="10"/>
        <v>674302</v>
      </c>
      <c r="O14" s="125">
        <f t="shared" si="11"/>
        <v>-2.0170192755708083E-2</v>
      </c>
      <c r="P14" s="55">
        <f t="shared" si="12"/>
        <v>-1.9933229095906779E-2</v>
      </c>
      <c r="Q14" s="125">
        <f t="shared" si="13"/>
        <v>3.7642574520650784E-2</v>
      </c>
      <c r="R14" s="55">
        <f t="shared" si="14"/>
        <v>3.7391689999999998E-2</v>
      </c>
      <c r="S14" s="56">
        <f t="shared" si="15"/>
        <v>674302</v>
      </c>
      <c r="T14" s="123">
        <f t="shared" si="16"/>
        <v>0.51473800118545587</v>
      </c>
      <c r="U14" s="49">
        <f t="shared" si="17"/>
        <v>4.1273863966400981E-2</v>
      </c>
      <c r="V14" s="49">
        <f t="shared" si="0"/>
        <v>4.1022101461042904E-2</v>
      </c>
      <c r="W14" s="56">
        <f t="shared" si="18"/>
        <v>675507.6763186513</v>
      </c>
      <c r="X14" s="122">
        <f t="shared" si="19"/>
        <v>4.1273863966400981E-2</v>
      </c>
      <c r="Y14" s="55">
        <f t="shared" si="20"/>
        <v>4.1022101461043015E-2</v>
      </c>
      <c r="Z14" s="56">
        <f t="shared" si="21"/>
        <v>675507.6763186513</v>
      </c>
      <c r="AA14" s="124">
        <f t="shared" si="1"/>
        <v>675507.6763186513</v>
      </c>
      <c r="AB14" s="51">
        <f t="shared" si="2"/>
        <v>2270.3929609161842</v>
      </c>
      <c r="AC14" s="55">
        <f t="shared" si="3"/>
        <v>4.1273863966400981E-2</v>
      </c>
      <c r="AD14" s="55">
        <f t="shared" si="4"/>
        <v>4.1022101461043237E-2</v>
      </c>
      <c r="AE14" s="116"/>
      <c r="AF14" s="160">
        <v>691538.57844650629</v>
      </c>
      <c r="AG14" s="118">
        <f t="shared" si="5"/>
        <v>2324.2730996979813</v>
      </c>
      <c r="AH14" s="55">
        <f t="shared" si="22"/>
        <v>-2.3181500826558787E-2</v>
      </c>
      <c r="AI14" s="55">
        <f t="shared" si="22"/>
        <v>-2.3181500826558787E-2</v>
      </c>
      <c r="AJ14" s="119">
        <f t="shared" si="6"/>
        <v>0</v>
      </c>
      <c r="AL14" s="120">
        <v>502343</v>
      </c>
      <c r="AM14" s="50">
        <v>52669</v>
      </c>
      <c r="AN14" s="50">
        <v>119290</v>
      </c>
    </row>
    <row r="15" spans="1:53">
      <c r="A15" s="9" t="s">
        <v>54</v>
      </c>
      <c r="B15" s="23" t="s">
        <v>55</v>
      </c>
      <c r="E15" s="134">
        <v>360269</v>
      </c>
      <c r="F15" s="52">
        <v>157706.65625</v>
      </c>
      <c r="G15" s="251">
        <f t="shared" si="7"/>
        <v>2284.424821162233</v>
      </c>
      <c r="H15" s="53">
        <v>1.4282401425583124E-2</v>
      </c>
      <c r="J15" s="131">
        <v>354817.89234622364</v>
      </c>
      <c r="K15" s="54">
        <v>157875.640625</v>
      </c>
      <c r="L15" s="54">
        <f t="shared" si="8"/>
        <v>2247.4517977666869</v>
      </c>
      <c r="M15" s="127">
        <f t="shared" si="9"/>
        <v>1.0715107340308894E-3</v>
      </c>
      <c r="N15" s="120">
        <f t="shared" si="10"/>
        <v>373528</v>
      </c>
      <c r="O15" s="125">
        <f t="shared" si="11"/>
        <v>1.5363113786993843E-2</v>
      </c>
      <c r="P15" s="55">
        <f t="shared" si="12"/>
        <v>1.6451086262355696E-2</v>
      </c>
      <c r="Q15" s="125">
        <f t="shared" si="13"/>
        <v>3.8503266331229469E-2</v>
      </c>
      <c r="R15" s="55">
        <f t="shared" si="14"/>
        <v>3.7391689999999998E-2</v>
      </c>
      <c r="S15" s="56">
        <f t="shared" si="15"/>
        <v>374140.53325788572</v>
      </c>
      <c r="T15" s="123">
        <f t="shared" si="16"/>
        <v>0</v>
      </c>
      <c r="U15" s="49">
        <f t="shared" si="17"/>
        <v>3.8503266331229469E-2</v>
      </c>
      <c r="V15" s="49">
        <f t="shared" si="0"/>
        <v>3.7391689999999998E-2</v>
      </c>
      <c r="W15" s="56">
        <f t="shared" si="18"/>
        <v>374140.53325788572</v>
      </c>
      <c r="X15" s="122">
        <f t="shared" si="19"/>
        <v>3.8503266331229469E-2</v>
      </c>
      <c r="Y15" s="55">
        <f t="shared" si="20"/>
        <v>3.7391689999999977E-2</v>
      </c>
      <c r="Z15" s="56">
        <f t="shared" si="21"/>
        <v>374140.53325788572</v>
      </c>
      <c r="AA15" s="124">
        <f t="shared" si="1"/>
        <v>374140.53325788572</v>
      </c>
      <c r="AB15" s="51">
        <f t="shared" si="2"/>
        <v>2369.8433259034364</v>
      </c>
      <c r="AC15" s="55">
        <f t="shared" si="3"/>
        <v>3.8503266331229469E-2</v>
      </c>
      <c r="AD15" s="55">
        <f t="shared" si="4"/>
        <v>3.7391689999999977E-2</v>
      </c>
      <c r="AE15" s="116"/>
      <c r="AF15" s="160">
        <v>370358.07593363174</v>
      </c>
      <c r="AG15" s="118">
        <f t="shared" si="5"/>
        <v>2345.884865248709</v>
      </c>
      <c r="AH15" s="55">
        <f t="shared" si="22"/>
        <v>1.0212973794938351E-2</v>
      </c>
      <c r="AI15" s="55">
        <f t="shared" si="22"/>
        <v>1.0212973794938351E-2</v>
      </c>
      <c r="AJ15" s="119">
        <f t="shared" si="6"/>
        <v>0</v>
      </c>
      <c r="AL15" s="120">
        <v>291583</v>
      </c>
      <c r="AM15" s="50">
        <v>26048</v>
      </c>
      <c r="AN15" s="50">
        <v>55897</v>
      </c>
    </row>
    <row r="16" spans="1:53">
      <c r="A16" s="9" t="s">
        <v>56</v>
      </c>
      <c r="B16" s="23" t="s">
        <v>57</v>
      </c>
      <c r="E16" s="134">
        <v>640904</v>
      </c>
      <c r="F16" s="52">
        <v>284736.65625</v>
      </c>
      <c r="G16" s="251">
        <f t="shared" si="7"/>
        <v>2250.8657945230748</v>
      </c>
      <c r="H16" s="53">
        <v>3.9778228604832266E-2</v>
      </c>
      <c r="J16" s="131">
        <v>615748.7191056934</v>
      </c>
      <c r="K16" s="54">
        <v>284950.625</v>
      </c>
      <c r="L16" s="54">
        <f t="shared" si="8"/>
        <v>2160.8961872103046</v>
      </c>
      <c r="M16" s="127">
        <f t="shared" si="9"/>
        <v>7.5146190454700168E-4</v>
      </c>
      <c r="N16" s="120">
        <f t="shared" si="10"/>
        <v>662976</v>
      </c>
      <c r="O16" s="125">
        <f t="shared" si="11"/>
        <v>4.0853159923486038E-2</v>
      </c>
      <c r="P16" s="55">
        <f t="shared" si="12"/>
        <v>4.1635321421396032E-2</v>
      </c>
      <c r="Q16" s="125">
        <f t="shared" si="13"/>
        <v>3.8171250335128581E-2</v>
      </c>
      <c r="R16" s="55">
        <f t="shared" si="14"/>
        <v>3.7391689999999998E-2</v>
      </c>
      <c r="S16" s="56">
        <f t="shared" si="15"/>
        <v>665368.10702478525</v>
      </c>
      <c r="T16" s="123">
        <f t="shared" si="16"/>
        <v>0</v>
      </c>
      <c r="U16" s="49">
        <f t="shared" si="17"/>
        <v>3.8171250335128581E-2</v>
      </c>
      <c r="V16" s="49">
        <f t="shared" si="0"/>
        <v>3.7391689999999998E-2</v>
      </c>
      <c r="W16" s="56">
        <f t="shared" si="18"/>
        <v>665368.10702478525</v>
      </c>
      <c r="X16" s="122">
        <f t="shared" si="19"/>
        <v>3.8171250335128581E-2</v>
      </c>
      <c r="Y16" s="55">
        <f t="shared" si="20"/>
        <v>3.7391689999999977E-2</v>
      </c>
      <c r="Z16" s="56">
        <f t="shared" si="21"/>
        <v>665368.10702478525</v>
      </c>
      <c r="AA16" s="124">
        <f t="shared" si="1"/>
        <v>665368.10702478525</v>
      </c>
      <c r="AB16" s="51">
        <f t="shared" si="2"/>
        <v>2335.0294705434853</v>
      </c>
      <c r="AC16" s="55">
        <f t="shared" si="3"/>
        <v>3.8171250335128581E-2</v>
      </c>
      <c r="AD16" s="55">
        <f t="shared" si="4"/>
        <v>3.7391689999999977E-2</v>
      </c>
      <c r="AE16" s="116"/>
      <c r="AF16" s="160">
        <v>642628.67820737825</v>
      </c>
      <c r="AG16" s="118">
        <f t="shared" si="5"/>
        <v>2255.2281757844125</v>
      </c>
      <c r="AH16" s="55">
        <f t="shared" si="22"/>
        <v>3.538502029016044E-2</v>
      </c>
      <c r="AI16" s="55">
        <f t="shared" si="22"/>
        <v>3.538502029016044E-2</v>
      </c>
      <c r="AJ16" s="119">
        <f t="shared" si="6"/>
        <v>0</v>
      </c>
      <c r="AL16" s="120">
        <v>517435</v>
      </c>
      <c r="AM16" s="50">
        <v>48977</v>
      </c>
      <c r="AN16" s="50">
        <v>96564</v>
      </c>
    </row>
    <row r="17" spans="1:40">
      <c r="A17" s="9" t="s">
        <v>58</v>
      </c>
      <c r="B17" s="23" t="s">
        <v>59</v>
      </c>
      <c r="E17" s="134">
        <v>348014</v>
      </c>
      <c r="F17" s="52">
        <v>175123.546875</v>
      </c>
      <c r="G17" s="251">
        <f t="shared" si="7"/>
        <v>1987.2484666405601</v>
      </c>
      <c r="H17" s="53">
        <v>-4.0411999959521716E-2</v>
      </c>
      <c r="J17" s="131">
        <v>361514.71478853782</v>
      </c>
      <c r="K17" s="54">
        <v>175059.828125</v>
      </c>
      <c r="L17" s="54">
        <f t="shared" si="8"/>
        <v>2065.0923667673273</v>
      </c>
      <c r="M17" s="127">
        <f t="shared" si="9"/>
        <v>-3.6385027106311529E-4</v>
      </c>
      <c r="N17" s="120">
        <f t="shared" si="10"/>
        <v>362019</v>
      </c>
      <c r="O17" s="125">
        <f t="shared" si="11"/>
        <v>-3.7344855510058172E-2</v>
      </c>
      <c r="P17" s="55">
        <f t="shared" si="12"/>
        <v>-3.769511784532098E-2</v>
      </c>
      <c r="Q17" s="125">
        <f t="shared" si="13"/>
        <v>3.7014234752394959E-2</v>
      </c>
      <c r="R17" s="55">
        <f t="shared" si="14"/>
        <v>3.7391689999999998E-2</v>
      </c>
      <c r="S17" s="56">
        <f t="shared" si="15"/>
        <v>362019</v>
      </c>
      <c r="T17" s="123">
        <f t="shared" si="16"/>
        <v>0.97340523809737833</v>
      </c>
      <c r="U17" s="49">
        <f t="shared" si="17"/>
        <v>4.3877096495681167E-2</v>
      </c>
      <c r="V17" s="49">
        <f t="shared" si="0"/>
        <v>4.4257049706276468E-2</v>
      </c>
      <c r="W17" s="56">
        <f t="shared" si="18"/>
        <v>363283.84385984798</v>
      </c>
      <c r="X17" s="122">
        <f t="shared" si="19"/>
        <v>4.3877096495681167E-2</v>
      </c>
      <c r="Y17" s="55">
        <f t="shared" si="20"/>
        <v>4.4257049706276419E-2</v>
      </c>
      <c r="Z17" s="56">
        <f t="shared" si="21"/>
        <v>363283.84385984798</v>
      </c>
      <c r="AA17" s="124">
        <f t="shared" si="1"/>
        <v>363283.84385984798</v>
      </c>
      <c r="AB17" s="51">
        <f t="shared" si="2"/>
        <v>2075.1982208073928</v>
      </c>
      <c r="AC17" s="55">
        <f t="shared" si="3"/>
        <v>4.3877096495681167E-2</v>
      </c>
      <c r="AD17" s="55">
        <f t="shared" si="4"/>
        <v>4.4257049706276419E-2</v>
      </c>
      <c r="AE17" s="116"/>
      <c r="AF17" s="160">
        <v>377632.57670204656</v>
      </c>
      <c r="AG17" s="118">
        <f t="shared" si="5"/>
        <v>2157.1629582110704</v>
      </c>
      <c r="AH17" s="55">
        <f t="shared" si="22"/>
        <v>-3.7996544068071181E-2</v>
      </c>
      <c r="AI17" s="55">
        <f t="shared" si="22"/>
        <v>-3.7996544068071181E-2</v>
      </c>
      <c r="AJ17" s="119">
        <f t="shared" si="6"/>
        <v>0</v>
      </c>
      <c r="AL17" s="120">
        <v>271608</v>
      </c>
      <c r="AM17" s="50">
        <v>28432</v>
      </c>
      <c r="AN17" s="50">
        <v>61979</v>
      </c>
    </row>
    <row r="18" spans="1:40">
      <c r="A18" s="9" t="s">
        <v>60</v>
      </c>
      <c r="B18" s="23" t="s">
        <v>61</v>
      </c>
      <c r="E18" s="134">
        <v>425685</v>
      </c>
      <c r="F18" s="52">
        <v>172451.375</v>
      </c>
      <c r="G18" s="251">
        <f t="shared" si="7"/>
        <v>2468.4349428933228</v>
      </c>
      <c r="H18" s="53">
        <v>-3.8852955889770224E-2</v>
      </c>
      <c r="J18" s="131">
        <v>440132.36780752329</v>
      </c>
      <c r="K18" s="54">
        <v>172164.8125</v>
      </c>
      <c r="L18" s="54">
        <f t="shared" si="8"/>
        <v>2556.4594844694138</v>
      </c>
      <c r="M18" s="127">
        <f t="shared" si="9"/>
        <v>-1.6617002908790868E-3</v>
      </c>
      <c r="N18" s="120">
        <f t="shared" si="10"/>
        <v>443014</v>
      </c>
      <c r="O18" s="125">
        <f t="shared" si="11"/>
        <v>-3.2825051880395528E-2</v>
      </c>
      <c r="P18" s="55">
        <f t="shared" si="12"/>
        <v>-3.4432206773016838E-2</v>
      </c>
      <c r="Q18" s="125">
        <f t="shared" si="13"/>
        <v>3.5667855926971415E-2</v>
      </c>
      <c r="R18" s="55">
        <f t="shared" si="14"/>
        <v>3.7391689999999998E-2</v>
      </c>
      <c r="S18" s="56">
        <f t="shared" si="15"/>
        <v>443014</v>
      </c>
      <c r="T18" s="123">
        <f t="shared" si="16"/>
        <v>0.88914672105918235</v>
      </c>
      <c r="U18" s="49">
        <f t="shared" si="17"/>
        <v>4.192852547760384E-2</v>
      </c>
      <c r="V18" s="49">
        <f t="shared" si="0"/>
        <v>4.3662780223080233E-2</v>
      </c>
      <c r="W18" s="56">
        <f t="shared" si="18"/>
        <v>443533.34436793381</v>
      </c>
      <c r="X18" s="122">
        <f t="shared" si="19"/>
        <v>4.192852547760384E-2</v>
      </c>
      <c r="Y18" s="55">
        <f t="shared" si="20"/>
        <v>4.3662780223080233E-2</v>
      </c>
      <c r="Z18" s="56">
        <f t="shared" si="21"/>
        <v>443533.34436793381</v>
      </c>
      <c r="AA18" s="124">
        <f t="shared" si="1"/>
        <v>443533.34436793381</v>
      </c>
      <c r="AB18" s="51">
        <f t="shared" si="2"/>
        <v>2576.2136752998454</v>
      </c>
      <c r="AC18" s="55">
        <f t="shared" si="3"/>
        <v>4.192852547760384E-2</v>
      </c>
      <c r="AD18" s="55">
        <f t="shared" si="4"/>
        <v>4.3662780223080233E-2</v>
      </c>
      <c r="AE18" s="116"/>
      <c r="AF18" s="160">
        <v>459647.48690251907</v>
      </c>
      <c r="AG18" s="118">
        <f t="shared" si="5"/>
        <v>2669.8108645314446</v>
      </c>
      <c r="AH18" s="55">
        <f t="shared" si="22"/>
        <v>-3.5057610437893461E-2</v>
      </c>
      <c r="AI18" s="55">
        <f t="shared" si="22"/>
        <v>-3.5057610437893572E-2</v>
      </c>
      <c r="AJ18" s="119">
        <f t="shared" si="6"/>
        <v>0</v>
      </c>
      <c r="AL18" s="120">
        <v>330752</v>
      </c>
      <c r="AM18" s="50">
        <v>34069</v>
      </c>
      <c r="AN18" s="50">
        <v>78193</v>
      </c>
    </row>
    <row r="19" spans="1:40">
      <c r="A19" s="9" t="s">
        <v>62</v>
      </c>
      <c r="B19" s="23" t="s">
        <v>63</v>
      </c>
      <c r="E19" s="134">
        <v>626762</v>
      </c>
      <c r="F19" s="52">
        <v>312848.8125</v>
      </c>
      <c r="G19" s="251">
        <f t="shared" si="7"/>
        <v>2003.4022024616122</v>
      </c>
      <c r="H19" s="53">
        <v>-6.8239306072392925E-3</v>
      </c>
      <c r="J19" s="131">
        <v>630041.30941976095</v>
      </c>
      <c r="K19" s="54">
        <v>313833.6875</v>
      </c>
      <c r="L19" s="54">
        <f t="shared" si="8"/>
        <v>2007.5643071929967</v>
      </c>
      <c r="M19" s="127">
        <f t="shared" si="9"/>
        <v>3.1480861062882504E-3</v>
      </c>
      <c r="N19" s="120">
        <f t="shared" si="10"/>
        <v>652815</v>
      </c>
      <c r="O19" s="125">
        <f t="shared" si="11"/>
        <v>-5.2049117585337701E-3</v>
      </c>
      <c r="P19" s="55">
        <f t="shared" si="12"/>
        <v>-2.0732111626371452E-3</v>
      </c>
      <c r="Q19" s="125">
        <f t="shared" si="13"/>
        <v>4.0657488366067973E-2</v>
      </c>
      <c r="R19" s="55">
        <f t="shared" si="14"/>
        <v>3.7391689999999998E-2</v>
      </c>
      <c r="S19" s="56">
        <f t="shared" si="15"/>
        <v>652815</v>
      </c>
      <c r="T19" s="123">
        <f t="shared" si="16"/>
        <v>5.35367633992807E-2</v>
      </c>
      <c r="U19" s="49">
        <f t="shared" si="17"/>
        <v>4.1036268138511023E-2</v>
      </c>
      <c r="V19" s="49">
        <f t="shared" si="0"/>
        <v>3.7769281083200136E-2</v>
      </c>
      <c r="W19" s="56">
        <f t="shared" si="18"/>
        <v>652815</v>
      </c>
      <c r="X19" s="122">
        <f t="shared" si="19"/>
        <v>4.1036268138511023E-2</v>
      </c>
      <c r="Y19" s="55">
        <f t="shared" si="20"/>
        <v>3.7769281083200212E-2</v>
      </c>
      <c r="Z19" s="56">
        <f t="shared" si="21"/>
        <v>652815</v>
      </c>
      <c r="AA19" s="124">
        <f t="shared" si="1"/>
        <v>652815</v>
      </c>
      <c r="AB19" s="51">
        <f t="shared" si="2"/>
        <v>2080.1304193961014</v>
      </c>
      <c r="AC19" s="55">
        <f t="shared" si="3"/>
        <v>4.1567612586595803E-2</v>
      </c>
      <c r="AD19" s="55">
        <f t="shared" si="4"/>
        <v>3.8298958062545907E-2</v>
      </c>
      <c r="AE19" s="116"/>
      <c r="AF19" s="160">
        <v>657964.06610409915</v>
      </c>
      <c r="AG19" s="118">
        <f t="shared" si="5"/>
        <v>2096.5374091782264</v>
      </c>
      <c r="AH19" s="55">
        <f t="shared" si="22"/>
        <v>-7.8257557963423707E-3</v>
      </c>
      <c r="AI19" s="55">
        <f t="shared" si="22"/>
        <v>-7.8257557963423707E-3</v>
      </c>
      <c r="AJ19" s="119">
        <f t="shared" si="6"/>
        <v>0</v>
      </c>
      <c r="AL19" s="120">
        <v>484479</v>
      </c>
      <c r="AM19" s="50">
        <v>49237</v>
      </c>
      <c r="AN19" s="50">
        <v>119099</v>
      </c>
    </row>
    <row r="20" spans="1:40">
      <c r="A20" s="9" t="s">
        <v>64</v>
      </c>
      <c r="B20" s="23" t="s">
        <v>65</v>
      </c>
      <c r="E20" s="134">
        <v>406365</v>
      </c>
      <c r="F20" s="52">
        <v>206201.6875</v>
      </c>
      <c r="G20" s="251">
        <f t="shared" si="7"/>
        <v>1970.7161707878847</v>
      </c>
      <c r="H20" s="53">
        <v>-6.2660329483990029E-3</v>
      </c>
      <c r="J20" s="131">
        <v>408560.56830492156</v>
      </c>
      <c r="K20" s="54">
        <v>206811.75</v>
      </c>
      <c r="L20" s="54">
        <f t="shared" si="8"/>
        <v>1975.519129376941</v>
      </c>
      <c r="M20" s="127">
        <f t="shared" si="9"/>
        <v>2.9585718109119696E-3</v>
      </c>
      <c r="N20" s="120">
        <f t="shared" si="10"/>
        <v>424091</v>
      </c>
      <c r="O20" s="125">
        <f t="shared" si="11"/>
        <v>-5.3739114228050777E-3</v>
      </c>
      <c r="P20" s="55">
        <f t="shared" si="12"/>
        <v>-2.4312387147428227E-3</v>
      </c>
      <c r="Q20" s="125">
        <f t="shared" si="13"/>
        <v>4.0460887810908286E-2</v>
      </c>
      <c r="R20" s="55">
        <f t="shared" si="14"/>
        <v>3.7391689999999998E-2</v>
      </c>
      <c r="S20" s="56">
        <f t="shared" si="15"/>
        <v>424091</v>
      </c>
      <c r="T20" s="123">
        <f t="shared" si="16"/>
        <v>6.2782148863597745E-2</v>
      </c>
      <c r="U20" s="49">
        <f t="shared" si="17"/>
        <v>4.0904996007376848E-2</v>
      </c>
      <c r="V20" s="49">
        <f t="shared" si="0"/>
        <v>3.7834488146354824E-2</v>
      </c>
      <c r="W20" s="56">
        <f t="shared" si="18"/>
        <v>424091</v>
      </c>
      <c r="X20" s="122">
        <f t="shared" si="19"/>
        <v>4.0904996007376848E-2</v>
      </c>
      <c r="Y20" s="55">
        <f t="shared" si="20"/>
        <v>3.7834488146354817E-2</v>
      </c>
      <c r="Z20" s="56">
        <f t="shared" si="21"/>
        <v>424091</v>
      </c>
      <c r="AA20" s="124">
        <f t="shared" si="1"/>
        <v>424091</v>
      </c>
      <c r="AB20" s="51">
        <f t="shared" si="2"/>
        <v>2050.6136619413551</v>
      </c>
      <c r="AC20" s="55">
        <f t="shared" si="3"/>
        <v>4.3620882703973018E-2</v>
      </c>
      <c r="AD20" s="55">
        <f t="shared" si="4"/>
        <v>4.0542363399559189E-2</v>
      </c>
      <c r="AE20" s="116"/>
      <c r="AF20" s="160">
        <v>426693.39935044968</v>
      </c>
      <c r="AG20" s="118">
        <f t="shared" si="5"/>
        <v>2063.197083098275</v>
      </c>
      <c r="AH20" s="55">
        <f t="shared" si="22"/>
        <v>-6.0989913469748913E-3</v>
      </c>
      <c r="AI20" s="55">
        <f t="shared" si="22"/>
        <v>-6.0989913469747803E-3</v>
      </c>
      <c r="AJ20" s="119">
        <f t="shared" si="6"/>
        <v>0</v>
      </c>
      <c r="AL20" s="120">
        <v>310596</v>
      </c>
      <c r="AM20" s="50">
        <v>31574</v>
      </c>
      <c r="AN20" s="50">
        <v>81921</v>
      </c>
    </row>
    <row r="21" spans="1:40">
      <c r="A21" s="9" t="s">
        <v>66</v>
      </c>
      <c r="B21" s="23" t="s">
        <v>67</v>
      </c>
      <c r="E21" s="134">
        <v>364171</v>
      </c>
      <c r="F21" s="52">
        <v>187455.0625</v>
      </c>
      <c r="G21" s="251">
        <f t="shared" si="7"/>
        <v>1942.7109363877541</v>
      </c>
      <c r="H21" s="53">
        <v>-8.1595080831198263E-4</v>
      </c>
      <c r="J21" s="131">
        <v>365896.51629769162</v>
      </c>
      <c r="K21" s="54">
        <v>188646.0625</v>
      </c>
      <c r="L21" s="54">
        <f t="shared" si="8"/>
        <v>1939.5926501126501</v>
      </c>
      <c r="M21" s="127">
        <f t="shared" si="9"/>
        <v>6.3535227276136919E-3</v>
      </c>
      <c r="N21" s="120">
        <f t="shared" si="10"/>
        <v>379866</v>
      </c>
      <c r="O21" s="125">
        <f t="shared" si="11"/>
        <v>-4.7158587765502302E-3</v>
      </c>
      <c r="P21" s="55">
        <f t="shared" si="12"/>
        <v>1.6077016351463413E-3</v>
      </c>
      <c r="Q21" s="125">
        <f t="shared" si="13"/>
        <v>4.3982781679852589E-2</v>
      </c>
      <c r="R21" s="55">
        <f t="shared" si="14"/>
        <v>3.7391689999999998E-2</v>
      </c>
      <c r="S21" s="56">
        <f t="shared" si="15"/>
        <v>380188.2535871336</v>
      </c>
      <c r="T21" s="123">
        <f t="shared" si="16"/>
        <v>0</v>
      </c>
      <c r="U21" s="49">
        <f t="shared" si="17"/>
        <v>4.3982781679852589E-2</v>
      </c>
      <c r="V21" s="49">
        <f t="shared" si="0"/>
        <v>3.7391689999999998E-2</v>
      </c>
      <c r="W21" s="56">
        <f t="shared" si="18"/>
        <v>380188.2535871336</v>
      </c>
      <c r="X21" s="122">
        <f t="shared" si="19"/>
        <v>4.3982781679852589E-2</v>
      </c>
      <c r="Y21" s="55">
        <f t="shared" si="20"/>
        <v>3.7391689999999977E-2</v>
      </c>
      <c r="Z21" s="56">
        <f t="shared" si="21"/>
        <v>380188.2535871336</v>
      </c>
      <c r="AA21" s="124">
        <f t="shared" si="1"/>
        <v>380188.2535871336</v>
      </c>
      <c r="AB21" s="51">
        <f t="shared" si="2"/>
        <v>2015.3521814807748</v>
      </c>
      <c r="AC21" s="55">
        <f t="shared" si="3"/>
        <v>4.3982781679852589E-2</v>
      </c>
      <c r="AD21" s="55">
        <f t="shared" si="4"/>
        <v>3.7391689999999977E-2</v>
      </c>
      <c r="AE21" s="116"/>
      <c r="AF21" s="160">
        <v>382087.47114829725</v>
      </c>
      <c r="AG21" s="118">
        <f t="shared" si="5"/>
        <v>2025.4198051353299</v>
      </c>
      <c r="AH21" s="55">
        <f t="shared" si="22"/>
        <v>-4.9706355339417252E-3</v>
      </c>
      <c r="AI21" s="55">
        <f t="shared" si="22"/>
        <v>-4.9706355339417252E-3</v>
      </c>
      <c r="AJ21" s="119">
        <f t="shared" si="6"/>
        <v>0</v>
      </c>
      <c r="AL21" s="120">
        <v>287311</v>
      </c>
      <c r="AM21" s="50">
        <v>27529</v>
      </c>
      <c r="AN21" s="50">
        <v>65026</v>
      </c>
    </row>
    <row r="22" spans="1:40">
      <c r="A22" s="9" t="s">
        <v>68</v>
      </c>
      <c r="B22" s="23" t="s">
        <v>69</v>
      </c>
      <c r="E22" s="134">
        <v>523926</v>
      </c>
      <c r="F22" s="52">
        <v>259393.0625</v>
      </c>
      <c r="G22" s="251">
        <f t="shared" si="7"/>
        <v>2019.8150056538232</v>
      </c>
      <c r="H22" s="53">
        <v>2.1314448822848941E-2</v>
      </c>
      <c r="J22" s="131">
        <v>512742.92172696959</v>
      </c>
      <c r="K22" s="54">
        <v>260564.6875</v>
      </c>
      <c r="L22" s="54">
        <f t="shared" si="8"/>
        <v>1967.8143137756133</v>
      </c>
      <c r="M22" s="127">
        <f t="shared" si="9"/>
        <v>4.5167938907386684E-3</v>
      </c>
      <c r="N22" s="120">
        <f t="shared" si="10"/>
        <v>545573</v>
      </c>
      <c r="O22" s="125">
        <f t="shared" si="11"/>
        <v>2.1810302588604502E-2</v>
      </c>
      <c r="P22" s="55">
        <f t="shared" si="12"/>
        <v>2.6425609120830584E-2</v>
      </c>
      <c r="Q22" s="125">
        <f t="shared" si="13"/>
        <v>4.2077374447694993E-2</v>
      </c>
      <c r="R22" s="55">
        <f t="shared" si="14"/>
        <v>3.7391689999999998E-2</v>
      </c>
      <c r="S22" s="56">
        <f t="shared" si="15"/>
        <v>545971.43048488302</v>
      </c>
      <c r="T22" s="123">
        <f t="shared" si="16"/>
        <v>0</v>
      </c>
      <c r="U22" s="49">
        <f t="shared" si="17"/>
        <v>4.2077374447694993E-2</v>
      </c>
      <c r="V22" s="49">
        <f t="shared" si="0"/>
        <v>3.7391689999999998E-2</v>
      </c>
      <c r="W22" s="56">
        <f t="shared" si="18"/>
        <v>545971.43048488302</v>
      </c>
      <c r="X22" s="122">
        <f t="shared" si="19"/>
        <v>4.2077374447694993E-2</v>
      </c>
      <c r="Y22" s="55">
        <f t="shared" si="20"/>
        <v>3.7391689999999977E-2</v>
      </c>
      <c r="Z22" s="56">
        <f t="shared" si="21"/>
        <v>545971.43048488302</v>
      </c>
      <c r="AA22" s="124">
        <f t="shared" si="1"/>
        <v>545971.43048488302</v>
      </c>
      <c r="AB22" s="51">
        <f t="shared" si="2"/>
        <v>2095.3393022025789</v>
      </c>
      <c r="AC22" s="55">
        <f t="shared" si="3"/>
        <v>4.2077374447694993E-2</v>
      </c>
      <c r="AD22" s="55">
        <f t="shared" si="4"/>
        <v>3.7391689999999755E-2</v>
      </c>
      <c r="AE22" s="116"/>
      <c r="AF22" s="160">
        <v>535392.53698955791</v>
      </c>
      <c r="AG22" s="118">
        <f t="shared" si="5"/>
        <v>2054.7394281489428</v>
      </c>
      <c r="AH22" s="55">
        <f t="shared" si="22"/>
        <v>1.9759135147473073E-2</v>
      </c>
      <c r="AI22" s="55">
        <f t="shared" si="22"/>
        <v>1.975913514747285E-2</v>
      </c>
      <c r="AJ22" s="119">
        <f t="shared" si="6"/>
        <v>0</v>
      </c>
      <c r="AL22" s="120">
        <v>403381</v>
      </c>
      <c r="AM22" s="50">
        <v>44552</v>
      </c>
      <c r="AN22" s="50">
        <v>97640</v>
      </c>
    </row>
    <row r="23" spans="1:40">
      <c r="A23" s="9" t="s">
        <v>70</v>
      </c>
      <c r="B23" s="23" t="s">
        <v>71</v>
      </c>
      <c r="E23" s="134">
        <v>807087</v>
      </c>
      <c r="F23" s="52">
        <v>383179.65625</v>
      </c>
      <c r="G23" s="251">
        <f t="shared" si="7"/>
        <v>2106.2887521184784</v>
      </c>
      <c r="H23" s="53">
        <v>1.7543259207575268E-4</v>
      </c>
      <c r="J23" s="131">
        <v>805528.07624880504</v>
      </c>
      <c r="K23" s="54">
        <v>383372.625</v>
      </c>
      <c r="L23" s="54">
        <f t="shared" si="8"/>
        <v>2101.1622210866126</v>
      </c>
      <c r="M23" s="127">
        <f t="shared" si="9"/>
        <v>5.035986301791251E-4</v>
      </c>
      <c r="N23" s="120">
        <f t="shared" si="10"/>
        <v>836732</v>
      </c>
      <c r="O23" s="125">
        <f t="shared" si="11"/>
        <v>1.9352817079381079E-3</v>
      </c>
      <c r="P23" s="55">
        <f t="shared" si="12"/>
        <v>2.4398549433344296E-3</v>
      </c>
      <c r="Q23" s="125">
        <f t="shared" si="13"/>
        <v>3.7914119034043292E-2</v>
      </c>
      <c r="R23" s="55">
        <f t="shared" si="14"/>
        <v>3.7391689999999998E-2</v>
      </c>
      <c r="S23" s="56">
        <f t="shared" si="15"/>
        <v>837686.9925888289</v>
      </c>
      <c r="T23" s="123">
        <f t="shared" si="16"/>
        <v>0</v>
      </c>
      <c r="U23" s="49">
        <f t="shared" si="17"/>
        <v>3.7914119034043292E-2</v>
      </c>
      <c r="V23" s="49">
        <f t="shared" si="0"/>
        <v>3.7391689999999998E-2</v>
      </c>
      <c r="W23" s="56">
        <f t="shared" si="18"/>
        <v>837686.9925888289</v>
      </c>
      <c r="X23" s="122">
        <f t="shared" si="19"/>
        <v>3.7914119034043292E-2</v>
      </c>
      <c r="Y23" s="55">
        <f t="shared" si="20"/>
        <v>3.7391689999999977E-2</v>
      </c>
      <c r="Z23" s="56">
        <f t="shared" si="21"/>
        <v>837686.9925888289</v>
      </c>
      <c r="AA23" s="124">
        <f t="shared" si="1"/>
        <v>837686.9925888289</v>
      </c>
      <c r="AB23" s="51">
        <f t="shared" si="2"/>
        <v>2185.0464481881795</v>
      </c>
      <c r="AC23" s="55">
        <f t="shared" si="3"/>
        <v>3.7914119034043292E-2</v>
      </c>
      <c r="AD23" s="55">
        <f t="shared" si="4"/>
        <v>3.7391689999999977E-2</v>
      </c>
      <c r="AE23" s="116"/>
      <c r="AF23" s="160">
        <v>841209.57832484844</v>
      </c>
      <c r="AG23" s="118">
        <f t="shared" si="5"/>
        <v>2194.234860469885</v>
      </c>
      <c r="AH23" s="55">
        <f t="shared" si="22"/>
        <v>-4.1875245203868428E-3</v>
      </c>
      <c r="AI23" s="55">
        <f t="shared" si="22"/>
        <v>-4.1875245203869538E-3</v>
      </c>
      <c r="AJ23" s="119">
        <f t="shared" si="6"/>
        <v>0</v>
      </c>
      <c r="AL23" s="120">
        <v>638016</v>
      </c>
      <c r="AM23" s="50">
        <v>62345</v>
      </c>
      <c r="AN23" s="50">
        <v>136371</v>
      </c>
    </row>
    <row r="24" spans="1:40">
      <c r="A24" s="9" t="s">
        <v>72</v>
      </c>
      <c r="B24" s="23" t="s">
        <v>73</v>
      </c>
      <c r="E24" s="134">
        <v>390064</v>
      </c>
      <c r="F24" s="52">
        <v>210671.90625</v>
      </c>
      <c r="G24" s="251">
        <f t="shared" si="7"/>
        <v>1851.5235701960141</v>
      </c>
      <c r="H24" s="53">
        <v>-9.8417872186473687E-4</v>
      </c>
      <c r="J24" s="131">
        <v>391035.96455931128</v>
      </c>
      <c r="K24" s="54">
        <v>211367.828125</v>
      </c>
      <c r="L24" s="54">
        <f t="shared" si="8"/>
        <v>1850.0259383280318</v>
      </c>
      <c r="M24" s="127">
        <f t="shared" si="9"/>
        <v>3.3033444629022579E-3</v>
      </c>
      <c r="N24" s="120">
        <f t="shared" si="10"/>
        <v>406493</v>
      </c>
      <c r="O24" s="125">
        <f t="shared" si="11"/>
        <v>-2.485614233480149E-3</v>
      </c>
      <c r="P24" s="55">
        <f t="shared" si="12"/>
        <v>8.095193894068764E-4</v>
      </c>
      <c r="Q24" s="125">
        <f t="shared" si="13"/>
        <v>4.0818552095022387E-2</v>
      </c>
      <c r="R24" s="55">
        <f t="shared" si="14"/>
        <v>3.7391689999999998E-2</v>
      </c>
      <c r="S24" s="56">
        <f t="shared" si="15"/>
        <v>406493</v>
      </c>
      <c r="T24" s="123">
        <f t="shared" si="16"/>
        <v>0</v>
      </c>
      <c r="U24" s="49">
        <f t="shared" si="17"/>
        <v>4.0818552095022387E-2</v>
      </c>
      <c r="V24" s="49">
        <f t="shared" si="0"/>
        <v>3.7391689999999998E-2</v>
      </c>
      <c r="W24" s="56">
        <f t="shared" si="18"/>
        <v>406493</v>
      </c>
      <c r="X24" s="122">
        <f t="shared" si="19"/>
        <v>4.0818552095022387E-2</v>
      </c>
      <c r="Y24" s="55">
        <f t="shared" si="20"/>
        <v>3.7391689999999977E-2</v>
      </c>
      <c r="Z24" s="56">
        <f t="shared" si="21"/>
        <v>406493</v>
      </c>
      <c r="AA24" s="124">
        <f t="shared" si="1"/>
        <v>406493</v>
      </c>
      <c r="AB24" s="51">
        <f t="shared" si="2"/>
        <v>1923.1545481917224</v>
      </c>
      <c r="AC24" s="55">
        <f t="shared" si="3"/>
        <v>4.2118729234176921E-2</v>
      </c>
      <c r="AD24" s="55">
        <f t="shared" si="4"/>
        <v>3.8687586347131875E-2</v>
      </c>
      <c r="AE24" s="116"/>
      <c r="AF24" s="160">
        <v>408285.41538271133</v>
      </c>
      <c r="AG24" s="118">
        <f t="shared" si="5"/>
        <v>1931.6346248363634</v>
      </c>
      <c r="AH24" s="55">
        <f t="shared" si="22"/>
        <v>-4.3901038714087015E-3</v>
      </c>
      <c r="AI24" s="55">
        <f t="shared" si="22"/>
        <v>-4.3901038714085905E-3</v>
      </c>
      <c r="AJ24" s="119">
        <f t="shared" si="6"/>
        <v>0</v>
      </c>
      <c r="AL24" s="120">
        <v>301283</v>
      </c>
      <c r="AM24" s="50">
        <v>31764</v>
      </c>
      <c r="AN24" s="50">
        <v>73446</v>
      </c>
    </row>
    <row r="25" spans="1:40">
      <c r="A25" s="9" t="s">
        <v>74</v>
      </c>
      <c r="B25" s="23" t="s">
        <v>75</v>
      </c>
      <c r="E25" s="134">
        <v>499669</v>
      </c>
      <c r="F25" s="52">
        <v>236209.796875</v>
      </c>
      <c r="G25" s="251">
        <f t="shared" si="7"/>
        <v>2115.3610333292831</v>
      </c>
      <c r="H25" s="53">
        <v>-1.0253082761270016E-2</v>
      </c>
      <c r="J25" s="131">
        <v>504493.38660258905</v>
      </c>
      <c r="K25" s="54">
        <v>236985.09375</v>
      </c>
      <c r="L25" s="54">
        <f t="shared" si="8"/>
        <v>2128.7979704528948</v>
      </c>
      <c r="M25" s="127">
        <f t="shared" si="9"/>
        <v>3.2822384391206771E-3</v>
      </c>
      <c r="N25" s="120">
        <f t="shared" si="10"/>
        <v>521537</v>
      </c>
      <c r="O25" s="125">
        <f t="shared" si="11"/>
        <v>-9.5628341831751618E-3</v>
      </c>
      <c r="P25" s="55">
        <f t="shared" si="12"/>
        <v>-6.3119832459972436E-3</v>
      </c>
      <c r="Q25" s="125">
        <f t="shared" si="13"/>
        <v>4.0796656881342264E-2</v>
      </c>
      <c r="R25" s="55">
        <f t="shared" si="14"/>
        <v>3.7391689999999998E-2</v>
      </c>
      <c r="S25" s="56">
        <f t="shared" si="15"/>
        <v>521537</v>
      </c>
      <c r="T25" s="123">
        <f t="shared" si="16"/>
        <v>0.16299504831497078</v>
      </c>
      <c r="U25" s="49">
        <f t="shared" si="17"/>
        <v>4.1950022902348616E-2</v>
      </c>
      <c r="V25" s="49">
        <f t="shared" si="0"/>
        <v>3.8541282783383236E-2</v>
      </c>
      <c r="W25" s="56">
        <f t="shared" si="18"/>
        <v>521537</v>
      </c>
      <c r="X25" s="122">
        <f t="shared" si="19"/>
        <v>4.1950022902348616E-2</v>
      </c>
      <c r="Y25" s="55">
        <f t="shared" si="20"/>
        <v>3.8541282783383313E-2</v>
      </c>
      <c r="Z25" s="56">
        <f t="shared" si="21"/>
        <v>521537</v>
      </c>
      <c r="AA25" s="124">
        <f t="shared" si="1"/>
        <v>521537</v>
      </c>
      <c r="AB25" s="51">
        <f t="shared" si="2"/>
        <v>2200.7164743879594</v>
      </c>
      <c r="AC25" s="55">
        <f t="shared" si="3"/>
        <v>4.3764972411736602E-2</v>
      </c>
      <c r="AD25" s="55">
        <f t="shared" si="4"/>
        <v>4.0350294684373011E-2</v>
      </c>
      <c r="AE25" s="116"/>
      <c r="AF25" s="160">
        <v>526967.62177735916</v>
      </c>
      <c r="AG25" s="118">
        <f t="shared" si="5"/>
        <v>2223.6319316069184</v>
      </c>
      <c r="AH25" s="55">
        <f t="shared" si="22"/>
        <v>-1.0305418308325542E-2</v>
      </c>
      <c r="AI25" s="55">
        <f t="shared" si="22"/>
        <v>-1.0305418308325431E-2</v>
      </c>
      <c r="AJ25" s="119">
        <f t="shared" si="6"/>
        <v>0</v>
      </c>
      <c r="AL25" s="120">
        <v>382940</v>
      </c>
      <c r="AM25" s="50">
        <v>37649</v>
      </c>
      <c r="AN25" s="50">
        <v>100948</v>
      </c>
    </row>
    <row r="26" spans="1:40">
      <c r="A26" s="9" t="s">
        <v>76</v>
      </c>
      <c r="B26" s="23" t="s">
        <v>77</v>
      </c>
      <c r="E26" s="134">
        <v>402502</v>
      </c>
      <c r="F26" s="52">
        <v>209111.484375</v>
      </c>
      <c r="G26" s="251">
        <f t="shared" si="7"/>
        <v>1924.8201561143931</v>
      </c>
      <c r="H26" s="53">
        <v>-1.352177134889887E-2</v>
      </c>
      <c r="J26" s="131">
        <v>406566.88826409809</v>
      </c>
      <c r="K26" s="54">
        <v>209021.90625</v>
      </c>
      <c r="L26" s="54">
        <f t="shared" si="8"/>
        <v>1945.0922420438794</v>
      </c>
      <c r="M26" s="127">
        <f t="shared" si="9"/>
        <v>-4.2837496595526936E-4</v>
      </c>
      <c r="N26" s="120">
        <f t="shared" si="10"/>
        <v>418106</v>
      </c>
      <c r="O26" s="125">
        <f t="shared" si="11"/>
        <v>-9.9980799751149263E-3</v>
      </c>
      <c r="P26" s="55">
        <f t="shared" si="12"/>
        <v>-1.0422172013901387E-2</v>
      </c>
      <c r="Q26" s="125">
        <f t="shared" si="13"/>
        <v>3.694729737011393E-2</v>
      </c>
      <c r="R26" s="55">
        <f t="shared" si="14"/>
        <v>3.7391689999999998E-2</v>
      </c>
      <c r="S26" s="56">
        <f t="shared" si="15"/>
        <v>418106</v>
      </c>
      <c r="T26" s="123">
        <f t="shared" si="16"/>
        <v>0.26913291191481953</v>
      </c>
      <c r="U26" s="49">
        <f t="shared" si="17"/>
        <v>3.8844660021194022E-2</v>
      </c>
      <c r="V26" s="49">
        <f t="shared" si="0"/>
        <v>3.9289865782066231E-2</v>
      </c>
      <c r="W26" s="56">
        <f t="shared" si="18"/>
        <v>418137.05334785063</v>
      </c>
      <c r="X26" s="122">
        <f t="shared" si="19"/>
        <v>3.8844660021194022E-2</v>
      </c>
      <c r="Y26" s="55">
        <f t="shared" si="20"/>
        <v>3.9289865782066169E-2</v>
      </c>
      <c r="Z26" s="56">
        <f t="shared" si="21"/>
        <v>418137.05334785063</v>
      </c>
      <c r="AA26" s="124">
        <f t="shared" si="1"/>
        <v>418137.05334785063</v>
      </c>
      <c r="AB26" s="51">
        <f t="shared" si="2"/>
        <v>2000.446081702743</v>
      </c>
      <c r="AC26" s="55">
        <f t="shared" si="3"/>
        <v>3.8844660021194022E-2</v>
      </c>
      <c r="AD26" s="55">
        <f t="shared" si="4"/>
        <v>3.9289865782065947E-2</v>
      </c>
      <c r="AE26" s="116"/>
      <c r="AF26" s="160">
        <v>424704.56056147977</v>
      </c>
      <c r="AG26" s="118">
        <f t="shared" si="5"/>
        <v>2031.8662678997539</v>
      </c>
      <c r="AH26" s="55">
        <f t="shared" si="22"/>
        <v>-1.5463707771224744E-2</v>
      </c>
      <c r="AI26" s="55">
        <f t="shared" si="22"/>
        <v>-1.5463707771224744E-2</v>
      </c>
      <c r="AJ26" s="119">
        <f t="shared" si="6"/>
        <v>0</v>
      </c>
      <c r="AL26" s="120">
        <v>307988</v>
      </c>
      <c r="AM26" s="50">
        <v>31937</v>
      </c>
      <c r="AN26" s="50">
        <v>78181</v>
      </c>
    </row>
    <row r="27" spans="1:40">
      <c r="A27" s="9" t="s">
        <v>78</v>
      </c>
      <c r="B27" s="23" t="s">
        <v>79</v>
      </c>
      <c r="E27" s="134">
        <v>294493</v>
      </c>
      <c r="F27" s="52">
        <v>132053.203125</v>
      </c>
      <c r="G27" s="251">
        <f t="shared" si="7"/>
        <v>2230.1087215675971</v>
      </c>
      <c r="H27" s="53">
        <v>2.3945332706516664E-2</v>
      </c>
      <c r="J27" s="131">
        <v>287362.00187667017</v>
      </c>
      <c r="K27" s="54">
        <v>132256.265625</v>
      </c>
      <c r="L27" s="54">
        <f t="shared" si="8"/>
        <v>2172.7666399674222</v>
      </c>
      <c r="M27" s="127">
        <f t="shared" si="9"/>
        <v>1.5377324835337269E-3</v>
      </c>
      <c r="N27" s="120">
        <f t="shared" si="10"/>
        <v>305577</v>
      </c>
      <c r="O27" s="125">
        <f t="shared" si="11"/>
        <v>2.4815382955156062E-2</v>
      </c>
      <c r="P27" s="55">
        <f t="shared" si="12"/>
        <v>2.639127485915127E-2</v>
      </c>
      <c r="Q27" s="125">
        <f t="shared" si="13"/>
        <v>3.8986920899861E-2</v>
      </c>
      <c r="R27" s="55">
        <f t="shared" si="14"/>
        <v>3.7391689999999998E-2</v>
      </c>
      <c r="S27" s="56">
        <f t="shared" si="15"/>
        <v>305974.37529656279</v>
      </c>
      <c r="T27" s="123">
        <f t="shared" si="16"/>
        <v>0</v>
      </c>
      <c r="U27" s="49">
        <f t="shared" si="17"/>
        <v>3.8986920899861E-2</v>
      </c>
      <c r="V27" s="49">
        <f t="shared" si="0"/>
        <v>3.7391689999999998E-2</v>
      </c>
      <c r="W27" s="56">
        <f t="shared" si="18"/>
        <v>305974.37529656279</v>
      </c>
      <c r="X27" s="122">
        <f t="shared" si="19"/>
        <v>3.8986920899861E-2</v>
      </c>
      <c r="Y27" s="55">
        <f t="shared" si="20"/>
        <v>3.7391689999999977E-2</v>
      </c>
      <c r="Z27" s="56">
        <f t="shared" si="21"/>
        <v>305974.37529656279</v>
      </c>
      <c r="AA27" s="124">
        <f t="shared" si="1"/>
        <v>305974.37529656279</v>
      </c>
      <c r="AB27" s="51">
        <f t="shared" si="2"/>
        <v>2313.4962555507491</v>
      </c>
      <c r="AC27" s="55">
        <f t="shared" si="3"/>
        <v>3.8986920899861E-2</v>
      </c>
      <c r="AD27" s="55">
        <f t="shared" si="4"/>
        <v>3.7391689999999977E-2</v>
      </c>
      <c r="AE27" s="116"/>
      <c r="AF27" s="160">
        <v>299930.80523213197</v>
      </c>
      <c r="AG27" s="118">
        <f t="shared" si="5"/>
        <v>2267.8003481707028</v>
      </c>
      <c r="AH27" s="55">
        <f t="shared" si="22"/>
        <v>2.014988110258753E-2</v>
      </c>
      <c r="AI27" s="55">
        <f t="shared" si="22"/>
        <v>2.014988110258753E-2</v>
      </c>
      <c r="AJ27" s="119">
        <f t="shared" si="6"/>
        <v>0</v>
      </c>
      <c r="AL27" s="120">
        <v>235126</v>
      </c>
      <c r="AM27" s="50">
        <v>21927</v>
      </c>
      <c r="AN27" s="50">
        <v>48524</v>
      </c>
    </row>
    <row r="28" spans="1:40">
      <c r="A28" s="9" t="s">
        <v>80</v>
      </c>
      <c r="B28" s="23" t="s">
        <v>81</v>
      </c>
      <c r="E28" s="134">
        <v>610706</v>
      </c>
      <c r="F28" s="52">
        <v>280451.75</v>
      </c>
      <c r="G28" s="251">
        <f t="shared" si="7"/>
        <v>2177.5795658254942</v>
      </c>
      <c r="H28" s="53">
        <v>2.2548429206090681E-2</v>
      </c>
      <c r="J28" s="131">
        <v>597582.00541012781</v>
      </c>
      <c r="K28" s="54">
        <v>282634.25</v>
      </c>
      <c r="L28" s="54">
        <f t="shared" si="8"/>
        <v>2114.329758018102</v>
      </c>
      <c r="M28" s="127">
        <f t="shared" si="9"/>
        <v>7.7820872930904894E-3</v>
      </c>
      <c r="N28" s="120">
        <f t="shared" si="10"/>
        <v>638245</v>
      </c>
      <c r="O28" s="125">
        <f t="shared" si="11"/>
        <v>2.1961830294513263E-2</v>
      </c>
      <c r="P28" s="55">
        <f t="shared" si="12"/>
        <v>2.9914826468071976E-2</v>
      </c>
      <c r="Q28" s="125">
        <f t="shared" si="13"/>
        <v>4.5464762688706584E-2</v>
      </c>
      <c r="R28" s="55">
        <f t="shared" si="14"/>
        <v>3.7391689999999998E-2</v>
      </c>
      <c r="S28" s="56">
        <f t="shared" si="15"/>
        <v>638471.60336256924</v>
      </c>
      <c r="T28" s="123">
        <f t="shared" si="16"/>
        <v>0</v>
      </c>
      <c r="U28" s="49">
        <f t="shared" si="17"/>
        <v>4.5464762688706584E-2</v>
      </c>
      <c r="V28" s="49">
        <f t="shared" si="0"/>
        <v>3.7391689999999998E-2</v>
      </c>
      <c r="W28" s="56">
        <f t="shared" si="18"/>
        <v>638471.60336256924</v>
      </c>
      <c r="X28" s="122">
        <f t="shared" si="19"/>
        <v>4.5464762688706584E-2</v>
      </c>
      <c r="Y28" s="55">
        <f t="shared" si="20"/>
        <v>3.7391689999999977E-2</v>
      </c>
      <c r="Z28" s="56">
        <f t="shared" si="21"/>
        <v>638471.60336256924</v>
      </c>
      <c r="AA28" s="124">
        <f t="shared" si="1"/>
        <v>638471.60336256924</v>
      </c>
      <c r="AB28" s="51">
        <f t="shared" si="2"/>
        <v>2259.0029459011753</v>
      </c>
      <c r="AC28" s="55">
        <f t="shared" si="3"/>
        <v>4.5464762688706584E-2</v>
      </c>
      <c r="AD28" s="55">
        <f t="shared" si="4"/>
        <v>3.7391689999999755E-2</v>
      </c>
      <c r="AE28" s="116"/>
      <c r="AF28" s="160">
        <v>624221.35788697959</v>
      </c>
      <c r="AG28" s="118">
        <f t="shared" si="5"/>
        <v>2208.5835594482255</v>
      </c>
      <c r="AH28" s="55">
        <f t="shared" si="22"/>
        <v>2.2828833546848504E-2</v>
      </c>
      <c r="AI28" s="55">
        <f t="shared" si="22"/>
        <v>2.2828833546848504E-2</v>
      </c>
      <c r="AJ28" s="119">
        <f t="shared" si="6"/>
        <v>0</v>
      </c>
      <c r="AL28" s="120">
        <v>472621</v>
      </c>
      <c r="AM28" s="50">
        <v>47834</v>
      </c>
      <c r="AN28" s="50">
        <v>117790</v>
      </c>
    </row>
    <row r="29" spans="1:40">
      <c r="A29" s="9" t="s">
        <v>82</v>
      </c>
      <c r="B29" s="23" t="s">
        <v>83</v>
      </c>
      <c r="E29" s="134">
        <v>669775</v>
      </c>
      <c r="F29" s="52">
        <v>322940.9375</v>
      </c>
      <c r="G29" s="251">
        <f t="shared" si="7"/>
        <v>2073.9860520160901</v>
      </c>
      <c r="H29" s="53">
        <v>-6.5460183501533376E-3</v>
      </c>
      <c r="J29" s="131">
        <v>673885.23918286944</v>
      </c>
      <c r="K29" s="54">
        <v>322521.5</v>
      </c>
      <c r="L29" s="54">
        <f t="shared" si="8"/>
        <v>2089.4273379693118</v>
      </c>
      <c r="M29" s="127">
        <f t="shared" si="9"/>
        <v>-1.2988056059012321E-3</v>
      </c>
      <c r="N29" s="120">
        <f t="shared" si="10"/>
        <v>693790</v>
      </c>
      <c r="O29" s="125">
        <f t="shared" si="11"/>
        <v>-6.0993162394435974E-3</v>
      </c>
      <c r="P29" s="55">
        <f t="shared" si="12"/>
        <v>-7.3902000192209716E-3</v>
      </c>
      <c r="Q29" s="125">
        <f t="shared" si="13"/>
        <v>3.6044319857512663E-2</v>
      </c>
      <c r="R29" s="55">
        <f t="shared" si="14"/>
        <v>3.7391689999999998E-2</v>
      </c>
      <c r="S29" s="56">
        <f t="shared" si="15"/>
        <v>693916.58433256554</v>
      </c>
      <c r="T29" s="123">
        <f t="shared" si="16"/>
        <v>0.19083796047052218</v>
      </c>
      <c r="U29" s="49">
        <f t="shared" si="17"/>
        <v>3.7388538621984546E-2</v>
      </c>
      <c r="V29" s="49">
        <f t="shared" si="0"/>
        <v>3.8737656913844815E-2</v>
      </c>
      <c r="W29" s="56">
        <f t="shared" si="18"/>
        <v>694816.90845553973</v>
      </c>
      <c r="X29" s="122">
        <f t="shared" si="19"/>
        <v>3.7388538621984546E-2</v>
      </c>
      <c r="Y29" s="55">
        <f t="shared" si="20"/>
        <v>3.8737656913844898E-2</v>
      </c>
      <c r="Z29" s="56">
        <f t="shared" si="21"/>
        <v>694816.90845553973</v>
      </c>
      <c r="AA29" s="124">
        <f t="shared" si="1"/>
        <v>694816.90845553973</v>
      </c>
      <c r="AB29" s="51">
        <f t="shared" si="2"/>
        <v>2154.3274121431896</v>
      </c>
      <c r="AC29" s="55">
        <f t="shared" si="3"/>
        <v>3.7388538621984546E-2</v>
      </c>
      <c r="AD29" s="55">
        <f t="shared" si="4"/>
        <v>3.873765691384512E-2</v>
      </c>
      <c r="AE29" s="116"/>
      <c r="AF29" s="160">
        <v>703355.91800092265</v>
      </c>
      <c r="AG29" s="118">
        <f t="shared" si="5"/>
        <v>2180.8031960688595</v>
      </c>
      <c r="AH29" s="55">
        <f t="shared" si="22"/>
        <v>-1.214038202685841E-2</v>
      </c>
      <c r="AI29" s="55">
        <f t="shared" si="22"/>
        <v>-1.2140382026858521E-2</v>
      </c>
      <c r="AJ29" s="119">
        <f t="shared" si="6"/>
        <v>0</v>
      </c>
      <c r="AL29" s="120">
        <v>528500</v>
      </c>
      <c r="AM29" s="50">
        <v>54853</v>
      </c>
      <c r="AN29" s="50">
        <v>110437</v>
      </c>
    </row>
    <row r="30" spans="1:40">
      <c r="A30" s="9" t="s">
        <v>84</v>
      </c>
      <c r="B30" s="23" t="s">
        <v>85</v>
      </c>
      <c r="E30" s="134">
        <v>408732</v>
      </c>
      <c r="F30" s="52">
        <v>166636.78125</v>
      </c>
      <c r="G30" s="251">
        <f t="shared" si="7"/>
        <v>2452.8318234063345</v>
      </c>
      <c r="H30" s="53">
        <v>4.675362558471563E-2</v>
      </c>
      <c r="J30" s="131">
        <v>389579.4039151367</v>
      </c>
      <c r="K30" s="54">
        <v>167131.125</v>
      </c>
      <c r="L30" s="54">
        <f t="shared" si="8"/>
        <v>2330.9805634057493</v>
      </c>
      <c r="M30" s="127">
        <f t="shared" si="9"/>
        <v>2.9665944474668304E-3</v>
      </c>
      <c r="N30" s="120">
        <f t="shared" si="10"/>
        <v>424466</v>
      </c>
      <c r="O30" s="125">
        <f t="shared" si="11"/>
        <v>4.9162239821680442E-2</v>
      </c>
      <c r="P30" s="55">
        <f t="shared" si="12"/>
        <v>5.2274678696827337E-2</v>
      </c>
      <c r="Q30" s="125">
        <f t="shared" si="13"/>
        <v>3.9853175228383497E-2</v>
      </c>
      <c r="R30" s="55">
        <f t="shared" si="14"/>
        <v>3.677747692208766E-2</v>
      </c>
      <c r="S30" s="56">
        <f t="shared" si="15"/>
        <v>425021.26801744767</v>
      </c>
      <c r="T30" s="123">
        <f t="shared" si="16"/>
        <v>0</v>
      </c>
      <c r="U30" s="49">
        <f t="shared" si="17"/>
        <v>3.9853175228383497E-2</v>
      </c>
      <c r="V30" s="49">
        <f t="shared" si="0"/>
        <v>3.677747692208766E-2</v>
      </c>
      <c r="W30" s="56">
        <f t="shared" si="18"/>
        <v>425021.26801744767</v>
      </c>
      <c r="X30" s="122">
        <f t="shared" si="19"/>
        <v>3.9853175228383497E-2</v>
      </c>
      <c r="Y30" s="55">
        <f t="shared" si="20"/>
        <v>3.677747692208766E-2</v>
      </c>
      <c r="Z30" s="56">
        <f t="shared" si="21"/>
        <v>425021.26801744767</v>
      </c>
      <c r="AA30" s="124">
        <f t="shared" si="1"/>
        <v>425021.26801744767</v>
      </c>
      <c r="AB30" s="51">
        <f t="shared" si="2"/>
        <v>2543.0407891854238</v>
      </c>
      <c r="AC30" s="55">
        <f t="shared" si="3"/>
        <v>3.9853175228383497E-2</v>
      </c>
      <c r="AD30" s="55">
        <f t="shared" si="4"/>
        <v>3.6777476922087882E-2</v>
      </c>
      <c r="AE30" s="116"/>
      <c r="AF30" s="160">
        <v>406779.0451534068</v>
      </c>
      <c r="AG30" s="118">
        <f t="shared" si="5"/>
        <v>2433.891623438823</v>
      </c>
      <c r="AH30" s="55">
        <f t="shared" si="22"/>
        <v>4.4845532436808E-2</v>
      </c>
      <c r="AI30" s="55">
        <f t="shared" si="22"/>
        <v>4.4845532436808E-2</v>
      </c>
      <c r="AJ30" s="119">
        <f t="shared" si="6"/>
        <v>0</v>
      </c>
      <c r="AL30" s="120">
        <v>319871</v>
      </c>
      <c r="AM30" s="50">
        <v>35397</v>
      </c>
      <c r="AN30" s="50">
        <v>69198</v>
      </c>
    </row>
    <row r="31" spans="1:40">
      <c r="A31" s="9" t="s">
        <v>86</v>
      </c>
      <c r="B31" s="23" t="s">
        <v>87</v>
      </c>
      <c r="E31" s="134">
        <v>712001</v>
      </c>
      <c r="F31" s="52">
        <v>348167.625</v>
      </c>
      <c r="G31" s="251">
        <f t="shared" si="7"/>
        <v>2044.9948498226966</v>
      </c>
      <c r="H31" s="53">
        <v>-1.3676535415426461E-2</v>
      </c>
      <c r="J31" s="131">
        <v>720759.21814703406</v>
      </c>
      <c r="K31" s="54">
        <v>348893.9375</v>
      </c>
      <c r="L31" s="54">
        <f t="shared" si="8"/>
        <v>2065.8404766549838</v>
      </c>
      <c r="M31" s="127">
        <f t="shared" si="9"/>
        <v>2.0861000502272464E-3</v>
      </c>
      <c r="N31" s="120">
        <f t="shared" si="10"/>
        <v>739599</v>
      </c>
      <c r="O31" s="125">
        <f t="shared" si="11"/>
        <v>-1.2151378610946062E-2</v>
      </c>
      <c r="P31" s="55">
        <f t="shared" si="12"/>
        <v>-1.0090627552249654E-2</v>
      </c>
      <c r="Q31" s="125">
        <f t="shared" si="13"/>
        <v>3.9555792856614369E-2</v>
      </c>
      <c r="R31" s="55">
        <f t="shared" si="14"/>
        <v>3.7391689999999998E-2</v>
      </c>
      <c r="S31" s="56">
        <f t="shared" si="15"/>
        <v>740164.76406970224</v>
      </c>
      <c r="T31" s="123">
        <f t="shared" si="16"/>
        <v>0.26057140225305753</v>
      </c>
      <c r="U31" s="49">
        <f t="shared" si="17"/>
        <v>4.1397418722264767E-2</v>
      </c>
      <c r="V31" s="49">
        <f t="shared" si="0"/>
        <v>3.9229482047567689E-2</v>
      </c>
      <c r="W31" s="56">
        <f t="shared" si="18"/>
        <v>741476.00352767122</v>
      </c>
      <c r="X31" s="122">
        <f t="shared" si="19"/>
        <v>4.1397418722264767E-2</v>
      </c>
      <c r="Y31" s="55">
        <f t="shared" si="20"/>
        <v>3.9229482047567599E-2</v>
      </c>
      <c r="Z31" s="56">
        <f t="shared" si="21"/>
        <v>741476.00352767122</v>
      </c>
      <c r="AA31" s="124">
        <f t="shared" si="1"/>
        <v>741476.00352767122</v>
      </c>
      <c r="AB31" s="51">
        <f t="shared" si="2"/>
        <v>2125.2189385711845</v>
      </c>
      <c r="AC31" s="55">
        <f t="shared" si="3"/>
        <v>4.1397418722264767E-2</v>
      </c>
      <c r="AD31" s="55">
        <f t="shared" si="4"/>
        <v>3.9229482047567821E-2</v>
      </c>
      <c r="AE31" s="116"/>
      <c r="AF31" s="160">
        <v>752221.79538400285</v>
      </c>
      <c r="AG31" s="118">
        <f t="shared" si="5"/>
        <v>2156.0185332369178</v>
      </c>
      <c r="AH31" s="55">
        <f t="shared" si="22"/>
        <v>-1.4285403483750403E-2</v>
      </c>
      <c r="AI31" s="55">
        <f t="shared" si="22"/>
        <v>-1.4285403483750514E-2</v>
      </c>
      <c r="AJ31" s="119">
        <f t="shared" si="6"/>
        <v>0</v>
      </c>
      <c r="AL31" s="120">
        <v>571274</v>
      </c>
      <c r="AM31" s="50">
        <v>54490</v>
      </c>
      <c r="AN31" s="50">
        <v>113835</v>
      </c>
    </row>
    <row r="32" spans="1:40">
      <c r="A32" s="9" t="s">
        <v>88</v>
      </c>
      <c r="B32" s="23" t="s">
        <v>89</v>
      </c>
      <c r="E32" s="134">
        <v>348567</v>
      </c>
      <c r="F32" s="52">
        <v>187151.71875</v>
      </c>
      <c r="G32" s="251">
        <f t="shared" si="7"/>
        <v>1862.4835632186787</v>
      </c>
      <c r="H32" s="53">
        <v>-2.1254079236335044E-2</v>
      </c>
      <c r="J32" s="131">
        <v>356033.04472644953</v>
      </c>
      <c r="K32" s="54">
        <v>187566.8125</v>
      </c>
      <c r="L32" s="54">
        <f t="shared" si="8"/>
        <v>1898.1665252025837</v>
      </c>
      <c r="M32" s="127">
        <f t="shared" si="9"/>
        <v>2.2179531813677489E-3</v>
      </c>
      <c r="N32" s="120">
        <f t="shared" si="10"/>
        <v>363973</v>
      </c>
      <c r="O32" s="125">
        <f t="shared" si="11"/>
        <v>-2.0970089257265179E-2</v>
      </c>
      <c r="P32" s="55">
        <f t="shared" si="12"/>
        <v>-1.8798646752079207E-2</v>
      </c>
      <c r="Q32" s="125">
        <f t="shared" si="13"/>
        <v>3.9692576199160001E-2</v>
      </c>
      <c r="R32" s="55">
        <f t="shared" si="14"/>
        <v>3.7391689999999998E-2</v>
      </c>
      <c r="S32" s="56">
        <f t="shared" si="15"/>
        <v>363973</v>
      </c>
      <c r="T32" s="123">
        <f t="shared" si="16"/>
        <v>0.48543955460501498</v>
      </c>
      <c r="U32" s="49">
        <f t="shared" si="17"/>
        <v>4.3123941511278074E-2</v>
      </c>
      <c r="V32" s="49">
        <f t="shared" si="0"/>
        <v>4.0815461547122768E-2</v>
      </c>
      <c r="W32" s="56">
        <f t="shared" si="18"/>
        <v>363973</v>
      </c>
      <c r="X32" s="122">
        <f t="shared" si="19"/>
        <v>4.3123941511278074E-2</v>
      </c>
      <c r="Y32" s="55">
        <f t="shared" si="20"/>
        <v>4.0815461547122789E-2</v>
      </c>
      <c r="Z32" s="56">
        <f t="shared" si="21"/>
        <v>363973</v>
      </c>
      <c r="AA32" s="124">
        <f t="shared" si="1"/>
        <v>363973</v>
      </c>
      <c r="AB32" s="51">
        <f t="shared" si="2"/>
        <v>1940.497869259254</v>
      </c>
      <c r="AC32" s="55">
        <f t="shared" si="3"/>
        <v>4.4198102516876281E-2</v>
      </c>
      <c r="AD32" s="55">
        <f t="shared" si="4"/>
        <v>4.1887245386345251E-2</v>
      </c>
      <c r="AE32" s="116"/>
      <c r="AF32" s="160">
        <v>371567.27329001733</v>
      </c>
      <c r="AG32" s="118">
        <f t="shared" si="5"/>
        <v>1980.9862327858098</v>
      </c>
      <c r="AH32" s="55">
        <f t="shared" si="22"/>
        <v>-2.0438488090660845E-2</v>
      </c>
      <c r="AI32" s="55">
        <f t="shared" si="22"/>
        <v>-2.0438488090660845E-2</v>
      </c>
      <c r="AJ32" s="119">
        <f t="shared" si="6"/>
        <v>0</v>
      </c>
      <c r="AL32" s="120">
        <v>274125</v>
      </c>
      <c r="AM32" s="50">
        <v>28358</v>
      </c>
      <c r="AN32" s="50">
        <v>61490</v>
      </c>
    </row>
    <row r="33" spans="1:40">
      <c r="A33" s="9" t="s">
        <v>90</v>
      </c>
      <c r="B33" s="23" t="s">
        <v>91</v>
      </c>
      <c r="E33" s="134">
        <v>361975</v>
      </c>
      <c r="F33" s="52">
        <v>155438.515625</v>
      </c>
      <c r="G33" s="251">
        <f t="shared" si="7"/>
        <v>2328.7342814909234</v>
      </c>
      <c r="H33" s="53">
        <v>2.8972553921157385E-2</v>
      </c>
      <c r="J33" s="131">
        <v>350722.48798362649</v>
      </c>
      <c r="K33" s="54">
        <v>155548.953125</v>
      </c>
      <c r="L33" s="54">
        <f t="shared" si="8"/>
        <v>2254.7402662477834</v>
      </c>
      <c r="M33" s="127">
        <f t="shared" si="9"/>
        <v>7.1048992944855449E-4</v>
      </c>
      <c r="N33" s="120">
        <f t="shared" si="10"/>
        <v>375570</v>
      </c>
      <c r="O33" s="125">
        <f t="shared" si="11"/>
        <v>3.208380529308652E-2</v>
      </c>
      <c r="P33" s="55">
        <f t="shared" si="12"/>
        <v>3.2817090443094221E-2</v>
      </c>
      <c r="Q33" s="125">
        <f t="shared" si="13"/>
        <v>3.8128746348638609E-2</v>
      </c>
      <c r="R33" s="55">
        <f t="shared" si="14"/>
        <v>3.7391689999999998E-2</v>
      </c>
      <c r="S33" s="56">
        <f t="shared" si="15"/>
        <v>375776.65295954846</v>
      </c>
      <c r="T33" s="123">
        <f t="shared" si="16"/>
        <v>0</v>
      </c>
      <c r="U33" s="49">
        <f t="shared" si="17"/>
        <v>3.8128746348638609E-2</v>
      </c>
      <c r="V33" s="49">
        <f t="shared" si="0"/>
        <v>3.7391689999999998E-2</v>
      </c>
      <c r="W33" s="56">
        <f t="shared" si="18"/>
        <v>375776.65295954846</v>
      </c>
      <c r="X33" s="122">
        <f t="shared" si="19"/>
        <v>3.8128746348638609E-2</v>
      </c>
      <c r="Y33" s="55">
        <f t="shared" si="20"/>
        <v>3.7391689999999977E-2</v>
      </c>
      <c r="Z33" s="56">
        <f t="shared" si="21"/>
        <v>375776.65295954846</v>
      </c>
      <c r="AA33" s="124">
        <f t="shared" si="1"/>
        <v>375776.65295954846</v>
      </c>
      <c r="AB33" s="51">
        <f t="shared" si="2"/>
        <v>2415.8095918368044</v>
      </c>
      <c r="AC33" s="55">
        <f t="shared" si="3"/>
        <v>3.8128746348638609E-2</v>
      </c>
      <c r="AD33" s="55">
        <f t="shared" si="4"/>
        <v>3.7391689999999755E-2</v>
      </c>
      <c r="AE33" s="116"/>
      <c r="AF33" s="160">
        <v>366341.30245184008</v>
      </c>
      <c r="AG33" s="118">
        <f t="shared" si="5"/>
        <v>2355.1511925473787</v>
      </c>
      <c r="AH33" s="55">
        <f t="shared" si="22"/>
        <v>2.5755628547913467E-2</v>
      </c>
      <c r="AI33" s="55">
        <f t="shared" si="22"/>
        <v>2.5755628547913467E-2</v>
      </c>
      <c r="AJ33" s="119">
        <f t="shared" si="6"/>
        <v>0</v>
      </c>
      <c r="AL33" s="120">
        <v>281791</v>
      </c>
      <c r="AM33" s="50">
        <v>26355</v>
      </c>
      <c r="AN33" s="50">
        <v>67424</v>
      </c>
    </row>
    <row r="34" spans="1:40">
      <c r="A34" s="9" t="s">
        <v>92</v>
      </c>
      <c r="B34" s="23" t="s">
        <v>93</v>
      </c>
      <c r="E34" s="134">
        <v>271252</v>
      </c>
      <c r="F34" s="52">
        <v>125805.15625</v>
      </c>
      <c r="G34" s="251">
        <f t="shared" si="7"/>
        <v>2156.1278415406759</v>
      </c>
      <c r="H34" s="53">
        <v>-2.5966116439901654E-5</v>
      </c>
      <c r="J34" s="131">
        <v>271069.88727725809</v>
      </c>
      <c r="K34" s="54">
        <v>126104.796875</v>
      </c>
      <c r="L34" s="54">
        <f t="shared" si="8"/>
        <v>2149.5604766403389</v>
      </c>
      <c r="M34" s="127">
        <f t="shared" si="9"/>
        <v>2.3817833380737063E-3</v>
      </c>
      <c r="N34" s="120">
        <f t="shared" si="10"/>
        <v>281797</v>
      </c>
      <c r="O34" s="125">
        <f t="shared" si="11"/>
        <v>6.7182941112031713E-4</v>
      </c>
      <c r="P34" s="55">
        <f t="shared" si="12"/>
        <v>3.0552129012910711E-3</v>
      </c>
      <c r="Q34" s="125">
        <f t="shared" si="13"/>
        <v>3.9862532242298077E-2</v>
      </c>
      <c r="R34" s="55">
        <f t="shared" si="14"/>
        <v>3.7391689999999998E-2</v>
      </c>
      <c r="S34" s="56">
        <f t="shared" si="15"/>
        <v>282064.79159578786</v>
      </c>
      <c r="T34" s="123">
        <f t="shared" si="16"/>
        <v>0</v>
      </c>
      <c r="U34" s="49">
        <f t="shared" si="17"/>
        <v>3.9862532242298077E-2</v>
      </c>
      <c r="V34" s="49">
        <f t="shared" si="0"/>
        <v>3.7391689999999998E-2</v>
      </c>
      <c r="W34" s="56">
        <f t="shared" si="18"/>
        <v>282064.79159578786</v>
      </c>
      <c r="X34" s="122">
        <f t="shared" si="19"/>
        <v>3.9862532242298077E-2</v>
      </c>
      <c r="Y34" s="55">
        <f t="shared" si="20"/>
        <v>3.7391689999999977E-2</v>
      </c>
      <c r="Z34" s="56">
        <f t="shared" si="21"/>
        <v>282064.79159578786</v>
      </c>
      <c r="AA34" s="124">
        <f t="shared" si="1"/>
        <v>282064.79159578786</v>
      </c>
      <c r="AB34" s="51">
        <f t="shared" si="2"/>
        <v>2236.7491053919343</v>
      </c>
      <c r="AC34" s="55">
        <f t="shared" si="3"/>
        <v>3.9862532242298077E-2</v>
      </c>
      <c r="AD34" s="55">
        <f t="shared" si="4"/>
        <v>3.7391690000000199E-2</v>
      </c>
      <c r="AE34" s="116"/>
      <c r="AF34" s="160">
        <v>283026.14609851816</v>
      </c>
      <c r="AG34" s="118">
        <f t="shared" si="5"/>
        <v>2244.3725624415756</v>
      </c>
      <c r="AH34" s="55">
        <f t="shared" si="22"/>
        <v>-3.3966985594173771E-3</v>
      </c>
      <c r="AI34" s="55">
        <f t="shared" si="22"/>
        <v>-3.3966985594173771E-3</v>
      </c>
      <c r="AJ34" s="119">
        <f t="shared" si="6"/>
        <v>0</v>
      </c>
      <c r="AL34" s="120">
        <v>214237</v>
      </c>
      <c r="AM34" s="50">
        <v>20084</v>
      </c>
      <c r="AN34" s="50">
        <v>47476</v>
      </c>
    </row>
    <row r="35" spans="1:40">
      <c r="A35" s="9" t="s">
        <v>94</v>
      </c>
      <c r="B35" s="23" t="s">
        <v>95</v>
      </c>
      <c r="E35" s="134">
        <v>628299</v>
      </c>
      <c r="F35" s="52">
        <v>316512.0625</v>
      </c>
      <c r="G35" s="251">
        <f t="shared" si="7"/>
        <v>1985.0712640691222</v>
      </c>
      <c r="H35" s="53">
        <v>2.0651123487611667E-3</v>
      </c>
      <c r="J35" s="131">
        <v>626247.81818023219</v>
      </c>
      <c r="K35" s="54">
        <v>318037.1875</v>
      </c>
      <c r="L35" s="54">
        <f t="shared" si="8"/>
        <v>1969.1024911362988</v>
      </c>
      <c r="M35" s="127">
        <f t="shared" si="9"/>
        <v>4.8185367342832297E-3</v>
      </c>
      <c r="N35" s="120">
        <f t="shared" si="10"/>
        <v>655991</v>
      </c>
      <c r="O35" s="125">
        <f t="shared" si="11"/>
        <v>3.2753516423069673E-3</v>
      </c>
      <c r="P35" s="55">
        <f t="shared" si="12"/>
        <v>8.1096707787964295E-3</v>
      </c>
      <c r="Q35" s="125">
        <f t="shared" si="13"/>
        <v>4.2390399966105052E-2</v>
      </c>
      <c r="R35" s="55">
        <f t="shared" si="14"/>
        <v>3.7391689999999998E-2</v>
      </c>
      <c r="S35" s="56">
        <f t="shared" si="15"/>
        <v>655991</v>
      </c>
      <c r="T35" s="123">
        <f t="shared" si="16"/>
        <v>0</v>
      </c>
      <c r="U35" s="49">
        <f t="shared" si="17"/>
        <v>4.2390399966105052E-2</v>
      </c>
      <c r="V35" s="49">
        <f t="shared" si="0"/>
        <v>3.7391689999999998E-2</v>
      </c>
      <c r="W35" s="56">
        <f t="shared" si="18"/>
        <v>655991</v>
      </c>
      <c r="X35" s="122">
        <f t="shared" si="19"/>
        <v>4.2390399966105052E-2</v>
      </c>
      <c r="Y35" s="55">
        <f t="shared" si="20"/>
        <v>3.7391689999999977E-2</v>
      </c>
      <c r="Z35" s="56">
        <f t="shared" si="21"/>
        <v>655991</v>
      </c>
      <c r="AA35" s="124">
        <f t="shared" si="1"/>
        <v>655991</v>
      </c>
      <c r="AB35" s="51">
        <f t="shared" si="2"/>
        <v>2062.6235729115797</v>
      </c>
      <c r="AC35" s="55">
        <f t="shared" si="3"/>
        <v>4.407455685907502E-2</v>
      </c>
      <c r="AD35" s="55">
        <f t="shared" si="4"/>
        <v>3.9067770636851629E-2</v>
      </c>
      <c r="AE35" s="116"/>
      <c r="AF35" s="160">
        <v>653717.76670217619</v>
      </c>
      <c r="AG35" s="118">
        <f t="shared" si="5"/>
        <v>2055.4758763931536</v>
      </c>
      <c r="AH35" s="55">
        <f t="shared" si="22"/>
        <v>3.4773925593174493E-3</v>
      </c>
      <c r="AI35" s="55">
        <f t="shared" si="22"/>
        <v>3.4773925593174493E-3</v>
      </c>
      <c r="AJ35" s="119">
        <f t="shared" si="6"/>
        <v>0</v>
      </c>
      <c r="AL35" s="120">
        <v>488735</v>
      </c>
      <c r="AM35" s="50">
        <v>47633</v>
      </c>
      <c r="AN35" s="50">
        <v>119623</v>
      </c>
    </row>
    <row r="36" spans="1:40">
      <c r="A36" s="9" t="s">
        <v>96</v>
      </c>
      <c r="B36" s="23" t="s">
        <v>97</v>
      </c>
      <c r="E36" s="134">
        <v>441318</v>
      </c>
      <c r="F36" s="52">
        <v>199263.546875</v>
      </c>
      <c r="G36" s="251">
        <f t="shared" si="7"/>
        <v>2214.7452804141999</v>
      </c>
      <c r="H36" s="53">
        <v>7.1855820607320542E-3</v>
      </c>
      <c r="J36" s="131">
        <v>437846.81504380261</v>
      </c>
      <c r="K36" s="54">
        <v>199834.59375</v>
      </c>
      <c r="L36" s="54">
        <f t="shared" si="8"/>
        <v>2191.0461388460308</v>
      </c>
      <c r="M36" s="127">
        <f t="shared" si="9"/>
        <v>2.8657869638255562E-3</v>
      </c>
      <c r="N36" s="120">
        <f t="shared" si="10"/>
        <v>458483</v>
      </c>
      <c r="O36" s="125">
        <f t="shared" si="11"/>
        <v>7.927852474729491E-3</v>
      </c>
      <c r="P36" s="55">
        <f t="shared" si="12"/>
        <v>1.08163589748278E-2</v>
      </c>
      <c r="Q36" s="125">
        <f t="shared" si="13"/>
        <v>4.0364633581583043E-2</v>
      </c>
      <c r="R36" s="55">
        <f t="shared" si="14"/>
        <v>3.7391689999999998E-2</v>
      </c>
      <c r="S36" s="56">
        <f t="shared" si="15"/>
        <v>459131.63936295704</v>
      </c>
      <c r="T36" s="123">
        <f t="shared" si="16"/>
        <v>0</v>
      </c>
      <c r="U36" s="49">
        <f t="shared" si="17"/>
        <v>4.0364633581583043E-2</v>
      </c>
      <c r="V36" s="49">
        <f t="shared" si="0"/>
        <v>3.7391689999999998E-2</v>
      </c>
      <c r="W36" s="56">
        <f t="shared" si="18"/>
        <v>459131.63936295704</v>
      </c>
      <c r="X36" s="122">
        <f t="shared" si="19"/>
        <v>4.0364633581583043E-2</v>
      </c>
      <c r="Y36" s="55">
        <f t="shared" si="20"/>
        <v>3.7391689999999977E-2</v>
      </c>
      <c r="Z36" s="56">
        <f t="shared" si="21"/>
        <v>459131.63936295704</v>
      </c>
      <c r="AA36" s="124">
        <f t="shared" si="1"/>
        <v>459131.63936295704</v>
      </c>
      <c r="AB36" s="51">
        <f t="shared" si="2"/>
        <v>2297.5583493684112</v>
      </c>
      <c r="AC36" s="55">
        <f t="shared" si="3"/>
        <v>4.0364633581583043E-2</v>
      </c>
      <c r="AD36" s="55">
        <f t="shared" si="4"/>
        <v>3.7391690000000199E-2</v>
      </c>
      <c r="AE36" s="116"/>
      <c r="AF36" s="160">
        <v>456896.16139308584</v>
      </c>
      <c r="AG36" s="118">
        <f t="shared" si="5"/>
        <v>2286.3717078169093</v>
      </c>
      <c r="AH36" s="55">
        <f t="shared" si="22"/>
        <v>4.8927484158658441E-3</v>
      </c>
      <c r="AI36" s="55">
        <f t="shared" si="22"/>
        <v>4.8927484158658441E-3</v>
      </c>
      <c r="AJ36" s="119">
        <f t="shared" si="6"/>
        <v>0</v>
      </c>
      <c r="AL36" s="120">
        <v>353019</v>
      </c>
      <c r="AM36" s="50">
        <v>34150</v>
      </c>
      <c r="AN36" s="50">
        <v>71314</v>
      </c>
    </row>
    <row r="37" spans="1:40">
      <c r="A37" s="9" t="s">
        <v>98</v>
      </c>
      <c r="B37" s="23" t="s">
        <v>99</v>
      </c>
      <c r="E37" s="134">
        <v>529685</v>
      </c>
      <c r="F37" s="52">
        <v>249879.5625</v>
      </c>
      <c r="G37" s="251">
        <f t="shared" si="7"/>
        <v>2119.7611949556699</v>
      </c>
      <c r="H37" s="53">
        <v>5.6964962124956831E-3</v>
      </c>
      <c r="J37" s="131">
        <v>526099.2177747105</v>
      </c>
      <c r="K37" s="54">
        <v>250518.5625</v>
      </c>
      <c r="L37" s="54">
        <f t="shared" si="8"/>
        <v>2100.0408613422028</v>
      </c>
      <c r="M37" s="127">
        <f t="shared" si="9"/>
        <v>2.5572319464901572E-3</v>
      </c>
      <c r="N37" s="120">
        <f t="shared" si="10"/>
        <v>550528</v>
      </c>
      <c r="O37" s="125">
        <f t="shared" si="11"/>
        <v>6.8157908321107019E-3</v>
      </c>
      <c r="P37" s="55">
        <f t="shared" si="12"/>
        <v>9.3904523366574733E-3</v>
      </c>
      <c r="Q37" s="125">
        <f t="shared" si="13"/>
        <v>4.0044541170691339E-2</v>
      </c>
      <c r="R37" s="55">
        <f t="shared" si="14"/>
        <v>3.7391689999999998E-2</v>
      </c>
      <c r="S37" s="56">
        <f t="shared" si="15"/>
        <v>550895.9927899976</v>
      </c>
      <c r="T37" s="123">
        <f t="shared" si="16"/>
        <v>0</v>
      </c>
      <c r="U37" s="49">
        <f t="shared" si="17"/>
        <v>4.0044541170691339E-2</v>
      </c>
      <c r="V37" s="49">
        <f t="shared" si="0"/>
        <v>3.7391689999999998E-2</v>
      </c>
      <c r="W37" s="56">
        <f t="shared" si="18"/>
        <v>550895.9927899976</v>
      </c>
      <c r="X37" s="122">
        <f t="shared" si="19"/>
        <v>4.0044541170691339E-2</v>
      </c>
      <c r="Y37" s="55">
        <f t="shared" si="20"/>
        <v>3.7391689999999977E-2</v>
      </c>
      <c r="Z37" s="56">
        <f t="shared" si="21"/>
        <v>550895.9927899976</v>
      </c>
      <c r="AA37" s="124">
        <f t="shared" si="1"/>
        <v>550895.9927899976</v>
      </c>
      <c r="AB37" s="51">
        <f t="shared" si="2"/>
        <v>2199.0226484314812</v>
      </c>
      <c r="AC37" s="55">
        <f t="shared" si="3"/>
        <v>4.0044541170691339E-2</v>
      </c>
      <c r="AD37" s="55">
        <f t="shared" si="4"/>
        <v>3.7391689999999755E-2</v>
      </c>
      <c r="AE37" s="116"/>
      <c r="AF37" s="160">
        <v>549228.2736792271</v>
      </c>
      <c r="AG37" s="118">
        <f t="shared" si="5"/>
        <v>2192.3655804117393</v>
      </c>
      <c r="AH37" s="55">
        <f t="shared" si="22"/>
        <v>3.0364771638551336E-3</v>
      </c>
      <c r="AI37" s="55">
        <f t="shared" si="22"/>
        <v>3.0364771638549115E-3</v>
      </c>
      <c r="AJ37" s="119">
        <f t="shared" si="6"/>
        <v>0</v>
      </c>
      <c r="AL37" s="120">
        <v>414074</v>
      </c>
      <c r="AM37" s="50">
        <v>40505</v>
      </c>
      <c r="AN37" s="50">
        <v>95949</v>
      </c>
    </row>
    <row r="38" spans="1:40">
      <c r="A38" s="9" t="s">
        <v>100</v>
      </c>
      <c r="B38" s="23" t="s">
        <v>101</v>
      </c>
      <c r="E38" s="134">
        <v>478098</v>
      </c>
      <c r="F38" s="52">
        <v>246695.3125</v>
      </c>
      <c r="G38" s="251">
        <f t="shared" si="7"/>
        <v>1938.0100706210217</v>
      </c>
      <c r="H38" s="53">
        <v>4.9217478960762229E-2</v>
      </c>
      <c r="J38" s="131">
        <v>455548.47260313708</v>
      </c>
      <c r="K38" s="54">
        <v>248209.3125</v>
      </c>
      <c r="L38" s="54">
        <f t="shared" si="8"/>
        <v>1835.3399717955267</v>
      </c>
      <c r="M38" s="127">
        <f t="shared" si="9"/>
        <v>6.137125122715803E-3</v>
      </c>
      <c r="N38" s="120">
        <f t="shared" si="10"/>
        <v>499037</v>
      </c>
      <c r="O38" s="125">
        <f t="shared" si="11"/>
        <v>4.949973219756032E-2</v>
      </c>
      <c r="P38" s="55">
        <f t="shared" si="12"/>
        <v>5.594064337031357E-2</v>
      </c>
      <c r="Q38" s="125">
        <f t="shared" si="13"/>
        <v>4.2144344169338765E-2</v>
      </c>
      <c r="R38" s="55">
        <f t="shared" si="14"/>
        <v>3.5787586152564714E-2</v>
      </c>
      <c r="S38" s="56">
        <f t="shared" si="15"/>
        <v>499037</v>
      </c>
      <c r="T38" s="123">
        <f t="shared" si="16"/>
        <v>0</v>
      </c>
      <c r="U38" s="49">
        <f t="shared" si="17"/>
        <v>4.2144344169338765E-2</v>
      </c>
      <c r="V38" s="49">
        <f t="shared" si="0"/>
        <v>3.5787586152564714E-2</v>
      </c>
      <c r="W38" s="56">
        <f t="shared" si="18"/>
        <v>499037</v>
      </c>
      <c r="X38" s="122">
        <f t="shared" si="19"/>
        <v>4.2144344169338765E-2</v>
      </c>
      <c r="Y38" s="55">
        <f t="shared" si="20"/>
        <v>3.5787586152564721E-2</v>
      </c>
      <c r="Z38" s="56">
        <f t="shared" si="21"/>
        <v>499037</v>
      </c>
      <c r="AA38" s="124">
        <f t="shared" si="1"/>
        <v>499037</v>
      </c>
      <c r="AB38" s="51">
        <f t="shared" si="2"/>
        <v>2010.5490602815314</v>
      </c>
      <c r="AC38" s="55">
        <f t="shared" si="3"/>
        <v>4.3796460139971405E-2</v>
      </c>
      <c r="AD38" s="55">
        <f t="shared" si="4"/>
        <v>3.7429624727009392E-2</v>
      </c>
      <c r="AE38" s="116"/>
      <c r="AF38" s="160">
        <v>475771.88356195425</v>
      </c>
      <c r="AG38" s="118">
        <f t="shared" si="5"/>
        <v>1916.8172167672165</v>
      </c>
      <c r="AH38" s="55">
        <f t="shared" si="22"/>
        <v>4.8899729559189531E-2</v>
      </c>
      <c r="AI38" s="55">
        <f t="shared" si="22"/>
        <v>4.8899729559189309E-2</v>
      </c>
      <c r="AJ38" s="119">
        <f t="shared" si="6"/>
        <v>0</v>
      </c>
      <c r="AL38" s="120">
        <v>364487</v>
      </c>
      <c r="AM38" s="50">
        <v>37056</v>
      </c>
      <c r="AN38" s="50">
        <v>97494</v>
      </c>
    </row>
    <row r="39" spans="1:40">
      <c r="A39" s="9" t="s">
        <v>102</v>
      </c>
      <c r="B39" s="23" t="s">
        <v>103</v>
      </c>
      <c r="E39" s="134">
        <v>197005</v>
      </c>
      <c r="F39" s="52">
        <v>107859.390625</v>
      </c>
      <c r="G39" s="251">
        <f t="shared" si="7"/>
        <v>1826.4983591918935</v>
      </c>
      <c r="H39" s="53">
        <v>-2.3481966402513432E-2</v>
      </c>
      <c r="J39" s="131">
        <v>201375.65143631486</v>
      </c>
      <c r="K39" s="54">
        <v>108122.484375</v>
      </c>
      <c r="L39" s="54">
        <f t="shared" si="8"/>
        <v>1862.4771027077581</v>
      </c>
      <c r="M39" s="127">
        <f t="shared" si="9"/>
        <v>2.4392289672274803E-3</v>
      </c>
      <c r="N39" s="120">
        <f t="shared" si="10"/>
        <v>205295</v>
      </c>
      <c r="O39" s="125">
        <f t="shared" si="11"/>
        <v>-2.1703971682480616E-2</v>
      </c>
      <c r="P39" s="55">
        <f t="shared" si="12"/>
        <v>-1.9317683671684849E-2</v>
      </c>
      <c r="Q39" s="125">
        <f t="shared" si="13"/>
        <v>3.9922125860609059E-2</v>
      </c>
      <c r="R39" s="55">
        <f t="shared" si="14"/>
        <v>3.7391689999999998E-2</v>
      </c>
      <c r="S39" s="56">
        <f t="shared" si="15"/>
        <v>205295</v>
      </c>
      <c r="T39" s="123">
        <f t="shared" si="16"/>
        <v>0.49884270294860805</v>
      </c>
      <c r="U39" s="49">
        <f t="shared" si="17"/>
        <v>4.344901083107322E-2</v>
      </c>
      <c r="V39" s="49">
        <f t="shared" si="0"/>
        <v>4.0909993023812992E-2</v>
      </c>
      <c r="W39" s="56">
        <f t="shared" si="18"/>
        <v>205564.67237877558</v>
      </c>
      <c r="X39" s="122">
        <f t="shared" si="19"/>
        <v>4.344901083107322E-2</v>
      </c>
      <c r="Y39" s="55">
        <f t="shared" si="20"/>
        <v>4.090999302381304E-2</v>
      </c>
      <c r="Z39" s="56">
        <f t="shared" si="21"/>
        <v>205564.67237877558</v>
      </c>
      <c r="AA39" s="124">
        <f t="shared" si="1"/>
        <v>205564.67237877558</v>
      </c>
      <c r="AB39" s="51">
        <f t="shared" si="2"/>
        <v>1901.2203943244397</v>
      </c>
      <c r="AC39" s="55">
        <f t="shared" si="3"/>
        <v>4.344901083107322E-2</v>
      </c>
      <c r="AD39" s="55">
        <f t="shared" si="4"/>
        <v>4.0909993023812818E-2</v>
      </c>
      <c r="AE39" s="116"/>
      <c r="AF39" s="160">
        <v>210074.76207280817</v>
      </c>
      <c r="AG39" s="118">
        <f t="shared" si="5"/>
        <v>1942.933177008847</v>
      </c>
      <c r="AH39" s="55">
        <f t="shared" si="22"/>
        <v>-2.146897442382667E-2</v>
      </c>
      <c r="AI39" s="55">
        <f t="shared" si="22"/>
        <v>-2.146897442382667E-2</v>
      </c>
      <c r="AJ39" s="119">
        <f t="shared" si="6"/>
        <v>0</v>
      </c>
      <c r="AL39" s="120">
        <v>158944</v>
      </c>
      <c r="AM39" s="50">
        <v>15943</v>
      </c>
      <c r="AN39" s="50">
        <v>30408</v>
      </c>
    </row>
    <row r="40" spans="1:40">
      <c r="A40" s="9" t="s">
        <v>104</v>
      </c>
      <c r="B40" s="23" t="s">
        <v>105</v>
      </c>
      <c r="E40" s="134">
        <v>422826</v>
      </c>
      <c r="F40" s="52">
        <v>221421.6875</v>
      </c>
      <c r="G40" s="251">
        <f t="shared" si="7"/>
        <v>1909.5961410735792</v>
      </c>
      <c r="H40" s="53">
        <v>-1.0088189055021068E-2</v>
      </c>
      <c r="J40" s="131">
        <v>427958.45926304453</v>
      </c>
      <c r="K40" s="54">
        <v>222454</v>
      </c>
      <c r="L40" s="54">
        <f t="shared" si="8"/>
        <v>1923.8065364661661</v>
      </c>
      <c r="M40" s="127">
        <f t="shared" si="9"/>
        <v>4.6622013934385365E-3</v>
      </c>
      <c r="N40" s="120">
        <f t="shared" si="10"/>
        <v>441430</v>
      </c>
      <c r="O40" s="125">
        <f t="shared" si="11"/>
        <v>-1.1992891253704285E-2</v>
      </c>
      <c r="P40" s="55">
        <f t="shared" si="12"/>
        <v>-7.3866031345801719E-3</v>
      </c>
      <c r="Q40" s="125">
        <f t="shared" si="13"/>
        <v>4.2228218982659493E-2</v>
      </c>
      <c r="R40" s="55">
        <f t="shared" si="14"/>
        <v>3.7391689999999998E-2</v>
      </c>
      <c r="S40" s="56">
        <f t="shared" si="15"/>
        <v>441430</v>
      </c>
      <c r="T40" s="123">
        <f t="shared" si="16"/>
        <v>0.19074507771672489</v>
      </c>
      <c r="U40" s="49">
        <f t="shared" si="17"/>
        <v>4.3579802915510113E-2</v>
      </c>
      <c r="V40" s="49">
        <f t="shared" si="0"/>
        <v>3.8737001818217244E-2</v>
      </c>
      <c r="W40" s="56">
        <f t="shared" si="18"/>
        <v>441430</v>
      </c>
      <c r="X40" s="122">
        <f t="shared" si="19"/>
        <v>4.3579802915510113E-2</v>
      </c>
      <c r="Y40" s="55">
        <f t="shared" si="20"/>
        <v>3.8737001818217154E-2</v>
      </c>
      <c r="Z40" s="56">
        <f t="shared" si="21"/>
        <v>441430</v>
      </c>
      <c r="AA40" s="124">
        <f t="shared" si="1"/>
        <v>441430</v>
      </c>
      <c r="AB40" s="51">
        <f t="shared" si="2"/>
        <v>1984.3653069848149</v>
      </c>
      <c r="AC40" s="55">
        <f t="shared" si="3"/>
        <v>4.399918642656786E-2</v>
      </c>
      <c r="AD40" s="55">
        <f t="shared" si="4"/>
        <v>3.915443915235417E-2</v>
      </c>
      <c r="AE40" s="116"/>
      <c r="AF40" s="160">
        <v>446638.70558471954</v>
      </c>
      <c r="AG40" s="118">
        <f t="shared" si="5"/>
        <v>2007.7800605281072</v>
      </c>
      <c r="AH40" s="55">
        <f t="shared" si="22"/>
        <v>-1.1662011195157307E-2</v>
      </c>
      <c r="AI40" s="55">
        <f t="shared" si="22"/>
        <v>-1.1662011195157307E-2</v>
      </c>
      <c r="AJ40" s="119">
        <f t="shared" si="6"/>
        <v>0</v>
      </c>
      <c r="AL40" s="120">
        <v>335000</v>
      </c>
      <c r="AM40" s="50">
        <v>32998</v>
      </c>
      <c r="AN40" s="50">
        <v>73432</v>
      </c>
    </row>
    <row r="41" spans="1:40">
      <c r="A41" s="9" t="s">
        <v>106</v>
      </c>
      <c r="B41" s="23" t="s">
        <v>107</v>
      </c>
      <c r="E41" s="134">
        <v>517754</v>
      </c>
      <c r="F41" s="52">
        <v>266357.6875</v>
      </c>
      <c r="G41" s="251">
        <f t="shared" si="7"/>
        <v>1943.8297608737123</v>
      </c>
      <c r="H41" s="53">
        <v>5.010770885958804E-3</v>
      </c>
      <c r="J41" s="131">
        <v>515533.14735777467</v>
      </c>
      <c r="K41" s="54">
        <v>267133.375</v>
      </c>
      <c r="L41" s="54">
        <f t="shared" si="8"/>
        <v>1929.8717255295212</v>
      </c>
      <c r="M41" s="127">
        <f t="shared" si="9"/>
        <v>2.9122024120291634E-3</v>
      </c>
      <c r="N41" s="120">
        <f t="shared" si="10"/>
        <v>538157</v>
      </c>
      <c r="O41" s="125">
        <f t="shared" si="11"/>
        <v>4.3078755529255552E-3</v>
      </c>
      <c r="P41" s="55">
        <f t="shared" si="12"/>
        <v>7.2326233705306553E-3</v>
      </c>
      <c r="Q41" s="125">
        <f t="shared" si="13"/>
        <v>4.0412784581836947E-2</v>
      </c>
      <c r="R41" s="55">
        <f t="shared" si="14"/>
        <v>3.7391689999999998E-2</v>
      </c>
      <c r="S41" s="56">
        <f t="shared" si="15"/>
        <v>538677.88086838438</v>
      </c>
      <c r="T41" s="123">
        <f t="shared" si="16"/>
        <v>0</v>
      </c>
      <c r="U41" s="49">
        <f t="shared" si="17"/>
        <v>4.0412784581836947E-2</v>
      </c>
      <c r="V41" s="49">
        <f t="shared" ref="V41:V72" si="23">MAX(R41,NewMinGrowthPerHead(P41,$P$2,$L$1,$U$1,$T$2,AG41,G41,T41, $P$1))</f>
        <v>3.7391689999999998E-2</v>
      </c>
      <c r="W41" s="56">
        <f t="shared" si="18"/>
        <v>538677.88086838438</v>
      </c>
      <c r="X41" s="122">
        <f t="shared" si="19"/>
        <v>4.0412784581836947E-2</v>
      </c>
      <c r="Y41" s="55">
        <f t="shared" si="20"/>
        <v>3.7391689999999977E-2</v>
      </c>
      <c r="Z41" s="56">
        <f t="shared" si="21"/>
        <v>538677.88086838438</v>
      </c>
      <c r="AA41" s="124">
        <f t="shared" ref="AA41:AA72" si="24">Z41</f>
        <v>538677.88086838438</v>
      </c>
      <c r="AB41" s="51">
        <f t="shared" ref="AB41:AB72" si="25">AA41/K41*1000</f>
        <v>2016.5128407050763</v>
      </c>
      <c r="AC41" s="55">
        <f t="shared" ref="AC41:AC72" si="26">AA41/E41-1</f>
        <v>4.0412784581836947E-2</v>
      </c>
      <c r="AD41" s="55">
        <f t="shared" ref="AD41:AD72" si="27">AB41/G41-1</f>
        <v>3.7391689999999977E-2</v>
      </c>
      <c r="AE41" s="116"/>
      <c r="AF41" s="160">
        <v>538131.86882923055</v>
      </c>
      <c r="AG41" s="118">
        <f t="shared" ref="AG41:AG72" si="28">AF41/K41*1000</f>
        <v>2014.4688728214155</v>
      </c>
      <c r="AH41" s="55">
        <f t="shared" si="22"/>
        <v>1.014643567461837E-3</v>
      </c>
      <c r="AI41" s="55">
        <f t="shared" si="22"/>
        <v>1.0146435674620591E-3</v>
      </c>
      <c r="AJ41" s="119">
        <f t="shared" ref="AJ41:AJ72" si="29">IF(AF41=N41,1,0)</f>
        <v>0</v>
      </c>
      <c r="AL41" s="120">
        <v>405700</v>
      </c>
      <c r="AM41" s="50">
        <v>42301</v>
      </c>
      <c r="AN41" s="50">
        <v>90156</v>
      </c>
    </row>
    <row r="42" spans="1:40">
      <c r="A42" s="9" t="s">
        <v>108</v>
      </c>
      <c r="B42" s="23" t="s">
        <v>109</v>
      </c>
      <c r="E42" s="134">
        <v>230212</v>
      </c>
      <c r="F42" s="52">
        <v>114012.53125</v>
      </c>
      <c r="G42" s="251">
        <f t="shared" si="7"/>
        <v>2019.1815537820542</v>
      </c>
      <c r="H42" s="53">
        <v>-1.2515792250893165E-2</v>
      </c>
      <c r="J42" s="131">
        <v>232973.13367234159</v>
      </c>
      <c r="K42" s="54">
        <v>114212.703125</v>
      </c>
      <c r="L42" s="54">
        <f t="shared" si="8"/>
        <v>2039.8180526150784</v>
      </c>
      <c r="M42" s="127">
        <f t="shared" si="9"/>
        <v>1.7557006480373172E-3</v>
      </c>
      <c r="N42" s="120">
        <f t="shared" si="10"/>
        <v>239797</v>
      </c>
      <c r="O42" s="125">
        <f t="shared" si="11"/>
        <v>-1.1851725685352643E-2</v>
      </c>
      <c r="P42" s="55">
        <f t="shared" si="12"/>
        <v>-1.0116833119781399E-2</v>
      </c>
      <c r="Q42" s="125">
        <f t="shared" si="13"/>
        <v>3.9213039262401495E-2</v>
      </c>
      <c r="R42" s="55">
        <f t="shared" si="14"/>
        <v>3.7391689999999998E-2</v>
      </c>
      <c r="S42" s="56">
        <f t="shared" si="15"/>
        <v>239797</v>
      </c>
      <c r="T42" s="123">
        <f t="shared" si="16"/>
        <v>0.2612481115501975</v>
      </c>
      <c r="U42" s="49">
        <f t="shared" si="17"/>
        <v>4.1058839086027588E-2</v>
      </c>
      <c r="V42" s="49">
        <f t="shared" si="23"/>
        <v>3.9234254831357646E-2</v>
      </c>
      <c r="W42" s="56">
        <f t="shared" si="18"/>
        <v>239797</v>
      </c>
      <c r="X42" s="122">
        <f t="shared" si="19"/>
        <v>4.1058839086027588E-2</v>
      </c>
      <c r="Y42" s="55">
        <f t="shared" si="20"/>
        <v>3.9234254831357562E-2</v>
      </c>
      <c r="Z42" s="56">
        <f t="shared" si="21"/>
        <v>239797</v>
      </c>
      <c r="AA42" s="124">
        <f t="shared" si="24"/>
        <v>239797</v>
      </c>
      <c r="AB42" s="51">
        <f t="shared" si="25"/>
        <v>2099.5650522127507</v>
      </c>
      <c r="AC42" s="55">
        <f t="shared" si="26"/>
        <v>4.1635535940784951E-2</v>
      </c>
      <c r="AD42" s="55">
        <f t="shared" si="27"/>
        <v>3.9809940953617229E-2</v>
      </c>
      <c r="AE42" s="116"/>
      <c r="AF42" s="160">
        <v>243343.43510178992</v>
      </c>
      <c r="AG42" s="118">
        <f t="shared" si="28"/>
        <v>2130.616196304039</v>
      </c>
      <c r="AH42" s="55">
        <f t="shared" si="22"/>
        <v>-1.45737858114251E-2</v>
      </c>
      <c r="AI42" s="55">
        <f t="shared" si="22"/>
        <v>-1.45737858114251E-2</v>
      </c>
      <c r="AJ42" s="119">
        <f t="shared" si="29"/>
        <v>0</v>
      </c>
      <c r="AL42" s="120">
        <v>177776</v>
      </c>
      <c r="AM42" s="50">
        <v>16972</v>
      </c>
      <c r="AN42" s="50">
        <v>45049</v>
      </c>
    </row>
    <row r="43" spans="1:40">
      <c r="A43" s="9" t="s">
        <v>110</v>
      </c>
      <c r="B43" s="23" t="s">
        <v>111</v>
      </c>
      <c r="E43" s="134">
        <v>695228</v>
      </c>
      <c r="F43" s="52">
        <v>330294.3125</v>
      </c>
      <c r="G43" s="251">
        <f t="shared" si="7"/>
        <v>2104.8742702767549</v>
      </c>
      <c r="H43" s="53">
        <v>-5.0902293642879348E-3</v>
      </c>
      <c r="J43" s="131">
        <v>698838.36035575927</v>
      </c>
      <c r="K43" s="54">
        <v>330954.25</v>
      </c>
      <c r="L43" s="54">
        <f t="shared" si="8"/>
        <v>2111.5859982331676</v>
      </c>
      <c r="M43" s="127">
        <f t="shared" si="9"/>
        <v>1.9980286520979718E-3</v>
      </c>
      <c r="N43" s="120">
        <f t="shared" si="10"/>
        <v>723611</v>
      </c>
      <c r="O43" s="125">
        <f t="shared" si="11"/>
        <v>-5.1662309348922131E-3</v>
      </c>
      <c r="P43" s="55">
        <f t="shared" si="12"/>
        <v>-3.178524560225604E-3</v>
      </c>
      <c r="Q43" s="125">
        <f t="shared" si="13"/>
        <v>3.9464428320068246E-2</v>
      </c>
      <c r="R43" s="55">
        <f t="shared" si="14"/>
        <v>3.7391689999999998E-2</v>
      </c>
      <c r="S43" s="56">
        <f t="shared" si="15"/>
        <v>723611</v>
      </c>
      <c r="T43" s="123">
        <f t="shared" si="16"/>
        <v>8.2079394712087902E-2</v>
      </c>
      <c r="U43" s="49">
        <f t="shared" si="17"/>
        <v>4.0044485263824203E-2</v>
      </c>
      <c r="V43" s="49">
        <f t="shared" si="23"/>
        <v>3.7970590284400932E-2</v>
      </c>
      <c r="W43" s="56">
        <f t="shared" si="18"/>
        <v>723611</v>
      </c>
      <c r="X43" s="122">
        <f t="shared" si="19"/>
        <v>4.0044485263824203E-2</v>
      </c>
      <c r="Y43" s="55">
        <f t="shared" si="20"/>
        <v>3.7970590284400974E-2</v>
      </c>
      <c r="Z43" s="56">
        <f t="shared" si="21"/>
        <v>723611</v>
      </c>
      <c r="AA43" s="124">
        <f t="shared" si="24"/>
        <v>723611</v>
      </c>
      <c r="AB43" s="51">
        <f t="shared" si="25"/>
        <v>2186.4381557269621</v>
      </c>
      <c r="AC43" s="55">
        <f t="shared" si="26"/>
        <v>4.0825455821687173E-2</v>
      </c>
      <c r="AD43" s="55">
        <f t="shared" si="27"/>
        <v>3.8750003552223022E-2</v>
      </c>
      <c r="AE43" s="116"/>
      <c r="AF43" s="160">
        <v>729496.27383640246</v>
      </c>
      <c r="AG43" s="118">
        <f t="shared" si="28"/>
        <v>2204.220897107085</v>
      </c>
      <c r="AH43" s="55">
        <f t="shared" si="22"/>
        <v>-8.0675858773779918E-3</v>
      </c>
      <c r="AI43" s="55">
        <f t="shared" si="22"/>
        <v>-8.0675858773781028E-3</v>
      </c>
      <c r="AJ43" s="119">
        <f t="shared" si="29"/>
        <v>0</v>
      </c>
      <c r="AL43" s="120">
        <v>545466</v>
      </c>
      <c r="AM43" s="50">
        <v>55053</v>
      </c>
      <c r="AN43" s="50">
        <v>123092</v>
      </c>
    </row>
    <row r="44" spans="1:40">
      <c r="A44" s="9" t="s">
        <v>112</v>
      </c>
      <c r="B44" s="23" t="s">
        <v>113</v>
      </c>
      <c r="E44" s="134">
        <v>384532</v>
      </c>
      <c r="F44" s="52">
        <v>179679.0625</v>
      </c>
      <c r="G44" s="251">
        <f t="shared" si="7"/>
        <v>2140.1046657843062</v>
      </c>
      <c r="H44" s="53">
        <v>7.7964859568080414E-3</v>
      </c>
      <c r="J44" s="131">
        <v>382058.7586707226</v>
      </c>
      <c r="K44" s="54">
        <v>180360.34375</v>
      </c>
      <c r="L44" s="54">
        <f t="shared" si="8"/>
        <v>2118.3079979061226</v>
      </c>
      <c r="M44" s="127">
        <f t="shared" si="9"/>
        <v>3.7916563038611351E-3</v>
      </c>
      <c r="N44" s="120">
        <f t="shared" si="10"/>
        <v>399618</v>
      </c>
      <c r="O44" s="125">
        <f t="shared" si="11"/>
        <v>6.4734580039007561E-3</v>
      </c>
      <c r="P44" s="55">
        <f t="shared" si="12"/>
        <v>1.0289659435610332E-2</v>
      </c>
      <c r="Q44" s="125">
        <f t="shared" si="13"/>
        <v>4.1325122740961673E-2</v>
      </c>
      <c r="R44" s="55">
        <f t="shared" si="14"/>
        <v>3.7391689999999998E-2</v>
      </c>
      <c r="S44" s="56">
        <f t="shared" si="15"/>
        <v>400422.83209782746</v>
      </c>
      <c r="T44" s="123">
        <f t="shared" si="16"/>
        <v>0</v>
      </c>
      <c r="U44" s="49">
        <f t="shared" si="17"/>
        <v>4.1325122740961673E-2</v>
      </c>
      <c r="V44" s="49">
        <f t="shared" si="23"/>
        <v>3.7391689999999998E-2</v>
      </c>
      <c r="W44" s="56">
        <f t="shared" si="18"/>
        <v>400422.83209782746</v>
      </c>
      <c r="X44" s="122">
        <f t="shared" si="19"/>
        <v>4.1325122740961673E-2</v>
      </c>
      <c r="Y44" s="55">
        <f t="shared" si="20"/>
        <v>3.7391689999999977E-2</v>
      </c>
      <c r="Z44" s="56">
        <f t="shared" si="21"/>
        <v>400422.83209782746</v>
      </c>
      <c r="AA44" s="124">
        <f t="shared" si="24"/>
        <v>400422.83209782746</v>
      </c>
      <c r="AB44" s="51">
        <f t="shared" si="25"/>
        <v>2220.1267960148666</v>
      </c>
      <c r="AC44" s="55">
        <f t="shared" si="26"/>
        <v>4.1325122740961673E-2</v>
      </c>
      <c r="AD44" s="55">
        <f t="shared" si="27"/>
        <v>3.7391689999999977E-2</v>
      </c>
      <c r="AE44" s="116"/>
      <c r="AF44" s="160">
        <v>398712.12600992247</v>
      </c>
      <c r="AG44" s="118">
        <f t="shared" si="28"/>
        <v>2210.641861287329</v>
      </c>
      <c r="AH44" s="55">
        <f t="shared" si="22"/>
        <v>4.2905795342236264E-3</v>
      </c>
      <c r="AI44" s="55">
        <f t="shared" si="22"/>
        <v>4.2905795342236264E-3</v>
      </c>
      <c r="AJ44" s="119">
        <f t="shared" si="29"/>
        <v>0</v>
      </c>
      <c r="AL44" s="120">
        <v>309390</v>
      </c>
      <c r="AM44" s="50">
        <v>30951</v>
      </c>
      <c r="AN44" s="50">
        <v>59277</v>
      </c>
    </row>
    <row r="45" spans="1:40">
      <c r="A45" s="9" t="s">
        <v>114</v>
      </c>
      <c r="B45" s="23" t="s">
        <v>115</v>
      </c>
      <c r="E45" s="134">
        <v>307761</v>
      </c>
      <c r="F45" s="52">
        <v>160710.53125</v>
      </c>
      <c r="G45" s="251">
        <f t="shared" si="7"/>
        <v>1915.0020699094666</v>
      </c>
      <c r="H45" s="53">
        <v>-7.2711349924793334E-3</v>
      </c>
      <c r="J45" s="131">
        <v>309921.09674001555</v>
      </c>
      <c r="K45" s="54">
        <v>161179.25</v>
      </c>
      <c r="L45" s="54">
        <f t="shared" si="8"/>
        <v>1922.8349600833578</v>
      </c>
      <c r="M45" s="127">
        <f t="shared" si="9"/>
        <v>2.9165403558455427E-3</v>
      </c>
      <c r="N45" s="120">
        <f t="shared" si="10"/>
        <v>319753</v>
      </c>
      <c r="O45" s="125">
        <f t="shared" si="11"/>
        <v>-6.9698280069897534E-3</v>
      </c>
      <c r="P45" s="55">
        <f t="shared" si="12"/>
        <v>-4.0736154357998711E-3</v>
      </c>
      <c r="Q45" s="125">
        <f t="shared" si="13"/>
        <v>4.0417284728703873E-2</v>
      </c>
      <c r="R45" s="55">
        <f t="shared" si="14"/>
        <v>3.7391689999999998E-2</v>
      </c>
      <c r="S45" s="56">
        <f t="shared" si="15"/>
        <v>320199.86396539066</v>
      </c>
      <c r="T45" s="123">
        <f t="shared" si="16"/>
        <v>0.10519342636022908</v>
      </c>
      <c r="U45" s="49">
        <f t="shared" si="17"/>
        <v>4.116137052226998E-2</v>
      </c>
      <c r="V45" s="49">
        <f t="shared" si="23"/>
        <v>3.8133611948263063E-2</v>
      </c>
      <c r="W45" s="56">
        <f t="shared" si="18"/>
        <v>320428.86455330433</v>
      </c>
      <c r="X45" s="122">
        <f t="shared" si="19"/>
        <v>4.116137052226998E-2</v>
      </c>
      <c r="Y45" s="55">
        <f t="shared" si="20"/>
        <v>3.8133611948263146E-2</v>
      </c>
      <c r="Z45" s="56">
        <f t="shared" si="21"/>
        <v>320428.86455330433</v>
      </c>
      <c r="AA45" s="124">
        <f t="shared" si="24"/>
        <v>320428.86455330433</v>
      </c>
      <c r="AB45" s="51">
        <f t="shared" si="25"/>
        <v>1988.0280157235147</v>
      </c>
      <c r="AC45" s="55">
        <f t="shared" si="26"/>
        <v>4.116137052226998E-2</v>
      </c>
      <c r="AD45" s="55">
        <f t="shared" si="27"/>
        <v>3.8133611948263146E-2</v>
      </c>
      <c r="AE45" s="116"/>
      <c r="AF45" s="160">
        <v>323369.13526611147</v>
      </c>
      <c r="AG45" s="118">
        <f t="shared" si="28"/>
        <v>2006.2702566621415</v>
      </c>
      <c r="AH45" s="55">
        <f t="shared" si="22"/>
        <v>-9.0926139576910092E-3</v>
      </c>
      <c r="AI45" s="55">
        <f t="shared" si="22"/>
        <v>-9.0926139576911202E-3</v>
      </c>
      <c r="AJ45" s="119">
        <f t="shared" si="29"/>
        <v>0</v>
      </c>
      <c r="AL45" s="120">
        <v>247138</v>
      </c>
      <c r="AM45" s="50">
        <v>25728</v>
      </c>
      <c r="AN45" s="50">
        <v>46887</v>
      </c>
    </row>
    <row r="46" spans="1:40">
      <c r="A46" s="9" t="s">
        <v>116</v>
      </c>
      <c r="B46" s="23" t="s">
        <v>117</v>
      </c>
      <c r="E46" s="134">
        <v>560985</v>
      </c>
      <c r="F46" s="52">
        <v>265800.34375</v>
      </c>
      <c r="G46" s="251">
        <f t="shared" si="7"/>
        <v>2110.550317901912</v>
      </c>
      <c r="H46" s="53">
        <v>2.1836614499807228E-2</v>
      </c>
      <c r="J46" s="131">
        <v>549864.39606064081</v>
      </c>
      <c r="K46" s="54">
        <v>267480.9375</v>
      </c>
      <c r="L46" s="54">
        <f t="shared" si="8"/>
        <v>2055.7143294020375</v>
      </c>
      <c r="M46" s="127">
        <f t="shared" si="9"/>
        <v>6.3227674061274719E-3</v>
      </c>
      <c r="N46" s="120">
        <f t="shared" si="10"/>
        <v>584875</v>
      </c>
      <c r="O46" s="125">
        <f t="shared" si="11"/>
        <v>2.0224266235511656E-2</v>
      </c>
      <c r="P46" s="55">
        <f t="shared" si="12"/>
        <v>2.6674906973005896E-2</v>
      </c>
      <c r="Q46" s="125">
        <f t="shared" si="13"/>
        <v>4.3950876364919456E-2</v>
      </c>
      <c r="R46" s="55">
        <f t="shared" si="14"/>
        <v>3.7391689999999998E-2</v>
      </c>
      <c r="S46" s="56">
        <f t="shared" si="15"/>
        <v>585640.78237757436</v>
      </c>
      <c r="T46" s="123">
        <f t="shared" si="16"/>
        <v>0</v>
      </c>
      <c r="U46" s="49">
        <f t="shared" si="17"/>
        <v>4.3950876364919456E-2</v>
      </c>
      <c r="V46" s="49">
        <f t="shared" si="23"/>
        <v>3.7391689999999998E-2</v>
      </c>
      <c r="W46" s="56">
        <f t="shared" si="18"/>
        <v>585640.78237757436</v>
      </c>
      <c r="X46" s="122">
        <f t="shared" si="19"/>
        <v>4.3950876364919456E-2</v>
      </c>
      <c r="Y46" s="55">
        <f t="shared" si="20"/>
        <v>3.7391689999999977E-2</v>
      </c>
      <c r="Z46" s="56">
        <f t="shared" si="21"/>
        <v>585640.78237757436</v>
      </c>
      <c r="AA46" s="124">
        <f t="shared" si="24"/>
        <v>585640.78237757436</v>
      </c>
      <c r="AB46" s="51">
        <f t="shared" si="25"/>
        <v>2189.4673611183016</v>
      </c>
      <c r="AC46" s="55">
        <f t="shared" si="26"/>
        <v>4.3950876364919456E-2</v>
      </c>
      <c r="AD46" s="55">
        <f t="shared" si="27"/>
        <v>3.7391689999999977E-2</v>
      </c>
      <c r="AE46" s="116"/>
      <c r="AF46" s="160">
        <v>574098.7692186936</v>
      </c>
      <c r="AG46" s="118">
        <f t="shared" si="28"/>
        <v>2146.3165733770975</v>
      </c>
      <c r="AH46" s="55">
        <f t="shared" si="22"/>
        <v>2.0104577431142356E-2</v>
      </c>
      <c r="AI46" s="55">
        <f t="shared" si="22"/>
        <v>2.0104577431142356E-2</v>
      </c>
      <c r="AJ46" s="119">
        <f t="shared" si="29"/>
        <v>0</v>
      </c>
      <c r="AL46" s="120">
        <v>448726</v>
      </c>
      <c r="AM46" s="50">
        <v>43522</v>
      </c>
      <c r="AN46" s="50">
        <v>92627</v>
      </c>
    </row>
    <row r="47" spans="1:40">
      <c r="A47" s="9" t="s">
        <v>118</v>
      </c>
      <c r="B47" s="23" t="s">
        <v>119</v>
      </c>
      <c r="E47" s="134">
        <v>235396</v>
      </c>
      <c r="F47" s="52">
        <v>118456.671875</v>
      </c>
      <c r="G47" s="251">
        <f t="shared" si="7"/>
        <v>1987.1907278333704</v>
      </c>
      <c r="H47" s="53">
        <v>-1.4165674672949824E-2</v>
      </c>
      <c r="J47" s="131">
        <v>239121.41267431708</v>
      </c>
      <c r="K47" s="54">
        <v>118797.6484375</v>
      </c>
      <c r="L47" s="54">
        <f t="shared" si="8"/>
        <v>2012.8463468712514</v>
      </c>
      <c r="M47" s="127">
        <f t="shared" si="9"/>
        <v>2.878491832522645E-3</v>
      </c>
      <c r="N47" s="120">
        <f t="shared" si="10"/>
        <v>244678</v>
      </c>
      <c r="O47" s="125">
        <f t="shared" si="11"/>
        <v>-1.5579586255585864E-2</v>
      </c>
      <c r="P47" s="55">
        <f t="shared" si="12"/>
        <v>-1.2745940134854195E-2</v>
      </c>
      <c r="Q47" s="125">
        <f t="shared" si="13"/>
        <v>4.0377813506791815E-2</v>
      </c>
      <c r="R47" s="55">
        <f t="shared" si="14"/>
        <v>3.7391689999999998E-2</v>
      </c>
      <c r="S47" s="56">
        <f t="shared" si="15"/>
        <v>244900.77578824476</v>
      </c>
      <c r="T47" s="123">
        <f t="shared" si="16"/>
        <v>0.32913983563212895</v>
      </c>
      <c r="U47" s="49">
        <f t="shared" si="17"/>
        <v>4.2705896096782769E-2</v>
      </c>
      <c r="V47" s="49">
        <f t="shared" si="23"/>
        <v>3.971309045773333E-2</v>
      </c>
      <c r="W47" s="56">
        <f t="shared" si="18"/>
        <v>245448.79711759827</v>
      </c>
      <c r="X47" s="122">
        <f t="shared" si="19"/>
        <v>4.2705896096782769E-2</v>
      </c>
      <c r="Y47" s="55">
        <f t="shared" si="20"/>
        <v>3.9713090457733413E-2</v>
      </c>
      <c r="Z47" s="56">
        <f t="shared" si="21"/>
        <v>245448.79711759827</v>
      </c>
      <c r="AA47" s="124">
        <f t="shared" si="24"/>
        <v>245448.79711759827</v>
      </c>
      <c r="AB47" s="51">
        <f t="shared" si="25"/>
        <v>2066.1082129645856</v>
      </c>
      <c r="AC47" s="55">
        <f t="shared" si="26"/>
        <v>4.2705896096782769E-2</v>
      </c>
      <c r="AD47" s="55">
        <f t="shared" si="27"/>
        <v>3.9713090457733191E-2</v>
      </c>
      <c r="AE47" s="116"/>
      <c r="AF47" s="160">
        <v>249582.76550012082</v>
      </c>
      <c r="AG47" s="118">
        <f t="shared" si="28"/>
        <v>2100.9066154321013</v>
      </c>
      <c r="AH47" s="55">
        <f t="shared" si="22"/>
        <v>-1.6563517013038931E-2</v>
      </c>
      <c r="AI47" s="55">
        <f t="shared" si="22"/>
        <v>-1.6563517013038931E-2</v>
      </c>
      <c r="AJ47" s="119">
        <f t="shared" si="29"/>
        <v>0</v>
      </c>
      <c r="AL47" s="120">
        <v>188278</v>
      </c>
      <c r="AM47" s="50">
        <v>19673</v>
      </c>
      <c r="AN47" s="50">
        <v>36727</v>
      </c>
    </row>
    <row r="48" spans="1:40">
      <c r="A48" s="9" t="s">
        <v>120</v>
      </c>
      <c r="B48" s="23" t="s">
        <v>121</v>
      </c>
      <c r="E48" s="134">
        <v>643003</v>
      </c>
      <c r="F48" s="52">
        <v>335719.3125</v>
      </c>
      <c r="G48" s="251">
        <f t="shared" si="7"/>
        <v>1915.2994065540986</v>
      </c>
      <c r="H48" s="53">
        <v>-5.4955469574728966E-3</v>
      </c>
      <c r="J48" s="131">
        <v>645066.7510098333</v>
      </c>
      <c r="K48" s="54">
        <v>336312.5</v>
      </c>
      <c r="L48" s="54">
        <f t="shared" si="8"/>
        <v>1918.0576131123087</v>
      </c>
      <c r="M48" s="127">
        <f t="shared" si="9"/>
        <v>1.7669150326287131E-3</v>
      </c>
      <c r="N48" s="120">
        <f t="shared" si="10"/>
        <v>666588</v>
      </c>
      <c r="O48" s="125">
        <f t="shared" si="11"/>
        <v>-3.1992828751482572E-3</v>
      </c>
      <c r="P48" s="55">
        <f t="shared" si="12"/>
        <v>-1.4380207035253889E-3</v>
      </c>
      <c r="Q48" s="125">
        <f t="shared" si="13"/>
        <v>3.9224672971785113E-2</v>
      </c>
      <c r="R48" s="55">
        <f t="shared" si="14"/>
        <v>3.7391689999999998E-2</v>
      </c>
      <c r="S48" s="56">
        <f t="shared" si="15"/>
        <v>668224.58239487675</v>
      </c>
      <c r="T48" s="123">
        <f t="shared" si="16"/>
        <v>3.7134169232418045E-2</v>
      </c>
      <c r="U48" s="49">
        <f t="shared" si="17"/>
        <v>3.9487040458098699E-2</v>
      </c>
      <c r="V48" s="49">
        <f t="shared" si="23"/>
        <v>3.7653594722921561E-2</v>
      </c>
      <c r="W48" s="56">
        <f t="shared" si="18"/>
        <v>668393.28547567886</v>
      </c>
      <c r="X48" s="122">
        <f t="shared" si="19"/>
        <v>3.9487040458098699E-2</v>
      </c>
      <c r="Y48" s="55">
        <f t="shared" si="20"/>
        <v>3.7653594722921513E-2</v>
      </c>
      <c r="Z48" s="56">
        <f t="shared" si="21"/>
        <v>668393.28547567886</v>
      </c>
      <c r="AA48" s="124">
        <f t="shared" si="24"/>
        <v>668393.28547567886</v>
      </c>
      <c r="AB48" s="51">
        <f t="shared" si="25"/>
        <v>1987.417314181539</v>
      </c>
      <c r="AC48" s="55">
        <f t="shared" si="26"/>
        <v>3.9487040458098699E-2</v>
      </c>
      <c r="AD48" s="55">
        <f t="shared" si="27"/>
        <v>3.7653594722921735E-2</v>
      </c>
      <c r="AE48" s="116"/>
      <c r="AF48" s="160">
        <v>673112.39677382761</v>
      </c>
      <c r="AG48" s="118">
        <f t="shared" si="28"/>
        <v>2001.4492377590116</v>
      </c>
      <c r="AH48" s="55">
        <f t="shared" si="22"/>
        <v>-7.0108815715875794E-3</v>
      </c>
      <c r="AI48" s="55">
        <f t="shared" si="22"/>
        <v>-7.0108815715874684E-3</v>
      </c>
      <c r="AJ48" s="119">
        <f t="shared" si="29"/>
        <v>0</v>
      </c>
      <c r="AL48" s="120">
        <v>516310</v>
      </c>
      <c r="AM48" s="50">
        <v>57136</v>
      </c>
      <c r="AN48" s="50">
        <v>93142</v>
      </c>
    </row>
    <row r="49" spans="1:40">
      <c r="A49" s="9" t="s">
        <v>122</v>
      </c>
      <c r="B49" s="23" t="s">
        <v>123</v>
      </c>
      <c r="E49" s="134">
        <v>424409</v>
      </c>
      <c r="F49" s="52">
        <v>222935.90625</v>
      </c>
      <c r="G49" s="251">
        <f t="shared" si="7"/>
        <v>1903.7265335090003</v>
      </c>
      <c r="H49" s="53">
        <v>1.3585496191051982E-2</v>
      </c>
      <c r="J49" s="131">
        <v>418443.80363008333</v>
      </c>
      <c r="K49" s="54">
        <v>223652.9375</v>
      </c>
      <c r="L49" s="54">
        <f t="shared" si="8"/>
        <v>1870.9515211714281</v>
      </c>
      <c r="M49" s="127">
        <f t="shared" si="9"/>
        <v>3.2163111903378283E-3</v>
      </c>
      <c r="N49" s="120">
        <f t="shared" si="10"/>
        <v>441166</v>
      </c>
      <c r="O49" s="125">
        <f t="shared" si="11"/>
        <v>1.4255669024531903E-2</v>
      </c>
      <c r="P49" s="55">
        <f t="shared" si="12"/>
        <v>1.7517830882679108E-2</v>
      </c>
      <c r="Q49" s="125">
        <f t="shared" si="13"/>
        <v>4.0728264501310507E-2</v>
      </c>
      <c r="R49" s="55">
        <f t="shared" si="14"/>
        <v>3.7391689999999998E-2</v>
      </c>
      <c r="S49" s="56">
        <f t="shared" si="15"/>
        <v>441694.44200873672</v>
      </c>
      <c r="T49" s="123">
        <f t="shared" si="16"/>
        <v>0</v>
      </c>
      <c r="U49" s="49">
        <f t="shared" si="17"/>
        <v>4.0728264501310507E-2</v>
      </c>
      <c r="V49" s="49">
        <f t="shared" si="23"/>
        <v>3.7391689999999998E-2</v>
      </c>
      <c r="W49" s="56">
        <f t="shared" si="18"/>
        <v>441694.44200873672</v>
      </c>
      <c r="X49" s="122">
        <f t="shared" si="19"/>
        <v>4.0728264501310507E-2</v>
      </c>
      <c r="Y49" s="55">
        <f t="shared" si="20"/>
        <v>3.7391689999999977E-2</v>
      </c>
      <c r="Z49" s="56">
        <f t="shared" si="21"/>
        <v>441694.44200873672</v>
      </c>
      <c r="AA49" s="124">
        <f t="shared" si="24"/>
        <v>441694.44200873672</v>
      </c>
      <c r="AB49" s="51">
        <f t="shared" si="25"/>
        <v>1974.9100858947436</v>
      </c>
      <c r="AC49" s="55">
        <f t="shared" si="26"/>
        <v>4.0728264501310507E-2</v>
      </c>
      <c r="AD49" s="55">
        <f t="shared" si="27"/>
        <v>3.7391689999999977E-2</v>
      </c>
      <c r="AE49" s="116"/>
      <c r="AF49" s="160">
        <v>436954.43150894198</v>
      </c>
      <c r="AG49" s="118">
        <f t="shared" si="28"/>
        <v>1953.7164876671559</v>
      </c>
      <c r="AH49" s="55">
        <f t="shared" si="22"/>
        <v>1.0847837115247838E-2</v>
      </c>
      <c r="AI49" s="55">
        <f t="shared" si="22"/>
        <v>1.084783711524806E-2</v>
      </c>
      <c r="AJ49" s="119">
        <f t="shared" si="29"/>
        <v>0</v>
      </c>
      <c r="AL49" s="120">
        <v>334805</v>
      </c>
      <c r="AM49" s="50">
        <v>35284</v>
      </c>
      <c r="AN49" s="50">
        <v>71077</v>
      </c>
    </row>
    <row r="50" spans="1:40">
      <c r="A50" s="9" t="s">
        <v>124</v>
      </c>
      <c r="B50" s="23" t="s">
        <v>125</v>
      </c>
      <c r="E50" s="134">
        <v>245638</v>
      </c>
      <c r="F50" s="52">
        <v>140106.984375</v>
      </c>
      <c r="G50" s="251">
        <f t="shared" si="7"/>
        <v>1753.2173795315121</v>
      </c>
      <c r="H50" s="53">
        <v>-4.2337536669840858E-2</v>
      </c>
      <c r="J50" s="131">
        <v>255163.6063528544</v>
      </c>
      <c r="K50" s="54">
        <v>139954.5</v>
      </c>
      <c r="L50" s="54">
        <f t="shared" si="8"/>
        <v>1823.1897248952653</v>
      </c>
      <c r="M50" s="127">
        <f t="shared" si="9"/>
        <v>-1.0883424240426542E-3</v>
      </c>
      <c r="N50" s="120">
        <f t="shared" si="10"/>
        <v>255020</v>
      </c>
      <c r="O50" s="125">
        <f t="shared" si="11"/>
        <v>-3.7331367466573062E-2</v>
      </c>
      <c r="P50" s="55">
        <f t="shared" si="12"/>
        <v>-3.8379080579654334E-2</v>
      </c>
      <c r="Q50" s="125">
        <f t="shared" si="13"/>
        <v>3.6262652613423763E-2</v>
      </c>
      <c r="R50" s="55">
        <f t="shared" si="14"/>
        <v>3.7391689999999998E-2</v>
      </c>
      <c r="S50" s="56">
        <f t="shared" si="15"/>
        <v>255020</v>
      </c>
      <c r="T50" s="123">
        <f t="shared" si="16"/>
        <v>0.99106728417441792</v>
      </c>
      <c r="U50" s="49">
        <f t="shared" si="17"/>
        <v>4.3244974070889786E-2</v>
      </c>
      <c r="V50" s="49">
        <f t="shared" si="23"/>
        <v>4.4381618893622035E-2</v>
      </c>
      <c r="W50" s="56">
        <f t="shared" si="18"/>
        <v>256260.60894082522</v>
      </c>
      <c r="X50" s="122">
        <f t="shared" si="19"/>
        <v>4.3244974070889786E-2</v>
      </c>
      <c r="Y50" s="55">
        <f t="shared" si="20"/>
        <v>4.4381618893622132E-2</v>
      </c>
      <c r="Z50" s="56">
        <f t="shared" si="21"/>
        <v>256260.60894082522</v>
      </c>
      <c r="AA50" s="124">
        <f t="shared" si="24"/>
        <v>256260.60894082522</v>
      </c>
      <c r="AB50" s="51">
        <f t="shared" si="25"/>
        <v>1831.0280051075542</v>
      </c>
      <c r="AC50" s="55">
        <f t="shared" si="26"/>
        <v>4.3244974070889786E-2</v>
      </c>
      <c r="AD50" s="55">
        <f t="shared" si="27"/>
        <v>4.438161889362191E-2</v>
      </c>
      <c r="AE50" s="116"/>
      <c r="AF50" s="160">
        <v>266533.19235289638</v>
      </c>
      <c r="AG50" s="118">
        <f t="shared" si="28"/>
        <v>1904.4274557295148</v>
      </c>
      <c r="AH50" s="55">
        <f t="shared" si="22"/>
        <v>-3.8541478910701699E-2</v>
      </c>
      <c r="AI50" s="55">
        <f t="shared" si="22"/>
        <v>-3.854147891070181E-2</v>
      </c>
      <c r="AJ50" s="119">
        <f t="shared" si="29"/>
        <v>0</v>
      </c>
      <c r="AL50" s="120">
        <v>189653</v>
      </c>
      <c r="AM50" s="50">
        <v>23566</v>
      </c>
      <c r="AN50" s="50">
        <v>41801</v>
      </c>
    </row>
    <row r="51" spans="1:40">
      <c r="A51" s="9" t="s">
        <v>126</v>
      </c>
      <c r="B51" s="23" t="s">
        <v>127</v>
      </c>
      <c r="E51" s="134">
        <v>659618</v>
      </c>
      <c r="F51" s="52">
        <v>322742.1875</v>
      </c>
      <c r="G51" s="251">
        <f t="shared" si="7"/>
        <v>2043.7923071336934</v>
      </c>
      <c r="H51" s="53">
        <v>6.0970352369915659E-4</v>
      </c>
      <c r="J51" s="131">
        <v>658670.01320687367</v>
      </c>
      <c r="K51" s="54">
        <v>323321.6875</v>
      </c>
      <c r="L51" s="54">
        <f t="shared" si="8"/>
        <v>2037.197128036373</v>
      </c>
      <c r="M51" s="127">
        <f t="shared" si="9"/>
        <v>1.7955508218150396E-3</v>
      </c>
      <c r="N51" s="120">
        <f t="shared" si="10"/>
        <v>684523</v>
      </c>
      <c r="O51" s="125">
        <f t="shared" si="11"/>
        <v>1.4392438916581707E-3</v>
      </c>
      <c r="P51" s="55">
        <f t="shared" si="12"/>
        <v>3.2373789490256488E-3</v>
      </c>
      <c r="Q51" s="125">
        <f t="shared" si="13"/>
        <v>3.9254379501523662E-2</v>
      </c>
      <c r="R51" s="55">
        <f t="shared" si="14"/>
        <v>3.7391689999999998E-2</v>
      </c>
      <c r="S51" s="56">
        <f t="shared" si="15"/>
        <v>685510.89529803605</v>
      </c>
      <c r="T51" s="123">
        <f t="shared" si="16"/>
        <v>0</v>
      </c>
      <c r="U51" s="49">
        <f t="shared" si="17"/>
        <v>3.9254379501523662E-2</v>
      </c>
      <c r="V51" s="49">
        <f t="shared" si="23"/>
        <v>3.7391689999999998E-2</v>
      </c>
      <c r="W51" s="56">
        <f t="shared" si="18"/>
        <v>685510.89529803605</v>
      </c>
      <c r="X51" s="122">
        <f t="shared" si="19"/>
        <v>3.9254379501523662E-2</v>
      </c>
      <c r="Y51" s="55">
        <f t="shared" si="20"/>
        <v>3.7391689999999977E-2</v>
      </c>
      <c r="Z51" s="56">
        <f t="shared" si="21"/>
        <v>685510.89529803605</v>
      </c>
      <c r="AA51" s="124">
        <f t="shared" si="24"/>
        <v>685510.89529803605</v>
      </c>
      <c r="AB51" s="51">
        <f t="shared" si="25"/>
        <v>2120.2131555064211</v>
      </c>
      <c r="AC51" s="55">
        <f t="shared" si="26"/>
        <v>3.9254379501523662E-2</v>
      </c>
      <c r="AD51" s="55">
        <f t="shared" si="27"/>
        <v>3.7391689999999977E-2</v>
      </c>
      <c r="AE51" s="116"/>
      <c r="AF51" s="160">
        <v>687673.35615038569</v>
      </c>
      <c r="AG51" s="118">
        <f t="shared" si="28"/>
        <v>2126.9014196592848</v>
      </c>
      <c r="AH51" s="55">
        <f t="shared" si="22"/>
        <v>-3.1446046775102099E-3</v>
      </c>
      <c r="AI51" s="55">
        <f t="shared" si="22"/>
        <v>-3.1446046775102099E-3</v>
      </c>
      <c r="AJ51" s="119">
        <f t="shared" si="29"/>
        <v>0</v>
      </c>
      <c r="AL51" s="120">
        <v>526960</v>
      </c>
      <c r="AM51" s="50">
        <v>51708</v>
      </c>
      <c r="AN51" s="50">
        <v>105855</v>
      </c>
    </row>
    <row r="52" spans="1:40">
      <c r="A52" s="9" t="s">
        <v>128</v>
      </c>
      <c r="B52" s="23" t="s">
        <v>129</v>
      </c>
      <c r="E52" s="134">
        <v>591273</v>
      </c>
      <c r="F52" s="52">
        <v>306030.75</v>
      </c>
      <c r="G52" s="251">
        <f t="shared" si="7"/>
        <v>1932.0705517337719</v>
      </c>
      <c r="H52" s="53">
        <v>-3.0083207559378877E-2</v>
      </c>
      <c r="J52" s="131">
        <v>610851.35357683292</v>
      </c>
      <c r="K52" s="54">
        <v>306600.3125</v>
      </c>
      <c r="L52" s="54">
        <f t="shared" si="8"/>
        <v>1992.3376744008797</v>
      </c>
      <c r="M52" s="127">
        <f t="shared" si="9"/>
        <v>1.8611283343259455E-3</v>
      </c>
      <c r="N52" s="120">
        <f t="shared" si="10"/>
        <v>616671</v>
      </c>
      <c r="O52" s="125">
        <f t="shared" si="11"/>
        <v>-3.2050929349983548E-2</v>
      </c>
      <c r="P52" s="55">
        <f t="shared" si="12"/>
        <v>-3.0249451908412439E-2</v>
      </c>
      <c r="Q52" s="125">
        <f t="shared" si="13"/>
        <v>3.9322409068053288E-2</v>
      </c>
      <c r="R52" s="55">
        <f t="shared" si="14"/>
        <v>3.7391689999999998E-2</v>
      </c>
      <c r="S52" s="56">
        <f t="shared" si="15"/>
        <v>616671</v>
      </c>
      <c r="T52" s="123">
        <f t="shared" si="16"/>
        <v>0.78113497503970142</v>
      </c>
      <c r="U52" s="49">
        <f t="shared" si="17"/>
        <v>4.4841953426892678E-2</v>
      </c>
      <c r="V52" s="49">
        <f t="shared" si="23"/>
        <v>4.2900980861515121E-2</v>
      </c>
      <c r="W52" s="56">
        <f t="shared" si="18"/>
        <v>617786.83632857911</v>
      </c>
      <c r="X52" s="122">
        <f t="shared" si="19"/>
        <v>4.4841953426892678E-2</v>
      </c>
      <c r="Y52" s="55">
        <f t="shared" si="20"/>
        <v>4.2900980861515059E-2</v>
      </c>
      <c r="Z52" s="56">
        <f t="shared" si="21"/>
        <v>617786.83632857911</v>
      </c>
      <c r="AA52" s="124">
        <f t="shared" si="24"/>
        <v>617786.83632857911</v>
      </c>
      <c r="AB52" s="51">
        <f t="shared" si="25"/>
        <v>2014.9582734967989</v>
      </c>
      <c r="AC52" s="55">
        <f t="shared" si="26"/>
        <v>4.4841953426892678E-2</v>
      </c>
      <c r="AD52" s="55">
        <f t="shared" si="27"/>
        <v>4.2900980861514837E-2</v>
      </c>
      <c r="AE52" s="116"/>
      <c r="AF52" s="160">
        <v>637760.80705885729</v>
      </c>
      <c r="AG52" s="118">
        <f t="shared" si="28"/>
        <v>2080.1048826682372</v>
      </c>
      <c r="AH52" s="55">
        <f t="shared" si="22"/>
        <v>-3.1318905942796293E-2</v>
      </c>
      <c r="AI52" s="55">
        <f t="shared" si="22"/>
        <v>-3.1318905942796516E-2</v>
      </c>
      <c r="AJ52" s="119">
        <f t="shared" si="29"/>
        <v>0</v>
      </c>
      <c r="AL52" s="120">
        <v>463844</v>
      </c>
      <c r="AM52" s="50">
        <v>50210</v>
      </c>
      <c r="AN52" s="50">
        <v>102617</v>
      </c>
    </row>
    <row r="53" spans="1:40">
      <c r="A53" s="9" t="s">
        <v>130</v>
      </c>
      <c r="B53" s="23" t="s">
        <v>131</v>
      </c>
      <c r="E53" s="134">
        <v>442850</v>
      </c>
      <c r="F53" s="52">
        <v>251959.515625</v>
      </c>
      <c r="G53" s="251">
        <f t="shared" si="7"/>
        <v>1757.6236360888581</v>
      </c>
      <c r="H53" s="53">
        <v>6.5358227439487049E-3</v>
      </c>
      <c r="J53" s="131">
        <v>439825.83884247195</v>
      </c>
      <c r="K53" s="54">
        <v>252882.71875</v>
      </c>
      <c r="L53" s="54">
        <f t="shared" si="8"/>
        <v>1739.2483006214595</v>
      </c>
      <c r="M53" s="127">
        <f t="shared" si="9"/>
        <v>3.6640931092042361E-3</v>
      </c>
      <c r="N53" s="120">
        <f t="shared" si="10"/>
        <v>460167</v>
      </c>
      <c r="O53" s="125">
        <f t="shared" si="11"/>
        <v>6.8758151305685633E-3</v>
      </c>
      <c r="P53" s="55">
        <f t="shared" si="12"/>
        <v>1.0565101866612636E-2</v>
      </c>
      <c r="Q53" s="125">
        <f t="shared" si="13"/>
        <v>4.1192789742874769E-2</v>
      </c>
      <c r="R53" s="55">
        <f t="shared" si="14"/>
        <v>3.7391689999999998E-2</v>
      </c>
      <c r="S53" s="56">
        <f t="shared" si="15"/>
        <v>461092.22693763208</v>
      </c>
      <c r="T53" s="123">
        <f t="shared" si="16"/>
        <v>0</v>
      </c>
      <c r="U53" s="49">
        <f t="shared" si="17"/>
        <v>4.1192789742874769E-2</v>
      </c>
      <c r="V53" s="49">
        <f t="shared" si="23"/>
        <v>3.7391689999999998E-2</v>
      </c>
      <c r="W53" s="56">
        <f t="shared" si="18"/>
        <v>461092.22693763208</v>
      </c>
      <c r="X53" s="122">
        <f t="shared" si="19"/>
        <v>4.1192789742874769E-2</v>
      </c>
      <c r="Y53" s="55">
        <f t="shared" si="20"/>
        <v>3.7391689999999977E-2</v>
      </c>
      <c r="Z53" s="56">
        <f t="shared" si="21"/>
        <v>461092.22693763208</v>
      </c>
      <c r="AA53" s="124">
        <f t="shared" si="24"/>
        <v>461092.22693763208</v>
      </c>
      <c r="AB53" s="51">
        <f t="shared" si="25"/>
        <v>1823.3441542261658</v>
      </c>
      <c r="AC53" s="55">
        <f t="shared" si="26"/>
        <v>4.1192789742874769E-2</v>
      </c>
      <c r="AD53" s="55">
        <f t="shared" si="27"/>
        <v>3.7391690000000199E-2</v>
      </c>
      <c r="AE53" s="116"/>
      <c r="AF53" s="160">
        <v>458944.82672379114</v>
      </c>
      <c r="AG53" s="118">
        <f t="shared" si="28"/>
        <v>1814.8524699210636</v>
      </c>
      <c r="AH53" s="55">
        <f t="shared" si="22"/>
        <v>4.678994268592751E-3</v>
      </c>
      <c r="AI53" s="55">
        <f t="shared" si="22"/>
        <v>4.678994268592751E-3</v>
      </c>
      <c r="AJ53" s="119">
        <f t="shared" si="29"/>
        <v>0</v>
      </c>
      <c r="AL53" s="120">
        <v>356637</v>
      </c>
      <c r="AM53" s="50">
        <v>39341</v>
      </c>
      <c r="AN53" s="50">
        <v>64189</v>
      </c>
    </row>
    <row r="54" spans="1:40">
      <c r="A54" s="9" t="s">
        <v>132</v>
      </c>
      <c r="B54" s="23" t="s">
        <v>133</v>
      </c>
      <c r="E54" s="134">
        <v>284519</v>
      </c>
      <c r="F54" s="52">
        <v>144141.25</v>
      </c>
      <c r="G54" s="251">
        <f t="shared" si="7"/>
        <v>1973.8901945140617</v>
      </c>
      <c r="H54" s="53">
        <v>2.3308306368366338E-2</v>
      </c>
      <c r="J54" s="131">
        <v>278270.15258866904</v>
      </c>
      <c r="K54" s="54">
        <v>144168.25</v>
      </c>
      <c r="L54" s="54">
        <f t="shared" si="8"/>
        <v>1930.1763917413789</v>
      </c>
      <c r="M54" s="127">
        <f t="shared" si="9"/>
        <v>1.8731626095935816E-4</v>
      </c>
      <c r="N54" s="120">
        <f t="shared" si="10"/>
        <v>295007</v>
      </c>
      <c r="O54" s="125">
        <f t="shared" si="11"/>
        <v>2.2456046231331905E-2</v>
      </c>
      <c r="P54" s="55">
        <f t="shared" si="12"/>
        <v>2.2647568874907265E-2</v>
      </c>
      <c r="Q54" s="125">
        <f t="shared" si="13"/>
        <v>3.758601033252118E-2</v>
      </c>
      <c r="R54" s="55">
        <f t="shared" si="14"/>
        <v>3.7391689999999998E-2</v>
      </c>
      <c r="S54" s="56">
        <f t="shared" si="15"/>
        <v>295212.93407379859</v>
      </c>
      <c r="T54" s="123">
        <f t="shared" si="16"/>
        <v>0</v>
      </c>
      <c r="U54" s="49">
        <f t="shared" si="17"/>
        <v>3.758601033252118E-2</v>
      </c>
      <c r="V54" s="49">
        <f t="shared" si="23"/>
        <v>3.7391689999999998E-2</v>
      </c>
      <c r="W54" s="56">
        <f t="shared" si="18"/>
        <v>295212.93407379859</v>
      </c>
      <c r="X54" s="122">
        <f t="shared" si="19"/>
        <v>3.758601033252118E-2</v>
      </c>
      <c r="Y54" s="55">
        <f t="shared" si="20"/>
        <v>3.7391689999999977E-2</v>
      </c>
      <c r="Z54" s="56">
        <f t="shared" si="21"/>
        <v>295212.93407379859</v>
      </c>
      <c r="AA54" s="124">
        <f t="shared" si="24"/>
        <v>295212.93407379859</v>
      </c>
      <c r="AB54" s="51">
        <f t="shared" si="25"/>
        <v>2047.6972847613713</v>
      </c>
      <c r="AC54" s="55">
        <f t="shared" si="26"/>
        <v>3.758601033252118E-2</v>
      </c>
      <c r="AD54" s="55">
        <f t="shared" si="27"/>
        <v>3.7391689999999977E-2</v>
      </c>
      <c r="AE54" s="116"/>
      <c r="AF54" s="160">
        <v>290548.69343717734</v>
      </c>
      <c r="AG54" s="118">
        <f t="shared" si="28"/>
        <v>2015.3445258382296</v>
      </c>
      <c r="AH54" s="55">
        <f t="shared" si="22"/>
        <v>1.6053214975581209E-2</v>
      </c>
      <c r="AI54" s="55">
        <f t="shared" si="22"/>
        <v>1.6053214975581209E-2</v>
      </c>
      <c r="AJ54" s="119">
        <f t="shared" si="29"/>
        <v>0</v>
      </c>
      <c r="AL54" s="120">
        <v>218056</v>
      </c>
      <c r="AM54" s="50">
        <v>25523</v>
      </c>
      <c r="AN54" s="50">
        <v>51428</v>
      </c>
    </row>
    <row r="55" spans="1:40">
      <c r="A55" s="9" t="s">
        <v>134</v>
      </c>
      <c r="B55" s="23" t="s">
        <v>135</v>
      </c>
      <c r="E55" s="134">
        <v>291769</v>
      </c>
      <c r="F55" s="52">
        <v>163420</v>
      </c>
      <c r="G55" s="251">
        <f t="shared" si="7"/>
        <v>1785.3934646922041</v>
      </c>
      <c r="H55" s="53">
        <v>9.6532350675637701E-4</v>
      </c>
      <c r="J55" s="131">
        <v>291831.56014134298</v>
      </c>
      <c r="K55" s="54">
        <v>163457.59375</v>
      </c>
      <c r="L55" s="54">
        <f t="shared" si="8"/>
        <v>1785.3655706426487</v>
      </c>
      <c r="M55" s="127">
        <f t="shared" si="9"/>
        <v>2.3004375229462859E-4</v>
      </c>
      <c r="N55" s="120">
        <f t="shared" si="10"/>
        <v>302377</v>
      </c>
      <c r="O55" s="125">
        <f t="shared" si="11"/>
        <v>-2.1437071889240933E-4</v>
      </c>
      <c r="P55" s="55">
        <f t="shared" si="12"/>
        <v>1.5623718757629135E-5</v>
      </c>
      <c r="Q55" s="125">
        <f t="shared" si="13"/>
        <v>3.7630335476966925E-2</v>
      </c>
      <c r="R55" s="55">
        <f t="shared" si="14"/>
        <v>3.7391689999999998E-2</v>
      </c>
      <c r="S55" s="56">
        <f t="shared" si="15"/>
        <v>302748.36535177915</v>
      </c>
      <c r="T55" s="123">
        <f t="shared" si="16"/>
        <v>0</v>
      </c>
      <c r="U55" s="49">
        <f t="shared" si="17"/>
        <v>3.7630335476966925E-2</v>
      </c>
      <c r="V55" s="49">
        <f t="shared" si="23"/>
        <v>3.7391689999999998E-2</v>
      </c>
      <c r="W55" s="56">
        <f t="shared" si="18"/>
        <v>302748.36535177915</v>
      </c>
      <c r="X55" s="122">
        <f t="shared" si="19"/>
        <v>3.7630335476966925E-2</v>
      </c>
      <c r="Y55" s="55">
        <f t="shared" si="20"/>
        <v>3.7391689999999977E-2</v>
      </c>
      <c r="Z55" s="56">
        <f t="shared" si="21"/>
        <v>302748.36535177915</v>
      </c>
      <c r="AA55" s="124">
        <f t="shared" si="24"/>
        <v>302748.36535177915</v>
      </c>
      <c r="AB55" s="51">
        <f t="shared" si="25"/>
        <v>1852.1523436520008</v>
      </c>
      <c r="AC55" s="55">
        <f t="shared" si="26"/>
        <v>3.7630335476966925E-2</v>
      </c>
      <c r="AD55" s="55">
        <f t="shared" si="27"/>
        <v>3.7391689999999977E-2</v>
      </c>
      <c r="AE55" s="116"/>
      <c r="AF55" s="160">
        <v>304644.0854438626</v>
      </c>
      <c r="AG55" s="118">
        <f t="shared" si="28"/>
        <v>1863.7499699756997</v>
      </c>
      <c r="AH55" s="55">
        <f t="shared" si="22"/>
        <v>-6.2227372289910265E-3</v>
      </c>
      <c r="AI55" s="55">
        <f t="shared" si="22"/>
        <v>-6.2227372289911376E-3</v>
      </c>
      <c r="AJ55" s="119">
        <f t="shared" si="29"/>
        <v>0</v>
      </c>
      <c r="AL55" s="120">
        <v>228700</v>
      </c>
      <c r="AM55" s="50">
        <v>25300</v>
      </c>
      <c r="AN55" s="50">
        <v>48377</v>
      </c>
    </row>
    <row r="56" spans="1:40">
      <c r="A56" s="9" t="s">
        <v>136</v>
      </c>
      <c r="B56" s="23" t="s">
        <v>137</v>
      </c>
      <c r="E56" s="134">
        <v>614916</v>
      </c>
      <c r="F56" s="52">
        <v>300771.90625</v>
      </c>
      <c r="G56" s="251">
        <f t="shared" si="7"/>
        <v>2044.459562951618</v>
      </c>
      <c r="H56" s="53">
        <v>-1.5418510532528074E-2</v>
      </c>
      <c r="J56" s="131">
        <v>623293.87924369657</v>
      </c>
      <c r="K56" s="54">
        <v>301211.5</v>
      </c>
      <c r="L56" s="54">
        <f t="shared" si="8"/>
        <v>2069.2897822417026</v>
      </c>
      <c r="M56" s="127">
        <f t="shared" si="9"/>
        <v>1.461551896521307E-3</v>
      </c>
      <c r="N56" s="120">
        <f t="shared" si="10"/>
        <v>639259</v>
      </c>
      <c r="O56" s="125">
        <f t="shared" si="11"/>
        <v>-1.3441298755993314E-2</v>
      </c>
      <c r="P56" s="55">
        <f t="shared" si="12"/>
        <v>-1.1999392015160648E-2</v>
      </c>
      <c r="Q56" s="125">
        <f t="shared" si="13"/>
        <v>3.8907891791954974E-2</v>
      </c>
      <c r="R56" s="55">
        <f t="shared" si="14"/>
        <v>3.7391689999999998E-2</v>
      </c>
      <c r="S56" s="56">
        <f t="shared" si="15"/>
        <v>639259</v>
      </c>
      <c r="T56" s="123">
        <f t="shared" si="16"/>
        <v>0.30986164015908707</v>
      </c>
      <c r="U56" s="49">
        <f t="shared" si="17"/>
        <v>4.1096518595899578E-2</v>
      </c>
      <c r="V56" s="49">
        <f t="shared" si="23"/>
        <v>3.957712268066544E-2</v>
      </c>
      <c r="W56" s="56">
        <f t="shared" si="18"/>
        <v>640186.90682891617</v>
      </c>
      <c r="X56" s="122">
        <f t="shared" si="19"/>
        <v>4.1096518595899578E-2</v>
      </c>
      <c r="Y56" s="55">
        <f t="shared" si="20"/>
        <v>3.9577122680665378E-2</v>
      </c>
      <c r="Z56" s="56">
        <f t="shared" si="21"/>
        <v>640186.90682891617</v>
      </c>
      <c r="AA56" s="124">
        <f t="shared" si="24"/>
        <v>640186.90682891617</v>
      </c>
      <c r="AB56" s="51">
        <f t="shared" si="25"/>
        <v>2125.3733898902142</v>
      </c>
      <c r="AC56" s="55">
        <f t="shared" si="26"/>
        <v>4.1096518595899578E-2</v>
      </c>
      <c r="AD56" s="55">
        <f t="shared" si="27"/>
        <v>3.95771226806656E-2</v>
      </c>
      <c r="AE56" s="116"/>
      <c r="AF56" s="160">
        <v>651247.74480080919</v>
      </c>
      <c r="AG56" s="118">
        <f t="shared" si="28"/>
        <v>2162.0945574814018</v>
      </c>
      <c r="AH56" s="55">
        <f t="shared" si="22"/>
        <v>-1.6984071054673811E-2</v>
      </c>
      <c r="AI56" s="55">
        <f t="shared" si="22"/>
        <v>-1.6984071054673811E-2</v>
      </c>
      <c r="AJ56" s="119">
        <f t="shared" si="29"/>
        <v>0</v>
      </c>
      <c r="AL56" s="120">
        <v>469125</v>
      </c>
      <c r="AM56" s="50">
        <v>52956</v>
      </c>
      <c r="AN56" s="50">
        <v>117178</v>
      </c>
    </row>
    <row r="57" spans="1:40">
      <c r="A57" s="9" t="s">
        <v>138</v>
      </c>
      <c r="B57" s="23" t="s">
        <v>139</v>
      </c>
      <c r="E57" s="134">
        <v>344962</v>
      </c>
      <c r="F57" s="52">
        <v>169391.1875</v>
      </c>
      <c r="G57" s="251">
        <f t="shared" si="7"/>
        <v>2036.4813842514682</v>
      </c>
      <c r="H57" s="53">
        <v>-7.5356620099489291E-3</v>
      </c>
      <c r="J57" s="131">
        <v>346771.91010712704</v>
      </c>
      <c r="K57" s="54">
        <v>169266.1875</v>
      </c>
      <c r="L57" s="54">
        <f t="shared" si="8"/>
        <v>2048.6779741945038</v>
      </c>
      <c r="M57" s="127">
        <f t="shared" si="9"/>
        <v>-7.3793685400547204E-4</v>
      </c>
      <c r="N57" s="120">
        <f t="shared" si="10"/>
        <v>357125</v>
      </c>
      <c r="O57" s="125">
        <f t="shared" si="11"/>
        <v>-5.2193100259126934E-3</v>
      </c>
      <c r="P57" s="55">
        <f t="shared" si="12"/>
        <v>-5.9533953586976551E-3</v>
      </c>
      <c r="Q57" s="125">
        <f t="shared" si="13"/>
        <v>3.6626160439909849E-2</v>
      </c>
      <c r="R57" s="55">
        <f t="shared" si="14"/>
        <v>3.7391689999999998E-2</v>
      </c>
      <c r="S57" s="56">
        <f t="shared" si="15"/>
        <v>357596.6335576722</v>
      </c>
      <c r="T57" s="123">
        <f t="shared" si="16"/>
        <v>0.15373519325236035</v>
      </c>
      <c r="U57" s="49">
        <f t="shared" si="17"/>
        <v>3.7709643974185969E-2</v>
      </c>
      <c r="V57" s="49">
        <f t="shared" si="23"/>
        <v>3.8475973667154245E-2</v>
      </c>
      <c r="W57" s="56">
        <f t="shared" si="18"/>
        <v>357970.39420462312</v>
      </c>
      <c r="X57" s="122">
        <f t="shared" si="19"/>
        <v>3.7709643974185969E-2</v>
      </c>
      <c r="Y57" s="55">
        <f t="shared" si="20"/>
        <v>3.8475973667154273E-2</v>
      </c>
      <c r="Z57" s="56">
        <f t="shared" si="21"/>
        <v>357970.39420462312</v>
      </c>
      <c r="AA57" s="124">
        <f t="shared" si="24"/>
        <v>357970.39420462312</v>
      </c>
      <c r="AB57" s="51">
        <f t="shared" si="25"/>
        <v>2114.8369883655773</v>
      </c>
      <c r="AC57" s="55">
        <f t="shared" si="26"/>
        <v>3.7709643974185969E-2</v>
      </c>
      <c r="AD57" s="55">
        <f t="shared" si="27"/>
        <v>3.8475973667154273E-2</v>
      </c>
      <c r="AE57" s="116"/>
      <c r="AF57" s="160">
        <v>362135.61726760765</v>
      </c>
      <c r="AG57" s="118">
        <f t="shared" si="28"/>
        <v>2139.4445199966926</v>
      </c>
      <c r="AH57" s="55">
        <f t="shared" si="22"/>
        <v>-1.1501832088243735E-2</v>
      </c>
      <c r="AI57" s="55">
        <f t="shared" si="22"/>
        <v>-1.1501832088243846E-2</v>
      </c>
      <c r="AJ57" s="119">
        <f t="shared" si="29"/>
        <v>0</v>
      </c>
      <c r="AL57" s="120">
        <v>266674</v>
      </c>
      <c r="AM57" s="50">
        <v>32087</v>
      </c>
      <c r="AN57" s="50">
        <v>58364</v>
      </c>
    </row>
    <row r="58" spans="1:40">
      <c r="A58" s="9" t="s">
        <v>140</v>
      </c>
      <c r="B58" s="23" t="s">
        <v>141</v>
      </c>
      <c r="E58" s="134">
        <v>364978</v>
      </c>
      <c r="F58" s="52">
        <v>196266.046875</v>
      </c>
      <c r="G58" s="251">
        <f t="shared" si="7"/>
        <v>1859.6084539902668</v>
      </c>
      <c r="H58" s="53">
        <v>9.8379107769772656E-3</v>
      </c>
      <c r="J58" s="131">
        <v>361464.29354737978</v>
      </c>
      <c r="K58" s="54">
        <v>196989.609375</v>
      </c>
      <c r="L58" s="54">
        <f t="shared" si="8"/>
        <v>1834.9409123365333</v>
      </c>
      <c r="M58" s="127">
        <f t="shared" si="9"/>
        <v>3.6866412276639338E-3</v>
      </c>
      <c r="N58" s="120">
        <f t="shared" si="10"/>
        <v>379436</v>
      </c>
      <c r="O58" s="125">
        <f t="shared" si="11"/>
        <v>9.7207566980876958E-3</v>
      </c>
      <c r="P58" s="55">
        <f t="shared" si="12"/>
        <v>1.3443234868158793E-2</v>
      </c>
      <c r="Q58" s="125">
        <f t="shared" si="13"/>
        <v>4.1216180973590033E-2</v>
      </c>
      <c r="R58" s="55">
        <f t="shared" si="14"/>
        <v>3.7391689999999998E-2</v>
      </c>
      <c r="S58" s="56">
        <f t="shared" si="15"/>
        <v>380020.99929937895</v>
      </c>
      <c r="T58" s="123">
        <f t="shared" si="16"/>
        <v>0</v>
      </c>
      <c r="U58" s="49">
        <f t="shared" si="17"/>
        <v>4.1216180973590033E-2</v>
      </c>
      <c r="V58" s="49">
        <f t="shared" si="23"/>
        <v>3.7391689999999998E-2</v>
      </c>
      <c r="W58" s="56">
        <f t="shared" si="18"/>
        <v>380020.99929937895</v>
      </c>
      <c r="X58" s="122">
        <f t="shared" si="19"/>
        <v>4.1216180973590033E-2</v>
      </c>
      <c r="Y58" s="55">
        <f t="shared" si="20"/>
        <v>3.7391689999999977E-2</v>
      </c>
      <c r="Z58" s="56">
        <f t="shared" si="21"/>
        <v>380020.99929937895</v>
      </c>
      <c r="AA58" s="124">
        <f t="shared" si="24"/>
        <v>380020.99929937895</v>
      </c>
      <c r="AB58" s="51">
        <f t="shared" si="25"/>
        <v>1929.1423568232503</v>
      </c>
      <c r="AC58" s="55">
        <f t="shared" si="26"/>
        <v>4.1216180973590033E-2</v>
      </c>
      <c r="AD58" s="55">
        <f t="shared" si="27"/>
        <v>3.7391690000000199E-2</v>
      </c>
      <c r="AE58" s="116"/>
      <c r="AF58" s="160">
        <v>377309.84692013718</v>
      </c>
      <c r="AG58" s="118">
        <f t="shared" si="28"/>
        <v>1915.3794360892909</v>
      </c>
      <c r="AH58" s="55">
        <f t="shared" si="22"/>
        <v>7.1854800540511743E-3</v>
      </c>
      <c r="AI58" s="55">
        <f t="shared" si="22"/>
        <v>7.1854800540511743E-3</v>
      </c>
      <c r="AJ58" s="119">
        <f t="shared" si="29"/>
        <v>0</v>
      </c>
      <c r="AL58" s="120">
        <v>291496</v>
      </c>
      <c r="AM58" s="50">
        <v>30404</v>
      </c>
      <c r="AN58" s="50">
        <v>57536</v>
      </c>
    </row>
    <row r="59" spans="1:40">
      <c r="A59" s="9" t="s">
        <v>142</v>
      </c>
      <c r="B59" s="23" t="s">
        <v>143</v>
      </c>
      <c r="E59" s="134">
        <v>343021</v>
      </c>
      <c r="F59" s="52">
        <v>178564.71875</v>
      </c>
      <c r="G59" s="251">
        <f t="shared" si="7"/>
        <v>1920.9897811910282</v>
      </c>
      <c r="H59" s="53">
        <v>-2.7459392924937154E-2</v>
      </c>
      <c r="J59" s="131">
        <v>353087.49738863169</v>
      </c>
      <c r="K59" s="54">
        <v>178958.21875</v>
      </c>
      <c r="L59" s="54">
        <f t="shared" si="8"/>
        <v>1973.0163825662892</v>
      </c>
      <c r="M59" s="127">
        <f t="shared" si="9"/>
        <v>2.203682803381346E-3</v>
      </c>
      <c r="N59" s="120">
        <f t="shared" si="10"/>
        <v>356522</v>
      </c>
      <c r="O59" s="125">
        <f t="shared" si="11"/>
        <v>-2.8509923073123833E-2</v>
      </c>
      <c r="P59" s="55">
        <f t="shared" si="12"/>
        <v>-2.6369067096944421E-2</v>
      </c>
      <c r="Q59" s="125">
        <f t="shared" si="13"/>
        <v>3.9677772227623587E-2</v>
      </c>
      <c r="R59" s="55">
        <f t="shared" si="14"/>
        <v>3.7391689999999998E-2</v>
      </c>
      <c r="S59" s="56">
        <f t="shared" si="15"/>
        <v>356631.30910729169</v>
      </c>
      <c r="T59" s="123">
        <f t="shared" si="16"/>
        <v>0.68093136467254789</v>
      </c>
      <c r="U59" s="49">
        <f t="shared" si="17"/>
        <v>4.4490917290096021E-2</v>
      </c>
      <c r="V59" s="49">
        <f t="shared" si="23"/>
        <v>4.2194251739754163E-2</v>
      </c>
      <c r="W59" s="56">
        <f t="shared" si="18"/>
        <v>358282.31893976603</v>
      </c>
      <c r="X59" s="122">
        <f t="shared" si="19"/>
        <v>4.4490917290096021E-2</v>
      </c>
      <c r="Y59" s="55">
        <f t="shared" si="20"/>
        <v>4.2194251739754218E-2</v>
      </c>
      <c r="Z59" s="56">
        <f t="shared" si="21"/>
        <v>358282.31893976603</v>
      </c>
      <c r="AA59" s="124">
        <f t="shared" si="24"/>
        <v>358282.31893976603</v>
      </c>
      <c r="AB59" s="51">
        <f t="shared" si="25"/>
        <v>2002.044507608098</v>
      </c>
      <c r="AC59" s="55">
        <f t="shared" si="26"/>
        <v>4.4490917290096021E-2</v>
      </c>
      <c r="AD59" s="55">
        <f t="shared" si="27"/>
        <v>4.2194251739754218E-2</v>
      </c>
      <c r="AE59" s="116"/>
      <c r="AF59" s="160">
        <v>368680.01756820839</v>
      </c>
      <c r="AG59" s="118">
        <f t="shared" si="28"/>
        <v>2060.1457711380376</v>
      </c>
      <c r="AH59" s="55">
        <f t="shared" si="22"/>
        <v>-2.8202501174392269E-2</v>
      </c>
      <c r="AI59" s="55">
        <f t="shared" si="22"/>
        <v>-2.8202501174392158E-2</v>
      </c>
      <c r="AJ59" s="119">
        <f t="shared" si="29"/>
        <v>0</v>
      </c>
      <c r="AL59" s="120">
        <v>271467</v>
      </c>
      <c r="AM59" s="50">
        <v>29803</v>
      </c>
      <c r="AN59" s="50">
        <v>55252</v>
      </c>
    </row>
    <row r="60" spans="1:40">
      <c r="A60" s="9" t="s">
        <v>144</v>
      </c>
      <c r="B60" s="23" t="s">
        <v>145</v>
      </c>
      <c r="E60" s="134">
        <v>538892</v>
      </c>
      <c r="F60" s="52">
        <v>265637.28125</v>
      </c>
      <c r="G60" s="251">
        <f t="shared" si="7"/>
        <v>2028.6760859174392</v>
      </c>
      <c r="H60" s="53">
        <v>8.7062541944420424E-3</v>
      </c>
      <c r="J60" s="131">
        <v>533863.6651400642</v>
      </c>
      <c r="K60" s="54">
        <v>266398.0625</v>
      </c>
      <c r="L60" s="54">
        <f t="shared" si="8"/>
        <v>2004.0073119528197</v>
      </c>
      <c r="M60" s="127">
        <f t="shared" si="9"/>
        <v>2.8639852298593116E-3</v>
      </c>
      <c r="N60" s="120">
        <f t="shared" si="10"/>
        <v>559946</v>
      </c>
      <c r="O60" s="125">
        <f t="shared" si="11"/>
        <v>9.4187621077688188E-3</v>
      </c>
      <c r="P60" s="55">
        <f t="shared" si="12"/>
        <v>1.2309722533188072E-2</v>
      </c>
      <c r="Q60" s="125">
        <f t="shared" si="13"/>
        <v>4.0362764477738677E-2</v>
      </c>
      <c r="R60" s="55">
        <f t="shared" si="14"/>
        <v>3.7391689999999998E-2</v>
      </c>
      <c r="S60" s="56">
        <f t="shared" si="15"/>
        <v>560643.17087493755</v>
      </c>
      <c r="T60" s="123">
        <f t="shared" si="16"/>
        <v>0</v>
      </c>
      <c r="U60" s="49">
        <f t="shared" si="17"/>
        <v>4.0362764477738677E-2</v>
      </c>
      <c r="V60" s="49">
        <f t="shared" si="23"/>
        <v>3.7391689999999998E-2</v>
      </c>
      <c r="W60" s="56">
        <f t="shared" si="18"/>
        <v>560643.17087493755</v>
      </c>
      <c r="X60" s="122">
        <f t="shared" si="19"/>
        <v>4.0362764477738677E-2</v>
      </c>
      <c r="Y60" s="55">
        <f t="shared" si="20"/>
        <v>3.7391689999999977E-2</v>
      </c>
      <c r="Z60" s="56">
        <f t="shared" si="21"/>
        <v>560643.17087493755</v>
      </c>
      <c r="AA60" s="124">
        <f t="shared" si="24"/>
        <v>560643.17087493755</v>
      </c>
      <c r="AB60" s="51">
        <f t="shared" si="25"/>
        <v>2104.5317132324772</v>
      </c>
      <c r="AC60" s="55">
        <f t="shared" si="26"/>
        <v>4.0362764477738677E-2</v>
      </c>
      <c r="AD60" s="55">
        <f t="shared" si="27"/>
        <v>3.7391689999999755E-2</v>
      </c>
      <c r="AE60" s="116"/>
      <c r="AF60" s="160">
        <v>557461.66210163198</v>
      </c>
      <c r="AG60" s="118">
        <f t="shared" si="28"/>
        <v>2092.5890258741351</v>
      </c>
      <c r="AH60" s="55">
        <f t="shared" si="22"/>
        <v>5.7071346598280837E-3</v>
      </c>
      <c r="AI60" s="55">
        <f t="shared" si="22"/>
        <v>5.7071346598280837E-3</v>
      </c>
      <c r="AJ60" s="119">
        <f t="shared" si="29"/>
        <v>0</v>
      </c>
      <c r="AL60" s="120">
        <v>426142</v>
      </c>
      <c r="AM60" s="50">
        <v>44304</v>
      </c>
      <c r="AN60" s="50">
        <v>89500</v>
      </c>
    </row>
    <row r="61" spans="1:40">
      <c r="A61" s="9" t="s">
        <v>146</v>
      </c>
      <c r="B61" s="23" t="s">
        <v>147</v>
      </c>
      <c r="E61" s="134">
        <v>241684</v>
      </c>
      <c r="F61" s="52">
        <v>120953.375</v>
      </c>
      <c r="G61" s="251">
        <f t="shared" si="7"/>
        <v>1998.1583812770832</v>
      </c>
      <c r="H61" s="53">
        <v>-1.6006418192691219E-2</v>
      </c>
      <c r="J61" s="131">
        <v>245180.71407479758</v>
      </c>
      <c r="K61" s="54">
        <v>121109.2734375</v>
      </c>
      <c r="L61" s="54">
        <f t="shared" si="8"/>
        <v>2024.4586324046131</v>
      </c>
      <c r="M61" s="127">
        <f t="shared" si="9"/>
        <v>1.2889134966262983E-3</v>
      </c>
      <c r="N61" s="120">
        <f t="shared" si="10"/>
        <v>251321</v>
      </c>
      <c r="O61" s="125">
        <f t="shared" si="11"/>
        <v>-1.4261782734390938E-2</v>
      </c>
      <c r="P61" s="55">
        <f t="shared" si="12"/>
        <v>-1.2991251442016849E-2</v>
      </c>
      <c r="Q61" s="125">
        <f t="shared" si="13"/>
        <v>3.8728798150528876E-2</v>
      </c>
      <c r="R61" s="55">
        <f t="shared" si="14"/>
        <v>3.7391689999999998E-2</v>
      </c>
      <c r="S61" s="56">
        <f t="shared" si="15"/>
        <v>251321</v>
      </c>
      <c r="T61" s="123">
        <f t="shared" si="16"/>
        <v>0.33547453691457324</v>
      </c>
      <c r="U61" s="49">
        <f t="shared" si="17"/>
        <v>4.1097926488263825E-2</v>
      </c>
      <c r="V61" s="49">
        <f t="shared" si="23"/>
        <v>3.975776866700699E-2</v>
      </c>
      <c r="W61" s="56">
        <f t="shared" si="18"/>
        <v>251616.71126538955</v>
      </c>
      <c r="X61" s="122">
        <f t="shared" si="19"/>
        <v>4.1097926488263825E-2</v>
      </c>
      <c r="Y61" s="55">
        <f t="shared" si="20"/>
        <v>3.9757768667006976E-2</v>
      </c>
      <c r="Z61" s="56">
        <f t="shared" si="21"/>
        <v>251616.71126538955</v>
      </c>
      <c r="AA61" s="124">
        <f t="shared" si="24"/>
        <v>251616.71126538955</v>
      </c>
      <c r="AB61" s="51">
        <f t="shared" si="25"/>
        <v>2077.6006999599385</v>
      </c>
      <c r="AC61" s="55">
        <f t="shared" si="26"/>
        <v>4.1097926488263825E-2</v>
      </c>
      <c r="AD61" s="55">
        <f t="shared" si="27"/>
        <v>3.9757768667006976E-2</v>
      </c>
      <c r="AE61" s="116"/>
      <c r="AF61" s="160">
        <v>255824.23206557913</v>
      </c>
      <c r="AG61" s="118">
        <f t="shared" si="28"/>
        <v>2112.3422245415463</v>
      </c>
      <c r="AH61" s="55">
        <f t="shared" si="22"/>
        <v>-1.6446920474331828E-2</v>
      </c>
      <c r="AI61" s="55">
        <f t="shared" si="22"/>
        <v>-1.6446920474331717E-2</v>
      </c>
      <c r="AJ61" s="119">
        <f t="shared" si="29"/>
        <v>0</v>
      </c>
      <c r="AL61" s="120">
        <v>192176</v>
      </c>
      <c r="AM61" s="50">
        <v>20596</v>
      </c>
      <c r="AN61" s="50">
        <v>38549</v>
      </c>
    </row>
    <row r="62" spans="1:40">
      <c r="A62" s="9" t="s">
        <v>148</v>
      </c>
      <c r="B62" s="23" t="s">
        <v>149</v>
      </c>
      <c r="E62" s="134">
        <v>1200511</v>
      </c>
      <c r="F62" s="52">
        <v>610593</v>
      </c>
      <c r="G62" s="251">
        <f t="shared" si="7"/>
        <v>1966.1394742488042</v>
      </c>
      <c r="H62" s="53">
        <v>4.0567823257807722E-2</v>
      </c>
      <c r="J62" s="131">
        <v>1153407.3647521636</v>
      </c>
      <c r="K62" s="54">
        <v>613445.25</v>
      </c>
      <c r="L62" s="54">
        <f t="shared" si="8"/>
        <v>1880.2123983389938</v>
      </c>
      <c r="M62" s="127">
        <f t="shared" si="9"/>
        <v>4.6712785767277776E-3</v>
      </c>
      <c r="N62" s="120">
        <f t="shared" si="10"/>
        <v>1251866</v>
      </c>
      <c r="O62" s="125">
        <f t="shared" si="11"/>
        <v>4.0838680840188379E-2</v>
      </c>
      <c r="P62" s="55">
        <f t="shared" si="12"/>
        <v>4.5700728271826918E-2</v>
      </c>
      <c r="Q62" s="125">
        <f t="shared" si="13"/>
        <v>4.2237635577172306E-2</v>
      </c>
      <c r="R62" s="55">
        <f t="shared" si="14"/>
        <v>3.7391689999999998E-2</v>
      </c>
      <c r="S62" s="56">
        <f t="shared" si="15"/>
        <v>1251866</v>
      </c>
      <c r="T62" s="123">
        <f t="shared" si="16"/>
        <v>0</v>
      </c>
      <c r="U62" s="49">
        <f t="shared" si="17"/>
        <v>4.2237635577172306E-2</v>
      </c>
      <c r="V62" s="49">
        <f t="shared" si="23"/>
        <v>3.7391689999999998E-2</v>
      </c>
      <c r="W62" s="56">
        <f t="shared" si="18"/>
        <v>1251866</v>
      </c>
      <c r="X62" s="122">
        <f t="shared" si="19"/>
        <v>4.2237635577172306E-2</v>
      </c>
      <c r="Y62" s="55">
        <f t="shared" si="20"/>
        <v>3.7391689999999977E-2</v>
      </c>
      <c r="Z62" s="56">
        <f t="shared" si="21"/>
        <v>1251866</v>
      </c>
      <c r="AA62" s="124">
        <f t="shared" si="24"/>
        <v>1251866</v>
      </c>
      <c r="AB62" s="51">
        <f t="shared" si="25"/>
        <v>2040.7134948065861</v>
      </c>
      <c r="AC62" s="55">
        <f t="shared" si="26"/>
        <v>4.2777617198009876E-2</v>
      </c>
      <c r="AD62" s="55">
        <f t="shared" si="27"/>
        <v>3.7929160944329299E-2</v>
      </c>
      <c r="AE62" s="116"/>
      <c r="AF62" s="160">
        <v>1205724.8143375739</v>
      </c>
      <c r="AG62" s="118">
        <f t="shared" si="28"/>
        <v>1965.4970257534376</v>
      </c>
      <c r="AH62" s="55">
        <f t="shared" si="22"/>
        <v>3.8268421710949019E-2</v>
      </c>
      <c r="AI62" s="55">
        <f t="shared" si="22"/>
        <v>3.8268421710949019E-2</v>
      </c>
      <c r="AJ62" s="119">
        <f t="shared" si="29"/>
        <v>0</v>
      </c>
      <c r="AL62" s="120">
        <v>897457</v>
      </c>
      <c r="AM62" s="50">
        <v>93412</v>
      </c>
      <c r="AN62" s="50">
        <v>260997</v>
      </c>
    </row>
    <row r="63" spans="1:40">
      <c r="A63" s="9" t="s">
        <v>150</v>
      </c>
      <c r="B63" s="23" t="s">
        <v>151</v>
      </c>
      <c r="E63" s="134">
        <v>617224</v>
      </c>
      <c r="F63" s="52">
        <v>361942.90625</v>
      </c>
      <c r="G63" s="251">
        <f t="shared" si="7"/>
        <v>1705.307630960097</v>
      </c>
      <c r="H63" s="53">
        <v>5.9788710318253724E-3</v>
      </c>
      <c r="J63" s="131">
        <v>613816.64508150192</v>
      </c>
      <c r="K63" s="54">
        <v>363417.84375</v>
      </c>
      <c r="L63" s="54">
        <f t="shared" si="8"/>
        <v>1689.0107506767188</v>
      </c>
      <c r="M63" s="127">
        <f t="shared" si="9"/>
        <v>4.0750556911901548E-3</v>
      </c>
      <c r="N63" s="120">
        <f t="shared" si="10"/>
        <v>642171</v>
      </c>
      <c r="O63" s="125">
        <f t="shared" si="11"/>
        <v>5.5510956664357458E-3</v>
      </c>
      <c r="P63" s="55">
        <f t="shared" si="12"/>
        <v>9.6487723816136572E-3</v>
      </c>
      <c r="Q63" s="125">
        <f t="shared" si="13"/>
        <v>4.1619118910327879E-2</v>
      </c>
      <c r="R63" s="55">
        <f t="shared" si="14"/>
        <v>3.7391689999999998E-2</v>
      </c>
      <c r="S63" s="56">
        <f t="shared" si="15"/>
        <v>642912.3190503082</v>
      </c>
      <c r="T63" s="123">
        <f t="shared" si="16"/>
        <v>0</v>
      </c>
      <c r="U63" s="49">
        <f t="shared" si="17"/>
        <v>4.1619118910327879E-2</v>
      </c>
      <c r="V63" s="49">
        <f t="shared" si="23"/>
        <v>3.7391689999999998E-2</v>
      </c>
      <c r="W63" s="56">
        <f t="shared" si="18"/>
        <v>642912.3190503082</v>
      </c>
      <c r="X63" s="122">
        <f t="shared" si="19"/>
        <v>4.1619118910327879E-2</v>
      </c>
      <c r="Y63" s="55">
        <f t="shared" si="20"/>
        <v>3.7391689999999977E-2</v>
      </c>
      <c r="Z63" s="56">
        <f t="shared" si="21"/>
        <v>642912.3190503082</v>
      </c>
      <c r="AA63" s="124">
        <f t="shared" si="24"/>
        <v>642912.3190503082</v>
      </c>
      <c r="AB63" s="51">
        <f t="shared" si="25"/>
        <v>1769.0719652515911</v>
      </c>
      <c r="AC63" s="55">
        <f t="shared" si="26"/>
        <v>4.1619118910327879E-2</v>
      </c>
      <c r="AD63" s="55">
        <f t="shared" si="27"/>
        <v>3.7391689999999977E-2</v>
      </c>
      <c r="AE63" s="116"/>
      <c r="AF63" s="160">
        <v>640840.07203864038</v>
      </c>
      <c r="AG63" s="118">
        <f t="shared" si="28"/>
        <v>1763.3698594048201</v>
      </c>
      <c r="AH63" s="55">
        <f t="shared" si="22"/>
        <v>3.2336414373645983E-3</v>
      </c>
      <c r="AI63" s="55">
        <f t="shared" si="22"/>
        <v>3.2336414373645983E-3</v>
      </c>
      <c r="AJ63" s="119">
        <f t="shared" si="29"/>
        <v>0</v>
      </c>
      <c r="AL63" s="120">
        <v>483808</v>
      </c>
      <c r="AM63" s="50">
        <v>54359</v>
      </c>
      <c r="AN63" s="50">
        <v>104004</v>
      </c>
    </row>
    <row r="64" spans="1:40">
      <c r="A64" s="9" t="s">
        <v>152</v>
      </c>
      <c r="B64" s="23" t="s">
        <v>153</v>
      </c>
      <c r="E64" s="134">
        <v>761431</v>
      </c>
      <c r="F64" s="52">
        <v>379592.1875</v>
      </c>
      <c r="G64" s="251">
        <f t="shared" si="7"/>
        <v>2005.9185227567414</v>
      </c>
      <c r="H64" s="53">
        <v>1.5020035662460796E-3</v>
      </c>
      <c r="J64" s="131">
        <v>760382.56580069964</v>
      </c>
      <c r="K64" s="54">
        <v>381399.6875</v>
      </c>
      <c r="L64" s="54">
        <f t="shared" si="8"/>
        <v>1993.6633162571736</v>
      </c>
      <c r="M64" s="127">
        <f t="shared" si="9"/>
        <v>4.7616891483046597E-3</v>
      </c>
      <c r="N64" s="120">
        <f t="shared" si="10"/>
        <v>791822</v>
      </c>
      <c r="O64" s="125">
        <f t="shared" si="11"/>
        <v>1.3788246159962547E-3</v>
      </c>
      <c r="P64" s="55">
        <f t="shared" si="12"/>
        <v>6.1470792985123257E-3</v>
      </c>
      <c r="Q64" s="125">
        <f t="shared" si="13"/>
        <v>4.2331426752814316E-2</v>
      </c>
      <c r="R64" s="55">
        <f t="shared" si="14"/>
        <v>3.7391689999999998E-2</v>
      </c>
      <c r="S64" s="56">
        <f t="shared" si="15"/>
        <v>793663.46060382214</v>
      </c>
      <c r="T64" s="123">
        <f t="shared" si="16"/>
        <v>0</v>
      </c>
      <c r="U64" s="49">
        <f t="shared" si="17"/>
        <v>4.2331426752814316E-2</v>
      </c>
      <c r="V64" s="49">
        <f t="shared" si="23"/>
        <v>3.7391689999999998E-2</v>
      </c>
      <c r="W64" s="56">
        <f t="shared" si="18"/>
        <v>793663.46060382214</v>
      </c>
      <c r="X64" s="122">
        <f t="shared" si="19"/>
        <v>4.2331426752814316E-2</v>
      </c>
      <c r="Y64" s="55">
        <f t="shared" si="20"/>
        <v>3.7391689999999977E-2</v>
      </c>
      <c r="Z64" s="56">
        <f t="shared" si="21"/>
        <v>793663.46060382214</v>
      </c>
      <c r="AA64" s="124">
        <f t="shared" si="24"/>
        <v>793663.46060382214</v>
      </c>
      <c r="AB64" s="51">
        <f t="shared" si="25"/>
        <v>2080.9232063249192</v>
      </c>
      <c r="AC64" s="55">
        <f t="shared" si="26"/>
        <v>4.2331426752814316E-2</v>
      </c>
      <c r="AD64" s="55">
        <f t="shared" si="27"/>
        <v>3.7391689999999977E-2</v>
      </c>
      <c r="AE64" s="116"/>
      <c r="AF64" s="160">
        <v>793536.68085413252</v>
      </c>
      <c r="AG64" s="118">
        <f t="shared" si="28"/>
        <v>2080.5907997869886</v>
      </c>
      <c r="AH64" s="55">
        <f t="shared" si="22"/>
        <v>1.5976545602547354E-4</v>
      </c>
      <c r="AI64" s="55">
        <f t="shared" si="22"/>
        <v>1.5976545602569558E-4</v>
      </c>
      <c r="AJ64" s="119">
        <f t="shared" si="29"/>
        <v>0</v>
      </c>
      <c r="AL64" s="120">
        <v>605948</v>
      </c>
      <c r="AM64" s="50">
        <v>66012</v>
      </c>
      <c r="AN64" s="50">
        <v>119862</v>
      </c>
    </row>
    <row r="65" spans="1:40">
      <c r="A65" s="9" t="s">
        <v>154</v>
      </c>
      <c r="B65" s="23" t="s">
        <v>155</v>
      </c>
      <c r="E65" s="134">
        <v>521485</v>
      </c>
      <c r="F65" s="52">
        <v>253605.703125</v>
      </c>
      <c r="G65" s="251">
        <f t="shared" si="7"/>
        <v>2056.2826213058966</v>
      </c>
      <c r="H65" s="53">
        <v>-3.5447236221667788E-2</v>
      </c>
      <c r="J65" s="131">
        <v>541500.58603490714</v>
      </c>
      <c r="K65" s="54">
        <v>254547.03125</v>
      </c>
      <c r="L65" s="54">
        <f t="shared" si="8"/>
        <v>2127.3105538719856</v>
      </c>
      <c r="M65" s="127">
        <f t="shared" si="9"/>
        <v>3.711778218709938E-3</v>
      </c>
      <c r="N65" s="120">
        <f t="shared" si="10"/>
        <v>543955</v>
      </c>
      <c r="O65" s="125">
        <f t="shared" si="11"/>
        <v>-3.6963184438025487E-2</v>
      </c>
      <c r="P65" s="55">
        <f t="shared" si="12"/>
        <v>-3.3388605362206669E-2</v>
      </c>
      <c r="Q65" s="125">
        <f t="shared" si="13"/>
        <v>4.1242257879212652E-2</v>
      </c>
      <c r="R65" s="55">
        <f t="shared" si="14"/>
        <v>3.7391689999999998E-2</v>
      </c>
      <c r="S65" s="56">
        <f t="shared" si="15"/>
        <v>543955</v>
      </c>
      <c r="T65" s="123">
        <f t="shared" si="16"/>
        <v>0.86219768527325158</v>
      </c>
      <c r="U65" s="49">
        <f t="shared" si="17"/>
        <v>4.7345849819528718E-2</v>
      </c>
      <c r="V65" s="49">
        <f t="shared" si="23"/>
        <v>4.3472710540725365E-2</v>
      </c>
      <c r="W65" s="56">
        <f t="shared" si="18"/>
        <v>546175.15049313696</v>
      </c>
      <c r="X65" s="122">
        <f t="shared" si="19"/>
        <v>4.7345849819528718E-2</v>
      </c>
      <c r="Y65" s="55">
        <f t="shared" si="20"/>
        <v>4.3472710540725323E-2</v>
      </c>
      <c r="Z65" s="56">
        <f t="shared" si="21"/>
        <v>546175.15049313696</v>
      </c>
      <c r="AA65" s="124">
        <f t="shared" si="24"/>
        <v>546175.15049313696</v>
      </c>
      <c r="AB65" s="51">
        <f t="shared" si="25"/>
        <v>2145.6748004918518</v>
      </c>
      <c r="AC65" s="55">
        <f t="shared" si="26"/>
        <v>4.7345849819528718E-2</v>
      </c>
      <c r="AD65" s="55">
        <f t="shared" si="27"/>
        <v>4.3472710540725323E-2</v>
      </c>
      <c r="AE65" s="116"/>
      <c r="AF65" s="160">
        <v>565085.0833336683</v>
      </c>
      <c r="AG65" s="118">
        <f t="shared" si="28"/>
        <v>2219.9633622074243</v>
      </c>
      <c r="AH65" s="55">
        <f t="shared" si="22"/>
        <v>-3.3463868359387416E-2</v>
      </c>
      <c r="AI65" s="55">
        <f t="shared" si="22"/>
        <v>-3.3463868359387527E-2</v>
      </c>
      <c r="AJ65" s="119">
        <f t="shared" si="29"/>
        <v>0</v>
      </c>
      <c r="AL65" s="120">
        <v>419254</v>
      </c>
      <c r="AM65" s="50">
        <v>46446</v>
      </c>
      <c r="AN65" s="50">
        <v>78255</v>
      </c>
    </row>
    <row r="66" spans="1:40">
      <c r="A66" s="9" t="s">
        <v>156</v>
      </c>
      <c r="B66" s="23" t="s">
        <v>157</v>
      </c>
      <c r="E66" s="134">
        <v>151518</v>
      </c>
      <c r="F66" s="52">
        <v>82345.015625</v>
      </c>
      <c r="G66" s="251">
        <f t="shared" si="7"/>
        <v>1840.0385117420396</v>
      </c>
      <c r="H66" s="53">
        <v>-7.7722622370818284E-3</v>
      </c>
      <c r="J66" s="131">
        <v>154043.84759864211</v>
      </c>
      <c r="K66" s="54">
        <v>83501.453125</v>
      </c>
      <c r="L66" s="54">
        <f t="shared" si="8"/>
        <v>1844.8043936198519</v>
      </c>
      <c r="M66" s="127">
        <f t="shared" si="9"/>
        <v>1.4043806916819612E-2</v>
      </c>
      <c r="N66" s="120">
        <f t="shared" si="10"/>
        <v>159125</v>
      </c>
      <c r="O66" s="125">
        <f t="shared" si="11"/>
        <v>-1.6396939170353342E-2</v>
      </c>
      <c r="P66" s="55">
        <f t="shared" si="12"/>
        <v>-2.5834077012689693E-3</v>
      </c>
      <c r="Q66" s="125">
        <f t="shared" si="13"/>
        <v>5.1960618591473162E-2</v>
      </c>
      <c r="R66" s="55">
        <f t="shared" si="14"/>
        <v>3.7391689999999998E-2</v>
      </c>
      <c r="S66" s="56">
        <f t="shared" si="15"/>
        <v>159390.96900774282</v>
      </c>
      <c r="T66" s="123">
        <f t="shared" si="16"/>
        <v>6.6711625597649302E-2</v>
      </c>
      <c r="U66" s="49">
        <f t="shared" si="17"/>
        <v>5.2437738851327076E-2</v>
      </c>
      <c r="V66" s="49">
        <f t="shared" si="23"/>
        <v>3.7862202473523884E-2</v>
      </c>
      <c r="W66" s="56">
        <f t="shared" si="18"/>
        <v>159463.26131527536</v>
      </c>
      <c r="X66" s="122">
        <f t="shared" si="19"/>
        <v>5.2437738851327076E-2</v>
      </c>
      <c r="Y66" s="55">
        <f t="shared" si="20"/>
        <v>3.7862202473523787E-2</v>
      </c>
      <c r="Z66" s="56">
        <f t="shared" si="21"/>
        <v>159463.26131527536</v>
      </c>
      <c r="AA66" s="124">
        <f t="shared" si="24"/>
        <v>159463.26131527536</v>
      </c>
      <c r="AB66" s="51">
        <f t="shared" si="25"/>
        <v>1909.7064224326978</v>
      </c>
      <c r="AC66" s="55">
        <f t="shared" si="26"/>
        <v>5.2437738851327076E-2</v>
      </c>
      <c r="AD66" s="55">
        <f t="shared" si="27"/>
        <v>3.7862202473523565E-2</v>
      </c>
      <c r="AE66" s="116"/>
      <c r="AF66" s="160">
        <v>160735.0404577411</v>
      </c>
      <c r="AG66" s="118">
        <f t="shared" si="28"/>
        <v>1924.9370453125405</v>
      </c>
      <c r="AH66" s="55">
        <f t="shared" si="22"/>
        <v>-7.9122706464250792E-3</v>
      </c>
      <c r="AI66" s="55">
        <f t="shared" si="22"/>
        <v>-7.9122706464250792E-3</v>
      </c>
      <c r="AJ66" s="119">
        <f t="shared" si="29"/>
        <v>0</v>
      </c>
      <c r="AL66" s="120">
        <v>122538</v>
      </c>
      <c r="AM66" s="50">
        <v>13331</v>
      </c>
      <c r="AN66" s="50">
        <v>23256</v>
      </c>
    </row>
    <row r="67" spans="1:40">
      <c r="A67" s="9" t="s">
        <v>158</v>
      </c>
      <c r="B67" s="23" t="s">
        <v>159</v>
      </c>
      <c r="E67" s="134">
        <v>576894</v>
      </c>
      <c r="F67" s="52">
        <v>336898.34375</v>
      </c>
      <c r="G67" s="251">
        <f t="shared" si="7"/>
        <v>1712.3681689218752</v>
      </c>
      <c r="H67" s="53">
        <v>-1.8508330763109093E-2</v>
      </c>
      <c r="J67" s="131">
        <v>589530.42905519635</v>
      </c>
      <c r="K67" s="54">
        <v>338844.3125</v>
      </c>
      <c r="L67" s="54">
        <f t="shared" si="8"/>
        <v>1739.8268387792295</v>
      </c>
      <c r="M67" s="127">
        <f t="shared" si="9"/>
        <v>5.7761303553454102E-3</v>
      </c>
      <c r="N67" s="120">
        <f t="shared" si="10"/>
        <v>603211</v>
      </c>
      <c r="O67" s="125">
        <f t="shared" si="11"/>
        <v>-2.1434735905741076E-2</v>
      </c>
      <c r="P67" s="55">
        <f t="shared" si="12"/>
        <v>-1.5782415379119619E-2</v>
      </c>
      <c r="Q67" s="125">
        <f t="shared" si="13"/>
        <v>4.3383799630992037E-2</v>
      </c>
      <c r="R67" s="55">
        <f t="shared" si="14"/>
        <v>3.7391689999999998E-2</v>
      </c>
      <c r="S67" s="56">
        <f t="shared" si="15"/>
        <v>603211</v>
      </c>
      <c r="T67" s="123">
        <f t="shared" si="16"/>
        <v>0.40755107499340526</v>
      </c>
      <c r="U67" s="49">
        <f t="shared" si="17"/>
        <v>4.6274832207038319E-2</v>
      </c>
      <c r="V67" s="49">
        <f t="shared" si="23"/>
        <v>4.0266119496576713E-2</v>
      </c>
      <c r="W67" s="56">
        <f t="shared" si="18"/>
        <v>603589.67305124714</v>
      </c>
      <c r="X67" s="122">
        <f t="shared" si="19"/>
        <v>4.6274832207038319E-2</v>
      </c>
      <c r="Y67" s="55">
        <f t="shared" si="20"/>
        <v>4.0266119496576769E-2</v>
      </c>
      <c r="Z67" s="56">
        <f t="shared" si="21"/>
        <v>603589.67305124714</v>
      </c>
      <c r="AA67" s="124">
        <f t="shared" si="24"/>
        <v>603589.67305124714</v>
      </c>
      <c r="AB67" s="51">
        <f t="shared" si="25"/>
        <v>1781.3185902338175</v>
      </c>
      <c r="AC67" s="55">
        <f t="shared" si="26"/>
        <v>4.6274832207038319E-2</v>
      </c>
      <c r="AD67" s="55">
        <f t="shared" si="27"/>
        <v>4.0266119496576547E-2</v>
      </c>
      <c r="AE67" s="116"/>
      <c r="AF67" s="160">
        <v>615709.07006484689</v>
      </c>
      <c r="AG67" s="118">
        <f t="shared" si="28"/>
        <v>1817.0854500172461</v>
      </c>
      <c r="AH67" s="55">
        <f t="shared" si="22"/>
        <v>-1.9683642166134274E-2</v>
      </c>
      <c r="AI67" s="55">
        <f t="shared" si="22"/>
        <v>-1.9683642166134274E-2</v>
      </c>
      <c r="AJ67" s="119">
        <f t="shared" si="29"/>
        <v>0</v>
      </c>
      <c r="AL67" s="120">
        <v>444961</v>
      </c>
      <c r="AM67" s="50">
        <v>50704</v>
      </c>
      <c r="AN67" s="50">
        <v>107546</v>
      </c>
    </row>
    <row r="68" spans="1:40">
      <c r="A68" s="9" t="s">
        <v>160</v>
      </c>
      <c r="B68" s="23" t="s">
        <v>161</v>
      </c>
      <c r="E68" s="134">
        <v>706884</v>
      </c>
      <c r="F68" s="52">
        <v>415521.0625</v>
      </c>
      <c r="G68" s="251">
        <f t="shared" si="7"/>
        <v>1701.1989614846539</v>
      </c>
      <c r="H68" s="53">
        <v>-1.8481479291608371E-2</v>
      </c>
      <c r="J68" s="131">
        <v>720468.1209029532</v>
      </c>
      <c r="K68" s="54">
        <v>418147.4375</v>
      </c>
      <c r="L68" s="54">
        <f t="shared" si="8"/>
        <v>1723.000205885402</v>
      </c>
      <c r="M68" s="127">
        <f t="shared" si="9"/>
        <v>6.320678389197143E-3</v>
      </c>
      <c r="N68" s="120">
        <f t="shared" si="10"/>
        <v>737757</v>
      </c>
      <c r="O68" s="125">
        <f t="shared" si="11"/>
        <v>-1.8854575946994578E-2</v>
      </c>
      <c r="P68" s="55">
        <f t="shared" si="12"/>
        <v>-1.2653071268523219E-2</v>
      </c>
      <c r="Q68" s="125">
        <f t="shared" si="13"/>
        <v>4.3948709236115713E-2</v>
      </c>
      <c r="R68" s="55">
        <f t="shared" si="14"/>
        <v>3.7391689999999998E-2</v>
      </c>
      <c r="S68" s="56">
        <f t="shared" si="15"/>
        <v>737950.63937966246</v>
      </c>
      <c r="T68" s="123">
        <f t="shared" si="16"/>
        <v>0.32674167252480874</v>
      </c>
      <c r="U68" s="49">
        <f t="shared" si="17"/>
        <v>4.6267761532856166E-2</v>
      </c>
      <c r="V68" s="49">
        <f t="shared" si="23"/>
        <v>3.9696176379483396E-2</v>
      </c>
      <c r="W68" s="56">
        <f t="shared" si="18"/>
        <v>739589.9403433915</v>
      </c>
      <c r="X68" s="122">
        <f t="shared" si="19"/>
        <v>4.6267761532856166E-2</v>
      </c>
      <c r="Y68" s="55">
        <f t="shared" si="20"/>
        <v>3.9696176379483417E-2</v>
      </c>
      <c r="Z68" s="56">
        <f t="shared" si="21"/>
        <v>739589.9403433915</v>
      </c>
      <c r="AA68" s="124">
        <f t="shared" si="24"/>
        <v>739589.9403433915</v>
      </c>
      <c r="AB68" s="51">
        <f t="shared" si="25"/>
        <v>1768.7300555163429</v>
      </c>
      <c r="AC68" s="55">
        <f t="shared" si="26"/>
        <v>4.6267761532856166E-2</v>
      </c>
      <c r="AD68" s="55">
        <f t="shared" si="27"/>
        <v>3.9696176379483417E-2</v>
      </c>
      <c r="AE68" s="116"/>
      <c r="AF68" s="160">
        <v>752935.48425194481</v>
      </c>
      <c r="AG68" s="118">
        <f t="shared" si="28"/>
        <v>1800.6459366427298</v>
      </c>
      <c r="AH68" s="55">
        <f t="shared" si="22"/>
        <v>-1.7724684501770227E-2</v>
      </c>
      <c r="AI68" s="55">
        <f t="shared" si="22"/>
        <v>-1.7724684501770227E-2</v>
      </c>
      <c r="AJ68" s="119">
        <f t="shared" si="29"/>
        <v>0</v>
      </c>
      <c r="AL68" s="120">
        <v>535981</v>
      </c>
      <c r="AM68" s="50">
        <v>64379</v>
      </c>
      <c r="AN68" s="50">
        <v>137397</v>
      </c>
    </row>
    <row r="69" spans="1:40">
      <c r="A69" s="9" t="s">
        <v>162</v>
      </c>
      <c r="B69" s="23" t="s">
        <v>163</v>
      </c>
      <c r="E69" s="134">
        <v>440289</v>
      </c>
      <c r="F69" s="52">
        <v>240844.4375</v>
      </c>
      <c r="G69" s="251">
        <f t="shared" si="7"/>
        <v>1828.1053304376192</v>
      </c>
      <c r="H69" s="53">
        <v>-2.393667417562606E-2</v>
      </c>
      <c r="J69" s="131">
        <v>452108.15477419761</v>
      </c>
      <c r="K69" s="54">
        <v>241950.1875</v>
      </c>
      <c r="L69" s="54">
        <f t="shared" si="8"/>
        <v>1868.600142226373</v>
      </c>
      <c r="M69" s="127">
        <f t="shared" si="9"/>
        <v>4.5911377961551647E-3</v>
      </c>
      <c r="N69" s="120">
        <f t="shared" si="10"/>
        <v>459932</v>
      </c>
      <c r="O69" s="125">
        <f t="shared" si="11"/>
        <v>-2.6142317163247331E-2</v>
      </c>
      <c r="P69" s="55">
        <f t="shared" si="12"/>
        <v>-2.1671202347499419E-2</v>
      </c>
      <c r="Q69" s="125">
        <f t="shared" si="13"/>
        <v>4.2154498197376267E-2</v>
      </c>
      <c r="R69" s="55">
        <f t="shared" si="14"/>
        <v>3.7391689999999998E-2</v>
      </c>
      <c r="S69" s="56">
        <f t="shared" si="15"/>
        <v>459932</v>
      </c>
      <c r="T69" s="123">
        <f t="shared" si="16"/>
        <v>0.55961787856680223</v>
      </c>
      <c r="U69" s="49">
        <f t="shared" si="17"/>
        <v>4.6119565297831011E-2</v>
      </c>
      <c r="V69" s="49">
        <f t="shared" si="23"/>
        <v>4.1338636126912146E-2</v>
      </c>
      <c r="W69" s="56">
        <f t="shared" si="18"/>
        <v>460594.9372854167</v>
      </c>
      <c r="X69" s="122">
        <f t="shared" si="19"/>
        <v>4.6119565297831011E-2</v>
      </c>
      <c r="Y69" s="55">
        <f t="shared" si="20"/>
        <v>4.1338636126912132E-2</v>
      </c>
      <c r="Z69" s="56">
        <f t="shared" si="21"/>
        <v>460594.9372854167</v>
      </c>
      <c r="AA69" s="124">
        <f t="shared" si="24"/>
        <v>460594.9372854167</v>
      </c>
      <c r="AB69" s="51">
        <f t="shared" si="25"/>
        <v>1903.6767114942479</v>
      </c>
      <c r="AC69" s="55">
        <f t="shared" si="26"/>
        <v>4.6119565297831011E-2</v>
      </c>
      <c r="AD69" s="55">
        <f t="shared" si="27"/>
        <v>4.133863612691191E-2</v>
      </c>
      <c r="AE69" s="116"/>
      <c r="AF69" s="160">
        <v>472328.97617341497</v>
      </c>
      <c r="AG69" s="118">
        <f t="shared" si="28"/>
        <v>1952.1744581140902</v>
      </c>
      <c r="AH69" s="55">
        <f t="shared" si="22"/>
        <v>-2.4842936766365398E-2</v>
      </c>
      <c r="AI69" s="55">
        <f t="shared" si="22"/>
        <v>-2.4842936766365509E-2</v>
      </c>
      <c r="AJ69" s="119">
        <f t="shared" si="29"/>
        <v>0</v>
      </c>
      <c r="AL69" s="120">
        <v>337370</v>
      </c>
      <c r="AM69" s="50">
        <v>38106</v>
      </c>
      <c r="AN69" s="50">
        <v>84456</v>
      </c>
    </row>
    <row r="70" spans="1:40">
      <c r="A70" s="9" t="s">
        <v>164</v>
      </c>
      <c r="B70" s="23" t="s">
        <v>165</v>
      </c>
      <c r="E70" s="134">
        <v>399028</v>
      </c>
      <c r="F70" s="52">
        <v>197463.0625</v>
      </c>
      <c r="G70" s="251">
        <f t="shared" si="7"/>
        <v>2020.7728723948053</v>
      </c>
      <c r="H70" s="53">
        <v>-1.4218995500618781E-2</v>
      </c>
      <c r="J70" s="131">
        <v>405488.58538193617</v>
      </c>
      <c r="K70" s="54">
        <v>198553.5625</v>
      </c>
      <c r="L70" s="54">
        <f t="shared" si="8"/>
        <v>2042.212591284713</v>
      </c>
      <c r="M70" s="127">
        <f t="shared" si="9"/>
        <v>5.5225518443480226E-3</v>
      </c>
      <c r="N70" s="120">
        <f t="shared" si="10"/>
        <v>415994</v>
      </c>
      <c r="O70" s="125">
        <f t="shared" si="11"/>
        <v>-1.5932841551756227E-2</v>
      </c>
      <c r="P70" s="55">
        <f t="shared" si="12"/>
        <v>-1.0498279650905662E-2</v>
      </c>
      <c r="Q70" s="125">
        <f t="shared" si="13"/>
        <v>4.3120739390920759E-2</v>
      </c>
      <c r="R70" s="55">
        <f t="shared" si="14"/>
        <v>3.7391689999999998E-2</v>
      </c>
      <c r="S70" s="56">
        <f t="shared" si="15"/>
        <v>416234.38239768031</v>
      </c>
      <c r="T70" s="123">
        <f t="shared" si="16"/>
        <v>0.27109824792525916</v>
      </c>
      <c r="U70" s="49">
        <f t="shared" si="17"/>
        <v>4.5043335876058022E-2</v>
      </c>
      <c r="V70" s="49">
        <f t="shared" si="23"/>
        <v>3.9303727160788351E-2</v>
      </c>
      <c r="W70" s="56">
        <f t="shared" si="18"/>
        <v>417001.5522279517</v>
      </c>
      <c r="X70" s="122">
        <f t="shared" si="19"/>
        <v>4.5043335876058022E-2</v>
      </c>
      <c r="Y70" s="55">
        <f t="shared" si="20"/>
        <v>3.9303727160788338E-2</v>
      </c>
      <c r="Z70" s="56">
        <f t="shared" si="21"/>
        <v>417001.5522279517</v>
      </c>
      <c r="AA70" s="124">
        <f t="shared" si="24"/>
        <v>417001.5522279517</v>
      </c>
      <c r="AB70" s="51">
        <f t="shared" si="25"/>
        <v>2100.1967780253335</v>
      </c>
      <c r="AC70" s="55">
        <f t="shared" si="26"/>
        <v>4.5043335876058022E-2</v>
      </c>
      <c r="AD70" s="55">
        <f t="shared" si="27"/>
        <v>3.930372716078856E-2</v>
      </c>
      <c r="AE70" s="116"/>
      <c r="AF70" s="160">
        <v>423309.0432717342</v>
      </c>
      <c r="AG70" s="118">
        <f t="shared" si="28"/>
        <v>2131.9639796024017</v>
      </c>
      <c r="AH70" s="55">
        <f t="shared" si="22"/>
        <v>-1.4900440101709655E-2</v>
      </c>
      <c r="AI70" s="55">
        <f t="shared" si="22"/>
        <v>-1.4900440101709655E-2</v>
      </c>
      <c r="AJ70" s="119">
        <f t="shared" si="29"/>
        <v>0</v>
      </c>
      <c r="AL70" s="120">
        <v>317710</v>
      </c>
      <c r="AM70" s="50">
        <v>32186</v>
      </c>
      <c r="AN70" s="50">
        <v>66098</v>
      </c>
    </row>
    <row r="71" spans="1:40">
      <c r="A71" s="9" t="s">
        <v>166</v>
      </c>
      <c r="B71" s="23" t="s">
        <v>167</v>
      </c>
      <c r="E71" s="134">
        <v>499844</v>
      </c>
      <c r="F71" s="52">
        <v>302910.25</v>
      </c>
      <c r="G71" s="251">
        <f t="shared" si="7"/>
        <v>1650.1389437960584</v>
      </c>
      <c r="H71" s="53">
        <v>-3.0216544803114198E-2</v>
      </c>
      <c r="J71" s="131">
        <v>517614.60071975214</v>
      </c>
      <c r="K71" s="54">
        <v>305531.875</v>
      </c>
      <c r="L71" s="54">
        <f t="shared" si="8"/>
        <v>1694.1427165979071</v>
      </c>
      <c r="M71" s="127">
        <f t="shared" si="9"/>
        <v>8.654791311947907E-3</v>
      </c>
      <c r="N71" s="120">
        <f t="shared" si="10"/>
        <v>525047</v>
      </c>
      <c r="O71" s="125">
        <f t="shared" si="11"/>
        <v>-3.4331722279552834E-2</v>
      </c>
      <c r="P71" s="55">
        <f t="shared" si="12"/>
        <v>-2.5974064859314194E-2</v>
      </c>
      <c r="Q71" s="125">
        <f t="shared" si="13"/>
        <v>4.637009858569896E-2</v>
      </c>
      <c r="R71" s="55">
        <f t="shared" si="14"/>
        <v>3.7391689999999998E-2</v>
      </c>
      <c r="S71" s="56">
        <f t="shared" si="15"/>
        <v>525047</v>
      </c>
      <c r="T71" s="123">
        <f t="shared" si="16"/>
        <v>0.67073117777441427</v>
      </c>
      <c r="U71" s="49">
        <f t="shared" si="17"/>
        <v>5.1141661647382763E-2</v>
      </c>
      <c r="V71" s="49">
        <f t="shared" si="23"/>
        <v>4.2122310528235909E-2</v>
      </c>
      <c r="W71" s="56">
        <f t="shared" si="18"/>
        <v>525406.85272447439</v>
      </c>
      <c r="X71" s="122">
        <f t="shared" si="19"/>
        <v>5.1141661647382763E-2</v>
      </c>
      <c r="Y71" s="55">
        <f t="shared" si="20"/>
        <v>4.2122310528236007E-2</v>
      </c>
      <c r="Z71" s="56">
        <f t="shared" si="21"/>
        <v>525406.85272447439</v>
      </c>
      <c r="AA71" s="124">
        <f t="shared" si="24"/>
        <v>525406.85272447439</v>
      </c>
      <c r="AB71" s="51">
        <f t="shared" si="25"/>
        <v>1719.646608801371</v>
      </c>
      <c r="AC71" s="55">
        <f t="shared" si="26"/>
        <v>5.1141661647382763E-2</v>
      </c>
      <c r="AD71" s="55">
        <f t="shared" si="27"/>
        <v>4.2122310528235785E-2</v>
      </c>
      <c r="AE71" s="116"/>
      <c r="AF71" s="160">
        <v>540623.72987816168</v>
      </c>
      <c r="AG71" s="118">
        <f t="shared" si="28"/>
        <v>1769.4511575205097</v>
      </c>
      <c r="AH71" s="55">
        <f t="shared" si="22"/>
        <v>-2.8146890920079826E-2</v>
      </c>
      <c r="AI71" s="55">
        <f t="shared" si="22"/>
        <v>-2.8146890920079715E-2</v>
      </c>
      <c r="AJ71" s="119">
        <f t="shared" si="29"/>
        <v>0</v>
      </c>
      <c r="AL71" s="120">
        <v>387742</v>
      </c>
      <c r="AM71" s="50">
        <v>42393</v>
      </c>
      <c r="AN71" s="50">
        <v>94912</v>
      </c>
    </row>
    <row r="72" spans="1:40">
      <c r="A72" s="9" t="s">
        <v>168</v>
      </c>
      <c r="B72" s="23" t="s">
        <v>169</v>
      </c>
      <c r="E72" s="134">
        <v>1235115</v>
      </c>
      <c r="F72" s="52">
        <v>700670.125</v>
      </c>
      <c r="G72" s="251">
        <f t="shared" si="7"/>
        <v>1762.762469714261</v>
      </c>
      <c r="H72" s="53">
        <v>-1.8448131466007989E-2</v>
      </c>
      <c r="J72" s="131">
        <v>1263136.1643622941</v>
      </c>
      <c r="K72" s="54">
        <v>705242.9375</v>
      </c>
      <c r="L72" s="54">
        <f t="shared" si="8"/>
        <v>1791.0653155066782</v>
      </c>
      <c r="M72" s="127">
        <f t="shared" si="9"/>
        <v>6.5263414791660868E-3</v>
      </c>
      <c r="N72" s="120">
        <f t="shared" si="10"/>
        <v>1291733</v>
      </c>
      <c r="O72" s="125">
        <f t="shared" si="11"/>
        <v>-2.2183803419515646E-2</v>
      </c>
      <c r="P72" s="55">
        <f t="shared" si="12"/>
        <v>-1.5802241016771967E-2</v>
      </c>
      <c r="Q72" s="125">
        <f t="shared" si="13"/>
        <v>4.4162062416589265E-2</v>
      </c>
      <c r="R72" s="55">
        <f t="shared" si="14"/>
        <v>3.7391689999999998E-2</v>
      </c>
      <c r="S72" s="56">
        <f t="shared" si="15"/>
        <v>1291733</v>
      </c>
      <c r="T72" s="123">
        <f t="shared" si="16"/>
        <v>0.40806303464872734</v>
      </c>
      <c r="U72" s="49">
        <f t="shared" si="17"/>
        <v>4.7058885803016537E-2</v>
      </c>
      <c r="V72" s="49">
        <f t="shared" si="23"/>
        <v>4.0269730312556866E-2</v>
      </c>
      <c r="W72" s="56">
        <f t="shared" si="18"/>
        <v>1293238.1357385928</v>
      </c>
      <c r="X72" s="122">
        <f t="shared" si="19"/>
        <v>4.7058885803016537E-2</v>
      </c>
      <c r="Y72" s="55">
        <f t="shared" si="20"/>
        <v>4.0269730312556762E-2</v>
      </c>
      <c r="Z72" s="56">
        <f t="shared" si="21"/>
        <v>1293238.1357385928</v>
      </c>
      <c r="AA72" s="124">
        <f t="shared" si="24"/>
        <v>1293238.1357385928</v>
      </c>
      <c r="AB72" s="51">
        <f t="shared" si="25"/>
        <v>1833.748438974751</v>
      </c>
      <c r="AC72" s="55">
        <f t="shared" si="26"/>
        <v>4.7058885803016537E-2</v>
      </c>
      <c r="AD72" s="55">
        <f t="shared" si="27"/>
        <v>4.0269730312556984E-2</v>
      </c>
      <c r="AE72" s="116"/>
      <c r="AF72" s="160">
        <v>1319261.573466311</v>
      </c>
      <c r="AG72" s="118">
        <f t="shared" si="28"/>
        <v>1870.6484011636217</v>
      </c>
      <c r="AH72" s="55">
        <f t="shared" si="22"/>
        <v>-1.9725760418642824E-2</v>
      </c>
      <c r="AI72" s="55">
        <f t="shared" si="22"/>
        <v>-1.9725760418642713E-2</v>
      </c>
      <c r="AJ72" s="119">
        <f t="shared" si="29"/>
        <v>0</v>
      </c>
      <c r="AL72" s="120">
        <v>956306</v>
      </c>
      <c r="AM72" s="50">
        <v>105830</v>
      </c>
      <c r="AN72" s="50">
        <v>229597</v>
      </c>
    </row>
    <row r="73" spans="1:40">
      <c r="A73" s="9" t="s">
        <v>170</v>
      </c>
      <c r="B73" s="23" t="s">
        <v>171</v>
      </c>
      <c r="E73" s="134">
        <v>259096</v>
      </c>
      <c r="F73" s="52">
        <v>137881.5625</v>
      </c>
      <c r="G73" s="251">
        <f t="shared" si="7"/>
        <v>1879.1199874892627</v>
      </c>
      <c r="H73" s="53">
        <v>-1.2775714623369572E-2</v>
      </c>
      <c r="J73" s="131">
        <v>263451.87136826309</v>
      </c>
      <c r="K73" s="54">
        <v>138786.6875</v>
      </c>
      <c r="L73" s="54">
        <f t="shared" si="8"/>
        <v>1898.250301335732</v>
      </c>
      <c r="M73" s="127">
        <f t="shared" si="9"/>
        <v>6.5645107553811144E-3</v>
      </c>
      <c r="N73" s="120">
        <f t="shared" si="10"/>
        <v>270489</v>
      </c>
      <c r="O73" s="125">
        <f t="shared" si="11"/>
        <v>-1.6533841060382137E-2</v>
      </c>
      <c r="P73" s="55">
        <f t="shared" si="12"/>
        <v>-1.0077866882469588E-2</v>
      </c>
      <c r="Q73" s="125">
        <f t="shared" si="13"/>
        <v>4.4201658906547925E-2</v>
      </c>
      <c r="R73" s="55">
        <f t="shared" si="14"/>
        <v>3.7391689999999998E-2</v>
      </c>
      <c r="S73" s="56">
        <f t="shared" si="15"/>
        <v>270548.47301605094</v>
      </c>
      <c r="T73" s="123">
        <f t="shared" si="16"/>
        <v>0.26024188205215204</v>
      </c>
      <c r="U73" s="49">
        <f t="shared" si="17"/>
        <v>4.604917582016177E-2</v>
      </c>
      <c r="V73" s="49">
        <f t="shared" ref="V73:V104" si="30">MAX(R73,NewMinGrowthPerHead(P73,$P$2,$L$1,$U$1,$T$2,AG73,G73,T73, $P$1))</f>
        <v>3.9227157964420035E-2</v>
      </c>
      <c r="W73" s="56">
        <f t="shared" si="18"/>
        <v>271027.15725830063</v>
      </c>
      <c r="X73" s="122">
        <f t="shared" si="19"/>
        <v>4.604917582016177E-2</v>
      </c>
      <c r="Y73" s="55">
        <f t="shared" si="20"/>
        <v>3.9227157964420112E-2</v>
      </c>
      <c r="Z73" s="56">
        <f t="shared" si="21"/>
        <v>271027.15725830063</v>
      </c>
      <c r="AA73" s="124">
        <f t="shared" ref="AA73:AA104" si="31">Z73</f>
        <v>271027.15725830063</v>
      </c>
      <c r="AB73" s="51">
        <f t="shared" ref="AB73:AB104" si="32">AA73/K73*1000</f>
        <v>1952.8325240726035</v>
      </c>
      <c r="AC73" s="55">
        <f t="shared" ref="AC73:AC104" si="33">AA73/E73-1</f>
        <v>4.604917582016177E-2</v>
      </c>
      <c r="AD73" s="55">
        <f t="shared" ref="AD73:AD104" si="34">AB73/G73-1</f>
        <v>3.9227157964420334E-2</v>
      </c>
      <c r="AE73" s="116"/>
      <c r="AF73" s="160">
        <v>274909.96506466693</v>
      </c>
      <c r="AG73" s="118">
        <f t="shared" ref="AG73:AG104" si="35">AF73/K73*1000</f>
        <v>1980.8093270088814</v>
      </c>
      <c r="AH73" s="55">
        <f t="shared" si="22"/>
        <v>-1.412392528387596E-2</v>
      </c>
      <c r="AI73" s="55">
        <f t="shared" si="22"/>
        <v>-1.4123925283875849E-2</v>
      </c>
      <c r="AJ73" s="119">
        <f t="shared" ref="AJ73:AJ104" si="36">IF(AF73=N73,1,0)</f>
        <v>0</v>
      </c>
      <c r="AL73" s="120">
        <v>208259</v>
      </c>
      <c r="AM73" s="50">
        <v>21747</v>
      </c>
      <c r="AN73" s="50">
        <v>40483</v>
      </c>
    </row>
    <row r="74" spans="1:40">
      <c r="A74" s="9" t="s">
        <v>172</v>
      </c>
      <c r="B74" s="23" t="s">
        <v>173</v>
      </c>
      <c r="E74" s="134">
        <v>711848</v>
      </c>
      <c r="F74" s="52">
        <v>384540.0625</v>
      </c>
      <c r="G74" s="251">
        <f t="shared" ref="G74:G137" si="37">E74/F74*1000</f>
        <v>1851.1673279815936</v>
      </c>
      <c r="H74" s="53">
        <v>-2.3431719437050469E-2</v>
      </c>
      <c r="J74" s="131">
        <v>728152.66156416235</v>
      </c>
      <c r="K74" s="54">
        <v>386002.6875</v>
      </c>
      <c r="L74" s="54">
        <f t="shared" ref="L74:L137" si="38">J74/K74*1000</f>
        <v>1886.3927250873412</v>
      </c>
      <c r="M74" s="127">
        <f t="shared" ref="M74:M137" si="39">K74/F74-1</f>
        <v>3.8035698816167862E-3</v>
      </c>
      <c r="N74" s="120">
        <f t="shared" ref="N74:N137" si="40">SUM(AL74:AN74)</f>
        <v>744750</v>
      </c>
      <c r="O74" s="125">
        <f t="shared" ref="O74:O137" si="41">E74/J74-1</f>
        <v>-2.2391817574542561E-2</v>
      </c>
      <c r="P74" s="55">
        <f t="shared" ref="P74:P137" si="42">G74/L74-1</f>
        <v>-1.8673416535847087E-2</v>
      </c>
      <c r="Q74" s="125">
        <f t="shared" ref="Q74:Q137" si="43">(1+M74)*(1+R74)-1</f>
        <v>4.1337481787523611E-2</v>
      </c>
      <c r="R74" s="55">
        <f t="shared" ref="R74:R137" si="44">MinGrowthPerHead(P74,0,1,$Q$1,$Q$2,$R$1,$R$2)</f>
        <v>3.7391689999999998E-2</v>
      </c>
      <c r="S74" s="56">
        <f t="shared" ref="S74:S137" si="45">MAX((1+IF($S$2=1,Q74,0))*$E74,$N74)</f>
        <v>744750</v>
      </c>
      <c r="T74" s="123">
        <f t="shared" ref="T74:T137" si="46">MinMaxRamp(P74,0,1,$P$2,$T$2)</f>
        <v>0.48220572074492152</v>
      </c>
      <c r="U74" s="49">
        <f t="shared" ref="U74:U137" si="47">(1+M74)*(1+V74)-1</f>
        <v>4.4751381130965662E-2</v>
      </c>
      <c r="V74" s="49">
        <f t="shared" si="30"/>
        <v>4.0792653540949228E-2</v>
      </c>
      <c r="W74" s="56">
        <f t="shared" ref="W74:W137" si="48">MAX((1+IF($S$2=1,U74,0))*$E74,$N74)</f>
        <v>744750</v>
      </c>
      <c r="X74" s="122">
        <f t="shared" ref="X74:X137" si="49">MAX(U74,$X$1)</f>
        <v>4.4751381130965662E-2</v>
      </c>
      <c r="Y74" s="55">
        <f t="shared" ref="Y74:Y137" si="50">(1+X74)/(1+M74) - 1</f>
        <v>4.0792653540949297E-2</v>
      </c>
      <c r="Z74" s="56">
        <f t="shared" ref="Z74:Z137" si="51">MAX((1+IF($Z$2=1,X74,0))*$E74,$N74)</f>
        <v>744750</v>
      </c>
      <c r="AA74" s="124">
        <f t="shared" si="31"/>
        <v>744750</v>
      </c>
      <c r="AB74" s="51">
        <f t="shared" si="32"/>
        <v>1929.3907118198497</v>
      </c>
      <c r="AC74" s="55">
        <f t="shared" si="33"/>
        <v>4.6220541463908082E-2</v>
      </c>
      <c r="AD74" s="55">
        <f t="shared" si="34"/>
        <v>4.225624699391517E-2</v>
      </c>
      <c r="AE74" s="116"/>
      <c r="AF74" s="160">
        <v>761303.81697254977</v>
      </c>
      <c r="AG74" s="118">
        <f t="shared" si="35"/>
        <v>1972.2759494324757</v>
      </c>
      <c r="AH74" s="55">
        <f t="shared" ref="AH74:AI137" si="52">AA74/AF74-1</f>
        <v>-2.1744035171633258E-2</v>
      </c>
      <c r="AI74" s="55">
        <f t="shared" si="52"/>
        <v>-2.1744035171633258E-2</v>
      </c>
      <c r="AJ74" s="119">
        <f t="shared" si="36"/>
        <v>0</v>
      </c>
      <c r="AL74" s="120">
        <v>524181</v>
      </c>
      <c r="AM74" s="50">
        <v>60275</v>
      </c>
      <c r="AN74" s="50">
        <v>160294</v>
      </c>
    </row>
    <row r="75" spans="1:40">
      <c r="A75" s="9" t="s">
        <v>174</v>
      </c>
      <c r="B75" s="23" t="s">
        <v>175</v>
      </c>
      <c r="E75" s="134">
        <v>292852</v>
      </c>
      <c r="F75" s="52">
        <v>155536.734375</v>
      </c>
      <c r="G75" s="251">
        <f t="shared" si="37"/>
        <v>1882.8478119768931</v>
      </c>
      <c r="H75" s="53">
        <v>-1.1108763469734662E-2</v>
      </c>
      <c r="J75" s="131">
        <v>297019.04746959027</v>
      </c>
      <c r="K75" s="54">
        <v>156546.078125</v>
      </c>
      <c r="L75" s="54">
        <f t="shared" si="38"/>
        <v>1897.3266595182565</v>
      </c>
      <c r="M75" s="127">
        <f t="shared" si="39"/>
        <v>6.4894235696530966E-3</v>
      </c>
      <c r="N75" s="120">
        <f t="shared" si="40"/>
        <v>306779</v>
      </c>
      <c r="O75" s="125">
        <f t="shared" si="41"/>
        <v>-1.4029563104086429E-2</v>
      </c>
      <c r="P75" s="55">
        <f t="shared" si="42"/>
        <v>-7.6311833119130368E-3</v>
      </c>
      <c r="Q75" s="125">
        <f t="shared" si="43"/>
        <v>4.4123764084048167E-2</v>
      </c>
      <c r="R75" s="55">
        <f t="shared" si="44"/>
        <v>3.7391689999999998E-2</v>
      </c>
      <c r="S75" s="56">
        <f t="shared" si="45"/>
        <v>306779</v>
      </c>
      <c r="T75" s="123">
        <f t="shared" si="46"/>
        <v>0.19706089895191831</v>
      </c>
      <c r="U75" s="49">
        <f t="shared" si="47"/>
        <v>4.552264032179032E-2</v>
      </c>
      <c r="V75" s="49">
        <f t="shared" si="30"/>
        <v>3.8781546867825666E-2</v>
      </c>
      <c r="W75" s="56">
        <f t="shared" si="48"/>
        <v>306779</v>
      </c>
      <c r="X75" s="122">
        <f t="shared" si="49"/>
        <v>4.552264032179032E-2</v>
      </c>
      <c r="Y75" s="55">
        <f t="shared" si="50"/>
        <v>3.8781546867825645E-2</v>
      </c>
      <c r="Z75" s="56">
        <f t="shared" si="51"/>
        <v>306779</v>
      </c>
      <c r="AA75" s="124">
        <f t="shared" si="31"/>
        <v>306779</v>
      </c>
      <c r="AB75" s="51">
        <f t="shared" si="32"/>
        <v>1959.6722171157871</v>
      </c>
      <c r="AC75" s="55">
        <f t="shared" si="33"/>
        <v>4.7556444893666505E-2</v>
      </c>
      <c r="AD75" s="55">
        <f t="shared" si="34"/>
        <v>4.0802238316984596E-2</v>
      </c>
      <c r="AE75" s="116"/>
      <c r="AF75" s="160">
        <v>310140.44216300239</v>
      </c>
      <c r="AG75" s="118">
        <f t="shared" si="35"/>
        <v>1981.1447586400682</v>
      </c>
      <c r="AH75" s="55">
        <f t="shared" si="52"/>
        <v>-1.0838451572322438E-2</v>
      </c>
      <c r="AI75" s="55">
        <f t="shared" si="52"/>
        <v>-1.0838451572322549E-2</v>
      </c>
      <c r="AJ75" s="119">
        <f t="shared" si="36"/>
        <v>0</v>
      </c>
      <c r="AL75" s="120">
        <v>226854</v>
      </c>
      <c r="AM75" s="50">
        <v>23616</v>
      </c>
      <c r="AN75" s="50">
        <v>56309</v>
      </c>
    </row>
    <row r="76" spans="1:40">
      <c r="A76" s="9" t="s">
        <v>176</v>
      </c>
      <c r="B76" s="23" t="s">
        <v>177</v>
      </c>
      <c r="E76" s="134">
        <v>183576</v>
      </c>
      <c r="F76" s="52">
        <v>95606.65625</v>
      </c>
      <c r="G76" s="251">
        <f t="shared" si="37"/>
        <v>1920.1173558457131</v>
      </c>
      <c r="H76" s="53">
        <v>1.6597141478584598E-2</v>
      </c>
      <c r="J76" s="131">
        <v>180883.57586400781</v>
      </c>
      <c r="K76" s="54">
        <v>96096.2890625</v>
      </c>
      <c r="L76" s="54">
        <f t="shared" si="38"/>
        <v>1882.3159315378252</v>
      </c>
      <c r="M76" s="127">
        <f t="shared" si="39"/>
        <v>5.1213255614721565E-3</v>
      </c>
      <c r="N76" s="120">
        <f t="shared" si="40"/>
        <v>191322</v>
      </c>
      <c r="O76" s="125">
        <f t="shared" si="41"/>
        <v>1.4884845808313729E-2</v>
      </c>
      <c r="P76" s="55">
        <f t="shared" si="42"/>
        <v>2.0082401511102743E-2</v>
      </c>
      <c r="Q76" s="125">
        <f t="shared" si="43"/>
        <v>4.2704510579255839E-2</v>
      </c>
      <c r="R76" s="55">
        <f t="shared" si="44"/>
        <v>3.7391689999999998E-2</v>
      </c>
      <c r="S76" s="56">
        <f t="shared" si="45"/>
        <v>191415.52323409746</v>
      </c>
      <c r="T76" s="123">
        <f t="shared" si="46"/>
        <v>0</v>
      </c>
      <c r="U76" s="49">
        <f t="shared" si="47"/>
        <v>4.2704510579255839E-2</v>
      </c>
      <c r="V76" s="49">
        <f t="shared" si="30"/>
        <v>3.7391689999999998E-2</v>
      </c>
      <c r="W76" s="56">
        <f t="shared" si="48"/>
        <v>191415.52323409746</v>
      </c>
      <c r="X76" s="122">
        <f t="shared" si="49"/>
        <v>4.2704510579255839E-2</v>
      </c>
      <c r="Y76" s="55">
        <f t="shared" si="50"/>
        <v>3.7391689999999977E-2</v>
      </c>
      <c r="Z76" s="56">
        <f t="shared" si="51"/>
        <v>191415.52323409746</v>
      </c>
      <c r="AA76" s="124">
        <f t="shared" si="31"/>
        <v>191415.52323409746</v>
      </c>
      <c r="AB76" s="51">
        <f t="shared" si="32"/>
        <v>1991.9137887791155</v>
      </c>
      <c r="AC76" s="55">
        <f t="shared" si="33"/>
        <v>4.2704510579255839E-2</v>
      </c>
      <c r="AD76" s="55">
        <f t="shared" si="34"/>
        <v>3.7391689999999977E-2</v>
      </c>
      <c r="AE76" s="116"/>
      <c r="AF76" s="160">
        <v>188939.19869219622</v>
      </c>
      <c r="AG76" s="118">
        <f t="shared" si="35"/>
        <v>1966.1445882609701</v>
      </c>
      <c r="AH76" s="55">
        <f t="shared" si="52"/>
        <v>1.3106462603006186E-2</v>
      </c>
      <c r="AI76" s="55">
        <f t="shared" si="52"/>
        <v>1.3106462603006186E-2</v>
      </c>
      <c r="AJ76" s="119">
        <f t="shared" si="36"/>
        <v>0</v>
      </c>
      <c r="AL76" s="120">
        <v>141228</v>
      </c>
      <c r="AM76" s="50">
        <v>15100</v>
      </c>
      <c r="AN76" s="50">
        <v>34994</v>
      </c>
    </row>
    <row r="77" spans="1:40">
      <c r="A77" s="9" t="s">
        <v>178</v>
      </c>
      <c r="B77" s="23" t="s">
        <v>179</v>
      </c>
      <c r="E77" s="134">
        <v>226136</v>
      </c>
      <c r="F77" s="52">
        <v>129817.625</v>
      </c>
      <c r="G77" s="251">
        <f t="shared" si="37"/>
        <v>1741.9514491965172</v>
      </c>
      <c r="H77" s="53">
        <v>1.6106851472257544E-2</v>
      </c>
      <c r="J77" s="131">
        <v>223557.28413385776</v>
      </c>
      <c r="K77" s="54">
        <v>130702.5</v>
      </c>
      <c r="L77" s="54">
        <f t="shared" si="38"/>
        <v>1710.4285238144471</v>
      </c>
      <c r="M77" s="127">
        <f t="shared" si="39"/>
        <v>6.8162932421540479E-3</v>
      </c>
      <c r="N77" s="120">
        <f t="shared" si="40"/>
        <v>236104</v>
      </c>
      <c r="O77" s="125">
        <f t="shared" si="41"/>
        <v>1.153492213923224E-2</v>
      </c>
      <c r="P77" s="55">
        <f t="shared" si="42"/>
        <v>1.8429840793212637E-2</v>
      </c>
      <c r="Q77" s="125">
        <f t="shared" si="43"/>
        <v>4.4462855966013848E-2</v>
      </c>
      <c r="R77" s="55">
        <f t="shared" si="44"/>
        <v>3.7391689999999998E-2</v>
      </c>
      <c r="S77" s="56">
        <f t="shared" si="45"/>
        <v>236190.6523967305</v>
      </c>
      <c r="T77" s="123">
        <f t="shared" si="46"/>
        <v>0</v>
      </c>
      <c r="U77" s="49">
        <f t="shared" si="47"/>
        <v>4.4462855966013848E-2</v>
      </c>
      <c r="V77" s="49">
        <f t="shared" si="30"/>
        <v>3.7391689999999998E-2</v>
      </c>
      <c r="W77" s="56">
        <f t="shared" si="48"/>
        <v>236190.6523967305</v>
      </c>
      <c r="X77" s="122">
        <f t="shared" si="49"/>
        <v>4.4462855966013848E-2</v>
      </c>
      <c r="Y77" s="55">
        <f t="shared" si="50"/>
        <v>3.7391689999999977E-2</v>
      </c>
      <c r="Z77" s="56">
        <f t="shared" si="51"/>
        <v>236190.6523967305</v>
      </c>
      <c r="AA77" s="124">
        <f t="shared" si="31"/>
        <v>236190.6523967305</v>
      </c>
      <c r="AB77" s="51">
        <f t="shared" si="32"/>
        <v>1807.0859577799238</v>
      </c>
      <c r="AC77" s="55">
        <f t="shared" si="33"/>
        <v>4.4462855966013848E-2</v>
      </c>
      <c r="AD77" s="55">
        <f t="shared" si="34"/>
        <v>3.7391689999999755E-2</v>
      </c>
      <c r="AE77" s="116"/>
      <c r="AF77" s="160">
        <v>233502.15034761664</v>
      </c>
      <c r="AG77" s="118">
        <f t="shared" si="35"/>
        <v>1786.5163279020419</v>
      </c>
      <c r="AH77" s="55">
        <f t="shared" si="52"/>
        <v>1.1513821372143518E-2</v>
      </c>
      <c r="AI77" s="55">
        <f t="shared" si="52"/>
        <v>1.1513821372143518E-2</v>
      </c>
      <c r="AJ77" s="119">
        <f t="shared" si="36"/>
        <v>0</v>
      </c>
      <c r="AL77" s="120">
        <v>173365</v>
      </c>
      <c r="AM77" s="50">
        <v>19371</v>
      </c>
      <c r="AN77" s="50">
        <v>43368</v>
      </c>
    </row>
    <row r="78" spans="1:40">
      <c r="A78" s="9" t="s">
        <v>180</v>
      </c>
      <c r="B78" s="23" t="s">
        <v>181</v>
      </c>
      <c r="E78" s="134">
        <v>247872</v>
      </c>
      <c r="F78" s="52">
        <v>136527.40625</v>
      </c>
      <c r="G78" s="251">
        <f t="shared" si="37"/>
        <v>1815.5475651981048</v>
      </c>
      <c r="H78" s="53">
        <v>-1.7128719960882721E-2</v>
      </c>
      <c r="J78" s="131">
        <v>253608.2254400033</v>
      </c>
      <c r="K78" s="54">
        <v>137420.75</v>
      </c>
      <c r="L78" s="54">
        <f t="shared" si="38"/>
        <v>1845.4871294182522</v>
      </c>
      <c r="M78" s="127">
        <f t="shared" si="39"/>
        <v>6.5433290980725367E-3</v>
      </c>
      <c r="N78" s="120">
        <f t="shared" si="40"/>
        <v>258911</v>
      </c>
      <c r="O78" s="125">
        <f t="shared" si="41"/>
        <v>-2.2618451866263767E-2</v>
      </c>
      <c r="P78" s="55">
        <f t="shared" si="42"/>
        <v>-1.6223122742440976E-2</v>
      </c>
      <c r="Q78" s="125">
        <f t="shared" si="43"/>
        <v>4.4179685231275689E-2</v>
      </c>
      <c r="R78" s="55">
        <f t="shared" si="44"/>
        <v>3.7391689999999998E-2</v>
      </c>
      <c r="S78" s="56">
        <f t="shared" si="45"/>
        <v>258911</v>
      </c>
      <c r="T78" s="123">
        <f t="shared" si="46"/>
        <v>0.41893151045683602</v>
      </c>
      <c r="U78" s="49">
        <f t="shared" si="47"/>
        <v>4.7153713691975963E-2</v>
      </c>
      <c r="V78" s="49">
        <f t="shared" si="30"/>
        <v>4.0346384919457766E-2</v>
      </c>
      <c r="W78" s="56">
        <f t="shared" si="48"/>
        <v>259560.08532025747</v>
      </c>
      <c r="X78" s="122">
        <f t="shared" si="49"/>
        <v>4.7153713691975963E-2</v>
      </c>
      <c r="Y78" s="55">
        <f t="shared" si="50"/>
        <v>4.0346384919457856E-2</v>
      </c>
      <c r="Z78" s="56">
        <f t="shared" si="51"/>
        <v>259560.08532025747</v>
      </c>
      <c r="AA78" s="124">
        <f t="shared" si="31"/>
        <v>259560.08532025747</v>
      </c>
      <c r="AB78" s="51">
        <f t="shared" si="32"/>
        <v>1888.798346103172</v>
      </c>
      <c r="AC78" s="55">
        <f t="shared" si="33"/>
        <v>4.7153713691975963E-2</v>
      </c>
      <c r="AD78" s="55">
        <f t="shared" si="34"/>
        <v>4.0346384919457856E-2</v>
      </c>
      <c r="AE78" s="116"/>
      <c r="AF78" s="160">
        <v>264734.02964233229</v>
      </c>
      <c r="AG78" s="118">
        <f t="shared" si="35"/>
        <v>1926.4487323954518</v>
      </c>
      <c r="AH78" s="55">
        <f t="shared" si="52"/>
        <v>-1.9543933694754156E-2</v>
      </c>
      <c r="AI78" s="55">
        <f t="shared" si="52"/>
        <v>-1.9543933694754045E-2</v>
      </c>
      <c r="AJ78" s="119">
        <f t="shared" si="36"/>
        <v>0</v>
      </c>
      <c r="AL78" s="120">
        <v>194630</v>
      </c>
      <c r="AM78" s="50">
        <v>23414</v>
      </c>
      <c r="AN78" s="50">
        <v>40867</v>
      </c>
    </row>
    <row r="79" spans="1:40">
      <c r="A79" s="9" t="s">
        <v>182</v>
      </c>
      <c r="B79" s="23" t="s">
        <v>183</v>
      </c>
      <c r="E79" s="134">
        <v>670402</v>
      </c>
      <c r="F79" s="52">
        <v>402919.5625</v>
      </c>
      <c r="G79" s="251">
        <f t="shared" si="37"/>
        <v>1663.8606371960409</v>
      </c>
      <c r="H79" s="53">
        <v>-2.3533647125808743E-2</v>
      </c>
      <c r="J79" s="131">
        <v>689386.5700377496</v>
      </c>
      <c r="K79" s="54">
        <v>406123.09375</v>
      </c>
      <c r="L79" s="54">
        <f t="shared" si="38"/>
        <v>1697.4818242227811</v>
      </c>
      <c r="M79" s="127">
        <f t="shared" si="39"/>
        <v>7.9507960103077924E-3</v>
      </c>
      <c r="N79" s="120">
        <f t="shared" si="40"/>
        <v>702373</v>
      </c>
      <c r="O79" s="125">
        <f t="shared" si="41"/>
        <v>-2.7538352011571732E-2</v>
      </c>
      <c r="P79" s="55">
        <f t="shared" si="42"/>
        <v>-1.9806507820567809E-2</v>
      </c>
      <c r="Q79" s="125">
        <f t="shared" si="43"/>
        <v>4.5639779709978345E-2</v>
      </c>
      <c r="R79" s="55">
        <f t="shared" si="44"/>
        <v>3.7391689999999998E-2</v>
      </c>
      <c r="S79" s="56">
        <f t="shared" si="45"/>
        <v>702373</v>
      </c>
      <c r="T79" s="123">
        <f t="shared" si="46"/>
        <v>0.51146566353951728</v>
      </c>
      <c r="U79" s="49">
        <f t="shared" si="47"/>
        <v>4.9275792760315351E-2</v>
      </c>
      <c r="V79" s="49">
        <f t="shared" si="30"/>
        <v>4.0999021890335365E-2</v>
      </c>
      <c r="W79" s="56">
        <f t="shared" si="48"/>
        <v>703436.59001810092</v>
      </c>
      <c r="X79" s="122">
        <f t="shared" si="49"/>
        <v>4.9275792760315351E-2</v>
      </c>
      <c r="Y79" s="55">
        <f t="shared" si="50"/>
        <v>4.099902189033533E-2</v>
      </c>
      <c r="Z79" s="56">
        <f t="shared" si="51"/>
        <v>703436.59001810092</v>
      </c>
      <c r="AA79" s="124">
        <f t="shared" si="31"/>
        <v>703436.59001810092</v>
      </c>
      <c r="AB79" s="51">
        <f t="shared" si="32"/>
        <v>1732.0772958829084</v>
      </c>
      <c r="AC79" s="55">
        <f t="shared" si="33"/>
        <v>4.9275792760315351E-2</v>
      </c>
      <c r="AD79" s="55">
        <f t="shared" si="34"/>
        <v>4.0999021890335108E-2</v>
      </c>
      <c r="AE79" s="116"/>
      <c r="AF79" s="160">
        <v>719982.60008151247</v>
      </c>
      <c r="AG79" s="118">
        <f t="shared" si="35"/>
        <v>1772.8186630153002</v>
      </c>
      <c r="AH79" s="55">
        <f t="shared" si="52"/>
        <v>-2.2981124907099582E-2</v>
      </c>
      <c r="AI79" s="55">
        <f t="shared" si="52"/>
        <v>-2.2981124907099582E-2</v>
      </c>
      <c r="AJ79" s="119">
        <f t="shared" si="36"/>
        <v>0</v>
      </c>
      <c r="AL79" s="120">
        <v>521369</v>
      </c>
      <c r="AM79" s="50">
        <v>57986</v>
      </c>
      <c r="AN79" s="50">
        <v>123018</v>
      </c>
    </row>
    <row r="80" spans="1:40">
      <c r="A80" s="9" t="s">
        <v>184</v>
      </c>
      <c r="B80" s="23" t="s">
        <v>185</v>
      </c>
      <c r="E80" s="134">
        <v>257496</v>
      </c>
      <c r="F80" s="52">
        <v>133701.59375</v>
      </c>
      <c r="G80" s="251">
        <f t="shared" si="37"/>
        <v>1925.9007523984733</v>
      </c>
      <c r="H80" s="53">
        <v>-1.7305296496744171E-2</v>
      </c>
      <c r="J80" s="131">
        <v>262141.08017748385</v>
      </c>
      <c r="K80" s="54">
        <v>133863.078125</v>
      </c>
      <c r="L80" s="54">
        <f t="shared" si="38"/>
        <v>1958.2776957563992</v>
      </c>
      <c r="M80" s="127">
        <f t="shared" si="39"/>
        <v>1.2077969339838734E-3</v>
      </c>
      <c r="N80" s="120">
        <f t="shared" si="40"/>
        <v>268333</v>
      </c>
      <c r="O80" s="125">
        <f t="shared" si="41"/>
        <v>-1.7719772018711777E-2</v>
      </c>
      <c r="P80" s="55">
        <f t="shared" si="42"/>
        <v>-1.6533376971042957E-2</v>
      </c>
      <c r="Q80" s="125">
        <f t="shared" si="43"/>
        <v>3.864464850252225E-2</v>
      </c>
      <c r="R80" s="55">
        <f t="shared" si="44"/>
        <v>3.7391689999999998E-2</v>
      </c>
      <c r="S80" s="56">
        <f t="shared" si="45"/>
        <v>268333</v>
      </c>
      <c r="T80" s="123">
        <f t="shared" si="46"/>
        <v>0.42694324005275547</v>
      </c>
      <c r="U80" s="49">
        <f t="shared" si="47"/>
        <v>4.1659486515211341E-2</v>
      </c>
      <c r="V80" s="49">
        <f t="shared" si="30"/>
        <v>4.0402891093240967E-2</v>
      </c>
      <c r="W80" s="56">
        <f t="shared" si="48"/>
        <v>268333</v>
      </c>
      <c r="X80" s="122">
        <f t="shared" si="49"/>
        <v>4.1659486515211341E-2</v>
      </c>
      <c r="Y80" s="55">
        <f t="shared" si="50"/>
        <v>4.0402891093241022E-2</v>
      </c>
      <c r="Z80" s="56">
        <f t="shared" si="51"/>
        <v>268333</v>
      </c>
      <c r="AA80" s="124">
        <f t="shared" si="31"/>
        <v>268333</v>
      </c>
      <c r="AB80" s="51">
        <f t="shared" si="32"/>
        <v>2004.5333168675038</v>
      </c>
      <c r="AC80" s="55">
        <f t="shared" si="33"/>
        <v>4.2086090657718955E-2</v>
      </c>
      <c r="AD80" s="55">
        <f t="shared" si="34"/>
        <v>4.0828980606141485E-2</v>
      </c>
      <c r="AE80" s="116"/>
      <c r="AF80" s="160">
        <v>273650.30142436252</v>
      </c>
      <c r="AG80" s="118">
        <f t="shared" si="35"/>
        <v>2044.2552588610777</v>
      </c>
      <c r="AH80" s="55">
        <f t="shared" si="52"/>
        <v>-1.9431008833850072E-2</v>
      </c>
      <c r="AI80" s="55">
        <f t="shared" si="52"/>
        <v>-1.9431008833849961E-2</v>
      </c>
      <c r="AJ80" s="119">
        <f t="shared" si="36"/>
        <v>0</v>
      </c>
      <c r="AL80" s="120">
        <v>201765</v>
      </c>
      <c r="AM80" s="50">
        <v>21014</v>
      </c>
      <c r="AN80" s="50">
        <v>45554</v>
      </c>
    </row>
    <row r="81" spans="1:40">
      <c r="A81" s="9" t="s">
        <v>186</v>
      </c>
      <c r="B81" s="23" t="s">
        <v>187</v>
      </c>
      <c r="E81" s="134">
        <v>964212</v>
      </c>
      <c r="F81" s="52">
        <v>534572.25</v>
      </c>
      <c r="G81" s="251">
        <f t="shared" si="37"/>
        <v>1803.7075437417486</v>
      </c>
      <c r="H81" s="53">
        <v>-1.6498647598949256E-3</v>
      </c>
      <c r="J81" s="131">
        <v>968069.3574752562</v>
      </c>
      <c r="K81" s="54">
        <v>540727.25</v>
      </c>
      <c r="L81" s="54">
        <f t="shared" si="38"/>
        <v>1790.3099159053963</v>
      </c>
      <c r="M81" s="127">
        <f t="shared" si="39"/>
        <v>1.1513878619775042E-2</v>
      </c>
      <c r="N81" s="120">
        <f t="shared" si="40"/>
        <v>1012084</v>
      </c>
      <c r="O81" s="125">
        <f t="shared" si="41"/>
        <v>-3.9845879279933882E-3</v>
      </c>
      <c r="P81" s="55">
        <f t="shared" si="42"/>
        <v>7.4834126300287185E-3</v>
      </c>
      <c r="Q81" s="125">
        <f t="shared" si="43"/>
        <v>4.9336091999823362E-2</v>
      </c>
      <c r="R81" s="55">
        <f t="shared" si="44"/>
        <v>3.7391689999999998E-2</v>
      </c>
      <c r="S81" s="56">
        <f t="shared" si="45"/>
        <v>1012084</v>
      </c>
      <c r="T81" s="123">
        <f t="shared" si="46"/>
        <v>0</v>
      </c>
      <c r="U81" s="49">
        <f t="shared" si="47"/>
        <v>4.9336091999823362E-2</v>
      </c>
      <c r="V81" s="49">
        <f t="shared" si="30"/>
        <v>3.7391689999999998E-2</v>
      </c>
      <c r="W81" s="56">
        <f t="shared" si="48"/>
        <v>1012084</v>
      </c>
      <c r="X81" s="122">
        <f t="shared" si="49"/>
        <v>4.9336091999823362E-2</v>
      </c>
      <c r="Y81" s="55">
        <f t="shared" si="50"/>
        <v>3.7391689999999977E-2</v>
      </c>
      <c r="Z81" s="56">
        <f t="shared" si="51"/>
        <v>1012084</v>
      </c>
      <c r="AA81" s="124">
        <f t="shared" si="31"/>
        <v>1012084</v>
      </c>
      <c r="AB81" s="51">
        <f t="shared" si="32"/>
        <v>1871.7088883536014</v>
      </c>
      <c r="AC81" s="55">
        <f t="shared" si="33"/>
        <v>4.9648832414448174E-2</v>
      </c>
      <c r="AD81" s="55">
        <f t="shared" si="34"/>
        <v>3.77008705473314E-2</v>
      </c>
      <c r="AE81" s="116"/>
      <c r="AF81" s="160">
        <v>1011250.3046097149</v>
      </c>
      <c r="AG81" s="118">
        <f t="shared" si="35"/>
        <v>1870.1670844399184</v>
      </c>
      <c r="AH81" s="55">
        <f t="shared" si="52"/>
        <v>8.2442040955110762E-4</v>
      </c>
      <c r="AI81" s="55">
        <f t="shared" si="52"/>
        <v>8.2442040955110762E-4</v>
      </c>
      <c r="AJ81" s="119">
        <f t="shared" si="36"/>
        <v>0</v>
      </c>
      <c r="AL81" s="120">
        <v>732736</v>
      </c>
      <c r="AM81" s="50">
        <v>84733</v>
      </c>
      <c r="AN81" s="50">
        <v>194615</v>
      </c>
    </row>
    <row r="82" spans="1:40">
      <c r="A82" s="9" t="s">
        <v>188</v>
      </c>
      <c r="B82" s="23" t="s">
        <v>189</v>
      </c>
      <c r="E82" s="134">
        <v>632104</v>
      </c>
      <c r="F82" s="52">
        <v>322034.875</v>
      </c>
      <c r="G82" s="251">
        <f t="shared" si="37"/>
        <v>1962.8433100607504</v>
      </c>
      <c r="H82" s="53">
        <v>-1.608580153175454E-2</v>
      </c>
      <c r="J82" s="131">
        <v>640892.33854563453</v>
      </c>
      <c r="K82" s="54">
        <v>322859.25</v>
      </c>
      <c r="L82" s="54">
        <f t="shared" si="38"/>
        <v>1985.0518098695779</v>
      </c>
      <c r="M82" s="127">
        <f t="shared" si="39"/>
        <v>2.5598935519017818E-3</v>
      </c>
      <c r="N82" s="120">
        <f t="shared" si="40"/>
        <v>657190</v>
      </c>
      <c r="O82" s="125">
        <f t="shared" si="41"/>
        <v>-1.371265970440172E-2</v>
      </c>
      <c r="P82" s="55">
        <f t="shared" si="42"/>
        <v>-1.11878691016567E-2</v>
      </c>
      <c r="Q82" s="125">
        <f t="shared" si="43"/>
        <v>4.0047302298027443E-2</v>
      </c>
      <c r="R82" s="55">
        <f t="shared" si="44"/>
        <v>3.7391689999999998E-2</v>
      </c>
      <c r="S82" s="56">
        <f t="shared" si="45"/>
        <v>657418.05997179239</v>
      </c>
      <c r="T82" s="123">
        <f t="shared" si="46"/>
        <v>0.28890559332877208</v>
      </c>
      <c r="U82" s="49">
        <f t="shared" si="47"/>
        <v>4.2090149551046174E-2</v>
      </c>
      <c r="V82" s="49">
        <f t="shared" si="30"/>
        <v>3.942932113421712E-2</v>
      </c>
      <c r="W82" s="56">
        <f t="shared" si="48"/>
        <v>658709.3518918145</v>
      </c>
      <c r="X82" s="122">
        <f t="shared" si="49"/>
        <v>4.2090149551046174E-2</v>
      </c>
      <c r="Y82" s="55">
        <f t="shared" si="50"/>
        <v>3.9429321134217155E-2</v>
      </c>
      <c r="Z82" s="56">
        <f t="shared" si="51"/>
        <v>658709.3518918145</v>
      </c>
      <c r="AA82" s="124">
        <f t="shared" si="31"/>
        <v>658709.3518918145</v>
      </c>
      <c r="AB82" s="51">
        <f t="shared" si="32"/>
        <v>2040.2368892692855</v>
      </c>
      <c r="AC82" s="55">
        <f t="shared" si="33"/>
        <v>4.2090149551046174E-2</v>
      </c>
      <c r="AD82" s="55">
        <f t="shared" si="34"/>
        <v>3.9429321134217155E-2</v>
      </c>
      <c r="AE82" s="116"/>
      <c r="AF82" s="160">
        <v>669025.02908053354</v>
      </c>
      <c r="AG82" s="118">
        <f t="shared" si="35"/>
        <v>2072.1878932709333</v>
      </c>
      <c r="AH82" s="55">
        <f t="shared" si="52"/>
        <v>-1.5418970502338758E-2</v>
      </c>
      <c r="AI82" s="55">
        <f t="shared" si="52"/>
        <v>-1.5418970502338647E-2</v>
      </c>
      <c r="AJ82" s="119">
        <f t="shared" si="36"/>
        <v>0</v>
      </c>
      <c r="AL82" s="120">
        <v>502353</v>
      </c>
      <c r="AM82" s="50">
        <v>49746</v>
      </c>
      <c r="AN82" s="50">
        <v>105091</v>
      </c>
    </row>
    <row r="83" spans="1:40">
      <c r="A83" s="9" t="s">
        <v>190</v>
      </c>
      <c r="B83" s="23" t="s">
        <v>191</v>
      </c>
      <c r="E83" s="134">
        <v>247792</v>
      </c>
      <c r="F83" s="52">
        <v>143672.5</v>
      </c>
      <c r="G83" s="251">
        <f t="shared" si="37"/>
        <v>1724.7002731907637</v>
      </c>
      <c r="H83" s="53">
        <v>-4.244904146175732E-2</v>
      </c>
      <c r="J83" s="131">
        <v>259414.2670528102</v>
      </c>
      <c r="K83" s="54">
        <v>144150.78125</v>
      </c>
      <c r="L83" s="54">
        <f t="shared" si="38"/>
        <v>1799.6036150710088</v>
      </c>
      <c r="M83" s="127">
        <f t="shared" si="39"/>
        <v>3.3289686613653391E-3</v>
      </c>
      <c r="N83" s="120">
        <f t="shared" si="40"/>
        <v>259132</v>
      </c>
      <c r="O83" s="125">
        <f t="shared" si="41"/>
        <v>-4.4801957829266992E-2</v>
      </c>
      <c r="P83" s="55">
        <f t="shared" si="42"/>
        <v>-4.1622133481483137E-2</v>
      </c>
      <c r="Q83" s="125">
        <f t="shared" si="43"/>
        <v>4.0845134425570695E-2</v>
      </c>
      <c r="R83" s="55">
        <f t="shared" si="44"/>
        <v>3.7391689999999998E-2</v>
      </c>
      <c r="S83" s="56">
        <f t="shared" si="45"/>
        <v>259132</v>
      </c>
      <c r="T83" s="123">
        <f t="shared" si="46"/>
        <v>1</v>
      </c>
      <c r="U83" s="49">
        <f t="shared" si="47"/>
        <v>5.0257802303239396E-2</v>
      </c>
      <c r="V83" s="49">
        <f t="shared" si="30"/>
        <v>4.677312736667634E-2</v>
      </c>
      <c r="W83" s="56">
        <f t="shared" si="48"/>
        <v>260245.48134832431</v>
      </c>
      <c r="X83" s="122">
        <f t="shared" si="49"/>
        <v>5.0257802303239396E-2</v>
      </c>
      <c r="Y83" s="55">
        <f t="shared" si="50"/>
        <v>4.677312736667627E-2</v>
      </c>
      <c r="Z83" s="56">
        <f t="shared" si="51"/>
        <v>260245.48134832431</v>
      </c>
      <c r="AA83" s="124">
        <f t="shared" si="31"/>
        <v>260245.48134832431</v>
      </c>
      <c r="AB83" s="51">
        <f t="shared" si="32"/>
        <v>1805.3698987380571</v>
      </c>
      <c r="AC83" s="55">
        <f t="shared" si="33"/>
        <v>5.0257802303239396E-2</v>
      </c>
      <c r="AD83" s="55">
        <f t="shared" si="34"/>
        <v>4.6773127366676492E-2</v>
      </c>
      <c r="AE83" s="116"/>
      <c r="AF83" s="160">
        <v>270729.48047990876</v>
      </c>
      <c r="AG83" s="118">
        <f t="shared" si="35"/>
        <v>1878.099293894106</v>
      </c>
      <c r="AH83" s="55">
        <f t="shared" si="52"/>
        <v>-3.8724999999999898E-2</v>
      </c>
      <c r="AI83" s="55">
        <f t="shared" si="52"/>
        <v>-3.8724999999999787E-2</v>
      </c>
      <c r="AJ83" s="119">
        <f t="shared" si="36"/>
        <v>0</v>
      </c>
      <c r="AL83" s="120">
        <v>197646</v>
      </c>
      <c r="AM83" s="50">
        <v>22375</v>
      </c>
      <c r="AN83" s="50">
        <v>39111</v>
      </c>
    </row>
    <row r="84" spans="1:40">
      <c r="A84" s="9" t="s">
        <v>192</v>
      </c>
      <c r="B84" s="23" t="s">
        <v>193</v>
      </c>
      <c r="E84" s="134">
        <v>360742</v>
      </c>
      <c r="F84" s="52">
        <v>190084.8125</v>
      </c>
      <c r="G84" s="251">
        <f t="shared" si="37"/>
        <v>1897.7949645503636</v>
      </c>
      <c r="H84" s="53">
        <v>-2.7731295240953635E-3</v>
      </c>
      <c r="J84" s="131">
        <v>362151.15519744129</v>
      </c>
      <c r="K84" s="54">
        <v>190942.375</v>
      </c>
      <c r="L84" s="54">
        <f t="shared" si="38"/>
        <v>1896.6515693409663</v>
      </c>
      <c r="M84" s="127">
        <f t="shared" si="39"/>
        <v>4.5114730036626138E-3</v>
      </c>
      <c r="N84" s="120">
        <f t="shared" si="40"/>
        <v>375453</v>
      </c>
      <c r="O84" s="125">
        <f t="shared" si="41"/>
        <v>-3.8910691771038008E-3</v>
      </c>
      <c r="P84" s="55">
        <f t="shared" si="42"/>
        <v>6.0284937301080532E-4</v>
      </c>
      <c r="Q84" s="125">
        <f t="shared" si="43"/>
        <v>4.207185460365892E-2</v>
      </c>
      <c r="R84" s="55">
        <f t="shared" si="44"/>
        <v>3.7391689999999998E-2</v>
      </c>
      <c r="S84" s="56">
        <f t="shared" si="45"/>
        <v>375919.08497343311</v>
      </c>
      <c r="T84" s="123">
        <f t="shared" si="46"/>
        <v>0</v>
      </c>
      <c r="U84" s="49">
        <f t="shared" si="47"/>
        <v>4.207185460365892E-2</v>
      </c>
      <c r="V84" s="49">
        <f t="shared" si="30"/>
        <v>3.7391689999999998E-2</v>
      </c>
      <c r="W84" s="56">
        <f t="shared" si="48"/>
        <v>375919.08497343311</v>
      </c>
      <c r="X84" s="122">
        <f t="shared" si="49"/>
        <v>4.207185460365892E-2</v>
      </c>
      <c r="Y84" s="55">
        <f t="shared" si="50"/>
        <v>3.7391689999999977E-2</v>
      </c>
      <c r="Z84" s="56">
        <f t="shared" si="51"/>
        <v>375919.08497343311</v>
      </c>
      <c r="AA84" s="124">
        <f t="shared" si="31"/>
        <v>375919.08497343311</v>
      </c>
      <c r="AB84" s="51">
        <f t="shared" si="32"/>
        <v>1968.7567255483918</v>
      </c>
      <c r="AC84" s="55">
        <f t="shared" si="33"/>
        <v>4.207185460365892E-2</v>
      </c>
      <c r="AD84" s="55">
        <f t="shared" si="34"/>
        <v>3.7391689999999977E-2</v>
      </c>
      <c r="AE84" s="116"/>
      <c r="AF84" s="160">
        <v>378038.02812777914</v>
      </c>
      <c r="AG84" s="118">
        <f t="shared" si="35"/>
        <v>1979.8540168350746</v>
      </c>
      <c r="AH84" s="55">
        <f t="shared" si="52"/>
        <v>-5.6051058271572307E-3</v>
      </c>
      <c r="AI84" s="55">
        <f t="shared" si="52"/>
        <v>-5.6051058271571197E-3</v>
      </c>
      <c r="AJ84" s="119">
        <f t="shared" si="36"/>
        <v>0</v>
      </c>
      <c r="AL84" s="120">
        <v>282391</v>
      </c>
      <c r="AM84" s="50">
        <v>33275</v>
      </c>
      <c r="AN84" s="50">
        <v>59787</v>
      </c>
    </row>
    <row r="85" spans="1:40">
      <c r="A85" s="9" t="s">
        <v>194</v>
      </c>
      <c r="B85" s="23" t="s">
        <v>195</v>
      </c>
      <c r="E85" s="134">
        <v>445424</v>
      </c>
      <c r="F85" s="52">
        <v>220264.125</v>
      </c>
      <c r="G85" s="251">
        <f t="shared" si="37"/>
        <v>2022.2267243928172</v>
      </c>
      <c r="H85" s="53">
        <v>2.4362425752875172E-2</v>
      </c>
      <c r="J85" s="131">
        <v>434942.62461471872</v>
      </c>
      <c r="K85" s="54">
        <v>220962.984375</v>
      </c>
      <c r="L85" s="54">
        <f t="shared" si="38"/>
        <v>1968.395864334319</v>
      </c>
      <c r="M85" s="127">
        <f t="shared" si="39"/>
        <v>3.1728243307891368E-3</v>
      </c>
      <c r="N85" s="120">
        <f t="shared" si="40"/>
        <v>463573</v>
      </c>
      <c r="O85" s="125">
        <f t="shared" si="41"/>
        <v>2.4098294331501569E-2</v>
      </c>
      <c r="P85" s="55">
        <f t="shared" si="42"/>
        <v>2.7347578316876398E-2</v>
      </c>
      <c r="Q85" s="125">
        <f t="shared" si="43"/>
        <v>4.0683151594590461E-2</v>
      </c>
      <c r="R85" s="55">
        <f t="shared" si="44"/>
        <v>3.7391689999999998E-2</v>
      </c>
      <c r="S85" s="56">
        <f t="shared" si="45"/>
        <v>463573</v>
      </c>
      <c r="T85" s="123">
        <f t="shared" si="46"/>
        <v>0</v>
      </c>
      <c r="U85" s="49">
        <f t="shared" si="47"/>
        <v>4.0683151594590461E-2</v>
      </c>
      <c r="V85" s="49">
        <f t="shared" si="30"/>
        <v>3.7391689999999998E-2</v>
      </c>
      <c r="W85" s="56">
        <f t="shared" si="48"/>
        <v>463573</v>
      </c>
      <c r="X85" s="122">
        <f t="shared" si="49"/>
        <v>4.0683151594590461E-2</v>
      </c>
      <c r="Y85" s="55">
        <f t="shared" si="50"/>
        <v>3.7391689999999977E-2</v>
      </c>
      <c r="Z85" s="56">
        <f t="shared" si="51"/>
        <v>463573</v>
      </c>
      <c r="AA85" s="124">
        <f t="shared" si="31"/>
        <v>463573</v>
      </c>
      <c r="AB85" s="51">
        <f t="shared" si="32"/>
        <v>2097.9667762509148</v>
      </c>
      <c r="AC85" s="55">
        <f t="shared" si="33"/>
        <v>4.0745447034735482E-2</v>
      </c>
      <c r="AD85" s="55">
        <f t="shared" si="34"/>
        <v>3.7453788412789901E-2</v>
      </c>
      <c r="AE85" s="116"/>
      <c r="AF85" s="160">
        <v>454435.35191298363</v>
      </c>
      <c r="AG85" s="118">
        <f t="shared" si="35"/>
        <v>2056.613025925436</v>
      </c>
      <c r="AH85" s="55">
        <f t="shared" si="52"/>
        <v>2.010769639410892E-2</v>
      </c>
      <c r="AI85" s="55">
        <f t="shared" si="52"/>
        <v>2.0107696394109142E-2</v>
      </c>
      <c r="AJ85" s="119">
        <f t="shared" si="36"/>
        <v>0</v>
      </c>
      <c r="AL85" s="120">
        <v>338245</v>
      </c>
      <c r="AM85" s="50">
        <v>34511</v>
      </c>
      <c r="AN85" s="50">
        <v>90817</v>
      </c>
    </row>
    <row r="86" spans="1:40">
      <c r="A86" s="9" t="s">
        <v>196</v>
      </c>
      <c r="B86" s="23" t="s">
        <v>197</v>
      </c>
      <c r="E86" s="134">
        <v>366625</v>
      </c>
      <c r="F86" s="52">
        <v>193794.265625</v>
      </c>
      <c r="G86" s="251">
        <f t="shared" si="37"/>
        <v>1891.8258433375665</v>
      </c>
      <c r="H86" s="53">
        <v>-1.9273288798038357E-2</v>
      </c>
      <c r="J86" s="131">
        <v>374050.6367019288</v>
      </c>
      <c r="K86" s="54">
        <v>194543.78125</v>
      </c>
      <c r="L86" s="54">
        <f t="shared" si="38"/>
        <v>1922.7067259541548</v>
      </c>
      <c r="M86" s="127">
        <f t="shared" si="39"/>
        <v>3.8675841237238995E-3</v>
      </c>
      <c r="N86" s="120">
        <f t="shared" si="40"/>
        <v>382647</v>
      </c>
      <c r="O86" s="125">
        <f t="shared" si="41"/>
        <v>-1.9851955787061226E-2</v>
      </c>
      <c r="P86" s="55">
        <f t="shared" si="42"/>
        <v>-1.6061150772364141E-2</v>
      </c>
      <c r="Q86" s="125">
        <f t="shared" si="43"/>
        <v>4.140388963032704E-2</v>
      </c>
      <c r="R86" s="55">
        <f t="shared" si="44"/>
        <v>3.7391689999999998E-2</v>
      </c>
      <c r="S86" s="56">
        <f t="shared" si="45"/>
        <v>382647</v>
      </c>
      <c r="T86" s="123">
        <f t="shared" si="46"/>
        <v>0.41474889018370925</v>
      </c>
      <c r="U86" s="49">
        <f t="shared" si="47"/>
        <v>4.434039825724212E-2</v>
      </c>
      <c r="V86" s="49">
        <f t="shared" si="30"/>
        <v>4.0316885188445527E-2</v>
      </c>
      <c r="W86" s="56">
        <f t="shared" si="48"/>
        <v>382881.29851106141</v>
      </c>
      <c r="X86" s="122">
        <f t="shared" si="49"/>
        <v>4.434039825724212E-2</v>
      </c>
      <c r="Y86" s="55">
        <f t="shared" si="50"/>
        <v>4.031688518844545E-2</v>
      </c>
      <c r="Z86" s="56">
        <f t="shared" si="51"/>
        <v>382881.29851106141</v>
      </c>
      <c r="AA86" s="124">
        <f t="shared" si="31"/>
        <v>382881.29851106141</v>
      </c>
      <c r="AB86" s="51">
        <f t="shared" si="32"/>
        <v>1968.0983686599409</v>
      </c>
      <c r="AC86" s="55">
        <f t="shared" si="33"/>
        <v>4.434039825724212E-2</v>
      </c>
      <c r="AD86" s="55">
        <f t="shared" si="34"/>
        <v>4.0316885188445228E-2</v>
      </c>
      <c r="AE86" s="116"/>
      <c r="AF86" s="160">
        <v>390686.53652633075</v>
      </c>
      <c r="AG86" s="118">
        <f t="shared" si="35"/>
        <v>2008.2190960618575</v>
      </c>
      <c r="AH86" s="55">
        <f t="shared" si="52"/>
        <v>-1.9978262073393149E-2</v>
      </c>
      <c r="AI86" s="55">
        <f t="shared" si="52"/>
        <v>-1.997826207339326E-2</v>
      </c>
      <c r="AJ86" s="119">
        <f t="shared" si="36"/>
        <v>0</v>
      </c>
      <c r="AL86" s="120">
        <v>282638</v>
      </c>
      <c r="AM86" s="50">
        <v>30640</v>
      </c>
      <c r="AN86" s="50">
        <v>69369</v>
      </c>
    </row>
    <row r="87" spans="1:40">
      <c r="A87" s="9" t="s">
        <v>198</v>
      </c>
      <c r="B87" s="23" t="s">
        <v>199</v>
      </c>
      <c r="E87" s="134">
        <v>321418</v>
      </c>
      <c r="F87" s="52">
        <v>179792.78125</v>
      </c>
      <c r="G87" s="251">
        <f t="shared" si="37"/>
        <v>1787.7135987627423</v>
      </c>
      <c r="H87" s="53">
        <v>-2.6758261462400013E-2</v>
      </c>
      <c r="J87" s="131">
        <v>330798.8101295167</v>
      </c>
      <c r="K87" s="54">
        <v>180447.46875</v>
      </c>
      <c r="L87" s="54">
        <f t="shared" si="38"/>
        <v>1833.2139121764028</v>
      </c>
      <c r="M87" s="127">
        <f t="shared" si="39"/>
        <v>3.6413447494849649E-3</v>
      </c>
      <c r="N87" s="120">
        <f t="shared" si="40"/>
        <v>336376</v>
      </c>
      <c r="O87" s="125">
        <f t="shared" si="41"/>
        <v>-2.8358052817190837E-2</v>
      </c>
      <c r="P87" s="55">
        <f t="shared" si="42"/>
        <v>-2.4819969514437212E-2</v>
      </c>
      <c r="Q87" s="125">
        <f t="shared" si="43"/>
        <v>4.1169190783540754E-2</v>
      </c>
      <c r="R87" s="55">
        <f t="shared" si="44"/>
        <v>3.7391689999999998E-2</v>
      </c>
      <c r="S87" s="56">
        <f t="shared" si="45"/>
        <v>336376</v>
      </c>
      <c r="T87" s="123">
        <f t="shared" si="46"/>
        <v>0.64092884478856582</v>
      </c>
      <c r="U87" s="49">
        <f t="shared" si="47"/>
        <v>4.5706077954118074E-2</v>
      </c>
      <c r="V87" s="49">
        <f t="shared" si="30"/>
        <v>4.1912116738407945E-2</v>
      </c>
      <c r="W87" s="56">
        <f t="shared" si="48"/>
        <v>336376</v>
      </c>
      <c r="X87" s="122">
        <f t="shared" si="49"/>
        <v>4.5706077954118074E-2</v>
      </c>
      <c r="Y87" s="55">
        <f t="shared" si="50"/>
        <v>4.1912116738408001E-2</v>
      </c>
      <c r="Z87" s="56">
        <f t="shared" si="51"/>
        <v>336376</v>
      </c>
      <c r="AA87" s="124">
        <f t="shared" si="31"/>
        <v>336376</v>
      </c>
      <c r="AB87" s="51">
        <f t="shared" si="32"/>
        <v>1864.1214660984265</v>
      </c>
      <c r="AC87" s="55">
        <f t="shared" si="33"/>
        <v>4.653753056767207E-2</v>
      </c>
      <c r="AD87" s="55">
        <f t="shared" si="34"/>
        <v>4.2740552730910153E-2</v>
      </c>
      <c r="AE87" s="116"/>
      <c r="AF87" s="160">
        <v>345449.08979625645</v>
      </c>
      <c r="AG87" s="118">
        <f t="shared" si="35"/>
        <v>1914.4025249523288</v>
      </c>
      <c r="AH87" s="55">
        <f t="shared" si="52"/>
        <v>-2.6264622094120171E-2</v>
      </c>
      <c r="AI87" s="55">
        <f t="shared" si="52"/>
        <v>-2.6264622094120171E-2</v>
      </c>
      <c r="AJ87" s="119">
        <f t="shared" si="36"/>
        <v>0</v>
      </c>
      <c r="AL87" s="120">
        <v>247623</v>
      </c>
      <c r="AM87" s="50">
        <v>27535</v>
      </c>
      <c r="AN87" s="50">
        <v>61218</v>
      </c>
    </row>
    <row r="88" spans="1:40">
      <c r="A88" s="9" t="s">
        <v>200</v>
      </c>
      <c r="B88" s="23" t="s">
        <v>201</v>
      </c>
      <c r="E88" s="134">
        <v>1101208</v>
      </c>
      <c r="F88" s="52">
        <v>583751.6875</v>
      </c>
      <c r="G88" s="251">
        <f t="shared" si="37"/>
        <v>1886.4322340824069</v>
      </c>
      <c r="H88" s="53">
        <v>-3.2582631674739404E-2</v>
      </c>
      <c r="J88" s="131">
        <v>1139155.4468197804</v>
      </c>
      <c r="K88" s="54">
        <v>587474.25</v>
      </c>
      <c r="L88" s="54">
        <f t="shared" si="38"/>
        <v>1939.0729837431691</v>
      </c>
      <c r="M88" s="127">
        <f t="shared" si="39"/>
        <v>6.3769622935778703E-3</v>
      </c>
      <c r="N88" s="120">
        <f t="shared" si="40"/>
        <v>1155046</v>
      </c>
      <c r="O88" s="125">
        <f t="shared" si="41"/>
        <v>-3.3311912720708658E-2</v>
      </c>
      <c r="P88" s="55">
        <f t="shared" si="42"/>
        <v>-2.7147379238477654E-2</v>
      </c>
      <c r="Q88" s="125">
        <f t="shared" si="43"/>
        <v>4.4007097690800911E-2</v>
      </c>
      <c r="R88" s="55">
        <f t="shared" si="44"/>
        <v>3.7391689999999998E-2</v>
      </c>
      <c r="S88" s="56">
        <f t="shared" si="45"/>
        <v>1155046</v>
      </c>
      <c r="T88" s="123">
        <f t="shared" si="46"/>
        <v>0.70102980602911946</v>
      </c>
      <c r="U88" s="49">
        <f t="shared" si="47"/>
        <v>4.898294205313003E-2</v>
      </c>
      <c r="V88" s="49">
        <f t="shared" si="30"/>
        <v>4.2336004654211522E-2</v>
      </c>
      <c r="W88" s="56">
        <f t="shared" si="48"/>
        <v>1155148.4076524433</v>
      </c>
      <c r="X88" s="122">
        <f t="shared" si="49"/>
        <v>4.898294205313003E-2</v>
      </c>
      <c r="Y88" s="55">
        <f t="shared" si="50"/>
        <v>4.2336004654211612E-2</v>
      </c>
      <c r="Z88" s="56">
        <f t="shared" si="51"/>
        <v>1155148.4076524433</v>
      </c>
      <c r="AA88" s="124">
        <f t="shared" si="31"/>
        <v>1155148.4076524433</v>
      </c>
      <c r="AB88" s="51">
        <f t="shared" si="32"/>
        <v>1966.2962379243743</v>
      </c>
      <c r="AC88" s="55">
        <f t="shared" si="33"/>
        <v>4.898294205313003E-2</v>
      </c>
      <c r="AD88" s="55">
        <f t="shared" si="34"/>
        <v>4.233600465421139E-2</v>
      </c>
      <c r="AE88" s="116"/>
      <c r="AF88" s="160">
        <v>1190087.5101232601</v>
      </c>
      <c r="AG88" s="118">
        <f t="shared" si="35"/>
        <v>2025.7696573479773</v>
      </c>
      <c r="AH88" s="55">
        <f t="shared" si="52"/>
        <v>-2.9358431353672554E-2</v>
      </c>
      <c r="AI88" s="55">
        <f t="shared" si="52"/>
        <v>-2.9358431353672332E-2</v>
      </c>
      <c r="AJ88" s="119">
        <f t="shared" si="36"/>
        <v>0</v>
      </c>
      <c r="AL88" s="120">
        <v>842167</v>
      </c>
      <c r="AM88" s="50">
        <v>96085</v>
      </c>
      <c r="AN88" s="50">
        <v>216794</v>
      </c>
    </row>
    <row r="89" spans="1:40">
      <c r="A89" s="9" t="s">
        <v>202</v>
      </c>
      <c r="B89" s="23" t="s">
        <v>203</v>
      </c>
      <c r="E89" s="134">
        <v>594860</v>
      </c>
      <c r="F89" s="52">
        <v>313786.34375</v>
      </c>
      <c r="G89" s="251">
        <f t="shared" si="37"/>
        <v>1895.7485303246247</v>
      </c>
      <c r="H89" s="53">
        <v>-2.9670355602290033E-2</v>
      </c>
      <c r="J89" s="131">
        <v>615711.99438929465</v>
      </c>
      <c r="K89" s="54">
        <v>315019.0625</v>
      </c>
      <c r="L89" s="54">
        <f t="shared" si="38"/>
        <v>1954.5229723655045</v>
      </c>
      <c r="M89" s="127">
        <f t="shared" si="39"/>
        <v>3.9285289960933056E-3</v>
      </c>
      <c r="N89" s="120">
        <f t="shared" si="40"/>
        <v>622036</v>
      </c>
      <c r="O89" s="125">
        <f t="shared" si="41"/>
        <v>-3.3866474227089105E-2</v>
      </c>
      <c r="P89" s="55">
        <f t="shared" si="42"/>
        <v>-3.0070990656992258E-2</v>
      </c>
      <c r="Q89" s="125">
        <f t="shared" si="43"/>
        <v>4.1467113334471284E-2</v>
      </c>
      <c r="R89" s="55">
        <f t="shared" si="44"/>
        <v>3.7391689999999998E-2</v>
      </c>
      <c r="S89" s="56">
        <f t="shared" si="45"/>
        <v>622036</v>
      </c>
      <c r="T89" s="123">
        <f t="shared" si="46"/>
        <v>0.77652655021284067</v>
      </c>
      <c r="U89" s="49">
        <f t="shared" si="47"/>
        <v>4.6965417015264688E-2</v>
      </c>
      <c r="V89" s="49">
        <f t="shared" si="30"/>
        <v>4.286847796048536E-2</v>
      </c>
      <c r="W89" s="56">
        <f t="shared" si="48"/>
        <v>622797.84796570032</v>
      </c>
      <c r="X89" s="122">
        <f t="shared" si="49"/>
        <v>4.6965417015264688E-2</v>
      </c>
      <c r="Y89" s="55">
        <f t="shared" si="50"/>
        <v>4.2868477960485318E-2</v>
      </c>
      <c r="Z89" s="56">
        <f t="shared" si="51"/>
        <v>622797.84796570032</v>
      </c>
      <c r="AA89" s="124">
        <f t="shared" si="31"/>
        <v>622797.84796570032</v>
      </c>
      <c r="AB89" s="51">
        <f t="shared" si="32"/>
        <v>1977.0163844154681</v>
      </c>
      <c r="AC89" s="55">
        <f t="shared" si="33"/>
        <v>4.6965417015264688E-2</v>
      </c>
      <c r="AD89" s="55">
        <f t="shared" si="34"/>
        <v>4.2868477960485318E-2</v>
      </c>
      <c r="AE89" s="116"/>
      <c r="AF89" s="160">
        <v>642608.79389011895</v>
      </c>
      <c r="AG89" s="118">
        <f t="shared" si="35"/>
        <v>2039.9044705115866</v>
      </c>
      <c r="AH89" s="55">
        <f t="shared" si="52"/>
        <v>-3.0828936847394184E-2</v>
      </c>
      <c r="AI89" s="55">
        <f t="shared" si="52"/>
        <v>-3.0828936847394073E-2</v>
      </c>
      <c r="AJ89" s="119">
        <f t="shared" si="36"/>
        <v>0</v>
      </c>
      <c r="AL89" s="120">
        <v>471098</v>
      </c>
      <c r="AM89" s="50">
        <v>51823</v>
      </c>
      <c r="AN89" s="50">
        <v>99115</v>
      </c>
    </row>
    <row r="90" spans="1:40">
      <c r="A90" s="9" t="s">
        <v>204</v>
      </c>
      <c r="B90" s="23" t="s">
        <v>205</v>
      </c>
      <c r="E90" s="134">
        <v>398928</v>
      </c>
      <c r="F90" s="52">
        <v>218756.5625</v>
      </c>
      <c r="G90" s="251">
        <f t="shared" si="37"/>
        <v>1823.6161486583976</v>
      </c>
      <c r="H90" s="53">
        <v>-3.0581720043329041E-2</v>
      </c>
      <c r="J90" s="131">
        <v>412164.82699627994</v>
      </c>
      <c r="K90" s="54">
        <v>219024.84375</v>
      </c>
      <c r="L90" s="54">
        <f t="shared" si="38"/>
        <v>1881.8176967482939</v>
      </c>
      <c r="M90" s="127">
        <f t="shared" si="39"/>
        <v>1.2263917796750956E-3</v>
      </c>
      <c r="N90" s="120">
        <f t="shared" si="40"/>
        <v>417909</v>
      </c>
      <c r="O90" s="125">
        <f t="shared" si="41"/>
        <v>-3.2115372611354331E-2</v>
      </c>
      <c r="P90" s="55">
        <f t="shared" si="42"/>
        <v>-3.0928366860650813E-2</v>
      </c>
      <c r="Q90" s="125">
        <f t="shared" si="43"/>
        <v>3.8663938640919326E-2</v>
      </c>
      <c r="R90" s="55">
        <f t="shared" si="44"/>
        <v>3.7391689999999998E-2</v>
      </c>
      <c r="S90" s="56">
        <f t="shared" si="45"/>
        <v>417909</v>
      </c>
      <c r="T90" s="123">
        <f t="shared" si="46"/>
        <v>0.79866667167594085</v>
      </c>
      <c r="U90" s="49">
        <f t="shared" si="47"/>
        <v>4.4303787536378536E-2</v>
      </c>
      <c r="V90" s="49">
        <f t="shared" si="30"/>
        <v>4.3024630703285403E-2</v>
      </c>
      <c r="W90" s="56">
        <f t="shared" si="48"/>
        <v>417909</v>
      </c>
      <c r="X90" s="122">
        <f t="shared" si="49"/>
        <v>4.4303787536378536E-2</v>
      </c>
      <c r="Y90" s="55">
        <f t="shared" si="50"/>
        <v>4.3024630703285327E-2</v>
      </c>
      <c r="Z90" s="56">
        <f t="shared" si="51"/>
        <v>417909</v>
      </c>
      <c r="AA90" s="124">
        <f t="shared" si="31"/>
        <v>417909</v>
      </c>
      <c r="AB90" s="51">
        <f t="shared" si="32"/>
        <v>1908.0438220835395</v>
      </c>
      <c r="AC90" s="55">
        <f t="shared" si="33"/>
        <v>4.758001443869575E-2</v>
      </c>
      <c r="AD90" s="55">
        <f t="shared" si="34"/>
        <v>4.6296844589391206E-2</v>
      </c>
      <c r="AE90" s="116"/>
      <c r="AF90" s="160">
        <v>430230.49772218592</v>
      </c>
      <c r="AG90" s="118">
        <f t="shared" si="35"/>
        <v>1964.2999869606615</v>
      </c>
      <c r="AH90" s="55">
        <f t="shared" si="52"/>
        <v>-2.8639294023601103E-2</v>
      </c>
      <c r="AI90" s="55">
        <f t="shared" si="52"/>
        <v>-2.8639294023600992E-2</v>
      </c>
      <c r="AJ90" s="119">
        <f t="shared" si="36"/>
        <v>0</v>
      </c>
      <c r="AL90" s="120">
        <v>315054</v>
      </c>
      <c r="AM90" s="50">
        <v>32589</v>
      </c>
      <c r="AN90" s="50">
        <v>70266</v>
      </c>
    </row>
    <row r="91" spans="1:40">
      <c r="A91" s="9" t="s">
        <v>206</v>
      </c>
      <c r="B91" s="23" t="s">
        <v>207</v>
      </c>
      <c r="E91" s="134">
        <v>516720</v>
      </c>
      <c r="F91" s="52">
        <v>290531.75</v>
      </c>
      <c r="G91" s="251">
        <f t="shared" si="37"/>
        <v>1778.5319504666875</v>
      </c>
      <c r="H91" s="53">
        <v>-1.111430119835799E-2</v>
      </c>
      <c r="J91" s="131">
        <v>523335.74479568377</v>
      </c>
      <c r="K91" s="54">
        <v>291609.40625</v>
      </c>
      <c r="L91" s="54">
        <f t="shared" si="38"/>
        <v>1794.6463096839275</v>
      </c>
      <c r="M91" s="127">
        <f t="shared" si="39"/>
        <v>3.7092546683796801E-3</v>
      </c>
      <c r="N91" s="120">
        <f t="shared" si="40"/>
        <v>539880</v>
      </c>
      <c r="O91" s="125">
        <f t="shared" si="41"/>
        <v>-1.2641492314396818E-2</v>
      </c>
      <c r="P91" s="55">
        <f t="shared" si="42"/>
        <v>-8.9791281603994744E-3</v>
      </c>
      <c r="Q91" s="125">
        <f t="shared" si="43"/>
        <v>4.1239639969070874E-2</v>
      </c>
      <c r="R91" s="55">
        <f t="shared" si="44"/>
        <v>3.7391689999999998E-2</v>
      </c>
      <c r="S91" s="56">
        <f t="shared" si="45"/>
        <v>539880</v>
      </c>
      <c r="T91" s="123">
        <f t="shared" si="46"/>
        <v>0.23186902931954742</v>
      </c>
      <c r="U91" s="49">
        <f t="shared" si="47"/>
        <v>4.2881062121472358E-2</v>
      </c>
      <c r="V91" s="49">
        <f t="shared" si="30"/>
        <v>3.9027046199783061E-2</v>
      </c>
      <c r="W91" s="56">
        <f t="shared" si="48"/>
        <v>539880</v>
      </c>
      <c r="X91" s="122">
        <f t="shared" si="49"/>
        <v>4.2881062121472358E-2</v>
      </c>
      <c r="Y91" s="55">
        <f t="shared" si="50"/>
        <v>3.9027046199783033E-2</v>
      </c>
      <c r="Z91" s="56">
        <f t="shared" si="51"/>
        <v>539880</v>
      </c>
      <c r="AA91" s="124">
        <f t="shared" si="31"/>
        <v>539880</v>
      </c>
      <c r="AB91" s="51">
        <f t="shared" si="32"/>
        <v>1851.3806085430415</v>
      </c>
      <c r="AC91" s="55">
        <f t="shared" si="33"/>
        <v>4.482117974918709E-2</v>
      </c>
      <c r="AD91" s="55">
        <f t="shared" si="34"/>
        <v>4.0959994031728453E-2</v>
      </c>
      <c r="AE91" s="116"/>
      <c r="AF91" s="160">
        <v>546350.08699403016</v>
      </c>
      <c r="AG91" s="118">
        <f t="shared" si="35"/>
        <v>1873.5681198350583</v>
      </c>
      <c r="AH91" s="55">
        <f t="shared" si="52"/>
        <v>-1.1842383021531178E-2</v>
      </c>
      <c r="AI91" s="55">
        <f t="shared" si="52"/>
        <v>-1.1842383021531178E-2</v>
      </c>
      <c r="AJ91" s="119">
        <f t="shared" si="36"/>
        <v>0</v>
      </c>
      <c r="AL91" s="120">
        <v>397780</v>
      </c>
      <c r="AM91" s="50">
        <v>45037</v>
      </c>
      <c r="AN91" s="50">
        <v>97063</v>
      </c>
    </row>
    <row r="92" spans="1:40">
      <c r="A92" s="9" t="s">
        <v>208</v>
      </c>
      <c r="B92" s="23" t="s">
        <v>209</v>
      </c>
      <c r="E92" s="134">
        <v>572752</v>
      </c>
      <c r="F92" s="52">
        <v>317283.6875</v>
      </c>
      <c r="G92" s="251">
        <f t="shared" si="37"/>
        <v>1805.1731701460385</v>
      </c>
      <c r="H92" s="53">
        <v>-3.0549968107899339E-2</v>
      </c>
      <c r="J92" s="131">
        <v>593122.9445590321</v>
      </c>
      <c r="K92" s="54">
        <v>319072.6875</v>
      </c>
      <c r="L92" s="54">
        <f t="shared" si="38"/>
        <v>1858.8960064437733</v>
      </c>
      <c r="M92" s="127">
        <f t="shared" si="39"/>
        <v>5.6384871661578906E-3</v>
      </c>
      <c r="N92" s="120">
        <f t="shared" si="40"/>
        <v>601631</v>
      </c>
      <c r="O92" s="125">
        <f t="shared" si="41"/>
        <v>-3.4345231028243606E-2</v>
      </c>
      <c r="P92" s="55">
        <f t="shared" si="42"/>
        <v>-2.8900399006457134E-2</v>
      </c>
      <c r="Q92" s="125">
        <f t="shared" si="43"/>
        <v>4.3241009730343727E-2</v>
      </c>
      <c r="R92" s="55">
        <f t="shared" si="44"/>
        <v>3.7391689999999998E-2</v>
      </c>
      <c r="S92" s="56">
        <f t="shared" si="45"/>
        <v>601631</v>
      </c>
      <c r="T92" s="123">
        <f t="shared" si="46"/>
        <v>0.74629823128359285</v>
      </c>
      <c r="U92" s="49">
        <f t="shared" si="47"/>
        <v>4.8534278134746422E-2</v>
      </c>
      <c r="V92" s="49">
        <f t="shared" si="30"/>
        <v>4.2655279721311133E-2</v>
      </c>
      <c r="W92" s="56">
        <f t="shared" si="48"/>
        <v>601631</v>
      </c>
      <c r="X92" s="122">
        <f t="shared" si="49"/>
        <v>4.8534278134746422E-2</v>
      </c>
      <c r="Y92" s="55">
        <f t="shared" si="50"/>
        <v>4.2655279721311112E-2</v>
      </c>
      <c r="Z92" s="56">
        <f t="shared" si="51"/>
        <v>601631</v>
      </c>
      <c r="AA92" s="124">
        <f t="shared" si="31"/>
        <v>601631</v>
      </c>
      <c r="AB92" s="51">
        <f t="shared" si="32"/>
        <v>1885.5609507473121</v>
      </c>
      <c r="AC92" s="55">
        <f t="shared" si="33"/>
        <v>5.0421473866525179E-2</v>
      </c>
      <c r="AD92" s="55">
        <f t="shared" si="34"/>
        <v>4.4531894186511822E-2</v>
      </c>
      <c r="AE92" s="116"/>
      <c r="AF92" s="160">
        <v>619314.24247173499</v>
      </c>
      <c r="AG92" s="118">
        <f t="shared" si="35"/>
        <v>1940.9816845314754</v>
      </c>
      <c r="AH92" s="55">
        <f t="shared" si="52"/>
        <v>-2.8552940105429636E-2</v>
      </c>
      <c r="AI92" s="55">
        <f t="shared" si="52"/>
        <v>-2.8552940105429747E-2</v>
      </c>
      <c r="AJ92" s="119">
        <f t="shared" si="36"/>
        <v>0</v>
      </c>
      <c r="AL92" s="120">
        <v>442371</v>
      </c>
      <c r="AM92" s="50">
        <v>55132</v>
      </c>
      <c r="AN92" s="50">
        <v>104128</v>
      </c>
    </row>
    <row r="93" spans="1:40">
      <c r="A93" s="9" t="s">
        <v>210</v>
      </c>
      <c r="B93" s="23" t="s">
        <v>211</v>
      </c>
      <c r="E93" s="134">
        <v>280455</v>
      </c>
      <c r="F93" s="52">
        <v>150473.53125</v>
      </c>
      <c r="G93" s="251">
        <f t="shared" si="37"/>
        <v>1863.8161653430327</v>
      </c>
      <c r="H93" s="53">
        <v>-1.3482502408548203E-2</v>
      </c>
      <c r="J93" s="131">
        <v>284595.68816865713</v>
      </c>
      <c r="K93" s="54">
        <v>150934</v>
      </c>
      <c r="L93" s="54">
        <f t="shared" si="38"/>
        <v>1885.563810464555</v>
      </c>
      <c r="M93" s="127">
        <f t="shared" si="39"/>
        <v>3.0601312149374227E-3</v>
      </c>
      <c r="N93" s="120">
        <f t="shared" si="40"/>
        <v>293414</v>
      </c>
      <c r="O93" s="125">
        <f t="shared" si="41"/>
        <v>-1.4549370706569809E-2</v>
      </c>
      <c r="P93" s="55">
        <f t="shared" si="42"/>
        <v>-1.1533762475089193E-2</v>
      </c>
      <c r="Q93" s="125">
        <f t="shared" si="43"/>
        <v>4.0566244692685771E-2</v>
      </c>
      <c r="R93" s="55">
        <f t="shared" si="44"/>
        <v>3.7391689999999998E-2</v>
      </c>
      <c r="S93" s="56">
        <f t="shared" si="45"/>
        <v>293414</v>
      </c>
      <c r="T93" s="123">
        <f t="shared" si="46"/>
        <v>0.29783763654200623</v>
      </c>
      <c r="U93" s="49">
        <f t="shared" si="47"/>
        <v>4.267330110684453E-2</v>
      </c>
      <c r="V93" s="49">
        <f t="shared" si="30"/>
        <v>3.9492318216183431E-2</v>
      </c>
      <c r="W93" s="56">
        <f t="shared" si="48"/>
        <v>293414</v>
      </c>
      <c r="X93" s="122">
        <f t="shared" si="49"/>
        <v>4.267330110684453E-2</v>
      </c>
      <c r="Y93" s="55">
        <f t="shared" si="50"/>
        <v>3.9492318216183486E-2</v>
      </c>
      <c r="Z93" s="56">
        <f t="shared" si="51"/>
        <v>293414</v>
      </c>
      <c r="AA93" s="124">
        <f t="shared" si="31"/>
        <v>293414</v>
      </c>
      <c r="AB93" s="51">
        <f t="shared" si="32"/>
        <v>1943.9887633005155</v>
      </c>
      <c r="AC93" s="55">
        <f t="shared" si="33"/>
        <v>4.6207056390508372E-2</v>
      </c>
      <c r="AD93" s="55">
        <f t="shared" si="34"/>
        <v>4.3015292735551158E-2</v>
      </c>
      <c r="AE93" s="116"/>
      <c r="AF93" s="160">
        <v>297261.03229264717</v>
      </c>
      <c r="AG93" s="118">
        <f t="shared" si="35"/>
        <v>1969.4769388782327</v>
      </c>
      <c r="AH93" s="55">
        <f t="shared" si="52"/>
        <v>-1.2941596357170182E-2</v>
      </c>
      <c r="AI93" s="55">
        <f t="shared" si="52"/>
        <v>-1.2941596357170182E-2</v>
      </c>
      <c r="AJ93" s="119">
        <f t="shared" si="36"/>
        <v>0</v>
      </c>
      <c r="AL93" s="120">
        <v>211762</v>
      </c>
      <c r="AM93" s="50">
        <v>23964</v>
      </c>
      <c r="AN93" s="50">
        <v>57688</v>
      </c>
    </row>
    <row r="94" spans="1:40">
      <c r="A94" s="9" t="s">
        <v>212</v>
      </c>
      <c r="B94" s="23" t="s">
        <v>213</v>
      </c>
      <c r="E94" s="134">
        <v>610895</v>
      </c>
      <c r="F94" s="52">
        <v>293995</v>
      </c>
      <c r="G94" s="251">
        <f t="shared" si="37"/>
        <v>2077.9094882566033</v>
      </c>
      <c r="H94" s="53">
        <v>-7.3323489584661283E-3</v>
      </c>
      <c r="J94" s="131">
        <v>614700.79146151897</v>
      </c>
      <c r="K94" s="54">
        <v>294842.5</v>
      </c>
      <c r="L94" s="54">
        <f t="shared" si="38"/>
        <v>2084.844591473478</v>
      </c>
      <c r="M94" s="127">
        <f t="shared" si="39"/>
        <v>2.8827020867701059E-3</v>
      </c>
      <c r="N94" s="120">
        <f t="shared" si="40"/>
        <v>636156</v>
      </c>
      <c r="O94" s="125">
        <f t="shared" si="41"/>
        <v>-6.1912909734023192E-3</v>
      </c>
      <c r="P94" s="55">
        <f t="shared" si="42"/>
        <v>-3.3264365340407442E-3</v>
      </c>
      <c r="Q94" s="125">
        <f t="shared" si="43"/>
        <v>4.0382181189561051E-2</v>
      </c>
      <c r="R94" s="55">
        <f t="shared" si="44"/>
        <v>3.7391689999999998E-2</v>
      </c>
      <c r="S94" s="56">
        <f t="shared" si="45"/>
        <v>636156</v>
      </c>
      <c r="T94" s="123">
        <f t="shared" si="46"/>
        <v>8.589894213145885E-2</v>
      </c>
      <c r="U94" s="49">
        <f t="shared" si="47"/>
        <v>4.0989766931469385E-2</v>
      </c>
      <c r="V94" s="49">
        <f t="shared" si="30"/>
        <v>3.7997529287729509E-2</v>
      </c>
      <c r="W94" s="56">
        <f t="shared" si="48"/>
        <v>636156</v>
      </c>
      <c r="X94" s="122">
        <f t="shared" si="49"/>
        <v>4.0989766931469385E-2</v>
      </c>
      <c r="Y94" s="55">
        <f t="shared" si="50"/>
        <v>3.7997529287729481E-2</v>
      </c>
      <c r="Z94" s="56">
        <f t="shared" si="51"/>
        <v>636156</v>
      </c>
      <c r="AA94" s="124">
        <f t="shared" si="31"/>
        <v>636156</v>
      </c>
      <c r="AB94" s="51">
        <f t="shared" si="32"/>
        <v>2157.6129628530489</v>
      </c>
      <c r="AC94" s="55">
        <f t="shared" si="33"/>
        <v>4.135080496648369E-2</v>
      </c>
      <c r="AD94" s="55">
        <f t="shared" si="34"/>
        <v>3.8357529549238434E-2</v>
      </c>
      <c r="AE94" s="116"/>
      <c r="AF94" s="160">
        <v>642257.65573175659</v>
      </c>
      <c r="AG94" s="118">
        <f t="shared" si="35"/>
        <v>2178.3075904313541</v>
      </c>
      <c r="AH94" s="55">
        <f t="shared" si="52"/>
        <v>-9.5003238611529595E-3</v>
      </c>
      <c r="AI94" s="55">
        <f t="shared" si="52"/>
        <v>-9.5003238611528484E-3</v>
      </c>
      <c r="AJ94" s="119">
        <f t="shared" si="36"/>
        <v>0</v>
      </c>
      <c r="AL94" s="120">
        <v>465327</v>
      </c>
      <c r="AM94" s="50">
        <v>47465</v>
      </c>
      <c r="AN94" s="50">
        <v>123364</v>
      </c>
    </row>
    <row r="95" spans="1:40">
      <c r="A95" s="9" t="s">
        <v>214</v>
      </c>
      <c r="B95" s="23" t="s">
        <v>215</v>
      </c>
      <c r="E95" s="134">
        <v>339823</v>
      </c>
      <c r="F95" s="52">
        <v>189833.40625</v>
      </c>
      <c r="G95" s="251">
        <f t="shared" si="37"/>
        <v>1790.1116916822957</v>
      </c>
      <c r="H95" s="53">
        <v>-3.2730910069412533E-2</v>
      </c>
      <c r="J95" s="131">
        <v>352788.73021620989</v>
      </c>
      <c r="K95" s="54">
        <v>190842.6875</v>
      </c>
      <c r="L95" s="54">
        <f t="shared" si="38"/>
        <v>1848.5839559150511</v>
      </c>
      <c r="M95" s="127">
        <f t="shared" si="39"/>
        <v>5.3166682826668588E-3</v>
      </c>
      <c r="N95" s="120">
        <f t="shared" si="40"/>
        <v>357349</v>
      </c>
      <c r="O95" s="125">
        <f t="shared" si="41"/>
        <v>-3.6752109990202175E-2</v>
      </c>
      <c r="P95" s="55">
        <f t="shared" si="42"/>
        <v>-3.1630840485041167E-2</v>
      </c>
      <c r="Q95" s="125">
        <f t="shared" si="43"/>
        <v>4.290715749492513E-2</v>
      </c>
      <c r="R95" s="55">
        <f t="shared" si="44"/>
        <v>3.7391689999999998E-2</v>
      </c>
      <c r="S95" s="56">
        <f t="shared" si="45"/>
        <v>357349</v>
      </c>
      <c r="T95" s="123">
        <f t="shared" si="46"/>
        <v>0.8168067265343103</v>
      </c>
      <c r="U95" s="49">
        <f t="shared" si="47"/>
        <v>4.8698667443014765E-2</v>
      </c>
      <c r="V95" s="49">
        <f t="shared" si="30"/>
        <v>4.3152571253448985E-2</v>
      </c>
      <c r="W95" s="56">
        <f t="shared" si="48"/>
        <v>357349</v>
      </c>
      <c r="X95" s="122">
        <f t="shared" si="49"/>
        <v>4.8698667443014765E-2</v>
      </c>
      <c r="Y95" s="55">
        <f t="shared" si="50"/>
        <v>4.3152571253449068E-2</v>
      </c>
      <c r="Z95" s="56">
        <f t="shared" si="51"/>
        <v>357349</v>
      </c>
      <c r="AA95" s="124">
        <f t="shared" si="31"/>
        <v>357349</v>
      </c>
      <c r="AB95" s="51">
        <f t="shared" si="32"/>
        <v>1872.4793948418903</v>
      </c>
      <c r="AC95" s="55">
        <f t="shared" si="33"/>
        <v>5.1573907593070567E-2</v>
      </c>
      <c r="AD95" s="55">
        <f t="shared" si="34"/>
        <v>4.6012605549873742E-2</v>
      </c>
      <c r="AE95" s="116"/>
      <c r="AF95" s="160">
        <v>368391.03565918573</v>
      </c>
      <c r="AG95" s="118">
        <f t="shared" si="35"/>
        <v>1930.3387543166186</v>
      </c>
      <c r="AH95" s="55">
        <f t="shared" si="52"/>
        <v>-2.9973681741271241E-2</v>
      </c>
      <c r="AI95" s="55">
        <f t="shared" si="52"/>
        <v>-2.9973681741271241E-2</v>
      </c>
      <c r="AJ95" s="119">
        <f t="shared" si="36"/>
        <v>0</v>
      </c>
      <c r="AL95" s="120">
        <v>264045</v>
      </c>
      <c r="AM95" s="50">
        <v>28664</v>
      </c>
      <c r="AN95" s="50">
        <v>64640</v>
      </c>
    </row>
    <row r="96" spans="1:40">
      <c r="A96" s="9" t="s">
        <v>216</v>
      </c>
      <c r="B96" s="23" t="s">
        <v>217</v>
      </c>
      <c r="E96" s="134">
        <v>582922</v>
      </c>
      <c r="F96" s="52">
        <v>291028.75</v>
      </c>
      <c r="G96" s="251">
        <f t="shared" si="37"/>
        <v>2002.9704969010793</v>
      </c>
      <c r="H96" s="53">
        <v>1.0839769219540329E-2</v>
      </c>
      <c r="J96" s="131">
        <v>576439.13982200867</v>
      </c>
      <c r="K96" s="54">
        <v>292661.875</v>
      </c>
      <c r="L96" s="54">
        <f t="shared" si="38"/>
        <v>1969.642065000809</v>
      </c>
      <c r="M96" s="127">
        <f t="shared" si="39"/>
        <v>5.6115589954601752E-3</v>
      </c>
      <c r="N96" s="120">
        <f t="shared" si="40"/>
        <v>607380</v>
      </c>
      <c r="O96" s="125">
        <f t="shared" si="41"/>
        <v>1.1246391388331389E-2</v>
      </c>
      <c r="P96" s="55">
        <f t="shared" si="42"/>
        <v>1.6921060172553126E-2</v>
      </c>
      <c r="Q96" s="125">
        <f t="shared" si="43"/>
        <v>4.321307466983515E-2</v>
      </c>
      <c r="R96" s="55">
        <f t="shared" si="44"/>
        <v>3.7391689999999998E-2</v>
      </c>
      <c r="S96" s="56">
        <f t="shared" si="45"/>
        <v>608111.85191268963</v>
      </c>
      <c r="T96" s="123">
        <f t="shared" si="46"/>
        <v>0</v>
      </c>
      <c r="U96" s="49">
        <f t="shared" si="47"/>
        <v>4.321307466983515E-2</v>
      </c>
      <c r="V96" s="49">
        <f t="shared" si="30"/>
        <v>3.7391689999999998E-2</v>
      </c>
      <c r="W96" s="56">
        <f t="shared" si="48"/>
        <v>608111.85191268963</v>
      </c>
      <c r="X96" s="122">
        <f t="shared" si="49"/>
        <v>4.321307466983515E-2</v>
      </c>
      <c r="Y96" s="55">
        <f t="shared" si="50"/>
        <v>3.7391689999999977E-2</v>
      </c>
      <c r="Z96" s="56">
        <f t="shared" si="51"/>
        <v>608111.85191268963</v>
      </c>
      <c r="AA96" s="124">
        <f t="shared" si="31"/>
        <v>608111.85191268963</v>
      </c>
      <c r="AB96" s="51">
        <f t="shared" si="32"/>
        <v>2077.8649488003507</v>
      </c>
      <c r="AC96" s="55">
        <f t="shared" si="33"/>
        <v>4.321307466983515E-2</v>
      </c>
      <c r="AD96" s="55">
        <f t="shared" si="34"/>
        <v>3.7391690000000199E-2</v>
      </c>
      <c r="AE96" s="116"/>
      <c r="AF96" s="160">
        <v>601837.92097020231</v>
      </c>
      <c r="AG96" s="118">
        <f t="shared" si="35"/>
        <v>2056.4274761453034</v>
      </c>
      <c r="AH96" s="55">
        <f t="shared" si="52"/>
        <v>1.0424618861459178E-2</v>
      </c>
      <c r="AI96" s="55">
        <f t="shared" si="52"/>
        <v>1.0424618861459178E-2</v>
      </c>
      <c r="AJ96" s="119">
        <f t="shared" si="36"/>
        <v>0</v>
      </c>
      <c r="AL96" s="120">
        <v>461105</v>
      </c>
      <c r="AM96" s="50">
        <v>48558</v>
      </c>
      <c r="AN96" s="50">
        <v>97717</v>
      </c>
    </row>
    <row r="97" spans="1:40">
      <c r="A97" s="9" t="s">
        <v>218</v>
      </c>
      <c r="B97" s="23" t="s">
        <v>219</v>
      </c>
      <c r="E97" s="134">
        <v>567772</v>
      </c>
      <c r="F97" s="52">
        <v>285175.65625</v>
      </c>
      <c r="G97" s="251">
        <f t="shared" si="37"/>
        <v>1990.9553552574669</v>
      </c>
      <c r="H97" s="53">
        <v>-2.269157292937829E-2</v>
      </c>
      <c r="J97" s="131">
        <v>580133.49792928202</v>
      </c>
      <c r="K97" s="54">
        <v>286551.59375</v>
      </c>
      <c r="L97" s="54">
        <f t="shared" si="38"/>
        <v>2024.5341871503094</v>
      </c>
      <c r="M97" s="127">
        <f t="shared" si="39"/>
        <v>4.8248771234309373E-3</v>
      </c>
      <c r="N97" s="120">
        <f t="shared" si="40"/>
        <v>594583</v>
      </c>
      <c r="O97" s="125">
        <f t="shared" si="41"/>
        <v>-2.1308023021261335E-2</v>
      </c>
      <c r="P97" s="55">
        <f t="shared" si="42"/>
        <v>-1.6585954490651256E-2</v>
      </c>
      <c r="Q97" s="125">
        <f t="shared" si="43"/>
        <v>4.2396977433118321E-2</v>
      </c>
      <c r="R97" s="55">
        <f t="shared" si="44"/>
        <v>3.7391689999999998E-2</v>
      </c>
      <c r="S97" s="56">
        <f t="shared" si="45"/>
        <v>594583</v>
      </c>
      <c r="T97" s="123">
        <f t="shared" si="46"/>
        <v>0.42830095521371864</v>
      </c>
      <c r="U97" s="49">
        <f t="shared" si="47"/>
        <v>4.5432329274996075E-2</v>
      </c>
      <c r="V97" s="49">
        <f t="shared" si="30"/>
        <v>4.041246696420802E-2</v>
      </c>
      <c r="W97" s="56">
        <f t="shared" si="48"/>
        <v>594583</v>
      </c>
      <c r="X97" s="122">
        <f t="shared" si="49"/>
        <v>4.5432329274996075E-2</v>
      </c>
      <c r="Y97" s="55">
        <f t="shared" si="50"/>
        <v>4.0412466964208082E-2</v>
      </c>
      <c r="Z97" s="56">
        <f t="shared" si="51"/>
        <v>594583</v>
      </c>
      <c r="AA97" s="124">
        <f t="shared" si="31"/>
        <v>594583</v>
      </c>
      <c r="AB97" s="51">
        <f t="shared" si="32"/>
        <v>2074.9596685849874</v>
      </c>
      <c r="AC97" s="55">
        <f t="shared" si="33"/>
        <v>4.7221419865720815E-2</v>
      </c>
      <c r="AD97" s="55">
        <f t="shared" si="34"/>
        <v>4.2192966861709147E-2</v>
      </c>
      <c r="AE97" s="116"/>
      <c r="AF97" s="160">
        <v>605957.50123826391</v>
      </c>
      <c r="AG97" s="118">
        <f t="shared" si="35"/>
        <v>2114.654095300295</v>
      </c>
      <c r="AH97" s="55">
        <f t="shared" si="52"/>
        <v>-1.8771120441648637E-2</v>
      </c>
      <c r="AI97" s="55">
        <f t="shared" si="52"/>
        <v>-1.8771120441648748E-2</v>
      </c>
      <c r="AJ97" s="119">
        <f t="shared" si="36"/>
        <v>0</v>
      </c>
      <c r="AL97" s="120">
        <v>434477</v>
      </c>
      <c r="AM97" s="50">
        <v>45484</v>
      </c>
      <c r="AN97" s="50">
        <v>114622</v>
      </c>
    </row>
    <row r="98" spans="1:40">
      <c r="A98" s="9" t="s">
        <v>220</v>
      </c>
      <c r="B98" s="23" t="s">
        <v>221</v>
      </c>
      <c r="E98" s="134">
        <v>222698</v>
      </c>
      <c r="F98" s="52">
        <v>117548.75</v>
      </c>
      <c r="G98" s="251">
        <f t="shared" si="37"/>
        <v>1894.5161050202576</v>
      </c>
      <c r="H98" s="53">
        <v>-3.9804399119791278E-2</v>
      </c>
      <c r="J98" s="131">
        <v>232406.93830012332</v>
      </c>
      <c r="K98" s="54">
        <v>117911.875</v>
      </c>
      <c r="L98" s="54">
        <f t="shared" si="38"/>
        <v>1971.0223274807845</v>
      </c>
      <c r="M98" s="127">
        <f t="shared" si="39"/>
        <v>3.0891438658429138E-3</v>
      </c>
      <c r="N98" s="120">
        <f t="shared" si="40"/>
        <v>233307</v>
      </c>
      <c r="O98" s="125">
        <f t="shared" si="41"/>
        <v>-4.1775595733658744E-2</v>
      </c>
      <c r="P98" s="55">
        <f t="shared" si="42"/>
        <v>-3.8815502693118398E-2</v>
      </c>
      <c r="Q98" s="125">
        <f t="shared" si="43"/>
        <v>4.0596342175639899E-2</v>
      </c>
      <c r="R98" s="55">
        <f t="shared" si="44"/>
        <v>3.7391689999999998E-2</v>
      </c>
      <c r="S98" s="56">
        <f t="shared" si="45"/>
        <v>233307</v>
      </c>
      <c r="T98" s="123">
        <f t="shared" si="46"/>
        <v>1</v>
      </c>
      <c r="U98" s="49">
        <f t="shared" si="47"/>
        <v>4.7067813796101143E-2</v>
      </c>
      <c r="V98" s="49">
        <f t="shared" si="30"/>
        <v>4.3843231879438983E-2</v>
      </c>
      <c r="W98" s="56">
        <f t="shared" si="48"/>
        <v>233307</v>
      </c>
      <c r="X98" s="122">
        <f t="shared" si="49"/>
        <v>4.7067813796101143E-2</v>
      </c>
      <c r="Y98" s="55">
        <f t="shared" si="50"/>
        <v>4.384323187943906E-2</v>
      </c>
      <c r="Z98" s="56">
        <f t="shared" si="51"/>
        <v>233307</v>
      </c>
      <c r="AA98" s="124">
        <f t="shared" si="31"/>
        <v>233307</v>
      </c>
      <c r="AB98" s="51">
        <f t="shared" si="32"/>
        <v>1978.6556697533647</v>
      </c>
      <c r="AC98" s="55">
        <f t="shared" si="33"/>
        <v>4.7638505958742305E-2</v>
      </c>
      <c r="AD98" s="55">
        <f t="shared" si="34"/>
        <v>4.4412166521121899E-2</v>
      </c>
      <c r="AE98" s="116"/>
      <c r="AF98" s="160">
        <v>242573.56947467074</v>
      </c>
      <c r="AG98" s="118">
        <f t="shared" si="35"/>
        <v>2057.2446114920208</v>
      </c>
      <c r="AH98" s="55">
        <f t="shared" si="52"/>
        <v>-3.8201068215052758E-2</v>
      </c>
      <c r="AI98" s="55">
        <f t="shared" si="52"/>
        <v>-3.8201068215052647E-2</v>
      </c>
      <c r="AJ98" s="119">
        <f t="shared" si="36"/>
        <v>0</v>
      </c>
      <c r="AL98" s="120">
        <v>177199</v>
      </c>
      <c r="AM98" s="50">
        <v>20029</v>
      </c>
      <c r="AN98" s="50">
        <v>36079</v>
      </c>
    </row>
    <row r="99" spans="1:40">
      <c r="A99" s="9" t="s">
        <v>222</v>
      </c>
      <c r="B99" s="23" t="s">
        <v>223</v>
      </c>
      <c r="E99" s="134">
        <v>883000</v>
      </c>
      <c r="F99" s="52">
        <v>497931.125</v>
      </c>
      <c r="G99" s="251">
        <f t="shared" si="37"/>
        <v>1773.3376277693026</v>
      </c>
      <c r="H99" s="53">
        <v>2.3972600793589205E-3</v>
      </c>
      <c r="J99" s="131">
        <v>883860.94893353828</v>
      </c>
      <c r="K99" s="54">
        <v>503442.40625</v>
      </c>
      <c r="L99" s="54">
        <f t="shared" si="38"/>
        <v>1755.6346822612111</v>
      </c>
      <c r="M99" s="127">
        <f t="shared" si="39"/>
        <v>1.1068360609110428E-2</v>
      </c>
      <c r="N99" s="120">
        <f t="shared" si="40"/>
        <v>925507</v>
      </c>
      <c r="O99" s="125">
        <f t="shared" si="41"/>
        <v>-9.740773529784974E-4</v>
      </c>
      <c r="P99" s="55">
        <f t="shared" si="42"/>
        <v>1.0083501816728013E-2</v>
      </c>
      <c r="Q99" s="125">
        <f t="shared" si="43"/>
        <v>4.8873915317814376E-2</v>
      </c>
      <c r="R99" s="55">
        <f t="shared" si="44"/>
        <v>3.7391689999999998E-2</v>
      </c>
      <c r="S99" s="56">
        <f t="shared" si="45"/>
        <v>926155.66722563014</v>
      </c>
      <c r="T99" s="123">
        <f t="shared" si="46"/>
        <v>0</v>
      </c>
      <c r="U99" s="49">
        <f t="shared" si="47"/>
        <v>4.8873915317814376E-2</v>
      </c>
      <c r="V99" s="49">
        <f t="shared" si="30"/>
        <v>3.7391689999999998E-2</v>
      </c>
      <c r="W99" s="56">
        <f t="shared" si="48"/>
        <v>926155.66722563014</v>
      </c>
      <c r="X99" s="122">
        <f t="shared" si="49"/>
        <v>4.8873915317814376E-2</v>
      </c>
      <c r="Y99" s="55">
        <f t="shared" si="50"/>
        <v>3.7391689999999977E-2</v>
      </c>
      <c r="Z99" s="56">
        <f t="shared" si="51"/>
        <v>926155.66722563014</v>
      </c>
      <c r="AA99" s="124">
        <f t="shared" si="31"/>
        <v>926155.66722563014</v>
      </c>
      <c r="AB99" s="51">
        <f t="shared" si="32"/>
        <v>1839.6457186121875</v>
      </c>
      <c r="AC99" s="55">
        <f t="shared" si="33"/>
        <v>4.8873915317814376E-2</v>
      </c>
      <c r="AD99" s="55">
        <f t="shared" si="34"/>
        <v>3.7391689999999755E-2</v>
      </c>
      <c r="AE99" s="116"/>
      <c r="AF99" s="160">
        <v>922904.79613573721</v>
      </c>
      <c r="AG99" s="118">
        <f t="shared" si="35"/>
        <v>1833.1884336287717</v>
      </c>
      <c r="AH99" s="55">
        <f t="shared" si="52"/>
        <v>3.5224338452941595E-3</v>
      </c>
      <c r="AI99" s="55">
        <f t="shared" si="52"/>
        <v>3.5224338452941595E-3</v>
      </c>
      <c r="AJ99" s="119">
        <f t="shared" si="36"/>
        <v>0</v>
      </c>
      <c r="AL99" s="120">
        <v>688399</v>
      </c>
      <c r="AM99" s="50">
        <v>75546</v>
      </c>
      <c r="AN99" s="50">
        <v>161562</v>
      </c>
    </row>
    <row r="100" spans="1:40">
      <c r="A100" s="9" t="s">
        <v>224</v>
      </c>
      <c r="B100" s="23" t="s">
        <v>225</v>
      </c>
      <c r="E100" s="134">
        <v>1622292</v>
      </c>
      <c r="F100" s="52">
        <v>983454</v>
      </c>
      <c r="G100" s="251">
        <f t="shared" si="37"/>
        <v>1649.5860507964785</v>
      </c>
      <c r="H100" s="53">
        <v>-2.6756768158978095E-2</v>
      </c>
      <c r="J100" s="131">
        <v>1669110.3590476473</v>
      </c>
      <c r="K100" s="54">
        <v>988083.5</v>
      </c>
      <c r="L100" s="54">
        <f t="shared" si="38"/>
        <v>1689.2401897690299</v>
      </c>
      <c r="M100" s="127">
        <f t="shared" si="39"/>
        <v>4.7073884492818685E-3</v>
      </c>
      <c r="N100" s="120">
        <f t="shared" si="40"/>
        <v>1697460</v>
      </c>
      <c r="O100" s="125">
        <f t="shared" si="41"/>
        <v>-2.8049888249666588E-2</v>
      </c>
      <c r="P100" s="55">
        <f t="shared" si="42"/>
        <v>-2.3474541520334902E-2</v>
      </c>
      <c r="Q100" s="125">
        <f t="shared" si="43"/>
        <v>4.2275095658886874E-2</v>
      </c>
      <c r="R100" s="55">
        <f t="shared" si="44"/>
        <v>3.7391689999999998E-2</v>
      </c>
      <c r="S100" s="56">
        <f t="shared" si="45"/>
        <v>1697460</v>
      </c>
      <c r="T100" s="123">
        <f t="shared" si="46"/>
        <v>0.60618570743279276</v>
      </c>
      <c r="U100" s="49">
        <f t="shared" si="47"/>
        <v>4.6570607358267679E-2</v>
      </c>
      <c r="V100" s="49">
        <f t="shared" si="30"/>
        <v>4.1667075797660422E-2</v>
      </c>
      <c r="W100" s="56">
        <f t="shared" si="48"/>
        <v>1697843.1237524587</v>
      </c>
      <c r="X100" s="122">
        <f t="shared" si="49"/>
        <v>4.6570607358267679E-2</v>
      </c>
      <c r="Y100" s="55">
        <f t="shared" si="50"/>
        <v>4.1667075797660491E-2</v>
      </c>
      <c r="Z100" s="56">
        <f t="shared" si="51"/>
        <v>1697843.1237524587</v>
      </c>
      <c r="AA100" s="124">
        <f t="shared" si="31"/>
        <v>1697843.1237524587</v>
      </c>
      <c r="AB100" s="51">
        <f t="shared" si="32"/>
        <v>1718.3194778097791</v>
      </c>
      <c r="AC100" s="55">
        <f t="shared" si="33"/>
        <v>4.6570607358267679E-2</v>
      </c>
      <c r="AD100" s="55">
        <f t="shared" si="34"/>
        <v>4.1667075797660713E-2</v>
      </c>
      <c r="AE100" s="116"/>
      <c r="AF100" s="160">
        <v>1743256.3793434538</v>
      </c>
      <c r="AG100" s="118">
        <f t="shared" si="35"/>
        <v>1764.2804270524239</v>
      </c>
      <c r="AH100" s="55">
        <f t="shared" si="52"/>
        <v>-2.6050818530834019E-2</v>
      </c>
      <c r="AI100" s="55">
        <f t="shared" si="52"/>
        <v>-2.6050818530833908E-2</v>
      </c>
      <c r="AJ100" s="119">
        <f t="shared" si="36"/>
        <v>0</v>
      </c>
      <c r="AL100" s="120">
        <v>1240512</v>
      </c>
      <c r="AM100" s="50">
        <v>150680</v>
      </c>
      <c r="AN100" s="50">
        <v>306268</v>
      </c>
    </row>
    <row r="101" spans="1:40">
      <c r="A101" s="9" t="s">
        <v>226</v>
      </c>
      <c r="B101" s="23" t="s">
        <v>227</v>
      </c>
      <c r="E101" s="134">
        <v>1116224</v>
      </c>
      <c r="F101" s="52">
        <v>613067.4375</v>
      </c>
      <c r="G101" s="251">
        <f t="shared" si="37"/>
        <v>1820.7197638024936</v>
      </c>
      <c r="H101" s="53">
        <v>2.9881968022488659E-2</v>
      </c>
      <c r="J101" s="131">
        <v>1081705.6414083873</v>
      </c>
      <c r="K101" s="54">
        <v>617798</v>
      </c>
      <c r="L101" s="54">
        <f t="shared" si="38"/>
        <v>1750.9050553876627</v>
      </c>
      <c r="M101" s="127">
        <f t="shared" si="39"/>
        <v>7.7162188213593108E-3</v>
      </c>
      <c r="N101" s="120">
        <f t="shared" si="40"/>
        <v>1166027</v>
      </c>
      <c r="O101" s="125">
        <f t="shared" si="41"/>
        <v>3.1911046101848584E-2</v>
      </c>
      <c r="P101" s="55">
        <f t="shared" si="42"/>
        <v>3.9873497537748159E-2</v>
      </c>
      <c r="Q101" s="125">
        <f t="shared" si="43"/>
        <v>4.5396431283499794E-2</v>
      </c>
      <c r="R101" s="55">
        <f t="shared" si="44"/>
        <v>3.7391689999999998E-2</v>
      </c>
      <c r="S101" s="56">
        <f t="shared" si="45"/>
        <v>1166896.5861129933</v>
      </c>
      <c r="T101" s="123">
        <f t="shared" si="46"/>
        <v>0</v>
      </c>
      <c r="U101" s="49">
        <f t="shared" si="47"/>
        <v>4.5396431283499794E-2</v>
      </c>
      <c r="V101" s="49">
        <f t="shared" si="30"/>
        <v>3.7391689999999998E-2</v>
      </c>
      <c r="W101" s="56">
        <f t="shared" si="48"/>
        <v>1166896.5861129933</v>
      </c>
      <c r="X101" s="122">
        <f t="shared" si="49"/>
        <v>4.5396431283499794E-2</v>
      </c>
      <c r="Y101" s="55">
        <f t="shared" si="50"/>
        <v>3.7391689999999977E-2</v>
      </c>
      <c r="Z101" s="56">
        <f t="shared" si="51"/>
        <v>1166896.5861129933</v>
      </c>
      <c r="AA101" s="124">
        <f t="shared" si="31"/>
        <v>1166896.5861129933</v>
      </c>
      <c r="AB101" s="51">
        <f t="shared" si="32"/>
        <v>1888.79955278747</v>
      </c>
      <c r="AC101" s="55">
        <f t="shared" si="33"/>
        <v>4.5396431283499794E-2</v>
      </c>
      <c r="AD101" s="55">
        <f t="shared" si="34"/>
        <v>3.7391690000000199E-2</v>
      </c>
      <c r="AE101" s="116"/>
      <c r="AF101" s="160">
        <v>1129534.1198626154</v>
      </c>
      <c r="AG101" s="118">
        <f t="shared" si="35"/>
        <v>1828.3227201490056</v>
      </c>
      <c r="AH101" s="55">
        <f t="shared" si="52"/>
        <v>3.3077766836226541E-2</v>
      </c>
      <c r="AI101" s="55">
        <f t="shared" si="52"/>
        <v>3.3077766836226541E-2</v>
      </c>
      <c r="AJ101" s="119">
        <f t="shared" si="36"/>
        <v>0</v>
      </c>
      <c r="AL101" s="120">
        <v>874717</v>
      </c>
      <c r="AM101" s="50">
        <v>88721</v>
      </c>
      <c r="AN101" s="50">
        <v>202589</v>
      </c>
    </row>
    <row r="102" spans="1:40">
      <c r="A102" s="9" t="s">
        <v>228</v>
      </c>
      <c r="B102" s="23" t="s">
        <v>229</v>
      </c>
      <c r="E102" s="134">
        <v>739705</v>
      </c>
      <c r="F102" s="52">
        <v>413861.6875</v>
      </c>
      <c r="G102" s="251">
        <f t="shared" si="37"/>
        <v>1787.3241769933102</v>
      </c>
      <c r="H102" s="53">
        <v>-2.6422676346009477E-2</v>
      </c>
      <c r="J102" s="131">
        <v>762253.30097170011</v>
      </c>
      <c r="K102" s="54">
        <v>415892.8125</v>
      </c>
      <c r="L102" s="54">
        <f t="shared" si="38"/>
        <v>1832.8119122561179</v>
      </c>
      <c r="M102" s="127">
        <f t="shared" si="39"/>
        <v>4.9077386512130783E-3</v>
      </c>
      <c r="N102" s="120">
        <f t="shared" si="40"/>
        <v>774067</v>
      </c>
      <c r="O102" s="125">
        <f t="shared" si="41"/>
        <v>-2.9581112922641539E-2</v>
      </c>
      <c r="P102" s="55">
        <f t="shared" si="42"/>
        <v>-2.4818550642664805E-2</v>
      </c>
      <c r="Q102" s="125">
        <f t="shared" si="43"/>
        <v>4.248293729346031E-2</v>
      </c>
      <c r="R102" s="55">
        <f t="shared" si="44"/>
        <v>3.7391689999999998E-2</v>
      </c>
      <c r="S102" s="56">
        <f t="shared" si="45"/>
        <v>774067</v>
      </c>
      <c r="T102" s="123">
        <f t="shared" si="46"/>
        <v>0.64089220510432032</v>
      </c>
      <c r="U102" s="49">
        <f t="shared" si="47"/>
        <v>4.7025289419493799E-2</v>
      </c>
      <c r="V102" s="49">
        <f t="shared" si="30"/>
        <v>4.1911858321253381E-2</v>
      </c>
      <c r="W102" s="56">
        <f t="shared" si="48"/>
        <v>774489.84171004663</v>
      </c>
      <c r="X102" s="122">
        <f t="shared" si="49"/>
        <v>4.7025289419493799E-2</v>
      </c>
      <c r="Y102" s="55">
        <f t="shared" si="50"/>
        <v>4.1911858321253437E-2</v>
      </c>
      <c r="Z102" s="56">
        <f t="shared" si="51"/>
        <v>774489.84171004663</v>
      </c>
      <c r="AA102" s="124">
        <f t="shared" si="31"/>
        <v>774489.84171004663</v>
      </c>
      <c r="AB102" s="51">
        <f t="shared" si="32"/>
        <v>1862.2342546736045</v>
      </c>
      <c r="AC102" s="55">
        <f t="shared" si="33"/>
        <v>4.7025289419493799E-2</v>
      </c>
      <c r="AD102" s="55">
        <f t="shared" si="34"/>
        <v>4.1911858321253215E-2</v>
      </c>
      <c r="AE102" s="116"/>
      <c r="AF102" s="160">
        <v>795657.97081932658</v>
      </c>
      <c r="AG102" s="118">
        <f t="shared" si="35"/>
        <v>1913.132294921126</v>
      </c>
      <c r="AH102" s="55">
        <f t="shared" si="52"/>
        <v>-2.6604558598818717E-2</v>
      </c>
      <c r="AI102" s="55">
        <f t="shared" si="52"/>
        <v>-2.6604558598818606E-2</v>
      </c>
      <c r="AJ102" s="119">
        <f t="shared" si="36"/>
        <v>0</v>
      </c>
      <c r="AL102" s="120">
        <v>579091</v>
      </c>
      <c r="AM102" s="50">
        <v>66503</v>
      </c>
      <c r="AN102" s="50">
        <v>128473</v>
      </c>
    </row>
    <row r="103" spans="1:40">
      <c r="A103" s="9" t="s">
        <v>230</v>
      </c>
      <c r="B103" s="23" t="s">
        <v>231</v>
      </c>
      <c r="E103" s="134">
        <v>490558</v>
      </c>
      <c r="F103" s="52">
        <v>242140.625</v>
      </c>
      <c r="G103" s="251">
        <f t="shared" si="37"/>
        <v>2025.921920371685</v>
      </c>
      <c r="H103" s="53">
        <v>-2.8526529801489509E-2</v>
      </c>
      <c r="J103" s="131">
        <v>506137.13597315724</v>
      </c>
      <c r="K103" s="54">
        <v>242885.5625</v>
      </c>
      <c r="L103" s="54">
        <f t="shared" si="38"/>
        <v>2083.850232856707</v>
      </c>
      <c r="M103" s="127">
        <f t="shared" si="39"/>
        <v>3.0764664128541952E-3</v>
      </c>
      <c r="N103" s="120">
        <f t="shared" si="40"/>
        <v>511439</v>
      </c>
      <c r="O103" s="125">
        <f t="shared" si="41"/>
        <v>-3.0780464158598031E-2</v>
      </c>
      <c r="P103" s="55">
        <f t="shared" si="42"/>
        <v>-2.7798692809899883E-2</v>
      </c>
      <c r="Q103" s="125">
        <f t="shared" si="43"/>
        <v>4.0583190691259041E-2</v>
      </c>
      <c r="R103" s="55">
        <f t="shared" si="44"/>
        <v>3.7391689999999998E-2</v>
      </c>
      <c r="S103" s="56">
        <f t="shared" si="45"/>
        <v>511439</v>
      </c>
      <c r="T103" s="123">
        <f t="shared" si="46"/>
        <v>0.71784874912588459</v>
      </c>
      <c r="U103" s="49">
        <f t="shared" si="47"/>
        <v>4.5661704143059589E-2</v>
      </c>
      <c r="V103" s="49">
        <f t="shared" si="30"/>
        <v>4.2454627494647824E-2</v>
      </c>
      <c r="W103" s="56">
        <f t="shared" si="48"/>
        <v>512957.71426101105</v>
      </c>
      <c r="X103" s="122">
        <f t="shared" si="49"/>
        <v>4.5661704143059589E-2</v>
      </c>
      <c r="Y103" s="55">
        <f t="shared" si="50"/>
        <v>4.245462749464779E-2</v>
      </c>
      <c r="Z103" s="56">
        <f t="shared" si="51"/>
        <v>512957.71426101105</v>
      </c>
      <c r="AA103" s="124">
        <f t="shared" si="31"/>
        <v>512957.71426101105</v>
      </c>
      <c r="AB103" s="51">
        <f t="shared" si="32"/>
        <v>2111.9316808343065</v>
      </c>
      <c r="AC103" s="55">
        <f t="shared" si="33"/>
        <v>4.5661704143059589E-2</v>
      </c>
      <c r="AD103" s="55">
        <f t="shared" si="34"/>
        <v>4.245462749464779E-2</v>
      </c>
      <c r="AE103" s="116"/>
      <c r="AF103" s="160">
        <v>528209.39898934669</v>
      </c>
      <c r="AG103" s="118">
        <f t="shared" si="35"/>
        <v>2174.7253873492241</v>
      </c>
      <c r="AH103" s="55">
        <f t="shared" si="52"/>
        <v>-2.8874315295255193E-2</v>
      </c>
      <c r="AI103" s="55">
        <f t="shared" si="52"/>
        <v>-2.8874315295255304E-2</v>
      </c>
      <c r="AJ103" s="119">
        <f t="shared" si="36"/>
        <v>0</v>
      </c>
      <c r="AL103" s="120">
        <v>393406</v>
      </c>
      <c r="AM103" s="50">
        <v>41023</v>
      </c>
      <c r="AN103" s="50">
        <v>77010</v>
      </c>
    </row>
    <row r="104" spans="1:40">
      <c r="A104" s="9" t="s">
        <v>232</v>
      </c>
      <c r="B104" s="23" t="s">
        <v>233</v>
      </c>
      <c r="E104" s="134">
        <v>1201964</v>
      </c>
      <c r="F104" s="52">
        <v>661256.5</v>
      </c>
      <c r="G104" s="251">
        <f t="shared" si="37"/>
        <v>1817.6970661157964</v>
      </c>
      <c r="H104" s="53">
        <v>3.0849810406797573E-2</v>
      </c>
      <c r="J104" s="131">
        <v>1161361.8727231333</v>
      </c>
      <c r="K104" s="54">
        <v>665965.0625</v>
      </c>
      <c r="L104" s="54">
        <f t="shared" si="38"/>
        <v>1743.8780772724597</v>
      </c>
      <c r="M104" s="127">
        <f t="shared" si="39"/>
        <v>7.1206294380470325E-3</v>
      </c>
      <c r="N104" s="120">
        <f t="shared" si="40"/>
        <v>1255472</v>
      </c>
      <c r="O104" s="125">
        <f t="shared" si="41"/>
        <v>3.4960788906961193E-2</v>
      </c>
      <c r="P104" s="55">
        <f t="shared" si="42"/>
        <v>4.2330361167676633E-2</v>
      </c>
      <c r="Q104" s="125">
        <f t="shared" si="43"/>
        <v>4.4778571806599388E-2</v>
      </c>
      <c r="R104" s="55">
        <f t="shared" si="44"/>
        <v>3.7391689999999998E-2</v>
      </c>
      <c r="S104" s="56">
        <f t="shared" si="45"/>
        <v>1255786.2312829474</v>
      </c>
      <c r="T104" s="123">
        <f t="shared" si="46"/>
        <v>0</v>
      </c>
      <c r="U104" s="49">
        <f t="shared" si="47"/>
        <v>4.4778571806599388E-2</v>
      </c>
      <c r="V104" s="49">
        <f t="shared" si="30"/>
        <v>3.7391689999999998E-2</v>
      </c>
      <c r="W104" s="56">
        <f t="shared" si="48"/>
        <v>1255786.2312829474</v>
      </c>
      <c r="X104" s="122">
        <f t="shared" si="49"/>
        <v>4.4778571806599388E-2</v>
      </c>
      <c r="Y104" s="55">
        <f t="shared" si="50"/>
        <v>3.7391689999999977E-2</v>
      </c>
      <c r="Z104" s="56">
        <f t="shared" si="51"/>
        <v>1255786.2312829474</v>
      </c>
      <c r="AA104" s="124">
        <f t="shared" si="31"/>
        <v>1255786.2312829474</v>
      </c>
      <c r="AB104" s="51">
        <f t="shared" si="32"/>
        <v>1885.6638313259073</v>
      </c>
      <c r="AC104" s="55">
        <f t="shared" si="33"/>
        <v>4.4778571806599388E-2</v>
      </c>
      <c r="AD104" s="55">
        <f t="shared" si="34"/>
        <v>3.7391689999999755E-2</v>
      </c>
      <c r="AE104" s="116"/>
      <c r="AF104" s="160">
        <v>1213342.2791702438</v>
      </c>
      <c r="AG104" s="118">
        <f t="shared" si="35"/>
        <v>1821.9308301480812</v>
      </c>
      <c r="AH104" s="55">
        <f t="shared" si="52"/>
        <v>3.4981021300707793E-2</v>
      </c>
      <c r="AI104" s="55">
        <f t="shared" si="52"/>
        <v>3.4981021300707571E-2</v>
      </c>
      <c r="AJ104" s="119">
        <f t="shared" si="36"/>
        <v>0</v>
      </c>
      <c r="AL104" s="120">
        <v>926105</v>
      </c>
      <c r="AM104" s="50">
        <v>94072</v>
      </c>
      <c r="AN104" s="50">
        <v>235295</v>
      </c>
    </row>
    <row r="105" spans="1:40">
      <c r="A105" s="9" t="s">
        <v>234</v>
      </c>
      <c r="B105" s="23" t="s">
        <v>235</v>
      </c>
      <c r="E105" s="134">
        <v>434713</v>
      </c>
      <c r="F105" s="52">
        <v>239908.109375</v>
      </c>
      <c r="G105" s="251">
        <f t="shared" si="37"/>
        <v>1811.9979400967259</v>
      </c>
      <c r="H105" s="53">
        <v>-1.7853665531677887E-2</v>
      </c>
      <c r="J105" s="131">
        <v>441468.83739710809</v>
      </c>
      <c r="K105" s="54">
        <v>241516.59375</v>
      </c>
      <c r="L105" s="54">
        <f t="shared" si="38"/>
        <v>1827.9027148506564</v>
      </c>
      <c r="M105" s="127">
        <f t="shared" si="39"/>
        <v>6.7045852647098503E-3</v>
      </c>
      <c r="N105" s="120">
        <f t="shared" si="40"/>
        <v>454148</v>
      </c>
      <c r="O105" s="125">
        <f t="shared" si="41"/>
        <v>-1.5303090104706762E-2</v>
      </c>
      <c r="P105" s="55">
        <f t="shared" si="42"/>
        <v>-8.7011057124174451E-3</v>
      </c>
      <c r="Q105" s="125">
        <f t="shared" si="43"/>
        <v>4.4346971038506489E-2</v>
      </c>
      <c r="R105" s="55">
        <f t="shared" si="44"/>
        <v>3.7391689999999998E-2</v>
      </c>
      <c r="S105" s="56">
        <f t="shared" si="45"/>
        <v>454148</v>
      </c>
      <c r="T105" s="123">
        <f t="shared" si="46"/>
        <v>0.22468962459438205</v>
      </c>
      <c r="U105" s="49">
        <f t="shared" si="47"/>
        <v>4.5942316286901042E-2</v>
      </c>
      <c r="V105" s="49">
        <f t="shared" ref="V105:V136" si="53">MAX(R105,NewMinGrowthPerHead(P105,$P$2,$L$1,$U$1,$T$2,AG105,G105,T105, $P$1))</f>
        <v>3.8976410355649388E-2</v>
      </c>
      <c r="W105" s="56">
        <f t="shared" si="48"/>
        <v>454684.72214002762</v>
      </c>
      <c r="X105" s="122">
        <f t="shared" si="49"/>
        <v>4.5942316286901042E-2</v>
      </c>
      <c r="Y105" s="55">
        <f t="shared" si="50"/>
        <v>3.897641035564936E-2</v>
      </c>
      <c r="Z105" s="56">
        <f t="shared" si="51"/>
        <v>454684.72214002762</v>
      </c>
      <c r="AA105" s="124">
        <f t="shared" ref="AA105:AA136" si="54">Z105</f>
        <v>454684.72214002762</v>
      </c>
      <c r="AB105" s="51">
        <f t="shared" ref="AB105:AB136" si="55">AA105/K105*1000</f>
        <v>1882.6231153735275</v>
      </c>
      <c r="AC105" s="55">
        <f t="shared" ref="AC105:AC136" si="56">AA105/E105-1</f>
        <v>4.5942316286901042E-2</v>
      </c>
      <c r="AD105" s="55">
        <f t="shared" ref="AD105:AD136" si="57">AB105/G105-1</f>
        <v>3.8976410355649582E-2</v>
      </c>
      <c r="AE105" s="116"/>
      <c r="AF105" s="160">
        <v>461187.49077865609</v>
      </c>
      <c r="AG105" s="118">
        <f t="shared" ref="AG105:AG136" si="58">AF105/K105*1000</f>
        <v>1909.5478435574619</v>
      </c>
      <c r="AH105" s="55">
        <f t="shared" si="52"/>
        <v>-1.4100054248326166E-2</v>
      </c>
      <c r="AI105" s="55">
        <f t="shared" si="52"/>
        <v>-1.4100054248326055E-2</v>
      </c>
      <c r="AJ105" s="119">
        <f t="shared" ref="AJ105:AJ136" si="59">IF(AF105=N105,1,0)</f>
        <v>0</v>
      </c>
      <c r="AL105" s="120">
        <v>334385</v>
      </c>
      <c r="AM105" s="50">
        <v>36697</v>
      </c>
      <c r="AN105" s="50">
        <v>83066</v>
      </c>
    </row>
    <row r="106" spans="1:40">
      <c r="A106" s="9" t="s">
        <v>236</v>
      </c>
      <c r="B106" s="23" t="s">
        <v>237</v>
      </c>
      <c r="E106" s="134">
        <v>703619</v>
      </c>
      <c r="F106" s="52">
        <v>397889.4375</v>
      </c>
      <c r="G106" s="251">
        <f t="shared" si="37"/>
        <v>1768.378181690234</v>
      </c>
      <c r="H106" s="53">
        <v>-3.3166409738740743E-3</v>
      </c>
      <c r="J106" s="131">
        <v>705383.79661823239</v>
      </c>
      <c r="K106" s="54">
        <v>399975.65625</v>
      </c>
      <c r="L106" s="54">
        <f t="shared" si="38"/>
        <v>1763.566821120085</v>
      </c>
      <c r="M106" s="127">
        <f t="shared" si="39"/>
        <v>5.2432121925829467E-3</v>
      </c>
      <c r="N106" s="120">
        <f t="shared" si="40"/>
        <v>733557</v>
      </c>
      <c r="O106" s="125">
        <f t="shared" si="41"/>
        <v>-2.5018956016472638E-3</v>
      </c>
      <c r="P106" s="55">
        <f t="shared" si="42"/>
        <v>2.7281986214127141E-3</v>
      </c>
      <c r="Q106" s="125">
        <f t="shared" si="43"/>
        <v>4.2830954757492101E-2</v>
      </c>
      <c r="R106" s="55">
        <f t="shared" si="44"/>
        <v>3.7391689999999998E-2</v>
      </c>
      <c r="S106" s="56">
        <f t="shared" si="45"/>
        <v>733755.67355551186</v>
      </c>
      <c r="T106" s="123">
        <f t="shared" si="46"/>
        <v>0</v>
      </c>
      <c r="U106" s="49">
        <f t="shared" si="47"/>
        <v>4.2830954757492101E-2</v>
      </c>
      <c r="V106" s="49">
        <f t="shared" si="53"/>
        <v>3.7391689999999998E-2</v>
      </c>
      <c r="W106" s="56">
        <f t="shared" si="48"/>
        <v>733755.67355551186</v>
      </c>
      <c r="X106" s="122">
        <f t="shared" si="49"/>
        <v>4.2830954757492101E-2</v>
      </c>
      <c r="Y106" s="55">
        <f t="shared" si="50"/>
        <v>3.7391689999999977E-2</v>
      </c>
      <c r="Z106" s="56">
        <f t="shared" si="51"/>
        <v>733755.67355551186</v>
      </c>
      <c r="AA106" s="124">
        <f t="shared" si="54"/>
        <v>733755.67355551186</v>
      </c>
      <c r="AB106" s="51">
        <f t="shared" si="55"/>
        <v>1834.5008304627586</v>
      </c>
      <c r="AC106" s="55">
        <f t="shared" si="56"/>
        <v>4.2830954757492101E-2</v>
      </c>
      <c r="AD106" s="55">
        <f t="shared" si="57"/>
        <v>3.7391689999999755E-2</v>
      </c>
      <c r="AE106" s="116"/>
      <c r="AF106" s="160">
        <v>736610.69419241033</v>
      </c>
      <c r="AG106" s="118">
        <f t="shared" si="58"/>
        <v>1841.6388164683719</v>
      </c>
      <c r="AH106" s="55">
        <f t="shared" si="52"/>
        <v>-3.8758881175742221E-3</v>
      </c>
      <c r="AI106" s="55">
        <f t="shared" si="52"/>
        <v>-3.8758881175743332E-3</v>
      </c>
      <c r="AJ106" s="119">
        <f t="shared" si="59"/>
        <v>0</v>
      </c>
      <c r="AL106" s="120">
        <v>545672</v>
      </c>
      <c r="AM106" s="50">
        <v>59278</v>
      </c>
      <c r="AN106" s="50">
        <v>128607</v>
      </c>
    </row>
    <row r="107" spans="1:40">
      <c r="A107" s="9" t="s">
        <v>238</v>
      </c>
      <c r="B107" s="23" t="s">
        <v>239</v>
      </c>
      <c r="E107" s="134">
        <v>711437</v>
      </c>
      <c r="F107" s="52">
        <v>362455.78125</v>
      </c>
      <c r="G107" s="251">
        <f t="shared" si="37"/>
        <v>1962.8242583039223</v>
      </c>
      <c r="H107" s="53">
        <v>-9.1768068775377465E-3</v>
      </c>
      <c r="J107" s="131">
        <v>720976.18825543509</v>
      </c>
      <c r="K107" s="54">
        <v>365919.3125</v>
      </c>
      <c r="L107" s="54">
        <f t="shared" si="38"/>
        <v>1970.3146667216015</v>
      </c>
      <c r="M107" s="127">
        <f t="shared" si="39"/>
        <v>9.5557346003845023E-3</v>
      </c>
      <c r="N107" s="120">
        <f t="shared" si="40"/>
        <v>744644</v>
      </c>
      <c r="O107" s="125">
        <f t="shared" si="41"/>
        <v>-1.3230933851667626E-2</v>
      </c>
      <c r="P107" s="55">
        <f t="shared" si="42"/>
        <v>-3.8016305436848752E-3</v>
      </c>
      <c r="Q107" s="125">
        <f t="shared" si="43"/>
        <v>4.7304729666284295E-2</v>
      </c>
      <c r="R107" s="55">
        <f t="shared" si="44"/>
        <v>3.7391689999999998E-2</v>
      </c>
      <c r="S107" s="56">
        <f t="shared" si="45"/>
        <v>745091.33495959232</v>
      </c>
      <c r="T107" s="123">
        <f t="shared" si="46"/>
        <v>9.8169930114522269E-2</v>
      </c>
      <c r="U107" s="49">
        <f t="shared" si="47"/>
        <v>4.8003731636259594E-2</v>
      </c>
      <c r="V107" s="49">
        <f t="shared" si="53"/>
        <v>3.8084075715833589E-2</v>
      </c>
      <c r="W107" s="56">
        <f t="shared" si="48"/>
        <v>745588.63082410558</v>
      </c>
      <c r="X107" s="122">
        <f t="shared" si="49"/>
        <v>4.8003731636259594E-2</v>
      </c>
      <c r="Y107" s="55">
        <f t="shared" si="50"/>
        <v>3.808407571583361E-2</v>
      </c>
      <c r="Z107" s="56">
        <f t="shared" si="51"/>
        <v>745588.63082410558</v>
      </c>
      <c r="AA107" s="124">
        <f t="shared" si="54"/>
        <v>745588.63082410558</v>
      </c>
      <c r="AB107" s="51">
        <f t="shared" si="55"/>
        <v>2037.5766059740438</v>
      </c>
      <c r="AC107" s="55">
        <f t="shared" si="56"/>
        <v>4.8003731636259594E-2</v>
      </c>
      <c r="AD107" s="55">
        <f t="shared" si="57"/>
        <v>3.808407571583361E-2</v>
      </c>
      <c r="AE107" s="116"/>
      <c r="AF107" s="160">
        <v>752564.57068030327</v>
      </c>
      <c r="AG107" s="118">
        <f t="shared" si="58"/>
        <v>2056.6407537735613</v>
      </c>
      <c r="AH107" s="55">
        <f t="shared" si="52"/>
        <v>-9.2695565642846312E-3</v>
      </c>
      <c r="AI107" s="55">
        <f t="shared" si="52"/>
        <v>-9.2695565642848532E-3</v>
      </c>
      <c r="AJ107" s="119">
        <f t="shared" si="59"/>
        <v>0</v>
      </c>
      <c r="AL107" s="120">
        <v>564644</v>
      </c>
      <c r="AM107" s="50">
        <v>58917</v>
      </c>
      <c r="AN107" s="50">
        <v>121083</v>
      </c>
    </row>
    <row r="108" spans="1:40">
      <c r="A108" s="9" t="s">
        <v>240</v>
      </c>
      <c r="B108" s="23" t="s">
        <v>241</v>
      </c>
      <c r="E108" s="134">
        <v>357143</v>
      </c>
      <c r="F108" s="52">
        <v>175923.09375</v>
      </c>
      <c r="G108" s="251">
        <f t="shared" si="37"/>
        <v>2030.1086820785858</v>
      </c>
      <c r="H108" s="53">
        <v>-1.770741684555821E-2</v>
      </c>
      <c r="J108" s="131">
        <v>364863.08033239038</v>
      </c>
      <c r="K108" s="54">
        <v>176687.609375</v>
      </c>
      <c r="L108" s="54">
        <f t="shared" si="38"/>
        <v>2065.017924137559</v>
      </c>
      <c r="M108" s="127">
        <f t="shared" si="39"/>
        <v>4.345737723817189E-3</v>
      </c>
      <c r="N108" s="120">
        <f t="shared" si="40"/>
        <v>372827</v>
      </c>
      <c r="O108" s="125">
        <f t="shared" si="41"/>
        <v>-2.1158842175419301E-2</v>
      </c>
      <c r="P108" s="55">
        <f t="shared" si="42"/>
        <v>-1.6905055230236221E-2</v>
      </c>
      <c r="Q108" s="125">
        <f t="shared" si="43"/>
        <v>4.1899922201607431E-2</v>
      </c>
      <c r="R108" s="55">
        <f t="shared" si="44"/>
        <v>3.7391689999999998E-2</v>
      </c>
      <c r="S108" s="56">
        <f t="shared" si="45"/>
        <v>372827</v>
      </c>
      <c r="T108" s="123">
        <f t="shared" si="46"/>
        <v>0.43654112925077393</v>
      </c>
      <c r="U108" s="49">
        <f t="shared" si="47"/>
        <v>4.4992196609699775E-2</v>
      </c>
      <c r="V108" s="49">
        <f t="shared" si="53"/>
        <v>4.0470584340807803E-2</v>
      </c>
      <c r="W108" s="56">
        <f t="shared" si="48"/>
        <v>373211.64807377802</v>
      </c>
      <c r="X108" s="122">
        <f t="shared" si="49"/>
        <v>4.4992196609699775E-2</v>
      </c>
      <c r="Y108" s="55">
        <f t="shared" si="50"/>
        <v>4.0470584340807747E-2</v>
      </c>
      <c r="Z108" s="56">
        <f t="shared" si="51"/>
        <v>373211.64807377802</v>
      </c>
      <c r="AA108" s="124">
        <f t="shared" si="54"/>
        <v>373211.64807377802</v>
      </c>
      <c r="AB108" s="51">
        <f t="shared" si="55"/>
        <v>2112.2683667176534</v>
      </c>
      <c r="AC108" s="55">
        <f t="shared" si="56"/>
        <v>4.4992196609699775E-2</v>
      </c>
      <c r="AD108" s="55">
        <f t="shared" si="57"/>
        <v>4.0470584340807747E-2</v>
      </c>
      <c r="AE108" s="116"/>
      <c r="AF108" s="160">
        <v>380902.98090532603</v>
      </c>
      <c r="AG108" s="118">
        <f t="shared" si="58"/>
        <v>2155.7990526483463</v>
      </c>
      <c r="AH108" s="55">
        <f t="shared" si="52"/>
        <v>-2.019236713051531E-2</v>
      </c>
      <c r="AI108" s="55">
        <f t="shared" si="52"/>
        <v>-2.0192367130515532E-2</v>
      </c>
      <c r="AJ108" s="119">
        <f t="shared" si="59"/>
        <v>0</v>
      </c>
      <c r="AL108" s="120">
        <v>277638</v>
      </c>
      <c r="AM108" s="50">
        <v>33666</v>
      </c>
      <c r="AN108" s="50">
        <v>61523</v>
      </c>
    </row>
    <row r="109" spans="1:40">
      <c r="A109" s="9" t="s">
        <v>242</v>
      </c>
      <c r="B109" s="23" t="s">
        <v>243</v>
      </c>
      <c r="E109" s="134">
        <v>403948</v>
      </c>
      <c r="F109" s="52">
        <v>239075.65625</v>
      </c>
      <c r="G109" s="251">
        <f t="shared" si="37"/>
        <v>1689.6241396388511</v>
      </c>
      <c r="H109" s="53">
        <v>-1.356456415196472E-2</v>
      </c>
      <c r="J109" s="131">
        <v>410043.60293220019</v>
      </c>
      <c r="K109" s="54">
        <v>240052.09375</v>
      </c>
      <c r="L109" s="54">
        <f t="shared" si="38"/>
        <v>1708.1442470534594</v>
      </c>
      <c r="M109" s="127">
        <f t="shared" si="39"/>
        <v>4.0842196788908325E-3</v>
      </c>
      <c r="N109" s="120">
        <f t="shared" si="40"/>
        <v>420995</v>
      </c>
      <c r="O109" s="125">
        <f t="shared" si="41"/>
        <v>-1.486574327366863E-2</v>
      </c>
      <c r="P109" s="55">
        <f t="shared" si="42"/>
        <v>-1.0842238555997419E-2</v>
      </c>
      <c r="Q109" s="125">
        <f t="shared" si="43"/>
        <v>4.1628625555015786E-2</v>
      </c>
      <c r="R109" s="55">
        <f t="shared" si="44"/>
        <v>3.7391689999999998E-2</v>
      </c>
      <c r="S109" s="56">
        <f t="shared" si="45"/>
        <v>420995</v>
      </c>
      <c r="T109" s="123">
        <f t="shared" si="46"/>
        <v>0.27998033714647946</v>
      </c>
      <c r="U109" s="49">
        <f t="shared" si="47"/>
        <v>4.3611372510485635E-2</v>
      </c>
      <c r="V109" s="49">
        <f t="shared" si="53"/>
        <v>3.9366371920709832E-2</v>
      </c>
      <c r="W109" s="56">
        <f t="shared" si="48"/>
        <v>421564.72670286568</v>
      </c>
      <c r="X109" s="122">
        <f t="shared" si="49"/>
        <v>4.3611372510485635E-2</v>
      </c>
      <c r="Y109" s="55">
        <f t="shared" si="50"/>
        <v>3.9366371920709797E-2</v>
      </c>
      <c r="Z109" s="56">
        <f t="shared" si="51"/>
        <v>421564.72670286568</v>
      </c>
      <c r="AA109" s="124">
        <f t="shared" si="54"/>
        <v>421564.72670286568</v>
      </c>
      <c r="AB109" s="51">
        <f t="shared" si="55"/>
        <v>1756.1385119260835</v>
      </c>
      <c r="AC109" s="55">
        <f t="shared" si="56"/>
        <v>4.3611372510485635E-2</v>
      </c>
      <c r="AD109" s="55">
        <f t="shared" si="57"/>
        <v>3.9366371920709797E-2</v>
      </c>
      <c r="AE109" s="116"/>
      <c r="AF109" s="160">
        <v>428168.78889947385</v>
      </c>
      <c r="AG109" s="118">
        <f t="shared" si="58"/>
        <v>1783.6494662920384</v>
      </c>
      <c r="AH109" s="55">
        <f t="shared" si="52"/>
        <v>-1.5423969163148588E-2</v>
      </c>
      <c r="AI109" s="55">
        <f t="shared" si="52"/>
        <v>-1.5423969163148588E-2</v>
      </c>
      <c r="AJ109" s="119">
        <f t="shared" si="59"/>
        <v>0</v>
      </c>
      <c r="AL109" s="120">
        <v>313706</v>
      </c>
      <c r="AM109" s="50">
        <v>36617</v>
      </c>
      <c r="AN109" s="50">
        <v>70672</v>
      </c>
    </row>
    <row r="110" spans="1:40">
      <c r="A110" s="9" t="s">
        <v>244</v>
      </c>
      <c r="B110" s="23" t="s">
        <v>245</v>
      </c>
      <c r="E110" s="134">
        <v>412424</v>
      </c>
      <c r="F110" s="52">
        <v>234526.75</v>
      </c>
      <c r="G110" s="251">
        <f t="shared" si="37"/>
        <v>1758.537139153636</v>
      </c>
      <c r="H110" s="53">
        <v>-2.9983502940992945E-2</v>
      </c>
      <c r="J110" s="131">
        <v>428333.04386111535</v>
      </c>
      <c r="K110" s="54">
        <v>236620.125</v>
      </c>
      <c r="L110" s="54">
        <f t="shared" si="38"/>
        <v>1810.2139192983495</v>
      </c>
      <c r="M110" s="127">
        <f t="shared" si="39"/>
        <v>8.9259540756012612E-3</v>
      </c>
      <c r="N110" s="120">
        <f t="shared" si="40"/>
        <v>433628</v>
      </c>
      <c r="O110" s="125">
        <f t="shared" si="41"/>
        <v>-3.7141761741533497E-2</v>
      </c>
      <c r="P110" s="55">
        <f t="shared" si="42"/>
        <v>-2.8547333325524171E-2</v>
      </c>
      <c r="Q110" s="125">
        <f t="shared" si="43"/>
        <v>4.6651400583350267E-2</v>
      </c>
      <c r="R110" s="55">
        <f t="shared" si="44"/>
        <v>3.7391689999999998E-2</v>
      </c>
      <c r="S110" s="56">
        <f t="shared" si="45"/>
        <v>433628</v>
      </c>
      <c r="T110" s="123">
        <f t="shared" si="46"/>
        <v>0.7371809767727352</v>
      </c>
      <c r="U110" s="49">
        <f t="shared" si="47"/>
        <v>5.1897095531492132E-2</v>
      </c>
      <c r="V110" s="49">
        <f t="shared" si="53"/>
        <v>4.2590976356894218E-2</v>
      </c>
      <c r="W110" s="56">
        <f t="shared" si="48"/>
        <v>433827.60772748012</v>
      </c>
      <c r="X110" s="122">
        <f t="shared" si="49"/>
        <v>5.1897095531492132E-2</v>
      </c>
      <c r="Y110" s="55">
        <f t="shared" si="50"/>
        <v>4.2590976356894128E-2</v>
      </c>
      <c r="Z110" s="56">
        <f t="shared" si="51"/>
        <v>433827.60772748012</v>
      </c>
      <c r="AA110" s="124">
        <f t="shared" si="54"/>
        <v>433827.60772748012</v>
      </c>
      <c r="AB110" s="51">
        <f t="shared" si="55"/>
        <v>1833.4349528700491</v>
      </c>
      <c r="AC110" s="55">
        <f t="shared" si="56"/>
        <v>5.1897095531492132E-2</v>
      </c>
      <c r="AD110" s="55">
        <f t="shared" si="57"/>
        <v>4.259097635689435E-2</v>
      </c>
      <c r="AE110" s="116"/>
      <c r="AF110" s="160">
        <v>447179.6371811654</v>
      </c>
      <c r="AG110" s="118">
        <f t="shared" si="58"/>
        <v>1889.8630755991926</v>
      </c>
      <c r="AH110" s="55">
        <f t="shared" si="52"/>
        <v>-2.9858312730541403E-2</v>
      </c>
      <c r="AI110" s="55">
        <f t="shared" si="52"/>
        <v>-2.9858312730541403E-2</v>
      </c>
      <c r="AJ110" s="119">
        <f t="shared" si="59"/>
        <v>0</v>
      </c>
      <c r="AL110" s="120">
        <v>320568</v>
      </c>
      <c r="AM110" s="50">
        <v>39440</v>
      </c>
      <c r="AN110" s="50">
        <v>73620</v>
      </c>
    </row>
    <row r="111" spans="1:40">
      <c r="A111" s="9" t="s">
        <v>246</v>
      </c>
      <c r="B111" s="23" t="s">
        <v>247</v>
      </c>
      <c r="E111" s="134">
        <v>326025</v>
      </c>
      <c r="F111" s="52">
        <v>182607.109375</v>
      </c>
      <c r="G111" s="251">
        <f t="shared" si="37"/>
        <v>1785.3905092516336</v>
      </c>
      <c r="H111" s="53">
        <v>1.8596536724029056E-2</v>
      </c>
      <c r="J111" s="131">
        <v>320083.15641960641</v>
      </c>
      <c r="K111" s="54">
        <v>184554.375</v>
      </c>
      <c r="L111" s="54">
        <f t="shared" si="38"/>
        <v>1734.3569147011899</v>
      </c>
      <c r="M111" s="127">
        <f t="shared" si="39"/>
        <v>1.0663690103111634E-2</v>
      </c>
      <c r="N111" s="120">
        <f t="shared" si="40"/>
        <v>341669</v>
      </c>
      <c r="O111" s="125">
        <f t="shared" si="41"/>
        <v>1.8563437223182877E-2</v>
      </c>
      <c r="P111" s="55">
        <f t="shared" si="42"/>
        <v>2.9425082068091024E-2</v>
      </c>
      <c r="Q111" s="125">
        <f t="shared" si="43"/>
        <v>4.8454113497703233E-2</v>
      </c>
      <c r="R111" s="55">
        <f t="shared" si="44"/>
        <v>3.7391689999999998E-2</v>
      </c>
      <c r="S111" s="56">
        <f t="shared" si="45"/>
        <v>341822.2523530887</v>
      </c>
      <c r="T111" s="123">
        <f t="shared" si="46"/>
        <v>0</v>
      </c>
      <c r="U111" s="49">
        <f t="shared" si="47"/>
        <v>4.8454113497703233E-2</v>
      </c>
      <c r="V111" s="49">
        <f t="shared" si="53"/>
        <v>3.7391689999999998E-2</v>
      </c>
      <c r="W111" s="56">
        <f t="shared" si="48"/>
        <v>341822.2523530887</v>
      </c>
      <c r="X111" s="122">
        <f t="shared" si="49"/>
        <v>4.8454113497703233E-2</v>
      </c>
      <c r="Y111" s="55">
        <f t="shared" si="50"/>
        <v>3.7391689999999977E-2</v>
      </c>
      <c r="Z111" s="56">
        <f t="shared" si="51"/>
        <v>341822.2523530887</v>
      </c>
      <c r="AA111" s="124">
        <f t="shared" si="54"/>
        <v>341822.2523530887</v>
      </c>
      <c r="AB111" s="51">
        <f t="shared" si="55"/>
        <v>1852.1492777025128</v>
      </c>
      <c r="AC111" s="55">
        <f t="shared" si="56"/>
        <v>4.8454113497703233E-2</v>
      </c>
      <c r="AD111" s="55">
        <f t="shared" si="57"/>
        <v>3.7391689999999977E-2</v>
      </c>
      <c r="AE111" s="116"/>
      <c r="AF111" s="160">
        <v>334315.01186611754</v>
      </c>
      <c r="AG111" s="118">
        <f t="shared" si="58"/>
        <v>1811.4716157019714</v>
      </c>
      <c r="AH111" s="55">
        <f t="shared" si="52"/>
        <v>2.2455588952067673E-2</v>
      </c>
      <c r="AI111" s="55">
        <f t="shared" si="52"/>
        <v>2.2455588952067673E-2</v>
      </c>
      <c r="AJ111" s="119">
        <f t="shared" si="59"/>
        <v>0</v>
      </c>
      <c r="AL111" s="120">
        <v>254873</v>
      </c>
      <c r="AM111" s="50">
        <v>27031</v>
      </c>
      <c r="AN111" s="50">
        <v>59765</v>
      </c>
    </row>
    <row r="112" spans="1:40">
      <c r="A112" s="9" t="s">
        <v>248</v>
      </c>
      <c r="B112" s="23" t="s">
        <v>249</v>
      </c>
      <c r="E112" s="134">
        <v>605428</v>
      </c>
      <c r="F112" s="52">
        <v>321457</v>
      </c>
      <c r="G112" s="251">
        <f t="shared" si="37"/>
        <v>1883.3872026429663</v>
      </c>
      <c r="H112" s="53">
        <v>1.8650542120485003E-2</v>
      </c>
      <c r="J112" s="131">
        <v>593513.44111830252</v>
      </c>
      <c r="K112" s="54">
        <v>324123.21875</v>
      </c>
      <c r="L112" s="54">
        <f t="shared" si="38"/>
        <v>1831.1352189060121</v>
      </c>
      <c r="M112" s="127">
        <f t="shared" si="39"/>
        <v>8.2941692045903626E-3</v>
      </c>
      <c r="N112" s="120">
        <f t="shared" si="40"/>
        <v>632934</v>
      </c>
      <c r="O112" s="125">
        <f t="shared" si="41"/>
        <v>2.0074623515261791E-2</v>
      </c>
      <c r="P112" s="55">
        <f t="shared" si="42"/>
        <v>2.8535295044006315E-2</v>
      </c>
      <c r="Q112" s="125">
        <f t="shared" si="43"/>
        <v>4.5995992208295977E-2</v>
      </c>
      <c r="R112" s="55">
        <f t="shared" si="44"/>
        <v>3.7391689999999998E-2</v>
      </c>
      <c r="S112" s="56">
        <f t="shared" si="45"/>
        <v>633275.26157068426</v>
      </c>
      <c r="T112" s="123">
        <f t="shared" si="46"/>
        <v>0</v>
      </c>
      <c r="U112" s="49">
        <f t="shared" si="47"/>
        <v>4.5995992208295977E-2</v>
      </c>
      <c r="V112" s="49">
        <f t="shared" si="53"/>
        <v>3.7391689999999998E-2</v>
      </c>
      <c r="W112" s="56">
        <f t="shared" si="48"/>
        <v>633275.26157068426</v>
      </c>
      <c r="X112" s="122">
        <f t="shared" si="49"/>
        <v>4.5995992208295977E-2</v>
      </c>
      <c r="Y112" s="55">
        <f t="shared" si="50"/>
        <v>3.7391689999999977E-2</v>
      </c>
      <c r="Z112" s="56">
        <f t="shared" si="51"/>
        <v>633275.26157068426</v>
      </c>
      <c r="AA112" s="124">
        <f t="shared" si="54"/>
        <v>633275.26157068426</v>
      </c>
      <c r="AB112" s="51">
        <f t="shared" si="55"/>
        <v>1953.8102330741594</v>
      </c>
      <c r="AC112" s="55">
        <f t="shared" si="56"/>
        <v>4.5995992208295977E-2</v>
      </c>
      <c r="AD112" s="55">
        <f t="shared" si="57"/>
        <v>3.7391690000000199E-2</v>
      </c>
      <c r="AE112" s="116"/>
      <c r="AF112" s="160">
        <v>619782.71221312496</v>
      </c>
      <c r="AG112" s="118">
        <f t="shared" si="58"/>
        <v>1912.1823934840365</v>
      </c>
      <c r="AH112" s="55">
        <f t="shared" si="52"/>
        <v>2.1769805920174745E-2</v>
      </c>
      <c r="AI112" s="55">
        <f t="shared" si="52"/>
        <v>2.1769805920174745E-2</v>
      </c>
      <c r="AJ112" s="119">
        <f t="shared" si="59"/>
        <v>0</v>
      </c>
      <c r="AL112" s="120">
        <v>468803</v>
      </c>
      <c r="AM112" s="50">
        <v>50757</v>
      </c>
      <c r="AN112" s="50">
        <v>113374</v>
      </c>
    </row>
    <row r="113" spans="1:40">
      <c r="A113" s="9" t="s">
        <v>250</v>
      </c>
      <c r="B113" s="23" t="s">
        <v>251</v>
      </c>
      <c r="E113" s="134">
        <v>366723</v>
      </c>
      <c r="F113" s="52">
        <v>178607.328125</v>
      </c>
      <c r="G113" s="251">
        <f t="shared" si="37"/>
        <v>2053.2360225631141</v>
      </c>
      <c r="H113" s="53">
        <v>-3.6562937038934096E-2</v>
      </c>
      <c r="J113" s="131">
        <v>381800.37813755474</v>
      </c>
      <c r="K113" s="54">
        <v>179520.9375</v>
      </c>
      <c r="L113" s="54">
        <f t="shared" si="38"/>
        <v>2126.7735310125299</v>
      </c>
      <c r="M113" s="127">
        <f t="shared" si="39"/>
        <v>5.1151841561651867E-3</v>
      </c>
      <c r="N113" s="120">
        <f t="shared" si="40"/>
        <v>382786</v>
      </c>
      <c r="O113" s="125">
        <f t="shared" si="41"/>
        <v>-3.9490212689424542E-2</v>
      </c>
      <c r="P113" s="55">
        <f t="shared" si="42"/>
        <v>-3.4577028243531704E-2</v>
      </c>
      <c r="Q113" s="125">
        <f t="shared" si="43"/>
        <v>4.2698139536425428E-2</v>
      </c>
      <c r="R113" s="55">
        <f t="shared" si="44"/>
        <v>3.7391689999999998E-2</v>
      </c>
      <c r="S113" s="56">
        <f t="shared" si="45"/>
        <v>382786</v>
      </c>
      <c r="T113" s="123">
        <f t="shared" si="46"/>
        <v>0.89288646206666755</v>
      </c>
      <c r="U113" s="49">
        <f t="shared" si="47"/>
        <v>4.9027818593875061E-2</v>
      </c>
      <c r="V113" s="49">
        <f t="shared" si="53"/>
        <v>4.368915635731481E-2</v>
      </c>
      <c r="W113" s="56">
        <f t="shared" si="48"/>
        <v>384702.62871820165</v>
      </c>
      <c r="X113" s="122">
        <f t="shared" si="49"/>
        <v>4.9027818593875061E-2</v>
      </c>
      <c r="Y113" s="55">
        <f t="shared" si="50"/>
        <v>4.368915635731474E-2</v>
      </c>
      <c r="Z113" s="56">
        <f t="shared" si="51"/>
        <v>384702.62871820165</v>
      </c>
      <c r="AA113" s="124">
        <f t="shared" si="54"/>
        <v>384702.62871820165</v>
      </c>
      <c r="AB113" s="51">
        <f t="shared" si="55"/>
        <v>2142.940172191345</v>
      </c>
      <c r="AC113" s="55">
        <f t="shared" si="56"/>
        <v>4.9027818593875061E-2</v>
      </c>
      <c r="AD113" s="55">
        <f t="shared" si="57"/>
        <v>4.368915635731474E-2</v>
      </c>
      <c r="AE113" s="116"/>
      <c r="AF113" s="160">
        <v>398427.99729722977</v>
      </c>
      <c r="AG113" s="118">
        <f t="shared" si="58"/>
        <v>2219.3957030623783</v>
      </c>
      <c r="AH113" s="55">
        <f t="shared" si="52"/>
        <v>-3.4448805485897904E-2</v>
      </c>
      <c r="AI113" s="55">
        <f t="shared" si="52"/>
        <v>-3.4448805485897793E-2</v>
      </c>
      <c r="AJ113" s="119">
        <f t="shared" si="59"/>
        <v>0</v>
      </c>
      <c r="AL113" s="120">
        <v>295788</v>
      </c>
      <c r="AM113" s="50">
        <v>34024</v>
      </c>
      <c r="AN113" s="50">
        <v>52974</v>
      </c>
    </row>
    <row r="114" spans="1:40">
      <c r="A114" s="9" t="s">
        <v>252</v>
      </c>
      <c r="B114" s="23" t="s">
        <v>253</v>
      </c>
      <c r="E114" s="134">
        <v>471384</v>
      </c>
      <c r="F114" s="52">
        <v>255215.78125</v>
      </c>
      <c r="G114" s="251">
        <f t="shared" si="37"/>
        <v>1847.0017711728003</v>
      </c>
      <c r="H114" s="53">
        <v>-2.234798843742769E-2</v>
      </c>
      <c r="J114" s="131">
        <v>484070.50911081856</v>
      </c>
      <c r="K114" s="54">
        <v>256610.453125</v>
      </c>
      <c r="L114" s="54">
        <f t="shared" si="38"/>
        <v>1886.4021446352315</v>
      </c>
      <c r="M114" s="127">
        <f t="shared" si="39"/>
        <v>5.4646772553372802E-3</v>
      </c>
      <c r="N114" s="120">
        <f t="shared" si="40"/>
        <v>493061</v>
      </c>
      <c r="O114" s="125">
        <f t="shared" si="41"/>
        <v>-2.62079777058144E-2</v>
      </c>
      <c r="P114" s="55">
        <f t="shared" si="42"/>
        <v>-2.0886518590154557E-2</v>
      </c>
      <c r="Q114" s="125">
        <f t="shared" si="43"/>
        <v>4.3060700773218885E-2</v>
      </c>
      <c r="R114" s="55">
        <f t="shared" si="44"/>
        <v>3.7391689999999998E-2</v>
      </c>
      <c r="S114" s="56">
        <f t="shared" si="45"/>
        <v>493061</v>
      </c>
      <c r="T114" s="123">
        <f t="shared" si="46"/>
        <v>0.53935490226351335</v>
      </c>
      <c r="U114" s="49">
        <f t="shared" si="47"/>
        <v>4.6885521343389414E-2</v>
      </c>
      <c r="V114" s="49">
        <f t="shared" si="53"/>
        <v>4.1195722758874648E-2</v>
      </c>
      <c r="W114" s="56">
        <f t="shared" si="48"/>
        <v>493485.08459293225</v>
      </c>
      <c r="X114" s="122">
        <f t="shared" si="49"/>
        <v>4.6885521343389414E-2</v>
      </c>
      <c r="Y114" s="55">
        <f t="shared" si="50"/>
        <v>4.119572275887462E-2</v>
      </c>
      <c r="Z114" s="56">
        <f t="shared" si="51"/>
        <v>493485.08459293225</v>
      </c>
      <c r="AA114" s="124">
        <f t="shared" si="54"/>
        <v>493485.08459293225</v>
      </c>
      <c r="AB114" s="51">
        <f t="shared" si="55"/>
        <v>1923.0903440731854</v>
      </c>
      <c r="AC114" s="55">
        <f t="shared" si="56"/>
        <v>4.6885521343389414E-2</v>
      </c>
      <c r="AD114" s="55">
        <f t="shared" si="57"/>
        <v>4.119572275887462E-2</v>
      </c>
      <c r="AE114" s="116"/>
      <c r="AF114" s="160">
        <v>505377.50122994848</v>
      </c>
      <c r="AG114" s="118">
        <f t="shared" si="58"/>
        <v>1969.4345848949854</v>
      </c>
      <c r="AH114" s="55">
        <f t="shared" si="52"/>
        <v>-2.3531749252931444E-2</v>
      </c>
      <c r="AI114" s="55">
        <f t="shared" si="52"/>
        <v>-2.3531749252931444E-2</v>
      </c>
      <c r="AJ114" s="119">
        <f t="shared" si="59"/>
        <v>0</v>
      </c>
      <c r="AL114" s="120">
        <v>368349</v>
      </c>
      <c r="AM114" s="50">
        <v>41547</v>
      </c>
      <c r="AN114" s="50">
        <v>83165</v>
      </c>
    </row>
    <row r="115" spans="1:40">
      <c r="A115" s="9" t="s">
        <v>254</v>
      </c>
      <c r="B115" s="23" t="s">
        <v>255</v>
      </c>
      <c r="E115" s="134">
        <v>456017</v>
      </c>
      <c r="F115" s="52">
        <v>235011.34375</v>
      </c>
      <c r="G115" s="251">
        <f t="shared" si="37"/>
        <v>1940.4042065522635</v>
      </c>
      <c r="H115" s="53">
        <v>4.3242615086451108E-2</v>
      </c>
      <c r="J115" s="131">
        <v>438006.74285181682</v>
      </c>
      <c r="K115" s="54">
        <v>238261.5625</v>
      </c>
      <c r="L115" s="54">
        <f t="shared" si="38"/>
        <v>1838.3441217121069</v>
      </c>
      <c r="M115" s="127">
        <f t="shared" si="39"/>
        <v>1.3830050490913903E-2</v>
      </c>
      <c r="N115" s="120">
        <f t="shared" si="40"/>
        <v>477462</v>
      </c>
      <c r="O115" s="125">
        <f t="shared" si="41"/>
        <v>4.1118675550335659E-2</v>
      </c>
      <c r="P115" s="55">
        <f t="shared" si="42"/>
        <v>5.5517399400230261E-2</v>
      </c>
      <c r="Q115" s="125">
        <f t="shared" si="43"/>
        <v>5.0228446479850586E-2</v>
      </c>
      <c r="R115" s="55">
        <f t="shared" si="44"/>
        <v>3.5901871296191941E-2</v>
      </c>
      <c r="S115" s="56">
        <f t="shared" si="45"/>
        <v>478922.02547840204</v>
      </c>
      <c r="T115" s="123">
        <f t="shared" si="46"/>
        <v>0</v>
      </c>
      <c r="U115" s="49">
        <f t="shared" si="47"/>
        <v>5.0228446479850586E-2</v>
      </c>
      <c r="V115" s="49">
        <f t="shared" si="53"/>
        <v>3.5901871296191941E-2</v>
      </c>
      <c r="W115" s="56">
        <f t="shared" si="48"/>
        <v>478922.02547840204</v>
      </c>
      <c r="X115" s="122">
        <f t="shared" si="49"/>
        <v>5.0228446479850586E-2</v>
      </c>
      <c r="Y115" s="55">
        <f t="shared" si="50"/>
        <v>3.5901871296192045E-2</v>
      </c>
      <c r="Z115" s="56">
        <f t="shared" si="51"/>
        <v>478922.02547840204</v>
      </c>
      <c r="AA115" s="124">
        <f t="shared" si="54"/>
        <v>478922.02547840204</v>
      </c>
      <c r="AB115" s="51">
        <f t="shared" si="55"/>
        <v>2010.0683486384928</v>
      </c>
      <c r="AC115" s="55">
        <f t="shared" si="56"/>
        <v>5.0228446479850586E-2</v>
      </c>
      <c r="AD115" s="55">
        <f t="shared" si="57"/>
        <v>3.5901871296192267E-2</v>
      </c>
      <c r="AE115" s="116"/>
      <c r="AF115" s="160">
        <v>457927.14971414977</v>
      </c>
      <c r="AG115" s="118">
        <f t="shared" si="58"/>
        <v>1921.9514256066786</v>
      </c>
      <c r="AH115" s="55">
        <f t="shared" si="52"/>
        <v>4.5847632701746965E-2</v>
      </c>
      <c r="AI115" s="55">
        <f t="shared" si="52"/>
        <v>4.5847632701746965E-2</v>
      </c>
      <c r="AJ115" s="119">
        <f t="shared" si="59"/>
        <v>0</v>
      </c>
      <c r="AL115" s="120">
        <v>344882</v>
      </c>
      <c r="AM115" s="50">
        <v>38716</v>
      </c>
      <c r="AN115" s="50">
        <v>93864</v>
      </c>
    </row>
    <row r="116" spans="1:40">
      <c r="A116" s="9" t="s">
        <v>256</v>
      </c>
      <c r="B116" s="23" t="s">
        <v>257</v>
      </c>
      <c r="E116" s="134">
        <v>797084</v>
      </c>
      <c r="F116" s="52">
        <v>437661.96875</v>
      </c>
      <c r="G116" s="251">
        <f t="shared" si="37"/>
        <v>1821.2320395956267</v>
      </c>
      <c r="H116" s="53">
        <v>3.0774049741078224E-2</v>
      </c>
      <c r="J116" s="131">
        <v>771711.28964007518</v>
      </c>
      <c r="K116" s="54">
        <v>441642.9375</v>
      </c>
      <c r="L116" s="54">
        <f t="shared" si="38"/>
        <v>1747.3647241105834</v>
      </c>
      <c r="M116" s="127">
        <f t="shared" si="39"/>
        <v>9.0959896775357763E-3</v>
      </c>
      <c r="N116" s="120">
        <f t="shared" si="40"/>
        <v>835122</v>
      </c>
      <c r="O116" s="125">
        <f t="shared" si="41"/>
        <v>3.287850093751854E-2</v>
      </c>
      <c r="P116" s="55">
        <f t="shared" si="42"/>
        <v>4.2273553120194762E-2</v>
      </c>
      <c r="Q116" s="125">
        <f t="shared" si="43"/>
        <v>4.6827794103801335E-2</v>
      </c>
      <c r="R116" s="55">
        <f t="shared" si="44"/>
        <v>3.7391689999999998E-2</v>
      </c>
      <c r="S116" s="56">
        <f t="shared" si="45"/>
        <v>835122</v>
      </c>
      <c r="T116" s="123">
        <f t="shared" si="46"/>
        <v>0</v>
      </c>
      <c r="U116" s="49">
        <f t="shared" si="47"/>
        <v>4.6827794103801335E-2</v>
      </c>
      <c r="V116" s="49">
        <f t="shared" si="53"/>
        <v>3.7391689999999998E-2</v>
      </c>
      <c r="W116" s="56">
        <f t="shared" si="48"/>
        <v>835122</v>
      </c>
      <c r="X116" s="122">
        <f t="shared" si="49"/>
        <v>4.6827794103801335E-2</v>
      </c>
      <c r="Y116" s="55">
        <f t="shared" si="50"/>
        <v>3.7391689999999977E-2</v>
      </c>
      <c r="Z116" s="56">
        <f t="shared" si="51"/>
        <v>835122</v>
      </c>
      <c r="AA116" s="124">
        <f t="shared" si="54"/>
        <v>835122</v>
      </c>
      <c r="AB116" s="51">
        <f t="shared" si="55"/>
        <v>1890.9438577855669</v>
      </c>
      <c r="AC116" s="55">
        <f t="shared" si="56"/>
        <v>4.7721444665806967E-2</v>
      </c>
      <c r="AD116" s="55">
        <f t="shared" si="57"/>
        <v>3.8277285197233057E-2</v>
      </c>
      <c r="AE116" s="116"/>
      <c r="AF116" s="160">
        <v>806780.3754875008</v>
      </c>
      <c r="AG116" s="118">
        <f t="shared" si="58"/>
        <v>1826.7706941141807</v>
      </c>
      <c r="AH116" s="55">
        <f t="shared" si="52"/>
        <v>3.5129293390873118E-2</v>
      </c>
      <c r="AI116" s="55">
        <f t="shared" si="52"/>
        <v>3.512929339087334E-2</v>
      </c>
      <c r="AJ116" s="119">
        <f t="shared" si="59"/>
        <v>0</v>
      </c>
      <c r="AL116" s="120">
        <v>594819</v>
      </c>
      <c r="AM116" s="50">
        <v>63533</v>
      </c>
      <c r="AN116" s="50">
        <v>176770</v>
      </c>
    </row>
    <row r="117" spans="1:40">
      <c r="A117" s="9" t="s">
        <v>258</v>
      </c>
      <c r="B117" s="23" t="s">
        <v>259</v>
      </c>
      <c r="E117" s="134">
        <v>487240</v>
      </c>
      <c r="F117" s="52">
        <v>248993.375</v>
      </c>
      <c r="G117" s="251">
        <f t="shared" si="37"/>
        <v>1956.8392130915129</v>
      </c>
      <c r="H117" s="53">
        <v>2.8846773726265429E-2</v>
      </c>
      <c r="J117" s="131">
        <v>472189.83189935563</v>
      </c>
      <c r="K117" s="54">
        <v>251494.125</v>
      </c>
      <c r="L117" s="54">
        <f t="shared" si="38"/>
        <v>1877.5382204230641</v>
      </c>
      <c r="M117" s="127">
        <f t="shared" si="39"/>
        <v>1.0043439910800922E-2</v>
      </c>
      <c r="N117" s="120">
        <f t="shared" si="40"/>
        <v>510664</v>
      </c>
      <c r="O117" s="125">
        <f t="shared" si="41"/>
        <v>3.1873130431686603E-2</v>
      </c>
      <c r="P117" s="55">
        <f t="shared" si="42"/>
        <v>4.2236686212747232E-2</v>
      </c>
      <c r="Q117" s="125">
        <f t="shared" si="43"/>
        <v>4.7810671102479274E-2</v>
      </c>
      <c r="R117" s="55">
        <f t="shared" si="44"/>
        <v>3.7391689999999998E-2</v>
      </c>
      <c r="S117" s="56">
        <f t="shared" si="45"/>
        <v>510664</v>
      </c>
      <c r="T117" s="123">
        <f t="shared" si="46"/>
        <v>0</v>
      </c>
      <c r="U117" s="49">
        <f t="shared" si="47"/>
        <v>4.7810671102479274E-2</v>
      </c>
      <c r="V117" s="49">
        <f t="shared" si="53"/>
        <v>3.7391689999999998E-2</v>
      </c>
      <c r="W117" s="56">
        <f t="shared" si="48"/>
        <v>510664</v>
      </c>
      <c r="X117" s="122">
        <f t="shared" si="49"/>
        <v>4.7810671102479274E-2</v>
      </c>
      <c r="Y117" s="55">
        <f t="shared" si="50"/>
        <v>3.7391689999999977E-2</v>
      </c>
      <c r="Z117" s="56">
        <f t="shared" si="51"/>
        <v>510664</v>
      </c>
      <c r="AA117" s="124">
        <f t="shared" si="54"/>
        <v>510664</v>
      </c>
      <c r="AB117" s="51">
        <f t="shared" si="55"/>
        <v>2030.5205936719196</v>
      </c>
      <c r="AC117" s="55">
        <f t="shared" si="56"/>
        <v>4.8074870700270944E-2</v>
      </c>
      <c r="AD117" s="55">
        <f t="shared" si="57"/>
        <v>3.7653262510005225E-2</v>
      </c>
      <c r="AE117" s="116"/>
      <c r="AF117" s="160">
        <v>493380.61049836379</v>
      </c>
      <c r="AG117" s="118">
        <f t="shared" si="58"/>
        <v>1961.7977576945934</v>
      </c>
      <c r="AH117" s="55">
        <f t="shared" si="52"/>
        <v>3.5030540588488535E-2</v>
      </c>
      <c r="AI117" s="55">
        <f t="shared" si="52"/>
        <v>3.5030540588488535E-2</v>
      </c>
      <c r="AJ117" s="119">
        <f t="shared" si="59"/>
        <v>0</v>
      </c>
      <c r="AL117" s="120">
        <v>371507</v>
      </c>
      <c r="AM117" s="50">
        <v>36271</v>
      </c>
      <c r="AN117" s="50">
        <v>102886</v>
      </c>
    </row>
    <row r="118" spans="1:40">
      <c r="A118" s="9" t="s">
        <v>260</v>
      </c>
      <c r="B118" s="23" t="s">
        <v>261</v>
      </c>
      <c r="E118" s="134">
        <v>692609</v>
      </c>
      <c r="F118" s="52">
        <v>386772.15625</v>
      </c>
      <c r="G118" s="251">
        <f t="shared" si="37"/>
        <v>1790.7416260655398</v>
      </c>
      <c r="H118" s="53">
        <v>-2.6747416710780958E-2</v>
      </c>
      <c r="J118" s="131">
        <v>707973.65949826839</v>
      </c>
      <c r="K118" s="54">
        <v>387949.21875</v>
      </c>
      <c r="L118" s="54">
        <f t="shared" si="38"/>
        <v>1824.9132238992772</v>
      </c>
      <c r="M118" s="127">
        <f t="shared" si="39"/>
        <v>3.0432968893427947E-3</v>
      </c>
      <c r="N118" s="120">
        <f t="shared" si="40"/>
        <v>723521</v>
      </c>
      <c r="O118" s="125">
        <f t="shared" si="41"/>
        <v>-2.1702303881131813E-2</v>
      </c>
      <c r="P118" s="55">
        <f t="shared" si="42"/>
        <v>-1.8725053545682213E-2</v>
      </c>
      <c r="Q118" s="125">
        <f t="shared" si="43"/>
        <v>4.0548780903207016E-2</v>
      </c>
      <c r="R118" s="55">
        <f t="shared" si="44"/>
        <v>3.7391689999999998E-2</v>
      </c>
      <c r="S118" s="56">
        <f t="shared" si="45"/>
        <v>723521</v>
      </c>
      <c r="T118" s="123">
        <f t="shared" si="46"/>
        <v>0.48353914901697126</v>
      </c>
      <c r="U118" s="49">
        <f t="shared" si="47"/>
        <v>4.3969527784063933E-2</v>
      </c>
      <c r="V118" s="49">
        <f t="shared" si="53"/>
        <v>4.0802058118171385E-2</v>
      </c>
      <c r="W118" s="56">
        <f t="shared" si="48"/>
        <v>723521</v>
      </c>
      <c r="X118" s="122">
        <f t="shared" si="49"/>
        <v>4.3969527784063933E-2</v>
      </c>
      <c r="Y118" s="55">
        <f t="shared" si="50"/>
        <v>4.0802058118171391E-2</v>
      </c>
      <c r="Z118" s="56">
        <f t="shared" si="51"/>
        <v>723521</v>
      </c>
      <c r="AA118" s="124">
        <f t="shared" si="54"/>
        <v>723521</v>
      </c>
      <c r="AB118" s="51">
        <f t="shared" si="55"/>
        <v>1864.988934199265</v>
      </c>
      <c r="AC118" s="55">
        <f t="shared" si="56"/>
        <v>4.4631242158273965E-2</v>
      </c>
      <c r="AD118" s="55">
        <f t="shared" si="57"/>
        <v>4.1461764809061163E-2</v>
      </c>
      <c r="AE118" s="116"/>
      <c r="AF118" s="160">
        <v>740187.64828413748</v>
      </c>
      <c r="AG118" s="118">
        <f t="shared" si="58"/>
        <v>1907.9498359838815</v>
      </c>
      <c r="AH118" s="55">
        <f t="shared" si="52"/>
        <v>-2.2516787902058577E-2</v>
      </c>
      <c r="AI118" s="55">
        <f t="shared" si="52"/>
        <v>-2.2516787902058577E-2</v>
      </c>
      <c r="AJ118" s="119">
        <f t="shared" si="59"/>
        <v>0</v>
      </c>
      <c r="AL118" s="120">
        <v>511792</v>
      </c>
      <c r="AM118" s="50">
        <v>58739</v>
      </c>
      <c r="AN118" s="50">
        <v>152990</v>
      </c>
    </row>
    <row r="119" spans="1:40">
      <c r="A119" s="9" t="s">
        <v>262</v>
      </c>
      <c r="B119" s="23" t="s">
        <v>263</v>
      </c>
      <c r="E119" s="134">
        <v>702333</v>
      </c>
      <c r="F119" s="52">
        <v>360567.53125</v>
      </c>
      <c r="G119" s="251">
        <f t="shared" si="37"/>
        <v>1947.8542551104981</v>
      </c>
      <c r="H119" s="53">
        <v>4.5981986972916777E-2</v>
      </c>
      <c r="J119" s="131">
        <v>669148.18987085228</v>
      </c>
      <c r="K119" s="54">
        <v>364165.25</v>
      </c>
      <c r="L119" s="54">
        <f t="shared" si="38"/>
        <v>1837.4850150332913</v>
      </c>
      <c r="M119" s="127">
        <f t="shared" si="39"/>
        <v>9.9779332252341035E-3</v>
      </c>
      <c r="N119" s="120">
        <f t="shared" si="40"/>
        <v>736013</v>
      </c>
      <c r="O119" s="125">
        <f t="shared" si="41"/>
        <v>4.9592617347664847E-2</v>
      </c>
      <c r="P119" s="55">
        <f t="shared" si="42"/>
        <v>6.0065382397258338E-2</v>
      </c>
      <c r="Q119" s="125">
        <f t="shared" si="43"/>
        <v>4.4997722506080473E-2</v>
      </c>
      <c r="R119" s="55">
        <f t="shared" si="44"/>
        <v>3.4673816257564383E-2</v>
      </c>
      <c r="S119" s="56">
        <f t="shared" si="45"/>
        <v>736013</v>
      </c>
      <c r="T119" s="123">
        <f t="shared" si="46"/>
        <v>0</v>
      </c>
      <c r="U119" s="49">
        <f t="shared" si="47"/>
        <v>4.4997722506080473E-2</v>
      </c>
      <c r="V119" s="49">
        <f t="shared" si="53"/>
        <v>3.4673816257564383E-2</v>
      </c>
      <c r="W119" s="56">
        <f t="shared" si="48"/>
        <v>736013</v>
      </c>
      <c r="X119" s="122">
        <f t="shared" si="49"/>
        <v>4.4997722506080473E-2</v>
      </c>
      <c r="Y119" s="55">
        <f t="shared" si="50"/>
        <v>3.4673816257564383E-2</v>
      </c>
      <c r="Z119" s="56">
        <f t="shared" si="51"/>
        <v>736013</v>
      </c>
      <c r="AA119" s="124">
        <f t="shared" si="54"/>
        <v>736013</v>
      </c>
      <c r="AB119" s="51">
        <f t="shared" si="55"/>
        <v>2021.0961919073829</v>
      </c>
      <c r="AC119" s="55">
        <f t="shared" si="56"/>
        <v>4.7954460348581085E-2</v>
      </c>
      <c r="AD119" s="55">
        <f t="shared" si="57"/>
        <v>3.7601343429429113E-2</v>
      </c>
      <c r="AE119" s="116"/>
      <c r="AF119" s="160">
        <v>699325.66609466053</v>
      </c>
      <c r="AG119" s="118">
        <f t="shared" si="58"/>
        <v>1920.3525489998306</v>
      </c>
      <c r="AH119" s="55">
        <f t="shared" si="52"/>
        <v>5.2461014494459501E-2</v>
      </c>
      <c r="AI119" s="55">
        <f t="shared" si="52"/>
        <v>5.2461014494459501E-2</v>
      </c>
      <c r="AJ119" s="119">
        <f t="shared" si="59"/>
        <v>0</v>
      </c>
      <c r="AL119" s="120">
        <v>529243</v>
      </c>
      <c r="AM119" s="50">
        <v>53937</v>
      </c>
      <c r="AN119" s="50">
        <v>152833</v>
      </c>
    </row>
    <row r="120" spans="1:40">
      <c r="A120" s="9" t="s">
        <v>264</v>
      </c>
      <c r="B120" s="23" t="s">
        <v>265</v>
      </c>
      <c r="E120" s="134">
        <v>573405</v>
      </c>
      <c r="F120" s="52">
        <v>293392.75</v>
      </c>
      <c r="G120" s="251">
        <f t="shared" si="37"/>
        <v>1954.393896918039</v>
      </c>
      <c r="H120" s="53">
        <v>6.2537189855226494E-2</v>
      </c>
      <c r="J120" s="131">
        <v>537796.78786035348</v>
      </c>
      <c r="K120" s="54">
        <v>295595.875</v>
      </c>
      <c r="L120" s="54">
        <f t="shared" si="38"/>
        <v>1819.3649957407338</v>
      </c>
      <c r="M120" s="127">
        <f t="shared" si="39"/>
        <v>7.5091323831280032E-3</v>
      </c>
      <c r="N120" s="120">
        <f t="shared" si="40"/>
        <v>594767</v>
      </c>
      <c r="O120" s="125">
        <f t="shared" si="41"/>
        <v>6.6211277090953313E-2</v>
      </c>
      <c r="P120" s="55">
        <f t="shared" si="42"/>
        <v>7.4217598719013456E-2</v>
      </c>
      <c r="Q120" s="125">
        <f t="shared" si="43"/>
        <v>3.8593215025997329E-2</v>
      </c>
      <c r="R120" s="55">
        <f t="shared" si="44"/>
        <v>3.085240782814952E-2</v>
      </c>
      <c r="S120" s="56">
        <f t="shared" si="45"/>
        <v>595534.542461982</v>
      </c>
      <c r="T120" s="123">
        <f t="shared" si="46"/>
        <v>0</v>
      </c>
      <c r="U120" s="49">
        <f t="shared" si="47"/>
        <v>3.8593215025997329E-2</v>
      </c>
      <c r="V120" s="49">
        <f t="shared" si="53"/>
        <v>3.085240782814952E-2</v>
      </c>
      <c r="W120" s="56">
        <f t="shared" si="48"/>
        <v>595534.542461982</v>
      </c>
      <c r="X120" s="122">
        <f t="shared" si="49"/>
        <v>3.8593215025997329E-2</v>
      </c>
      <c r="Y120" s="55">
        <f t="shared" si="50"/>
        <v>3.0852407828149575E-2</v>
      </c>
      <c r="Z120" s="56">
        <f t="shared" si="51"/>
        <v>595534.542461982</v>
      </c>
      <c r="AA120" s="124">
        <f t="shared" si="54"/>
        <v>595534.542461982</v>
      </c>
      <c r="AB120" s="51">
        <f t="shared" si="55"/>
        <v>2014.6916544826006</v>
      </c>
      <c r="AC120" s="55">
        <f t="shared" si="56"/>
        <v>3.8593215025997329E-2</v>
      </c>
      <c r="AD120" s="55">
        <f t="shared" si="57"/>
        <v>3.0852407828149353E-2</v>
      </c>
      <c r="AE120" s="116"/>
      <c r="AF120" s="160">
        <v>562757.71564789163</v>
      </c>
      <c r="AG120" s="118">
        <f t="shared" si="58"/>
        <v>1903.8077430812984</v>
      </c>
      <c r="AH120" s="55">
        <f t="shared" si="52"/>
        <v>5.8243229551024678E-2</v>
      </c>
      <c r="AI120" s="55">
        <f t="shared" si="52"/>
        <v>5.8243229551024678E-2</v>
      </c>
      <c r="AJ120" s="119">
        <f t="shared" si="59"/>
        <v>0</v>
      </c>
      <c r="AL120" s="120">
        <v>415594</v>
      </c>
      <c r="AM120" s="50">
        <v>46691</v>
      </c>
      <c r="AN120" s="50">
        <v>132482</v>
      </c>
    </row>
    <row r="121" spans="1:40">
      <c r="A121" s="9" t="s">
        <v>266</v>
      </c>
      <c r="B121" s="23" t="s">
        <v>267</v>
      </c>
      <c r="E121" s="134">
        <v>648954</v>
      </c>
      <c r="F121" s="52">
        <v>331951.25</v>
      </c>
      <c r="G121" s="251">
        <f t="shared" si="37"/>
        <v>1954.9677851792997</v>
      </c>
      <c r="H121" s="53">
        <v>4.168446635564993E-2</v>
      </c>
      <c r="J121" s="131">
        <v>623423.58996397152</v>
      </c>
      <c r="K121" s="54">
        <v>335825.71875</v>
      </c>
      <c r="L121" s="54">
        <f t="shared" si="38"/>
        <v>1856.3902499321948</v>
      </c>
      <c r="M121" s="127">
        <f t="shared" si="39"/>
        <v>1.1671800452626613E-2</v>
      </c>
      <c r="N121" s="120">
        <f t="shared" si="40"/>
        <v>680107</v>
      </c>
      <c r="O121" s="125">
        <f t="shared" si="41"/>
        <v>4.0951947354934015E-2</v>
      </c>
      <c r="P121" s="55">
        <f t="shared" si="42"/>
        <v>5.3101730765233945E-2</v>
      </c>
      <c r="Q121" s="125">
        <f t="shared" si="43"/>
        <v>4.8652607998512343E-2</v>
      </c>
      <c r="R121" s="55">
        <f t="shared" si="44"/>
        <v>3.6554154745976231E-2</v>
      </c>
      <c r="S121" s="56">
        <f t="shared" si="45"/>
        <v>680527.30457106663</v>
      </c>
      <c r="T121" s="123">
        <f t="shared" si="46"/>
        <v>0</v>
      </c>
      <c r="U121" s="49">
        <f t="shared" si="47"/>
        <v>4.8652607998512343E-2</v>
      </c>
      <c r="V121" s="49">
        <f t="shared" si="53"/>
        <v>3.6554154745976231E-2</v>
      </c>
      <c r="W121" s="56">
        <f t="shared" si="48"/>
        <v>680527.30457106663</v>
      </c>
      <c r="X121" s="122">
        <f t="shared" si="49"/>
        <v>4.8652607998512343E-2</v>
      </c>
      <c r="Y121" s="55">
        <f t="shared" si="50"/>
        <v>3.6554154745976231E-2</v>
      </c>
      <c r="Z121" s="56">
        <f t="shared" si="51"/>
        <v>680527.30457106663</v>
      </c>
      <c r="AA121" s="124">
        <f t="shared" si="54"/>
        <v>680527.30457106663</v>
      </c>
      <c r="AB121" s="51">
        <f t="shared" si="55"/>
        <v>2026.4299801221423</v>
      </c>
      <c r="AC121" s="55">
        <f t="shared" si="56"/>
        <v>4.8652607998512343E-2</v>
      </c>
      <c r="AD121" s="55">
        <f t="shared" si="57"/>
        <v>3.6554154745976231E-2</v>
      </c>
      <c r="AE121" s="116"/>
      <c r="AF121" s="160">
        <v>651992.7241149022</v>
      </c>
      <c r="AG121" s="118">
        <f t="shared" si="58"/>
        <v>1941.4615609004848</v>
      </c>
      <c r="AH121" s="55">
        <f t="shared" si="52"/>
        <v>4.3765182341414688E-2</v>
      </c>
      <c r="AI121" s="55">
        <f t="shared" si="52"/>
        <v>4.376518234141491E-2</v>
      </c>
      <c r="AJ121" s="119">
        <f t="shared" si="59"/>
        <v>0</v>
      </c>
      <c r="AL121" s="120">
        <v>477806</v>
      </c>
      <c r="AM121" s="50">
        <v>57259</v>
      </c>
      <c r="AN121" s="50">
        <v>145042</v>
      </c>
    </row>
    <row r="122" spans="1:40">
      <c r="A122" s="9" t="s">
        <v>268</v>
      </c>
      <c r="B122" s="23" t="s">
        <v>269</v>
      </c>
      <c r="E122" s="134">
        <v>804802</v>
      </c>
      <c r="F122" s="52">
        <v>422190.90625</v>
      </c>
      <c r="G122" s="251">
        <f t="shared" si="37"/>
        <v>1906.2513855365637</v>
      </c>
      <c r="H122" s="53">
        <v>-1.9077907227071034E-2</v>
      </c>
      <c r="J122" s="131">
        <v>818919.82031943207</v>
      </c>
      <c r="K122" s="54">
        <v>425217.75</v>
      </c>
      <c r="L122" s="54">
        <f t="shared" si="38"/>
        <v>1925.8834334160135</v>
      </c>
      <c r="M122" s="127">
        <f t="shared" si="39"/>
        <v>7.1693722086179079E-3</v>
      </c>
      <c r="N122" s="120">
        <f t="shared" si="40"/>
        <v>843160</v>
      </c>
      <c r="O122" s="125">
        <f t="shared" si="41"/>
        <v>-1.7239563592349239E-2</v>
      </c>
      <c r="P122" s="55">
        <f t="shared" si="42"/>
        <v>-1.0193788231839029E-2</v>
      </c>
      <c r="Q122" s="125">
        <f t="shared" si="43"/>
        <v>4.4829137151737086E-2</v>
      </c>
      <c r="R122" s="55">
        <f t="shared" si="44"/>
        <v>3.7391689999999998E-2</v>
      </c>
      <c r="S122" s="56">
        <f t="shared" si="45"/>
        <v>843160</v>
      </c>
      <c r="T122" s="123">
        <f t="shared" si="46"/>
        <v>0.26323533200359017</v>
      </c>
      <c r="U122" s="49">
        <f t="shared" si="47"/>
        <v>4.6699028228343709E-2</v>
      </c>
      <c r="V122" s="49">
        <f t="shared" si="53"/>
        <v>3.924827055953975E-2</v>
      </c>
      <c r="W122" s="56">
        <f t="shared" si="48"/>
        <v>843160</v>
      </c>
      <c r="X122" s="122">
        <f t="shared" si="49"/>
        <v>4.6699028228343709E-2</v>
      </c>
      <c r="Y122" s="55">
        <f t="shared" si="50"/>
        <v>3.9248270559539833E-2</v>
      </c>
      <c r="Z122" s="56">
        <f t="shared" si="51"/>
        <v>843160</v>
      </c>
      <c r="AA122" s="124">
        <f t="shared" si="54"/>
        <v>843160</v>
      </c>
      <c r="AB122" s="51">
        <f t="shared" si="55"/>
        <v>1982.8899428586883</v>
      </c>
      <c r="AC122" s="55">
        <f t="shared" si="56"/>
        <v>4.7661412372235645E-2</v>
      </c>
      <c r="AD122" s="55">
        <f t="shared" si="57"/>
        <v>4.0203804127624476E-2</v>
      </c>
      <c r="AE122" s="116"/>
      <c r="AF122" s="160">
        <v>856075.73504028551</v>
      </c>
      <c r="AG122" s="118">
        <f t="shared" si="58"/>
        <v>2013.2643452449611</v>
      </c>
      <c r="AH122" s="55">
        <f t="shared" si="52"/>
        <v>-1.5087140671821153E-2</v>
      </c>
      <c r="AI122" s="55">
        <f t="shared" si="52"/>
        <v>-1.5087140671821264E-2</v>
      </c>
      <c r="AJ122" s="119">
        <f t="shared" si="59"/>
        <v>0</v>
      </c>
      <c r="AL122" s="120">
        <v>602714</v>
      </c>
      <c r="AM122" s="50">
        <v>63846</v>
      </c>
      <c r="AN122" s="50">
        <v>176600</v>
      </c>
    </row>
    <row r="123" spans="1:40">
      <c r="A123" s="9" t="s">
        <v>270</v>
      </c>
      <c r="B123" s="23" t="s">
        <v>271</v>
      </c>
      <c r="E123" s="134">
        <v>778821</v>
      </c>
      <c r="F123" s="52">
        <v>439261.75</v>
      </c>
      <c r="G123" s="251">
        <f t="shared" si="37"/>
        <v>1773.0225770853028</v>
      </c>
      <c r="H123" s="53">
        <v>-1.3095370436357667E-2</v>
      </c>
      <c r="J123" s="131">
        <v>783836.05604959058</v>
      </c>
      <c r="K123" s="54">
        <v>439611</v>
      </c>
      <c r="L123" s="54">
        <f t="shared" si="38"/>
        <v>1783.0219354146975</v>
      </c>
      <c r="M123" s="127">
        <f t="shared" si="39"/>
        <v>7.950840245025681E-4</v>
      </c>
      <c r="N123" s="120">
        <f t="shared" si="40"/>
        <v>810025</v>
      </c>
      <c r="O123" s="125">
        <f t="shared" si="41"/>
        <v>-6.3980930844973471E-3</v>
      </c>
      <c r="P123" s="55">
        <f t="shared" si="42"/>
        <v>-5.6080960815936276E-3</v>
      </c>
      <c r="Q123" s="125">
        <f t="shared" si="43"/>
        <v>3.8216503559870718E-2</v>
      </c>
      <c r="R123" s="55">
        <f t="shared" si="44"/>
        <v>3.7391689999999998E-2</v>
      </c>
      <c r="S123" s="56">
        <f t="shared" si="45"/>
        <v>810025</v>
      </c>
      <c r="T123" s="123">
        <f t="shared" si="46"/>
        <v>0.14481849145496778</v>
      </c>
      <c r="U123" s="49">
        <f t="shared" si="47"/>
        <v>3.9238710441679592E-2</v>
      </c>
      <c r="V123" s="49">
        <f t="shared" si="53"/>
        <v>3.8413084787131006E-2</v>
      </c>
      <c r="W123" s="56">
        <f t="shared" si="48"/>
        <v>810025</v>
      </c>
      <c r="X123" s="122">
        <f t="shared" si="49"/>
        <v>3.9238710441679592E-2</v>
      </c>
      <c r="Y123" s="55">
        <f t="shared" si="50"/>
        <v>3.8413084787130902E-2</v>
      </c>
      <c r="Z123" s="56">
        <f t="shared" si="51"/>
        <v>810025</v>
      </c>
      <c r="AA123" s="124">
        <f t="shared" si="54"/>
        <v>810025</v>
      </c>
      <c r="AB123" s="51">
        <f t="shared" si="55"/>
        <v>1842.5949305181171</v>
      </c>
      <c r="AC123" s="55">
        <f t="shared" si="56"/>
        <v>4.0065689035092777E-2</v>
      </c>
      <c r="AD123" s="55">
        <f t="shared" si="57"/>
        <v>3.923940638544221E-2</v>
      </c>
      <c r="AE123" s="116"/>
      <c r="AF123" s="160">
        <v>819260.06676834752</v>
      </c>
      <c r="AG123" s="118">
        <f t="shared" si="58"/>
        <v>1863.6022910444631</v>
      </c>
      <c r="AH123" s="55">
        <f t="shared" si="52"/>
        <v>-1.1272448326178242E-2</v>
      </c>
      <c r="AI123" s="55">
        <f t="shared" si="52"/>
        <v>-1.1272448326178242E-2</v>
      </c>
      <c r="AJ123" s="119">
        <f t="shared" si="59"/>
        <v>0</v>
      </c>
      <c r="AL123" s="120">
        <v>580188</v>
      </c>
      <c r="AM123" s="50">
        <v>65487</v>
      </c>
      <c r="AN123" s="50">
        <v>164350</v>
      </c>
    </row>
    <row r="124" spans="1:40">
      <c r="A124" s="9" t="s">
        <v>272</v>
      </c>
      <c r="B124" s="23" t="s">
        <v>273</v>
      </c>
      <c r="E124" s="134">
        <v>671220</v>
      </c>
      <c r="F124" s="52">
        <v>349809.375</v>
      </c>
      <c r="G124" s="251">
        <f t="shared" si="37"/>
        <v>1918.8164982713799</v>
      </c>
      <c r="H124" s="53">
        <v>1.2240194440892083E-2</v>
      </c>
      <c r="J124" s="131">
        <v>661199.02220246533</v>
      </c>
      <c r="K124" s="54">
        <v>352776.875</v>
      </c>
      <c r="L124" s="54">
        <f t="shared" si="38"/>
        <v>1874.2697411854599</v>
      </c>
      <c r="M124" s="127">
        <f t="shared" si="39"/>
        <v>8.4831917383574318E-3</v>
      </c>
      <c r="N124" s="120">
        <f t="shared" si="40"/>
        <v>702971</v>
      </c>
      <c r="O124" s="125">
        <f t="shared" si="41"/>
        <v>1.5155766208114763E-2</v>
      </c>
      <c r="P124" s="55">
        <f t="shared" si="42"/>
        <v>2.3767527217157358E-2</v>
      </c>
      <c r="Q124" s="125">
        <f t="shared" si="43"/>
        <v>4.6192082614048724E-2</v>
      </c>
      <c r="R124" s="55">
        <f t="shared" si="44"/>
        <v>3.7391689999999998E-2</v>
      </c>
      <c r="S124" s="56">
        <f t="shared" si="45"/>
        <v>702971</v>
      </c>
      <c r="T124" s="123">
        <f t="shared" si="46"/>
        <v>0</v>
      </c>
      <c r="U124" s="49">
        <f t="shared" si="47"/>
        <v>4.6192082614048724E-2</v>
      </c>
      <c r="V124" s="49">
        <f t="shared" si="53"/>
        <v>3.7391689999999998E-2</v>
      </c>
      <c r="W124" s="56">
        <f t="shared" si="48"/>
        <v>702971</v>
      </c>
      <c r="X124" s="122">
        <f t="shared" si="49"/>
        <v>4.6192082614048724E-2</v>
      </c>
      <c r="Y124" s="55">
        <f t="shared" si="50"/>
        <v>3.7391689999999977E-2</v>
      </c>
      <c r="Z124" s="56">
        <f t="shared" si="51"/>
        <v>702971</v>
      </c>
      <c r="AA124" s="124">
        <f t="shared" si="54"/>
        <v>702971</v>
      </c>
      <c r="AB124" s="51">
        <f t="shared" si="55"/>
        <v>1992.678800162284</v>
      </c>
      <c r="AC124" s="55">
        <f t="shared" si="56"/>
        <v>4.7303417657399871E-2</v>
      </c>
      <c r="AD124" s="55">
        <f t="shared" si="57"/>
        <v>3.8493676679059785E-2</v>
      </c>
      <c r="AE124" s="116"/>
      <c r="AF124" s="160">
        <v>691301.8363898833</v>
      </c>
      <c r="AG124" s="118">
        <f t="shared" si="58"/>
        <v>1959.6007714221157</v>
      </c>
      <c r="AH124" s="55">
        <f t="shared" si="52"/>
        <v>1.6879983526523423E-2</v>
      </c>
      <c r="AI124" s="55">
        <f t="shared" si="52"/>
        <v>1.6879983526523645E-2</v>
      </c>
      <c r="AJ124" s="119">
        <f t="shared" si="59"/>
        <v>0</v>
      </c>
      <c r="AL124" s="120">
        <v>493181</v>
      </c>
      <c r="AM124" s="50">
        <v>52775</v>
      </c>
      <c r="AN124" s="50">
        <v>157015</v>
      </c>
    </row>
    <row r="125" spans="1:40">
      <c r="A125" s="9" t="s">
        <v>274</v>
      </c>
      <c r="B125" s="23" t="s">
        <v>275</v>
      </c>
      <c r="E125" s="134">
        <v>551649</v>
      </c>
      <c r="F125" s="52">
        <v>322603.25</v>
      </c>
      <c r="G125" s="251">
        <f t="shared" si="37"/>
        <v>1709.9920723055334</v>
      </c>
      <c r="H125" s="53">
        <v>-5.8564537572279862E-3</v>
      </c>
      <c r="J125" s="131">
        <v>552140.37302955776</v>
      </c>
      <c r="K125" s="54">
        <v>324125.59375</v>
      </c>
      <c r="L125" s="54">
        <f t="shared" si="38"/>
        <v>1703.4766265802104</v>
      </c>
      <c r="M125" s="127">
        <f t="shared" si="39"/>
        <v>4.7189349456335794E-3</v>
      </c>
      <c r="N125" s="120">
        <f t="shared" si="40"/>
        <v>575013</v>
      </c>
      <c r="O125" s="125">
        <f t="shared" si="41"/>
        <v>-8.8994222042060311E-4</v>
      </c>
      <c r="P125" s="55">
        <f t="shared" si="42"/>
        <v>3.8247931457697781E-3</v>
      </c>
      <c r="Q125" s="125">
        <f t="shared" si="43"/>
        <v>4.2287073898250815E-2</v>
      </c>
      <c r="R125" s="55">
        <f t="shared" si="44"/>
        <v>3.7391689999999998E-2</v>
      </c>
      <c r="S125" s="56">
        <f t="shared" si="45"/>
        <v>575013</v>
      </c>
      <c r="T125" s="123">
        <f t="shared" si="46"/>
        <v>0</v>
      </c>
      <c r="U125" s="49">
        <f t="shared" si="47"/>
        <v>4.2287073898250815E-2</v>
      </c>
      <c r="V125" s="49">
        <f t="shared" si="53"/>
        <v>3.7391689999999998E-2</v>
      </c>
      <c r="W125" s="56">
        <f t="shared" si="48"/>
        <v>575013</v>
      </c>
      <c r="X125" s="122">
        <f t="shared" si="49"/>
        <v>4.2287073898250815E-2</v>
      </c>
      <c r="Y125" s="55">
        <f t="shared" si="50"/>
        <v>3.7391689999999977E-2</v>
      </c>
      <c r="Z125" s="56">
        <f t="shared" si="51"/>
        <v>575013</v>
      </c>
      <c r="AA125" s="124">
        <f t="shared" si="54"/>
        <v>575013</v>
      </c>
      <c r="AB125" s="51">
        <f t="shared" si="55"/>
        <v>1774.0437999583303</v>
      </c>
      <c r="AC125" s="55">
        <f t="shared" si="56"/>
        <v>4.2353017951632266E-2</v>
      </c>
      <c r="AD125" s="55">
        <f t="shared" si="57"/>
        <v>3.7457324329251307E-2</v>
      </c>
      <c r="AE125" s="116"/>
      <c r="AF125" s="160">
        <v>576958.15184242104</v>
      </c>
      <c r="AG125" s="118">
        <f t="shared" si="58"/>
        <v>1780.0450287410265</v>
      </c>
      <c r="AH125" s="55">
        <f t="shared" si="52"/>
        <v>-3.3713915579657305E-3</v>
      </c>
      <c r="AI125" s="55">
        <f t="shared" si="52"/>
        <v>-3.3713915579656195E-3</v>
      </c>
      <c r="AJ125" s="119">
        <f t="shared" si="59"/>
        <v>0</v>
      </c>
      <c r="AL125" s="120">
        <v>414650</v>
      </c>
      <c r="AM125" s="50">
        <v>47975</v>
      </c>
      <c r="AN125" s="50">
        <v>112388</v>
      </c>
    </row>
    <row r="126" spans="1:40">
      <c r="A126" s="9" t="s">
        <v>276</v>
      </c>
      <c r="B126" s="23" t="s">
        <v>277</v>
      </c>
      <c r="E126" s="134">
        <v>619192</v>
      </c>
      <c r="F126" s="52">
        <v>308253.96875</v>
      </c>
      <c r="G126" s="251">
        <f t="shared" si="37"/>
        <v>2008.7073088170903</v>
      </c>
      <c r="H126" s="53">
        <v>3.9546189230074802E-2</v>
      </c>
      <c r="J126" s="131">
        <v>595635.50103280041</v>
      </c>
      <c r="K126" s="54">
        <v>311805.4375</v>
      </c>
      <c r="L126" s="54">
        <f t="shared" si="38"/>
        <v>1910.2793902777928</v>
      </c>
      <c r="M126" s="127">
        <f t="shared" si="39"/>
        <v>1.1521242579297652E-2</v>
      </c>
      <c r="N126" s="120">
        <f t="shared" si="40"/>
        <v>649796</v>
      </c>
      <c r="O126" s="125">
        <f t="shared" si="41"/>
        <v>3.954851402636983E-2</v>
      </c>
      <c r="P126" s="55">
        <f t="shared" si="42"/>
        <v>5.1525404629416016E-2</v>
      </c>
      <c r="Q126" s="125">
        <f t="shared" si="43"/>
        <v>4.8927093129020216E-2</v>
      </c>
      <c r="R126" s="55">
        <f t="shared" si="44"/>
        <v>3.6979797334102997E-2</v>
      </c>
      <c r="S126" s="56">
        <f t="shared" si="45"/>
        <v>649796</v>
      </c>
      <c r="T126" s="123">
        <f t="shared" si="46"/>
        <v>0</v>
      </c>
      <c r="U126" s="49">
        <f t="shared" si="47"/>
        <v>4.8927093129020216E-2</v>
      </c>
      <c r="V126" s="49">
        <f t="shared" si="53"/>
        <v>3.6979797334102997E-2</v>
      </c>
      <c r="W126" s="56">
        <f t="shared" si="48"/>
        <v>649796</v>
      </c>
      <c r="X126" s="122">
        <f t="shared" si="49"/>
        <v>4.8927093129020216E-2</v>
      </c>
      <c r="Y126" s="55">
        <f t="shared" si="50"/>
        <v>3.6979797334103059E-2</v>
      </c>
      <c r="Z126" s="56">
        <f t="shared" si="51"/>
        <v>649796</v>
      </c>
      <c r="AA126" s="124">
        <f t="shared" si="54"/>
        <v>649796</v>
      </c>
      <c r="AB126" s="51">
        <f t="shared" si="55"/>
        <v>2083.9790518406207</v>
      </c>
      <c r="AC126" s="55">
        <f t="shared" si="56"/>
        <v>4.9425703174459601E-2</v>
      </c>
      <c r="AD126" s="55">
        <f t="shared" si="57"/>
        <v>3.7472728203422179E-2</v>
      </c>
      <c r="AE126" s="116"/>
      <c r="AF126" s="160">
        <v>622986.43206258619</v>
      </c>
      <c r="AG126" s="118">
        <f t="shared" si="58"/>
        <v>1997.9973314691993</v>
      </c>
      <c r="AH126" s="55">
        <f t="shared" si="52"/>
        <v>4.3033951555979444E-2</v>
      </c>
      <c r="AI126" s="55">
        <f t="shared" si="52"/>
        <v>4.3033951555979222E-2</v>
      </c>
      <c r="AJ126" s="119">
        <f t="shared" si="59"/>
        <v>0</v>
      </c>
      <c r="AL126" s="120">
        <v>458133</v>
      </c>
      <c r="AM126" s="50">
        <v>47965</v>
      </c>
      <c r="AN126" s="50">
        <v>143698</v>
      </c>
    </row>
    <row r="127" spans="1:40">
      <c r="A127" s="9" t="s">
        <v>278</v>
      </c>
      <c r="B127" s="23" t="s">
        <v>279</v>
      </c>
      <c r="E127" s="134">
        <v>413678</v>
      </c>
      <c r="F127" s="52">
        <v>238742.609375</v>
      </c>
      <c r="G127" s="251">
        <f t="shared" si="37"/>
        <v>1732.736360228952</v>
      </c>
      <c r="H127" s="53">
        <v>-2.1199397075168047E-2</v>
      </c>
      <c r="J127" s="131">
        <v>418485.55427343526</v>
      </c>
      <c r="K127" s="54">
        <v>238384.3125</v>
      </c>
      <c r="L127" s="54">
        <f t="shared" si="38"/>
        <v>1755.5079438099992</v>
      </c>
      <c r="M127" s="127">
        <f t="shared" si="39"/>
        <v>-1.5007663522568215E-3</v>
      </c>
      <c r="N127" s="120">
        <f t="shared" si="40"/>
        <v>429644</v>
      </c>
      <c r="O127" s="125">
        <f t="shared" si="41"/>
        <v>-1.1487981423354054E-2</v>
      </c>
      <c r="P127" s="55">
        <f t="shared" si="42"/>
        <v>-1.2971506999635563E-2</v>
      </c>
      <c r="Q127" s="125">
        <f t="shared" si="43"/>
        <v>3.5834807457537199E-2</v>
      </c>
      <c r="R127" s="55">
        <f t="shared" si="44"/>
        <v>3.7391689999999998E-2</v>
      </c>
      <c r="S127" s="56">
        <f t="shared" si="45"/>
        <v>429644</v>
      </c>
      <c r="T127" s="123">
        <f t="shared" si="46"/>
        <v>0.33496467397380403</v>
      </c>
      <c r="U127" s="49">
        <f t="shared" si="47"/>
        <v>3.8193744562094123E-2</v>
      </c>
      <c r="V127" s="49">
        <f t="shared" si="53"/>
        <v>3.9754172639009315E-2</v>
      </c>
      <c r="W127" s="56">
        <f t="shared" si="48"/>
        <v>429644</v>
      </c>
      <c r="X127" s="122">
        <f t="shared" si="49"/>
        <v>3.8193744562094123E-2</v>
      </c>
      <c r="Y127" s="55">
        <f t="shared" si="50"/>
        <v>3.9754172639009377E-2</v>
      </c>
      <c r="Z127" s="56">
        <f t="shared" si="51"/>
        <v>429644</v>
      </c>
      <c r="AA127" s="124">
        <f t="shared" si="54"/>
        <v>429644</v>
      </c>
      <c r="AB127" s="51">
        <f t="shared" si="55"/>
        <v>1802.3165849053091</v>
      </c>
      <c r="AC127" s="55">
        <f t="shared" si="56"/>
        <v>3.8595235908121861E-2</v>
      </c>
      <c r="AD127" s="55">
        <f t="shared" si="57"/>
        <v>4.0156267435377924E-2</v>
      </c>
      <c r="AE127" s="116"/>
      <c r="AF127" s="160">
        <v>437383.3168917424</v>
      </c>
      <c r="AG127" s="118">
        <f t="shared" si="58"/>
        <v>1834.7822988215401</v>
      </c>
      <c r="AH127" s="55">
        <f t="shared" si="52"/>
        <v>-1.7694586402475787E-2</v>
      </c>
      <c r="AI127" s="55">
        <f t="shared" si="52"/>
        <v>-1.7694586402475787E-2</v>
      </c>
      <c r="AJ127" s="119">
        <f t="shared" si="59"/>
        <v>0</v>
      </c>
      <c r="AL127" s="120">
        <v>307671</v>
      </c>
      <c r="AM127" s="50">
        <v>35408</v>
      </c>
      <c r="AN127" s="50">
        <v>86565</v>
      </c>
    </row>
    <row r="128" spans="1:40">
      <c r="A128" s="9" t="s">
        <v>280</v>
      </c>
      <c r="B128" s="23" t="s">
        <v>281</v>
      </c>
      <c r="E128" s="134">
        <v>610683</v>
      </c>
      <c r="F128" s="52">
        <v>327288.625</v>
      </c>
      <c r="G128" s="251">
        <f t="shared" si="37"/>
        <v>1865.8851953684612</v>
      </c>
      <c r="H128" s="53">
        <v>-1.4343316924668059E-2</v>
      </c>
      <c r="J128" s="131">
        <v>618364.53990399395</v>
      </c>
      <c r="K128" s="54">
        <v>329761.8125</v>
      </c>
      <c r="L128" s="54">
        <f t="shared" si="38"/>
        <v>1875.1854109971996</v>
      </c>
      <c r="M128" s="127">
        <f t="shared" si="39"/>
        <v>7.5565947334710337E-3</v>
      </c>
      <c r="N128" s="120">
        <f t="shared" si="40"/>
        <v>640545</v>
      </c>
      <c r="O128" s="125">
        <f t="shared" si="41"/>
        <v>-1.2422348644355541E-2</v>
      </c>
      <c r="P128" s="55">
        <f t="shared" si="42"/>
        <v>-4.9596245652278048E-3</v>
      </c>
      <c r="Q128" s="125">
        <f t="shared" si="43"/>
        <v>4.5230838581200583E-2</v>
      </c>
      <c r="R128" s="55">
        <f t="shared" si="44"/>
        <v>3.7391689999999998E-2</v>
      </c>
      <c r="S128" s="56">
        <f t="shared" si="45"/>
        <v>640545</v>
      </c>
      <c r="T128" s="123">
        <f t="shared" si="46"/>
        <v>0.12807293906333905</v>
      </c>
      <c r="U128" s="49">
        <f t="shared" si="47"/>
        <v>4.6140953940633223E-2</v>
      </c>
      <c r="V128" s="49">
        <f t="shared" si="53"/>
        <v>3.8294979566253481E-2</v>
      </c>
      <c r="W128" s="56">
        <f t="shared" si="48"/>
        <v>640545</v>
      </c>
      <c r="X128" s="122">
        <f t="shared" si="49"/>
        <v>4.6140953940633223E-2</v>
      </c>
      <c r="Y128" s="55">
        <f t="shared" si="50"/>
        <v>3.8294979566253495E-2</v>
      </c>
      <c r="Z128" s="56">
        <f t="shared" si="51"/>
        <v>640545</v>
      </c>
      <c r="AA128" s="124">
        <f t="shared" si="54"/>
        <v>640545</v>
      </c>
      <c r="AB128" s="51">
        <f t="shared" si="55"/>
        <v>1942.4474748724886</v>
      </c>
      <c r="AC128" s="55">
        <f t="shared" si="56"/>
        <v>4.8899347124449211E-2</v>
      </c>
      <c r="AD128" s="55">
        <f t="shared" si="57"/>
        <v>4.103268501945978E-2</v>
      </c>
      <c r="AE128" s="116"/>
      <c r="AF128" s="160">
        <v>646753.73846942594</v>
      </c>
      <c r="AG128" s="118">
        <f t="shared" si="58"/>
        <v>1961.275423513224</v>
      </c>
      <c r="AH128" s="55">
        <f t="shared" si="52"/>
        <v>-9.5998493709819055E-3</v>
      </c>
      <c r="AI128" s="55">
        <f t="shared" si="52"/>
        <v>-9.5998493709817945E-3</v>
      </c>
      <c r="AJ128" s="119">
        <f t="shared" si="59"/>
        <v>0</v>
      </c>
      <c r="AL128" s="120">
        <v>442408</v>
      </c>
      <c r="AM128" s="50">
        <v>52444</v>
      </c>
      <c r="AN128" s="50">
        <v>145693</v>
      </c>
    </row>
    <row r="129" spans="1:40">
      <c r="A129" s="9" t="s">
        <v>282</v>
      </c>
      <c r="B129" s="23" t="s">
        <v>283</v>
      </c>
      <c r="E129" s="134">
        <v>469716</v>
      </c>
      <c r="F129" s="52">
        <v>270413.25</v>
      </c>
      <c r="G129" s="251">
        <f t="shared" si="37"/>
        <v>1737.0302675627026</v>
      </c>
      <c r="H129" s="53">
        <v>-5.7718657767106274E-3</v>
      </c>
      <c r="J129" s="131">
        <v>469702.90300443512</v>
      </c>
      <c r="K129" s="54">
        <v>271209.5625</v>
      </c>
      <c r="L129" s="54">
        <f t="shared" si="38"/>
        <v>1731.88179161063</v>
      </c>
      <c r="M129" s="127">
        <f t="shared" si="39"/>
        <v>2.9447983780379605E-3</v>
      </c>
      <c r="N129" s="120">
        <f t="shared" si="40"/>
        <v>488906</v>
      </c>
      <c r="O129" s="125">
        <f t="shared" si="41"/>
        <v>2.7883573810338902E-5</v>
      </c>
      <c r="P129" s="55">
        <f t="shared" si="42"/>
        <v>2.9727640633514518E-3</v>
      </c>
      <c r="Q129" s="125">
        <f t="shared" si="43"/>
        <v>4.0446599366102065E-2</v>
      </c>
      <c r="R129" s="55">
        <f t="shared" si="44"/>
        <v>3.7391689999999998E-2</v>
      </c>
      <c r="S129" s="56">
        <f t="shared" si="45"/>
        <v>488906</v>
      </c>
      <c r="T129" s="123">
        <f t="shared" si="46"/>
        <v>0</v>
      </c>
      <c r="U129" s="49">
        <f t="shared" si="47"/>
        <v>4.0446599366102065E-2</v>
      </c>
      <c r="V129" s="49">
        <f t="shared" si="53"/>
        <v>3.7391689999999998E-2</v>
      </c>
      <c r="W129" s="56">
        <f t="shared" si="48"/>
        <v>488906</v>
      </c>
      <c r="X129" s="122">
        <f t="shared" si="49"/>
        <v>4.0446599366102065E-2</v>
      </c>
      <c r="Y129" s="55">
        <f t="shared" si="50"/>
        <v>3.7391689999999977E-2</v>
      </c>
      <c r="Z129" s="56">
        <f t="shared" si="51"/>
        <v>488906</v>
      </c>
      <c r="AA129" s="124">
        <f t="shared" si="54"/>
        <v>488906</v>
      </c>
      <c r="AB129" s="51">
        <f t="shared" si="55"/>
        <v>1802.6871747931086</v>
      </c>
      <c r="AC129" s="55">
        <f t="shared" si="56"/>
        <v>4.0854473767127475E-2</v>
      </c>
      <c r="AD129" s="55">
        <f t="shared" si="57"/>
        <v>3.7798366819785878E-2</v>
      </c>
      <c r="AE129" s="116"/>
      <c r="AF129" s="160">
        <v>490974.18354592466</v>
      </c>
      <c r="AG129" s="118">
        <f t="shared" si="58"/>
        <v>1810.3129514318828</v>
      </c>
      <c r="AH129" s="55">
        <f t="shared" si="52"/>
        <v>-4.2124079335247311E-3</v>
      </c>
      <c r="AI129" s="55">
        <f t="shared" si="52"/>
        <v>-4.2124079335247311E-3</v>
      </c>
      <c r="AJ129" s="119">
        <f t="shared" si="59"/>
        <v>0</v>
      </c>
      <c r="AL129" s="120">
        <v>350932</v>
      </c>
      <c r="AM129" s="50">
        <v>37830</v>
      </c>
      <c r="AN129" s="50">
        <v>100144</v>
      </c>
    </row>
    <row r="130" spans="1:40">
      <c r="A130" s="9" t="s">
        <v>284</v>
      </c>
      <c r="B130" s="23" t="s">
        <v>285</v>
      </c>
      <c r="E130" s="134">
        <v>572867</v>
      </c>
      <c r="F130" s="52">
        <v>288470.59375</v>
      </c>
      <c r="G130" s="251">
        <f t="shared" si="37"/>
        <v>1985.8765933572736</v>
      </c>
      <c r="H130" s="53">
        <v>1.8855152216974869E-2</v>
      </c>
      <c r="J130" s="131">
        <v>561969.60389642778</v>
      </c>
      <c r="K130" s="54">
        <v>291887.28125</v>
      </c>
      <c r="L130" s="54">
        <f t="shared" si="38"/>
        <v>1925.2966470132133</v>
      </c>
      <c r="M130" s="127">
        <f t="shared" si="39"/>
        <v>1.1844144859219252E-2</v>
      </c>
      <c r="N130" s="120">
        <f t="shared" si="40"/>
        <v>601095</v>
      </c>
      <c r="O130" s="125">
        <f t="shared" si="41"/>
        <v>1.9391433323110219E-2</v>
      </c>
      <c r="P130" s="55">
        <f t="shared" si="42"/>
        <v>3.1465253127636261E-2</v>
      </c>
      <c r="Q130" s="125">
        <f t="shared" si="43"/>
        <v>4.9678707452110338E-2</v>
      </c>
      <c r="R130" s="55">
        <f t="shared" si="44"/>
        <v>3.7391689999999998E-2</v>
      </c>
      <c r="S130" s="56">
        <f t="shared" si="45"/>
        <v>601326.29210196808</v>
      </c>
      <c r="T130" s="123">
        <f t="shared" si="46"/>
        <v>0</v>
      </c>
      <c r="U130" s="49">
        <f t="shared" si="47"/>
        <v>4.9678707452110338E-2</v>
      </c>
      <c r="V130" s="49">
        <f t="shared" si="53"/>
        <v>3.7391689999999998E-2</v>
      </c>
      <c r="W130" s="56">
        <f t="shared" si="48"/>
        <v>601326.29210196808</v>
      </c>
      <c r="X130" s="122">
        <f t="shared" si="49"/>
        <v>4.9678707452110338E-2</v>
      </c>
      <c r="Y130" s="55">
        <f t="shared" si="50"/>
        <v>3.7391689999999977E-2</v>
      </c>
      <c r="Z130" s="56">
        <f t="shared" si="51"/>
        <v>601326.29210196808</v>
      </c>
      <c r="AA130" s="124">
        <f t="shared" si="54"/>
        <v>601326.29210196808</v>
      </c>
      <c r="AB130" s="51">
        <f t="shared" si="55"/>
        <v>2060.1318753143446</v>
      </c>
      <c r="AC130" s="55">
        <f t="shared" si="56"/>
        <v>4.9678707452110338E-2</v>
      </c>
      <c r="AD130" s="55">
        <f t="shared" si="57"/>
        <v>3.7391689999999977E-2</v>
      </c>
      <c r="AE130" s="116"/>
      <c r="AF130" s="160">
        <v>587106.36430411565</v>
      </c>
      <c r="AG130" s="118">
        <f t="shared" si="58"/>
        <v>2011.4146864839308</v>
      </c>
      <c r="AH130" s="55">
        <f t="shared" si="52"/>
        <v>2.4220360504364491E-2</v>
      </c>
      <c r="AI130" s="55">
        <f t="shared" si="52"/>
        <v>2.4220360504364269E-2</v>
      </c>
      <c r="AJ130" s="119">
        <f t="shared" si="59"/>
        <v>0</v>
      </c>
      <c r="AL130" s="120">
        <v>447439</v>
      </c>
      <c r="AM130" s="50">
        <v>43088</v>
      </c>
      <c r="AN130" s="50">
        <v>110568</v>
      </c>
    </row>
    <row r="131" spans="1:40">
      <c r="A131" s="9" t="s">
        <v>286</v>
      </c>
      <c r="B131" s="23" t="s">
        <v>287</v>
      </c>
      <c r="E131" s="134">
        <v>579692</v>
      </c>
      <c r="F131" s="52">
        <v>324011.6875</v>
      </c>
      <c r="G131" s="251">
        <f t="shared" si="37"/>
        <v>1789.1083018417353</v>
      </c>
      <c r="H131" s="53">
        <v>-1.2420434955300319E-3</v>
      </c>
      <c r="J131" s="131">
        <v>579570.1197498074</v>
      </c>
      <c r="K131" s="54">
        <v>327147.875</v>
      </c>
      <c r="L131" s="54">
        <f t="shared" si="38"/>
        <v>1771.5845464373178</v>
      </c>
      <c r="M131" s="127">
        <f t="shared" si="39"/>
        <v>9.6792418946307635E-3</v>
      </c>
      <c r="N131" s="120">
        <f t="shared" si="40"/>
        <v>607073</v>
      </c>
      <c r="O131" s="125">
        <f t="shared" si="41"/>
        <v>2.1029422677143472E-4</v>
      </c>
      <c r="P131" s="55">
        <f t="shared" si="42"/>
        <v>9.8915716100922424E-3</v>
      </c>
      <c r="Q131" s="125">
        <f t="shared" si="43"/>
        <v>4.7432855106989802E-2</v>
      </c>
      <c r="R131" s="55">
        <f t="shared" si="44"/>
        <v>3.7391689999999998E-2</v>
      </c>
      <c r="S131" s="56">
        <f t="shared" si="45"/>
        <v>607188.44664268114</v>
      </c>
      <c r="T131" s="123">
        <f t="shared" si="46"/>
        <v>0</v>
      </c>
      <c r="U131" s="49">
        <f t="shared" si="47"/>
        <v>4.7432855106989802E-2</v>
      </c>
      <c r="V131" s="49">
        <f t="shared" si="53"/>
        <v>3.7391689999999998E-2</v>
      </c>
      <c r="W131" s="56">
        <f t="shared" si="48"/>
        <v>607188.44664268114</v>
      </c>
      <c r="X131" s="122">
        <f t="shared" si="49"/>
        <v>4.7432855106989802E-2</v>
      </c>
      <c r="Y131" s="55">
        <f t="shared" si="50"/>
        <v>3.7391689999999977E-2</v>
      </c>
      <c r="Z131" s="56">
        <f t="shared" si="51"/>
        <v>607188.44664268114</v>
      </c>
      <c r="AA131" s="124">
        <f t="shared" si="54"/>
        <v>607188.44664268114</v>
      </c>
      <c r="AB131" s="51">
        <f t="shared" si="55"/>
        <v>1856.0060848406279</v>
      </c>
      <c r="AC131" s="55">
        <f t="shared" si="56"/>
        <v>4.7432855106989802E-2</v>
      </c>
      <c r="AD131" s="55">
        <f t="shared" si="57"/>
        <v>3.7391689999999977E-2</v>
      </c>
      <c r="AE131" s="116"/>
      <c r="AF131" s="160">
        <v>605473.88899800205</v>
      </c>
      <c r="AG131" s="118">
        <f t="shared" si="58"/>
        <v>1850.7651593274206</v>
      </c>
      <c r="AH131" s="55">
        <f t="shared" si="52"/>
        <v>2.8317614943174085E-3</v>
      </c>
      <c r="AI131" s="55">
        <f t="shared" si="52"/>
        <v>2.8317614943171865E-3</v>
      </c>
      <c r="AJ131" s="119">
        <f t="shared" si="59"/>
        <v>0</v>
      </c>
      <c r="AL131" s="120">
        <v>443333</v>
      </c>
      <c r="AM131" s="50">
        <v>49211</v>
      </c>
      <c r="AN131" s="50">
        <v>114529</v>
      </c>
    </row>
    <row r="132" spans="1:40">
      <c r="A132" s="9" t="s">
        <v>288</v>
      </c>
      <c r="B132" s="23" t="s">
        <v>289</v>
      </c>
      <c r="E132" s="134">
        <v>565353</v>
      </c>
      <c r="F132" s="52">
        <v>261858.03125</v>
      </c>
      <c r="G132" s="251">
        <f t="shared" si="37"/>
        <v>2159.0057685122079</v>
      </c>
      <c r="H132" s="53">
        <v>5.5845497158403479E-2</v>
      </c>
      <c r="J132" s="131">
        <v>533434.4036380531</v>
      </c>
      <c r="K132" s="54">
        <v>264313.28125</v>
      </c>
      <c r="L132" s="54">
        <f t="shared" si="38"/>
        <v>2018.1899339878635</v>
      </c>
      <c r="M132" s="127">
        <f t="shared" si="39"/>
        <v>9.3762638796284214E-3</v>
      </c>
      <c r="N132" s="120">
        <f t="shared" si="40"/>
        <v>589087</v>
      </c>
      <c r="O132" s="125">
        <f t="shared" si="41"/>
        <v>5.9836028843022193E-2</v>
      </c>
      <c r="P132" s="55">
        <f t="shared" si="42"/>
        <v>6.9773331118591964E-2</v>
      </c>
      <c r="Q132" s="125">
        <f t="shared" si="43"/>
        <v>4.172925361622859E-2</v>
      </c>
      <c r="R132" s="55">
        <f t="shared" si="44"/>
        <v>3.2052457437673848E-2</v>
      </c>
      <c r="S132" s="56">
        <f t="shared" si="45"/>
        <v>589087</v>
      </c>
      <c r="T132" s="123">
        <f t="shared" si="46"/>
        <v>0</v>
      </c>
      <c r="U132" s="49">
        <f t="shared" si="47"/>
        <v>4.172925361622859E-2</v>
      </c>
      <c r="V132" s="49">
        <f t="shared" si="53"/>
        <v>3.2052457437673848E-2</v>
      </c>
      <c r="W132" s="56">
        <f t="shared" si="48"/>
        <v>589087</v>
      </c>
      <c r="X132" s="122">
        <f t="shared" si="49"/>
        <v>4.172925361622859E-2</v>
      </c>
      <c r="Y132" s="55">
        <f t="shared" si="50"/>
        <v>3.2052457437673931E-2</v>
      </c>
      <c r="Z132" s="56">
        <f t="shared" si="51"/>
        <v>589087</v>
      </c>
      <c r="AA132" s="124">
        <f t="shared" si="54"/>
        <v>589087</v>
      </c>
      <c r="AB132" s="51">
        <f t="shared" si="55"/>
        <v>2228.7453631314638</v>
      </c>
      <c r="AC132" s="55">
        <f t="shared" si="56"/>
        <v>4.1980850902002764E-2</v>
      </c>
      <c r="AD132" s="55">
        <f t="shared" si="57"/>
        <v>3.2301717594443558E-2</v>
      </c>
      <c r="AE132" s="116"/>
      <c r="AF132" s="160">
        <v>558093.82235696213</v>
      </c>
      <c r="AG132" s="118">
        <f t="shared" si="58"/>
        <v>2111.4861111693081</v>
      </c>
      <c r="AH132" s="55">
        <f t="shared" si="52"/>
        <v>5.5533991600455801E-2</v>
      </c>
      <c r="AI132" s="55">
        <f t="shared" si="52"/>
        <v>5.5533991600456023E-2</v>
      </c>
      <c r="AJ132" s="119">
        <f t="shared" si="59"/>
        <v>0</v>
      </c>
      <c r="AL132" s="120">
        <v>411092</v>
      </c>
      <c r="AM132" s="50">
        <v>46160</v>
      </c>
      <c r="AN132" s="50">
        <v>131835</v>
      </c>
    </row>
    <row r="133" spans="1:40">
      <c r="A133" s="9" t="s">
        <v>290</v>
      </c>
      <c r="B133" s="23" t="s">
        <v>291</v>
      </c>
      <c r="E133" s="134">
        <v>357894</v>
      </c>
      <c r="F133" s="52">
        <v>216840.5625</v>
      </c>
      <c r="G133" s="251">
        <f t="shared" si="37"/>
        <v>1650.4937815774206</v>
      </c>
      <c r="H133" s="53">
        <v>5.8847069192940582E-2</v>
      </c>
      <c r="J133" s="131">
        <v>337668.44484797289</v>
      </c>
      <c r="K133" s="54">
        <v>218864.765625</v>
      </c>
      <c r="L133" s="54">
        <f t="shared" si="38"/>
        <v>1542.817748136443</v>
      </c>
      <c r="M133" s="127">
        <f t="shared" si="39"/>
        <v>9.3349837394929303E-3</v>
      </c>
      <c r="N133" s="120">
        <f t="shared" si="40"/>
        <v>372311</v>
      </c>
      <c r="O133" s="125">
        <f t="shared" si="41"/>
        <v>5.9897676139484046E-2</v>
      </c>
      <c r="P133" s="55">
        <f t="shared" si="42"/>
        <v>6.9791803711772626E-2</v>
      </c>
      <c r="Q133" s="125">
        <f t="shared" si="43"/>
        <v>4.1681615778389691E-2</v>
      </c>
      <c r="R133" s="55">
        <f t="shared" si="44"/>
        <v>3.2047469432849099E-2</v>
      </c>
      <c r="S133" s="56">
        <f t="shared" si="45"/>
        <v>372811.600197391</v>
      </c>
      <c r="T133" s="123">
        <f t="shared" si="46"/>
        <v>0</v>
      </c>
      <c r="U133" s="49">
        <f t="shared" si="47"/>
        <v>4.1681615778389691E-2</v>
      </c>
      <c r="V133" s="49">
        <f t="shared" si="53"/>
        <v>3.2047469432849099E-2</v>
      </c>
      <c r="W133" s="56">
        <f t="shared" si="48"/>
        <v>372811.600197391</v>
      </c>
      <c r="X133" s="122">
        <f t="shared" si="49"/>
        <v>4.1681615778389691E-2</v>
      </c>
      <c r="Y133" s="55">
        <f t="shared" si="50"/>
        <v>3.2047469432849196E-2</v>
      </c>
      <c r="Z133" s="56">
        <f t="shared" si="51"/>
        <v>372811.600197391</v>
      </c>
      <c r="AA133" s="124">
        <f t="shared" si="54"/>
        <v>372811.600197391</v>
      </c>
      <c r="AB133" s="51">
        <f t="shared" si="55"/>
        <v>1703.3879305916307</v>
      </c>
      <c r="AC133" s="55">
        <f t="shared" si="56"/>
        <v>4.1681615778389691E-2</v>
      </c>
      <c r="AD133" s="55">
        <f t="shared" si="57"/>
        <v>3.2047469432849196E-2</v>
      </c>
      <c r="AE133" s="116"/>
      <c r="AF133" s="160">
        <v>352777.82297700027</v>
      </c>
      <c r="AG133" s="118">
        <f t="shared" si="58"/>
        <v>1611.8529721748139</v>
      </c>
      <c r="AH133" s="55">
        <f t="shared" si="52"/>
        <v>5.6788652561351238E-2</v>
      </c>
      <c r="AI133" s="55">
        <f t="shared" si="52"/>
        <v>5.6788652561351238E-2</v>
      </c>
      <c r="AJ133" s="119">
        <f t="shared" si="59"/>
        <v>0</v>
      </c>
      <c r="AL133" s="120">
        <v>273195</v>
      </c>
      <c r="AM133" s="50">
        <v>31506</v>
      </c>
      <c r="AN133" s="50">
        <v>67610</v>
      </c>
    </row>
    <row r="134" spans="1:40">
      <c r="A134" s="9" t="s">
        <v>292</v>
      </c>
      <c r="B134" s="23" t="s">
        <v>293</v>
      </c>
      <c r="E134" s="134">
        <v>799689</v>
      </c>
      <c r="F134" s="52">
        <v>421847.875</v>
      </c>
      <c r="G134" s="251">
        <f t="shared" si="37"/>
        <v>1895.6809963781375</v>
      </c>
      <c r="H134" s="53">
        <v>-1.3696069749287165E-3</v>
      </c>
      <c r="J134" s="131">
        <v>795595.13835419028</v>
      </c>
      <c r="K134" s="54">
        <v>423982.5</v>
      </c>
      <c r="L134" s="54">
        <f t="shared" si="38"/>
        <v>1876.4810772949124</v>
      </c>
      <c r="M134" s="127">
        <f t="shared" si="39"/>
        <v>5.0601772025045122E-3</v>
      </c>
      <c r="N134" s="120">
        <f t="shared" si="40"/>
        <v>835919</v>
      </c>
      <c r="O134" s="125">
        <f t="shared" si="41"/>
        <v>5.1456594547303336E-3</v>
      </c>
      <c r="P134" s="55">
        <f t="shared" si="42"/>
        <v>1.0231874605899582E-2</v>
      </c>
      <c r="Q134" s="125">
        <f t="shared" si="43"/>
        <v>4.2641075779805693E-2</v>
      </c>
      <c r="R134" s="55">
        <f t="shared" si="44"/>
        <v>3.7391689999999998E-2</v>
      </c>
      <c r="S134" s="56">
        <f t="shared" si="45"/>
        <v>835919</v>
      </c>
      <c r="T134" s="123">
        <f t="shared" si="46"/>
        <v>0</v>
      </c>
      <c r="U134" s="49">
        <f t="shared" si="47"/>
        <v>4.2641075779805693E-2</v>
      </c>
      <c r="V134" s="49">
        <f t="shared" si="53"/>
        <v>3.7391689999999998E-2</v>
      </c>
      <c r="W134" s="56">
        <f t="shared" si="48"/>
        <v>835919</v>
      </c>
      <c r="X134" s="122">
        <f t="shared" si="49"/>
        <v>4.2641075779805693E-2</v>
      </c>
      <c r="Y134" s="55">
        <f t="shared" si="50"/>
        <v>3.7391689999999977E-2</v>
      </c>
      <c r="Z134" s="56">
        <f t="shared" si="51"/>
        <v>835919</v>
      </c>
      <c r="AA134" s="124">
        <f t="shared" si="54"/>
        <v>835919</v>
      </c>
      <c r="AB134" s="51">
        <f t="shared" si="55"/>
        <v>1971.588449994988</v>
      </c>
      <c r="AC134" s="55">
        <f t="shared" si="56"/>
        <v>4.5305112362430844E-2</v>
      </c>
      <c r="AD134" s="55">
        <f t="shared" si="57"/>
        <v>4.0042313955712006E-2</v>
      </c>
      <c r="AE134" s="116"/>
      <c r="AF134" s="160">
        <v>832491.537483964</v>
      </c>
      <c r="AG134" s="118">
        <f t="shared" si="58"/>
        <v>1963.5044783309784</v>
      </c>
      <c r="AH134" s="55">
        <f t="shared" si="52"/>
        <v>4.1171139425570935E-3</v>
      </c>
      <c r="AI134" s="55">
        <f t="shared" si="52"/>
        <v>4.1171139425570935E-3</v>
      </c>
      <c r="AJ134" s="119">
        <f t="shared" si="59"/>
        <v>0</v>
      </c>
      <c r="AL134" s="120">
        <v>563595</v>
      </c>
      <c r="AM134" s="50">
        <v>67727</v>
      </c>
      <c r="AN134" s="50">
        <v>204597</v>
      </c>
    </row>
    <row r="135" spans="1:40">
      <c r="A135" s="9" t="s">
        <v>294</v>
      </c>
      <c r="B135" s="23" t="s">
        <v>295</v>
      </c>
      <c r="E135" s="134">
        <v>690892</v>
      </c>
      <c r="F135" s="52">
        <v>342115.71875</v>
      </c>
      <c r="G135" s="251">
        <f t="shared" si="37"/>
        <v>2019.4687415250487</v>
      </c>
      <c r="H135" s="53">
        <v>4.0338186084922789E-2</v>
      </c>
      <c r="J135" s="131">
        <v>662911.47108528414</v>
      </c>
      <c r="K135" s="54">
        <v>345633.59375</v>
      </c>
      <c r="L135" s="54">
        <f t="shared" si="38"/>
        <v>1917.9601840577286</v>
      </c>
      <c r="M135" s="127">
        <f t="shared" si="39"/>
        <v>1.0282704965598688E-2</v>
      </c>
      <c r="N135" s="120">
        <f t="shared" si="40"/>
        <v>724394</v>
      </c>
      <c r="O135" s="125">
        <f t="shared" si="41"/>
        <v>4.2208545386773322E-2</v>
      </c>
      <c r="P135" s="55">
        <f t="shared" si="42"/>
        <v>5.2925268371611267E-2</v>
      </c>
      <c r="Q135" s="125">
        <f t="shared" si="43"/>
        <v>4.7260873969655615E-2</v>
      </c>
      <c r="R135" s="55">
        <f t="shared" si="44"/>
        <v>3.6601803457890554E-2</v>
      </c>
      <c r="S135" s="56">
        <f t="shared" si="45"/>
        <v>724394</v>
      </c>
      <c r="T135" s="123">
        <f t="shared" si="46"/>
        <v>0</v>
      </c>
      <c r="U135" s="49">
        <f t="shared" si="47"/>
        <v>4.7260873969655615E-2</v>
      </c>
      <c r="V135" s="49">
        <f t="shared" si="53"/>
        <v>3.6601803457890554E-2</v>
      </c>
      <c r="W135" s="56">
        <f t="shared" si="48"/>
        <v>724394</v>
      </c>
      <c r="X135" s="122">
        <f t="shared" si="49"/>
        <v>4.7260873969655615E-2</v>
      </c>
      <c r="Y135" s="55">
        <f t="shared" si="50"/>
        <v>3.6601803457890547E-2</v>
      </c>
      <c r="Z135" s="56">
        <f t="shared" si="51"/>
        <v>724394</v>
      </c>
      <c r="AA135" s="124">
        <f t="shared" si="54"/>
        <v>724394</v>
      </c>
      <c r="AB135" s="51">
        <f t="shared" si="55"/>
        <v>2095.8437290212041</v>
      </c>
      <c r="AC135" s="55">
        <f t="shared" si="56"/>
        <v>4.8490936354741443E-2</v>
      </c>
      <c r="AD135" s="55">
        <f t="shared" si="57"/>
        <v>3.7819346210072657E-2</v>
      </c>
      <c r="AE135" s="116"/>
      <c r="AF135" s="160">
        <v>693144.57106232154</v>
      </c>
      <c r="AG135" s="118">
        <f t="shared" si="58"/>
        <v>2005.431716118658</v>
      </c>
      <c r="AH135" s="55">
        <f t="shared" si="52"/>
        <v>4.5083565885519761E-2</v>
      </c>
      <c r="AI135" s="55">
        <f t="shared" si="52"/>
        <v>4.5083565885519539E-2</v>
      </c>
      <c r="AJ135" s="119">
        <f t="shared" si="59"/>
        <v>0</v>
      </c>
      <c r="AL135" s="120">
        <v>512632</v>
      </c>
      <c r="AM135" s="50">
        <v>55199</v>
      </c>
      <c r="AN135" s="50">
        <v>156563</v>
      </c>
    </row>
    <row r="136" spans="1:40">
      <c r="A136" s="9" t="s">
        <v>296</v>
      </c>
      <c r="B136" s="23" t="s">
        <v>297</v>
      </c>
      <c r="E136" s="134">
        <v>725994</v>
      </c>
      <c r="F136" s="52">
        <v>414677.0625</v>
      </c>
      <c r="G136" s="251">
        <f t="shared" si="37"/>
        <v>1750.7454972868195</v>
      </c>
      <c r="H136" s="53">
        <v>1.2637377590121623E-2</v>
      </c>
      <c r="J136" s="131">
        <v>717162.86713851115</v>
      </c>
      <c r="K136" s="54">
        <v>418245.5625</v>
      </c>
      <c r="L136" s="54">
        <f t="shared" si="38"/>
        <v>1714.6933080455842</v>
      </c>
      <c r="M136" s="127">
        <f t="shared" si="39"/>
        <v>8.6054916529172409E-3</v>
      </c>
      <c r="N136" s="120">
        <f t="shared" si="40"/>
        <v>760174</v>
      </c>
      <c r="O136" s="125">
        <f t="shared" si="41"/>
        <v>1.2313985101773506E-2</v>
      </c>
      <c r="P136" s="55">
        <f t="shared" si="42"/>
        <v>2.1025444650698333E-2</v>
      </c>
      <c r="Q136" s="125">
        <f t="shared" si="43"/>
        <v>4.6318955529100592E-2</v>
      </c>
      <c r="R136" s="55">
        <f t="shared" si="44"/>
        <v>3.7391689999999998E-2</v>
      </c>
      <c r="S136" s="56">
        <f t="shared" si="45"/>
        <v>760174</v>
      </c>
      <c r="T136" s="123">
        <f t="shared" si="46"/>
        <v>0</v>
      </c>
      <c r="U136" s="49">
        <f t="shared" si="47"/>
        <v>4.6318955529100592E-2</v>
      </c>
      <c r="V136" s="49">
        <f t="shared" si="53"/>
        <v>3.7391689999999998E-2</v>
      </c>
      <c r="W136" s="56">
        <f t="shared" si="48"/>
        <v>760174</v>
      </c>
      <c r="X136" s="122">
        <f t="shared" si="49"/>
        <v>4.6318955529100592E-2</v>
      </c>
      <c r="Y136" s="55">
        <f t="shared" si="50"/>
        <v>3.7391689999999977E-2</v>
      </c>
      <c r="Z136" s="56">
        <f t="shared" si="51"/>
        <v>760174</v>
      </c>
      <c r="AA136" s="124">
        <f t="shared" si="54"/>
        <v>760174</v>
      </c>
      <c r="AB136" s="51">
        <f t="shared" si="55"/>
        <v>1817.5303414008129</v>
      </c>
      <c r="AC136" s="55">
        <f t="shared" si="56"/>
        <v>4.7080278900376582E-2</v>
      </c>
      <c r="AD136" s="55">
        <f t="shared" si="57"/>
        <v>3.8146517707737582E-2</v>
      </c>
      <c r="AE136" s="116"/>
      <c r="AF136" s="160">
        <v>749796.46309799002</v>
      </c>
      <c r="AG136" s="118">
        <f t="shared" si="58"/>
        <v>1792.7182744419197</v>
      </c>
      <c r="AH136" s="55">
        <f t="shared" si="52"/>
        <v>1.3840471931719112E-2</v>
      </c>
      <c r="AI136" s="55">
        <f t="shared" si="52"/>
        <v>1.3840471931719112E-2</v>
      </c>
      <c r="AJ136" s="119">
        <f t="shared" si="59"/>
        <v>0</v>
      </c>
      <c r="AL136" s="120">
        <v>532432</v>
      </c>
      <c r="AM136" s="50">
        <v>65475</v>
      </c>
      <c r="AN136" s="50">
        <v>162267</v>
      </c>
    </row>
    <row r="137" spans="1:40">
      <c r="A137" s="9" t="s">
        <v>298</v>
      </c>
      <c r="B137" s="23" t="s">
        <v>299</v>
      </c>
      <c r="E137" s="134">
        <v>573292</v>
      </c>
      <c r="F137" s="52">
        <v>331471.375</v>
      </c>
      <c r="G137" s="251">
        <f t="shared" si="37"/>
        <v>1729.53697736343</v>
      </c>
      <c r="H137" s="53">
        <v>8.711633451808698E-3</v>
      </c>
      <c r="J137" s="131">
        <v>567965.36513393209</v>
      </c>
      <c r="K137" s="54">
        <v>334617.5</v>
      </c>
      <c r="L137" s="54">
        <f t="shared" si="38"/>
        <v>1697.3570274535314</v>
      </c>
      <c r="M137" s="127">
        <f t="shared" si="39"/>
        <v>9.4913927333846182E-3</v>
      </c>
      <c r="N137" s="120">
        <f t="shared" si="40"/>
        <v>600571</v>
      </c>
      <c r="O137" s="125">
        <f t="shared" si="41"/>
        <v>9.3784501539311282E-3</v>
      </c>
      <c r="P137" s="55">
        <f t="shared" si="42"/>
        <v>1.8958857440957377E-2</v>
      </c>
      <c r="Q137" s="125">
        <f t="shared" si="43"/>
        <v>4.7237981948139662E-2</v>
      </c>
      <c r="R137" s="55">
        <f t="shared" si="44"/>
        <v>3.7391689999999998E-2</v>
      </c>
      <c r="S137" s="56">
        <f t="shared" si="45"/>
        <v>600571</v>
      </c>
      <c r="T137" s="123">
        <f t="shared" si="46"/>
        <v>0</v>
      </c>
      <c r="U137" s="49">
        <f t="shared" si="47"/>
        <v>4.7237981948139662E-2</v>
      </c>
      <c r="V137" s="49">
        <f t="shared" ref="V137:V168" si="60">MAX(R137,NewMinGrowthPerHead(P137,$P$2,$L$1,$U$1,$T$2,AG137,G137,T137, $P$1))</f>
        <v>3.7391689999999998E-2</v>
      </c>
      <c r="W137" s="56">
        <f t="shared" si="48"/>
        <v>600571</v>
      </c>
      <c r="X137" s="122">
        <f t="shared" si="49"/>
        <v>4.7237981948139662E-2</v>
      </c>
      <c r="Y137" s="55">
        <f t="shared" si="50"/>
        <v>3.7391689999999977E-2</v>
      </c>
      <c r="Z137" s="56">
        <f t="shared" si="51"/>
        <v>600571</v>
      </c>
      <c r="AA137" s="124">
        <f t="shared" ref="AA137:AA168" si="61">Z137</f>
        <v>600571</v>
      </c>
      <c r="AB137" s="51">
        <f t="shared" ref="AB137:AB168" si="62">AA137/K137*1000</f>
        <v>1794.7985386299281</v>
      </c>
      <c r="AC137" s="55">
        <f t="shared" ref="AC137:AC168" si="63">AA137/E137-1</f>
        <v>4.7583081570996999E-2</v>
      </c>
      <c r="AD137" s="55">
        <f t="shared" ref="AD137:AD168" si="64">AB137/G137-1</f>
        <v>3.7733544943332253E-2</v>
      </c>
      <c r="AE137" s="116"/>
      <c r="AF137" s="160">
        <v>593688.99255862355</v>
      </c>
      <c r="AG137" s="118">
        <f t="shared" ref="AG137:AG168" si="65">AF137/K137*1000</f>
        <v>1774.2317498595369</v>
      </c>
      <c r="AH137" s="55">
        <f t="shared" si="52"/>
        <v>1.1591940439584336E-2</v>
      </c>
      <c r="AI137" s="55">
        <f t="shared" si="52"/>
        <v>1.1591940439584336E-2</v>
      </c>
      <c r="AJ137" s="119">
        <f t="shared" ref="AJ137:AJ168" si="66">IF(AF137=N137,1,0)</f>
        <v>0</v>
      </c>
      <c r="AL137" s="120">
        <v>431251</v>
      </c>
      <c r="AM137" s="50">
        <v>47403</v>
      </c>
      <c r="AN137" s="50">
        <v>121917</v>
      </c>
    </row>
    <row r="138" spans="1:40">
      <c r="A138" s="9" t="s">
        <v>300</v>
      </c>
      <c r="B138" s="23" t="s">
        <v>301</v>
      </c>
      <c r="E138" s="134">
        <v>367667</v>
      </c>
      <c r="F138" s="52">
        <v>222806.078125</v>
      </c>
      <c r="G138" s="251">
        <f t="shared" ref="G138:G200" si="67">E138/F138*1000</f>
        <v>1650.165933955039</v>
      </c>
      <c r="H138" s="53">
        <v>4.4443143432364662E-2</v>
      </c>
      <c r="J138" s="131">
        <v>351079.73785424331</v>
      </c>
      <c r="K138" s="54">
        <v>224239.25</v>
      </c>
      <c r="L138" s="54">
        <f t="shared" ref="L138:L200" si="68">J138/K138*1000</f>
        <v>1565.6480203811032</v>
      </c>
      <c r="M138" s="127">
        <f t="shared" ref="M138:M200" si="69">K138/F138-1</f>
        <v>6.4323733313771392E-3</v>
      </c>
      <c r="N138" s="120">
        <f t="shared" ref="N138:N200" si="70">SUM(AL138:AN138)</f>
        <v>381979</v>
      </c>
      <c r="O138" s="125">
        <f t="shared" ref="O138:O200" si="71">E138/J138-1</f>
        <v>4.7246423980876973E-2</v>
      </c>
      <c r="P138" s="55">
        <f t="shared" ref="P138:P200" si="72">G138/L138-1</f>
        <v>5.3982703949871702E-2</v>
      </c>
      <c r="Q138" s="125">
        <f t="shared" ref="Q138:Q200" si="73">(1+M138)*(1+R138)-1</f>
        <v>4.2982245842576594E-2</v>
      </c>
      <c r="R138" s="55">
        <f t="shared" ref="R138:R200" si="74">MinGrowthPerHead(P138,0,1,$Q$1,$Q$2,$R$1,$R$2)</f>
        <v>3.6316272687270848E-2</v>
      </c>
      <c r="S138" s="56">
        <f t="shared" ref="S138:S200" si="75">MAX((1+IF($S$2=1,Q138,0))*$E138,$N138)</f>
        <v>383470.15338220261</v>
      </c>
      <c r="T138" s="123">
        <f t="shared" ref="T138:T200" si="76">MinMaxRamp(P138,0,1,$P$2,$T$2)</f>
        <v>0</v>
      </c>
      <c r="U138" s="49">
        <f t="shared" ref="U138:U200" si="77">(1+M138)*(1+V138)-1</f>
        <v>4.2982245842576594E-2</v>
      </c>
      <c r="V138" s="49">
        <f t="shared" si="60"/>
        <v>3.6316272687270848E-2</v>
      </c>
      <c r="W138" s="56">
        <f t="shared" ref="W138:W200" si="78">MAX((1+IF($S$2=1,U138,0))*$E138,$N138)</f>
        <v>383470.15338220261</v>
      </c>
      <c r="X138" s="122">
        <f t="shared" ref="X138:X200" si="79">MAX(U138,$X$1)</f>
        <v>4.2982245842576594E-2</v>
      </c>
      <c r="Y138" s="55">
        <f t="shared" ref="Y138:Y200" si="80">(1+X138)/(1+M138) - 1</f>
        <v>3.6316272687270779E-2</v>
      </c>
      <c r="Z138" s="56">
        <f t="shared" ref="Z138:Z200" si="81">MAX((1+IF($Z$2=1,X138,0))*$E138,$N138)</f>
        <v>383470.15338220261</v>
      </c>
      <c r="AA138" s="124">
        <f t="shared" si="61"/>
        <v>383470.15338220261</v>
      </c>
      <c r="AB138" s="51">
        <f t="shared" si="62"/>
        <v>1710.0938099917951</v>
      </c>
      <c r="AC138" s="55">
        <f t="shared" si="63"/>
        <v>4.2982245842576594E-2</v>
      </c>
      <c r="AD138" s="55">
        <f t="shared" si="64"/>
        <v>3.6316272687270779E-2</v>
      </c>
      <c r="AE138" s="116"/>
      <c r="AF138" s="160">
        <v>366797.71553807089</v>
      </c>
      <c r="AG138" s="118">
        <f t="shared" si="65"/>
        <v>1635.7426968653831</v>
      </c>
      <c r="AH138" s="55">
        <f t="shared" ref="AH138:AI200" si="82">AA138/AF138-1</f>
        <v>4.5454039482427655E-2</v>
      </c>
      <c r="AI138" s="55">
        <f t="shared" si="82"/>
        <v>4.5454039482427655E-2</v>
      </c>
      <c r="AJ138" s="119">
        <f t="shared" si="66"/>
        <v>0</v>
      </c>
      <c r="AL138" s="120">
        <v>282142</v>
      </c>
      <c r="AM138" s="50">
        <v>31485</v>
      </c>
      <c r="AN138" s="50">
        <v>68352</v>
      </c>
    </row>
    <row r="139" spans="1:40">
      <c r="A139" s="9" t="s">
        <v>302</v>
      </c>
      <c r="B139" s="23" t="s">
        <v>303</v>
      </c>
      <c r="E139" s="134">
        <v>686440</v>
      </c>
      <c r="F139" s="52">
        <v>340549.5</v>
      </c>
      <c r="G139" s="251">
        <f t="shared" si="67"/>
        <v>2015.6834762640967</v>
      </c>
      <c r="H139" s="53">
        <v>3.9120933057770424E-2</v>
      </c>
      <c r="J139" s="131">
        <v>657812.66729814082</v>
      </c>
      <c r="K139" s="54">
        <v>343179.9375</v>
      </c>
      <c r="L139" s="54">
        <f t="shared" si="68"/>
        <v>1916.815627656383</v>
      </c>
      <c r="M139" s="127">
        <f t="shared" si="69"/>
        <v>7.7240973779142408E-3</v>
      </c>
      <c r="N139" s="120">
        <f t="shared" si="70"/>
        <v>718696</v>
      </c>
      <c r="O139" s="125">
        <f t="shared" si="71"/>
        <v>4.3518974512061881E-2</v>
      </c>
      <c r="P139" s="55">
        <f t="shared" si="72"/>
        <v>5.1579216686894247E-2</v>
      </c>
      <c r="Q139" s="125">
        <f t="shared" si="73"/>
        <v>4.4974887598809854E-2</v>
      </c>
      <c r="R139" s="55">
        <f t="shared" si="74"/>
        <v>3.6965266899761394E-2</v>
      </c>
      <c r="S139" s="56">
        <f t="shared" si="75"/>
        <v>718696</v>
      </c>
      <c r="T139" s="123">
        <f t="shared" si="76"/>
        <v>0</v>
      </c>
      <c r="U139" s="49">
        <f t="shared" si="77"/>
        <v>4.4974887598809854E-2</v>
      </c>
      <c r="V139" s="49">
        <f t="shared" si="60"/>
        <v>3.6965266899761394E-2</v>
      </c>
      <c r="W139" s="56">
        <f t="shared" si="78"/>
        <v>718696</v>
      </c>
      <c r="X139" s="122">
        <f t="shared" si="79"/>
        <v>4.4974887598809854E-2</v>
      </c>
      <c r="Y139" s="55">
        <f t="shared" si="80"/>
        <v>3.6965266899761318E-2</v>
      </c>
      <c r="Z139" s="56">
        <f t="shared" si="81"/>
        <v>718696</v>
      </c>
      <c r="AA139" s="124">
        <f t="shared" si="61"/>
        <v>718696</v>
      </c>
      <c r="AB139" s="51">
        <f t="shared" si="62"/>
        <v>2094.224986564082</v>
      </c>
      <c r="AC139" s="55">
        <f t="shared" si="63"/>
        <v>4.6990268632363996E-2</v>
      </c>
      <c r="AD139" s="55">
        <f t="shared" si="64"/>
        <v>3.8965200253343157E-2</v>
      </c>
      <c r="AE139" s="116"/>
      <c r="AF139" s="160">
        <v>688050.40531227051</v>
      </c>
      <c r="AG139" s="118">
        <f t="shared" si="65"/>
        <v>2004.9260755875932</v>
      </c>
      <c r="AH139" s="55">
        <f t="shared" si="82"/>
        <v>4.4539752394769705E-2</v>
      </c>
      <c r="AI139" s="55">
        <f t="shared" si="82"/>
        <v>4.4539752394769705E-2</v>
      </c>
      <c r="AJ139" s="119">
        <f t="shared" si="66"/>
        <v>0</v>
      </c>
      <c r="AL139" s="120">
        <v>496090</v>
      </c>
      <c r="AM139" s="50">
        <v>54726</v>
      </c>
      <c r="AN139" s="50">
        <v>167880</v>
      </c>
    </row>
    <row r="140" spans="1:40">
      <c r="A140" s="9" t="s">
        <v>304</v>
      </c>
      <c r="B140" s="23" t="s">
        <v>305</v>
      </c>
      <c r="E140" s="134">
        <v>402205</v>
      </c>
      <c r="F140" s="52">
        <v>229528.40625</v>
      </c>
      <c r="G140" s="251">
        <f t="shared" si="67"/>
        <v>1752.3103417618927</v>
      </c>
      <c r="H140" s="53">
        <v>4.3223612808290568E-2</v>
      </c>
      <c r="J140" s="131">
        <v>383900.50850167428</v>
      </c>
      <c r="K140" s="54">
        <v>230764.5</v>
      </c>
      <c r="L140" s="54">
        <f t="shared" si="68"/>
        <v>1663.6029740348897</v>
      </c>
      <c r="M140" s="127">
        <f t="shared" si="69"/>
        <v>5.3853628411189014E-3</v>
      </c>
      <c r="N140" s="120">
        <f t="shared" si="70"/>
        <v>417399</v>
      </c>
      <c r="O140" s="125">
        <f t="shared" si="71"/>
        <v>4.7680300215715565E-2</v>
      </c>
      <c r="P140" s="55">
        <f t="shared" si="72"/>
        <v>5.3322438773869774E-2</v>
      </c>
      <c r="Q140" s="125">
        <f t="shared" si="73"/>
        <v>4.2076458030458452E-2</v>
      </c>
      <c r="R140" s="55">
        <f t="shared" si="74"/>
        <v>3.6494558748751134E-2</v>
      </c>
      <c r="S140" s="56">
        <f t="shared" si="75"/>
        <v>419128.36180214054</v>
      </c>
      <c r="T140" s="123">
        <f t="shared" si="76"/>
        <v>0</v>
      </c>
      <c r="U140" s="49">
        <f t="shared" si="77"/>
        <v>4.2076458030458452E-2</v>
      </c>
      <c r="V140" s="49">
        <f t="shared" si="60"/>
        <v>3.6494558748751134E-2</v>
      </c>
      <c r="W140" s="56">
        <f t="shared" si="78"/>
        <v>419128.36180214054</v>
      </c>
      <c r="X140" s="122">
        <f t="shared" si="79"/>
        <v>4.2076458030458452E-2</v>
      </c>
      <c r="Y140" s="55">
        <f t="shared" si="80"/>
        <v>3.6494558748751071E-2</v>
      </c>
      <c r="Z140" s="56">
        <f t="shared" si="81"/>
        <v>419128.36180214054</v>
      </c>
      <c r="AA140" s="124">
        <f t="shared" si="61"/>
        <v>419128.36180214054</v>
      </c>
      <c r="AB140" s="51">
        <f t="shared" si="62"/>
        <v>1816.2601344753657</v>
      </c>
      <c r="AC140" s="55">
        <f t="shared" si="63"/>
        <v>4.2076458030458452E-2</v>
      </c>
      <c r="AD140" s="55">
        <f t="shared" si="64"/>
        <v>3.6494558748750849E-2</v>
      </c>
      <c r="AE140" s="116"/>
      <c r="AF140" s="160">
        <v>401390.80903550895</v>
      </c>
      <c r="AG140" s="118">
        <f t="shared" si="65"/>
        <v>1739.3958301017226</v>
      </c>
      <c r="AH140" s="55">
        <f t="shared" si="82"/>
        <v>4.4190231483507647E-2</v>
      </c>
      <c r="AI140" s="55">
        <f t="shared" si="82"/>
        <v>4.4190231483507647E-2</v>
      </c>
      <c r="AJ140" s="119">
        <f t="shared" si="66"/>
        <v>0</v>
      </c>
      <c r="AL140" s="120">
        <v>301491</v>
      </c>
      <c r="AM140" s="50">
        <v>34562</v>
      </c>
      <c r="AN140" s="50">
        <v>81346</v>
      </c>
    </row>
    <row r="141" spans="1:40">
      <c r="A141" s="9" t="s">
        <v>306</v>
      </c>
      <c r="B141" s="23" t="s">
        <v>307</v>
      </c>
      <c r="E141" s="134">
        <v>388186</v>
      </c>
      <c r="F141" s="52">
        <v>201969.25</v>
      </c>
      <c r="G141" s="251">
        <f t="shared" si="67"/>
        <v>1922.0054538005168</v>
      </c>
      <c r="H141" s="53">
        <v>4.8053369737268481E-2</v>
      </c>
      <c r="J141" s="131">
        <v>369764.54844049062</v>
      </c>
      <c r="K141" s="54">
        <v>203703.515625</v>
      </c>
      <c r="L141" s="54">
        <f t="shared" si="68"/>
        <v>1815.2094592279605</v>
      </c>
      <c r="M141" s="127">
        <f t="shared" si="69"/>
        <v>8.5867805371362405E-3</v>
      </c>
      <c r="N141" s="120">
        <f t="shared" si="70"/>
        <v>404528</v>
      </c>
      <c r="O141" s="125">
        <f t="shared" si="71"/>
        <v>4.9819409776310941E-2</v>
      </c>
      <c r="P141" s="55">
        <f t="shared" si="72"/>
        <v>5.8833978651686047E-2</v>
      </c>
      <c r="Q141" s="125">
        <f t="shared" si="73"/>
        <v>4.3893694388016158E-2</v>
      </c>
      <c r="R141" s="55">
        <f t="shared" si="74"/>
        <v>3.5006322244355251E-2</v>
      </c>
      <c r="S141" s="56">
        <f t="shared" si="75"/>
        <v>405224.91764970642</v>
      </c>
      <c r="T141" s="123">
        <f t="shared" si="76"/>
        <v>0</v>
      </c>
      <c r="U141" s="49">
        <f t="shared" si="77"/>
        <v>4.3893694388016158E-2</v>
      </c>
      <c r="V141" s="49">
        <f t="shared" si="60"/>
        <v>3.5006322244355251E-2</v>
      </c>
      <c r="W141" s="56">
        <f t="shared" si="78"/>
        <v>405224.91764970642</v>
      </c>
      <c r="X141" s="122">
        <f t="shared" si="79"/>
        <v>4.3893694388016158E-2</v>
      </c>
      <c r="Y141" s="55">
        <f t="shared" si="80"/>
        <v>3.5006322244355292E-2</v>
      </c>
      <c r="Z141" s="56">
        <f t="shared" si="81"/>
        <v>405224.91764970642</v>
      </c>
      <c r="AA141" s="124">
        <f t="shared" si="61"/>
        <v>405224.91764970642</v>
      </c>
      <c r="AB141" s="51">
        <f t="shared" si="62"/>
        <v>1989.287796071666</v>
      </c>
      <c r="AC141" s="55">
        <f t="shared" si="63"/>
        <v>4.3893694388016158E-2</v>
      </c>
      <c r="AD141" s="55">
        <f t="shared" si="64"/>
        <v>3.5006322244355292E-2</v>
      </c>
      <c r="AE141" s="116"/>
      <c r="AF141" s="160">
        <v>386345.91692687664</v>
      </c>
      <c r="AG141" s="118">
        <f t="shared" si="65"/>
        <v>1896.6089796805716</v>
      </c>
      <c r="AH141" s="55">
        <f t="shared" si="82"/>
        <v>4.8865537063260911E-2</v>
      </c>
      <c r="AI141" s="55">
        <f t="shared" si="82"/>
        <v>4.8865537063260911E-2</v>
      </c>
      <c r="AJ141" s="119">
        <f t="shared" si="66"/>
        <v>0</v>
      </c>
      <c r="AL141" s="120">
        <v>298305</v>
      </c>
      <c r="AM141" s="50">
        <v>31407</v>
      </c>
      <c r="AN141" s="50">
        <v>74816</v>
      </c>
    </row>
    <row r="142" spans="1:40">
      <c r="A142" s="9" t="s">
        <v>308</v>
      </c>
      <c r="B142" s="23" t="s">
        <v>309</v>
      </c>
      <c r="E142" s="134">
        <v>625071</v>
      </c>
      <c r="F142" s="52">
        <v>341834.90625</v>
      </c>
      <c r="G142" s="251">
        <f t="shared" si="67"/>
        <v>1828.5756912807965</v>
      </c>
      <c r="H142" s="53">
        <v>5.7839894882842247E-2</v>
      </c>
      <c r="J142" s="131">
        <v>593220.61146217829</v>
      </c>
      <c r="K142" s="54">
        <v>346486.375</v>
      </c>
      <c r="L142" s="54">
        <f t="shared" si="68"/>
        <v>1712.1037196980062</v>
      </c>
      <c r="M142" s="127">
        <f t="shared" si="69"/>
        <v>1.3607354500532409E-2</v>
      </c>
      <c r="N142" s="120">
        <f t="shared" si="70"/>
        <v>655981</v>
      </c>
      <c r="O142" s="125">
        <f t="shared" si="71"/>
        <v>5.3690630302471121E-2</v>
      </c>
      <c r="P142" s="55">
        <f t="shared" si="72"/>
        <v>6.8028572242886387E-2</v>
      </c>
      <c r="Q142" s="125">
        <f t="shared" si="73"/>
        <v>4.6573494946081651E-2</v>
      </c>
      <c r="R142" s="55">
        <f t="shared" si="74"/>
        <v>3.2523580555306547E-2</v>
      </c>
      <c r="S142" s="56">
        <f t="shared" si="75"/>
        <v>655981</v>
      </c>
      <c r="T142" s="123">
        <f t="shared" si="76"/>
        <v>0</v>
      </c>
      <c r="U142" s="49">
        <f t="shared" si="77"/>
        <v>4.6573494946081651E-2</v>
      </c>
      <c r="V142" s="49">
        <f t="shared" si="60"/>
        <v>3.2523580555306547E-2</v>
      </c>
      <c r="W142" s="56">
        <f t="shared" si="78"/>
        <v>655981</v>
      </c>
      <c r="X142" s="122">
        <f t="shared" si="79"/>
        <v>4.6573494946081651E-2</v>
      </c>
      <c r="Y142" s="55">
        <f t="shared" si="80"/>
        <v>3.2523580555306575E-2</v>
      </c>
      <c r="Z142" s="56">
        <f t="shared" si="81"/>
        <v>655981</v>
      </c>
      <c r="AA142" s="124">
        <f t="shared" si="61"/>
        <v>655981</v>
      </c>
      <c r="AB142" s="51">
        <f t="shared" si="62"/>
        <v>1893.237504649353</v>
      </c>
      <c r="AC142" s="55">
        <f t="shared" si="63"/>
        <v>4.9450382436555307E-2</v>
      </c>
      <c r="AD142" s="55">
        <f t="shared" si="64"/>
        <v>3.5361846751481796E-2</v>
      </c>
      <c r="AE142" s="116"/>
      <c r="AF142" s="160">
        <v>620343.57254102384</v>
      </c>
      <c r="AG142" s="118">
        <f t="shared" si="65"/>
        <v>1790.3837417590341</v>
      </c>
      <c r="AH142" s="55">
        <f t="shared" si="82"/>
        <v>5.7447887003970521E-2</v>
      </c>
      <c r="AI142" s="55">
        <f t="shared" si="82"/>
        <v>5.7447887003970521E-2</v>
      </c>
      <c r="AJ142" s="119">
        <f t="shared" si="66"/>
        <v>0</v>
      </c>
      <c r="AL142" s="120">
        <v>453613</v>
      </c>
      <c r="AM142" s="50">
        <v>57221</v>
      </c>
      <c r="AN142" s="50">
        <v>145147</v>
      </c>
    </row>
    <row r="143" spans="1:40">
      <c r="A143" s="9" t="s">
        <v>310</v>
      </c>
      <c r="B143" s="23" t="s">
        <v>311</v>
      </c>
      <c r="E143" s="134">
        <v>591458</v>
      </c>
      <c r="F143" s="52">
        <v>319246.5625</v>
      </c>
      <c r="G143" s="251">
        <f t="shared" si="67"/>
        <v>1852.6683431399515</v>
      </c>
      <c r="H143" s="53">
        <v>-9.5626470220835369E-3</v>
      </c>
      <c r="J143" s="131">
        <v>595508.17394390365</v>
      </c>
      <c r="K143" s="54">
        <v>321376.71875</v>
      </c>
      <c r="L143" s="54">
        <f t="shared" si="68"/>
        <v>1852.9910201963055</v>
      </c>
      <c r="M143" s="127">
        <f t="shared" si="69"/>
        <v>6.6724485091362862E-3</v>
      </c>
      <c r="N143" s="120">
        <f t="shared" si="70"/>
        <v>620165</v>
      </c>
      <c r="O143" s="125">
        <f t="shared" si="71"/>
        <v>-6.8012062992861555E-3</v>
      </c>
      <c r="P143" s="55">
        <f t="shared" si="72"/>
        <v>-1.7413848898184536E-4</v>
      </c>
      <c r="Q143" s="125">
        <f t="shared" si="73"/>
        <v>4.4313632635330835E-2</v>
      </c>
      <c r="R143" s="55">
        <f t="shared" si="74"/>
        <v>3.7391689999999998E-2</v>
      </c>
      <c r="S143" s="56">
        <f t="shared" si="75"/>
        <v>620165</v>
      </c>
      <c r="T143" s="123">
        <f t="shared" si="76"/>
        <v>4.496797649628027E-3</v>
      </c>
      <c r="U143" s="49">
        <f t="shared" si="77"/>
        <v>4.4345559858336436E-2</v>
      </c>
      <c r="V143" s="49">
        <f t="shared" si="60"/>
        <v>3.7423405602282328E-2</v>
      </c>
      <c r="W143" s="56">
        <f t="shared" si="78"/>
        <v>620165</v>
      </c>
      <c r="X143" s="122">
        <f t="shared" si="79"/>
        <v>4.4345559858336436E-2</v>
      </c>
      <c r="Y143" s="55">
        <f t="shared" si="80"/>
        <v>3.7423405602282411E-2</v>
      </c>
      <c r="Z143" s="56">
        <f t="shared" si="81"/>
        <v>620165</v>
      </c>
      <c r="AA143" s="124">
        <f t="shared" si="61"/>
        <v>620165</v>
      </c>
      <c r="AB143" s="51">
        <f t="shared" si="62"/>
        <v>1929.7135225356146</v>
      </c>
      <c r="AC143" s="55">
        <f t="shared" si="63"/>
        <v>4.8535990721234601E-2</v>
      </c>
      <c r="AD143" s="55">
        <f t="shared" si="64"/>
        <v>4.1586061358982906E-2</v>
      </c>
      <c r="AE143" s="116"/>
      <c r="AF143" s="160">
        <v>622598.72835245787</v>
      </c>
      <c r="AG143" s="118">
        <f t="shared" si="65"/>
        <v>1937.2863434976427</v>
      </c>
      <c r="AH143" s="55">
        <f t="shared" si="82"/>
        <v>-3.908983815142153E-3</v>
      </c>
      <c r="AI143" s="55">
        <f t="shared" si="82"/>
        <v>-3.908983815142153E-3</v>
      </c>
      <c r="AJ143" s="119">
        <f t="shared" si="66"/>
        <v>0</v>
      </c>
      <c r="AL143" s="120">
        <v>432606</v>
      </c>
      <c r="AM143" s="50">
        <v>49005</v>
      </c>
      <c r="AN143" s="50">
        <v>138554</v>
      </c>
    </row>
    <row r="144" spans="1:40">
      <c r="A144" s="9" t="s">
        <v>312</v>
      </c>
      <c r="B144" s="23" t="s">
        <v>313</v>
      </c>
      <c r="E144" s="134">
        <v>686769</v>
      </c>
      <c r="F144" s="52">
        <v>411126.6875</v>
      </c>
      <c r="G144" s="251">
        <f t="shared" si="67"/>
        <v>1670.4558980983204</v>
      </c>
      <c r="H144" s="53">
        <v>3.2690891790706056E-2</v>
      </c>
      <c r="J144" s="131">
        <v>661403.14501038159</v>
      </c>
      <c r="K144" s="54">
        <v>413009.53125</v>
      </c>
      <c r="L144" s="54">
        <f t="shared" si="68"/>
        <v>1601.4234417510952</v>
      </c>
      <c r="M144" s="127">
        <f t="shared" si="69"/>
        <v>4.5797166840453318E-3</v>
      </c>
      <c r="N144" s="120">
        <f t="shared" si="70"/>
        <v>713776</v>
      </c>
      <c r="O144" s="125">
        <f t="shared" si="71"/>
        <v>3.8351579034629824E-2</v>
      </c>
      <c r="P144" s="55">
        <f t="shared" si="72"/>
        <v>4.310693508503971E-2</v>
      </c>
      <c r="Q144" s="125">
        <f t="shared" si="73"/>
        <v>4.214265003058304E-2</v>
      </c>
      <c r="R144" s="55">
        <f t="shared" si="74"/>
        <v>3.7391689999999998E-2</v>
      </c>
      <c r="S144" s="56">
        <f t="shared" si="75"/>
        <v>715711.2656188535</v>
      </c>
      <c r="T144" s="123">
        <f t="shared" si="76"/>
        <v>0</v>
      </c>
      <c r="U144" s="49">
        <f t="shared" si="77"/>
        <v>4.214265003058304E-2</v>
      </c>
      <c r="V144" s="49">
        <f t="shared" si="60"/>
        <v>3.7391689999999998E-2</v>
      </c>
      <c r="W144" s="56">
        <f t="shared" si="78"/>
        <v>715711.2656188535</v>
      </c>
      <c r="X144" s="122">
        <f t="shared" si="79"/>
        <v>4.214265003058304E-2</v>
      </c>
      <c r="Y144" s="55">
        <f t="shared" si="80"/>
        <v>3.7391689999999977E-2</v>
      </c>
      <c r="Z144" s="56">
        <f t="shared" si="81"/>
        <v>715711.2656188535</v>
      </c>
      <c r="AA144" s="124">
        <f t="shared" si="61"/>
        <v>715711.2656188535</v>
      </c>
      <c r="AB144" s="51">
        <f t="shared" si="62"/>
        <v>1732.9170671986847</v>
      </c>
      <c r="AC144" s="55">
        <f t="shared" si="63"/>
        <v>4.214265003058304E-2</v>
      </c>
      <c r="AD144" s="55">
        <f t="shared" si="64"/>
        <v>3.7391690000000199E-2</v>
      </c>
      <c r="AE144" s="116"/>
      <c r="AF144" s="160">
        <v>691747.05808018218</v>
      </c>
      <c r="AG144" s="118">
        <f t="shared" si="65"/>
        <v>1674.8936906772226</v>
      </c>
      <c r="AH144" s="55">
        <f t="shared" si="82"/>
        <v>3.4643020535829461E-2</v>
      </c>
      <c r="AI144" s="55">
        <f t="shared" si="82"/>
        <v>3.4643020535829461E-2</v>
      </c>
      <c r="AJ144" s="119">
        <f t="shared" si="66"/>
        <v>0</v>
      </c>
      <c r="AL144" s="120">
        <v>506979</v>
      </c>
      <c r="AM144" s="50">
        <v>59335</v>
      </c>
      <c r="AN144" s="50">
        <v>147462</v>
      </c>
    </row>
    <row r="145" spans="1:40">
      <c r="A145" s="9" t="s">
        <v>314</v>
      </c>
      <c r="B145" s="23" t="s">
        <v>315</v>
      </c>
      <c r="E145" s="134">
        <v>531674</v>
      </c>
      <c r="F145" s="52">
        <v>250546.515625</v>
      </c>
      <c r="G145" s="251">
        <f t="shared" si="67"/>
        <v>2122.0570506586946</v>
      </c>
      <c r="H145" s="53">
        <v>0.12407920934668737</v>
      </c>
      <c r="J145" s="131">
        <v>469305.35087135836</v>
      </c>
      <c r="K145" s="54">
        <v>250463.65625</v>
      </c>
      <c r="L145" s="54">
        <f t="shared" si="68"/>
        <v>1873.7463067412934</v>
      </c>
      <c r="M145" s="127">
        <f t="shared" si="69"/>
        <v>-3.3071453735167289E-4</v>
      </c>
      <c r="N145" s="120">
        <f t="shared" si="70"/>
        <v>547298</v>
      </c>
      <c r="O145" s="125">
        <f t="shared" si="71"/>
        <v>0.1328956701917885</v>
      </c>
      <c r="P145" s="55">
        <f t="shared" si="72"/>
        <v>0.13252100512435327</v>
      </c>
      <c r="Q145" s="125">
        <f t="shared" si="73"/>
        <v>2.3551979181229088E-2</v>
      </c>
      <c r="R145" s="55">
        <f t="shared" si="74"/>
        <v>2.3890594685549119E-2</v>
      </c>
      <c r="S145" s="56">
        <f t="shared" si="75"/>
        <v>547298</v>
      </c>
      <c r="T145" s="123">
        <f t="shared" si="76"/>
        <v>0</v>
      </c>
      <c r="U145" s="49">
        <f t="shared" si="77"/>
        <v>2.3551979181229088E-2</v>
      </c>
      <c r="V145" s="49">
        <f t="shared" si="60"/>
        <v>2.3890594685549119E-2</v>
      </c>
      <c r="W145" s="56">
        <f t="shared" si="78"/>
        <v>547298</v>
      </c>
      <c r="X145" s="122">
        <f t="shared" si="79"/>
        <v>2.3551979181229088E-2</v>
      </c>
      <c r="Y145" s="55">
        <f t="shared" si="80"/>
        <v>2.3890594685549216E-2</v>
      </c>
      <c r="Z145" s="56">
        <f t="shared" si="81"/>
        <v>547298</v>
      </c>
      <c r="AA145" s="124">
        <f t="shared" si="61"/>
        <v>547298</v>
      </c>
      <c r="AB145" s="51">
        <f t="shared" si="62"/>
        <v>2185.1393858664874</v>
      </c>
      <c r="AC145" s="55">
        <f t="shared" si="63"/>
        <v>2.9386428525750796E-2</v>
      </c>
      <c r="AD145" s="55">
        <f t="shared" si="64"/>
        <v>2.9726974205623646E-2</v>
      </c>
      <c r="AE145" s="116"/>
      <c r="AF145" s="160">
        <v>490789.2652430092</v>
      </c>
      <c r="AG145" s="118">
        <f t="shared" si="65"/>
        <v>1959.522880849142</v>
      </c>
      <c r="AH145" s="55">
        <f t="shared" si="82"/>
        <v>0.11513848969172358</v>
      </c>
      <c r="AI145" s="55">
        <f t="shared" si="82"/>
        <v>0.11513848969172358</v>
      </c>
      <c r="AJ145" s="119">
        <f t="shared" si="66"/>
        <v>0</v>
      </c>
      <c r="AL145" s="120">
        <v>398333</v>
      </c>
      <c r="AM145" s="50">
        <v>42881</v>
      </c>
      <c r="AN145" s="50">
        <v>106084</v>
      </c>
    </row>
    <row r="146" spans="1:40">
      <c r="A146" s="9" t="s">
        <v>316</v>
      </c>
      <c r="B146" s="23" t="s">
        <v>317</v>
      </c>
      <c r="E146" s="134">
        <v>422780</v>
      </c>
      <c r="F146" s="52">
        <v>234253.84375</v>
      </c>
      <c r="G146" s="251">
        <f t="shared" si="67"/>
        <v>1804.7942916625034</v>
      </c>
      <c r="H146" s="53">
        <v>4.8702934834417233E-2</v>
      </c>
      <c r="J146" s="131">
        <v>400993.49067470257</v>
      </c>
      <c r="K146" s="54">
        <v>235275.015625</v>
      </c>
      <c r="L146" s="54">
        <f t="shared" si="68"/>
        <v>1704.3607014942795</v>
      </c>
      <c r="M146" s="127">
        <f t="shared" si="69"/>
        <v>4.359253443413369E-3</v>
      </c>
      <c r="N146" s="120">
        <f t="shared" si="70"/>
        <v>438133</v>
      </c>
      <c r="O146" s="125">
        <f t="shared" si="71"/>
        <v>5.4331329141128704E-2</v>
      </c>
      <c r="P146" s="55">
        <f t="shared" si="72"/>
        <v>5.8927426618185841E-2</v>
      </c>
      <c r="Q146" s="125">
        <f t="shared" si="73"/>
        <v>3.9492834123466825E-2</v>
      </c>
      <c r="R146" s="55">
        <f t="shared" si="74"/>
        <v>3.4981089246302145E-2</v>
      </c>
      <c r="S146" s="56">
        <f t="shared" si="75"/>
        <v>439476.78041071928</v>
      </c>
      <c r="T146" s="123">
        <f t="shared" si="76"/>
        <v>0</v>
      </c>
      <c r="U146" s="49">
        <f t="shared" si="77"/>
        <v>3.9492834123466825E-2</v>
      </c>
      <c r="V146" s="49">
        <f t="shared" si="60"/>
        <v>3.4981089246302145E-2</v>
      </c>
      <c r="W146" s="56">
        <f t="shared" si="78"/>
        <v>439476.78041071928</v>
      </c>
      <c r="X146" s="122">
        <f t="shared" si="79"/>
        <v>3.9492834123466825E-2</v>
      </c>
      <c r="Y146" s="55">
        <f t="shared" si="80"/>
        <v>3.4981089246302055E-2</v>
      </c>
      <c r="Z146" s="56">
        <f t="shared" si="81"/>
        <v>439476.78041071928</v>
      </c>
      <c r="AA146" s="124">
        <f t="shared" si="61"/>
        <v>439476.78041071928</v>
      </c>
      <c r="AB146" s="51">
        <f t="shared" si="62"/>
        <v>1867.927961850366</v>
      </c>
      <c r="AC146" s="55">
        <f t="shared" si="63"/>
        <v>3.9492834123466825E-2</v>
      </c>
      <c r="AD146" s="55">
        <f t="shared" si="64"/>
        <v>3.4981089246302055E-2</v>
      </c>
      <c r="AE146" s="116"/>
      <c r="AF146" s="160">
        <v>419219.67132439889</v>
      </c>
      <c r="AG146" s="118">
        <f t="shared" si="65"/>
        <v>1781.8282583501534</v>
      </c>
      <c r="AH146" s="55">
        <f t="shared" si="82"/>
        <v>4.8320988903798545E-2</v>
      </c>
      <c r="AI146" s="55">
        <f t="shared" si="82"/>
        <v>4.8320988903798545E-2</v>
      </c>
      <c r="AJ146" s="119">
        <f t="shared" si="66"/>
        <v>0</v>
      </c>
      <c r="AL146" s="120">
        <v>313115</v>
      </c>
      <c r="AM146" s="50">
        <v>38245</v>
      </c>
      <c r="AN146" s="50">
        <v>86773</v>
      </c>
    </row>
    <row r="147" spans="1:40">
      <c r="A147" s="9" t="s">
        <v>318</v>
      </c>
      <c r="B147" s="23" t="s">
        <v>319</v>
      </c>
      <c r="E147" s="134">
        <v>234154</v>
      </c>
      <c r="F147" s="52">
        <v>137529.625</v>
      </c>
      <c r="G147" s="251">
        <f t="shared" si="67"/>
        <v>1702.5713550807691</v>
      </c>
      <c r="H147" s="53">
        <v>-1.8234624536260347E-2</v>
      </c>
      <c r="J147" s="131">
        <v>239663.04454001383</v>
      </c>
      <c r="K147" s="54">
        <v>138788.390625</v>
      </c>
      <c r="L147" s="54">
        <f t="shared" si="68"/>
        <v>1726.8234285356953</v>
      </c>
      <c r="M147" s="127">
        <f t="shared" si="69"/>
        <v>9.1526871028697609E-3</v>
      </c>
      <c r="N147" s="120">
        <f t="shared" si="70"/>
        <v>245062</v>
      </c>
      <c r="O147" s="125">
        <f t="shared" si="71"/>
        <v>-2.2986625036777619E-2</v>
      </c>
      <c r="P147" s="55">
        <f t="shared" si="72"/>
        <v>-1.4044327320420602E-2</v>
      </c>
      <c r="Q147" s="125">
        <f t="shared" si="73"/>
        <v>4.6886611541687273E-2</v>
      </c>
      <c r="R147" s="55">
        <f t="shared" si="74"/>
        <v>3.7391689999999998E-2</v>
      </c>
      <c r="S147" s="56">
        <f t="shared" si="75"/>
        <v>245132.68763893223</v>
      </c>
      <c r="T147" s="123">
        <f t="shared" si="76"/>
        <v>0.36266823293532863</v>
      </c>
      <c r="U147" s="49">
        <f t="shared" si="77"/>
        <v>4.9467896882383178E-2</v>
      </c>
      <c r="V147" s="49">
        <f t="shared" si="60"/>
        <v>3.9949563921047884E-2</v>
      </c>
      <c r="W147" s="56">
        <f t="shared" si="78"/>
        <v>245737.10592659755</v>
      </c>
      <c r="X147" s="122">
        <f t="shared" si="79"/>
        <v>4.9467896882383178E-2</v>
      </c>
      <c r="Y147" s="55">
        <f t="shared" si="80"/>
        <v>3.994956392104787E-2</v>
      </c>
      <c r="Z147" s="56">
        <f t="shared" si="81"/>
        <v>245737.10592659755</v>
      </c>
      <c r="AA147" s="124">
        <f t="shared" si="61"/>
        <v>245737.10592659755</v>
      </c>
      <c r="AB147" s="51">
        <f t="shared" si="62"/>
        <v>1770.5883382607135</v>
      </c>
      <c r="AC147" s="55">
        <f t="shared" si="63"/>
        <v>4.9467896882383178E-2</v>
      </c>
      <c r="AD147" s="55">
        <f t="shared" si="64"/>
        <v>3.994956392104787E-2</v>
      </c>
      <c r="AE147" s="116"/>
      <c r="AF147" s="160">
        <v>250372.97023125057</v>
      </c>
      <c r="AG147" s="118">
        <f t="shared" si="65"/>
        <v>1803.9907308079326</v>
      </c>
      <c r="AH147" s="55">
        <f t="shared" si="82"/>
        <v>-1.8515833799356285E-2</v>
      </c>
      <c r="AI147" s="55">
        <f t="shared" si="82"/>
        <v>-1.8515833799356285E-2</v>
      </c>
      <c r="AJ147" s="119">
        <f t="shared" si="66"/>
        <v>0</v>
      </c>
      <c r="AL147" s="120">
        <v>180749</v>
      </c>
      <c r="AM147" s="50">
        <v>21270</v>
      </c>
      <c r="AN147" s="50">
        <v>43043</v>
      </c>
    </row>
    <row r="148" spans="1:40">
      <c r="A148" s="9" t="s">
        <v>320</v>
      </c>
      <c r="B148" s="23" t="s">
        <v>321</v>
      </c>
      <c r="E148" s="134">
        <v>583174</v>
      </c>
      <c r="F148" s="52">
        <v>323240.625</v>
      </c>
      <c r="G148" s="251">
        <f t="shared" si="67"/>
        <v>1804.1482254899117</v>
      </c>
      <c r="H148" s="53">
        <v>4.6795618794536642E-2</v>
      </c>
      <c r="J148" s="131">
        <v>556294.11433122831</v>
      </c>
      <c r="K148" s="54">
        <v>324853.5625</v>
      </c>
      <c r="L148" s="54">
        <f t="shared" si="68"/>
        <v>1712.4457864956562</v>
      </c>
      <c r="M148" s="127">
        <f t="shared" si="69"/>
        <v>4.9898972321316126E-3</v>
      </c>
      <c r="N148" s="120">
        <f t="shared" si="70"/>
        <v>607736</v>
      </c>
      <c r="O148" s="125">
        <f t="shared" si="71"/>
        <v>4.831955790344189E-2</v>
      </c>
      <c r="P148" s="55">
        <f t="shared" si="72"/>
        <v>5.3550564763813702E-2</v>
      </c>
      <c r="Q148" s="125">
        <f t="shared" si="73"/>
        <v>4.1604653691139415E-2</v>
      </c>
      <c r="R148" s="55">
        <f t="shared" si="74"/>
        <v>3.6432959734072408E-2</v>
      </c>
      <c r="S148" s="56">
        <f t="shared" si="75"/>
        <v>607736</v>
      </c>
      <c r="T148" s="123">
        <f t="shared" si="76"/>
        <v>0</v>
      </c>
      <c r="U148" s="49">
        <f t="shared" si="77"/>
        <v>4.1604653691139415E-2</v>
      </c>
      <c r="V148" s="49">
        <f t="shared" si="60"/>
        <v>3.6432959734072408E-2</v>
      </c>
      <c r="W148" s="56">
        <f t="shared" si="78"/>
        <v>607736</v>
      </c>
      <c r="X148" s="122">
        <f t="shared" si="79"/>
        <v>4.1604653691139415E-2</v>
      </c>
      <c r="Y148" s="55">
        <f t="shared" si="80"/>
        <v>3.6432959734072456E-2</v>
      </c>
      <c r="Z148" s="56">
        <f t="shared" si="81"/>
        <v>607736</v>
      </c>
      <c r="AA148" s="124">
        <f t="shared" si="61"/>
        <v>607736</v>
      </c>
      <c r="AB148" s="51">
        <f t="shared" si="62"/>
        <v>1870.7998623225812</v>
      </c>
      <c r="AC148" s="55">
        <f t="shared" si="63"/>
        <v>4.2117789887752277E-2</v>
      </c>
      <c r="AD148" s="55">
        <f t="shared" si="64"/>
        <v>3.6943548146976868E-2</v>
      </c>
      <c r="AE148" s="116"/>
      <c r="AF148" s="160">
        <v>581194.89114246937</v>
      </c>
      <c r="AG148" s="118">
        <f t="shared" si="65"/>
        <v>1789.0980990626181</v>
      </c>
      <c r="AH148" s="55">
        <f t="shared" si="82"/>
        <v>4.5666452444821148E-2</v>
      </c>
      <c r="AI148" s="55">
        <f t="shared" si="82"/>
        <v>4.566645244482137E-2</v>
      </c>
      <c r="AJ148" s="119">
        <f t="shared" si="66"/>
        <v>0</v>
      </c>
      <c r="AL148" s="120">
        <v>440168</v>
      </c>
      <c r="AM148" s="50">
        <v>50128</v>
      </c>
      <c r="AN148" s="50">
        <v>117440</v>
      </c>
    </row>
    <row r="149" spans="1:40">
      <c r="A149" s="9" t="s">
        <v>322</v>
      </c>
      <c r="B149" s="23" t="s">
        <v>323</v>
      </c>
      <c r="E149" s="134">
        <v>414918</v>
      </c>
      <c r="F149" s="52">
        <v>231243.75</v>
      </c>
      <c r="G149" s="251">
        <f t="shared" si="67"/>
        <v>1794.2884942836292</v>
      </c>
      <c r="H149" s="53">
        <v>-1.3959423799983384E-2</v>
      </c>
      <c r="J149" s="131">
        <v>422130.65741434542</v>
      </c>
      <c r="K149" s="54">
        <v>233047.328125</v>
      </c>
      <c r="L149" s="54">
        <f t="shared" si="68"/>
        <v>1811.3516289185966</v>
      </c>
      <c r="M149" s="127">
        <f t="shared" si="69"/>
        <v>7.7994675531771751E-3</v>
      </c>
      <c r="N149" s="120">
        <f t="shared" si="70"/>
        <v>433850</v>
      </c>
      <c r="O149" s="125">
        <f t="shared" si="71"/>
        <v>-1.7086315072505576E-2</v>
      </c>
      <c r="P149" s="55">
        <f t="shared" si="72"/>
        <v>-9.4201116793398709E-3</v>
      </c>
      <c r="Q149" s="125">
        <f t="shared" si="73"/>
        <v>4.5482792826090579E-2</v>
      </c>
      <c r="R149" s="55">
        <f t="shared" si="74"/>
        <v>3.7391689999999998E-2</v>
      </c>
      <c r="S149" s="56">
        <f t="shared" si="75"/>
        <v>433850</v>
      </c>
      <c r="T149" s="123">
        <f t="shared" si="76"/>
        <v>0.24325659598037108</v>
      </c>
      <c r="U149" s="49">
        <f t="shared" si="77"/>
        <v>4.7211846072056085E-2</v>
      </c>
      <c r="V149" s="49">
        <f t="shared" si="60"/>
        <v>3.9107361918505272E-2</v>
      </c>
      <c r="W149" s="56">
        <f t="shared" si="78"/>
        <v>434507.04474852537</v>
      </c>
      <c r="X149" s="122">
        <f t="shared" si="79"/>
        <v>4.7211846072056085E-2</v>
      </c>
      <c r="Y149" s="55">
        <f t="shared" si="80"/>
        <v>3.9107361918505168E-2</v>
      </c>
      <c r="Z149" s="56">
        <f t="shared" si="81"/>
        <v>434507.04474852537</v>
      </c>
      <c r="AA149" s="124">
        <f t="shared" si="61"/>
        <v>434507.04474852537</v>
      </c>
      <c r="AB149" s="51">
        <f t="shared" si="62"/>
        <v>1864.4583838157891</v>
      </c>
      <c r="AC149" s="55">
        <f t="shared" si="63"/>
        <v>4.7211846072056085E-2</v>
      </c>
      <c r="AD149" s="55">
        <f t="shared" si="64"/>
        <v>3.910736191850539E-2</v>
      </c>
      <c r="AE149" s="116"/>
      <c r="AF149" s="160">
        <v>440918.4063912257</v>
      </c>
      <c r="AG149" s="118">
        <f t="shared" si="65"/>
        <v>1891.9693692206997</v>
      </c>
      <c r="AH149" s="55">
        <f t="shared" si="82"/>
        <v>-1.4540925372508839E-2</v>
      </c>
      <c r="AI149" s="55">
        <f t="shared" si="82"/>
        <v>-1.4540925372508728E-2</v>
      </c>
      <c r="AJ149" s="119">
        <f t="shared" si="66"/>
        <v>0</v>
      </c>
      <c r="AL149" s="120">
        <v>322363</v>
      </c>
      <c r="AM149" s="50">
        <v>34215</v>
      </c>
      <c r="AN149" s="50">
        <v>77272</v>
      </c>
    </row>
    <row r="150" spans="1:40">
      <c r="A150" s="9" t="s">
        <v>324</v>
      </c>
      <c r="B150" s="23" t="s">
        <v>325</v>
      </c>
      <c r="E150" s="134">
        <v>418391</v>
      </c>
      <c r="F150" s="52">
        <v>201453.15625</v>
      </c>
      <c r="G150" s="251">
        <f t="shared" si="67"/>
        <v>2076.8649535616296</v>
      </c>
      <c r="H150" s="53">
        <v>3.095784914616484E-3</v>
      </c>
      <c r="J150" s="131">
        <v>418904.11633311369</v>
      </c>
      <c r="K150" s="54">
        <v>203103.09375</v>
      </c>
      <c r="L150" s="54">
        <f t="shared" si="68"/>
        <v>2062.5196229100457</v>
      </c>
      <c r="M150" s="127">
        <f t="shared" si="69"/>
        <v>8.1901794477345913E-3</v>
      </c>
      <c r="N150" s="120">
        <f t="shared" si="70"/>
        <v>437514</v>
      </c>
      <c r="O150" s="125">
        <f t="shared" si="71"/>
        <v>-1.2249016257115386E-3</v>
      </c>
      <c r="P150" s="55">
        <f t="shared" si="72"/>
        <v>6.955245657902509E-3</v>
      </c>
      <c r="Q150" s="125">
        <f t="shared" si="73"/>
        <v>4.5888114098688648E-2</v>
      </c>
      <c r="R150" s="55">
        <f t="shared" si="74"/>
        <v>3.7391689999999998E-2</v>
      </c>
      <c r="S150" s="56">
        <f t="shared" si="75"/>
        <v>437590.17394586443</v>
      </c>
      <c r="T150" s="123">
        <f t="shared" si="76"/>
        <v>0</v>
      </c>
      <c r="U150" s="49">
        <f t="shared" si="77"/>
        <v>4.5888114098688648E-2</v>
      </c>
      <c r="V150" s="49">
        <f t="shared" si="60"/>
        <v>3.7391689999999998E-2</v>
      </c>
      <c r="W150" s="56">
        <f t="shared" si="78"/>
        <v>437590.17394586443</v>
      </c>
      <c r="X150" s="122">
        <f t="shared" si="79"/>
        <v>4.5888114098688648E-2</v>
      </c>
      <c r="Y150" s="55">
        <f t="shared" si="80"/>
        <v>3.7391689999999977E-2</v>
      </c>
      <c r="Z150" s="56">
        <f t="shared" si="81"/>
        <v>437590.17394586443</v>
      </c>
      <c r="AA150" s="124">
        <f t="shared" si="61"/>
        <v>437590.17394586443</v>
      </c>
      <c r="AB150" s="51">
        <f t="shared" si="62"/>
        <v>2154.5224440770708</v>
      </c>
      <c r="AC150" s="55">
        <f t="shared" si="63"/>
        <v>4.5888114098688648E-2</v>
      </c>
      <c r="AD150" s="55">
        <f t="shared" si="64"/>
        <v>3.7391690000000199E-2</v>
      </c>
      <c r="AE150" s="116"/>
      <c r="AF150" s="160">
        <v>437429.59627230046</v>
      </c>
      <c r="AG150" s="118">
        <f t="shared" si="65"/>
        <v>2153.731822572498</v>
      </c>
      <c r="AH150" s="55">
        <f t="shared" si="82"/>
        <v>3.6709375618926288E-4</v>
      </c>
      <c r="AI150" s="55">
        <f t="shared" si="82"/>
        <v>3.6709375618948492E-4</v>
      </c>
      <c r="AJ150" s="119">
        <f t="shared" si="66"/>
        <v>0</v>
      </c>
      <c r="AL150" s="120">
        <v>325681</v>
      </c>
      <c r="AM150" s="50">
        <v>32081</v>
      </c>
      <c r="AN150" s="50">
        <v>79752</v>
      </c>
    </row>
    <row r="151" spans="1:40">
      <c r="A151" s="9" t="s">
        <v>326</v>
      </c>
      <c r="B151" s="23" t="s">
        <v>327</v>
      </c>
      <c r="E151" s="134">
        <v>1070615</v>
      </c>
      <c r="F151" s="52">
        <v>527714.875</v>
      </c>
      <c r="G151" s="251">
        <f t="shared" si="67"/>
        <v>2028.775482214709</v>
      </c>
      <c r="H151" s="53">
        <v>-6.6408557500118315E-3</v>
      </c>
      <c r="J151" s="131">
        <v>1077186.2454582483</v>
      </c>
      <c r="K151" s="54">
        <v>531866.75</v>
      </c>
      <c r="L151" s="54">
        <f t="shared" si="68"/>
        <v>2025.2934507717359</v>
      </c>
      <c r="M151" s="127">
        <f t="shared" si="69"/>
        <v>7.8676482257582503E-3</v>
      </c>
      <c r="N151" s="120">
        <f t="shared" si="70"/>
        <v>1118680</v>
      </c>
      <c r="O151" s="125">
        <f t="shared" si="71"/>
        <v>-6.1003800280171605E-3</v>
      </c>
      <c r="P151" s="55">
        <f t="shared" si="72"/>
        <v>1.7192725536372411E-3</v>
      </c>
      <c r="Q151" s="125">
        <f t="shared" si="73"/>
        <v>4.5553522889244746E-2</v>
      </c>
      <c r="R151" s="55">
        <f t="shared" si="74"/>
        <v>3.7391689999999998E-2</v>
      </c>
      <c r="S151" s="56">
        <f t="shared" si="75"/>
        <v>1119385.2849080688</v>
      </c>
      <c r="T151" s="123">
        <f t="shared" si="76"/>
        <v>0</v>
      </c>
      <c r="U151" s="49">
        <f t="shared" si="77"/>
        <v>4.5553522889244746E-2</v>
      </c>
      <c r="V151" s="49">
        <f t="shared" si="60"/>
        <v>3.7391689999999998E-2</v>
      </c>
      <c r="W151" s="56">
        <f t="shared" si="78"/>
        <v>1119385.2849080688</v>
      </c>
      <c r="X151" s="122">
        <f t="shared" si="79"/>
        <v>4.5553522889244746E-2</v>
      </c>
      <c r="Y151" s="55">
        <f t="shared" si="80"/>
        <v>3.7391689999999977E-2</v>
      </c>
      <c r="Z151" s="56">
        <f t="shared" si="81"/>
        <v>1119385.2849080688</v>
      </c>
      <c r="AA151" s="124">
        <f t="shared" si="61"/>
        <v>1119385.2849080688</v>
      </c>
      <c r="AB151" s="51">
        <f t="shared" si="62"/>
        <v>2104.634826125282</v>
      </c>
      <c r="AC151" s="55">
        <f t="shared" si="63"/>
        <v>4.5553522889244746E-2</v>
      </c>
      <c r="AD151" s="55">
        <f t="shared" si="64"/>
        <v>3.7391689999999977E-2</v>
      </c>
      <c r="AE151" s="116"/>
      <c r="AF151" s="160">
        <v>1124618.4757076974</v>
      </c>
      <c r="AG151" s="118">
        <f t="shared" si="65"/>
        <v>2114.4741153826544</v>
      </c>
      <c r="AH151" s="55">
        <f t="shared" si="82"/>
        <v>-4.6533032425378762E-3</v>
      </c>
      <c r="AI151" s="55">
        <f t="shared" si="82"/>
        <v>-4.6533032425378762E-3</v>
      </c>
      <c r="AJ151" s="119">
        <f t="shared" si="66"/>
        <v>0</v>
      </c>
      <c r="AL151" s="120">
        <v>849179</v>
      </c>
      <c r="AM151" s="50">
        <v>84224</v>
      </c>
      <c r="AN151" s="50">
        <v>185277</v>
      </c>
    </row>
    <row r="152" spans="1:40">
      <c r="A152" s="9" t="s">
        <v>328</v>
      </c>
      <c r="B152" s="23" t="s">
        <v>329</v>
      </c>
      <c r="E152" s="134">
        <v>254224</v>
      </c>
      <c r="F152" s="52">
        <v>135874.75</v>
      </c>
      <c r="G152" s="251">
        <f t="shared" si="67"/>
        <v>1871.0172419820458</v>
      </c>
      <c r="H152" s="53">
        <v>5.0627608769692189E-2</v>
      </c>
      <c r="J152" s="131">
        <v>240824.77028025786</v>
      </c>
      <c r="K152" s="54">
        <v>136575.90625</v>
      </c>
      <c r="L152" s="54">
        <f t="shared" si="68"/>
        <v>1763.3034763791497</v>
      </c>
      <c r="M152" s="127">
        <f t="shared" si="69"/>
        <v>5.1603130824526833E-3</v>
      </c>
      <c r="N152" s="120">
        <f t="shared" si="70"/>
        <v>264325</v>
      </c>
      <c r="O152" s="125">
        <f t="shared" si="71"/>
        <v>5.5638918306239349E-2</v>
      </c>
      <c r="P152" s="55">
        <f t="shared" si="72"/>
        <v>6.1086345626721439E-2</v>
      </c>
      <c r="Q152" s="125">
        <f t="shared" si="73"/>
        <v>3.9735952042510236E-2</v>
      </c>
      <c r="R152" s="55">
        <f t="shared" si="74"/>
        <v>3.4398133820093761E-2</v>
      </c>
      <c r="S152" s="56">
        <f t="shared" si="75"/>
        <v>264325.83267205511</v>
      </c>
      <c r="T152" s="123">
        <f t="shared" si="76"/>
        <v>0</v>
      </c>
      <c r="U152" s="49">
        <f t="shared" si="77"/>
        <v>3.9735952042510236E-2</v>
      </c>
      <c r="V152" s="49">
        <f t="shared" si="60"/>
        <v>3.4398133820093761E-2</v>
      </c>
      <c r="W152" s="56">
        <f t="shared" si="78"/>
        <v>264325.83267205511</v>
      </c>
      <c r="X152" s="122">
        <f t="shared" si="79"/>
        <v>3.9735952042510236E-2</v>
      </c>
      <c r="Y152" s="55">
        <f t="shared" si="80"/>
        <v>3.4398133820093824E-2</v>
      </c>
      <c r="Z152" s="56">
        <f t="shared" si="81"/>
        <v>264325.83267205511</v>
      </c>
      <c r="AA152" s="124">
        <f t="shared" si="61"/>
        <v>264325.83267205511</v>
      </c>
      <c r="AB152" s="51">
        <f t="shared" si="62"/>
        <v>1935.3767434514468</v>
      </c>
      <c r="AC152" s="55">
        <f t="shared" si="63"/>
        <v>3.9735952042510236E-2</v>
      </c>
      <c r="AD152" s="55">
        <f t="shared" si="64"/>
        <v>3.4398133820093602E-2</v>
      </c>
      <c r="AE152" s="116"/>
      <c r="AF152" s="160">
        <v>251605.02211277868</v>
      </c>
      <c r="AG152" s="118">
        <f t="shared" si="65"/>
        <v>1842.2357868321205</v>
      </c>
      <c r="AH152" s="55">
        <f t="shared" si="82"/>
        <v>5.0558651224276829E-2</v>
      </c>
      <c r="AI152" s="55">
        <f t="shared" si="82"/>
        <v>5.0558651224276829E-2</v>
      </c>
      <c r="AJ152" s="119">
        <f t="shared" si="66"/>
        <v>0</v>
      </c>
      <c r="AL152" s="120">
        <v>194315</v>
      </c>
      <c r="AM152" s="50">
        <v>19375</v>
      </c>
      <c r="AN152" s="50">
        <v>50635</v>
      </c>
    </row>
    <row r="153" spans="1:40">
      <c r="A153" s="9" t="s">
        <v>330</v>
      </c>
      <c r="B153" s="23" t="s">
        <v>331</v>
      </c>
      <c r="E153" s="134">
        <v>516433</v>
      </c>
      <c r="F153" s="52">
        <v>276750.8125</v>
      </c>
      <c r="G153" s="251">
        <f t="shared" si="67"/>
        <v>1866.0577554763277</v>
      </c>
      <c r="H153" s="53">
        <v>-3.2661505541578428E-2</v>
      </c>
      <c r="J153" s="131">
        <v>534206.83517234016</v>
      </c>
      <c r="K153" s="54">
        <v>279204.625</v>
      </c>
      <c r="L153" s="54">
        <f t="shared" si="68"/>
        <v>1913.3165690659318</v>
      </c>
      <c r="M153" s="127">
        <f t="shared" si="69"/>
        <v>8.8665051344700707E-3</v>
      </c>
      <c r="N153" s="120">
        <f t="shared" si="70"/>
        <v>541956</v>
      </c>
      <c r="O153" s="125">
        <f t="shared" si="71"/>
        <v>-3.3271448439266327E-2</v>
      </c>
      <c r="P153" s="55">
        <f t="shared" si="72"/>
        <v>-2.4699944773214244E-2</v>
      </c>
      <c r="Q153" s="125">
        <f t="shared" si="73"/>
        <v>4.6589728745841663E-2</v>
      </c>
      <c r="R153" s="55">
        <f t="shared" si="74"/>
        <v>3.7391689999999998E-2</v>
      </c>
      <c r="S153" s="56">
        <f t="shared" si="75"/>
        <v>541956</v>
      </c>
      <c r="T153" s="123">
        <f t="shared" si="76"/>
        <v>0.63782943249100688</v>
      </c>
      <c r="U153" s="49">
        <f t="shared" si="77"/>
        <v>5.112818210965786E-2</v>
      </c>
      <c r="V153" s="49">
        <f t="shared" si="60"/>
        <v>4.1890256798202172E-2</v>
      </c>
      <c r="W153" s="56">
        <f t="shared" si="78"/>
        <v>542837.28047143691</v>
      </c>
      <c r="X153" s="122">
        <f t="shared" si="79"/>
        <v>5.112818210965786E-2</v>
      </c>
      <c r="Y153" s="55">
        <f t="shared" si="80"/>
        <v>4.1890256798202241E-2</v>
      </c>
      <c r="Z153" s="56">
        <f t="shared" si="81"/>
        <v>542837.28047143691</v>
      </c>
      <c r="AA153" s="124">
        <f t="shared" si="61"/>
        <v>542837.28047143691</v>
      </c>
      <c r="AB153" s="51">
        <f t="shared" si="62"/>
        <v>1944.2273940535081</v>
      </c>
      <c r="AC153" s="55">
        <f t="shared" si="63"/>
        <v>5.112818210965786E-2</v>
      </c>
      <c r="AD153" s="55">
        <f t="shared" si="64"/>
        <v>4.1890256798202241E-2</v>
      </c>
      <c r="AE153" s="116"/>
      <c r="AF153" s="160">
        <v>558278.74044264818</v>
      </c>
      <c r="AG153" s="118">
        <f t="shared" si="65"/>
        <v>1999.5325666351271</v>
      </c>
      <c r="AH153" s="55">
        <f t="shared" si="82"/>
        <v>-2.7659050672372065E-2</v>
      </c>
      <c r="AI153" s="55">
        <f t="shared" si="82"/>
        <v>-2.7659050672371954E-2</v>
      </c>
      <c r="AJ153" s="119">
        <f t="shared" si="66"/>
        <v>0</v>
      </c>
      <c r="AL153" s="120">
        <v>396694</v>
      </c>
      <c r="AM153" s="50">
        <v>41401</v>
      </c>
      <c r="AN153" s="50">
        <v>103861</v>
      </c>
    </row>
    <row r="154" spans="1:40">
      <c r="A154" s="9" t="s">
        <v>332</v>
      </c>
      <c r="B154" s="23" t="s">
        <v>333</v>
      </c>
      <c r="E154" s="134">
        <v>349880</v>
      </c>
      <c r="F154" s="52">
        <v>186638.5</v>
      </c>
      <c r="G154" s="251">
        <f t="shared" si="67"/>
        <v>1874.6400126447652</v>
      </c>
      <c r="H154" s="53">
        <v>2.6549764234199635E-2</v>
      </c>
      <c r="J154" s="131">
        <v>340152.73176372994</v>
      </c>
      <c r="K154" s="54">
        <v>187932.59375</v>
      </c>
      <c r="L154" s="54">
        <f t="shared" si="68"/>
        <v>1809.9719956838512</v>
      </c>
      <c r="M154" s="127">
        <f t="shared" si="69"/>
        <v>6.933691333781633E-3</v>
      </c>
      <c r="N154" s="120">
        <f t="shared" si="70"/>
        <v>365395</v>
      </c>
      <c r="O154" s="125">
        <f t="shared" si="71"/>
        <v>2.8596766475556645E-2</v>
      </c>
      <c r="P154" s="55">
        <f t="shared" si="72"/>
        <v>3.5728738961223971E-2</v>
      </c>
      <c r="Q154" s="125">
        <f t="shared" si="73"/>
        <v>4.4584643770690047E-2</v>
      </c>
      <c r="R154" s="55">
        <f t="shared" si="74"/>
        <v>3.7391689999999998E-2</v>
      </c>
      <c r="S154" s="56">
        <f t="shared" si="75"/>
        <v>365479.27516248904</v>
      </c>
      <c r="T154" s="123">
        <f t="shared" si="76"/>
        <v>0</v>
      </c>
      <c r="U154" s="49">
        <f t="shared" si="77"/>
        <v>4.4584643770690047E-2</v>
      </c>
      <c r="V154" s="49">
        <f t="shared" si="60"/>
        <v>3.7391689999999998E-2</v>
      </c>
      <c r="W154" s="56">
        <f t="shared" si="78"/>
        <v>365479.27516248904</v>
      </c>
      <c r="X154" s="122">
        <f t="shared" si="79"/>
        <v>4.4584643770690047E-2</v>
      </c>
      <c r="Y154" s="55">
        <f t="shared" si="80"/>
        <v>3.7391689999999977E-2</v>
      </c>
      <c r="Z154" s="56">
        <f t="shared" si="81"/>
        <v>365479.27516248904</v>
      </c>
      <c r="AA154" s="124">
        <f t="shared" si="61"/>
        <v>365479.27516248904</v>
      </c>
      <c r="AB154" s="51">
        <f t="shared" si="62"/>
        <v>1944.7359708591744</v>
      </c>
      <c r="AC154" s="55">
        <f t="shared" si="63"/>
        <v>4.4584643770690047E-2</v>
      </c>
      <c r="AD154" s="55">
        <f t="shared" si="64"/>
        <v>3.7391689999999977E-2</v>
      </c>
      <c r="AE154" s="116"/>
      <c r="AF154" s="160">
        <v>355313.62773680541</v>
      </c>
      <c r="AG154" s="118">
        <f t="shared" si="65"/>
        <v>1890.643983818296</v>
      </c>
      <c r="AH154" s="55">
        <f t="shared" si="82"/>
        <v>2.8610350496361292E-2</v>
      </c>
      <c r="AI154" s="55">
        <f t="shared" si="82"/>
        <v>2.8610350496361292E-2</v>
      </c>
      <c r="AJ154" s="119">
        <f t="shared" si="66"/>
        <v>0</v>
      </c>
      <c r="AL154" s="120">
        <v>270470</v>
      </c>
      <c r="AM154" s="50">
        <v>26849</v>
      </c>
      <c r="AN154" s="50">
        <v>68076</v>
      </c>
    </row>
    <row r="155" spans="1:40">
      <c r="A155" s="9" t="s">
        <v>334</v>
      </c>
      <c r="B155" s="23" t="s">
        <v>335</v>
      </c>
      <c r="E155" s="134">
        <v>384719</v>
      </c>
      <c r="F155" s="52">
        <v>229021.34375</v>
      </c>
      <c r="G155" s="251">
        <f t="shared" si="67"/>
        <v>1679.8390652181299</v>
      </c>
      <c r="H155" s="53">
        <v>2.8149214038141857E-2</v>
      </c>
      <c r="J155" s="131">
        <v>372378.93851633434</v>
      </c>
      <c r="K155" s="54">
        <v>230016.984375</v>
      </c>
      <c r="L155" s="54">
        <f t="shared" si="68"/>
        <v>1618.919313841797</v>
      </c>
      <c r="M155" s="127">
        <f t="shared" si="69"/>
        <v>4.3473704620597964E-3</v>
      </c>
      <c r="N155" s="120">
        <f t="shared" si="70"/>
        <v>400491</v>
      </c>
      <c r="O155" s="125">
        <f t="shared" si="71"/>
        <v>3.313845174174479E-2</v>
      </c>
      <c r="P155" s="55">
        <f t="shared" si="72"/>
        <v>3.7629887330064893E-2</v>
      </c>
      <c r="Q155" s="125">
        <f t="shared" si="73"/>
        <v>4.1901615990692198E-2</v>
      </c>
      <c r="R155" s="55">
        <f t="shared" si="74"/>
        <v>3.7391689999999998E-2</v>
      </c>
      <c r="S155" s="56">
        <f t="shared" si="75"/>
        <v>400839.34780232311</v>
      </c>
      <c r="T155" s="123">
        <f t="shared" si="76"/>
        <v>0</v>
      </c>
      <c r="U155" s="49">
        <f t="shared" si="77"/>
        <v>4.1901615990692198E-2</v>
      </c>
      <c r="V155" s="49">
        <f t="shared" si="60"/>
        <v>3.7391689999999998E-2</v>
      </c>
      <c r="W155" s="56">
        <f t="shared" si="78"/>
        <v>400839.34780232311</v>
      </c>
      <c r="X155" s="122">
        <f t="shared" si="79"/>
        <v>4.1901615990692198E-2</v>
      </c>
      <c r="Y155" s="55">
        <f t="shared" si="80"/>
        <v>3.7391689999999977E-2</v>
      </c>
      <c r="Z155" s="56">
        <f t="shared" si="81"/>
        <v>400839.34780232311</v>
      </c>
      <c r="AA155" s="124">
        <f t="shared" si="61"/>
        <v>400839.34780232311</v>
      </c>
      <c r="AB155" s="51">
        <f t="shared" si="62"/>
        <v>1742.6510867946558</v>
      </c>
      <c r="AC155" s="55">
        <f t="shared" si="63"/>
        <v>4.1901615990692198E-2</v>
      </c>
      <c r="AD155" s="55">
        <f t="shared" si="64"/>
        <v>3.7391689999999977E-2</v>
      </c>
      <c r="AE155" s="116"/>
      <c r="AF155" s="160">
        <v>388641.04771757108</v>
      </c>
      <c r="AG155" s="118">
        <f t="shared" si="65"/>
        <v>1689.6189156360906</v>
      </c>
      <c r="AH155" s="55">
        <f t="shared" si="82"/>
        <v>3.138706051867346E-2</v>
      </c>
      <c r="AI155" s="55">
        <f t="shared" si="82"/>
        <v>3.138706051867346E-2</v>
      </c>
      <c r="AJ155" s="119">
        <f t="shared" si="66"/>
        <v>0</v>
      </c>
      <c r="AL155" s="120">
        <v>300397</v>
      </c>
      <c r="AM155" s="50">
        <v>33392</v>
      </c>
      <c r="AN155" s="50">
        <v>66702</v>
      </c>
    </row>
    <row r="156" spans="1:40">
      <c r="A156" s="9" t="s">
        <v>336</v>
      </c>
      <c r="B156" s="23" t="s">
        <v>337</v>
      </c>
      <c r="E156" s="134">
        <v>414066</v>
      </c>
      <c r="F156" s="52">
        <v>192509.03125</v>
      </c>
      <c r="G156" s="251">
        <f t="shared" si="67"/>
        <v>2150.8912974699729</v>
      </c>
      <c r="H156" s="53">
        <v>1.4653034811072496E-2</v>
      </c>
      <c r="J156" s="131">
        <v>409366.36979536514</v>
      </c>
      <c r="K156" s="54">
        <v>193872.28125</v>
      </c>
      <c r="L156" s="54">
        <f t="shared" si="68"/>
        <v>2111.5260374301965</v>
      </c>
      <c r="M156" s="127">
        <f t="shared" si="69"/>
        <v>7.0814859497663196E-3</v>
      </c>
      <c r="N156" s="120">
        <f t="shared" si="70"/>
        <v>432028</v>
      </c>
      <c r="O156" s="125">
        <f t="shared" si="71"/>
        <v>1.1480254733636563E-2</v>
      </c>
      <c r="P156" s="55">
        <f t="shared" si="72"/>
        <v>1.8643037945999197E-2</v>
      </c>
      <c r="Q156" s="125">
        <f t="shared" si="73"/>
        <v>4.4737964677139308E-2</v>
      </c>
      <c r="R156" s="55">
        <f t="shared" si="74"/>
        <v>3.7391689999999998E-2</v>
      </c>
      <c r="S156" s="56">
        <f t="shared" si="75"/>
        <v>432590.47008200438</v>
      </c>
      <c r="T156" s="123">
        <f t="shared" si="76"/>
        <v>0</v>
      </c>
      <c r="U156" s="49">
        <f t="shared" si="77"/>
        <v>4.4737964677139308E-2</v>
      </c>
      <c r="V156" s="49">
        <f t="shared" si="60"/>
        <v>3.7391689999999998E-2</v>
      </c>
      <c r="W156" s="56">
        <f t="shared" si="78"/>
        <v>432590.47008200438</v>
      </c>
      <c r="X156" s="122">
        <f t="shared" si="79"/>
        <v>4.4737964677139308E-2</v>
      </c>
      <c r="Y156" s="55">
        <f t="shared" si="80"/>
        <v>3.7391689999999977E-2</v>
      </c>
      <c r="Z156" s="56">
        <f t="shared" si="81"/>
        <v>432590.47008200438</v>
      </c>
      <c r="AA156" s="124">
        <f t="shared" si="61"/>
        <v>432590.47008200438</v>
      </c>
      <c r="AB156" s="51">
        <f t="shared" si="62"/>
        <v>2231.3167580886675</v>
      </c>
      <c r="AC156" s="55">
        <f t="shared" si="63"/>
        <v>4.4737964677139308E-2</v>
      </c>
      <c r="AD156" s="55">
        <f t="shared" si="64"/>
        <v>3.7391689999999755E-2</v>
      </c>
      <c r="AE156" s="116"/>
      <c r="AF156" s="160">
        <v>427265.65684928745</v>
      </c>
      <c r="AG156" s="118">
        <f t="shared" si="65"/>
        <v>2203.8511854014068</v>
      </c>
      <c r="AH156" s="55">
        <f t="shared" si="82"/>
        <v>1.246253507006112E-2</v>
      </c>
      <c r="AI156" s="55">
        <f t="shared" si="82"/>
        <v>1.246253507006112E-2</v>
      </c>
      <c r="AJ156" s="119">
        <f t="shared" si="66"/>
        <v>0</v>
      </c>
      <c r="AL156" s="120">
        <v>330525</v>
      </c>
      <c r="AM156" s="50">
        <v>36215</v>
      </c>
      <c r="AN156" s="50">
        <v>65288</v>
      </c>
    </row>
    <row r="157" spans="1:40">
      <c r="A157" s="9" t="s">
        <v>338</v>
      </c>
      <c r="B157" s="23" t="s">
        <v>339</v>
      </c>
      <c r="E157" s="134">
        <v>574281</v>
      </c>
      <c r="F157" s="52">
        <v>307258.8125</v>
      </c>
      <c r="G157" s="251">
        <f t="shared" si="67"/>
        <v>1869.0464736467079</v>
      </c>
      <c r="H157" s="53">
        <v>2.528951995849571E-3</v>
      </c>
      <c r="J157" s="131">
        <v>572247.41399587889</v>
      </c>
      <c r="K157" s="54">
        <v>309786.53125</v>
      </c>
      <c r="L157" s="54">
        <f t="shared" si="68"/>
        <v>1847.2314199291998</v>
      </c>
      <c r="M157" s="127">
        <f t="shared" si="69"/>
        <v>8.2266761673435163E-3</v>
      </c>
      <c r="N157" s="120">
        <f t="shared" si="70"/>
        <v>600320</v>
      </c>
      <c r="O157" s="125">
        <f t="shared" si="71"/>
        <v>3.5536831698741445E-3</v>
      </c>
      <c r="P157" s="55">
        <f t="shared" si="72"/>
        <v>1.1809594337857332E-2</v>
      </c>
      <c r="Q157" s="125">
        <f t="shared" si="73"/>
        <v>4.5925975492323134E-2</v>
      </c>
      <c r="R157" s="55">
        <f t="shared" si="74"/>
        <v>3.7391689999999998E-2</v>
      </c>
      <c r="S157" s="56">
        <f t="shared" si="75"/>
        <v>600655.41513170686</v>
      </c>
      <c r="T157" s="123">
        <f t="shared" si="76"/>
        <v>0</v>
      </c>
      <c r="U157" s="49">
        <f t="shared" si="77"/>
        <v>4.5925975492323134E-2</v>
      </c>
      <c r="V157" s="49">
        <f t="shared" si="60"/>
        <v>3.7391689999999998E-2</v>
      </c>
      <c r="W157" s="56">
        <f t="shared" si="78"/>
        <v>600655.41513170686</v>
      </c>
      <c r="X157" s="122">
        <f t="shared" si="79"/>
        <v>4.5925975492323134E-2</v>
      </c>
      <c r="Y157" s="55">
        <f t="shared" si="80"/>
        <v>3.7391689999999977E-2</v>
      </c>
      <c r="Z157" s="56">
        <f t="shared" si="81"/>
        <v>600655.41513170686</v>
      </c>
      <c r="AA157" s="124">
        <f t="shared" si="61"/>
        <v>600655.41513170686</v>
      </c>
      <c r="AB157" s="51">
        <f t="shared" si="62"/>
        <v>1938.9332799848989</v>
      </c>
      <c r="AC157" s="55">
        <f t="shared" si="63"/>
        <v>4.5925975492323134E-2</v>
      </c>
      <c r="AD157" s="55">
        <f t="shared" si="64"/>
        <v>3.7391689999999977E-2</v>
      </c>
      <c r="AE157" s="116"/>
      <c r="AF157" s="160">
        <v>597785.36643416842</v>
      </c>
      <c r="AG157" s="118">
        <f t="shared" si="65"/>
        <v>1929.6686786933008</v>
      </c>
      <c r="AH157" s="55">
        <f t="shared" si="82"/>
        <v>4.8011357565651558E-3</v>
      </c>
      <c r="AI157" s="55">
        <f t="shared" si="82"/>
        <v>4.8011357565651558E-3</v>
      </c>
      <c r="AJ157" s="119">
        <f t="shared" si="66"/>
        <v>0</v>
      </c>
      <c r="AL157" s="120">
        <v>445515</v>
      </c>
      <c r="AM157" s="50">
        <v>47568</v>
      </c>
      <c r="AN157" s="50">
        <v>107237</v>
      </c>
    </row>
    <row r="158" spans="1:40">
      <c r="A158" s="9" t="s">
        <v>340</v>
      </c>
      <c r="B158" s="23" t="s">
        <v>341</v>
      </c>
      <c r="E158" s="134">
        <v>425862</v>
      </c>
      <c r="F158" s="52">
        <v>246907.328125</v>
      </c>
      <c r="G158" s="251">
        <f t="shared" si="67"/>
        <v>1724.7847734369468</v>
      </c>
      <c r="H158" s="53">
        <v>-1.9334694045014533E-4</v>
      </c>
      <c r="J158" s="131">
        <v>426619.28956168669</v>
      </c>
      <c r="K158" s="54">
        <v>248844.328125</v>
      </c>
      <c r="L158" s="54">
        <f t="shared" si="68"/>
        <v>1714.4023043490322</v>
      </c>
      <c r="M158" s="127">
        <f t="shared" si="69"/>
        <v>7.8450486452121826E-3</v>
      </c>
      <c r="N158" s="120">
        <f t="shared" si="70"/>
        <v>445617</v>
      </c>
      <c r="O158" s="125">
        <f t="shared" si="71"/>
        <v>-1.7750945168577559E-3</v>
      </c>
      <c r="P158" s="55">
        <f t="shared" si="72"/>
        <v>6.0560284255199992E-3</v>
      </c>
      <c r="Q158" s="125">
        <f t="shared" si="73"/>
        <v>4.5530078272188801E-2</v>
      </c>
      <c r="R158" s="55">
        <f t="shared" si="74"/>
        <v>3.7391689999999998E-2</v>
      </c>
      <c r="S158" s="56">
        <f t="shared" si="75"/>
        <v>445617</v>
      </c>
      <c r="T158" s="123">
        <f t="shared" si="76"/>
        <v>0</v>
      </c>
      <c r="U158" s="49">
        <f t="shared" si="77"/>
        <v>4.5530078272188801E-2</v>
      </c>
      <c r="V158" s="49">
        <f t="shared" si="60"/>
        <v>3.7391689999999998E-2</v>
      </c>
      <c r="W158" s="56">
        <f t="shared" si="78"/>
        <v>445617</v>
      </c>
      <c r="X158" s="122">
        <f t="shared" si="79"/>
        <v>4.5530078272188801E-2</v>
      </c>
      <c r="Y158" s="55">
        <f t="shared" si="80"/>
        <v>3.7391689999999977E-2</v>
      </c>
      <c r="Z158" s="56">
        <f t="shared" si="81"/>
        <v>445617</v>
      </c>
      <c r="AA158" s="124">
        <f t="shared" si="61"/>
        <v>445617</v>
      </c>
      <c r="AB158" s="51">
        <f t="shared" si="62"/>
        <v>1790.7460594245763</v>
      </c>
      <c r="AC158" s="55">
        <f t="shared" si="63"/>
        <v>4.6388266621581575E-2</v>
      </c>
      <c r="AD158" s="55">
        <f t="shared" si="64"/>
        <v>3.8243198225938357E-2</v>
      </c>
      <c r="AE158" s="116"/>
      <c r="AF158" s="160">
        <v>445542.79448083113</v>
      </c>
      <c r="AG158" s="118">
        <f t="shared" si="65"/>
        <v>1790.4478588598777</v>
      </c>
      <c r="AH158" s="55">
        <f t="shared" si="82"/>
        <v>1.6655082314898095E-4</v>
      </c>
      <c r="AI158" s="55">
        <f t="shared" si="82"/>
        <v>1.6655082314898095E-4</v>
      </c>
      <c r="AJ158" s="119">
        <f t="shared" si="66"/>
        <v>0</v>
      </c>
      <c r="AL158" s="120">
        <v>326533</v>
      </c>
      <c r="AM158" s="50">
        <v>35042</v>
      </c>
      <c r="AN158" s="50">
        <v>84042</v>
      </c>
    </row>
    <row r="159" spans="1:40">
      <c r="A159" s="9" t="s">
        <v>342</v>
      </c>
      <c r="B159" s="23" t="s">
        <v>343</v>
      </c>
      <c r="E159" s="134">
        <v>673729</v>
      </c>
      <c r="F159" s="52">
        <v>377786.0625</v>
      </c>
      <c r="G159" s="251">
        <f t="shared" si="67"/>
        <v>1783.3611847446066</v>
      </c>
      <c r="H159" s="53">
        <v>2.005145136771902E-2</v>
      </c>
      <c r="J159" s="131">
        <v>658164.71968578722</v>
      </c>
      <c r="K159" s="54">
        <v>379443.6875</v>
      </c>
      <c r="L159" s="54">
        <f t="shared" si="68"/>
        <v>1734.5517697821424</v>
      </c>
      <c r="M159" s="127">
        <f t="shared" si="69"/>
        <v>4.3877346586866928E-3</v>
      </c>
      <c r="N159" s="120">
        <f t="shared" si="70"/>
        <v>701565</v>
      </c>
      <c r="O159" s="125">
        <f t="shared" si="71"/>
        <v>2.3648001554448683E-2</v>
      </c>
      <c r="P159" s="55">
        <f t="shared" si="72"/>
        <v>2.8139497369164435E-2</v>
      </c>
      <c r="Q159" s="125">
        <f t="shared" si="73"/>
        <v>4.194348947284654E-2</v>
      </c>
      <c r="R159" s="55">
        <f t="shared" si="74"/>
        <v>3.7391689999999998E-2</v>
      </c>
      <c r="S159" s="56">
        <f t="shared" si="75"/>
        <v>701987.54521905142</v>
      </c>
      <c r="T159" s="123">
        <f t="shared" si="76"/>
        <v>0</v>
      </c>
      <c r="U159" s="49">
        <f t="shared" si="77"/>
        <v>4.194348947284654E-2</v>
      </c>
      <c r="V159" s="49">
        <f t="shared" si="60"/>
        <v>3.7391689999999998E-2</v>
      </c>
      <c r="W159" s="56">
        <f t="shared" si="78"/>
        <v>701987.54521905142</v>
      </c>
      <c r="X159" s="122">
        <f t="shared" si="79"/>
        <v>4.194348947284654E-2</v>
      </c>
      <c r="Y159" s="55">
        <f t="shared" si="80"/>
        <v>3.7391689999999977E-2</v>
      </c>
      <c r="Z159" s="56">
        <f t="shared" si="81"/>
        <v>701987.54521905142</v>
      </c>
      <c r="AA159" s="124">
        <f t="shared" si="61"/>
        <v>701987.54521905142</v>
      </c>
      <c r="AB159" s="51">
        <f t="shared" si="62"/>
        <v>1850.0440733226098</v>
      </c>
      <c r="AC159" s="55">
        <f t="shared" si="63"/>
        <v>4.194348947284654E-2</v>
      </c>
      <c r="AD159" s="55">
        <f t="shared" si="64"/>
        <v>3.7391690000000199E-2</v>
      </c>
      <c r="AE159" s="116"/>
      <c r="AF159" s="160">
        <v>687147.77112133731</v>
      </c>
      <c r="AG159" s="118">
        <f t="shared" si="65"/>
        <v>1810.9347809912831</v>
      </c>
      <c r="AH159" s="55">
        <f t="shared" si="82"/>
        <v>2.1596190399479021E-2</v>
      </c>
      <c r="AI159" s="55">
        <f t="shared" si="82"/>
        <v>2.1596190399479021E-2</v>
      </c>
      <c r="AJ159" s="119">
        <f t="shared" si="66"/>
        <v>0</v>
      </c>
      <c r="AL159" s="120">
        <v>521838</v>
      </c>
      <c r="AM159" s="50">
        <v>55193</v>
      </c>
      <c r="AN159" s="50">
        <v>124534</v>
      </c>
    </row>
    <row r="160" spans="1:40">
      <c r="A160" s="9" t="s">
        <v>344</v>
      </c>
      <c r="B160" s="23" t="s">
        <v>345</v>
      </c>
      <c r="E160" s="134">
        <v>434259</v>
      </c>
      <c r="F160" s="52">
        <v>209772.328125</v>
      </c>
      <c r="G160" s="251">
        <f t="shared" si="67"/>
        <v>2070.1443506944915</v>
      </c>
      <c r="H160" s="53">
        <v>1.3477422237928582E-3</v>
      </c>
      <c r="J160" s="131">
        <v>435044.20996060921</v>
      </c>
      <c r="K160" s="54">
        <v>210935</v>
      </c>
      <c r="L160" s="54">
        <f t="shared" si="68"/>
        <v>2062.4562541096038</v>
      </c>
      <c r="M160" s="127">
        <f t="shared" si="69"/>
        <v>5.5425416945709127E-3</v>
      </c>
      <c r="N160" s="120">
        <f t="shared" si="70"/>
        <v>452714</v>
      </c>
      <c r="O160" s="125">
        <f t="shared" si="71"/>
        <v>-1.8048969337629561E-3</v>
      </c>
      <c r="P160" s="55">
        <f t="shared" si="72"/>
        <v>3.7276410442979024E-3</v>
      </c>
      <c r="Q160" s="125">
        <f t="shared" si="73"/>
        <v>4.314147669542634E-2</v>
      </c>
      <c r="R160" s="55">
        <f t="shared" si="74"/>
        <v>3.7391689999999998E-2</v>
      </c>
      <c r="S160" s="56">
        <f t="shared" si="75"/>
        <v>452993.57452827913</v>
      </c>
      <c r="T160" s="123">
        <f t="shared" si="76"/>
        <v>0</v>
      </c>
      <c r="U160" s="49">
        <f t="shared" si="77"/>
        <v>4.314147669542634E-2</v>
      </c>
      <c r="V160" s="49">
        <f t="shared" si="60"/>
        <v>3.7391689999999998E-2</v>
      </c>
      <c r="W160" s="56">
        <f t="shared" si="78"/>
        <v>452993.57452827913</v>
      </c>
      <c r="X160" s="122">
        <f t="shared" si="79"/>
        <v>4.314147669542634E-2</v>
      </c>
      <c r="Y160" s="55">
        <f t="shared" si="80"/>
        <v>3.7391689999999977E-2</v>
      </c>
      <c r="Z160" s="56">
        <f t="shared" si="81"/>
        <v>452993.57452827913</v>
      </c>
      <c r="AA160" s="124">
        <f t="shared" si="61"/>
        <v>452993.57452827913</v>
      </c>
      <c r="AB160" s="51">
        <f t="shared" si="62"/>
        <v>2147.5505465109113</v>
      </c>
      <c r="AC160" s="55">
        <f t="shared" si="63"/>
        <v>4.314147669542634E-2</v>
      </c>
      <c r="AD160" s="55">
        <f t="shared" si="64"/>
        <v>3.7391689999999977E-2</v>
      </c>
      <c r="AE160" s="116"/>
      <c r="AF160" s="160">
        <v>454397.98761366343</v>
      </c>
      <c r="AG160" s="118">
        <f t="shared" si="65"/>
        <v>2154.2085837516934</v>
      </c>
      <c r="AH160" s="55">
        <f t="shared" si="82"/>
        <v>-3.0907114988774076E-3</v>
      </c>
      <c r="AI160" s="55">
        <f t="shared" si="82"/>
        <v>-3.0907114988775186E-3</v>
      </c>
      <c r="AJ160" s="119">
        <f t="shared" si="66"/>
        <v>0</v>
      </c>
      <c r="AL160" s="120">
        <v>339149</v>
      </c>
      <c r="AM160" s="50">
        <v>35133</v>
      </c>
      <c r="AN160" s="50">
        <v>78432</v>
      </c>
    </row>
    <row r="161" spans="1:40">
      <c r="A161" s="9" t="s">
        <v>346</v>
      </c>
      <c r="B161" s="23" t="s">
        <v>347</v>
      </c>
      <c r="E161" s="134">
        <v>180863</v>
      </c>
      <c r="F161" s="52">
        <v>97835.65625</v>
      </c>
      <c r="G161" s="251">
        <f t="shared" si="67"/>
        <v>1848.6409447475853</v>
      </c>
      <c r="H161" s="53">
        <v>9.9710376203814288E-3</v>
      </c>
      <c r="J161" s="131">
        <v>178458.6882541239</v>
      </c>
      <c r="K161" s="54">
        <v>98114.6796875</v>
      </c>
      <c r="L161" s="54">
        <f t="shared" si="68"/>
        <v>1818.8785696750317</v>
      </c>
      <c r="M161" s="127">
        <f t="shared" si="69"/>
        <v>2.851960606131243E-3</v>
      </c>
      <c r="N161" s="120">
        <f t="shared" si="70"/>
        <v>188208</v>
      </c>
      <c r="O161" s="125">
        <f t="shared" si="71"/>
        <v>1.3472651678647196E-2</v>
      </c>
      <c r="P161" s="55">
        <f t="shared" si="72"/>
        <v>1.6363035756626232E-2</v>
      </c>
      <c r="Q161" s="125">
        <f t="shared" si="73"/>
        <v>4.0350290233007957E-2</v>
      </c>
      <c r="R161" s="55">
        <f t="shared" si="74"/>
        <v>3.7391689999999998E-2</v>
      </c>
      <c r="S161" s="56">
        <f t="shared" si="75"/>
        <v>188208</v>
      </c>
      <c r="T161" s="123">
        <f t="shared" si="76"/>
        <v>0</v>
      </c>
      <c r="U161" s="49">
        <f t="shared" si="77"/>
        <v>4.0350290233007957E-2</v>
      </c>
      <c r="V161" s="49">
        <f t="shared" si="60"/>
        <v>3.7391689999999998E-2</v>
      </c>
      <c r="W161" s="56">
        <f t="shared" si="78"/>
        <v>188208</v>
      </c>
      <c r="X161" s="122">
        <f t="shared" si="79"/>
        <v>4.0350290233007957E-2</v>
      </c>
      <c r="Y161" s="55">
        <f t="shared" si="80"/>
        <v>3.7391689999999977E-2</v>
      </c>
      <c r="Z161" s="56">
        <f t="shared" si="81"/>
        <v>188208</v>
      </c>
      <c r="AA161" s="124">
        <f t="shared" si="61"/>
        <v>188208</v>
      </c>
      <c r="AB161" s="51">
        <f t="shared" si="62"/>
        <v>1918.2450638319524</v>
      </c>
      <c r="AC161" s="55">
        <f t="shared" si="63"/>
        <v>4.0610849095724433E-2</v>
      </c>
      <c r="AD161" s="55">
        <f t="shared" si="64"/>
        <v>3.7651507872379586E-2</v>
      </c>
      <c r="AE161" s="116"/>
      <c r="AF161" s="160">
        <v>186456.69929117654</v>
      </c>
      <c r="AG161" s="118">
        <f t="shared" si="65"/>
        <v>1900.3955359692366</v>
      </c>
      <c r="AH161" s="55">
        <f t="shared" si="82"/>
        <v>9.3925330410820074E-3</v>
      </c>
      <c r="AI161" s="55">
        <f t="shared" si="82"/>
        <v>9.3925330410820074E-3</v>
      </c>
      <c r="AJ161" s="119">
        <f t="shared" si="66"/>
        <v>0</v>
      </c>
      <c r="AL161" s="120">
        <v>139368</v>
      </c>
      <c r="AM161" s="50">
        <v>13957</v>
      </c>
      <c r="AN161" s="50">
        <v>34883</v>
      </c>
    </row>
    <row r="162" spans="1:40">
      <c r="A162" s="9" t="s">
        <v>348</v>
      </c>
      <c r="B162" s="23" t="s">
        <v>349</v>
      </c>
      <c r="E162" s="134">
        <v>229090</v>
      </c>
      <c r="F162" s="52">
        <v>116668.421875</v>
      </c>
      <c r="G162" s="251">
        <f t="shared" si="67"/>
        <v>1963.5990297824537</v>
      </c>
      <c r="H162" s="53">
        <v>-7.475814494241062E-4</v>
      </c>
      <c r="J162" s="131">
        <v>229590.4653694889</v>
      </c>
      <c r="K162" s="54">
        <v>117802.734375</v>
      </c>
      <c r="L162" s="54">
        <f t="shared" si="68"/>
        <v>1948.94003596416</v>
      </c>
      <c r="M162" s="127">
        <f t="shared" si="69"/>
        <v>9.7225322994025642E-3</v>
      </c>
      <c r="N162" s="120">
        <f t="shared" si="70"/>
        <v>239832</v>
      </c>
      <c r="O162" s="125">
        <f t="shared" si="71"/>
        <v>-2.1798177406169295E-3</v>
      </c>
      <c r="P162" s="55">
        <f t="shared" si="72"/>
        <v>7.5215212103956208E-3</v>
      </c>
      <c r="Q162" s="125">
        <f t="shared" si="73"/>
        <v>4.7477764213156748E-2</v>
      </c>
      <c r="R162" s="55">
        <f t="shared" si="74"/>
        <v>3.7391689999999998E-2</v>
      </c>
      <c r="S162" s="56">
        <f t="shared" si="75"/>
        <v>239966.68100359209</v>
      </c>
      <c r="T162" s="123">
        <f t="shared" si="76"/>
        <v>0</v>
      </c>
      <c r="U162" s="49">
        <f t="shared" si="77"/>
        <v>4.7477764213156748E-2</v>
      </c>
      <c r="V162" s="49">
        <f t="shared" si="60"/>
        <v>3.7391689999999998E-2</v>
      </c>
      <c r="W162" s="56">
        <f t="shared" si="78"/>
        <v>239966.68100359209</v>
      </c>
      <c r="X162" s="122">
        <f t="shared" si="79"/>
        <v>4.7477764213156748E-2</v>
      </c>
      <c r="Y162" s="55">
        <f t="shared" si="80"/>
        <v>3.7391689999999977E-2</v>
      </c>
      <c r="Z162" s="56">
        <f t="shared" si="81"/>
        <v>239966.68100359209</v>
      </c>
      <c r="AA162" s="124">
        <f t="shared" si="61"/>
        <v>239966.68100359209</v>
      </c>
      <c r="AB162" s="51">
        <f t="shared" si="62"/>
        <v>2037.0213159883801</v>
      </c>
      <c r="AC162" s="55">
        <f t="shared" si="63"/>
        <v>4.7477764213156748E-2</v>
      </c>
      <c r="AD162" s="55">
        <f t="shared" si="64"/>
        <v>3.7391689999999977E-2</v>
      </c>
      <c r="AE162" s="116"/>
      <c r="AF162" s="160">
        <v>239808.51100291283</v>
      </c>
      <c r="AG162" s="118">
        <f t="shared" si="65"/>
        <v>2035.6786476579848</v>
      </c>
      <c r="AH162" s="55">
        <f t="shared" si="82"/>
        <v>6.595679194945081E-4</v>
      </c>
      <c r="AI162" s="55">
        <f t="shared" si="82"/>
        <v>6.595679194945081E-4</v>
      </c>
      <c r="AJ162" s="119">
        <f t="shared" si="66"/>
        <v>0</v>
      </c>
      <c r="AL162" s="120">
        <v>178304</v>
      </c>
      <c r="AM162" s="50">
        <v>18679</v>
      </c>
      <c r="AN162" s="50">
        <v>42849</v>
      </c>
    </row>
    <row r="163" spans="1:40">
      <c r="A163" s="9" t="s">
        <v>350</v>
      </c>
      <c r="B163" s="23" t="s">
        <v>351</v>
      </c>
      <c r="E163" s="134">
        <v>329809</v>
      </c>
      <c r="F163" s="52">
        <v>149464.4375</v>
      </c>
      <c r="G163" s="251">
        <f t="shared" si="67"/>
        <v>2206.6051665299979</v>
      </c>
      <c r="H163" s="53">
        <v>-6.5449828224876105E-3</v>
      </c>
      <c r="J163" s="131">
        <v>333365.11943380156</v>
      </c>
      <c r="K163" s="54">
        <v>150796.78125</v>
      </c>
      <c r="L163" s="54">
        <f t="shared" si="68"/>
        <v>2210.691214165432</v>
      </c>
      <c r="M163" s="127">
        <f t="shared" si="69"/>
        <v>8.9141187849450798E-3</v>
      </c>
      <c r="N163" s="120">
        <f t="shared" si="70"/>
        <v>344905</v>
      </c>
      <c r="O163" s="125">
        <f t="shared" si="71"/>
        <v>-1.0667341081878612E-2</v>
      </c>
      <c r="P163" s="55">
        <f t="shared" si="72"/>
        <v>-1.848312242457073E-3</v>
      </c>
      <c r="Q163" s="125">
        <f t="shared" si="73"/>
        <v>4.6639122751174877E-2</v>
      </c>
      <c r="R163" s="55">
        <f t="shared" si="74"/>
        <v>3.7391689999999998E-2</v>
      </c>
      <c r="S163" s="56">
        <f t="shared" si="75"/>
        <v>345191.00243544223</v>
      </c>
      <c r="T163" s="123">
        <f t="shared" si="76"/>
        <v>4.7729173465644231E-2</v>
      </c>
      <c r="U163" s="49">
        <f t="shared" si="77"/>
        <v>4.6978754069668893E-2</v>
      </c>
      <c r="V163" s="49">
        <f t="shared" si="60"/>
        <v>3.7728320553751069E-2</v>
      </c>
      <c r="W163" s="56">
        <f t="shared" si="78"/>
        <v>345303.01590096345</v>
      </c>
      <c r="X163" s="122">
        <f t="shared" si="79"/>
        <v>4.6978754069668893E-2</v>
      </c>
      <c r="Y163" s="55">
        <f t="shared" si="80"/>
        <v>3.7728320553751082E-2</v>
      </c>
      <c r="Z163" s="56">
        <f t="shared" si="81"/>
        <v>345303.01590096345</v>
      </c>
      <c r="AA163" s="124">
        <f t="shared" si="61"/>
        <v>345303.01590096345</v>
      </c>
      <c r="AB163" s="51">
        <f t="shared" si="62"/>
        <v>2289.8566735884056</v>
      </c>
      <c r="AC163" s="55">
        <f t="shared" si="63"/>
        <v>4.6978754069668893E-2</v>
      </c>
      <c r="AD163" s="55">
        <f t="shared" si="64"/>
        <v>3.7728320553751304E-2</v>
      </c>
      <c r="AE163" s="116"/>
      <c r="AF163" s="160">
        <v>348213.88582277403</v>
      </c>
      <c r="AG163" s="118">
        <f t="shared" si="65"/>
        <v>2309.1599365472134</v>
      </c>
      <c r="AH163" s="55">
        <f t="shared" si="82"/>
        <v>-8.3594309139414236E-3</v>
      </c>
      <c r="AI163" s="55">
        <f t="shared" si="82"/>
        <v>-8.3594309139414236E-3</v>
      </c>
      <c r="AJ163" s="119">
        <f t="shared" si="66"/>
        <v>0</v>
      </c>
      <c r="AL163" s="120">
        <v>259107</v>
      </c>
      <c r="AM163" s="50">
        <v>26686</v>
      </c>
      <c r="AN163" s="50">
        <v>59112</v>
      </c>
    </row>
    <row r="164" spans="1:40">
      <c r="A164" s="9" t="s">
        <v>352</v>
      </c>
      <c r="B164" s="23" t="s">
        <v>353</v>
      </c>
      <c r="E164" s="134">
        <v>395646</v>
      </c>
      <c r="F164" s="52">
        <v>229643.46875</v>
      </c>
      <c r="G164" s="251">
        <f t="shared" si="67"/>
        <v>1722.8706836453409</v>
      </c>
      <c r="H164" s="53">
        <v>-8.4286963190574049E-3</v>
      </c>
      <c r="J164" s="131">
        <v>399820.3100647711</v>
      </c>
      <c r="K164" s="54">
        <v>230728.5625</v>
      </c>
      <c r="L164" s="54">
        <f t="shared" si="68"/>
        <v>1732.8600574312125</v>
      </c>
      <c r="M164" s="127">
        <f t="shared" si="69"/>
        <v>4.7251234964633682E-3</v>
      </c>
      <c r="N164" s="120">
        <f t="shared" si="70"/>
        <v>412681</v>
      </c>
      <c r="O164" s="125">
        <f t="shared" si="71"/>
        <v>-1.0440465278251709E-2</v>
      </c>
      <c r="P164" s="55">
        <f t="shared" si="72"/>
        <v>-5.7646742695885989E-3</v>
      </c>
      <c r="Q164" s="125">
        <f t="shared" si="73"/>
        <v>4.22934938494548E-2</v>
      </c>
      <c r="R164" s="55">
        <f t="shared" si="74"/>
        <v>3.7391689999999998E-2</v>
      </c>
      <c r="S164" s="56">
        <f t="shared" si="75"/>
        <v>412681</v>
      </c>
      <c r="T164" s="123">
        <f t="shared" si="76"/>
        <v>0.14886182749099028</v>
      </c>
      <c r="U164" s="49">
        <f t="shared" si="77"/>
        <v>4.3348366970121344E-2</v>
      </c>
      <c r="V164" s="49">
        <f t="shared" si="60"/>
        <v>3.8441602156068636E-2</v>
      </c>
      <c r="W164" s="56">
        <f t="shared" si="78"/>
        <v>412796.60799826065</v>
      </c>
      <c r="X164" s="122">
        <f t="shared" si="79"/>
        <v>4.3348366970121344E-2</v>
      </c>
      <c r="Y164" s="55">
        <f t="shared" si="80"/>
        <v>3.8441602156068733E-2</v>
      </c>
      <c r="Z164" s="56">
        <f t="shared" si="81"/>
        <v>412796.60799826065</v>
      </c>
      <c r="AA164" s="124">
        <f t="shared" si="61"/>
        <v>412796.60799826065</v>
      </c>
      <c r="AB164" s="51">
        <f t="shared" si="62"/>
        <v>1789.100593032389</v>
      </c>
      <c r="AC164" s="55">
        <f t="shared" si="63"/>
        <v>4.3348366970121344E-2</v>
      </c>
      <c r="AD164" s="55">
        <f t="shared" si="64"/>
        <v>3.8441602156068511E-2</v>
      </c>
      <c r="AE164" s="116"/>
      <c r="AF164" s="160">
        <v>417378.37362446188</v>
      </c>
      <c r="AG164" s="118">
        <f t="shared" si="65"/>
        <v>1808.9584102725119</v>
      </c>
      <c r="AH164" s="55">
        <f t="shared" si="82"/>
        <v>-1.0977486893759658E-2</v>
      </c>
      <c r="AI164" s="55">
        <f t="shared" si="82"/>
        <v>-1.0977486893759658E-2</v>
      </c>
      <c r="AJ164" s="119">
        <f t="shared" si="66"/>
        <v>0</v>
      </c>
      <c r="AL164" s="120">
        <v>309213</v>
      </c>
      <c r="AM164" s="50">
        <v>34082</v>
      </c>
      <c r="AN164" s="50">
        <v>69386</v>
      </c>
    </row>
    <row r="165" spans="1:40">
      <c r="A165" s="9" t="s">
        <v>354</v>
      </c>
      <c r="B165" s="23" t="s">
        <v>355</v>
      </c>
      <c r="E165" s="134">
        <v>378971</v>
      </c>
      <c r="F165" s="52">
        <v>207959.96875</v>
      </c>
      <c r="G165" s="251">
        <f t="shared" si="67"/>
        <v>1822.3266827645164</v>
      </c>
      <c r="H165" s="53">
        <v>-1.0367912845636429E-2</v>
      </c>
      <c r="J165" s="131">
        <v>382677.04230727081</v>
      </c>
      <c r="K165" s="54">
        <v>208981.4375</v>
      </c>
      <c r="L165" s="54">
        <f t="shared" si="68"/>
        <v>1831.1532683723203</v>
      </c>
      <c r="M165" s="127">
        <f t="shared" si="69"/>
        <v>4.911852776954273E-3</v>
      </c>
      <c r="N165" s="120">
        <f t="shared" si="70"/>
        <v>396394</v>
      </c>
      <c r="O165" s="125">
        <f t="shared" si="71"/>
        <v>-9.6845169622039595E-3</v>
      </c>
      <c r="P165" s="55">
        <f t="shared" si="72"/>
        <v>-4.8202331067840332E-3</v>
      </c>
      <c r="Q165" s="125">
        <f t="shared" si="73"/>
        <v>4.2487205253315841E-2</v>
      </c>
      <c r="R165" s="55">
        <f t="shared" si="74"/>
        <v>3.7391689999999998E-2</v>
      </c>
      <c r="S165" s="56">
        <f t="shared" si="75"/>
        <v>396394</v>
      </c>
      <c r="T165" s="123">
        <f t="shared" si="76"/>
        <v>0.12447341786401635</v>
      </c>
      <c r="U165" s="49">
        <f t="shared" si="77"/>
        <v>4.3369419773232165E-2</v>
      </c>
      <c r="V165" s="49">
        <f t="shared" si="60"/>
        <v>3.8269592392611372E-2</v>
      </c>
      <c r="W165" s="56">
        <f t="shared" si="78"/>
        <v>396394</v>
      </c>
      <c r="X165" s="122">
        <f t="shared" si="79"/>
        <v>4.3369419773232165E-2</v>
      </c>
      <c r="Y165" s="55">
        <f t="shared" si="80"/>
        <v>3.8269592392611296E-2</v>
      </c>
      <c r="Z165" s="56">
        <f t="shared" si="81"/>
        <v>396394</v>
      </c>
      <c r="AA165" s="124">
        <f t="shared" si="61"/>
        <v>396394</v>
      </c>
      <c r="AB165" s="51">
        <f t="shared" si="62"/>
        <v>1896.790474512838</v>
      </c>
      <c r="AC165" s="55">
        <f t="shared" si="63"/>
        <v>4.5974494090576856E-2</v>
      </c>
      <c r="AD165" s="55">
        <f t="shared" si="64"/>
        <v>4.0861933512029935E-2</v>
      </c>
      <c r="AE165" s="116"/>
      <c r="AF165" s="160">
        <v>399431.50219552667</v>
      </c>
      <c r="AG165" s="118">
        <f t="shared" si="65"/>
        <v>1911.3252687599427</v>
      </c>
      <c r="AH165" s="55">
        <f t="shared" si="82"/>
        <v>-7.6045634328555378E-3</v>
      </c>
      <c r="AI165" s="55">
        <f t="shared" si="82"/>
        <v>-7.6045634328555378E-3</v>
      </c>
      <c r="AJ165" s="119">
        <f t="shared" si="66"/>
        <v>0</v>
      </c>
      <c r="AL165" s="120">
        <v>294816</v>
      </c>
      <c r="AM165" s="50">
        <v>30882</v>
      </c>
      <c r="AN165" s="50">
        <v>70696</v>
      </c>
    </row>
    <row r="166" spans="1:40">
      <c r="A166" s="9" t="s">
        <v>356</v>
      </c>
      <c r="B166" s="23" t="s">
        <v>357</v>
      </c>
      <c r="E166" s="134">
        <v>304759</v>
      </c>
      <c r="F166" s="52">
        <v>146175.921875</v>
      </c>
      <c r="G166" s="251">
        <f t="shared" si="67"/>
        <v>2084.8782486941304</v>
      </c>
      <c r="H166" s="53">
        <v>1.5176442572932602E-2</v>
      </c>
      <c r="J166" s="131">
        <v>300209.38280153472</v>
      </c>
      <c r="K166" s="54">
        <v>146765.703125</v>
      </c>
      <c r="L166" s="54">
        <f t="shared" si="68"/>
        <v>2045.5009338649584</v>
      </c>
      <c r="M166" s="127">
        <f t="shared" si="69"/>
        <v>4.0347359704311359E-3</v>
      </c>
      <c r="N166" s="120">
        <f t="shared" si="70"/>
        <v>316828</v>
      </c>
      <c r="O166" s="125">
        <f t="shared" si="71"/>
        <v>1.5154813470546813E-2</v>
      </c>
      <c r="P166" s="55">
        <f t="shared" si="72"/>
        <v>1.925069511201305E-2</v>
      </c>
      <c r="Q166" s="125">
        <f t="shared" si="73"/>
        <v>4.1577291567069352E-2</v>
      </c>
      <c r="R166" s="55">
        <f t="shared" si="74"/>
        <v>3.7391689999999998E-2</v>
      </c>
      <c r="S166" s="56">
        <f t="shared" si="75"/>
        <v>317430.05380068847</v>
      </c>
      <c r="T166" s="123">
        <f t="shared" si="76"/>
        <v>0</v>
      </c>
      <c r="U166" s="49">
        <f t="shared" si="77"/>
        <v>4.1577291567069352E-2</v>
      </c>
      <c r="V166" s="49">
        <f t="shared" si="60"/>
        <v>3.7391689999999998E-2</v>
      </c>
      <c r="W166" s="56">
        <f t="shared" si="78"/>
        <v>317430.05380068847</v>
      </c>
      <c r="X166" s="122">
        <f t="shared" si="79"/>
        <v>4.1577291567069352E-2</v>
      </c>
      <c r="Y166" s="55">
        <f t="shared" si="80"/>
        <v>3.7391689999999977E-2</v>
      </c>
      <c r="Z166" s="56">
        <f t="shared" si="81"/>
        <v>317430.05380068847</v>
      </c>
      <c r="AA166" s="124">
        <f t="shared" si="61"/>
        <v>317430.05380068847</v>
      </c>
      <c r="AB166" s="51">
        <f t="shared" si="62"/>
        <v>2162.835369857044</v>
      </c>
      <c r="AC166" s="55">
        <f t="shared" si="63"/>
        <v>4.1577291567069352E-2</v>
      </c>
      <c r="AD166" s="55">
        <f t="shared" si="64"/>
        <v>3.7391689999999977E-2</v>
      </c>
      <c r="AE166" s="116"/>
      <c r="AF166" s="160">
        <v>313179.00430565886</v>
      </c>
      <c r="AG166" s="118">
        <f t="shared" si="65"/>
        <v>2133.8704999690904</v>
      </c>
      <c r="AH166" s="55">
        <f t="shared" si="82"/>
        <v>1.3573864903410504E-2</v>
      </c>
      <c r="AI166" s="55">
        <f t="shared" si="82"/>
        <v>1.3573864903410504E-2</v>
      </c>
      <c r="AJ166" s="119">
        <f t="shared" si="66"/>
        <v>0</v>
      </c>
      <c r="AL166" s="120">
        <v>247261</v>
      </c>
      <c r="AM166" s="50">
        <v>24570</v>
      </c>
      <c r="AN166" s="50">
        <v>44997</v>
      </c>
    </row>
    <row r="167" spans="1:40">
      <c r="A167" s="9" t="s">
        <v>358</v>
      </c>
      <c r="B167" s="23" t="s">
        <v>359</v>
      </c>
      <c r="E167" s="134">
        <v>1260409</v>
      </c>
      <c r="F167" s="52">
        <v>752421.75</v>
      </c>
      <c r="G167" s="251">
        <f t="shared" si="67"/>
        <v>1675.1363181619884</v>
      </c>
      <c r="H167" s="53">
        <v>-1.2050157186101362E-2</v>
      </c>
      <c r="J167" s="131">
        <v>1276210.8811304481</v>
      </c>
      <c r="K167" s="54">
        <v>754489.25</v>
      </c>
      <c r="L167" s="54">
        <f t="shared" si="68"/>
        <v>1691.4898139774</v>
      </c>
      <c r="M167" s="127">
        <f t="shared" si="69"/>
        <v>2.7477940397124812E-3</v>
      </c>
      <c r="N167" s="120">
        <f t="shared" si="70"/>
        <v>1318609</v>
      </c>
      <c r="O167" s="125">
        <f t="shared" si="71"/>
        <v>-1.2381873061959037E-2</v>
      </c>
      <c r="P167" s="55">
        <f t="shared" si="72"/>
        <v>-9.6681018592466028E-3</v>
      </c>
      <c r="Q167" s="125">
        <f t="shared" si="73"/>
        <v>4.0242228702629168E-2</v>
      </c>
      <c r="R167" s="55">
        <f t="shared" si="74"/>
        <v>3.7391689999999998E-2</v>
      </c>
      <c r="S167" s="56">
        <f t="shared" si="75"/>
        <v>1318609</v>
      </c>
      <c r="T167" s="123">
        <f t="shared" si="76"/>
        <v>0.24966047409287545</v>
      </c>
      <c r="U167" s="49">
        <f t="shared" si="77"/>
        <v>4.2007905150033942E-2</v>
      </c>
      <c r="V167" s="49">
        <f t="shared" si="60"/>
        <v>3.9152528027168738E-2</v>
      </c>
      <c r="W167" s="56">
        <f t="shared" si="78"/>
        <v>1318609</v>
      </c>
      <c r="X167" s="122">
        <f t="shared" si="79"/>
        <v>4.2007905150033942E-2</v>
      </c>
      <c r="Y167" s="55">
        <f t="shared" si="80"/>
        <v>3.9152528027168731E-2</v>
      </c>
      <c r="Z167" s="56">
        <f t="shared" si="81"/>
        <v>1318609</v>
      </c>
      <c r="AA167" s="124">
        <f t="shared" si="61"/>
        <v>1318609</v>
      </c>
      <c r="AB167" s="51">
        <f t="shared" si="62"/>
        <v>1747.6842778078017</v>
      </c>
      <c r="AC167" s="55">
        <f t="shared" si="63"/>
        <v>4.6175487480651034E-2</v>
      </c>
      <c r="AD167" s="55">
        <f t="shared" si="64"/>
        <v>4.3308690080467782E-2</v>
      </c>
      <c r="AE167" s="116"/>
      <c r="AF167" s="160">
        <v>1333720.2475529297</v>
      </c>
      <c r="AG167" s="118">
        <f t="shared" si="65"/>
        <v>1767.7127242739771</v>
      </c>
      <c r="AH167" s="55">
        <f t="shared" si="82"/>
        <v>-1.1330147818221503E-2</v>
      </c>
      <c r="AI167" s="55">
        <f t="shared" si="82"/>
        <v>-1.1330147818221614E-2</v>
      </c>
      <c r="AJ167" s="119">
        <f t="shared" si="66"/>
        <v>0</v>
      </c>
      <c r="AL167" s="120">
        <v>923658</v>
      </c>
      <c r="AM167" s="50">
        <v>112197</v>
      </c>
      <c r="AN167" s="50">
        <v>282754</v>
      </c>
    </row>
    <row r="168" spans="1:40">
      <c r="A168" s="9" t="s">
        <v>360</v>
      </c>
      <c r="B168" s="23" t="s">
        <v>361</v>
      </c>
      <c r="E168" s="134">
        <v>426054</v>
      </c>
      <c r="F168" s="52">
        <v>233199.9375</v>
      </c>
      <c r="G168" s="251">
        <f t="shared" si="67"/>
        <v>1826.9901980569784</v>
      </c>
      <c r="H168" s="53">
        <v>6.0710401334020947E-3</v>
      </c>
      <c r="J168" s="131">
        <v>421797.93106820213</v>
      </c>
      <c r="K168" s="54">
        <v>234095.46875</v>
      </c>
      <c r="L168" s="54">
        <f t="shared" si="68"/>
        <v>1801.8201433820027</v>
      </c>
      <c r="M168" s="127">
        <f t="shared" si="69"/>
        <v>3.840186492331199E-3</v>
      </c>
      <c r="N168" s="120">
        <f t="shared" si="70"/>
        <v>443585</v>
      </c>
      <c r="O168" s="125">
        <f t="shared" si="71"/>
        <v>1.0090303006037527E-2</v>
      </c>
      <c r="P168" s="55">
        <f t="shared" si="72"/>
        <v>1.396923814367601E-2</v>
      </c>
      <c r="Q168" s="125">
        <f t="shared" si="73"/>
        <v>4.1375467555194723E-2</v>
      </c>
      <c r="R168" s="55">
        <f t="shared" si="74"/>
        <v>3.7391689999999998E-2</v>
      </c>
      <c r="S168" s="56">
        <f t="shared" si="75"/>
        <v>443682.18345376092</v>
      </c>
      <c r="T168" s="123">
        <f t="shared" si="76"/>
        <v>0</v>
      </c>
      <c r="U168" s="49">
        <f t="shared" si="77"/>
        <v>4.1375467555194723E-2</v>
      </c>
      <c r="V168" s="49">
        <f t="shared" si="60"/>
        <v>3.7391689999999998E-2</v>
      </c>
      <c r="W168" s="56">
        <f t="shared" si="78"/>
        <v>443682.18345376092</v>
      </c>
      <c r="X168" s="122">
        <f t="shared" si="79"/>
        <v>4.1375467555194723E-2</v>
      </c>
      <c r="Y168" s="55">
        <f t="shared" si="80"/>
        <v>3.7391689999999977E-2</v>
      </c>
      <c r="Z168" s="56">
        <f t="shared" si="81"/>
        <v>443682.18345376092</v>
      </c>
      <c r="AA168" s="124">
        <f t="shared" si="61"/>
        <v>443682.18345376092</v>
      </c>
      <c r="AB168" s="51">
        <f t="shared" si="62"/>
        <v>1895.3044491757635</v>
      </c>
      <c r="AC168" s="55">
        <f t="shared" si="63"/>
        <v>4.1375467555194723E-2</v>
      </c>
      <c r="AD168" s="55">
        <f t="shared" si="64"/>
        <v>3.7391689999999977E-2</v>
      </c>
      <c r="AE168" s="116"/>
      <c r="AF168" s="160">
        <v>440443.38141015125</v>
      </c>
      <c r="AG168" s="118">
        <f t="shared" si="65"/>
        <v>1881.469059448214</v>
      </c>
      <c r="AH168" s="55">
        <f t="shared" si="82"/>
        <v>7.3535037199108366E-3</v>
      </c>
      <c r="AI168" s="55">
        <f t="shared" si="82"/>
        <v>7.3535037199108366E-3</v>
      </c>
      <c r="AJ168" s="119">
        <f t="shared" si="66"/>
        <v>0</v>
      </c>
      <c r="AL168" s="120">
        <v>329166</v>
      </c>
      <c r="AM168" s="50">
        <v>36725</v>
      </c>
      <c r="AN168" s="50">
        <v>77694</v>
      </c>
    </row>
    <row r="169" spans="1:40">
      <c r="A169" s="9" t="s">
        <v>362</v>
      </c>
      <c r="B169" s="23" t="s">
        <v>363</v>
      </c>
      <c r="E169" s="134">
        <v>409526</v>
      </c>
      <c r="F169" s="52">
        <v>218521.34375</v>
      </c>
      <c r="G169" s="251">
        <f t="shared" si="67"/>
        <v>1874.0778038987326</v>
      </c>
      <c r="H169" s="53">
        <v>-5.6018958754801007E-3</v>
      </c>
      <c r="J169" s="131">
        <v>411071.60556143383</v>
      </c>
      <c r="K169" s="54">
        <v>219544.90625</v>
      </c>
      <c r="L169" s="54">
        <f t="shared" si="68"/>
        <v>1872.3805192425584</v>
      </c>
      <c r="M169" s="127">
        <f t="shared" si="69"/>
        <v>4.6840390162117274E-3</v>
      </c>
      <c r="N169" s="120">
        <f t="shared" si="70"/>
        <v>427607</v>
      </c>
      <c r="O169" s="125">
        <f t="shared" si="71"/>
        <v>-3.7599424054669539E-3</v>
      </c>
      <c r="P169" s="55">
        <f t="shared" si="72"/>
        <v>9.0648489381894848E-4</v>
      </c>
      <c r="Q169" s="125">
        <f t="shared" si="73"/>
        <v>4.2250873151053803E-2</v>
      </c>
      <c r="R169" s="55">
        <f t="shared" si="74"/>
        <v>3.7391689999999998E-2</v>
      </c>
      <c r="S169" s="56">
        <f t="shared" si="75"/>
        <v>427607</v>
      </c>
      <c r="T169" s="123">
        <f t="shared" si="76"/>
        <v>0</v>
      </c>
      <c r="U169" s="49">
        <f t="shared" si="77"/>
        <v>4.2250873151053803E-2</v>
      </c>
      <c r="V169" s="49">
        <f t="shared" ref="V169:V200" si="83">MAX(R169,NewMinGrowthPerHead(P169,$P$2,$L$1,$U$1,$T$2,AG169,G169,T169, $P$1))</f>
        <v>3.7391689999999998E-2</v>
      </c>
      <c r="W169" s="56">
        <f t="shared" si="78"/>
        <v>427607</v>
      </c>
      <c r="X169" s="122">
        <f t="shared" si="79"/>
        <v>4.2250873151053803E-2</v>
      </c>
      <c r="Y169" s="55">
        <f t="shared" si="80"/>
        <v>3.7391689999999977E-2</v>
      </c>
      <c r="Z169" s="56">
        <f t="shared" si="81"/>
        <v>427607</v>
      </c>
      <c r="AA169" s="124">
        <f t="shared" ref="AA169:AA200" si="84">Z169</f>
        <v>427607</v>
      </c>
      <c r="AB169" s="51">
        <f t="shared" ref="AB169:AB200" si="85">AA169/K169*1000</f>
        <v>1947.6972037468986</v>
      </c>
      <c r="AC169" s="55">
        <f t="shared" ref="AC169:AC200" si="86">AA169/E169-1</f>
        <v>4.4151042913026295E-2</v>
      </c>
      <c r="AD169" s="55">
        <f t="shared" ref="AD169:AD200" si="87">AB169/G169-1</f>
        <v>3.9283000788447486E-2</v>
      </c>
      <c r="AE169" s="116"/>
      <c r="AF169" s="160">
        <v>429070.80407249409</v>
      </c>
      <c r="AG169" s="118">
        <f t="shared" ref="AG169:AG200" si="88">AF169/K169*1000</f>
        <v>1954.3646509562054</v>
      </c>
      <c r="AH169" s="55">
        <f t="shared" si="82"/>
        <v>-3.4115676447814547E-3</v>
      </c>
      <c r="AI169" s="55">
        <f t="shared" si="82"/>
        <v>-3.4115676447814547E-3</v>
      </c>
      <c r="AJ169" s="119">
        <f t="shared" ref="AJ169:AJ200" si="89">IF(AF169=N169,1,0)</f>
        <v>0</v>
      </c>
      <c r="AL169" s="120">
        <v>318860</v>
      </c>
      <c r="AM169" s="50">
        <v>33556</v>
      </c>
      <c r="AN169" s="50">
        <v>75191</v>
      </c>
    </row>
    <row r="170" spans="1:40">
      <c r="A170" s="9" t="s">
        <v>364</v>
      </c>
      <c r="B170" s="23" t="s">
        <v>365</v>
      </c>
      <c r="E170" s="134">
        <v>533844</v>
      </c>
      <c r="F170" s="52">
        <v>290995.65625</v>
      </c>
      <c r="G170" s="251">
        <f t="shared" si="67"/>
        <v>1834.5428480944895</v>
      </c>
      <c r="H170" s="53">
        <v>-3.6818057336007737E-3</v>
      </c>
      <c r="J170" s="131">
        <v>535164.84094193624</v>
      </c>
      <c r="K170" s="54">
        <v>292276.1875</v>
      </c>
      <c r="L170" s="54">
        <f t="shared" si="68"/>
        <v>1831.0244345237199</v>
      </c>
      <c r="M170" s="127">
        <f t="shared" si="69"/>
        <v>4.4005167173351012E-3</v>
      </c>
      <c r="N170" s="120">
        <f t="shared" si="70"/>
        <v>558214</v>
      </c>
      <c r="O170" s="125">
        <f t="shared" si="71"/>
        <v>-2.4681011174266798E-3</v>
      </c>
      <c r="P170" s="55">
        <f t="shared" si="72"/>
        <v>1.9215546796811367E-3</v>
      </c>
      <c r="Q170" s="125">
        <f t="shared" si="73"/>
        <v>4.1956749474269417E-2</v>
      </c>
      <c r="R170" s="55">
        <f t="shared" si="74"/>
        <v>3.7391689999999998E-2</v>
      </c>
      <c r="S170" s="56">
        <f t="shared" si="75"/>
        <v>558214</v>
      </c>
      <c r="T170" s="123">
        <f t="shared" si="76"/>
        <v>0</v>
      </c>
      <c r="U170" s="49">
        <f t="shared" si="77"/>
        <v>4.1956749474269417E-2</v>
      </c>
      <c r="V170" s="49">
        <f t="shared" si="83"/>
        <v>3.7391689999999998E-2</v>
      </c>
      <c r="W170" s="56">
        <f t="shared" si="78"/>
        <v>558214</v>
      </c>
      <c r="X170" s="122">
        <f t="shared" si="79"/>
        <v>4.1956749474269417E-2</v>
      </c>
      <c r="Y170" s="55">
        <f t="shared" si="80"/>
        <v>3.7391689999999977E-2</v>
      </c>
      <c r="Z170" s="56">
        <f t="shared" si="81"/>
        <v>558214</v>
      </c>
      <c r="AA170" s="124">
        <f t="shared" si="84"/>
        <v>558214</v>
      </c>
      <c r="AB170" s="51">
        <f t="shared" si="85"/>
        <v>1909.8853203701381</v>
      </c>
      <c r="AC170" s="55">
        <f t="shared" si="86"/>
        <v>4.5650040086617105E-2</v>
      </c>
      <c r="AD170" s="55">
        <f t="shared" si="87"/>
        <v>4.1068799430825864E-2</v>
      </c>
      <c r="AE170" s="116"/>
      <c r="AF170" s="160">
        <v>558974.26379590761</v>
      </c>
      <c r="AG170" s="118">
        <f t="shared" si="88"/>
        <v>1912.4865031842787</v>
      </c>
      <c r="AH170" s="55">
        <f t="shared" si="82"/>
        <v>-1.3601051875712367E-3</v>
      </c>
      <c r="AI170" s="55">
        <f t="shared" si="82"/>
        <v>-1.3601051875711256E-3</v>
      </c>
      <c r="AJ170" s="119">
        <f t="shared" si="89"/>
        <v>0</v>
      </c>
      <c r="AL170" s="120">
        <v>402433</v>
      </c>
      <c r="AM170" s="50">
        <v>43918</v>
      </c>
      <c r="AN170" s="50">
        <v>111863</v>
      </c>
    </row>
    <row r="171" spans="1:40">
      <c r="A171" s="9" t="s">
        <v>366</v>
      </c>
      <c r="B171" s="23" t="s">
        <v>367</v>
      </c>
      <c r="E171" s="134">
        <v>1060909</v>
      </c>
      <c r="F171" s="52">
        <v>572752.5</v>
      </c>
      <c r="G171" s="251">
        <f t="shared" si="67"/>
        <v>1852.2992042810813</v>
      </c>
      <c r="H171" s="53">
        <v>-9.761704170611174E-3</v>
      </c>
      <c r="J171" s="131">
        <v>1073778.8903987636</v>
      </c>
      <c r="K171" s="54">
        <v>575823.25</v>
      </c>
      <c r="L171" s="54">
        <f t="shared" si="68"/>
        <v>1864.7716819332384</v>
      </c>
      <c r="M171" s="127">
        <f t="shared" si="69"/>
        <v>5.3613908276262112E-3</v>
      </c>
      <c r="N171" s="120">
        <f t="shared" si="70"/>
        <v>1110485</v>
      </c>
      <c r="O171" s="125">
        <f t="shared" si="71"/>
        <v>-1.1985605708810465E-2</v>
      </c>
      <c r="P171" s="55">
        <f t="shared" si="72"/>
        <v>-6.6884743976949323E-3</v>
      </c>
      <c r="Q171" s="125">
        <f t="shared" si="73"/>
        <v>4.2953552291421726E-2</v>
      </c>
      <c r="R171" s="55">
        <f t="shared" si="74"/>
        <v>3.7391689999999998E-2</v>
      </c>
      <c r="S171" s="56">
        <f t="shared" si="75"/>
        <v>1110485</v>
      </c>
      <c r="T171" s="123">
        <f t="shared" si="76"/>
        <v>0.17271722137365866</v>
      </c>
      <c r="U171" s="49">
        <f t="shared" si="77"/>
        <v>4.4178245933601534E-2</v>
      </c>
      <c r="V171" s="49">
        <f t="shared" si="83"/>
        <v>3.8609852596408922E-2</v>
      </c>
      <c r="W171" s="56">
        <f t="shared" si="78"/>
        <v>1110485</v>
      </c>
      <c r="X171" s="122">
        <f t="shared" si="79"/>
        <v>4.4178245933601534E-2</v>
      </c>
      <c r="Y171" s="55">
        <f t="shared" si="80"/>
        <v>3.8609852596408922E-2</v>
      </c>
      <c r="Z171" s="56">
        <f t="shared" si="81"/>
        <v>1110485</v>
      </c>
      <c r="AA171" s="124">
        <f t="shared" si="84"/>
        <v>1110485</v>
      </c>
      <c r="AB171" s="51">
        <f t="shared" si="85"/>
        <v>1928.5171274345037</v>
      </c>
      <c r="AC171" s="55">
        <f t="shared" si="86"/>
        <v>4.672973836587313E-2</v>
      </c>
      <c r="AD171" s="55">
        <f t="shared" si="87"/>
        <v>4.114773843084607E-2</v>
      </c>
      <c r="AE171" s="116"/>
      <c r="AF171" s="160">
        <v>1121271.1677815684</v>
      </c>
      <c r="AG171" s="118">
        <f t="shared" si="88"/>
        <v>1947.248861141971</v>
      </c>
      <c r="AH171" s="55">
        <f t="shared" si="82"/>
        <v>-9.6195889910455357E-3</v>
      </c>
      <c r="AI171" s="55">
        <f t="shared" si="82"/>
        <v>-9.6195889910455357E-3</v>
      </c>
      <c r="AJ171" s="119">
        <f t="shared" si="89"/>
        <v>0</v>
      </c>
      <c r="AL171" s="120">
        <v>815254</v>
      </c>
      <c r="AM171" s="50">
        <v>85571</v>
      </c>
      <c r="AN171" s="50">
        <v>209660</v>
      </c>
    </row>
    <row r="172" spans="1:40">
      <c r="A172" s="9" t="s">
        <v>368</v>
      </c>
      <c r="B172" s="23" t="s">
        <v>369</v>
      </c>
      <c r="E172" s="134">
        <v>357613</v>
      </c>
      <c r="F172" s="52">
        <v>211439</v>
      </c>
      <c r="G172" s="251">
        <f t="shared" si="67"/>
        <v>1691.3294141572749</v>
      </c>
      <c r="H172" s="53">
        <v>-6.8535458869503074E-3</v>
      </c>
      <c r="J172" s="131">
        <v>359805.9918903049</v>
      </c>
      <c r="K172" s="54">
        <v>212651.703125</v>
      </c>
      <c r="L172" s="54">
        <f t="shared" si="68"/>
        <v>1691.9967562112836</v>
      </c>
      <c r="M172" s="127">
        <f t="shared" si="69"/>
        <v>5.7354751252134406E-3</v>
      </c>
      <c r="N172" s="120">
        <f t="shared" si="70"/>
        <v>372739</v>
      </c>
      <c r="O172" s="125">
        <f t="shared" si="71"/>
        <v>-6.0949287664266993E-3</v>
      </c>
      <c r="P172" s="55">
        <f t="shared" si="72"/>
        <v>-3.9441095354286748E-4</v>
      </c>
      <c r="Q172" s="125">
        <f t="shared" si="73"/>
        <v>4.3341624233098175E-2</v>
      </c>
      <c r="R172" s="55">
        <f t="shared" si="74"/>
        <v>3.7391689999999998E-2</v>
      </c>
      <c r="S172" s="56">
        <f t="shared" si="75"/>
        <v>373112.52826687094</v>
      </c>
      <c r="T172" s="123">
        <f t="shared" si="76"/>
        <v>1.0184918103108263E-2</v>
      </c>
      <c r="U172" s="49">
        <f t="shared" si="77"/>
        <v>4.3413869754240331E-2</v>
      </c>
      <c r="V172" s="49">
        <f t="shared" si="83"/>
        <v>3.7463523521764762E-2</v>
      </c>
      <c r="W172" s="56">
        <f t="shared" si="78"/>
        <v>373138.36420442315</v>
      </c>
      <c r="X172" s="122">
        <f t="shared" si="79"/>
        <v>4.3413869754240331E-2</v>
      </c>
      <c r="Y172" s="55">
        <f t="shared" si="80"/>
        <v>3.7463523521764852E-2</v>
      </c>
      <c r="Z172" s="56">
        <f t="shared" si="81"/>
        <v>373138.36420442315</v>
      </c>
      <c r="AA172" s="124">
        <f t="shared" si="84"/>
        <v>373138.36420442315</v>
      </c>
      <c r="AB172" s="51">
        <f t="shared" si="85"/>
        <v>1754.6925734476085</v>
      </c>
      <c r="AC172" s="55">
        <f t="shared" si="86"/>
        <v>4.3413869754240331E-2</v>
      </c>
      <c r="AD172" s="55">
        <f t="shared" si="87"/>
        <v>3.7463523521764852E-2</v>
      </c>
      <c r="AE172" s="116"/>
      <c r="AF172" s="160">
        <v>375695.65144102002</v>
      </c>
      <c r="AG172" s="118">
        <f t="shared" si="88"/>
        <v>1766.7182812083111</v>
      </c>
      <c r="AH172" s="55">
        <f t="shared" si="82"/>
        <v>-6.8068055267291872E-3</v>
      </c>
      <c r="AI172" s="55">
        <f t="shared" si="82"/>
        <v>-6.8068055267294092E-3</v>
      </c>
      <c r="AJ172" s="119">
        <f t="shared" si="89"/>
        <v>0</v>
      </c>
      <c r="AL172" s="120">
        <v>279324</v>
      </c>
      <c r="AM172" s="50">
        <v>31490</v>
      </c>
      <c r="AN172" s="50">
        <v>61925</v>
      </c>
    </row>
    <row r="173" spans="1:40">
      <c r="A173" s="9" t="s">
        <v>370</v>
      </c>
      <c r="B173" s="23" t="s">
        <v>371</v>
      </c>
      <c r="E173" s="134">
        <v>1562187</v>
      </c>
      <c r="F173" s="52">
        <v>811920.5</v>
      </c>
      <c r="G173" s="251">
        <f t="shared" si="67"/>
        <v>1924.0639939501466</v>
      </c>
      <c r="H173" s="53">
        <v>-7.1094514729810321E-3</v>
      </c>
      <c r="J173" s="131">
        <v>1573732.8073481952</v>
      </c>
      <c r="K173" s="54">
        <v>815512.25</v>
      </c>
      <c r="L173" s="54">
        <f t="shared" si="68"/>
        <v>1929.747600171788</v>
      </c>
      <c r="M173" s="127">
        <f t="shared" si="69"/>
        <v>4.4237705538905381E-3</v>
      </c>
      <c r="N173" s="120">
        <f t="shared" si="70"/>
        <v>1625959</v>
      </c>
      <c r="O173" s="125">
        <f t="shared" si="71"/>
        <v>-7.3365740958596382E-3</v>
      </c>
      <c r="P173" s="55">
        <f t="shared" si="72"/>
        <v>-2.9452588624209186E-3</v>
      </c>
      <c r="Q173" s="125">
        <f t="shared" si="73"/>
        <v>4.1980872811072656E-2</v>
      </c>
      <c r="R173" s="55">
        <f t="shared" si="74"/>
        <v>3.7391689999999998E-2</v>
      </c>
      <c r="S173" s="56">
        <f t="shared" si="75"/>
        <v>1627768.9737541112</v>
      </c>
      <c r="T173" s="123">
        <f t="shared" si="76"/>
        <v>7.6055748545407836E-2</v>
      </c>
      <c r="U173" s="49">
        <f t="shared" si="77"/>
        <v>4.2519661717356438E-2</v>
      </c>
      <c r="V173" s="49">
        <f t="shared" si="83"/>
        <v>3.7928105925308694E-2</v>
      </c>
      <c r="W173" s="56">
        <f t="shared" si="78"/>
        <v>1628610.6627792518</v>
      </c>
      <c r="X173" s="122">
        <f t="shared" si="79"/>
        <v>4.2519661717356438E-2</v>
      </c>
      <c r="Y173" s="55">
        <f t="shared" si="80"/>
        <v>3.7928105925308708E-2</v>
      </c>
      <c r="Z173" s="56">
        <f t="shared" si="81"/>
        <v>1628610.6627792518</v>
      </c>
      <c r="AA173" s="124">
        <f t="shared" si="84"/>
        <v>1628610.6627792518</v>
      </c>
      <c r="AB173" s="51">
        <f t="shared" si="85"/>
        <v>1997.0400969197603</v>
      </c>
      <c r="AC173" s="55">
        <f t="shared" si="86"/>
        <v>4.2519661717356438E-2</v>
      </c>
      <c r="AD173" s="55">
        <f t="shared" si="87"/>
        <v>3.7928105925308708E-2</v>
      </c>
      <c r="AE173" s="116"/>
      <c r="AF173" s="160">
        <v>1642463.1388232945</v>
      </c>
      <c r="AG173" s="118">
        <f t="shared" si="88"/>
        <v>2014.0263237287907</v>
      </c>
      <c r="AH173" s="55">
        <f t="shared" si="82"/>
        <v>-8.4339646452991079E-3</v>
      </c>
      <c r="AI173" s="55">
        <f t="shared" si="82"/>
        <v>-8.4339646452991079E-3</v>
      </c>
      <c r="AJ173" s="119">
        <f t="shared" si="89"/>
        <v>0</v>
      </c>
      <c r="AL173" s="120">
        <v>1241403</v>
      </c>
      <c r="AM173" s="50">
        <v>128067</v>
      </c>
      <c r="AN173" s="50">
        <v>256489</v>
      </c>
    </row>
    <row r="174" spans="1:40">
      <c r="A174" s="9" t="s">
        <v>372</v>
      </c>
      <c r="B174" s="23" t="s">
        <v>373</v>
      </c>
      <c r="E174" s="134">
        <v>1170936</v>
      </c>
      <c r="F174" s="52">
        <v>660995.375</v>
      </c>
      <c r="G174" s="251">
        <f t="shared" si="67"/>
        <v>1771.4738170444839</v>
      </c>
      <c r="H174" s="53">
        <v>-2.2239405178424376E-2</v>
      </c>
      <c r="J174" s="131">
        <v>1202374.8242561917</v>
      </c>
      <c r="K174" s="54">
        <v>665453.4375</v>
      </c>
      <c r="L174" s="54">
        <f t="shared" si="68"/>
        <v>1806.8504218316427</v>
      </c>
      <c r="M174" s="127">
        <f t="shared" si="69"/>
        <v>6.7444685221889067E-3</v>
      </c>
      <c r="N174" s="120">
        <f t="shared" si="70"/>
        <v>1226194</v>
      </c>
      <c r="O174" s="125">
        <f t="shared" si="71"/>
        <v>-2.614727422926566E-2</v>
      </c>
      <c r="P174" s="55">
        <f t="shared" si="72"/>
        <v>-1.9579155175056928E-2</v>
      </c>
      <c r="Q174" s="125">
        <f t="shared" si="73"/>
        <v>4.4388345598385337E-2</v>
      </c>
      <c r="R174" s="55">
        <f t="shared" si="74"/>
        <v>3.7391689999999998E-2</v>
      </c>
      <c r="S174" s="56">
        <f t="shared" si="75"/>
        <v>1226194</v>
      </c>
      <c r="T174" s="123">
        <f t="shared" si="76"/>
        <v>0.50559471078261919</v>
      </c>
      <c r="U174" s="49">
        <f t="shared" si="77"/>
        <v>4.7978320330991142E-2</v>
      </c>
      <c r="V174" s="49">
        <f t="shared" si="83"/>
        <v>4.0957614467283639E-2</v>
      </c>
      <c r="W174" s="56">
        <f t="shared" si="78"/>
        <v>1227115.5424950894</v>
      </c>
      <c r="X174" s="122">
        <f t="shared" si="79"/>
        <v>4.7978320330991142E-2</v>
      </c>
      <c r="Y174" s="55">
        <f t="shared" si="80"/>
        <v>4.0957614467283632E-2</v>
      </c>
      <c r="Z174" s="56">
        <f t="shared" si="81"/>
        <v>1227115.5424950894</v>
      </c>
      <c r="AA174" s="124">
        <f t="shared" si="84"/>
        <v>1227115.5424950894</v>
      </c>
      <c r="AB174" s="51">
        <f t="shared" si="85"/>
        <v>1844.0291586818792</v>
      </c>
      <c r="AC174" s="55">
        <f t="shared" si="86"/>
        <v>4.7978320330991142E-2</v>
      </c>
      <c r="AD174" s="55">
        <f t="shared" si="87"/>
        <v>4.0957614467283632E-2</v>
      </c>
      <c r="AE174" s="116"/>
      <c r="AF174" s="160">
        <v>1255413.5250549954</v>
      </c>
      <c r="AG174" s="118">
        <f t="shared" si="88"/>
        <v>1886.5535202152973</v>
      </c>
      <c r="AH174" s="55">
        <f t="shared" si="82"/>
        <v>-2.2540766046523553E-2</v>
      </c>
      <c r="AI174" s="55">
        <f t="shared" si="82"/>
        <v>-2.2540766046523442E-2</v>
      </c>
      <c r="AJ174" s="119">
        <f t="shared" si="89"/>
        <v>0</v>
      </c>
      <c r="AL174" s="120">
        <v>914953</v>
      </c>
      <c r="AM174" s="50">
        <v>100289</v>
      </c>
      <c r="AN174" s="50">
        <v>210952</v>
      </c>
    </row>
    <row r="175" spans="1:40">
      <c r="A175" s="9" t="s">
        <v>374</v>
      </c>
      <c r="B175" s="23" t="s">
        <v>375</v>
      </c>
      <c r="E175" s="134">
        <v>1164551</v>
      </c>
      <c r="F175" s="52">
        <v>586774.5</v>
      </c>
      <c r="G175" s="251">
        <f t="shared" si="67"/>
        <v>1984.6653186189924</v>
      </c>
      <c r="H175" s="53">
        <v>-1.8804545439443432E-2</v>
      </c>
      <c r="J175" s="131">
        <v>1193997.5296242351</v>
      </c>
      <c r="K175" s="54">
        <v>590534.5625</v>
      </c>
      <c r="L175" s="54">
        <f t="shared" si="68"/>
        <v>2021.8927145762705</v>
      </c>
      <c r="M175" s="127">
        <f t="shared" si="69"/>
        <v>6.408019605487203E-3</v>
      </c>
      <c r="N175" s="120">
        <f t="shared" si="70"/>
        <v>1219856</v>
      </c>
      <c r="O175" s="125">
        <f t="shared" si="71"/>
        <v>-2.466213613817303E-2</v>
      </c>
      <c r="P175" s="55">
        <f t="shared" si="72"/>
        <v>-1.8412151984572467E-2</v>
      </c>
      <c r="Q175" s="125">
        <f t="shared" si="73"/>
        <v>4.4039316288089436E-2</v>
      </c>
      <c r="R175" s="55">
        <f t="shared" si="74"/>
        <v>3.7391689999999998E-2</v>
      </c>
      <c r="S175" s="56">
        <f t="shared" si="75"/>
        <v>1219856</v>
      </c>
      <c r="T175" s="123">
        <f t="shared" si="76"/>
        <v>0.47545905705803654</v>
      </c>
      <c r="U175" s="49">
        <f t="shared" si="77"/>
        <v>4.7414184600902631E-2</v>
      </c>
      <c r="V175" s="49">
        <f t="shared" si="83"/>
        <v>4.0745069789378016E-2</v>
      </c>
      <c r="W175" s="56">
        <f t="shared" si="78"/>
        <v>1219856</v>
      </c>
      <c r="X175" s="122">
        <f t="shared" si="79"/>
        <v>4.7414184600902631E-2</v>
      </c>
      <c r="Y175" s="55">
        <f t="shared" si="80"/>
        <v>4.0745069789378086E-2</v>
      </c>
      <c r="Z175" s="56">
        <f t="shared" si="81"/>
        <v>1219856</v>
      </c>
      <c r="AA175" s="124">
        <f t="shared" si="84"/>
        <v>1219856</v>
      </c>
      <c r="AB175" s="51">
        <f t="shared" si="85"/>
        <v>2065.6809566501875</v>
      </c>
      <c r="AC175" s="55">
        <f t="shared" si="86"/>
        <v>4.7490406173709809E-2</v>
      </c>
      <c r="AD175" s="55">
        <f t="shared" si="87"/>
        <v>4.0820806042788593E-2</v>
      </c>
      <c r="AE175" s="116"/>
      <c r="AF175" s="160">
        <v>1246033.8245684761</v>
      </c>
      <c r="AG175" s="118">
        <f t="shared" si="88"/>
        <v>2110.0099870419963</v>
      </c>
      <c r="AH175" s="55">
        <f t="shared" si="82"/>
        <v>-2.100891970371821E-2</v>
      </c>
      <c r="AI175" s="55">
        <f t="shared" si="82"/>
        <v>-2.100891970371821E-2</v>
      </c>
      <c r="AJ175" s="119">
        <f t="shared" si="89"/>
        <v>0</v>
      </c>
      <c r="AL175" s="120">
        <v>924806</v>
      </c>
      <c r="AM175" s="50">
        <v>95969</v>
      </c>
      <c r="AN175" s="50">
        <v>199081</v>
      </c>
    </row>
    <row r="176" spans="1:40">
      <c r="A176" s="9" t="s">
        <v>376</v>
      </c>
      <c r="B176" s="23" t="s">
        <v>377</v>
      </c>
      <c r="E176" s="134">
        <v>1103363</v>
      </c>
      <c r="F176" s="52">
        <v>586146.75</v>
      </c>
      <c r="G176" s="251">
        <f t="shared" si="67"/>
        <v>1882.4006104273374</v>
      </c>
      <c r="H176" s="53">
        <v>-3.6576592415797582E-2</v>
      </c>
      <c r="J176" s="131">
        <v>1152184.3449374377</v>
      </c>
      <c r="K176" s="54">
        <v>589769.875</v>
      </c>
      <c r="L176" s="54">
        <f t="shared" si="68"/>
        <v>1953.6168152661878</v>
      </c>
      <c r="M176" s="127">
        <f t="shared" si="69"/>
        <v>6.1812592153756007E-3</v>
      </c>
      <c r="N176" s="120">
        <f t="shared" si="70"/>
        <v>1156090</v>
      </c>
      <c r="O176" s="125">
        <f t="shared" si="71"/>
        <v>-4.2372859127927653E-2</v>
      </c>
      <c r="P176" s="55">
        <f t="shared" si="72"/>
        <v>-3.6453517538518443E-2</v>
      </c>
      <c r="Q176" s="125">
        <f t="shared" si="73"/>
        <v>4.3804076943766646E-2</v>
      </c>
      <c r="R176" s="55">
        <f t="shared" si="74"/>
        <v>3.7391689999999998E-2</v>
      </c>
      <c r="S176" s="56">
        <f t="shared" si="75"/>
        <v>1156090</v>
      </c>
      <c r="T176" s="123">
        <f t="shared" si="76"/>
        <v>0.9413432547067383</v>
      </c>
      <c r="U176" s="49">
        <f t="shared" si="77"/>
        <v>5.0484344496407596E-2</v>
      </c>
      <c r="V176" s="49">
        <f t="shared" si="83"/>
        <v>4.403091875869327E-2</v>
      </c>
      <c r="W176" s="56">
        <f t="shared" si="78"/>
        <v>1159065.5577965898</v>
      </c>
      <c r="X176" s="122">
        <f t="shared" si="79"/>
        <v>5.0484344496407596E-2</v>
      </c>
      <c r="Y176" s="55">
        <f t="shared" si="80"/>
        <v>4.403091875869336E-2</v>
      </c>
      <c r="Z176" s="56">
        <f t="shared" si="81"/>
        <v>1159065.5577965898</v>
      </c>
      <c r="AA176" s="124">
        <f t="shared" si="84"/>
        <v>1159065.5577965898</v>
      </c>
      <c r="AB176" s="51">
        <f t="shared" si="85"/>
        <v>1965.2844387763785</v>
      </c>
      <c r="AC176" s="55">
        <f t="shared" si="86"/>
        <v>5.0484344496407596E-2</v>
      </c>
      <c r="AD176" s="55">
        <f t="shared" si="87"/>
        <v>4.4030918758693582E-2</v>
      </c>
      <c r="AE176" s="116"/>
      <c r="AF176" s="160">
        <v>1202631.6471391288</v>
      </c>
      <c r="AG176" s="118">
        <f t="shared" si="88"/>
        <v>2039.1540804608387</v>
      </c>
      <c r="AH176" s="55">
        <f t="shared" si="82"/>
        <v>-3.6225630222001759E-2</v>
      </c>
      <c r="AI176" s="55">
        <f t="shared" si="82"/>
        <v>-3.6225630222001648E-2</v>
      </c>
      <c r="AJ176" s="119">
        <f t="shared" si="89"/>
        <v>0</v>
      </c>
      <c r="AL176" s="120">
        <v>884133</v>
      </c>
      <c r="AM176" s="50">
        <v>90765</v>
      </c>
      <c r="AN176" s="50">
        <v>181192</v>
      </c>
    </row>
    <row r="177" spans="1:40">
      <c r="A177" s="9" t="s">
        <v>378</v>
      </c>
      <c r="B177" s="23" t="s">
        <v>379</v>
      </c>
      <c r="E177" s="134">
        <v>417236</v>
      </c>
      <c r="F177" s="52">
        <v>241927.0625</v>
      </c>
      <c r="G177" s="251">
        <f t="shared" si="67"/>
        <v>1724.6354983539718</v>
      </c>
      <c r="H177" s="53">
        <v>-1.2627439003844443E-2</v>
      </c>
      <c r="J177" s="131">
        <v>422886.82388004416</v>
      </c>
      <c r="K177" s="54">
        <v>243210.375</v>
      </c>
      <c r="L177" s="54">
        <f t="shared" si="68"/>
        <v>1738.7696716476185</v>
      </c>
      <c r="M177" s="127">
        <f t="shared" si="69"/>
        <v>5.3045429756333196E-3</v>
      </c>
      <c r="N177" s="120">
        <f t="shared" si="70"/>
        <v>435007</v>
      </c>
      <c r="O177" s="125">
        <f t="shared" si="71"/>
        <v>-1.3362496916307531E-2</v>
      </c>
      <c r="P177" s="55">
        <f t="shared" si="72"/>
        <v>-8.1288358798283777E-3</v>
      </c>
      <c r="Q177" s="125">
        <f t="shared" si="73"/>
        <v>4.2894578802169958E-2</v>
      </c>
      <c r="R177" s="55">
        <f t="shared" si="74"/>
        <v>3.7391689999999998E-2</v>
      </c>
      <c r="S177" s="56">
        <f t="shared" si="75"/>
        <v>435133.16248110216</v>
      </c>
      <c r="T177" s="123">
        <f t="shared" si="76"/>
        <v>0.20991183679350231</v>
      </c>
      <c r="U177" s="49">
        <f t="shared" si="77"/>
        <v>4.4382925786422112E-2</v>
      </c>
      <c r="V177" s="49">
        <f t="shared" si="83"/>
        <v>3.8872183642102653E-2</v>
      </c>
      <c r="W177" s="56">
        <f t="shared" si="78"/>
        <v>435754.15442342364</v>
      </c>
      <c r="X177" s="122">
        <f t="shared" si="79"/>
        <v>4.4382925786422112E-2</v>
      </c>
      <c r="Y177" s="55">
        <f t="shared" si="80"/>
        <v>3.8872183642102653E-2</v>
      </c>
      <c r="Z177" s="56">
        <f t="shared" si="81"/>
        <v>435754.15442342364</v>
      </c>
      <c r="AA177" s="124">
        <f t="shared" si="84"/>
        <v>435754.15442342364</v>
      </c>
      <c r="AB177" s="51">
        <f t="shared" si="85"/>
        <v>1791.6758461616764</v>
      </c>
      <c r="AC177" s="55">
        <f t="shared" si="86"/>
        <v>4.4382925786422112E-2</v>
      </c>
      <c r="AD177" s="55">
        <f t="shared" si="87"/>
        <v>3.8872183642102431E-2</v>
      </c>
      <c r="AE177" s="116"/>
      <c r="AF177" s="160">
        <v>441640.87450427574</v>
      </c>
      <c r="AG177" s="118">
        <f t="shared" si="88"/>
        <v>1815.8800770907726</v>
      </c>
      <c r="AH177" s="55">
        <f t="shared" si="82"/>
        <v>-1.3329201214583475E-2</v>
      </c>
      <c r="AI177" s="55">
        <f t="shared" si="82"/>
        <v>-1.3329201214583475E-2</v>
      </c>
      <c r="AJ177" s="119">
        <f t="shared" si="89"/>
        <v>0</v>
      </c>
      <c r="AL177" s="120">
        <v>325630</v>
      </c>
      <c r="AM177" s="50">
        <v>35303</v>
      </c>
      <c r="AN177" s="50">
        <v>74074</v>
      </c>
    </row>
    <row r="178" spans="1:40">
      <c r="A178" s="9" t="s">
        <v>380</v>
      </c>
      <c r="B178" s="23" t="s">
        <v>381</v>
      </c>
      <c r="E178" s="134">
        <v>753779</v>
      </c>
      <c r="F178" s="52">
        <v>337632.40625</v>
      </c>
      <c r="G178" s="251">
        <f t="shared" si="67"/>
        <v>2232.543399408954</v>
      </c>
      <c r="H178" s="53">
        <v>2.9168983909502177E-3</v>
      </c>
      <c r="J178" s="131">
        <v>749904.72658791242</v>
      </c>
      <c r="K178" s="54">
        <v>338052.3125</v>
      </c>
      <c r="L178" s="54">
        <f t="shared" si="68"/>
        <v>2218.3097078737255</v>
      </c>
      <c r="M178" s="127">
        <f t="shared" si="69"/>
        <v>1.243678753066968E-3</v>
      </c>
      <c r="N178" s="120">
        <f t="shared" si="70"/>
        <v>781999</v>
      </c>
      <c r="O178" s="125">
        <f t="shared" si="71"/>
        <v>5.1663541710367245E-3</v>
      </c>
      <c r="P178" s="55">
        <f t="shared" si="72"/>
        <v>6.4164582090169286E-3</v>
      </c>
      <c r="Q178" s="125">
        <f t="shared" si="73"/>
        <v>3.8681872003461182E-2</v>
      </c>
      <c r="R178" s="55">
        <f t="shared" si="74"/>
        <v>3.7391689999999998E-2</v>
      </c>
      <c r="S178" s="56">
        <f t="shared" si="75"/>
        <v>782936.58279689692</v>
      </c>
      <c r="T178" s="123">
        <f t="shared" si="76"/>
        <v>0</v>
      </c>
      <c r="U178" s="49">
        <f t="shared" si="77"/>
        <v>3.8681872003461182E-2</v>
      </c>
      <c r="V178" s="49">
        <f t="shared" si="83"/>
        <v>3.7391689999999998E-2</v>
      </c>
      <c r="W178" s="56">
        <f t="shared" si="78"/>
        <v>782936.58279689692</v>
      </c>
      <c r="X178" s="122">
        <f t="shared" si="79"/>
        <v>3.8681872003461182E-2</v>
      </c>
      <c r="Y178" s="55">
        <f t="shared" si="80"/>
        <v>3.7391689999999977E-2</v>
      </c>
      <c r="Z178" s="56">
        <f t="shared" si="81"/>
        <v>782936.58279689692</v>
      </c>
      <c r="AA178" s="124">
        <f t="shared" si="84"/>
        <v>782936.58279689692</v>
      </c>
      <c r="AB178" s="51">
        <f t="shared" si="85"/>
        <v>2316.0219701111996</v>
      </c>
      <c r="AC178" s="55">
        <f t="shared" si="86"/>
        <v>3.8681872003461182E-2</v>
      </c>
      <c r="AD178" s="55">
        <f t="shared" si="87"/>
        <v>3.7391689999999977E-2</v>
      </c>
      <c r="AE178" s="116"/>
      <c r="AF178" s="160">
        <v>782743.11222662253</v>
      </c>
      <c r="AG178" s="118">
        <f t="shared" si="88"/>
        <v>2315.4496605510499</v>
      </c>
      <c r="AH178" s="55">
        <f t="shared" si="82"/>
        <v>2.4716994279772031E-4</v>
      </c>
      <c r="AI178" s="55">
        <f t="shared" si="82"/>
        <v>2.4716994279794235E-4</v>
      </c>
      <c r="AJ178" s="119">
        <f t="shared" si="89"/>
        <v>0</v>
      </c>
      <c r="AL178" s="120">
        <v>599339</v>
      </c>
      <c r="AM178" s="50">
        <v>56294</v>
      </c>
      <c r="AN178" s="50">
        <v>126366</v>
      </c>
    </row>
    <row r="179" spans="1:40">
      <c r="A179" s="9" t="s">
        <v>382</v>
      </c>
      <c r="B179" s="23" t="s">
        <v>383</v>
      </c>
      <c r="E179" s="134">
        <v>1085960</v>
      </c>
      <c r="F179" s="52">
        <v>530687.3125</v>
      </c>
      <c r="G179" s="251">
        <f t="shared" si="67"/>
        <v>2046.3274218563497</v>
      </c>
      <c r="H179" s="53">
        <v>6.4800054129272588E-3</v>
      </c>
      <c r="J179" s="131">
        <v>1078046.1198981283</v>
      </c>
      <c r="K179" s="54">
        <v>531883.9375</v>
      </c>
      <c r="L179" s="54">
        <f t="shared" si="68"/>
        <v>2026.8446627007388</v>
      </c>
      <c r="M179" s="127">
        <f t="shared" si="69"/>
        <v>2.254858881707289E-3</v>
      </c>
      <c r="N179" s="120">
        <f t="shared" si="70"/>
        <v>1128085</v>
      </c>
      <c r="O179" s="125">
        <f t="shared" si="71"/>
        <v>7.3409476234833626E-3</v>
      </c>
      <c r="P179" s="55">
        <f t="shared" si="72"/>
        <v>9.6123593061396839E-3</v>
      </c>
      <c r="Q179" s="125">
        <f t="shared" si="73"/>
        <v>3.9730861866005718E-2</v>
      </c>
      <c r="R179" s="55">
        <f t="shared" si="74"/>
        <v>3.7391689999999998E-2</v>
      </c>
      <c r="S179" s="56">
        <f t="shared" si="75"/>
        <v>1129106.1267520075</v>
      </c>
      <c r="T179" s="123">
        <f t="shared" si="76"/>
        <v>0</v>
      </c>
      <c r="U179" s="49">
        <f t="shared" si="77"/>
        <v>3.9730861866005718E-2</v>
      </c>
      <c r="V179" s="49">
        <f t="shared" si="83"/>
        <v>3.7391689999999998E-2</v>
      </c>
      <c r="W179" s="56">
        <f t="shared" si="78"/>
        <v>1129106.1267520075</v>
      </c>
      <c r="X179" s="122">
        <f t="shared" si="79"/>
        <v>3.9730861866005718E-2</v>
      </c>
      <c r="Y179" s="55">
        <f t="shared" si="80"/>
        <v>3.7391689999999977E-2</v>
      </c>
      <c r="Z179" s="56">
        <f t="shared" si="81"/>
        <v>1129106.1267520075</v>
      </c>
      <c r="AA179" s="124">
        <f t="shared" si="84"/>
        <v>1129106.1267520075</v>
      </c>
      <c r="AB179" s="51">
        <f t="shared" si="85"/>
        <v>2122.843062452901</v>
      </c>
      <c r="AC179" s="55">
        <f t="shared" si="86"/>
        <v>3.9730861866005718E-2</v>
      </c>
      <c r="AD179" s="55">
        <f t="shared" si="87"/>
        <v>3.7391689999999755E-2</v>
      </c>
      <c r="AE179" s="116"/>
      <c r="AF179" s="160">
        <v>1125741.471432979</v>
      </c>
      <c r="AG179" s="118">
        <f t="shared" si="88"/>
        <v>2116.5171423003899</v>
      </c>
      <c r="AH179" s="55">
        <f t="shared" si="82"/>
        <v>2.9888348296751577E-3</v>
      </c>
      <c r="AI179" s="55">
        <f t="shared" si="82"/>
        <v>2.9888348296747136E-3</v>
      </c>
      <c r="AJ179" s="119">
        <f t="shared" si="89"/>
        <v>0</v>
      </c>
      <c r="AL179" s="120">
        <v>851970</v>
      </c>
      <c r="AM179" s="50">
        <v>84974</v>
      </c>
      <c r="AN179" s="50">
        <v>191141</v>
      </c>
    </row>
    <row r="180" spans="1:40">
      <c r="A180" s="9" t="s">
        <v>384</v>
      </c>
      <c r="B180" s="23" t="s">
        <v>385</v>
      </c>
      <c r="E180" s="134">
        <v>1342099</v>
      </c>
      <c r="F180" s="52">
        <v>659284.125</v>
      </c>
      <c r="G180" s="251">
        <f t="shared" si="67"/>
        <v>2035.6913644780996</v>
      </c>
      <c r="H180" s="53">
        <v>1.4890774767857273E-3</v>
      </c>
      <c r="J180" s="131">
        <v>1341015.037251085</v>
      </c>
      <c r="K180" s="54">
        <v>664160.875</v>
      </c>
      <c r="L180" s="54">
        <f t="shared" si="68"/>
        <v>2019.1117660327177</v>
      </c>
      <c r="M180" s="127">
        <f t="shared" si="69"/>
        <v>7.3970384164794289E-3</v>
      </c>
      <c r="N180" s="120">
        <f t="shared" si="70"/>
        <v>1405607</v>
      </c>
      <c r="O180" s="125">
        <f t="shared" si="71"/>
        <v>8.0831513354007178E-4</v>
      </c>
      <c r="P180" s="55">
        <f t="shared" si="72"/>
        <v>8.211332688114803E-3</v>
      </c>
      <c r="Q180" s="125">
        <f t="shared" si="73"/>
        <v>4.5065316183866555E-2</v>
      </c>
      <c r="R180" s="55">
        <f t="shared" si="74"/>
        <v>3.7391689999999998E-2</v>
      </c>
      <c r="S180" s="56">
        <f t="shared" si="75"/>
        <v>1405607</v>
      </c>
      <c r="T180" s="123">
        <f t="shared" si="76"/>
        <v>0</v>
      </c>
      <c r="U180" s="49">
        <f t="shared" si="77"/>
        <v>4.5065316183866555E-2</v>
      </c>
      <c r="V180" s="49">
        <f t="shared" si="83"/>
        <v>3.7391689999999998E-2</v>
      </c>
      <c r="W180" s="56">
        <f t="shared" si="78"/>
        <v>1405607</v>
      </c>
      <c r="X180" s="122">
        <f t="shared" si="79"/>
        <v>4.5065316183866555E-2</v>
      </c>
      <c r="Y180" s="55">
        <f t="shared" si="80"/>
        <v>3.7391689999999977E-2</v>
      </c>
      <c r="Z180" s="56">
        <f t="shared" si="81"/>
        <v>1405607</v>
      </c>
      <c r="AA180" s="124">
        <f t="shared" si="84"/>
        <v>1405607</v>
      </c>
      <c r="AB180" s="51">
        <f t="shared" si="85"/>
        <v>2116.3652556317775</v>
      </c>
      <c r="AC180" s="55">
        <f t="shared" si="86"/>
        <v>4.7319907100742853E-2</v>
      </c>
      <c r="AD180" s="55">
        <f t="shared" si="87"/>
        <v>3.9629726078029837E-2</v>
      </c>
      <c r="AE180" s="116"/>
      <c r="AF180" s="160">
        <v>1402131.0946504143</v>
      </c>
      <c r="AG180" s="118">
        <f t="shared" si="88"/>
        <v>2111.1317264065192</v>
      </c>
      <c r="AH180" s="55">
        <f t="shared" si="82"/>
        <v>2.4790159513952137E-3</v>
      </c>
      <c r="AI180" s="55">
        <f t="shared" si="82"/>
        <v>2.4790159513952137E-3</v>
      </c>
      <c r="AJ180" s="119">
        <f t="shared" si="89"/>
        <v>0</v>
      </c>
      <c r="AL180" s="120">
        <v>978772</v>
      </c>
      <c r="AM180" s="50">
        <v>111930</v>
      </c>
      <c r="AN180" s="50">
        <v>314905</v>
      </c>
    </row>
    <row r="181" spans="1:40">
      <c r="A181" s="9" t="s">
        <v>386</v>
      </c>
      <c r="B181" s="23" t="s">
        <v>387</v>
      </c>
      <c r="E181" s="134">
        <v>968758</v>
      </c>
      <c r="F181" s="52">
        <v>572417.625</v>
      </c>
      <c r="G181" s="251">
        <f t="shared" si="67"/>
        <v>1692.3972248408668</v>
      </c>
      <c r="H181" s="53">
        <v>-7.1443647370605934E-4</v>
      </c>
      <c r="J181" s="131">
        <v>968857.60792928946</v>
      </c>
      <c r="K181" s="54">
        <v>576432.375</v>
      </c>
      <c r="L181" s="54">
        <f t="shared" si="68"/>
        <v>1680.7827768683003</v>
      </c>
      <c r="M181" s="127">
        <f t="shared" si="69"/>
        <v>7.0136729280478871E-3</v>
      </c>
      <c r="N181" s="120">
        <f t="shared" si="70"/>
        <v>1014012</v>
      </c>
      <c r="O181" s="125">
        <f t="shared" si="71"/>
        <v>-1.028096682879065E-4</v>
      </c>
      <c r="P181" s="55">
        <f t="shared" si="72"/>
        <v>6.9101421863728696E-3</v>
      </c>
      <c r="Q181" s="125">
        <f t="shared" si="73"/>
        <v>4.4667616011934808E-2</v>
      </c>
      <c r="R181" s="55">
        <f t="shared" si="74"/>
        <v>3.7391689999999998E-2</v>
      </c>
      <c r="S181" s="56">
        <f t="shared" si="75"/>
        <v>1014012</v>
      </c>
      <c r="T181" s="123">
        <f t="shared" si="76"/>
        <v>0</v>
      </c>
      <c r="U181" s="49">
        <f t="shared" si="77"/>
        <v>4.4667616011934808E-2</v>
      </c>
      <c r="V181" s="49">
        <f t="shared" si="83"/>
        <v>3.7391689999999998E-2</v>
      </c>
      <c r="W181" s="56">
        <f t="shared" si="78"/>
        <v>1014012</v>
      </c>
      <c r="X181" s="122">
        <f t="shared" si="79"/>
        <v>4.4667616011934808E-2</v>
      </c>
      <c r="Y181" s="55">
        <f t="shared" si="80"/>
        <v>3.7391689999999977E-2</v>
      </c>
      <c r="Z181" s="56">
        <f t="shared" si="81"/>
        <v>1014012</v>
      </c>
      <c r="AA181" s="124">
        <f t="shared" si="84"/>
        <v>1014012</v>
      </c>
      <c r="AB181" s="51">
        <f t="shared" si="85"/>
        <v>1759.1170169787913</v>
      </c>
      <c r="AC181" s="55">
        <f t="shared" si="86"/>
        <v>4.6713420689171059E-2</v>
      </c>
      <c r="AD181" s="55">
        <f t="shared" si="87"/>
        <v>3.9423246007862067E-2</v>
      </c>
      <c r="AE181" s="116"/>
      <c r="AF181" s="160">
        <v>1011830.278865481</v>
      </c>
      <c r="AG181" s="118">
        <f t="shared" si="88"/>
        <v>1755.3321477918048</v>
      </c>
      <c r="AH181" s="55">
        <f t="shared" si="82"/>
        <v>2.156212538890756E-3</v>
      </c>
      <c r="AI181" s="55">
        <f t="shared" si="82"/>
        <v>2.156212538890534E-3</v>
      </c>
      <c r="AJ181" s="119">
        <f t="shared" si="89"/>
        <v>0</v>
      </c>
      <c r="AL181" s="120">
        <v>734113</v>
      </c>
      <c r="AM181" s="50">
        <v>83598</v>
      </c>
      <c r="AN181" s="50">
        <v>196301</v>
      </c>
    </row>
    <row r="182" spans="1:40">
      <c r="A182" s="9" t="s">
        <v>388</v>
      </c>
      <c r="B182" s="23" t="s">
        <v>389</v>
      </c>
      <c r="E182" s="134">
        <v>881336</v>
      </c>
      <c r="F182" s="52">
        <v>553094.125</v>
      </c>
      <c r="G182" s="251">
        <f t="shared" si="67"/>
        <v>1593.4647651518628</v>
      </c>
      <c r="H182" s="53">
        <v>-4.8826783589139833E-4</v>
      </c>
      <c r="J182" s="131">
        <v>882303.30585165974</v>
      </c>
      <c r="K182" s="54">
        <v>555635</v>
      </c>
      <c r="L182" s="54">
        <f t="shared" si="68"/>
        <v>1587.9188781334144</v>
      </c>
      <c r="M182" s="127">
        <f t="shared" si="69"/>
        <v>4.5939287458531819E-3</v>
      </c>
      <c r="N182" s="120">
        <f t="shared" si="70"/>
        <v>917656</v>
      </c>
      <c r="O182" s="125">
        <f t="shared" si="71"/>
        <v>-1.0963416381241098E-3</v>
      </c>
      <c r="P182" s="55">
        <f t="shared" si="72"/>
        <v>3.49255059236242E-3</v>
      </c>
      <c r="Q182" s="125">
        <f t="shared" si="73"/>
        <v>4.2157393505400265E-2</v>
      </c>
      <c r="R182" s="55">
        <f t="shared" si="74"/>
        <v>3.7391689999999998E-2</v>
      </c>
      <c r="S182" s="56">
        <f t="shared" si="75"/>
        <v>918490.82856247539</v>
      </c>
      <c r="T182" s="123">
        <f t="shared" si="76"/>
        <v>0</v>
      </c>
      <c r="U182" s="49">
        <f t="shared" si="77"/>
        <v>4.2157393505400265E-2</v>
      </c>
      <c r="V182" s="49">
        <f t="shared" si="83"/>
        <v>3.7391689999999998E-2</v>
      </c>
      <c r="W182" s="56">
        <f t="shared" si="78"/>
        <v>918490.82856247539</v>
      </c>
      <c r="X182" s="122">
        <f t="shared" si="79"/>
        <v>4.2157393505400265E-2</v>
      </c>
      <c r="Y182" s="55">
        <f t="shared" si="80"/>
        <v>3.7391689999999977E-2</v>
      </c>
      <c r="Z182" s="56">
        <f t="shared" si="81"/>
        <v>918490.82856247539</v>
      </c>
      <c r="AA182" s="124">
        <f t="shared" si="84"/>
        <v>918490.82856247539</v>
      </c>
      <c r="AB182" s="51">
        <f t="shared" si="85"/>
        <v>1653.047105676344</v>
      </c>
      <c r="AC182" s="55">
        <f t="shared" si="86"/>
        <v>4.2157393505400265E-2</v>
      </c>
      <c r="AD182" s="55">
        <f t="shared" si="87"/>
        <v>3.7391689999999977E-2</v>
      </c>
      <c r="AE182" s="116"/>
      <c r="AF182" s="160">
        <v>921197.08897173149</v>
      </c>
      <c r="AG182" s="118">
        <f t="shared" si="88"/>
        <v>1657.9176779211739</v>
      </c>
      <c r="AH182" s="55">
        <f t="shared" si="82"/>
        <v>-2.9377648297574943E-3</v>
      </c>
      <c r="AI182" s="55">
        <f t="shared" si="82"/>
        <v>-2.9377648297573833E-3</v>
      </c>
      <c r="AJ182" s="119">
        <f t="shared" si="89"/>
        <v>0</v>
      </c>
      <c r="AL182" s="120">
        <v>680390</v>
      </c>
      <c r="AM182" s="50">
        <v>82854</v>
      </c>
      <c r="AN182" s="50">
        <v>154412</v>
      </c>
    </row>
    <row r="183" spans="1:40">
      <c r="A183" s="9" t="s">
        <v>390</v>
      </c>
      <c r="B183" s="23" t="s">
        <v>391</v>
      </c>
      <c r="E183" s="134">
        <v>1877358</v>
      </c>
      <c r="F183" s="52">
        <v>1035613.5</v>
      </c>
      <c r="G183" s="251">
        <f t="shared" si="67"/>
        <v>1812.7979212321973</v>
      </c>
      <c r="H183" s="53">
        <v>-4.1213601252640952E-3</v>
      </c>
      <c r="J183" s="131">
        <v>1887056.5708348663</v>
      </c>
      <c r="K183" s="54">
        <v>1044295.375</v>
      </c>
      <c r="L183" s="54">
        <f t="shared" si="68"/>
        <v>1807.0141992488154</v>
      </c>
      <c r="M183" s="127">
        <f t="shared" si="69"/>
        <v>8.3833157833497207E-3</v>
      </c>
      <c r="N183" s="120">
        <f t="shared" si="70"/>
        <v>1968211</v>
      </c>
      <c r="O183" s="125">
        <f t="shared" si="71"/>
        <v>-5.1395230989685903E-3</v>
      </c>
      <c r="P183" s="55">
        <f t="shared" si="72"/>
        <v>3.2007064392665097E-3</v>
      </c>
      <c r="Q183" s="125">
        <f t="shared" si="73"/>
        <v>4.6088472128292812E-2</v>
      </c>
      <c r="R183" s="55">
        <f t="shared" si="74"/>
        <v>3.7391689999999998E-2</v>
      </c>
      <c r="S183" s="56">
        <f t="shared" si="75"/>
        <v>1968211</v>
      </c>
      <c r="T183" s="123">
        <f t="shared" si="76"/>
        <v>0</v>
      </c>
      <c r="U183" s="49">
        <f t="shared" si="77"/>
        <v>4.6088472128292812E-2</v>
      </c>
      <c r="V183" s="49">
        <f t="shared" si="83"/>
        <v>3.7391689999999998E-2</v>
      </c>
      <c r="W183" s="56">
        <f t="shared" si="78"/>
        <v>1968211</v>
      </c>
      <c r="X183" s="122">
        <f t="shared" si="79"/>
        <v>4.6088472128292812E-2</v>
      </c>
      <c r="Y183" s="55">
        <f t="shared" si="80"/>
        <v>3.7391689999999977E-2</v>
      </c>
      <c r="Z183" s="56">
        <f t="shared" si="81"/>
        <v>1968211</v>
      </c>
      <c r="AA183" s="124">
        <f t="shared" si="84"/>
        <v>1968211</v>
      </c>
      <c r="AB183" s="51">
        <f t="shared" si="85"/>
        <v>1884.7263399974361</v>
      </c>
      <c r="AC183" s="55">
        <f t="shared" si="86"/>
        <v>4.8394072947194999E-2</v>
      </c>
      <c r="AD183" s="55">
        <f t="shared" si="87"/>
        <v>3.9678122929635462E-2</v>
      </c>
      <c r="AE183" s="116"/>
      <c r="AF183" s="160">
        <v>1971941.8513643125</v>
      </c>
      <c r="AG183" s="118">
        <f t="shared" si="88"/>
        <v>1888.2989416325936</v>
      </c>
      <c r="AH183" s="55">
        <f t="shared" si="82"/>
        <v>-1.8919682452762654E-3</v>
      </c>
      <c r="AI183" s="55">
        <f t="shared" si="82"/>
        <v>-1.8919682452761544E-3</v>
      </c>
      <c r="AJ183" s="119">
        <f t="shared" si="89"/>
        <v>0</v>
      </c>
      <c r="AL183" s="120">
        <v>1407877</v>
      </c>
      <c r="AM183" s="50">
        <v>152602</v>
      </c>
      <c r="AN183" s="50">
        <v>407732</v>
      </c>
    </row>
    <row r="184" spans="1:40">
      <c r="A184" s="9" t="s">
        <v>392</v>
      </c>
      <c r="B184" s="23" t="s">
        <v>393</v>
      </c>
      <c r="E184" s="134">
        <v>792813</v>
      </c>
      <c r="F184" s="52">
        <v>467395.375</v>
      </c>
      <c r="G184" s="251">
        <f t="shared" si="67"/>
        <v>1696.2362967327181</v>
      </c>
      <c r="H184" s="53">
        <v>2.6565816297094091E-2</v>
      </c>
      <c r="J184" s="131">
        <v>770671.30582437979</v>
      </c>
      <c r="K184" s="54">
        <v>469647.59375</v>
      </c>
      <c r="L184" s="54">
        <f t="shared" si="68"/>
        <v>1640.9565727161353</v>
      </c>
      <c r="M184" s="127">
        <f t="shared" si="69"/>
        <v>4.8186586142406895E-3</v>
      </c>
      <c r="N184" s="120">
        <f t="shared" si="70"/>
        <v>825885</v>
      </c>
      <c r="O184" s="125">
        <f t="shared" si="71"/>
        <v>2.8730399079715863E-2</v>
      </c>
      <c r="P184" s="55">
        <f t="shared" si="72"/>
        <v>3.3687499678972666E-2</v>
      </c>
      <c r="Q184" s="125">
        <f t="shared" si="73"/>
        <v>4.2390526403360163E-2</v>
      </c>
      <c r="R184" s="55">
        <f t="shared" si="74"/>
        <v>3.7391689999999998E-2</v>
      </c>
      <c r="S184" s="56">
        <f t="shared" si="75"/>
        <v>826420.76040942722</v>
      </c>
      <c r="T184" s="123">
        <f t="shared" si="76"/>
        <v>0</v>
      </c>
      <c r="U184" s="49">
        <f t="shared" si="77"/>
        <v>4.2390526403360163E-2</v>
      </c>
      <c r="V184" s="49">
        <f t="shared" si="83"/>
        <v>3.7391689999999998E-2</v>
      </c>
      <c r="W184" s="56">
        <f t="shared" si="78"/>
        <v>826420.76040942722</v>
      </c>
      <c r="X184" s="122">
        <f t="shared" si="79"/>
        <v>4.2390526403360163E-2</v>
      </c>
      <c r="Y184" s="55">
        <f t="shared" si="80"/>
        <v>3.7391689999999977E-2</v>
      </c>
      <c r="Z184" s="56">
        <f t="shared" si="81"/>
        <v>826420.76040942722</v>
      </c>
      <c r="AA184" s="124">
        <f t="shared" si="84"/>
        <v>826420.76040942722</v>
      </c>
      <c r="AB184" s="51">
        <f t="shared" si="85"/>
        <v>1759.6614385068958</v>
      </c>
      <c r="AC184" s="55">
        <f t="shared" si="86"/>
        <v>4.2390526403360163E-2</v>
      </c>
      <c r="AD184" s="55">
        <f t="shared" si="87"/>
        <v>3.7391689999999977E-2</v>
      </c>
      <c r="AE184" s="116"/>
      <c r="AF184" s="160">
        <v>804926.82319526805</v>
      </c>
      <c r="AG184" s="118">
        <f t="shared" si="88"/>
        <v>1713.8953417564871</v>
      </c>
      <c r="AH184" s="55">
        <f t="shared" si="82"/>
        <v>2.6702970499648648E-2</v>
      </c>
      <c r="AI184" s="55">
        <f t="shared" si="82"/>
        <v>2.6702970499648648E-2</v>
      </c>
      <c r="AJ184" s="119">
        <f t="shared" si="89"/>
        <v>0</v>
      </c>
      <c r="AL184" s="120">
        <v>612469</v>
      </c>
      <c r="AM184" s="50">
        <v>68080</v>
      </c>
      <c r="AN184" s="50">
        <v>145336</v>
      </c>
    </row>
    <row r="185" spans="1:40">
      <c r="A185" s="9" t="s">
        <v>394</v>
      </c>
      <c r="B185" s="23" t="s">
        <v>395</v>
      </c>
      <c r="E185" s="134">
        <v>2590986</v>
      </c>
      <c r="F185" s="52">
        <v>1338521.875</v>
      </c>
      <c r="G185" s="251">
        <f t="shared" si="67"/>
        <v>1935.706878156175</v>
      </c>
      <c r="H185" s="53">
        <v>-7.9854613547363229E-3</v>
      </c>
      <c r="J185" s="131">
        <v>2615674.7394569633</v>
      </c>
      <c r="K185" s="54">
        <v>1347418.625</v>
      </c>
      <c r="L185" s="54">
        <f t="shared" si="68"/>
        <v>1941.2487633210228</v>
      </c>
      <c r="M185" s="127">
        <f t="shared" si="69"/>
        <v>6.6466974998073969E-3</v>
      </c>
      <c r="N185" s="120">
        <f t="shared" si="70"/>
        <v>2713765</v>
      </c>
      <c r="O185" s="125">
        <f t="shared" si="71"/>
        <v>-9.4387651050561461E-3</v>
      </c>
      <c r="P185" s="55">
        <f t="shared" si="72"/>
        <v>-2.8548042216737235E-3</v>
      </c>
      <c r="Q185" s="125">
        <f t="shared" si="73"/>
        <v>4.4286918752243887E-2</v>
      </c>
      <c r="R185" s="55">
        <f t="shared" si="74"/>
        <v>3.7391689999999998E-2</v>
      </c>
      <c r="S185" s="56">
        <f t="shared" si="75"/>
        <v>2713765</v>
      </c>
      <c r="T185" s="123">
        <f t="shared" si="76"/>
        <v>7.3719928254970257E-2</v>
      </c>
      <c r="U185" s="49">
        <f t="shared" si="77"/>
        <v>4.4810316193049093E-2</v>
      </c>
      <c r="V185" s="49">
        <f t="shared" si="83"/>
        <v>3.7911631546627092E-2</v>
      </c>
      <c r="W185" s="56">
        <f t="shared" si="78"/>
        <v>2713765</v>
      </c>
      <c r="X185" s="122">
        <f t="shared" si="79"/>
        <v>4.4810316193049093E-2</v>
      </c>
      <c r="Y185" s="55">
        <f t="shared" si="80"/>
        <v>3.7911631546627023E-2</v>
      </c>
      <c r="Z185" s="56">
        <f t="shared" si="81"/>
        <v>2713765</v>
      </c>
      <c r="AA185" s="124">
        <f t="shared" si="84"/>
        <v>2713765</v>
      </c>
      <c r="AB185" s="51">
        <f t="shared" si="85"/>
        <v>2014.0474160359779</v>
      </c>
      <c r="AC185" s="55">
        <f t="shared" si="86"/>
        <v>4.7386979319842037E-2</v>
      </c>
      <c r="AD185" s="55">
        <f t="shared" si="87"/>
        <v>4.0471281454775188E-2</v>
      </c>
      <c r="AE185" s="116"/>
      <c r="AF185" s="160">
        <v>2733628.4803562402</v>
      </c>
      <c r="AG185" s="118">
        <f t="shared" si="88"/>
        <v>2028.7892935695763</v>
      </c>
      <c r="AH185" s="55">
        <f t="shared" si="82"/>
        <v>-7.2663423354630829E-3</v>
      </c>
      <c r="AI185" s="55">
        <f t="shared" si="82"/>
        <v>-7.2663423354628609E-3</v>
      </c>
      <c r="AJ185" s="119">
        <f t="shared" si="89"/>
        <v>0</v>
      </c>
      <c r="AL185" s="120">
        <v>1932910</v>
      </c>
      <c r="AM185" s="50">
        <v>213862</v>
      </c>
      <c r="AN185" s="50">
        <v>566993</v>
      </c>
    </row>
    <row r="186" spans="1:40">
      <c r="A186" s="9" t="s">
        <v>396</v>
      </c>
      <c r="B186" s="23" t="s">
        <v>397</v>
      </c>
      <c r="E186" s="134">
        <v>1664145</v>
      </c>
      <c r="F186" s="52">
        <v>892733.0625</v>
      </c>
      <c r="G186" s="251">
        <f t="shared" si="67"/>
        <v>1864.1014541790873</v>
      </c>
      <c r="H186" s="53">
        <v>-2.6339468798984855E-3</v>
      </c>
      <c r="J186" s="131">
        <v>1666622.4861684032</v>
      </c>
      <c r="K186" s="54">
        <v>896551.5625</v>
      </c>
      <c r="L186" s="54">
        <f t="shared" si="68"/>
        <v>1858.9254158690992</v>
      </c>
      <c r="M186" s="127">
        <f t="shared" si="69"/>
        <v>4.2773144183847478E-3</v>
      </c>
      <c r="N186" s="120">
        <f t="shared" si="70"/>
        <v>1733852</v>
      </c>
      <c r="O186" s="125">
        <f t="shared" si="71"/>
        <v>-1.4865311064529152E-3</v>
      </c>
      <c r="P186" s="55">
        <f t="shared" si="72"/>
        <v>2.7844249509969554E-3</v>
      </c>
      <c r="Q186" s="125">
        <f t="shared" si="73"/>
        <v>4.1828940433149553E-2</v>
      </c>
      <c r="R186" s="55">
        <f t="shared" si="74"/>
        <v>3.7391689999999998E-2</v>
      </c>
      <c r="S186" s="56">
        <f t="shared" si="75"/>
        <v>1733852</v>
      </c>
      <c r="T186" s="123">
        <f t="shared" si="76"/>
        <v>0</v>
      </c>
      <c r="U186" s="49">
        <f t="shared" si="77"/>
        <v>4.1828940433149553E-2</v>
      </c>
      <c r="V186" s="49">
        <f t="shared" si="83"/>
        <v>3.7391689999999998E-2</v>
      </c>
      <c r="W186" s="56">
        <f t="shared" si="78"/>
        <v>1733852</v>
      </c>
      <c r="X186" s="122">
        <f t="shared" si="79"/>
        <v>4.1828940433149553E-2</v>
      </c>
      <c r="Y186" s="55">
        <f t="shared" si="80"/>
        <v>3.7391689999999977E-2</v>
      </c>
      <c r="Z186" s="56">
        <f t="shared" si="81"/>
        <v>1733852</v>
      </c>
      <c r="AA186" s="124">
        <f t="shared" si="84"/>
        <v>1733852</v>
      </c>
      <c r="AB186" s="51">
        <f t="shared" si="85"/>
        <v>1933.9121948159006</v>
      </c>
      <c r="AC186" s="55">
        <f t="shared" si="86"/>
        <v>4.1887575902340268E-2</v>
      </c>
      <c r="AD186" s="55">
        <f t="shared" si="87"/>
        <v>3.7450075735044441E-2</v>
      </c>
      <c r="AE186" s="116"/>
      <c r="AF186" s="160">
        <v>1740732.5372317629</v>
      </c>
      <c r="AG186" s="118">
        <f t="shared" si="88"/>
        <v>1941.586641573404</v>
      </c>
      <c r="AH186" s="55">
        <f t="shared" si="82"/>
        <v>-3.9526676755895496E-3</v>
      </c>
      <c r="AI186" s="55">
        <f t="shared" si="82"/>
        <v>-3.9526676755894385E-3</v>
      </c>
      <c r="AJ186" s="119">
        <f t="shared" si="89"/>
        <v>0</v>
      </c>
      <c r="AL186" s="120">
        <v>1276564</v>
      </c>
      <c r="AM186" s="50">
        <v>138115</v>
      </c>
      <c r="AN186" s="50">
        <v>319173</v>
      </c>
    </row>
    <row r="187" spans="1:40">
      <c r="A187" s="9" t="s">
        <v>398</v>
      </c>
      <c r="B187" s="23" t="s">
        <v>399</v>
      </c>
      <c r="E187" s="134">
        <v>2028394</v>
      </c>
      <c r="F187" s="52">
        <v>1062176.125</v>
      </c>
      <c r="G187" s="251">
        <f t="shared" si="67"/>
        <v>1909.6588148222593</v>
      </c>
      <c r="H187" s="53">
        <v>9.8076270625395701E-3</v>
      </c>
      <c r="J187" s="131">
        <v>2012404.5432748315</v>
      </c>
      <c r="K187" s="54">
        <v>1066289</v>
      </c>
      <c r="L187" s="54">
        <f t="shared" si="68"/>
        <v>1887.2974805843739</v>
      </c>
      <c r="M187" s="127">
        <f t="shared" si="69"/>
        <v>3.8721214902095458E-3</v>
      </c>
      <c r="N187" s="120">
        <f t="shared" si="70"/>
        <v>2109284</v>
      </c>
      <c r="O187" s="125">
        <f t="shared" si="71"/>
        <v>7.9454485325045621E-3</v>
      </c>
      <c r="P187" s="55">
        <f t="shared" si="72"/>
        <v>1.1848335764726103E-2</v>
      </c>
      <c r="Q187" s="125">
        <f t="shared" si="73"/>
        <v>4.1408596656613783E-2</v>
      </c>
      <c r="R187" s="55">
        <f t="shared" si="74"/>
        <v>3.7391689999999998E-2</v>
      </c>
      <c r="S187" s="56">
        <f t="shared" si="75"/>
        <v>2112386.9490066953</v>
      </c>
      <c r="T187" s="123">
        <f t="shared" si="76"/>
        <v>0</v>
      </c>
      <c r="U187" s="49">
        <f t="shared" si="77"/>
        <v>4.1408596656613783E-2</v>
      </c>
      <c r="V187" s="49">
        <f t="shared" si="83"/>
        <v>3.7391689999999998E-2</v>
      </c>
      <c r="W187" s="56">
        <f t="shared" si="78"/>
        <v>2112386.9490066953</v>
      </c>
      <c r="X187" s="122">
        <f t="shared" si="79"/>
        <v>4.1408596656613783E-2</v>
      </c>
      <c r="Y187" s="55">
        <f t="shared" si="80"/>
        <v>3.7391689999999977E-2</v>
      </c>
      <c r="Z187" s="56">
        <f t="shared" si="81"/>
        <v>2112386.9490066953</v>
      </c>
      <c r="AA187" s="124">
        <f t="shared" si="84"/>
        <v>2112386.9490066953</v>
      </c>
      <c r="AB187" s="51">
        <f t="shared" si="85"/>
        <v>1981.0641852318604</v>
      </c>
      <c r="AC187" s="55">
        <f t="shared" si="86"/>
        <v>4.1408596656613783E-2</v>
      </c>
      <c r="AD187" s="55">
        <f t="shared" si="87"/>
        <v>3.7391689999999977E-2</v>
      </c>
      <c r="AE187" s="116"/>
      <c r="AF187" s="160">
        <v>2100366.2223885679</v>
      </c>
      <c r="AG187" s="118">
        <f t="shared" si="88"/>
        <v>1969.7907625311411</v>
      </c>
      <c r="AH187" s="55">
        <f t="shared" si="82"/>
        <v>5.7231574617768732E-3</v>
      </c>
      <c r="AI187" s="55">
        <f t="shared" si="82"/>
        <v>5.7231574617768732E-3</v>
      </c>
      <c r="AJ187" s="119">
        <f t="shared" si="89"/>
        <v>0</v>
      </c>
      <c r="AL187" s="120">
        <v>1620949</v>
      </c>
      <c r="AM187" s="50">
        <v>164075</v>
      </c>
      <c r="AN187" s="50">
        <v>324260</v>
      </c>
    </row>
    <row r="188" spans="1:40">
      <c r="A188" s="9" t="s">
        <v>400</v>
      </c>
      <c r="B188" s="23" t="s">
        <v>401</v>
      </c>
      <c r="E188" s="134">
        <v>1233475</v>
      </c>
      <c r="F188" s="52">
        <v>543229</v>
      </c>
      <c r="G188" s="251">
        <f t="shared" si="67"/>
        <v>2270.6354042217927</v>
      </c>
      <c r="H188" s="53">
        <v>1.391593907789912E-2</v>
      </c>
      <c r="J188" s="131">
        <v>1215751.1237971904</v>
      </c>
      <c r="K188" s="54">
        <v>546268.6875</v>
      </c>
      <c r="L188" s="54">
        <f t="shared" si="68"/>
        <v>2225.5552104973808</v>
      </c>
      <c r="M188" s="127">
        <f t="shared" si="69"/>
        <v>5.5955913620222564E-3</v>
      </c>
      <c r="N188" s="120">
        <f t="shared" si="70"/>
        <v>1287166</v>
      </c>
      <c r="O188" s="125">
        <f t="shared" si="71"/>
        <v>1.4578539847408978E-2</v>
      </c>
      <c r="P188" s="55">
        <f t="shared" si="72"/>
        <v>2.0255706761072467E-2</v>
      </c>
      <c r="Q188" s="125">
        <f t="shared" si="73"/>
        <v>4.3196509979597675E-2</v>
      </c>
      <c r="R188" s="55">
        <f t="shared" si="74"/>
        <v>3.7391689999999998E-2</v>
      </c>
      <c r="S188" s="56">
        <f t="shared" si="75"/>
        <v>1287166</v>
      </c>
      <c r="T188" s="123">
        <f t="shared" si="76"/>
        <v>0</v>
      </c>
      <c r="U188" s="49">
        <f t="shared" si="77"/>
        <v>4.3196509979597675E-2</v>
      </c>
      <c r="V188" s="49">
        <f t="shared" si="83"/>
        <v>3.7391689999999998E-2</v>
      </c>
      <c r="W188" s="56">
        <f t="shared" si="78"/>
        <v>1287166</v>
      </c>
      <c r="X188" s="122">
        <f t="shared" si="79"/>
        <v>4.3196509979597675E-2</v>
      </c>
      <c r="Y188" s="55">
        <f t="shared" si="80"/>
        <v>3.7391689999999977E-2</v>
      </c>
      <c r="Z188" s="56">
        <f t="shared" si="81"/>
        <v>1287166</v>
      </c>
      <c r="AA188" s="124">
        <f t="shared" si="84"/>
        <v>1287166</v>
      </c>
      <c r="AB188" s="51">
        <f t="shared" si="85"/>
        <v>2356.2873535562117</v>
      </c>
      <c r="AC188" s="55">
        <f t="shared" si="86"/>
        <v>4.3528243377449982E-2</v>
      </c>
      <c r="AD188" s="55">
        <f t="shared" si="87"/>
        <v>3.7721577482305646E-2</v>
      </c>
      <c r="AE188" s="116"/>
      <c r="AF188" s="160">
        <v>1270128.5709796166</v>
      </c>
      <c r="AG188" s="118">
        <f t="shared" si="88"/>
        <v>2325.0986191289185</v>
      </c>
      <c r="AH188" s="55">
        <f t="shared" si="82"/>
        <v>1.3413940454266582E-2</v>
      </c>
      <c r="AI188" s="55">
        <f t="shared" si="82"/>
        <v>1.3413940454266804E-2</v>
      </c>
      <c r="AJ188" s="119">
        <f t="shared" si="89"/>
        <v>0</v>
      </c>
      <c r="AL188" s="120">
        <v>947200</v>
      </c>
      <c r="AM188" s="50">
        <v>93597</v>
      </c>
      <c r="AN188" s="50">
        <v>246369</v>
      </c>
    </row>
    <row r="189" spans="1:40">
      <c r="A189" s="9" t="s">
        <v>402</v>
      </c>
      <c r="B189" s="23" t="s">
        <v>403</v>
      </c>
      <c r="E189" s="134">
        <v>469886</v>
      </c>
      <c r="F189" s="52">
        <v>220946.0625</v>
      </c>
      <c r="G189" s="251">
        <f t="shared" si="67"/>
        <v>2126.7000401964624</v>
      </c>
      <c r="H189" s="53">
        <v>9.0686572935840815E-3</v>
      </c>
      <c r="J189" s="131">
        <v>465782.53707528609</v>
      </c>
      <c r="K189" s="54">
        <v>221540.53125</v>
      </c>
      <c r="L189" s="54">
        <f t="shared" si="68"/>
        <v>2102.4709765170164</v>
      </c>
      <c r="M189" s="127">
        <f t="shared" si="69"/>
        <v>2.6905605072731209E-3</v>
      </c>
      <c r="N189" s="120">
        <f t="shared" si="70"/>
        <v>488155</v>
      </c>
      <c r="O189" s="125">
        <f t="shared" si="71"/>
        <v>8.8098256119264473E-3</v>
      </c>
      <c r="P189" s="55">
        <f t="shared" si="72"/>
        <v>1.1524089488067046E-2</v>
      </c>
      <c r="Q189" s="125">
        <f t="shared" si="73"/>
        <v>4.0182855111687399E-2</v>
      </c>
      <c r="R189" s="55">
        <f t="shared" si="74"/>
        <v>3.7391689999999998E-2</v>
      </c>
      <c r="S189" s="56">
        <f t="shared" si="75"/>
        <v>488767.36105701036</v>
      </c>
      <c r="T189" s="123">
        <f t="shared" si="76"/>
        <v>0</v>
      </c>
      <c r="U189" s="49">
        <f t="shared" si="77"/>
        <v>4.0182855111687399E-2</v>
      </c>
      <c r="V189" s="49">
        <f t="shared" si="83"/>
        <v>3.7391689999999998E-2</v>
      </c>
      <c r="W189" s="56">
        <f t="shared" si="78"/>
        <v>488767.36105701036</v>
      </c>
      <c r="X189" s="122">
        <f t="shared" si="79"/>
        <v>4.0182855111687399E-2</v>
      </c>
      <c r="Y189" s="55">
        <f t="shared" si="80"/>
        <v>3.7391689999999977E-2</v>
      </c>
      <c r="Z189" s="56">
        <f t="shared" si="81"/>
        <v>488767.36105701036</v>
      </c>
      <c r="AA189" s="124">
        <f t="shared" si="84"/>
        <v>488767.36105701036</v>
      </c>
      <c r="AB189" s="51">
        <f t="shared" si="85"/>
        <v>2206.2209488224757</v>
      </c>
      <c r="AC189" s="55">
        <f t="shared" si="86"/>
        <v>4.0182855111687399E-2</v>
      </c>
      <c r="AD189" s="55">
        <f t="shared" si="87"/>
        <v>3.7391689999999755E-2</v>
      </c>
      <c r="AE189" s="116"/>
      <c r="AF189" s="160">
        <v>486344.66660046735</v>
      </c>
      <c r="AG189" s="118">
        <f t="shared" si="88"/>
        <v>2195.2852773998543</v>
      </c>
      <c r="AH189" s="55">
        <f t="shared" si="82"/>
        <v>4.9814352308570342E-3</v>
      </c>
      <c r="AI189" s="55">
        <f t="shared" si="82"/>
        <v>4.9814352308570342E-3</v>
      </c>
      <c r="AJ189" s="119">
        <f t="shared" si="89"/>
        <v>0</v>
      </c>
      <c r="AL189" s="120">
        <v>375312</v>
      </c>
      <c r="AM189" s="50">
        <v>34687</v>
      </c>
      <c r="AN189" s="50">
        <v>78156</v>
      </c>
    </row>
    <row r="190" spans="1:40">
      <c r="A190" s="9" t="s">
        <v>404</v>
      </c>
      <c r="B190" s="23" t="s">
        <v>405</v>
      </c>
      <c r="E190" s="134">
        <v>310065</v>
      </c>
      <c r="F190" s="52">
        <v>170773.859375</v>
      </c>
      <c r="G190" s="251">
        <f t="shared" si="67"/>
        <v>1815.6467338431023</v>
      </c>
      <c r="H190" s="53">
        <v>-2.1159126231794723E-2</v>
      </c>
      <c r="J190" s="131">
        <v>317647.34928833519</v>
      </c>
      <c r="K190" s="54">
        <v>171979.453125</v>
      </c>
      <c r="L190" s="54">
        <f t="shared" si="68"/>
        <v>1847.0075553587162</v>
      </c>
      <c r="M190" s="127">
        <f t="shared" si="69"/>
        <v>7.0595918743785457E-3</v>
      </c>
      <c r="N190" s="120">
        <f t="shared" si="70"/>
        <v>323841</v>
      </c>
      <c r="O190" s="125">
        <f t="shared" si="71"/>
        <v>-2.3870337043022327E-2</v>
      </c>
      <c r="P190" s="55">
        <f t="shared" si="72"/>
        <v>-1.6979260006071417E-2</v>
      </c>
      <c r="Q190" s="125">
        <f t="shared" si="73"/>
        <v>4.4715251945271817E-2</v>
      </c>
      <c r="R190" s="55">
        <f t="shared" si="74"/>
        <v>3.7391689999999998E-2</v>
      </c>
      <c r="S190" s="56">
        <f t="shared" si="75"/>
        <v>323929.63459441072</v>
      </c>
      <c r="T190" s="123">
        <f t="shared" si="76"/>
        <v>0.43845732746472349</v>
      </c>
      <c r="U190" s="49">
        <f t="shared" si="77"/>
        <v>4.7829492245863747E-2</v>
      </c>
      <c r="V190" s="49">
        <f t="shared" si="83"/>
        <v>4.0484099154055576E-2</v>
      </c>
      <c r="W190" s="56">
        <f t="shared" si="78"/>
        <v>324895.25151321373</v>
      </c>
      <c r="X190" s="122">
        <f t="shared" si="79"/>
        <v>4.7829492245863747E-2</v>
      </c>
      <c r="Y190" s="55">
        <f t="shared" si="80"/>
        <v>4.0484099154055597E-2</v>
      </c>
      <c r="Z190" s="56">
        <f t="shared" si="81"/>
        <v>324895.25151321373</v>
      </c>
      <c r="AA190" s="124">
        <f t="shared" si="84"/>
        <v>324895.25151321373</v>
      </c>
      <c r="AB190" s="51">
        <f t="shared" si="85"/>
        <v>1889.1515562447439</v>
      </c>
      <c r="AC190" s="55">
        <f t="shared" si="86"/>
        <v>4.7829492245863747E-2</v>
      </c>
      <c r="AD190" s="55">
        <f t="shared" si="87"/>
        <v>4.0484099154055819E-2</v>
      </c>
      <c r="AE190" s="116"/>
      <c r="AF190" s="160">
        <v>331450.58126547985</v>
      </c>
      <c r="AG190" s="118">
        <f t="shared" si="88"/>
        <v>1927.268491920202</v>
      </c>
      <c r="AH190" s="55">
        <f t="shared" si="82"/>
        <v>-1.9777698766548668E-2</v>
      </c>
      <c r="AI190" s="55">
        <f t="shared" si="82"/>
        <v>-1.9777698766548557E-2</v>
      </c>
      <c r="AJ190" s="119">
        <f t="shared" si="89"/>
        <v>0</v>
      </c>
      <c r="AL190" s="120">
        <v>248138</v>
      </c>
      <c r="AM190" s="50">
        <v>28783</v>
      </c>
      <c r="AN190" s="50">
        <v>46920</v>
      </c>
    </row>
    <row r="191" spans="1:40">
      <c r="A191" s="9" t="s">
        <v>406</v>
      </c>
      <c r="B191" s="23" t="s">
        <v>407</v>
      </c>
      <c r="E191" s="134">
        <v>536072</v>
      </c>
      <c r="F191" s="52">
        <v>286350.625</v>
      </c>
      <c r="G191" s="251">
        <f t="shared" si="67"/>
        <v>1872.0825212097932</v>
      </c>
      <c r="H191" s="53">
        <v>1.4986352162650096E-2</v>
      </c>
      <c r="J191" s="131">
        <v>526736.239192963</v>
      </c>
      <c r="K191" s="54">
        <v>288745.1875</v>
      </c>
      <c r="L191" s="54">
        <f t="shared" si="68"/>
        <v>1824.2251715206958</v>
      </c>
      <c r="M191" s="127">
        <f t="shared" si="69"/>
        <v>8.3623442414346716E-3</v>
      </c>
      <c r="N191" s="120">
        <f t="shared" si="70"/>
        <v>560703</v>
      </c>
      <c r="O191" s="125">
        <f t="shared" si="71"/>
        <v>1.7723786807113839E-2</v>
      </c>
      <c r="P191" s="55">
        <f t="shared" si="72"/>
        <v>2.6234343455091569E-2</v>
      </c>
      <c r="Q191" s="125">
        <f t="shared" si="73"/>
        <v>4.6066716424983722E-2</v>
      </c>
      <c r="R191" s="55">
        <f t="shared" si="74"/>
        <v>3.7391689999999998E-2</v>
      </c>
      <c r="S191" s="56">
        <f t="shared" si="75"/>
        <v>560767.0768073739</v>
      </c>
      <c r="T191" s="123">
        <f t="shared" si="76"/>
        <v>0</v>
      </c>
      <c r="U191" s="49">
        <f t="shared" si="77"/>
        <v>4.6066716424983722E-2</v>
      </c>
      <c r="V191" s="49">
        <f t="shared" si="83"/>
        <v>3.7391689999999998E-2</v>
      </c>
      <c r="W191" s="56">
        <f t="shared" si="78"/>
        <v>560767.0768073739</v>
      </c>
      <c r="X191" s="122">
        <f t="shared" si="79"/>
        <v>4.6066716424983722E-2</v>
      </c>
      <c r="Y191" s="55">
        <f t="shared" si="80"/>
        <v>3.7391689999999977E-2</v>
      </c>
      <c r="Z191" s="56">
        <f t="shared" si="81"/>
        <v>560767.0768073739</v>
      </c>
      <c r="AA191" s="124">
        <f t="shared" si="84"/>
        <v>560767.0768073739</v>
      </c>
      <c r="AB191" s="51">
        <f t="shared" si="85"/>
        <v>1942.0828504972881</v>
      </c>
      <c r="AC191" s="55">
        <f t="shared" si="86"/>
        <v>4.6066716424983722E-2</v>
      </c>
      <c r="AD191" s="55">
        <f t="shared" si="87"/>
        <v>3.7391689999999977E-2</v>
      </c>
      <c r="AE191" s="116"/>
      <c r="AF191" s="160">
        <v>550269.32231242256</v>
      </c>
      <c r="AG191" s="118">
        <f t="shared" si="88"/>
        <v>1905.7263848334185</v>
      </c>
      <c r="AH191" s="55">
        <f t="shared" si="82"/>
        <v>1.9077484550358292E-2</v>
      </c>
      <c r="AI191" s="55">
        <f t="shared" si="82"/>
        <v>1.9077484550358292E-2</v>
      </c>
      <c r="AJ191" s="119">
        <f t="shared" si="89"/>
        <v>0</v>
      </c>
      <c r="AL191" s="120">
        <v>415819</v>
      </c>
      <c r="AM191" s="50">
        <v>42678</v>
      </c>
      <c r="AN191" s="50">
        <v>102206</v>
      </c>
    </row>
    <row r="192" spans="1:40">
      <c r="A192" s="9" t="s">
        <v>408</v>
      </c>
      <c r="B192" s="23" t="s">
        <v>409</v>
      </c>
      <c r="E192" s="134">
        <v>349830</v>
      </c>
      <c r="F192" s="52">
        <v>188116.6875</v>
      </c>
      <c r="G192" s="251">
        <f t="shared" si="67"/>
        <v>1859.6436320940427</v>
      </c>
      <c r="H192" s="53">
        <v>1.3873297340578183E-2</v>
      </c>
      <c r="J192" s="131">
        <v>344786.52702720527</v>
      </c>
      <c r="K192" s="54">
        <v>189104.8125</v>
      </c>
      <c r="L192" s="54">
        <f t="shared" si="68"/>
        <v>1823.256227427873</v>
      </c>
      <c r="M192" s="127">
        <f t="shared" si="69"/>
        <v>5.2527237914499203E-3</v>
      </c>
      <c r="N192" s="120">
        <f t="shared" si="70"/>
        <v>364433</v>
      </c>
      <c r="O192" s="125">
        <f t="shared" si="71"/>
        <v>1.4627813378556898E-2</v>
      </c>
      <c r="P192" s="55">
        <f t="shared" si="72"/>
        <v>1.9957373033357317E-2</v>
      </c>
      <c r="Q192" s="125">
        <f t="shared" si="73"/>
        <v>4.2840822011115387E-2</v>
      </c>
      <c r="R192" s="55">
        <f t="shared" si="74"/>
        <v>3.7391689999999998E-2</v>
      </c>
      <c r="S192" s="56">
        <f t="shared" si="75"/>
        <v>364817.0047641485</v>
      </c>
      <c r="T192" s="123">
        <f t="shared" si="76"/>
        <v>0</v>
      </c>
      <c r="U192" s="49">
        <f t="shared" si="77"/>
        <v>4.2840822011115387E-2</v>
      </c>
      <c r="V192" s="49">
        <f t="shared" si="83"/>
        <v>3.7391689999999998E-2</v>
      </c>
      <c r="W192" s="56">
        <f t="shared" si="78"/>
        <v>364817.0047641485</v>
      </c>
      <c r="X192" s="122">
        <f t="shared" si="79"/>
        <v>4.2840822011115387E-2</v>
      </c>
      <c r="Y192" s="55">
        <f t="shared" si="80"/>
        <v>3.7391689999999977E-2</v>
      </c>
      <c r="Z192" s="56">
        <f t="shared" si="81"/>
        <v>364817.0047641485</v>
      </c>
      <c r="AA192" s="124">
        <f t="shared" si="84"/>
        <v>364817.0047641485</v>
      </c>
      <c r="AB192" s="51">
        <f t="shared" si="85"/>
        <v>1929.1788502957772</v>
      </c>
      <c r="AC192" s="55">
        <f t="shared" si="86"/>
        <v>4.2840822011115387E-2</v>
      </c>
      <c r="AD192" s="55">
        <f t="shared" si="87"/>
        <v>3.7391689999999977E-2</v>
      </c>
      <c r="AE192" s="116"/>
      <c r="AF192" s="160">
        <v>359877.19858374714</v>
      </c>
      <c r="AG192" s="118">
        <f t="shared" si="88"/>
        <v>1903.0567959963851</v>
      </c>
      <c r="AH192" s="55">
        <f t="shared" si="82"/>
        <v>1.3726366104441556E-2</v>
      </c>
      <c r="AI192" s="55">
        <f t="shared" si="82"/>
        <v>1.3726366104441778E-2</v>
      </c>
      <c r="AJ192" s="119">
        <f t="shared" si="89"/>
        <v>0</v>
      </c>
      <c r="AL192" s="120">
        <v>275808</v>
      </c>
      <c r="AM192" s="50">
        <v>28451</v>
      </c>
      <c r="AN192" s="50">
        <v>60174</v>
      </c>
    </row>
    <row r="193" spans="1:40">
      <c r="A193" s="9" t="s">
        <v>410</v>
      </c>
      <c r="B193" s="23" t="s">
        <v>411</v>
      </c>
      <c r="E193" s="134">
        <v>371608</v>
      </c>
      <c r="F193" s="52">
        <v>192351.65625</v>
      </c>
      <c r="G193" s="251">
        <f t="shared" si="67"/>
        <v>1931.9199389529563</v>
      </c>
      <c r="H193" s="53">
        <v>-1.0966345311093195E-2</v>
      </c>
      <c r="J193" s="131">
        <v>375618.42307370657</v>
      </c>
      <c r="K193" s="54">
        <v>193696.15625</v>
      </c>
      <c r="L193" s="54">
        <f t="shared" si="68"/>
        <v>1939.2146459989785</v>
      </c>
      <c r="M193" s="127">
        <f t="shared" si="69"/>
        <v>6.9898020438803332E-3</v>
      </c>
      <c r="N193" s="120">
        <f t="shared" si="70"/>
        <v>387884</v>
      </c>
      <c r="O193" s="125">
        <f t="shared" si="71"/>
        <v>-1.0676854028854765E-2</v>
      </c>
      <c r="P193" s="55">
        <f t="shared" si="72"/>
        <v>-3.7616810810875423E-3</v>
      </c>
      <c r="Q193" s="125">
        <f t="shared" si="73"/>
        <v>4.4642852555066392E-2</v>
      </c>
      <c r="R193" s="55">
        <f t="shared" si="74"/>
        <v>3.7391689999999998E-2</v>
      </c>
      <c r="S193" s="56">
        <f t="shared" si="75"/>
        <v>388197.64115228312</v>
      </c>
      <c r="T193" s="123">
        <f t="shared" si="76"/>
        <v>9.7138310680117287E-2</v>
      </c>
      <c r="U193" s="49">
        <f t="shared" si="77"/>
        <v>4.5332751112209024E-2</v>
      </c>
      <c r="V193" s="49">
        <f t="shared" si="83"/>
        <v>3.8076799775433864E-2</v>
      </c>
      <c r="W193" s="56">
        <f t="shared" si="78"/>
        <v>388454.01297530578</v>
      </c>
      <c r="X193" s="122">
        <f t="shared" si="79"/>
        <v>4.5332751112209024E-2</v>
      </c>
      <c r="Y193" s="55">
        <f t="shared" si="80"/>
        <v>3.8076799775433878E-2</v>
      </c>
      <c r="Z193" s="56">
        <f t="shared" si="81"/>
        <v>388454.01297530578</v>
      </c>
      <c r="AA193" s="124">
        <f t="shared" si="84"/>
        <v>388454.01297530578</v>
      </c>
      <c r="AB193" s="51">
        <f t="shared" si="85"/>
        <v>2005.4812676506369</v>
      </c>
      <c r="AC193" s="55">
        <f t="shared" si="86"/>
        <v>4.5332751112209024E-2</v>
      </c>
      <c r="AD193" s="55">
        <f t="shared" si="87"/>
        <v>3.80767997754341E-2</v>
      </c>
      <c r="AE193" s="116"/>
      <c r="AF193" s="160">
        <v>392141.90832616709</v>
      </c>
      <c r="AG193" s="118">
        <f t="shared" si="88"/>
        <v>2024.5208573991365</v>
      </c>
      <c r="AH193" s="55">
        <f t="shared" si="82"/>
        <v>-9.4044917734062983E-3</v>
      </c>
      <c r="AI193" s="55">
        <f t="shared" si="82"/>
        <v>-9.4044917734062983E-3</v>
      </c>
      <c r="AJ193" s="119">
        <f t="shared" si="89"/>
        <v>0</v>
      </c>
      <c r="AL193" s="120">
        <v>293197</v>
      </c>
      <c r="AM193" s="50">
        <v>30292</v>
      </c>
      <c r="AN193" s="50">
        <v>64395</v>
      </c>
    </row>
    <row r="194" spans="1:40">
      <c r="A194" s="9" t="s">
        <v>412</v>
      </c>
      <c r="B194" s="23" t="s">
        <v>413</v>
      </c>
      <c r="E194" s="134">
        <v>558675</v>
      </c>
      <c r="F194" s="52">
        <v>313306.78125</v>
      </c>
      <c r="G194" s="251">
        <f t="shared" si="67"/>
        <v>1783.1564250574293</v>
      </c>
      <c r="H194" s="53">
        <v>6.2025555629154905E-3</v>
      </c>
      <c r="J194" s="131">
        <v>553626.67230819981</v>
      </c>
      <c r="K194" s="54">
        <v>315180.0625</v>
      </c>
      <c r="L194" s="54">
        <f t="shared" si="68"/>
        <v>1756.5409052744249</v>
      </c>
      <c r="M194" s="127">
        <f t="shared" si="69"/>
        <v>5.9790638508563365E-3</v>
      </c>
      <c r="N194" s="120">
        <f t="shared" si="70"/>
        <v>582662</v>
      </c>
      <c r="O194" s="125">
        <f t="shared" si="71"/>
        <v>9.1186497044164483E-3</v>
      </c>
      <c r="P194" s="55">
        <f t="shared" si="72"/>
        <v>1.5152234544088872E-2</v>
      </c>
      <c r="Q194" s="125">
        <f t="shared" si="73"/>
        <v>4.3594321152857773E-2</v>
      </c>
      <c r="R194" s="55">
        <f t="shared" si="74"/>
        <v>3.7391689999999998E-2</v>
      </c>
      <c r="S194" s="56">
        <f t="shared" si="75"/>
        <v>583030.05737007281</v>
      </c>
      <c r="T194" s="123">
        <f t="shared" si="76"/>
        <v>0</v>
      </c>
      <c r="U194" s="49">
        <f t="shared" si="77"/>
        <v>4.3594321152857773E-2</v>
      </c>
      <c r="V194" s="49">
        <f t="shared" si="83"/>
        <v>3.7391689999999998E-2</v>
      </c>
      <c r="W194" s="56">
        <f t="shared" si="78"/>
        <v>583030.05737007281</v>
      </c>
      <c r="X194" s="122">
        <f t="shared" si="79"/>
        <v>4.3594321152857773E-2</v>
      </c>
      <c r="Y194" s="55">
        <f t="shared" si="80"/>
        <v>3.7391689999999977E-2</v>
      </c>
      <c r="Z194" s="56">
        <f t="shared" si="81"/>
        <v>583030.05737007281</v>
      </c>
      <c r="AA194" s="124">
        <f t="shared" si="84"/>
        <v>583030.05737007281</v>
      </c>
      <c r="AB194" s="51">
        <f t="shared" si="85"/>
        <v>1849.8316573246852</v>
      </c>
      <c r="AC194" s="55">
        <f t="shared" si="86"/>
        <v>4.3594321152857773E-2</v>
      </c>
      <c r="AD194" s="55">
        <f t="shared" si="87"/>
        <v>3.7391690000000199E-2</v>
      </c>
      <c r="AE194" s="116"/>
      <c r="AF194" s="160">
        <v>578176.55530673335</v>
      </c>
      <c r="AG194" s="118">
        <f t="shared" si="88"/>
        <v>1834.4325168307032</v>
      </c>
      <c r="AH194" s="55">
        <f t="shared" si="82"/>
        <v>8.3944982182209138E-3</v>
      </c>
      <c r="AI194" s="55">
        <f t="shared" si="82"/>
        <v>8.3944982182209138E-3</v>
      </c>
      <c r="AJ194" s="119">
        <f t="shared" si="89"/>
        <v>0</v>
      </c>
      <c r="AL194" s="120">
        <v>436270</v>
      </c>
      <c r="AM194" s="50">
        <v>45629</v>
      </c>
      <c r="AN194" s="50">
        <v>100763</v>
      </c>
    </row>
    <row r="195" spans="1:40">
      <c r="A195" s="9" t="s">
        <v>414</v>
      </c>
      <c r="B195" s="23" t="s">
        <v>415</v>
      </c>
      <c r="E195" s="134">
        <v>895793</v>
      </c>
      <c r="F195" s="52">
        <v>503703.3125</v>
      </c>
      <c r="G195" s="251">
        <f t="shared" si="67"/>
        <v>1778.4139547424556</v>
      </c>
      <c r="H195" s="53">
        <v>8.9387181051558962E-4</v>
      </c>
      <c r="J195" s="131">
        <v>893676.67651131365</v>
      </c>
      <c r="K195" s="54">
        <v>507223.9375</v>
      </c>
      <c r="L195" s="54">
        <f t="shared" si="68"/>
        <v>1761.8976756421589</v>
      </c>
      <c r="M195" s="127">
        <f t="shared" si="69"/>
        <v>6.9894815313529257E-3</v>
      </c>
      <c r="N195" s="120">
        <f t="shared" si="70"/>
        <v>935813</v>
      </c>
      <c r="O195" s="125">
        <f t="shared" si="71"/>
        <v>2.3681086732036949E-3</v>
      </c>
      <c r="P195" s="55">
        <f t="shared" si="72"/>
        <v>9.3741420563921984E-3</v>
      </c>
      <c r="Q195" s="125">
        <f t="shared" si="73"/>
        <v>4.4642520058034041E-2</v>
      </c>
      <c r="R195" s="55">
        <f t="shared" si="74"/>
        <v>3.7391689999999998E-2</v>
      </c>
      <c r="S195" s="56">
        <f t="shared" si="75"/>
        <v>935813</v>
      </c>
      <c r="T195" s="123">
        <f t="shared" si="76"/>
        <v>0</v>
      </c>
      <c r="U195" s="49">
        <f t="shared" si="77"/>
        <v>4.4642520058034041E-2</v>
      </c>
      <c r="V195" s="49">
        <f t="shared" si="83"/>
        <v>3.7391689999999998E-2</v>
      </c>
      <c r="W195" s="56">
        <f t="shared" si="78"/>
        <v>935813</v>
      </c>
      <c r="X195" s="122">
        <f t="shared" si="79"/>
        <v>4.4642520058034041E-2</v>
      </c>
      <c r="Y195" s="55">
        <f t="shared" si="80"/>
        <v>3.7391689999999977E-2</v>
      </c>
      <c r="Z195" s="56">
        <f t="shared" si="81"/>
        <v>935813</v>
      </c>
      <c r="AA195" s="124">
        <f t="shared" si="84"/>
        <v>935813</v>
      </c>
      <c r="AB195" s="51">
        <f t="shared" si="85"/>
        <v>1844.9701025791985</v>
      </c>
      <c r="AC195" s="55">
        <f t="shared" si="86"/>
        <v>4.4675499808549457E-2</v>
      </c>
      <c r="AD195" s="55">
        <f t="shared" si="87"/>
        <v>3.7424440839130435E-2</v>
      </c>
      <c r="AE195" s="116"/>
      <c r="AF195" s="160">
        <v>933794.68291007366</v>
      </c>
      <c r="AG195" s="118">
        <f t="shared" si="88"/>
        <v>1840.9909585745322</v>
      </c>
      <c r="AH195" s="55">
        <f t="shared" si="82"/>
        <v>2.1614142025701E-3</v>
      </c>
      <c r="AI195" s="55">
        <f t="shared" si="82"/>
        <v>2.1614142025701E-3</v>
      </c>
      <c r="AJ195" s="119">
        <f t="shared" si="89"/>
        <v>0</v>
      </c>
      <c r="AL195" s="120">
        <v>681755</v>
      </c>
      <c r="AM195" s="50">
        <v>74597</v>
      </c>
      <c r="AN195" s="50">
        <v>179461</v>
      </c>
    </row>
    <row r="196" spans="1:40">
      <c r="A196" s="9" t="s">
        <v>416</v>
      </c>
      <c r="B196" s="23" t="s">
        <v>417</v>
      </c>
      <c r="E196" s="134">
        <v>324446</v>
      </c>
      <c r="F196" s="52">
        <v>174816.46875</v>
      </c>
      <c r="G196" s="251">
        <f t="shared" si="67"/>
        <v>1855.9235426725206</v>
      </c>
      <c r="H196" s="53">
        <v>7.9918011417521306E-3</v>
      </c>
      <c r="J196" s="131">
        <v>322705.62100238836</v>
      </c>
      <c r="K196" s="54">
        <v>176239.15625</v>
      </c>
      <c r="L196" s="54">
        <f t="shared" si="68"/>
        <v>1831.0665340715871</v>
      </c>
      <c r="M196" s="127">
        <f t="shared" si="69"/>
        <v>8.1381777710802794E-3</v>
      </c>
      <c r="N196" s="120">
        <f t="shared" si="70"/>
        <v>339180</v>
      </c>
      <c r="O196" s="125">
        <f t="shared" si="71"/>
        <v>5.393085475876358E-3</v>
      </c>
      <c r="P196" s="55">
        <f t="shared" si="72"/>
        <v>1.3575153135293894E-2</v>
      </c>
      <c r="Q196" s="125">
        <f t="shared" si="73"/>
        <v>4.5834167991461339E-2</v>
      </c>
      <c r="R196" s="55">
        <f t="shared" si="74"/>
        <v>3.7391689999999998E-2</v>
      </c>
      <c r="S196" s="56">
        <f t="shared" si="75"/>
        <v>339316.71246815764</v>
      </c>
      <c r="T196" s="123">
        <f t="shared" si="76"/>
        <v>0</v>
      </c>
      <c r="U196" s="49">
        <f t="shared" si="77"/>
        <v>4.5834167991461339E-2</v>
      </c>
      <c r="V196" s="49">
        <f t="shared" si="83"/>
        <v>3.7391689999999998E-2</v>
      </c>
      <c r="W196" s="56">
        <f t="shared" si="78"/>
        <v>339316.71246815764</v>
      </c>
      <c r="X196" s="122">
        <f t="shared" si="79"/>
        <v>4.5834167991461339E-2</v>
      </c>
      <c r="Y196" s="55">
        <f t="shared" si="80"/>
        <v>3.7391689999999977E-2</v>
      </c>
      <c r="Z196" s="56">
        <f t="shared" si="81"/>
        <v>339316.71246815764</v>
      </c>
      <c r="AA196" s="124">
        <f t="shared" si="84"/>
        <v>339316.71246815764</v>
      </c>
      <c r="AB196" s="51">
        <f t="shared" si="85"/>
        <v>1925.3196604438331</v>
      </c>
      <c r="AC196" s="55">
        <f t="shared" si="86"/>
        <v>4.5834167991461339E-2</v>
      </c>
      <c r="AD196" s="55">
        <f t="shared" si="87"/>
        <v>3.7391689999999977E-2</v>
      </c>
      <c r="AE196" s="116"/>
      <c r="AF196" s="160">
        <v>336972.19245030399</v>
      </c>
      <c r="AG196" s="118">
        <f t="shared" si="88"/>
        <v>1912.0166007393943</v>
      </c>
      <c r="AH196" s="55">
        <f t="shared" si="82"/>
        <v>6.9576068007433101E-3</v>
      </c>
      <c r="AI196" s="55">
        <f t="shared" si="82"/>
        <v>6.9576068007435321E-3</v>
      </c>
      <c r="AJ196" s="119">
        <f t="shared" si="89"/>
        <v>0</v>
      </c>
      <c r="AL196" s="120">
        <v>250662</v>
      </c>
      <c r="AM196" s="50">
        <v>26753</v>
      </c>
      <c r="AN196" s="50">
        <v>61765</v>
      </c>
    </row>
    <row r="197" spans="1:40">
      <c r="A197" s="9" t="s">
        <v>418</v>
      </c>
      <c r="B197" s="23" t="s">
        <v>419</v>
      </c>
      <c r="E197" s="134">
        <v>403217</v>
      </c>
      <c r="F197" s="52">
        <v>229046.4375</v>
      </c>
      <c r="G197" s="251">
        <f t="shared" si="67"/>
        <v>1760.4159418545858</v>
      </c>
      <c r="H197" s="53">
        <v>-1.1826400408462279E-2</v>
      </c>
      <c r="J197" s="131">
        <v>406802.67048422736</v>
      </c>
      <c r="K197" s="54">
        <v>229549.03125</v>
      </c>
      <c r="L197" s="54">
        <f t="shared" si="68"/>
        <v>1772.1820400155896</v>
      </c>
      <c r="M197" s="127">
        <f t="shared" si="69"/>
        <v>2.1942875666860484E-3</v>
      </c>
      <c r="N197" s="120">
        <f t="shared" si="70"/>
        <v>418666</v>
      </c>
      <c r="O197" s="125">
        <f t="shared" si="71"/>
        <v>-8.8142746948028927E-3</v>
      </c>
      <c r="P197" s="55">
        <f t="shared" si="72"/>
        <v>-6.6393281814888239E-3</v>
      </c>
      <c r="Q197" s="125">
        <f t="shared" si="73"/>
        <v>3.9668025687150443E-2</v>
      </c>
      <c r="R197" s="55">
        <f t="shared" si="74"/>
        <v>3.7391689999999998E-2</v>
      </c>
      <c r="S197" s="56">
        <f t="shared" si="75"/>
        <v>419211.82231349574</v>
      </c>
      <c r="T197" s="123">
        <f t="shared" si="76"/>
        <v>0.17144811314367522</v>
      </c>
      <c r="U197" s="49">
        <f t="shared" si="77"/>
        <v>4.0879890709257349E-2</v>
      </c>
      <c r="V197" s="49">
        <f t="shared" si="83"/>
        <v>3.860090166398733E-2</v>
      </c>
      <c r="W197" s="56">
        <f t="shared" si="78"/>
        <v>419700.46689211461</v>
      </c>
      <c r="X197" s="122">
        <f t="shared" si="79"/>
        <v>4.0879890709257349E-2</v>
      </c>
      <c r="Y197" s="55">
        <f t="shared" si="80"/>
        <v>3.8600901663987219E-2</v>
      </c>
      <c r="Z197" s="56">
        <f t="shared" si="81"/>
        <v>419700.46689211461</v>
      </c>
      <c r="AA197" s="124">
        <f t="shared" si="84"/>
        <v>419700.46689211461</v>
      </c>
      <c r="AB197" s="51">
        <f t="shared" si="85"/>
        <v>1828.3695845138297</v>
      </c>
      <c r="AC197" s="55">
        <f t="shared" si="86"/>
        <v>4.0879890709257349E-2</v>
      </c>
      <c r="AD197" s="55">
        <f t="shared" si="87"/>
        <v>3.8600901663986997E-2</v>
      </c>
      <c r="AE197" s="116"/>
      <c r="AF197" s="160">
        <v>424707.58138743823</v>
      </c>
      <c r="AG197" s="118">
        <f t="shared" si="88"/>
        <v>1850.1824166920253</v>
      </c>
      <c r="AH197" s="55">
        <f t="shared" si="82"/>
        <v>-1.1789557603295697E-2</v>
      </c>
      <c r="AI197" s="55">
        <f t="shared" si="82"/>
        <v>-1.1789557603295697E-2</v>
      </c>
      <c r="AJ197" s="119">
        <f t="shared" si="89"/>
        <v>0</v>
      </c>
      <c r="AL197" s="120">
        <v>318735</v>
      </c>
      <c r="AM197" s="50">
        <v>33724</v>
      </c>
      <c r="AN197" s="50">
        <v>66207</v>
      </c>
    </row>
    <row r="198" spans="1:40">
      <c r="A198" s="9" t="s">
        <v>420</v>
      </c>
      <c r="B198" s="23" t="s">
        <v>421</v>
      </c>
      <c r="E198" s="134">
        <v>921322</v>
      </c>
      <c r="F198" s="52">
        <v>504448.25</v>
      </c>
      <c r="G198" s="251">
        <f t="shared" si="67"/>
        <v>1826.3954726773261</v>
      </c>
      <c r="H198" s="53">
        <v>-1.8424689454618282E-2</v>
      </c>
      <c r="J198" s="131">
        <v>940411.18359821872</v>
      </c>
      <c r="K198" s="54">
        <v>507042.25</v>
      </c>
      <c r="L198" s="54">
        <f t="shared" si="68"/>
        <v>1854.6998471985692</v>
      </c>
      <c r="M198" s="127">
        <f t="shared" si="69"/>
        <v>5.1422519554780166E-3</v>
      </c>
      <c r="N198" s="120">
        <f t="shared" si="70"/>
        <v>962480</v>
      </c>
      <c r="O198" s="125">
        <f t="shared" si="71"/>
        <v>-2.02987628509258E-2</v>
      </c>
      <c r="P198" s="55">
        <f t="shared" si="72"/>
        <v>-1.5260892248411762E-2</v>
      </c>
      <c r="Q198" s="125">
        <f t="shared" si="73"/>
        <v>4.2726219446499014E-2</v>
      </c>
      <c r="R198" s="55">
        <f t="shared" si="74"/>
        <v>3.7391689999999998E-2</v>
      </c>
      <c r="S198" s="56">
        <f t="shared" si="75"/>
        <v>962480</v>
      </c>
      <c r="T198" s="123">
        <f t="shared" si="76"/>
        <v>0.39408372494284727</v>
      </c>
      <c r="U198" s="49">
        <f t="shared" si="77"/>
        <v>4.5519957263759014E-2</v>
      </c>
      <c r="V198" s="49">
        <f t="shared" si="83"/>
        <v>4.0171135209695188E-2</v>
      </c>
      <c r="W198" s="56">
        <f t="shared" si="78"/>
        <v>963260.53806616098</v>
      </c>
      <c r="X198" s="122">
        <f t="shared" si="79"/>
        <v>4.5519957263759014E-2</v>
      </c>
      <c r="Y198" s="55">
        <f t="shared" si="80"/>
        <v>4.0171135209695175E-2</v>
      </c>
      <c r="Z198" s="56">
        <f t="shared" si="81"/>
        <v>963260.53806616098</v>
      </c>
      <c r="AA198" s="124">
        <f t="shared" si="84"/>
        <v>963260.53806616098</v>
      </c>
      <c r="AB198" s="51">
        <f t="shared" si="85"/>
        <v>1899.7638521566221</v>
      </c>
      <c r="AC198" s="55">
        <f t="shared" si="86"/>
        <v>4.5519957263759014E-2</v>
      </c>
      <c r="AD198" s="55">
        <f t="shared" si="87"/>
        <v>4.0171135209695175E-2</v>
      </c>
      <c r="AE198" s="116"/>
      <c r="AF198" s="160">
        <v>981678.66709697689</v>
      </c>
      <c r="AG198" s="118">
        <f t="shared" si="88"/>
        <v>1936.0884957752078</v>
      </c>
      <c r="AH198" s="55">
        <f t="shared" si="82"/>
        <v>-1.8761871524907492E-2</v>
      </c>
      <c r="AI198" s="55">
        <f t="shared" si="82"/>
        <v>-1.8761871524907381E-2</v>
      </c>
      <c r="AJ198" s="119">
        <f t="shared" si="89"/>
        <v>0</v>
      </c>
      <c r="AL198" s="120">
        <v>725157</v>
      </c>
      <c r="AM198" s="50">
        <v>77290</v>
      </c>
      <c r="AN198" s="50">
        <v>160033</v>
      </c>
    </row>
    <row r="199" spans="1:40">
      <c r="A199" s="9" t="s">
        <v>422</v>
      </c>
      <c r="B199" s="23" t="s">
        <v>423</v>
      </c>
      <c r="E199" s="134">
        <v>1809472</v>
      </c>
      <c r="F199" s="52">
        <v>945570</v>
      </c>
      <c r="G199" s="251">
        <f t="shared" si="67"/>
        <v>1913.6309316073903</v>
      </c>
      <c r="H199" s="53">
        <v>-1.2875843794269426E-2</v>
      </c>
      <c r="J199" s="131">
        <v>1837142.3959904509</v>
      </c>
      <c r="K199" s="54">
        <v>950072.3125</v>
      </c>
      <c r="L199" s="54">
        <f t="shared" si="68"/>
        <v>1933.6869118480397</v>
      </c>
      <c r="M199" s="127">
        <f t="shared" si="69"/>
        <v>4.7614798481339093E-3</v>
      </c>
      <c r="N199" s="120">
        <f t="shared" si="70"/>
        <v>1888676</v>
      </c>
      <c r="O199" s="125">
        <f t="shared" si="71"/>
        <v>-1.5061650120775205E-2</v>
      </c>
      <c r="P199" s="55">
        <f t="shared" si="72"/>
        <v>-1.0371886016170895E-2</v>
      </c>
      <c r="Q199" s="125">
        <f t="shared" si="73"/>
        <v>4.2331209626556454E-2</v>
      </c>
      <c r="R199" s="55">
        <f t="shared" si="74"/>
        <v>3.7391689999999998E-2</v>
      </c>
      <c r="S199" s="56">
        <f t="shared" si="75"/>
        <v>1888676</v>
      </c>
      <c r="T199" s="123">
        <f t="shared" si="76"/>
        <v>0.26783437097923546</v>
      </c>
      <c r="U199" s="49">
        <f t="shared" si="77"/>
        <v>4.4229221406997477E-2</v>
      </c>
      <c r="V199" s="49">
        <f t="shared" si="83"/>
        <v>3.9280707262811153E-2</v>
      </c>
      <c r="W199" s="56">
        <f t="shared" si="78"/>
        <v>1889503.5377177626</v>
      </c>
      <c r="X199" s="122">
        <f t="shared" si="79"/>
        <v>4.4229221406997477E-2</v>
      </c>
      <c r="Y199" s="55">
        <f t="shared" si="80"/>
        <v>3.9280707262811188E-2</v>
      </c>
      <c r="Z199" s="56">
        <f t="shared" si="81"/>
        <v>1889503.5377177626</v>
      </c>
      <c r="AA199" s="124">
        <f t="shared" si="84"/>
        <v>1889503.5377177626</v>
      </c>
      <c r="AB199" s="51">
        <f t="shared" si="85"/>
        <v>1988.7997080409209</v>
      </c>
      <c r="AC199" s="55">
        <f t="shared" si="86"/>
        <v>4.4229221406997477E-2</v>
      </c>
      <c r="AD199" s="55">
        <f t="shared" si="87"/>
        <v>3.9280707262811188E-2</v>
      </c>
      <c r="AE199" s="116"/>
      <c r="AF199" s="160">
        <v>1918434.1475780613</v>
      </c>
      <c r="AG199" s="118">
        <f t="shared" si="88"/>
        <v>2019.2506636994133</v>
      </c>
      <c r="AH199" s="55">
        <f t="shared" si="82"/>
        <v>-1.508032469961107E-2</v>
      </c>
      <c r="AI199" s="55">
        <f t="shared" si="82"/>
        <v>-1.508032469961107E-2</v>
      </c>
      <c r="AJ199" s="119">
        <f t="shared" si="89"/>
        <v>0</v>
      </c>
      <c r="AL199" s="120">
        <v>1408892</v>
      </c>
      <c r="AM199" s="50">
        <v>146039</v>
      </c>
      <c r="AN199" s="50">
        <v>333745</v>
      </c>
    </row>
    <row r="200" spans="1:40">
      <c r="A200" s="9" t="s">
        <v>424</v>
      </c>
      <c r="B200" s="23" t="s">
        <v>425</v>
      </c>
      <c r="E200" s="134">
        <v>615496</v>
      </c>
      <c r="F200" s="52">
        <v>299367.25</v>
      </c>
      <c r="G200" s="251">
        <f t="shared" si="67"/>
        <v>2055.9897583987563</v>
      </c>
      <c r="H200" s="53">
        <v>1.0116906079757015E-2</v>
      </c>
      <c r="J200" s="131">
        <v>610903.58830605226</v>
      </c>
      <c r="K200" s="54">
        <v>301288.5</v>
      </c>
      <c r="L200" s="54">
        <f t="shared" si="68"/>
        <v>2027.6365951772216</v>
      </c>
      <c r="M200" s="127">
        <f t="shared" si="69"/>
        <v>6.4177026712173291E-3</v>
      </c>
      <c r="N200" s="120">
        <f t="shared" si="70"/>
        <v>642313</v>
      </c>
      <c r="O200" s="125">
        <f t="shared" si="71"/>
        <v>7.5174082815290255E-3</v>
      </c>
      <c r="P200" s="55">
        <f t="shared" si="72"/>
        <v>1.3983355443955459E-2</v>
      </c>
      <c r="Q200" s="125">
        <f t="shared" si="73"/>
        <v>4.4049361420011701E-2</v>
      </c>
      <c r="R200" s="55">
        <f t="shared" si="74"/>
        <v>3.7391689999999998E-2</v>
      </c>
      <c r="S200" s="56">
        <f t="shared" si="75"/>
        <v>642608.20575657149</v>
      </c>
      <c r="T200" s="123">
        <f t="shared" si="76"/>
        <v>0</v>
      </c>
      <c r="U200" s="49">
        <f t="shared" si="77"/>
        <v>4.4049361420011701E-2</v>
      </c>
      <c r="V200" s="49">
        <f t="shared" si="83"/>
        <v>3.7391689999999998E-2</v>
      </c>
      <c r="W200" s="56">
        <f t="shared" si="78"/>
        <v>642608.20575657149</v>
      </c>
      <c r="X200" s="122">
        <f t="shared" si="79"/>
        <v>4.4049361420011701E-2</v>
      </c>
      <c r="Y200" s="55">
        <f t="shared" si="80"/>
        <v>3.7391689999999977E-2</v>
      </c>
      <c r="Z200" s="56">
        <f t="shared" si="81"/>
        <v>642608.20575657149</v>
      </c>
      <c r="AA200" s="124">
        <f t="shared" si="84"/>
        <v>642608.20575657149</v>
      </c>
      <c r="AB200" s="51">
        <f t="shared" si="85"/>
        <v>2132.8666900879771</v>
      </c>
      <c r="AC200" s="55">
        <f t="shared" si="86"/>
        <v>4.4049361420011701E-2</v>
      </c>
      <c r="AD200" s="55">
        <f t="shared" si="87"/>
        <v>3.7391689999999755E-2</v>
      </c>
      <c r="AE200" s="116"/>
      <c r="AF200" s="160">
        <v>637818.9084034441</v>
      </c>
      <c r="AG200" s="118">
        <f t="shared" si="88"/>
        <v>2116.970639116475</v>
      </c>
      <c r="AH200" s="55">
        <f t="shared" si="82"/>
        <v>7.5088669997502855E-3</v>
      </c>
      <c r="AI200" s="55">
        <f t="shared" si="82"/>
        <v>7.5088669997502855E-3</v>
      </c>
      <c r="AJ200" s="119">
        <f t="shared" si="89"/>
        <v>0</v>
      </c>
      <c r="AL200" s="120">
        <v>485145</v>
      </c>
      <c r="AM200" s="50">
        <v>46658</v>
      </c>
      <c r="AN200" s="50">
        <v>110510</v>
      </c>
    </row>
    <row r="201" spans="1:40">
      <c r="E201" s="116"/>
      <c r="F201" s="23"/>
      <c r="G201" s="254"/>
      <c r="H201" s="23"/>
      <c r="J201" s="116"/>
      <c r="K201" s="23"/>
      <c r="L201" s="23"/>
      <c r="M201" s="129"/>
      <c r="N201" s="116"/>
      <c r="O201" s="116"/>
      <c r="P201" s="23"/>
      <c r="Q201" s="116"/>
      <c r="R201" s="23"/>
      <c r="S201" s="23"/>
      <c r="T201" s="116"/>
      <c r="U201" s="23"/>
      <c r="W201" s="23"/>
      <c r="X201" s="116"/>
      <c r="Y201" s="23"/>
      <c r="Z201" s="23"/>
      <c r="AA201" s="116"/>
      <c r="AB201" s="23"/>
      <c r="AC201" s="23"/>
      <c r="AD201" s="23"/>
      <c r="AE201" s="116"/>
      <c r="AF201" s="116"/>
      <c r="AG201" s="116"/>
      <c r="AH201" s="23"/>
      <c r="AI201" s="23"/>
      <c r="AJ201" s="116"/>
      <c r="AL201" s="119"/>
      <c r="AM201" s="48"/>
      <c r="AN201" s="48"/>
    </row>
    <row r="202" spans="1:40">
      <c r="E202" s="116"/>
      <c r="F202" s="23"/>
      <c r="G202" s="254"/>
      <c r="H202" s="23"/>
      <c r="J202" s="116"/>
      <c r="K202" s="23"/>
      <c r="L202" s="23"/>
      <c r="M202" s="129"/>
      <c r="N202" s="116"/>
      <c r="O202" s="116"/>
      <c r="P202" s="23"/>
      <c r="Q202" s="116"/>
      <c r="R202" s="23"/>
      <c r="S202" s="23"/>
      <c r="T202" s="116"/>
      <c r="U202" s="23"/>
      <c r="W202" s="23"/>
      <c r="X202" s="116"/>
      <c r="Y202" s="23"/>
      <c r="Z202" s="23"/>
      <c r="AA202" s="116"/>
      <c r="AB202" s="23"/>
      <c r="AC202" s="23"/>
      <c r="AD202" s="23"/>
      <c r="AE202" s="116"/>
      <c r="AF202" s="116"/>
      <c r="AG202" s="116"/>
      <c r="AH202" s="23"/>
      <c r="AI202" s="23"/>
      <c r="AJ202" s="116"/>
      <c r="AL202" s="119"/>
      <c r="AM202" s="48"/>
      <c r="AN202" s="48"/>
    </row>
    <row r="203" spans="1:40">
      <c r="E203" s="116"/>
      <c r="F203" s="23"/>
      <c r="G203" s="254"/>
      <c r="H203" s="23"/>
      <c r="J203" s="116"/>
      <c r="K203" s="23"/>
      <c r="L203" s="23"/>
      <c r="M203" s="129"/>
      <c r="N203" s="116"/>
      <c r="O203" s="116"/>
      <c r="P203" s="23"/>
      <c r="Q203" s="116"/>
      <c r="R203" s="23"/>
      <c r="S203" s="23"/>
      <c r="T203" s="116"/>
      <c r="U203" s="23"/>
      <c r="W203" s="23"/>
      <c r="X203" s="116"/>
      <c r="Y203" s="23"/>
      <c r="Z203" s="23"/>
      <c r="AA203" s="116"/>
      <c r="AB203" s="23"/>
      <c r="AC203" s="23"/>
      <c r="AD203" s="23"/>
      <c r="AE203" s="116"/>
      <c r="AF203" s="116"/>
      <c r="AG203" s="116"/>
      <c r="AH203" s="23"/>
      <c r="AI203" s="23"/>
      <c r="AJ203" s="116"/>
      <c r="AL203" s="119"/>
      <c r="AM203" s="48"/>
      <c r="AN203" s="48"/>
    </row>
    <row r="204" spans="1:40">
      <c r="E204" s="116"/>
      <c r="F204" s="23"/>
      <c r="G204" s="254"/>
      <c r="H204" s="23"/>
      <c r="J204" s="116"/>
      <c r="K204" s="23"/>
      <c r="L204" s="23"/>
      <c r="M204" s="129"/>
      <c r="N204" s="116"/>
      <c r="O204" s="116"/>
      <c r="P204" s="23"/>
      <c r="Q204" s="116"/>
      <c r="R204" s="23"/>
      <c r="S204" s="23"/>
      <c r="T204" s="116"/>
      <c r="U204" s="23"/>
      <c r="W204" s="23"/>
      <c r="X204" s="116"/>
      <c r="Y204" s="23"/>
      <c r="Z204" s="23"/>
      <c r="AA204" s="116"/>
      <c r="AB204" s="23"/>
      <c r="AC204" s="23"/>
      <c r="AD204" s="23"/>
      <c r="AE204" s="116"/>
      <c r="AF204" s="116"/>
      <c r="AG204" s="116"/>
      <c r="AH204" s="23"/>
      <c r="AI204" s="23"/>
      <c r="AJ204" s="116"/>
      <c r="AL204" s="119"/>
      <c r="AM204" s="48"/>
      <c r="AN204" s="48"/>
    </row>
    <row r="205" spans="1:40">
      <c r="E205" s="116"/>
      <c r="F205" s="23"/>
      <c r="G205" s="254"/>
      <c r="H205" s="23"/>
      <c r="J205" s="116"/>
      <c r="K205" s="23"/>
      <c r="L205" s="23"/>
      <c r="M205" s="129"/>
      <c r="N205" s="116"/>
      <c r="O205" s="116"/>
      <c r="P205" s="23"/>
      <c r="Q205" s="116"/>
      <c r="R205" s="23"/>
      <c r="S205" s="23"/>
      <c r="T205" s="116"/>
      <c r="U205" s="23"/>
      <c r="W205" s="23"/>
      <c r="X205" s="116"/>
      <c r="Y205" s="23"/>
      <c r="Z205" s="23"/>
      <c r="AA205" s="116"/>
      <c r="AB205" s="23"/>
      <c r="AC205" s="23"/>
      <c r="AD205" s="23"/>
      <c r="AE205" s="116"/>
      <c r="AF205" s="116"/>
      <c r="AG205" s="116"/>
      <c r="AH205" s="23"/>
      <c r="AI205" s="23"/>
      <c r="AJ205" s="116"/>
      <c r="AL205" s="119"/>
      <c r="AM205" s="48"/>
      <c r="AN205" s="48"/>
    </row>
    <row r="206" spans="1:40">
      <c r="E206" s="116"/>
      <c r="F206" s="23"/>
      <c r="G206" s="254"/>
      <c r="H206" s="23"/>
      <c r="J206" s="116"/>
      <c r="K206" s="23"/>
      <c r="L206" s="23"/>
      <c r="M206" s="129"/>
      <c r="N206" s="116"/>
      <c r="O206" s="116"/>
      <c r="P206" s="23"/>
      <c r="Q206" s="116"/>
      <c r="R206" s="23"/>
      <c r="S206" s="23"/>
      <c r="T206" s="116"/>
      <c r="U206" s="23"/>
      <c r="W206" s="23"/>
      <c r="X206" s="116"/>
      <c r="Y206" s="23"/>
      <c r="Z206" s="23"/>
      <c r="AA206" s="116"/>
      <c r="AB206" s="23"/>
      <c r="AC206" s="23"/>
      <c r="AD206" s="23"/>
      <c r="AE206" s="116"/>
      <c r="AF206" s="116"/>
      <c r="AG206" s="116"/>
      <c r="AH206" s="23"/>
      <c r="AI206" s="23"/>
      <c r="AJ206" s="116"/>
      <c r="AL206" s="119"/>
      <c r="AM206" s="48"/>
      <c r="AN206" s="48"/>
    </row>
    <row r="207" spans="1:40">
      <c r="E207" s="116"/>
      <c r="F207" s="23"/>
      <c r="G207" s="254"/>
      <c r="H207" s="23"/>
      <c r="J207" s="116"/>
      <c r="K207" s="23"/>
      <c r="L207" s="23"/>
      <c r="M207" s="129"/>
      <c r="N207" s="116"/>
      <c r="O207" s="116"/>
      <c r="P207" s="23"/>
      <c r="Q207" s="116"/>
      <c r="R207" s="23"/>
      <c r="S207" s="23"/>
      <c r="T207" s="116"/>
      <c r="U207" s="23"/>
      <c r="W207" s="23"/>
      <c r="X207" s="116"/>
      <c r="Y207" s="23"/>
      <c r="Z207" s="23"/>
      <c r="AA207" s="116"/>
      <c r="AB207" s="23"/>
      <c r="AC207" s="23"/>
      <c r="AD207" s="23"/>
      <c r="AE207" s="116"/>
      <c r="AF207" s="116"/>
      <c r="AG207" s="116"/>
      <c r="AH207" s="23"/>
      <c r="AI207" s="23"/>
      <c r="AJ207" s="116"/>
      <c r="AL207" s="119"/>
      <c r="AM207" s="48"/>
      <c r="AN207" s="48"/>
    </row>
    <row r="208" spans="1:40">
      <c r="E208" s="116"/>
      <c r="F208" s="23"/>
      <c r="G208" s="254"/>
      <c r="H208" s="23"/>
      <c r="J208" s="116"/>
      <c r="K208" s="23"/>
      <c r="L208" s="23"/>
      <c r="M208" s="129"/>
      <c r="N208" s="116"/>
      <c r="O208" s="116"/>
      <c r="P208" s="23"/>
      <c r="Q208" s="116"/>
      <c r="R208" s="23"/>
      <c r="S208" s="23"/>
      <c r="T208" s="116"/>
      <c r="U208" s="23"/>
      <c r="W208" s="23"/>
      <c r="X208" s="116"/>
      <c r="Y208" s="23"/>
      <c r="Z208" s="23"/>
      <c r="AA208" s="116"/>
      <c r="AB208" s="23"/>
      <c r="AC208" s="23"/>
      <c r="AD208" s="23"/>
      <c r="AE208" s="116"/>
      <c r="AF208" s="116"/>
      <c r="AG208" s="116"/>
      <c r="AH208" s="23"/>
      <c r="AI208" s="23"/>
      <c r="AJ208" s="116"/>
      <c r="AL208" s="119"/>
      <c r="AM208" s="48"/>
      <c r="AN208" s="48"/>
    </row>
    <row r="209" spans="5:40">
      <c r="E209" s="116"/>
      <c r="F209" s="23"/>
      <c r="G209" s="254"/>
      <c r="H209" s="23"/>
      <c r="J209" s="116"/>
      <c r="K209" s="23"/>
      <c r="L209" s="23"/>
      <c r="M209" s="129"/>
      <c r="N209" s="116"/>
      <c r="O209" s="116"/>
      <c r="P209" s="23"/>
      <c r="Q209" s="116"/>
      <c r="R209" s="23"/>
      <c r="S209" s="23"/>
      <c r="T209" s="116"/>
      <c r="U209" s="23"/>
      <c r="W209" s="23"/>
      <c r="X209" s="116"/>
      <c r="Y209" s="23"/>
      <c r="Z209" s="23"/>
      <c r="AA209" s="116"/>
      <c r="AB209" s="23"/>
      <c r="AC209" s="23"/>
      <c r="AD209" s="23"/>
      <c r="AE209" s="116"/>
      <c r="AF209" s="116"/>
      <c r="AG209" s="116"/>
      <c r="AH209" s="23"/>
      <c r="AI209" s="23"/>
      <c r="AJ209" s="116"/>
      <c r="AL209" s="119"/>
      <c r="AM209" s="48"/>
      <c r="AN209" s="48"/>
    </row>
    <row r="210" spans="5:40">
      <c r="E210" s="116"/>
      <c r="F210" s="23"/>
      <c r="G210" s="254"/>
      <c r="H210" s="23"/>
      <c r="J210" s="116"/>
      <c r="K210" s="23"/>
      <c r="L210" s="23"/>
      <c r="M210" s="129"/>
      <c r="N210" s="116"/>
      <c r="O210" s="116"/>
      <c r="P210" s="23"/>
      <c r="Q210" s="116"/>
      <c r="R210" s="23"/>
      <c r="S210" s="23"/>
      <c r="T210" s="116"/>
      <c r="U210" s="23"/>
      <c r="W210" s="23"/>
      <c r="X210" s="116"/>
      <c r="Y210" s="23"/>
      <c r="Z210" s="23"/>
      <c r="AA210" s="116"/>
      <c r="AB210" s="23"/>
      <c r="AC210" s="23"/>
      <c r="AD210" s="23"/>
      <c r="AE210" s="116"/>
      <c r="AF210" s="116"/>
      <c r="AG210" s="116"/>
      <c r="AH210" s="23"/>
      <c r="AI210" s="23"/>
      <c r="AJ210" s="116"/>
      <c r="AL210" s="119"/>
      <c r="AM210" s="48"/>
      <c r="AN210" s="48"/>
    </row>
    <row r="211" spans="5:40">
      <c r="E211" s="116"/>
      <c r="F211" s="23"/>
      <c r="G211" s="254"/>
      <c r="H211" s="23"/>
      <c r="J211" s="116"/>
      <c r="K211" s="23"/>
      <c r="L211" s="23"/>
      <c r="M211" s="129"/>
      <c r="N211" s="116"/>
      <c r="O211" s="116"/>
      <c r="P211" s="23"/>
      <c r="Q211" s="116"/>
      <c r="R211" s="23"/>
      <c r="S211" s="23"/>
      <c r="T211" s="116"/>
      <c r="U211" s="23"/>
      <c r="W211" s="23"/>
      <c r="X211" s="116"/>
      <c r="Y211" s="23"/>
      <c r="Z211" s="23"/>
      <c r="AA211" s="116"/>
      <c r="AB211" s="23"/>
      <c r="AC211" s="23"/>
      <c r="AD211" s="23"/>
      <c r="AE211" s="116"/>
      <c r="AF211" s="116"/>
      <c r="AG211" s="116"/>
      <c r="AH211" s="23"/>
      <c r="AI211" s="23"/>
      <c r="AJ211" s="116"/>
      <c r="AL211" s="119"/>
      <c r="AM211" s="48"/>
      <c r="AN211" s="48"/>
    </row>
    <row r="212" spans="5:40">
      <c r="E212" s="116"/>
      <c r="F212" s="23"/>
      <c r="G212" s="254"/>
      <c r="H212" s="23"/>
      <c r="J212" s="116"/>
      <c r="K212" s="23"/>
      <c r="L212" s="23"/>
      <c r="M212" s="129"/>
      <c r="N212" s="116"/>
      <c r="O212" s="116"/>
      <c r="P212" s="23"/>
      <c r="Q212" s="116"/>
      <c r="R212" s="23"/>
      <c r="S212" s="23"/>
      <c r="T212" s="116"/>
      <c r="U212" s="23"/>
      <c r="W212" s="23"/>
      <c r="X212" s="116"/>
      <c r="Y212" s="23"/>
      <c r="Z212" s="23"/>
      <c r="AA212" s="116"/>
      <c r="AB212" s="23"/>
      <c r="AC212" s="23"/>
      <c r="AD212" s="23"/>
      <c r="AE212" s="116"/>
      <c r="AF212" s="116"/>
      <c r="AG212" s="116"/>
      <c r="AH212" s="23"/>
      <c r="AI212" s="23"/>
      <c r="AJ212" s="116"/>
      <c r="AL212" s="119"/>
      <c r="AM212" s="48"/>
      <c r="AN212" s="48"/>
    </row>
    <row r="213" spans="5:40">
      <c r="E213" s="116"/>
      <c r="F213" s="23"/>
      <c r="G213" s="254"/>
      <c r="H213" s="23"/>
      <c r="J213" s="116"/>
      <c r="K213" s="23"/>
      <c r="L213" s="23"/>
      <c r="M213" s="129"/>
      <c r="N213" s="116"/>
      <c r="O213" s="116"/>
      <c r="P213" s="23"/>
      <c r="Q213" s="116"/>
      <c r="R213" s="23"/>
      <c r="S213" s="23"/>
      <c r="T213" s="116"/>
      <c r="U213" s="23"/>
      <c r="W213" s="23"/>
      <c r="X213" s="116"/>
      <c r="Y213" s="23"/>
      <c r="Z213" s="23"/>
      <c r="AA213" s="116"/>
      <c r="AB213" s="23"/>
      <c r="AC213" s="23"/>
      <c r="AD213" s="23"/>
      <c r="AE213" s="116"/>
      <c r="AF213" s="116"/>
      <c r="AG213" s="116"/>
      <c r="AH213" s="23"/>
      <c r="AI213" s="23"/>
      <c r="AJ213" s="116"/>
      <c r="AL213" s="119"/>
      <c r="AM213" s="48"/>
      <c r="AN213" s="48"/>
    </row>
    <row r="214" spans="5:40">
      <c r="E214" s="116"/>
      <c r="F214" s="23"/>
      <c r="G214" s="254"/>
      <c r="H214" s="23"/>
      <c r="J214" s="116"/>
      <c r="K214" s="23"/>
      <c r="L214" s="23"/>
      <c r="M214" s="129"/>
      <c r="N214" s="116"/>
      <c r="O214" s="116"/>
      <c r="P214" s="23"/>
      <c r="Q214" s="116"/>
      <c r="R214" s="23"/>
      <c r="S214" s="23"/>
      <c r="T214" s="116"/>
      <c r="U214" s="23"/>
      <c r="W214" s="23"/>
      <c r="X214" s="116"/>
      <c r="Y214" s="23"/>
      <c r="Z214" s="23"/>
      <c r="AA214" s="116"/>
      <c r="AB214" s="23"/>
      <c r="AC214" s="23"/>
      <c r="AD214" s="23"/>
      <c r="AE214" s="116"/>
      <c r="AF214" s="116"/>
      <c r="AG214" s="116"/>
      <c r="AH214" s="23"/>
      <c r="AI214" s="23"/>
      <c r="AJ214" s="116"/>
      <c r="AL214" s="119"/>
      <c r="AM214" s="48"/>
      <c r="AN214" s="48"/>
    </row>
    <row r="215" spans="5:40">
      <c r="E215" s="116"/>
      <c r="F215" s="23"/>
      <c r="G215" s="254"/>
      <c r="H215" s="23"/>
      <c r="J215" s="116"/>
      <c r="K215" s="23"/>
      <c r="L215" s="23"/>
      <c r="M215" s="129"/>
      <c r="N215" s="116"/>
      <c r="O215" s="116"/>
      <c r="P215" s="23"/>
      <c r="Q215" s="116"/>
      <c r="R215" s="23"/>
      <c r="S215" s="23"/>
      <c r="T215" s="116"/>
      <c r="U215" s="23"/>
      <c r="W215" s="23"/>
      <c r="X215" s="116"/>
      <c r="Y215" s="23"/>
      <c r="Z215" s="23"/>
      <c r="AA215" s="116"/>
      <c r="AB215" s="23"/>
      <c r="AC215" s="23"/>
      <c r="AD215" s="23"/>
      <c r="AE215" s="116"/>
      <c r="AF215" s="116"/>
      <c r="AG215" s="116"/>
      <c r="AH215" s="23"/>
      <c r="AI215" s="23"/>
      <c r="AJ215" s="116"/>
      <c r="AL215" s="119"/>
      <c r="AM215" s="48"/>
      <c r="AN215" s="48"/>
    </row>
    <row r="216" spans="5:40">
      <c r="E216" s="116"/>
      <c r="F216" s="23"/>
      <c r="G216" s="254"/>
      <c r="H216" s="23"/>
      <c r="J216" s="116"/>
      <c r="K216" s="23"/>
      <c r="L216" s="23"/>
      <c r="M216" s="129"/>
      <c r="N216" s="116"/>
      <c r="O216" s="116"/>
      <c r="P216" s="23"/>
      <c r="Q216" s="116"/>
      <c r="R216" s="23"/>
      <c r="S216" s="23"/>
      <c r="T216" s="116"/>
      <c r="U216" s="23"/>
      <c r="W216" s="23"/>
      <c r="X216" s="116"/>
      <c r="Y216" s="23"/>
      <c r="Z216" s="23"/>
      <c r="AA216" s="116"/>
      <c r="AB216" s="23"/>
      <c r="AC216" s="23"/>
      <c r="AD216" s="23"/>
      <c r="AE216" s="116"/>
      <c r="AF216" s="116"/>
      <c r="AG216" s="116"/>
      <c r="AH216" s="23"/>
      <c r="AI216" s="23"/>
      <c r="AJ216" s="116"/>
      <c r="AL216" s="119"/>
      <c r="AM216" s="48"/>
      <c r="AN216" s="48"/>
    </row>
    <row r="217" spans="5:40">
      <c r="E217" s="116"/>
      <c r="F217" s="23"/>
      <c r="G217" s="254"/>
      <c r="H217" s="23"/>
      <c r="J217" s="116"/>
      <c r="K217" s="23"/>
      <c r="L217" s="23"/>
      <c r="M217" s="129"/>
      <c r="N217" s="116"/>
      <c r="O217" s="116"/>
      <c r="P217" s="23"/>
      <c r="Q217" s="116"/>
      <c r="R217" s="23"/>
      <c r="S217" s="23"/>
      <c r="T217" s="116"/>
      <c r="U217" s="23"/>
      <c r="W217" s="23"/>
      <c r="X217" s="116"/>
      <c r="Y217" s="23"/>
      <c r="Z217" s="23"/>
      <c r="AA217" s="116"/>
      <c r="AB217" s="23"/>
      <c r="AC217" s="23"/>
      <c r="AD217" s="23"/>
      <c r="AE217" s="116"/>
      <c r="AF217" s="116"/>
      <c r="AG217" s="116"/>
      <c r="AH217" s="23"/>
      <c r="AI217" s="23"/>
      <c r="AJ217" s="116"/>
      <c r="AL217" s="119"/>
      <c r="AM217" s="48"/>
      <c r="AN217" s="48"/>
    </row>
  </sheetData>
  <mergeCells count="7">
    <mergeCell ref="AF6:AI6"/>
    <mergeCell ref="E6:H6"/>
    <mergeCell ref="J6:L6"/>
    <mergeCell ref="O6:P6"/>
    <mergeCell ref="Q6:S6"/>
    <mergeCell ref="T6:W6"/>
    <mergeCell ref="X6:Z6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3">
    <tabColor rgb="FF009639"/>
  </sheetPr>
  <dimension ref="A1:BA21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4" width="4.28515625" style="23" customWidth="1"/>
    <col min="5" max="5" width="12" style="115" customWidth="1"/>
    <col min="6" max="6" width="11.5703125" style="44" customWidth="1"/>
    <col min="7" max="7" width="9.85546875" style="250" customWidth="1"/>
    <col min="8" max="8" width="9.85546875" style="44" customWidth="1"/>
    <col min="9" max="9" width="4.28515625" style="116" customWidth="1"/>
    <col min="10" max="10" width="13.140625" style="130" customWidth="1"/>
    <col min="11" max="11" width="11.7109375" style="45" customWidth="1"/>
    <col min="12" max="12" width="10.140625" style="45" customWidth="1"/>
    <col min="13" max="13" width="11.42578125" style="126" customWidth="1"/>
    <col min="14" max="14" width="13" style="119" customWidth="1"/>
    <col min="15" max="15" width="12" style="117" customWidth="1"/>
    <col min="16" max="16" width="12" style="47" customWidth="1"/>
    <col min="17" max="17" width="13.140625" style="117" customWidth="1"/>
    <col min="18" max="18" width="14.7109375" style="47" customWidth="1"/>
    <col min="19" max="19" width="13.42578125" style="47" customWidth="1"/>
    <col min="20" max="20" width="10.85546875" style="117" customWidth="1"/>
    <col min="21" max="23" width="13.5703125" style="47" customWidth="1"/>
    <col min="24" max="24" width="13.85546875" style="117" customWidth="1"/>
    <col min="25" max="26" width="13.85546875" style="47" customWidth="1"/>
    <col min="27" max="27" width="13.140625" style="117" customWidth="1"/>
    <col min="28" max="30" width="11" style="47" customWidth="1"/>
    <col min="31" max="31" width="4.28515625" style="143" customWidth="1"/>
    <col min="32" max="32" width="15" style="159" customWidth="1"/>
    <col min="33" max="33" width="11" style="117" customWidth="1"/>
    <col min="34" max="35" width="11" style="47" customWidth="1"/>
    <col min="36" max="36" width="10.5703125" style="119" customWidth="1"/>
    <col min="37" max="37" width="4.28515625" style="129" customWidth="1"/>
    <col min="38" max="38" width="12.28515625" style="120" customWidth="1"/>
    <col min="39" max="40" width="12.28515625" style="50" customWidth="1"/>
    <col min="41" max="41" width="9.140625" style="116"/>
    <col min="42" max="16384" width="9.140625" style="23"/>
  </cols>
  <sheetData>
    <row r="1" spans="1:53">
      <c r="B1" s="154" t="s">
        <v>0</v>
      </c>
      <c r="E1" s="115" t="s">
        <v>471</v>
      </c>
      <c r="J1" s="130" t="s">
        <v>472</v>
      </c>
      <c r="L1" s="46">
        <v>4.3273831697547394E-2</v>
      </c>
      <c r="P1" s="49">
        <v>-3.7953789153341688E-2</v>
      </c>
      <c r="Q1" s="122">
        <v>0.05</v>
      </c>
      <c r="R1" s="49">
        <v>3.6182430000000002E-2</v>
      </c>
      <c r="T1" s="122">
        <v>-3.7953789153341688E-2</v>
      </c>
      <c r="U1" s="49">
        <v>3.6182430000000002E-2</v>
      </c>
      <c r="X1" s="122">
        <v>1.8958219931347883E-2</v>
      </c>
      <c r="AA1" s="122"/>
      <c r="AI1" s="49">
        <v>-3.5000000000000364E-2</v>
      </c>
    </row>
    <row r="2" spans="1:53">
      <c r="B2" s="2"/>
      <c r="P2" s="49">
        <v>-3.5000000000000003E-2</v>
      </c>
      <c r="Q2" s="122">
        <v>0.1</v>
      </c>
      <c r="R2" s="49">
        <v>2.3025350235374234E-2</v>
      </c>
      <c r="S2" s="51">
        <v>1</v>
      </c>
      <c r="T2" s="122">
        <v>0</v>
      </c>
      <c r="U2" s="49">
        <v>4.1700000000000001E-2</v>
      </c>
      <c r="Z2" s="51">
        <v>1</v>
      </c>
      <c r="AI2" s="49">
        <v>0.10781913834157675</v>
      </c>
    </row>
    <row r="3" spans="1:53">
      <c r="T3" s="122"/>
      <c r="U3" s="49">
        <v>5.5175699999999994E-3</v>
      </c>
      <c r="AI3" s="51">
        <v>0</v>
      </c>
    </row>
    <row r="4" spans="1:53">
      <c r="E4" s="134"/>
      <c r="F4" s="52"/>
      <c r="G4" s="251"/>
      <c r="H4" s="53"/>
      <c r="J4" s="131"/>
      <c r="K4" s="54"/>
      <c r="L4" s="54">
        <v>2045.345126222737</v>
      </c>
      <c r="M4" s="127"/>
      <c r="N4" s="120"/>
      <c r="O4" s="125"/>
      <c r="P4" s="55"/>
      <c r="Q4" s="125"/>
      <c r="R4" s="55"/>
      <c r="S4" s="56"/>
      <c r="T4" s="123"/>
      <c r="U4" s="49"/>
      <c r="V4" s="49"/>
      <c r="W4" s="56"/>
      <c r="X4" s="122"/>
      <c r="Y4" s="55"/>
      <c r="Z4" s="56"/>
      <c r="AA4" s="124">
        <v>5.4607272148132324E-2</v>
      </c>
      <c r="AB4" s="51"/>
      <c r="AC4" s="55"/>
      <c r="AD4" s="55"/>
      <c r="AE4" s="116"/>
      <c r="AF4" s="160"/>
      <c r="AG4" s="118"/>
      <c r="AH4" s="55"/>
      <c r="AI4" s="65">
        <v>22</v>
      </c>
      <c r="AL4" s="120" t="s">
        <v>3</v>
      </c>
      <c r="AO4" s="152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</row>
    <row r="5" spans="1:53">
      <c r="E5" s="138">
        <v>119129814</v>
      </c>
      <c r="F5" s="58">
        <v>60459122.5</v>
      </c>
      <c r="G5" s="252">
        <v>1970.4191704072448</v>
      </c>
      <c r="J5" s="163">
        <v>119129818.47026987</v>
      </c>
      <c r="K5" s="59">
        <v>60764816.9453125</v>
      </c>
      <c r="L5" s="60">
        <v>1960.5064979869037</v>
      </c>
      <c r="M5" s="127">
        <v>5.0562170384211846E-3</v>
      </c>
      <c r="AA5" s="124">
        <v>124285022.13030447</v>
      </c>
      <c r="AF5" s="161">
        <v>124285022.18491174</v>
      </c>
      <c r="AH5" s="55">
        <v>-4.3937131710691801E-10</v>
      </c>
      <c r="AL5" s="119"/>
      <c r="AM5" s="48"/>
      <c r="AN5" s="48"/>
    </row>
    <row r="6" spans="1:53" ht="12.75" customHeight="1">
      <c r="B6" s="3"/>
      <c r="C6" s="3"/>
      <c r="D6" s="3"/>
      <c r="E6" s="269" t="s">
        <v>4</v>
      </c>
      <c r="F6" s="270"/>
      <c r="G6" s="270"/>
      <c r="H6" s="271"/>
      <c r="I6" s="133"/>
      <c r="J6" s="272" t="s">
        <v>5</v>
      </c>
      <c r="K6" s="281"/>
      <c r="L6" s="282"/>
      <c r="M6" s="128"/>
      <c r="N6" s="121"/>
      <c r="O6" s="274" t="s">
        <v>6</v>
      </c>
      <c r="P6" s="283"/>
      <c r="Q6" s="277" t="s">
        <v>7</v>
      </c>
      <c r="R6" s="277"/>
      <c r="S6" s="277"/>
      <c r="T6" s="276" t="s">
        <v>8</v>
      </c>
      <c r="U6" s="277"/>
      <c r="V6" s="277"/>
      <c r="W6" s="284"/>
      <c r="X6" s="274" t="s">
        <v>9</v>
      </c>
      <c r="Y6" s="275"/>
      <c r="Z6" s="275"/>
      <c r="AA6" s="164"/>
      <c r="AB6" s="114"/>
      <c r="AC6" s="114"/>
      <c r="AD6" s="165"/>
      <c r="AE6" s="162"/>
      <c r="AF6" s="278" t="s">
        <v>10</v>
      </c>
      <c r="AG6" s="279"/>
      <c r="AH6" s="279"/>
      <c r="AI6" s="280"/>
      <c r="AJ6" s="166"/>
      <c r="AL6" s="168"/>
      <c r="AM6" s="167"/>
      <c r="AN6" s="167"/>
    </row>
    <row r="7" spans="1:53" ht="77.25" customHeight="1">
      <c r="A7" s="4" t="s">
        <v>11</v>
      </c>
      <c r="B7" s="5" t="s">
        <v>634</v>
      </c>
      <c r="C7" s="246"/>
      <c r="D7" s="246"/>
      <c r="E7" s="232" t="s">
        <v>12</v>
      </c>
      <c r="F7" s="233" t="s">
        <v>13</v>
      </c>
      <c r="G7" s="253" t="s">
        <v>14</v>
      </c>
      <c r="H7" s="234" t="s">
        <v>15</v>
      </c>
      <c r="I7" s="235"/>
      <c r="J7" s="236" t="s">
        <v>16</v>
      </c>
      <c r="K7" s="237" t="s">
        <v>13</v>
      </c>
      <c r="L7" s="237" t="s">
        <v>17</v>
      </c>
      <c r="M7" s="238" t="s">
        <v>18</v>
      </c>
      <c r="N7" s="239" t="s">
        <v>19</v>
      </c>
      <c r="O7" s="216" t="s">
        <v>20</v>
      </c>
      <c r="P7" s="217" t="s">
        <v>21</v>
      </c>
      <c r="Q7" s="216" t="s">
        <v>22</v>
      </c>
      <c r="R7" s="217" t="s">
        <v>23</v>
      </c>
      <c r="S7" s="240" t="s">
        <v>24</v>
      </c>
      <c r="T7" s="216" t="s">
        <v>25</v>
      </c>
      <c r="U7" s="241" t="s">
        <v>26</v>
      </c>
      <c r="V7" s="241" t="s">
        <v>27</v>
      </c>
      <c r="W7" s="241" t="s">
        <v>28</v>
      </c>
      <c r="X7" s="242" t="s">
        <v>29</v>
      </c>
      <c r="Y7" s="240" t="s">
        <v>30</v>
      </c>
      <c r="Z7" s="217" t="s">
        <v>31</v>
      </c>
      <c r="AA7" s="242" t="s">
        <v>32</v>
      </c>
      <c r="AB7" s="217" t="s">
        <v>33</v>
      </c>
      <c r="AC7" s="217" t="s">
        <v>34</v>
      </c>
      <c r="AD7" s="240" t="s">
        <v>35</v>
      </c>
      <c r="AE7" s="218"/>
      <c r="AF7" s="247" t="s">
        <v>36</v>
      </c>
      <c r="AG7" s="248" t="s">
        <v>37</v>
      </c>
      <c r="AH7" s="249" t="s">
        <v>20</v>
      </c>
      <c r="AI7" s="241" t="s">
        <v>21</v>
      </c>
      <c r="AJ7" s="243" t="s">
        <v>38</v>
      </c>
      <c r="AK7" s="244"/>
      <c r="AL7" s="239" t="s">
        <v>39</v>
      </c>
      <c r="AM7" s="245" t="s">
        <v>40</v>
      </c>
      <c r="AN7" s="245" t="s">
        <v>41</v>
      </c>
    </row>
    <row r="9" spans="1:53">
      <c r="A9" s="9" t="s">
        <v>42</v>
      </c>
      <c r="B9" s="23" t="s">
        <v>43</v>
      </c>
      <c r="E9" s="134">
        <v>227933</v>
      </c>
      <c r="F9" s="52">
        <v>108490.84375</v>
      </c>
      <c r="G9" s="251">
        <f>E9/F9*1000</f>
        <v>2100.9422742184174</v>
      </c>
      <c r="H9" s="53">
        <v>-1.1721020743811206E-2</v>
      </c>
      <c r="J9" s="131">
        <v>230740.64422326017</v>
      </c>
      <c r="K9" s="54">
        <v>108475.96875</v>
      </c>
      <c r="L9" s="54">
        <f>J9/K9*1000</f>
        <v>2127.1130083662897</v>
      </c>
      <c r="M9" s="127">
        <f>K9/F9-1</f>
        <v>-1.3710834468461108E-4</v>
      </c>
      <c r="N9" s="120">
        <f>SUM(AL9:AN9)</f>
        <v>236081</v>
      </c>
      <c r="O9" s="125">
        <f>E9/J9-1</f>
        <v>-1.2167965607929654E-2</v>
      </c>
      <c r="P9" s="55">
        <f>G9/L9-1</f>
        <v>-1.2303405622991592E-2</v>
      </c>
      <c r="Q9" s="125">
        <f>(1+M9)*(1+R9)-1</f>
        <v>3.6040360742231492E-2</v>
      </c>
      <c r="R9" s="55">
        <f>MinGrowthPerHead(P9,0,1,$Q$1,$Q$2,$R$1,$R$2)</f>
        <v>3.6182430000000002E-2</v>
      </c>
      <c r="S9" s="56">
        <f>MAX((1+IF($S$2=1,Q9,0))*$E9,$N9)</f>
        <v>236147.78754505905</v>
      </c>
      <c r="T9" s="123">
        <f>MinMaxRamp(P9,0,1,$P$2,$T$2)</f>
        <v>0.35152587494261689</v>
      </c>
      <c r="U9" s="49">
        <f>(1+M9)*(1+V9)-1</f>
        <v>3.8532830143315877E-2</v>
      </c>
      <c r="V9" s="49">
        <f t="shared" ref="V9:V40" si="0">MAX(R9,NewMinGrowthPerHead(P9,$P$2,$L$1,$U$1,$T$2,AG9,G9,T9, $P$1))</f>
        <v>3.8675241186299905E-2</v>
      </c>
      <c r="W9" s="56">
        <f>MAX((1+IF($S$2=1,U9,0))*$E9,$N9)</f>
        <v>236715.90357305642</v>
      </c>
      <c r="X9" s="122">
        <f>MAX(U9,$X$1)</f>
        <v>3.8532830143315877E-2</v>
      </c>
      <c r="Y9" s="55">
        <f>(1+X9)/(1+M9) - 1</f>
        <v>3.8675241186299836E-2</v>
      </c>
      <c r="Z9" s="56">
        <f>MAX((1+IF($Z$2=1,X9,0))*$E9,$N9)</f>
        <v>236715.90357305642</v>
      </c>
      <c r="AA9" s="124">
        <f t="shared" ref="AA9:AA40" si="1">Z9</f>
        <v>236715.90357305642</v>
      </c>
      <c r="AB9" s="51">
        <f t="shared" ref="AB9:AB40" si="2">AA9/K9*1000</f>
        <v>2182.1967233923083</v>
      </c>
      <c r="AC9" s="55">
        <f t="shared" ref="AC9:AC40" si="3">AA9/E9-1</f>
        <v>3.8532830143315877E-2</v>
      </c>
      <c r="AD9" s="55">
        <f t="shared" ref="AD9:AD40" si="4">AB9/G9-1</f>
        <v>3.8675241186300058E-2</v>
      </c>
      <c r="AE9" s="116"/>
      <c r="AF9" s="160">
        <v>240539.76468140649</v>
      </c>
      <c r="AG9" s="118">
        <f t="shared" ref="AG9:AG40" si="5">AF9/K9*1000</f>
        <v>2217.4474904738427</v>
      </c>
      <c r="AH9" s="55">
        <f>AA9/AF9-1</f>
        <v>-1.5897001950653578E-2</v>
      </c>
      <c r="AI9" s="55">
        <f>AB9/AG9-1</f>
        <v>-1.5897001950653467E-2</v>
      </c>
      <c r="AJ9" s="119">
        <f t="shared" ref="AJ9:AJ40" si="6">IF(AF9=N9,1,0)</f>
        <v>0</v>
      </c>
      <c r="AL9" s="120">
        <v>180317</v>
      </c>
      <c r="AM9" s="50">
        <v>17771</v>
      </c>
      <c r="AN9" s="50">
        <v>37993</v>
      </c>
      <c r="AO9" s="152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</row>
    <row r="10" spans="1:53">
      <c r="A10" s="9" t="s">
        <v>44</v>
      </c>
      <c r="B10" s="23" t="s">
        <v>45</v>
      </c>
      <c r="E10" s="134">
        <v>683662</v>
      </c>
      <c r="F10" s="52">
        <v>296002.53125</v>
      </c>
      <c r="G10" s="251">
        <f t="shared" ref="G10:G73" si="7">E10/F10*1000</f>
        <v>2309.6491679072424</v>
      </c>
      <c r="H10" s="53">
        <v>1.1625223101822124E-2</v>
      </c>
      <c r="J10" s="131">
        <v>676695.51084843441</v>
      </c>
      <c r="K10" s="54">
        <v>296842.9375</v>
      </c>
      <c r="L10" s="54">
        <f t="shared" ref="L10:L73" si="8">J10/K10*1000</f>
        <v>2279.6416062566232</v>
      </c>
      <c r="M10" s="127">
        <f t="shared" ref="M10:M73" si="9">K10/F10-1</f>
        <v>2.8391860246972378E-3</v>
      </c>
      <c r="N10" s="120">
        <f t="shared" ref="N10:N73" si="10">SUM(AL10:AN10)</f>
        <v>708747</v>
      </c>
      <c r="O10" s="125">
        <f t="shared" ref="O10:O73" si="11">E10/J10-1</f>
        <v>1.0294865326993419E-2</v>
      </c>
      <c r="P10" s="55">
        <f t="shared" ref="P10:P73" si="12">G10/L10-1</f>
        <v>1.3163280389453025E-2</v>
      </c>
      <c r="Q10" s="125">
        <f t="shared" ref="Q10:Q73" si="13">(1+M10)*(1+R10)-1</f>
        <v>3.9124344674292821E-2</v>
      </c>
      <c r="R10" s="55">
        <f t="shared" ref="R10:R73" si="14">MinGrowthPerHead(P10,0,1,$Q$1,$Q$2,$R$1,$R$2)</f>
        <v>3.6182430000000002E-2</v>
      </c>
      <c r="S10" s="56">
        <f t="shared" ref="S10:S73" si="15">MAX((1+IF($S$2=1,Q10,0))*$E10,$N10)</f>
        <v>710409.82772871642</v>
      </c>
      <c r="T10" s="123">
        <f t="shared" ref="T10:T73" si="16">MinMaxRamp(P10,0,1,$P$2,$T$2)</f>
        <v>0</v>
      </c>
      <c r="U10" s="49">
        <f t="shared" ref="U10:U73" si="17">(1+M10)*(1+V10)-1</f>
        <v>3.9124344674292821E-2</v>
      </c>
      <c r="V10" s="49">
        <f t="shared" si="0"/>
        <v>3.6182430000000002E-2</v>
      </c>
      <c r="W10" s="56">
        <f t="shared" ref="W10:W73" si="18">MAX((1+IF($S$2=1,U10,0))*$E10,$N10)</f>
        <v>710409.82772871642</v>
      </c>
      <c r="X10" s="122">
        <f t="shared" ref="X10:X73" si="19">MAX(U10,$X$1)</f>
        <v>3.9124344674292821E-2</v>
      </c>
      <c r="Y10" s="55">
        <f t="shared" ref="Y10:Y73" si="20">(1+X10)/(1+M10) - 1</f>
        <v>3.6182429999999988E-2</v>
      </c>
      <c r="Z10" s="56">
        <f t="shared" ref="Z10:Z73" si="21">MAX((1+IF($Z$2=1,X10,0))*$E10,$N10)</f>
        <v>710409.82772871642</v>
      </c>
      <c r="AA10" s="124">
        <f t="shared" si="1"/>
        <v>710409.82772871642</v>
      </c>
      <c r="AB10" s="51">
        <f t="shared" si="2"/>
        <v>2393.2178872496042</v>
      </c>
      <c r="AC10" s="55">
        <f t="shared" si="3"/>
        <v>3.9124344674292821E-2</v>
      </c>
      <c r="AD10" s="55">
        <f t="shared" si="4"/>
        <v>3.6182429999999988E-2</v>
      </c>
      <c r="AE10" s="116"/>
      <c r="AF10" s="160">
        <v>705018.81596558366</v>
      </c>
      <c r="AG10" s="118">
        <f t="shared" si="5"/>
        <v>2375.05672832652</v>
      </c>
      <c r="AH10" s="55">
        <f t="shared" ref="AH10:AI73" si="22">AA10/AF10-1</f>
        <v>7.6466211128696226E-3</v>
      </c>
      <c r="AI10" s="55">
        <f t="shared" si="22"/>
        <v>7.6466211128694006E-3</v>
      </c>
      <c r="AJ10" s="119">
        <f t="shared" si="6"/>
        <v>0</v>
      </c>
      <c r="AL10" s="120">
        <v>557000</v>
      </c>
      <c r="AM10" s="50">
        <v>54061</v>
      </c>
      <c r="AN10" s="50">
        <v>97686</v>
      </c>
    </row>
    <row r="11" spans="1:53">
      <c r="A11" s="9" t="s">
        <v>46</v>
      </c>
      <c r="B11" s="23" t="s">
        <v>47</v>
      </c>
      <c r="E11" s="134">
        <v>534386</v>
      </c>
      <c r="F11" s="52">
        <v>261762.296875</v>
      </c>
      <c r="G11" s="251">
        <f t="shared" si="7"/>
        <v>2041.4933945020612</v>
      </c>
      <c r="H11" s="53">
        <v>7.2253789514509226E-3</v>
      </c>
      <c r="J11" s="131">
        <v>531544.10361417697</v>
      </c>
      <c r="K11" s="54">
        <v>262460.8125</v>
      </c>
      <c r="L11" s="54">
        <f t="shared" si="8"/>
        <v>2025.2322567742449</v>
      </c>
      <c r="M11" s="127">
        <f t="shared" si="9"/>
        <v>2.6685112154771762E-3</v>
      </c>
      <c r="N11" s="120">
        <f t="shared" si="10"/>
        <v>554298</v>
      </c>
      <c r="O11" s="125">
        <f t="shared" si="11"/>
        <v>5.3464921659367448E-3</v>
      </c>
      <c r="P11" s="55">
        <f t="shared" si="12"/>
        <v>8.0292705557221122E-3</v>
      </c>
      <c r="Q11" s="125">
        <f t="shared" si="13"/>
        <v>3.8947494435735308E-2</v>
      </c>
      <c r="R11" s="55">
        <f t="shared" si="14"/>
        <v>3.6182430000000002E-2</v>
      </c>
      <c r="S11" s="56">
        <f t="shared" si="15"/>
        <v>555198.9957615349</v>
      </c>
      <c r="T11" s="123">
        <f t="shared" si="16"/>
        <v>0</v>
      </c>
      <c r="U11" s="49">
        <f t="shared" si="17"/>
        <v>3.8947494435735308E-2</v>
      </c>
      <c r="V11" s="49">
        <f t="shared" si="0"/>
        <v>3.6182430000000002E-2</v>
      </c>
      <c r="W11" s="56">
        <f t="shared" si="18"/>
        <v>555198.9957615349</v>
      </c>
      <c r="X11" s="122">
        <f t="shared" si="19"/>
        <v>3.8947494435735308E-2</v>
      </c>
      <c r="Y11" s="55">
        <f t="shared" si="20"/>
        <v>3.6182429999999988E-2</v>
      </c>
      <c r="Z11" s="56">
        <f t="shared" si="21"/>
        <v>555198.9957615349</v>
      </c>
      <c r="AA11" s="124">
        <f t="shared" si="1"/>
        <v>555198.9957615349</v>
      </c>
      <c r="AB11" s="51">
        <f t="shared" si="2"/>
        <v>2115.3595863440942</v>
      </c>
      <c r="AC11" s="55">
        <f t="shared" si="3"/>
        <v>3.8947494435735308E-2</v>
      </c>
      <c r="AD11" s="55">
        <f t="shared" si="4"/>
        <v>3.6182429999999988E-2</v>
      </c>
      <c r="AE11" s="116"/>
      <c r="AF11" s="160">
        <v>554097.34166910907</v>
      </c>
      <c r="AG11" s="118">
        <f t="shared" si="5"/>
        <v>2111.1621822366687</v>
      </c>
      <c r="AH11" s="55">
        <f t="shared" si="22"/>
        <v>1.988195953273042E-3</v>
      </c>
      <c r="AI11" s="55">
        <f t="shared" si="22"/>
        <v>1.9881959532728199E-3</v>
      </c>
      <c r="AJ11" s="119">
        <f t="shared" si="6"/>
        <v>0</v>
      </c>
      <c r="AL11" s="120">
        <v>427292</v>
      </c>
      <c r="AM11" s="50">
        <v>42698</v>
      </c>
      <c r="AN11" s="50">
        <v>84308</v>
      </c>
    </row>
    <row r="12" spans="1:53">
      <c r="A12" s="9" t="s">
        <v>48</v>
      </c>
      <c r="B12" s="23" t="s">
        <v>49</v>
      </c>
      <c r="E12" s="134">
        <v>635238</v>
      </c>
      <c r="F12" s="52">
        <v>300221.375</v>
      </c>
      <c r="G12" s="251">
        <f t="shared" si="7"/>
        <v>2115.8986431262597</v>
      </c>
      <c r="H12" s="53">
        <v>-2.8443128990766953E-2</v>
      </c>
      <c r="J12" s="131">
        <v>653422.18542009499</v>
      </c>
      <c r="K12" s="54">
        <v>300764.21875</v>
      </c>
      <c r="L12" s="54">
        <f t="shared" si="8"/>
        <v>2172.5396329914829</v>
      </c>
      <c r="M12" s="127">
        <f t="shared" si="9"/>
        <v>1.808144906404463E-3</v>
      </c>
      <c r="N12" s="120">
        <f t="shared" si="10"/>
        <v>660276</v>
      </c>
      <c r="O12" s="125">
        <f t="shared" si="11"/>
        <v>-2.7829152155897652E-2</v>
      </c>
      <c r="P12" s="55">
        <f t="shared" si="12"/>
        <v>-2.6071326389213612E-2</v>
      </c>
      <c r="Q12" s="125">
        <f t="shared" si="13"/>
        <v>3.8055997982910261E-2</v>
      </c>
      <c r="R12" s="55">
        <f t="shared" si="14"/>
        <v>3.6182430000000002E-2</v>
      </c>
      <c r="S12" s="56">
        <f t="shared" si="15"/>
        <v>660276</v>
      </c>
      <c r="T12" s="123">
        <f t="shared" si="16"/>
        <v>0.74489503969181736</v>
      </c>
      <c r="U12" s="49">
        <f t="shared" si="17"/>
        <v>4.3347899186029437E-2</v>
      </c>
      <c r="V12" s="49">
        <f t="shared" si="0"/>
        <v>4.1464779948965184E-2</v>
      </c>
      <c r="W12" s="56">
        <f t="shared" si="18"/>
        <v>662774.23278313491</v>
      </c>
      <c r="X12" s="122">
        <f t="shared" si="19"/>
        <v>4.3347899186029437E-2</v>
      </c>
      <c r="Y12" s="55">
        <f t="shared" si="20"/>
        <v>4.1464779948965136E-2</v>
      </c>
      <c r="Z12" s="56">
        <f t="shared" si="21"/>
        <v>662774.23278313491</v>
      </c>
      <c r="AA12" s="124">
        <f t="shared" si="1"/>
        <v>662774.23278313491</v>
      </c>
      <c r="AB12" s="51">
        <f t="shared" si="2"/>
        <v>2203.6339147578037</v>
      </c>
      <c r="AC12" s="55">
        <f t="shared" si="3"/>
        <v>4.3347899186029437E-2</v>
      </c>
      <c r="AD12" s="55">
        <f t="shared" si="4"/>
        <v>4.1464779948965136E-2</v>
      </c>
      <c r="AE12" s="116"/>
      <c r="AF12" s="160">
        <v>681119.33954275807</v>
      </c>
      <c r="AG12" s="118">
        <f t="shared" si="5"/>
        <v>2264.6288922716412</v>
      </c>
      <c r="AH12" s="55">
        <f t="shared" si="22"/>
        <v>-2.6933762843877607E-2</v>
      </c>
      <c r="AI12" s="55">
        <f t="shared" si="22"/>
        <v>-2.6933762843877607E-2</v>
      </c>
      <c r="AJ12" s="119">
        <f t="shared" si="6"/>
        <v>0</v>
      </c>
      <c r="AL12" s="120">
        <v>506645</v>
      </c>
      <c r="AM12" s="50">
        <v>51102</v>
      </c>
      <c r="AN12" s="50">
        <v>102529</v>
      </c>
    </row>
    <row r="13" spans="1:53">
      <c r="A13" s="9" t="s">
        <v>50</v>
      </c>
      <c r="B13" s="23" t="s">
        <v>51</v>
      </c>
      <c r="E13" s="134">
        <v>709266</v>
      </c>
      <c r="F13" s="52">
        <v>325740.3125</v>
      </c>
      <c r="G13" s="251">
        <f t="shared" si="7"/>
        <v>2177.3970638037008</v>
      </c>
      <c r="H13" s="53">
        <v>-2.0499029907748323E-2</v>
      </c>
      <c r="J13" s="131">
        <v>724932.62871915009</v>
      </c>
      <c r="K13" s="54">
        <v>325781.3125</v>
      </c>
      <c r="L13" s="54">
        <f t="shared" si="8"/>
        <v>2225.2124382338538</v>
      </c>
      <c r="M13" s="127">
        <f t="shared" si="9"/>
        <v>1.2586713534257221E-4</v>
      </c>
      <c r="N13" s="120">
        <f t="shared" si="10"/>
        <v>735723</v>
      </c>
      <c r="O13" s="125">
        <f t="shared" si="11"/>
        <v>-2.1611151296680786E-2</v>
      </c>
      <c r="P13" s="55">
        <f t="shared" si="12"/>
        <v>-2.1488004295043384E-2</v>
      </c>
      <c r="Q13" s="125">
        <f t="shared" si="13"/>
        <v>3.6312851314156402E-2</v>
      </c>
      <c r="R13" s="55">
        <f t="shared" si="14"/>
        <v>3.6182430000000002E-2</v>
      </c>
      <c r="S13" s="56">
        <f t="shared" si="15"/>
        <v>735723</v>
      </c>
      <c r="T13" s="123">
        <f t="shared" si="16"/>
        <v>0.61394297985838231</v>
      </c>
      <c r="U13" s="49">
        <f t="shared" si="17"/>
        <v>4.0667115593518988E-2</v>
      </c>
      <c r="V13" s="49">
        <f t="shared" si="0"/>
        <v>4.0536146289565041E-2</v>
      </c>
      <c r="W13" s="56">
        <f t="shared" si="18"/>
        <v>738109.80240855285</v>
      </c>
      <c r="X13" s="122">
        <f t="shared" si="19"/>
        <v>4.0667115593518988E-2</v>
      </c>
      <c r="Y13" s="55">
        <f t="shared" si="20"/>
        <v>4.0536146289565034E-2</v>
      </c>
      <c r="Z13" s="56">
        <f t="shared" si="21"/>
        <v>738109.80240855285</v>
      </c>
      <c r="AA13" s="124">
        <f t="shared" si="1"/>
        <v>738109.80240855285</v>
      </c>
      <c r="AB13" s="51">
        <f t="shared" si="2"/>
        <v>2265.660349712517</v>
      </c>
      <c r="AC13" s="55">
        <f t="shared" si="3"/>
        <v>4.0667115593518988E-2</v>
      </c>
      <c r="AD13" s="55">
        <f t="shared" si="4"/>
        <v>4.0536146289565034E-2</v>
      </c>
      <c r="AE13" s="116"/>
      <c r="AF13" s="160">
        <v>755708.76601624885</v>
      </c>
      <c r="AG13" s="118">
        <f t="shared" si="5"/>
        <v>2319.681138912008</v>
      </c>
      <c r="AH13" s="55">
        <f t="shared" si="22"/>
        <v>-2.3288023639674971E-2</v>
      </c>
      <c r="AI13" s="55">
        <f t="shared" si="22"/>
        <v>-2.3288023639674971E-2</v>
      </c>
      <c r="AJ13" s="119">
        <f t="shared" si="6"/>
        <v>0</v>
      </c>
      <c r="AL13" s="120">
        <v>564020</v>
      </c>
      <c r="AM13" s="50">
        <v>54581</v>
      </c>
      <c r="AN13" s="50">
        <v>117122</v>
      </c>
    </row>
    <row r="14" spans="1:53">
      <c r="A14" s="9" t="s">
        <v>52</v>
      </c>
      <c r="B14" s="23" t="s">
        <v>53</v>
      </c>
      <c r="E14" s="134">
        <v>675508</v>
      </c>
      <c r="F14" s="52">
        <v>297528.96875</v>
      </c>
      <c r="G14" s="251">
        <f t="shared" si="7"/>
        <v>2270.3940488147846</v>
      </c>
      <c r="H14" s="53">
        <v>-2.3181032766845577E-2</v>
      </c>
      <c r="J14" s="131">
        <v>689750.51937622146</v>
      </c>
      <c r="K14" s="54">
        <v>297502.90625</v>
      </c>
      <c r="L14" s="54">
        <f t="shared" si="8"/>
        <v>2318.4664918755611</v>
      </c>
      <c r="M14" s="127">
        <f t="shared" si="9"/>
        <v>-8.7596512398424586E-5</v>
      </c>
      <c r="N14" s="120">
        <f t="shared" si="10"/>
        <v>701351</v>
      </c>
      <c r="O14" s="125">
        <f t="shared" si="11"/>
        <v>-2.0648798335232477E-2</v>
      </c>
      <c r="P14" s="55">
        <f t="shared" si="12"/>
        <v>-2.0734586084911522E-2</v>
      </c>
      <c r="Q14" s="125">
        <f t="shared" si="13"/>
        <v>3.609166403292341E-2</v>
      </c>
      <c r="R14" s="55">
        <f t="shared" si="14"/>
        <v>3.6182430000000002E-2</v>
      </c>
      <c r="S14" s="56">
        <f t="shared" si="15"/>
        <v>701351</v>
      </c>
      <c r="T14" s="123">
        <f t="shared" si="16"/>
        <v>0.59241674528318622</v>
      </c>
      <c r="U14" s="49">
        <f t="shared" si="17"/>
        <v>4.0292361147427957E-2</v>
      </c>
      <c r="V14" s="49">
        <f t="shared" si="0"/>
        <v>4.0383495113156691E-2</v>
      </c>
      <c r="W14" s="56">
        <f t="shared" si="18"/>
        <v>702725.81229397678</v>
      </c>
      <c r="X14" s="122">
        <f t="shared" si="19"/>
        <v>4.0292361147427957E-2</v>
      </c>
      <c r="Y14" s="55">
        <f t="shared" si="20"/>
        <v>4.0383495113156753E-2</v>
      </c>
      <c r="Z14" s="56">
        <f t="shared" si="21"/>
        <v>702725.81229397678</v>
      </c>
      <c r="AA14" s="124">
        <f t="shared" si="1"/>
        <v>702725.81229397678</v>
      </c>
      <c r="AB14" s="51">
        <f t="shared" si="2"/>
        <v>2362.0804957900368</v>
      </c>
      <c r="AC14" s="55">
        <f t="shared" si="3"/>
        <v>4.0292361147427957E-2</v>
      </c>
      <c r="AD14" s="55">
        <f t="shared" si="4"/>
        <v>4.0383495113156753E-2</v>
      </c>
      <c r="AE14" s="116"/>
      <c r="AF14" s="160">
        <v>719633.98888610327</v>
      </c>
      <c r="AG14" s="118">
        <f t="shared" si="5"/>
        <v>2418.9141476197033</v>
      </c>
      <c r="AH14" s="55">
        <f t="shared" si="22"/>
        <v>-2.3495522520132872E-2</v>
      </c>
      <c r="AI14" s="55">
        <f t="shared" si="22"/>
        <v>-2.3495522520132761E-2</v>
      </c>
      <c r="AJ14" s="119">
        <f t="shared" si="6"/>
        <v>0</v>
      </c>
      <c r="AL14" s="120">
        <v>519045</v>
      </c>
      <c r="AM14" s="50">
        <v>54520</v>
      </c>
      <c r="AN14" s="50">
        <v>127786</v>
      </c>
    </row>
    <row r="15" spans="1:53">
      <c r="A15" s="9" t="s">
        <v>54</v>
      </c>
      <c r="B15" s="23" t="s">
        <v>55</v>
      </c>
      <c r="E15" s="134">
        <v>374140</v>
      </c>
      <c r="F15" s="52">
        <v>157875.640625</v>
      </c>
      <c r="G15" s="251">
        <f t="shared" si="7"/>
        <v>2369.8399481949846</v>
      </c>
      <c r="H15" s="53">
        <v>1.0211533950851281E-2</v>
      </c>
      <c r="J15" s="131">
        <v>370134.01890796755</v>
      </c>
      <c r="K15" s="54">
        <v>158029.90625</v>
      </c>
      <c r="L15" s="54">
        <f t="shared" si="8"/>
        <v>2342.1770454158423</v>
      </c>
      <c r="M15" s="127">
        <f t="shared" si="9"/>
        <v>9.7713380220842971E-4</v>
      </c>
      <c r="N15" s="120">
        <f t="shared" si="10"/>
        <v>387453</v>
      </c>
      <c r="O15" s="125">
        <f t="shared" si="11"/>
        <v>1.0823055670083015E-2</v>
      </c>
      <c r="P15" s="55">
        <f t="shared" si="12"/>
        <v>1.1810765045829896E-2</v>
      </c>
      <c r="Q15" s="125">
        <f t="shared" si="13"/>
        <v>3.7194918877607508E-2</v>
      </c>
      <c r="R15" s="55">
        <f t="shared" si="14"/>
        <v>3.6182430000000002E-2</v>
      </c>
      <c r="S15" s="56">
        <f t="shared" si="15"/>
        <v>388056.10694886808</v>
      </c>
      <c r="T15" s="123">
        <f t="shared" si="16"/>
        <v>0</v>
      </c>
      <c r="U15" s="49">
        <f t="shared" si="17"/>
        <v>3.7194918877607508E-2</v>
      </c>
      <c r="V15" s="49">
        <f t="shared" si="0"/>
        <v>3.6182430000000002E-2</v>
      </c>
      <c r="W15" s="56">
        <f t="shared" si="18"/>
        <v>388056.10694886808</v>
      </c>
      <c r="X15" s="122">
        <f t="shared" si="19"/>
        <v>3.7194918877607508E-2</v>
      </c>
      <c r="Y15" s="55">
        <f t="shared" si="20"/>
        <v>3.6182429999999988E-2</v>
      </c>
      <c r="Z15" s="56">
        <f t="shared" si="21"/>
        <v>388056.10694886808</v>
      </c>
      <c r="AA15" s="124">
        <f t="shared" si="1"/>
        <v>388056.10694886808</v>
      </c>
      <c r="AB15" s="51">
        <f t="shared" si="2"/>
        <v>2455.5865162317532</v>
      </c>
      <c r="AC15" s="55">
        <f t="shared" si="3"/>
        <v>3.7194918877607508E-2</v>
      </c>
      <c r="AD15" s="55">
        <f t="shared" si="4"/>
        <v>3.6182429999999988E-2</v>
      </c>
      <c r="AE15" s="116"/>
      <c r="AF15" s="160">
        <v>385870.39835911884</v>
      </c>
      <c r="AG15" s="118">
        <f t="shared" si="5"/>
        <v>2441.7555354913643</v>
      </c>
      <c r="AH15" s="55">
        <f t="shared" si="22"/>
        <v>5.6643593264571468E-3</v>
      </c>
      <c r="AI15" s="55">
        <f t="shared" si="22"/>
        <v>5.6643593264571468E-3</v>
      </c>
      <c r="AJ15" s="119">
        <f t="shared" si="6"/>
        <v>0</v>
      </c>
      <c r="AL15" s="120">
        <v>300530</v>
      </c>
      <c r="AM15" s="50">
        <v>26981</v>
      </c>
      <c r="AN15" s="50">
        <v>59942</v>
      </c>
    </row>
    <row r="16" spans="1:53">
      <c r="A16" s="9" t="s">
        <v>56</v>
      </c>
      <c r="B16" s="23" t="s">
        <v>57</v>
      </c>
      <c r="E16" s="134">
        <v>665368</v>
      </c>
      <c r="F16" s="52">
        <v>284950.625</v>
      </c>
      <c r="G16" s="251">
        <f t="shared" si="7"/>
        <v>2335.0290949528535</v>
      </c>
      <c r="H16" s="53">
        <v>3.5384853747973732E-2</v>
      </c>
      <c r="J16" s="131">
        <v>642016.07451992435</v>
      </c>
      <c r="K16" s="54">
        <v>285102.71875</v>
      </c>
      <c r="L16" s="54">
        <f t="shared" si="8"/>
        <v>2251.8763669977257</v>
      </c>
      <c r="M16" s="127">
        <f t="shared" si="9"/>
        <v>5.3375475137129591E-4</v>
      </c>
      <c r="N16" s="120">
        <f t="shared" si="10"/>
        <v>688011</v>
      </c>
      <c r="O16" s="125">
        <f t="shared" si="11"/>
        <v>3.6372804991740004E-2</v>
      </c>
      <c r="P16" s="55">
        <f t="shared" si="12"/>
        <v>3.6925973900596487E-2</v>
      </c>
      <c r="Q16" s="125">
        <f t="shared" si="13"/>
        <v>3.6735497295300013E-2</v>
      </c>
      <c r="R16" s="55">
        <f t="shared" si="14"/>
        <v>3.6182430000000002E-2</v>
      </c>
      <c r="S16" s="56">
        <f t="shared" si="15"/>
        <v>689810.62436437921</v>
      </c>
      <c r="T16" s="123">
        <f t="shared" si="16"/>
        <v>0</v>
      </c>
      <c r="U16" s="49">
        <f t="shared" si="17"/>
        <v>3.6735497295300013E-2</v>
      </c>
      <c r="V16" s="49">
        <f t="shared" si="0"/>
        <v>3.6182430000000002E-2</v>
      </c>
      <c r="W16" s="56">
        <f t="shared" si="18"/>
        <v>689810.62436437921</v>
      </c>
      <c r="X16" s="122">
        <f t="shared" si="19"/>
        <v>3.6735497295300013E-2</v>
      </c>
      <c r="Y16" s="55">
        <f t="shared" si="20"/>
        <v>3.6182429999999988E-2</v>
      </c>
      <c r="Z16" s="56">
        <f t="shared" si="21"/>
        <v>689810.62436437921</v>
      </c>
      <c r="AA16" s="124">
        <f t="shared" si="1"/>
        <v>689810.62436437921</v>
      </c>
      <c r="AB16" s="51">
        <f t="shared" si="2"/>
        <v>2419.5161217289483</v>
      </c>
      <c r="AC16" s="55">
        <f t="shared" si="3"/>
        <v>3.6735497295300013E-2</v>
      </c>
      <c r="AD16" s="55">
        <f t="shared" si="4"/>
        <v>3.6182429999999988E-2</v>
      </c>
      <c r="AE16" s="116"/>
      <c r="AF16" s="160">
        <v>669204.59892203612</v>
      </c>
      <c r="AG16" s="118">
        <f t="shared" si="5"/>
        <v>2347.2403274724511</v>
      </c>
      <c r="AH16" s="55">
        <f t="shared" si="22"/>
        <v>3.0791816845753273E-2</v>
      </c>
      <c r="AI16" s="55">
        <f t="shared" si="22"/>
        <v>3.0791816845753051E-2</v>
      </c>
      <c r="AJ16" s="119">
        <f t="shared" si="6"/>
        <v>0</v>
      </c>
      <c r="AL16" s="120">
        <v>533679</v>
      </c>
      <c r="AM16" s="50">
        <v>50826</v>
      </c>
      <c r="AN16" s="50">
        <v>103506</v>
      </c>
    </row>
    <row r="17" spans="1:40">
      <c r="A17" s="9" t="s">
        <v>58</v>
      </c>
      <c r="B17" s="23" t="s">
        <v>59</v>
      </c>
      <c r="E17" s="134">
        <v>363284</v>
      </c>
      <c r="F17" s="52">
        <v>175059.828125</v>
      </c>
      <c r="G17" s="251">
        <f t="shared" si="7"/>
        <v>2075.1991127319061</v>
      </c>
      <c r="H17" s="53">
        <v>-3.7996130596984035E-2</v>
      </c>
      <c r="J17" s="131">
        <v>376447.2398387249</v>
      </c>
      <c r="K17" s="54">
        <v>174947.40625</v>
      </c>
      <c r="L17" s="54">
        <f t="shared" si="8"/>
        <v>2151.7737696595595</v>
      </c>
      <c r="M17" s="127">
        <f t="shared" si="9"/>
        <v>-6.4219116518116071E-4</v>
      </c>
      <c r="N17" s="120">
        <f t="shared" si="10"/>
        <v>377245</v>
      </c>
      <c r="O17" s="125">
        <f t="shared" si="11"/>
        <v>-3.4967024447739914E-2</v>
      </c>
      <c r="P17" s="55">
        <f t="shared" si="12"/>
        <v>-3.558676009874806E-2</v>
      </c>
      <c r="Q17" s="125">
        <f t="shared" si="13"/>
        <v>3.5517002797938124E-2</v>
      </c>
      <c r="R17" s="55">
        <f t="shared" si="14"/>
        <v>3.6182430000000002E-2</v>
      </c>
      <c r="S17" s="56">
        <f t="shared" si="15"/>
        <v>377245</v>
      </c>
      <c r="T17" s="123">
        <f t="shared" si="16"/>
        <v>1</v>
      </c>
      <c r="U17" s="49">
        <f t="shared" si="17"/>
        <v>4.340599782349619E-2</v>
      </c>
      <c r="V17" s="49">
        <f t="shared" si="0"/>
        <v>4.4076494524052892E-2</v>
      </c>
      <c r="W17" s="56">
        <f t="shared" si="18"/>
        <v>379052.70451331098</v>
      </c>
      <c r="X17" s="122">
        <f t="shared" si="19"/>
        <v>4.340599782349619E-2</v>
      </c>
      <c r="Y17" s="55">
        <f t="shared" si="20"/>
        <v>4.4076494524052823E-2</v>
      </c>
      <c r="Z17" s="56">
        <f t="shared" si="21"/>
        <v>379052.70451331098</v>
      </c>
      <c r="AA17" s="124">
        <f t="shared" si="1"/>
        <v>379052.70451331098</v>
      </c>
      <c r="AB17" s="51">
        <f t="shared" si="2"/>
        <v>2166.6666150605533</v>
      </c>
      <c r="AC17" s="55">
        <f t="shared" si="3"/>
        <v>4.340599782349619E-2</v>
      </c>
      <c r="AD17" s="55">
        <f t="shared" si="4"/>
        <v>4.4076494524052823E-2</v>
      </c>
      <c r="AE17" s="116"/>
      <c r="AF17" s="160">
        <v>392800.73006560729</v>
      </c>
      <c r="AG17" s="118">
        <f t="shared" si="5"/>
        <v>2245.2503783010916</v>
      </c>
      <c r="AH17" s="55">
        <f t="shared" si="22"/>
        <v>-3.5000000000000142E-2</v>
      </c>
      <c r="AI17" s="55">
        <f t="shared" si="22"/>
        <v>-3.5000000000000031E-2</v>
      </c>
      <c r="AJ17" s="119">
        <f t="shared" si="6"/>
        <v>0</v>
      </c>
      <c r="AL17" s="120">
        <v>281542</v>
      </c>
      <c r="AM17" s="50">
        <v>29346</v>
      </c>
      <c r="AN17" s="50">
        <v>66357</v>
      </c>
    </row>
    <row r="18" spans="1:40">
      <c r="A18" s="9" t="s">
        <v>60</v>
      </c>
      <c r="B18" s="23" t="s">
        <v>61</v>
      </c>
      <c r="E18" s="134">
        <v>443533</v>
      </c>
      <c r="F18" s="52">
        <v>172164.8125</v>
      </c>
      <c r="G18" s="251">
        <f t="shared" si="7"/>
        <v>2576.2116750773334</v>
      </c>
      <c r="H18" s="53">
        <v>-3.5058359637973213E-2</v>
      </c>
      <c r="J18" s="131">
        <v>456946.99721537856</v>
      </c>
      <c r="K18" s="54">
        <v>171872.28125</v>
      </c>
      <c r="L18" s="54">
        <f t="shared" si="8"/>
        <v>2658.6427659659553</v>
      </c>
      <c r="M18" s="127">
        <f t="shared" si="9"/>
        <v>-1.6991349495414365E-3</v>
      </c>
      <c r="N18" s="120">
        <f t="shared" si="10"/>
        <v>460917</v>
      </c>
      <c r="O18" s="125">
        <f t="shared" si="11"/>
        <v>-2.9355696168533951E-2</v>
      </c>
      <c r="P18" s="55">
        <f t="shared" si="12"/>
        <v>-3.1004951828747296E-2</v>
      </c>
      <c r="Q18" s="125">
        <f t="shared" si="13"/>
        <v>3.4421816219086132E-2</v>
      </c>
      <c r="R18" s="55">
        <f t="shared" si="14"/>
        <v>3.6182430000000002E-2</v>
      </c>
      <c r="S18" s="56">
        <f t="shared" si="15"/>
        <v>460917</v>
      </c>
      <c r="T18" s="123">
        <f t="shared" si="16"/>
        <v>0.88585576653563691</v>
      </c>
      <c r="U18" s="49">
        <f t="shared" si="17"/>
        <v>4.0693101409443599E-2</v>
      </c>
      <c r="V18" s="49">
        <f t="shared" si="0"/>
        <v>4.246438908659296E-2</v>
      </c>
      <c r="W18" s="56">
        <f t="shared" si="18"/>
        <v>461581.73334743473</v>
      </c>
      <c r="X18" s="122">
        <f t="shared" si="19"/>
        <v>4.0693101409443599E-2</v>
      </c>
      <c r="Y18" s="55">
        <f t="shared" si="20"/>
        <v>4.2464389086593002E-2</v>
      </c>
      <c r="Z18" s="56">
        <f t="shared" si="21"/>
        <v>461581.73334743473</v>
      </c>
      <c r="AA18" s="124">
        <f t="shared" si="1"/>
        <v>461581.73334743473</v>
      </c>
      <c r="AB18" s="51">
        <f t="shared" si="2"/>
        <v>2685.6089300172403</v>
      </c>
      <c r="AC18" s="55">
        <f t="shared" si="3"/>
        <v>4.0693101409443599E-2</v>
      </c>
      <c r="AD18" s="55">
        <f t="shared" si="4"/>
        <v>4.246438908659278E-2</v>
      </c>
      <c r="AE18" s="116"/>
      <c r="AF18" s="160">
        <v>476672.85658861452</v>
      </c>
      <c r="AG18" s="118">
        <f t="shared" si="5"/>
        <v>2773.4132177792021</v>
      </c>
      <c r="AH18" s="55">
        <f t="shared" si="22"/>
        <v>-3.1659287984597717E-2</v>
      </c>
      <c r="AI18" s="55">
        <f t="shared" si="22"/>
        <v>-3.1659287984597828E-2</v>
      </c>
      <c r="AJ18" s="119">
        <f t="shared" si="6"/>
        <v>0</v>
      </c>
      <c r="AL18" s="120">
        <v>341899</v>
      </c>
      <c r="AM18" s="50">
        <v>35391</v>
      </c>
      <c r="AN18" s="50">
        <v>83627</v>
      </c>
    </row>
    <row r="19" spans="1:40">
      <c r="A19" s="9" t="s">
        <v>62</v>
      </c>
      <c r="B19" s="23" t="s">
        <v>63</v>
      </c>
      <c r="E19" s="134">
        <v>652815</v>
      </c>
      <c r="F19" s="52">
        <v>313833.6875</v>
      </c>
      <c r="G19" s="251">
        <f t="shared" si="7"/>
        <v>2080.1304193961014</v>
      </c>
      <c r="H19" s="53">
        <v>-7.8257557963423707E-3</v>
      </c>
      <c r="J19" s="131">
        <v>656983.11914172256</v>
      </c>
      <c r="K19" s="54">
        <v>314693.71875</v>
      </c>
      <c r="L19" s="54">
        <f t="shared" si="8"/>
        <v>2087.6906019965563</v>
      </c>
      <c r="M19" s="127">
        <f t="shared" si="9"/>
        <v>2.7404045016676815E-3</v>
      </c>
      <c r="N19" s="120">
        <f t="shared" si="10"/>
        <v>679351</v>
      </c>
      <c r="O19" s="125">
        <f t="shared" si="11"/>
        <v>-6.344332175791334E-3</v>
      </c>
      <c r="P19" s="55">
        <f t="shared" si="12"/>
        <v>-3.6213137105779447E-3</v>
      </c>
      <c r="Q19" s="125">
        <f t="shared" si="13"/>
        <v>3.9021988995720847E-2</v>
      </c>
      <c r="R19" s="55">
        <f t="shared" si="14"/>
        <v>3.6182430000000002E-2</v>
      </c>
      <c r="S19" s="56">
        <f t="shared" si="15"/>
        <v>679351</v>
      </c>
      <c r="T19" s="123">
        <f t="shared" si="16"/>
        <v>0.1034661060165127</v>
      </c>
      <c r="U19" s="49">
        <f t="shared" si="17"/>
        <v>3.9757719404388103E-2</v>
      </c>
      <c r="V19" s="49">
        <f t="shared" si="0"/>
        <v>3.6916149719844117E-2</v>
      </c>
      <c r="W19" s="56">
        <f t="shared" si="18"/>
        <v>679351</v>
      </c>
      <c r="X19" s="122">
        <f t="shared" si="19"/>
        <v>3.9757719404388103E-2</v>
      </c>
      <c r="Y19" s="55">
        <f t="shared" si="20"/>
        <v>3.6916149719844027E-2</v>
      </c>
      <c r="Z19" s="56">
        <f t="shared" si="21"/>
        <v>679351</v>
      </c>
      <c r="AA19" s="124">
        <f t="shared" si="1"/>
        <v>679351</v>
      </c>
      <c r="AB19" s="51">
        <f t="shared" si="2"/>
        <v>2158.7688584902839</v>
      </c>
      <c r="AC19" s="55">
        <f t="shared" si="3"/>
        <v>4.0648575783338359E-2</v>
      </c>
      <c r="AD19" s="55">
        <f t="shared" si="4"/>
        <v>3.7804571463847303E-2</v>
      </c>
      <c r="AE19" s="116"/>
      <c r="AF19" s="160">
        <v>685314.56339295697</v>
      </c>
      <c r="AG19" s="118">
        <f t="shared" si="5"/>
        <v>2177.7192316233891</v>
      </c>
      <c r="AH19" s="55">
        <f t="shared" si="22"/>
        <v>-8.7019358868308805E-3</v>
      </c>
      <c r="AI19" s="55">
        <f t="shared" si="22"/>
        <v>-8.7019358868307695E-3</v>
      </c>
      <c r="AJ19" s="119">
        <f t="shared" si="6"/>
        <v>0</v>
      </c>
      <c r="AL19" s="120">
        <v>500313</v>
      </c>
      <c r="AM19" s="50">
        <v>51096</v>
      </c>
      <c r="AN19" s="50">
        <v>127942</v>
      </c>
    </row>
    <row r="20" spans="1:40">
      <c r="A20" s="9" t="s">
        <v>64</v>
      </c>
      <c r="B20" s="23" t="s">
        <v>65</v>
      </c>
      <c r="E20" s="134">
        <v>424091</v>
      </c>
      <c r="F20" s="52">
        <v>206811.75</v>
      </c>
      <c r="G20" s="251">
        <f t="shared" si="7"/>
        <v>2050.6136619413551</v>
      </c>
      <c r="H20" s="53">
        <v>-6.0989913469748913E-3</v>
      </c>
      <c r="J20" s="131">
        <v>426215.81013638049</v>
      </c>
      <c r="K20" s="54">
        <v>207373.1875</v>
      </c>
      <c r="L20" s="54">
        <f t="shared" si="8"/>
        <v>2055.30818749835</v>
      </c>
      <c r="M20" s="127">
        <f t="shared" si="9"/>
        <v>2.7147272821781421E-3</v>
      </c>
      <c r="N20" s="120">
        <f t="shared" si="10"/>
        <v>442215</v>
      </c>
      <c r="O20" s="125">
        <f t="shared" si="11"/>
        <v>-4.9852916899084665E-3</v>
      </c>
      <c r="P20" s="55">
        <f t="shared" si="12"/>
        <v>-2.2840981150904494E-3</v>
      </c>
      <c r="Q20" s="125">
        <f t="shared" si="13"/>
        <v>3.8995382712034621E-2</v>
      </c>
      <c r="R20" s="55">
        <f t="shared" si="14"/>
        <v>3.6182430000000002E-2</v>
      </c>
      <c r="S20" s="56">
        <f t="shared" si="15"/>
        <v>442215</v>
      </c>
      <c r="T20" s="123">
        <f t="shared" si="16"/>
        <v>6.5259946145441408E-2</v>
      </c>
      <c r="U20" s="49">
        <f t="shared" si="17"/>
        <v>3.9459423538600991E-2</v>
      </c>
      <c r="V20" s="49">
        <f t="shared" si="0"/>
        <v>3.6645214492877637E-2</v>
      </c>
      <c r="W20" s="56">
        <f t="shared" si="18"/>
        <v>442215</v>
      </c>
      <c r="X20" s="122">
        <f t="shared" si="19"/>
        <v>3.9459423538600991E-2</v>
      </c>
      <c r="Y20" s="55">
        <f t="shared" si="20"/>
        <v>3.664521449287772E-2</v>
      </c>
      <c r="Z20" s="56">
        <f t="shared" si="21"/>
        <v>442215</v>
      </c>
      <c r="AA20" s="124">
        <f t="shared" si="1"/>
        <v>442215</v>
      </c>
      <c r="AB20" s="51">
        <f t="shared" si="2"/>
        <v>2132.4598677926961</v>
      </c>
      <c r="AC20" s="55">
        <f t="shared" si="3"/>
        <v>4.2736110881862688E-2</v>
      </c>
      <c r="AD20" s="55">
        <f t="shared" si="4"/>
        <v>3.9913030606582245E-2</v>
      </c>
      <c r="AE20" s="116"/>
      <c r="AF20" s="160">
        <v>444625.47015430592</v>
      </c>
      <c r="AG20" s="118">
        <f t="shared" si="5"/>
        <v>2144.0836952670456</v>
      </c>
      <c r="AH20" s="55">
        <f t="shared" si="22"/>
        <v>-5.4213496889177204E-3</v>
      </c>
      <c r="AI20" s="55">
        <f t="shared" si="22"/>
        <v>-5.4213496889177204E-3</v>
      </c>
      <c r="AJ20" s="119">
        <f t="shared" si="6"/>
        <v>0</v>
      </c>
      <c r="AL20" s="120">
        <v>321481</v>
      </c>
      <c r="AM20" s="50">
        <v>32733</v>
      </c>
      <c r="AN20" s="50">
        <v>88001</v>
      </c>
    </row>
    <row r="21" spans="1:40">
      <c r="A21" s="9" t="s">
        <v>66</v>
      </c>
      <c r="B21" s="23" t="s">
        <v>67</v>
      </c>
      <c r="E21" s="134">
        <v>380188</v>
      </c>
      <c r="F21" s="52">
        <v>188646.0625</v>
      </c>
      <c r="G21" s="251">
        <f t="shared" si="7"/>
        <v>2015.3508372325555</v>
      </c>
      <c r="H21" s="53">
        <v>-4.9712992226327302E-3</v>
      </c>
      <c r="J21" s="131">
        <v>383482.51990081719</v>
      </c>
      <c r="K21" s="54">
        <v>189732.125</v>
      </c>
      <c r="L21" s="54">
        <f t="shared" si="8"/>
        <v>2021.178648058768</v>
      </c>
      <c r="M21" s="127">
        <f t="shared" si="9"/>
        <v>5.7571437516752422E-3</v>
      </c>
      <c r="N21" s="120">
        <f t="shared" si="10"/>
        <v>395962</v>
      </c>
      <c r="O21" s="125">
        <f t="shared" si="11"/>
        <v>-8.591056253800744E-3</v>
      </c>
      <c r="P21" s="55">
        <f t="shared" si="12"/>
        <v>-2.8833724479574441E-3</v>
      </c>
      <c r="Q21" s="125">
        <f t="shared" si="13"/>
        <v>4.2147881202470261E-2</v>
      </c>
      <c r="R21" s="55">
        <f t="shared" si="14"/>
        <v>3.6182430000000002E-2</v>
      </c>
      <c r="S21" s="56">
        <f t="shared" si="15"/>
        <v>396212.11865860474</v>
      </c>
      <c r="T21" s="123">
        <f t="shared" si="16"/>
        <v>8.2382069941641253E-2</v>
      </c>
      <c r="U21" s="49">
        <f t="shared" si="17"/>
        <v>4.2735448901528805E-2</v>
      </c>
      <c r="V21" s="49">
        <f t="shared" si="0"/>
        <v>3.6766634350631627E-2</v>
      </c>
      <c r="W21" s="56">
        <f t="shared" si="18"/>
        <v>396435.50484697445</v>
      </c>
      <c r="X21" s="122">
        <f t="shared" si="19"/>
        <v>4.2735448901528805E-2</v>
      </c>
      <c r="Y21" s="55">
        <f t="shared" si="20"/>
        <v>3.6766634350631655E-2</v>
      </c>
      <c r="Z21" s="56">
        <f t="shared" si="21"/>
        <v>396435.50484697445</v>
      </c>
      <c r="AA21" s="124">
        <f t="shared" si="1"/>
        <v>396435.50484697445</v>
      </c>
      <c r="AB21" s="51">
        <f t="shared" si="2"/>
        <v>2089.4485045533243</v>
      </c>
      <c r="AC21" s="55">
        <f t="shared" si="3"/>
        <v>4.2735448901528805E-2</v>
      </c>
      <c r="AD21" s="55">
        <f t="shared" si="4"/>
        <v>3.6766634350631655E-2</v>
      </c>
      <c r="AE21" s="116"/>
      <c r="AF21" s="160">
        <v>399981.0010624826</v>
      </c>
      <c r="AG21" s="118">
        <f t="shared" si="5"/>
        <v>2108.1353569538242</v>
      </c>
      <c r="AH21" s="55">
        <f t="shared" si="22"/>
        <v>-8.8641615628995973E-3</v>
      </c>
      <c r="AI21" s="55">
        <f t="shared" si="22"/>
        <v>-8.8641615628997084E-3</v>
      </c>
      <c r="AJ21" s="119">
        <f t="shared" si="6"/>
        <v>0</v>
      </c>
      <c r="AL21" s="120">
        <v>297273</v>
      </c>
      <c r="AM21" s="50">
        <v>28625</v>
      </c>
      <c r="AN21" s="50">
        <v>70064</v>
      </c>
    </row>
    <row r="22" spans="1:40">
      <c r="A22" s="9" t="s">
        <v>68</v>
      </c>
      <c r="B22" s="23" t="s">
        <v>69</v>
      </c>
      <c r="E22" s="134">
        <v>545971</v>
      </c>
      <c r="F22" s="52">
        <v>260564.6875</v>
      </c>
      <c r="G22" s="251">
        <f t="shared" si="7"/>
        <v>2095.3376500796949</v>
      </c>
      <c r="H22" s="53">
        <v>1.9758331092778025E-2</v>
      </c>
      <c r="J22" s="131">
        <v>535094.57567354001</v>
      </c>
      <c r="K22" s="54">
        <v>261632.890625</v>
      </c>
      <c r="L22" s="54">
        <f t="shared" si="8"/>
        <v>2045.2114196930013</v>
      </c>
      <c r="M22" s="127">
        <f t="shared" si="9"/>
        <v>4.0995698045231954E-3</v>
      </c>
      <c r="N22" s="120">
        <f t="shared" si="10"/>
        <v>567826</v>
      </c>
      <c r="O22" s="125">
        <f t="shared" si="11"/>
        <v>2.0326171897312673E-2</v>
      </c>
      <c r="P22" s="55">
        <f t="shared" si="12"/>
        <v>2.45090702623878E-2</v>
      </c>
      <c r="Q22" s="125">
        <f t="shared" si="13"/>
        <v>4.0430332202005426E-2</v>
      </c>
      <c r="R22" s="55">
        <f t="shared" si="14"/>
        <v>3.6182430000000002E-2</v>
      </c>
      <c r="S22" s="56">
        <f t="shared" si="15"/>
        <v>568044.78890266106</v>
      </c>
      <c r="T22" s="123">
        <f t="shared" si="16"/>
        <v>0</v>
      </c>
      <c r="U22" s="49">
        <f t="shared" si="17"/>
        <v>4.0430332202005426E-2</v>
      </c>
      <c r="V22" s="49">
        <f t="shared" si="0"/>
        <v>3.6182430000000002E-2</v>
      </c>
      <c r="W22" s="56">
        <f t="shared" si="18"/>
        <v>568044.78890266106</v>
      </c>
      <c r="X22" s="122">
        <f t="shared" si="19"/>
        <v>4.0430332202005426E-2</v>
      </c>
      <c r="Y22" s="55">
        <f t="shared" si="20"/>
        <v>3.6182429999999988E-2</v>
      </c>
      <c r="Z22" s="56">
        <f t="shared" si="21"/>
        <v>568044.78890266106</v>
      </c>
      <c r="AA22" s="124">
        <f t="shared" si="1"/>
        <v>568044.78890266106</v>
      </c>
      <c r="AB22" s="51">
        <f t="shared" si="2"/>
        <v>2171.1520579300677</v>
      </c>
      <c r="AC22" s="55">
        <f t="shared" si="3"/>
        <v>4.0430332202005426E-2</v>
      </c>
      <c r="AD22" s="55">
        <f t="shared" si="4"/>
        <v>3.6182429999999988E-2</v>
      </c>
      <c r="AE22" s="116"/>
      <c r="AF22" s="160">
        <v>558080.55902455654</v>
      </c>
      <c r="AG22" s="118">
        <f t="shared" si="5"/>
        <v>2133.067282524722</v>
      </c>
      <c r="AH22" s="55">
        <f t="shared" si="22"/>
        <v>1.7854465125107577E-2</v>
      </c>
      <c r="AI22" s="55">
        <f t="shared" si="22"/>
        <v>1.7854465125107577E-2</v>
      </c>
      <c r="AJ22" s="119">
        <f t="shared" si="6"/>
        <v>0</v>
      </c>
      <c r="AL22" s="120">
        <v>416626</v>
      </c>
      <c r="AM22" s="50">
        <v>46168</v>
      </c>
      <c r="AN22" s="50">
        <v>105032</v>
      </c>
    </row>
    <row r="23" spans="1:40">
      <c r="A23" s="9" t="s">
        <v>70</v>
      </c>
      <c r="B23" s="23" t="s">
        <v>71</v>
      </c>
      <c r="E23" s="134">
        <v>837687</v>
      </c>
      <c r="F23" s="52">
        <v>383372.625</v>
      </c>
      <c r="G23" s="251">
        <f t="shared" si="7"/>
        <v>2185.0464675196881</v>
      </c>
      <c r="H23" s="53">
        <v>-4.1875157102504446E-3</v>
      </c>
      <c r="J23" s="131">
        <v>839831.5978503743</v>
      </c>
      <c r="K23" s="54">
        <v>383509.125</v>
      </c>
      <c r="L23" s="54">
        <f t="shared" si="8"/>
        <v>2189.8607962727724</v>
      </c>
      <c r="M23" s="127">
        <f t="shared" si="9"/>
        <v>3.5605046134934426E-4</v>
      </c>
      <c r="N23" s="120">
        <f t="shared" si="10"/>
        <v>867467</v>
      </c>
      <c r="O23" s="125">
        <f t="shared" si="11"/>
        <v>-2.5536046224785558E-3</v>
      </c>
      <c r="P23" s="55">
        <f t="shared" si="12"/>
        <v>-2.1984633732329284E-3</v>
      </c>
      <c r="Q23" s="125">
        <f t="shared" si="13"/>
        <v>3.6551363232243617E-2</v>
      </c>
      <c r="R23" s="55">
        <f t="shared" si="14"/>
        <v>3.6182430000000002E-2</v>
      </c>
      <c r="S23" s="56">
        <f t="shared" si="15"/>
        <v>868305.60181192844</v>
      </c>
      <c r="T23" s="123">
        <f t="shared" si="16"/>
        <v>6.2813239235226526E-2</v>
      </c>
      <c r="U23" s="49">
        <f t="shared" si="17"/>
        <v>3.6996955740534299E-2</v>
      </c>
      <c r="V23" s="49">
        <f t="shared" si="0"/>
        <v>3.6627863911341138E-2</v>
      </c>
      <c r="W23" s="56">
        <f t="shared" si="18"/>
        <v>868678.86886342091</v>
      </c>
      <c r="X23" s="122">
        <f t="shared" si="19"/>
        <v>3.6996955740534299E-2</v>
      </c>
      <c r="Y23" s="55">
        <f t="shared" si="20"/>
        <v>3.6627863911341096E-2</v>
      </c>
      <c r="Z23" s="56">
        <f t="shared" si="21"/>
        <v>868678.86886342091</v>
      </c>
      <c r="AA23" s="124">
        <f t="shared" si="1"/>
        <v>868678.86886342091</v>
      </c>
      <c r="AB23" s="51">
        <f t="shared" si="2"/>
        <v>2265.0800521719552</v>
      </c>
      <c r="AC23" s="55">
        <f t="shared" si="3"/>
        <v>3.6996955740534299E-2</v>
      </c>
      <c r="AD23" s="55">
        <f t="shared" si="4"/>
        <v>3.6627863911340874E-2</v>
      </c>
      <c r="AE23" s="116"/>
      <c r="AF23" s="160">
        <v>876027.84084146819</v>
      </c>
      <c r="AG23" s="118">
        <f t="shared" si="5"/>
        <v>2284.2424957723447</v>
      </c>
      <c r="AH23" s="55">
        <f t="shared" si="22"/>
        <v>-8.3889708014167619E-3</v>
      </c>
      <c r="AI23" s="55">
        <f t="shared" si="22"/>
        <v>-8.3889708014167619E-3</v>
      </c>
      <c r="AJ23" s="119">
        <f t="shared" si="6"/>
        <v>0</v>
      </c>
      <c r="AL23" s="120">
        <v>656591</v>
      </c>
      <c r="AM23" s="50">
        <v>64728</v>
      </c>
      <c r="AN23" s="50">
        <v>146148</v>
      </c>
    </row>
    <row r="24" spans="1:40">
      <c r="A24" s="9" t="s">
        <v>72</v>
      </c>
      <c r="B24" s="23" t="s">
        <v>73</v>
      </c>
      <c r="E24" s="134">
        <v>406493</v>
      </c>
      <c r="F24" s="52">
        <v>211367.828125</v>
      </c>
      <c r="G24" s="251">
        <f t="shared" si="7"/>
        <v>1923.1545481917224</v>
      </c>
      <c r="H24" s="53">
        <v>-4.3901038714087015E-3</v>
      </c>
      <c r="J24" s="131">
        <v>408880.68640024215</v>
      </c>
      <c r="K24" s="54">
        <v>211983.75</v>
      </c>
      <c r="L24" s="54">
        <f t="shared" si="8"/>
        <v>1928.8303296844317</v>
      </c>
      <c r="M24" s="127">
        <f t="shared" si="9"/>
        <v>2.913981188451098E-3</v>
      </c>
      <c r="N24" s="120">
        <f t="shared" si="10"/>
        <v>423409</v>
      </c>
      <c r="O24" s="125">
        <f t="shared" si="11"/>
        <v>-5.8395675796359958E-3</v>
      </c>
      <c r="P24" s="55">
        <f t="shared" si="12"/>
        <v>-2.9426027812606836E-3</v>
      </c>
      <c r="Q24" s="125">
        <f t="shared" si="13"/>
        <v>3.920184610882349E-2</v>
      </c>
      <c r="R24" s="55">
        <f t="shared" si="14"/>
        <v>3.6182430000000002E-2</v>
      </c>
      <c r="S24" s="56">
        <f t="shared" si="15"/>
        <v>423409</v>
      </c>
      <c r="T24" s="123">
        <f t="shared" si="16"/>
        <v>8.4074365178876662E-2</v>
      </c>
      <c r="U24" s="49">
        <f t="shared" si="17"/>
        <v>3.9799788535207492E-2</v>
      </c>
      <c r="V24" s="49">
        <f t="shared" si="0"/>
        <v>3.6778635095949704E-2</v>
      </c>
      <c r="W24" s="56">
        <f t="shared" si="18"/>
        <v>423409</v>
      </c>
      <c r="X24" s="122">
        <f t="shared" si="19"/>
        <v>3.9799788535207492E-2</v>
      </c>
      <c r="Y24" s="55">
        <f t="shared" si="20"/>
        <v>3.6778635095949808E-2</v>
      </c>
      <c r="Z24" s="56">
        <f t="shared" si="21"/>
        <v>423409</v>
      </c>
      <c r="AA24" s="124">
        <f t="shared" si="1"/>
        <v>423409</v>
      </c>
      <c r="AB24" s="51">
        <f t="shared" si="2"/>
        <v>1997.3653640904079</v>
      </c>
      <c r="AC24" s="55">
        <f t="shared" si="3"/>
        <v>4.1614492746492537E-2</v>
      </c>
      <c r="AD24" s="55">
        <f t="shared" si="4"/>
        <v>3.8588066657702313E-2</v>
      </c>
      <c r="AE24" s="116"/>
      <c r="AF24" s="160">
        <v>426411.2824737702</v>
      </c>
      <c r="AG24" s="118">
        <f t="shared" si="5"/>
        <v>2011.5281594639694</v>
      </c>
      <c r="AH24" s="55">
        <f t="shared" si="22"/>
        <v>-7.0408138742316106E-3</v>
      </c>
      <c r="AI24" s="55">
        <f t="shared" si="22"/>
        <v>-7.0408138742316106E-3</v>
      </c>
      <c r="AJ24" s="119">
        <f t="shared" si="6"/>
        <v>0</v>
      </c>
      <c r="AL24" s="120">
        <v>311595</v>
      </c>
      <c r="AM24" s="50">
        <v>32901</v>
      </c>
      <c r="AN24" s="50">
        <v>78913</v>
      </c>
    </row>
    <row r="25" spans="1:40">
      <c r="A25" s="9" t="s">
        <v>74</v>
      </c>
      <c r="B25" s="23" t="s">
        <v>75</v>
      </c>
      <c r="E25" s="134">
        <v>521537</v>
      </c>
      <c r="F25" s="52">
        <v>236985.09375</v>
      </c>
      <c r="G25" s="251">
        <f t="shared" si="7"/>
        <v>2200.7164743879594</v>
      </c>
      <c r="H25" s="53">
        <v>-1.0305418308325542E-2</v>
      </c>
      <c r="J25" s="131">
        <v>526484.50038685533</v>
      </c>
      <c r="K25" s="54">
        <v>237655.25</v>
      </c>
      <c r="L25" s="54">
        <f t="shared" si="8"/>
        <v>2215.3287183298298</v>
      </c>
      <c r="M25" s="127">
        <f t="shared" si="9"/>
        <v>2.8278413608029407E-3</v>
      </c>
      <c r="N25" s="120">
        <f t="shared" si="10"/>
        <v>543799</v>
      </c>
      <c r="O25" s="125">
        <f t="shared" si="11"/>
        <v>-9.3972384433349543E-3</v>
      </c>
      <c r="P25" s="55">
        <f t="shared" si="12"/>
        <v>-6.5959709820793133E-3</v>
      </c>
      <c r="Q25" s="125">
        <f t="shared" si="13"/>
        <v>3.9112589532891207E-2</v>
      </c>
      <c r="R25" s="55">
        <f t="shared" si="14"/>
        <v>3.6182430000000002E-2</v>
      </c>
      <c r="S25" s="56">
        <f t="shared" si="15"/>
        <v>543799</v>
      </c>
      <c r="T25" s="123">
        <f t="shared" si="16"/>
        <v>0.18845631377369465</v>
      </c>
      <c r="U25" s="49">
        <f t="shared" si="17"/>
        <v>4.0452788138420459E-2</v>
      </c>
      <c r="V25" s="49">
        <f t="shared" si="0"/>
        <v>3.7518849423408301E-2</v>
      </c>
      <c r="W25" s="56">
        <f t="shared" si="18"/>
        <v>543799</v>
      </c>
      <c r="X25" s="122">
        <f t="shared" si="19"/>
        <v>4.0452788138420459E-2</v>
      </c>
      <c r="Y25" s="55">
        <f t="shared" si="20"/>
        <v>3.7518849423408218E-2</v>
      </c>
      <c r="Z25" s="56">
        <f t="shared" si="21"/>
        <v>543799</v>
      </c>
      <c r="AA25" s="124">
        <f t="shared" si="1"/>
        <v>543799</v>
      </c>
      <c r="AB25" s="51">
        <f t="shared" si="2"/>
        <v>2288.1842500849443</v>
      </c>
      <c r="AC25" s="55">
        <f t="shared" si="3"/>
        <v>4.2685370357232522E-2</v>
      </c>
      <c r="AD25" s="55">
        <f t="shared" si="4"/>
        <v>3.9745136056797525E-2</v>
      </c>
      <c r="AE25" s="116"/>
      <c r="AF25" s="160">
        <v>549327.03875988931</v>
      </c>
      <c r="AG25" s="118">
        <f t="shared" si="5"/>
        <v>2311.4449975748034</v>
      </c>
      <c r="AH25" s="55">
        <f t="shared" si="22"/>
        <v>-1.0063292665092427E-2</v>
      </c>
      <c r="AI25" s="55">
        <f t="shared" si="22"/>
        <v>-1.0063292665092427E-2</v>
      </c>
      <c r="AJ25" s="119">
        <f t="shared" si="6"/>
        <v>0</v>
      </c>
      <c r="AL25" s="120">
        <v>396151</v>
      </c>
      <c r="AM25" s="50">
        <v>39195</v>
      </c>
      <c r="AN25" s="50">
        <v>108453</v>
      </c>
    </row>
    <row r="26" spans="1:40">
      <c r="A26" s="9" t="s">
        <v>76</v>
      </c>
      <c r="B26" s="23" t="s">
        <v>77</v>
      </c>
      <c r="E26" s="134">
        <v>418137</v>
      </c>
      <c r="F26" s="52">
        <v>209021.90625</v>
      </c>
      <c r="G26" s="251">
        <f t="shared" si="7"/>
        <v>2000.4458264766211</v>
      </c>
      <c r="H26" s="53">
        <v>-1.5463833382898362E-2</v>
      </c>
      <c r="J26" s="131">
        <v>423367.71121629328</v>
      </c>
      <c r="K26" s="54">
        <v>208953.40625</v>
      </c>
      <c r="L26" s="54">
        <f t="shared" si="8"/>
        <v>2026.1345283347985</v>
      </c>
      <c r="M26" s="127">
        <f t="shared" si="9"/>
        <v>-3.2771684666421663E-4</v>
      </c>
      <c r="N26" s="120">
        <f t="shared" si="10"/>
        <v>434223</v>
      </c>
      <c r="O26" s="125">
        <f t="shared" si="11"/>
        <v>-1.2355007426678721E-2</v>
      </c>
      <c r="P26" s="55">
        <f t="shared" si="12"/>
        <v>-1.2678675329268474E-2</v>
      </c>
      <c r="Q26" s="125">
        <f t="shared" si="13"/>
        <v>3.5842855561471598E-2</v>
      </c>
      <c r="R26" s="55">
        <f t="shared" si="14"/>
        <v>3.6182430000000002E-2</v>
      </c>
      <c r="S26" s="56">
        <f t="shared" si="15"/>
        <v>434223</v>
      </c>
      <c r="T26" s="123">
        <f t="shared" si="16"/>
        <v>0.36224786655052782</v>
      </c>
      <c r="U26" s="49">
        <f t="shared" si="17"/>
        <v>3.8410858843433315E-2</v>
      </c>
      <c r="V26" s="49">
        <f t="shared" si="0"/>
        <v>3.8751275135789333E-2</v>
      </c>
      <c r="W26" s="56">
        <f t="shared" si="18"/>
        <v>434223</v>
      </c>
      <c r="X26" s="122">
        <f t="shared" si="19"/>
        <v>3.8410858843433315E-2</v>
      </c>
      <c r="Y26" s="55">
        <f t="shared" si="20"/>
        <v>3.8751275135789243E-2</v>
      </c>
      <c r="Z26" s="56">
        <f t="shared" si="21"/>
        <v>434223</v>
      </c>
      <c r="AA26" s="124">
        <f t="shared" si="1"/>
        <v>434223</v>
      </c>
      <c r="AB26" s="51">
        <f t="shared" si="2"/>
        <v>2078.085290844595</v>
      </c>
      <c r="AC26" s="55">
        <f t="shared" si="3"/>
        <v>3.8470644788669794E-2</v>
      </c>
      <c r="AD26" s="55">
        <f t="shared" si="4"/>
        <v>3.8811080680310139E-2</v>
      </c>
      <c r="AE26" s="116"/>
      <c r="AF26" s="160">
        <v>441774.39937212807</v>
      </c>
      <c r="AG26" s="118">
        <f t="shared" si="5"/>
        <v>2114.2244450591629</v>
      </c>
      <c r="AH26" s="55">
        <f t="shared" si="22"/>
        <v>-1.7093338552121806E-2</v>
      </c>
      <c r="AI26" s="55">
        <f t="shared" si="22"/>
        <v>-1.7093338552121695E-2</v>
      </c>
      <c r="AJ26" s="119">
        <f t="shared" si="6"/>
        <v>0</v>
      </c>
      <c r="AL26" s="120">
        <v>317314</v>
      </c>
      <c r="AM26" s="50">
        <v>33180</v>
      </c>
      <c r="AN26" s="50">
        <v>83729</v>
      </c>
    </row>
    <row r="27" spans="1:40">
      <c r="A27" s="9" t="s">
        <v>78</v>
      </c>
      <c r="B27" s="23" t="s">
        <v>79</v>
      </c>
      <c r="E27" s="134">
        <v>305975</v>
      </c>
      <c r="F27" s="52">
        <v>132256.265625</v>
      </c>
      <c r="G27" s="251">
        <f t="shared" si="7"/>
        <v>2313.5009789824467</v>
      </c>
      <c r="H27" s="53">
        <v>2.0151963927780292E-2</v>
      </c>
      <c r="J27" s="131">
        <v>299557.14336192643</v>
      </c>
      <c r="K27" s="54">
        <v>132445.78125</v>
      </c>
      <c r="L27" s="54">
        <f t="shared" si="8"/>
        <v>2261.7341264837492</v>
      </c>
      <c r="M27" s="127">
        <f t="shared" si="9"/>
        <v>1.4329425082766356E-3</v>
      </c>
      <c r="N27" s="120">
        <f t="shared" si="10"/>
        <v>317133</v>
      </c>
      <c r="O27" s="125">
        <f t="shared" si="11"/>
        <v>2.1424482040541815E-2</v>
      </c>
      <c r="P27" s="55">
        <f t="shared" si="12"/>
        <v>2.2888124599852011E-2</v>
      </c>
      <c r="Q27" s="125">
        <f t="shared" si="13"/>
        <v>3.7667219850276323E-2</v>
      </c>
      <c r="R27" s="55">
        <f t="shared" si="14"/>
        <v>3.6182430000000002E-2</v>
      </c>
      <c r="S27" s="56">
        <f t="shared" si="15"/>
        <v>317500.22759368829</v>
      </c>
      <c r="T27" s="123">
        <f t="shared" si="16"/>
        <v>0</v>
      </c>
      <c r="U27" s="49">
        <f t="shared" si="17"/>
        <v>3.7667219850276323E-2</v>
      </c>
      <c r="V27" s="49">
        <f t="shared" si="0"/>
        <v>3.6182430000000002E-2</v>
      </c>
      <c r="W27" s="56">
        <f t="shared" si="18"/>
        <v>317500.22759368829</v>
      </c>
      <c r="X27" s="122">
        <f t="shared" si="19"/>
        <v>3.7667219850276323E-2</v>
      </c>
      <c r="Y27" s="55">
        <f t="shared" si="20"/>
        <v>3.6182429999999988E-2</v>
      </c>
      <c r="Z27" s="56">
        <f t="shared" si="21"/>
        <v>317500.22759368829</v>
      </c>
      <c r="AA27" s="124">
        <f t="shared" si="1"/>
        <v>317500.22759368829</v>
      </c>
      <c r="AB27" s="51">
        <f t="shared" si="2"/>
        <v>2397.2090662094101</v>
      </c>
      <c r="AC27" s="55">
        <f t="shared" si="3"/>
        <v>3.7667219850276323E-2</v>
      </c>
      <c r="AD27" s="55">
        <f t="shared" si="4"/>
        <v>3.6182429999999766E-2</v>
      </c>
      <c r="AE27" s="116"/>
      <c r="AF27" s="160">
        <v>312273.84626556601</v>
      </c>
      <c r="AG27" s="118">
        <f t="shared" si="5"/>
        <v>2357.7485316510674</v>
      </c>
      <c r="AH27" s="55">
        <f t="shared" si="22"/>
        <v>1.6736532343722521E-2</v>
      </c>
      <c r="AI27" s="55">
        <f t="shared" si="22"/>
        <v>1.6736532343722743E-2</v>
      </c>
      <c r="AJ27" s="119">
        <f t="shared" si="6"/>
        <v>0</v>
      </c>
      <c r="AL27" s="120">
        <v>242302</v>
      </c>
      <c r="AM27" s="50">
        <v>22772</v>
      </c>
      <c r="AN27" s="50">
        <v>52059</v>
      </c>
    </row>
    <row r="28" spans="1:40">
      <c r="A28" s="9" t="s">
        <v>80</v>
      </c>
      <c r="B28" s="23" t="s">
        <v>81</v>
      </c>
      <c r="E28" s="134">
        <v>638471</v>
      </c>
      <c r="F28" s="52">
        <v>282634.25</v>
      </c>
      <c r="G28" s="251">
        <f t="shared" si="7"/>
        <v>2259.0008111189641</v>
      </c>
      <c r="H28" s="53">
        <v>2.2827866962540577E-2</v>
      </c>
      <c r="J28" s="131">
        <v>624429.65621667972</v>
      </c>
      <c r="K28" s="54">
        <v>284661.875</v>
      </c>
      <c r="L28" s="54">
        <f t="shared" si="8"/>
        <v>2193.5837253115815</v>
      </c>
      <c r="M28" s="127">
        <f t="shared" si="9"/>
        <v>7.1740243795648251E-3</v>
      </c>
      <c r="N28" s="120">
        <f t="shared" si="10"/>
        <v>666283</v>
      </c>
      <c r="O28" s="125">
        <f t="shared" si="11"/>
        <v>2.2486670265462028E-2</v>
      </c>
      <c r="P28" s="55">
        <f t="shared" si="12"/>
        <v>2.9822014565726418E-2</v>
      </c>
      <c r="Q28" s="125">
        <f t="shared" si="13"/>
        <v>4.3616028014496599E-2</v>
      </c>
      <c r="R28" s="55">
        <f t="shared" si="14"/>
        <v>3.6182430000000002E-2</v>
      </c>
      <c r="S28" s="56">
        <f t="shared" si="15"/>
        <v>666318.56902244361</v>
      </c>
      <c r="T28" s="123">
        <f t="shared" si="16"/>
        <v>0</v>
      </c>
      <c r="U28" s="49">
        <f t="shared" si="17"/>
        <v>4.3616028014496599E-2</v>
      </c>
      <c r="V28" s="49">
        <f t="shared" si="0"/>
        <v>3.6182430000000002E-2</v>
      </c>
      <c r="W28" s="56">
        <f t="shared" si="18"/>
        <v>666318.56902244361</v>
      </c>
      <c r="X28" s="122">
        <f t="shared" si="19"/>
        <v>4.3616028014496599E-2</v>
      </c>
      <c r="Y28" s="55">
        <f t="shared" si="20"/>
        <v>3.6182429999999988E-2</v>
      </c>
      <c r="Z28" s="56">
        <f t="shared" si="21"/>
        <v>666318.56902244361</v>
      </c>
      <c r="AA28" s="124">
        <f t="shared" si="1"/>
        <v>666318.56902244361</v>
      </c>
      <c r="AB28" s="51">
        <f t="shared" si="2"/>
        <v>2340.7369498372186</v>
      </c>
      <c r="AC28" s="55">
        <f t="shared" si="3"/>
        <v>4.3616028014496599E-2</v>
      </c>
      <c r="AD28" s="55">
        <f t="shared" si="4"/>
        <v>3.6182429999999766E-2</v>
      </c>
      <c r="AE28" s="116"/>
      <c r="AF28" s="160">
        <v>651545.00718421896</v>
      </c>
      <c r="AG28" s="118">
        <f t="shared" si="5"/>
        <v>2288.8383180368601</v>
      </c>
      <c r="AH28" s="55">
        <f t="shared" si="22"/>
        <v>2.2674660499773402E-2</v>
      </c>
      <c r="AI28" s="55">
        <f t="shared" si="22"/>
        <v>2.2674660499773625E-2</v>
      </c>
      <c r="AJ28" s="119">
        <f t="shared" si="6"/>
        <v>0</v>
      </c>
      <c r="AL28" s="120">
        <v>489409</v>
      </c>
      <c r="AM28" s="50">
        <v>49779</v>
      </c>
      <c r="AN28" s="50">
        <v>127095</v>
      </c>
    </row>
    <row r="29" spans="1:40">
      <c r="A29" s="9" t="s">
        <v>82</v>
      </c>
      <c r="B29" s="23" t="s">
        <v>83</v>
      </c>
      <c r="E29" s="134">
        <v>694817</v>
      </c>
      <c r="F29" s="52">
        <v>322521.5</v>
      </c>
      <c r="G29" s="251">
        <f t="shared" si="7"/>
        <v>2154.3276959830587</v>
      </c>
      <c r="H29" s="53">
        <v>-1.2140251873037466E-2</v>
      </c>
      <c r="J29" s="131">
        <v>703157.73997576209</v>
      </c>
      <c r="K29" s="54">
        <v>322059.09375</v>
      </c>
      <c r="L29" s="54">
        <f t="shared" si="8"/>
        <v>2183.3190045600509</v>
      </c>
      <c r="M29" s="127">
        <f t="shared" si="9"/>
        <v>-1.4337222479741119E-3</v>
      </c>
      <c r="N29" s="120">
        <f t="shared" si="10"/>
        <v>719636</v>
      </c>
      <c r="O29" s="125">
        <f t="shared" si="11"/>
        <v>-1.1861833414575806E-2</v>
      </c>
      <c r="P29" s="55">
        <f t="shared" si="12"/>
        <v>-1.3278549088081681E-2</v>
      </c>
      <c r="Q29" s="125">
        <f t="shared" si="13"/>
        <v>3.469683219714903E-2</v>
      </c>
      <c r="R29" s="55">
        <f t="shared" si="14"/>
        <v>3.6182430000000002E-2</v>
      </c>
      <c r="S29" s="56">
        <f t="shared" si="15"/>
        <v>719636</v>
      </c>
      <c r="T29" s="123">
        <f t="shared" si="16"/>
        <v>0.37938711680233372</v>
      </c>
      <c r="U29" s="49">
        <f t="shared" si="17"/>
        <v>3.7383361374368151E-2</v>
      </c>
      <c r="V29" s="49">
        <f t="shared" si="0"/>
        <v>3.8872816444119683E-2</v>
      </c>
      <c r="W29" s="56">
        <f t="shared" si="18"/>
        <v>720791.59500005434</v>
      </c>
      <c r="X29" s="122">
        <f t="shared" si="19"/>
        <v>3.7383361374368151E-2</v>
      </c>
      <c r="Y29" s="55">
        <f t="shared" si="20"/>
        <v>3.8872816444119662E-2</v>
      </c>
      <c r="Z29" s="56">
        <f t="shared" si="21"/>
        <v>720791.59500005434</v>
      </c>
      <c r="AA29" s="124">
        <f t="shared" si="1"/>
        <v>720791.59500005434</v>
      </c>
      <c r="AB29" s="51">
        <f t="shared" si="2"/>
        <v>2238.072481069491</v>
      </c>
      <c r="AC29" s="55">
        <f t="shared" si="3"/>
        <v>3.7383361374368151E-2</v>
      </c>
      <c r="AD29" s="55">
        <f t="shared" si="4"/>
        <v>3.887281644411944E-2</v>
      </c>
      <c r="AE29" s="116"/>
      <c r="AF29" s="160">
        <v>733001.07268911228</v>
      </c>
      <c r="AG29" s="118">
        <f t="shared" si="5"/>
        <v>2275.9831562406002</v>
      </c>
      <c r="AH29" s="55">
        <f t="shared" si="22"/>
        <v>-1.6656834681381572E-2</v>
      </c>
      <c r="AI29" s="55">
        <f t="shared" si="22"/>
        <v>-1.6656834681381794E-2</v>
      </c>
      <c r="AJ29" s="119">
        <f t="shared" si="6"/>
        <v>0</v>
      </c>
      <c r="AL29" s="120">
        <v>544921</v>
      </c>
      <c r="AM29" s="50">
        <v>56571</v>
      </c>
      <c r="AN29" s="50">
        <v>118144</v>
      </c>
    </row>
    <row r="30" spans="1:40">
      <c r="A30" s="9" t="s">
        <v>84</v>
      </c>
      <c r="B30" s="23" t="s">
        <v>85</v>
      </c>
      <c r="E30" s="134">
        <v>425021</v>
      </c>
      <c r="F30" s="52">
        <v>167131.125</v>
      </c>
      <c r="G30" s="251">
        <f t="shared" si="7"/>
        <v>2543.0391855496696</v>
      </c>
      <c r="H30" s="53">
        <v>4.4844873559584997E-2</v>
      </c>
      <c r="J30" s="131">
        <v>405885.30821288435</v>
      </c>
      <c r="K30" s="54">
        <v>167623.1875</v>
      </c>
      <c r="L30" s="54">
        <f t="shared" si="8"/>
        <v>2421.4150456534203</v>
      </c>
      <c r="M30" s="127">
        <f t="shared" si="9"/>
        <v>2.9441703333235036E-3</v>
      </c>
      <c r="N30" s="120">
        <f t="shared" si="10"/>
        <v>440943</v>
      </c>
      <c r="O30" s="125">
        <f t="shared" si="11"/>
        <v>4.7145564029824616E-2</v>
      </c>
      <c r="P30" s="55">
        <f t="shared" si="12"/>
        <v>5.0228538934112832E-2</v>
      </c>
      <c r="Q30" s="125">
        <f t="shared" si="13"/>
        <v>3.9172812413799107E-2</v>
      </c>
      <c r="R30" s="55">
        <f t="shared" si="14"/>
        <v>3.6122291900291106E-2</v>
      </c>
      <c r="S30" s="56">
        <f t="shared" si="15"/>
        <v>441670.26790492533</v>
      </c>
      <c r="T30" s="123">
        <f t="shared" si="16"/>
        <v>0</v>
      </c>
      <c r="U30" s="49">
        <f t="shared" si="17"/>
        <v>3.9172812413799107E-2</v>
      </c>
      <c r="V30" s="49">
        <f t="shared" si="0"/>
        <v>3.6122291900291106E-2</v>
      </c>
      <c r="W30" s="56">
        <f t="shared" si="18"/>
        <v>441670.26790492533</v>
      </c>
      <c r="X30" s="122">
        <f t="shared" si="19"/>
        <v>3.9172812413799107E-2</v>
      </c>
      <c r="Y30" s="55">
        <f t="shared" si="20"/>
        <v>3.6122291900291037E-2</v>
      </c>
      <c r="Z30" s="56">
        <f t="shared" si="21"/>
        <v>441670.26790492533</v>
      </c>
      <c r="AA30" s="124">
        <f t="shared" si="1"/>
        <v>441670.26790492533</v>
      </c>
      <c r="AB30" s="51">
        <f t="shared" si="2"/>
        <v>2634.899589323973</v>
      </c>
      <c r="AC30" s="55">
        <f t="shared" si="3"/>
        <v>3.9172812413799107E-2</v>
      </c>
      <c r="AD30" s="55">
        <f t="shared" si="4"/>
        <v>3.6122291900291037E-2</v>
      </c>
      <c r="AE30" s="116"/>
      <c r="AF30" s="160">
        <v>423310.91657994513</v>
      </c>
      <c r="AG30" s="118">
        <f t="shared" si="5"/>
        <v>2525.3720734784688</v>
      </c>
      <c r="AH30" s="55">
        <f t="shared" si="22"/>
        <v>4.3370843051511399E-2</v>
      </c>
      <c r="AI30" s="55">
        <f t="shared" si="22"/>
        <v>4.3370843051511176E-2</v>
      </c>
      <c r="AJ30" s="119">
        <f t="shared" si="6"/>
        <v>0</v>
      </c>
      <c r="AL30" s="120">
        <v>330222</v>
      </c>
      <c r="AM30" s="50">
        <v>36370</v>
      </c>
      <c r="AN30" s="50">
        <v>74351</v>
      </c>
    </row>
    <row r="31" spans="1:40">
      <c r="A31" s="9" t="s">
        <v>86</v>
      </c>
      <c r="B31" s="23" t="s">
        <v>87</v>
      </c>
      <c r="E31" s="134">
        <v>741476</v>
      </c>
      <c r="F31" s="52">
        <v>348893.9375</v>
      </c>
      <c r="G31" s="251">
        <f t="shared" si="7"/>
        <v>2125.2189284601714</v>
      </c>
      <c r="H31" s="53">
        <v>-1.4285408173419389E-2</v>
      </c>
      <c r="J31" s="131">
        <v>750935.15662468132</v>
      </c>
      <c r="K31" s="54">
        <v>349661.28125</v>
      </c>
      <c r="L31" s="54">
        <f t="shared" si="8"/>
        <v>2147.6074043433464</v>
      </c>
      <c r="M31" s="127">
        <f t="shared" si="9"/>
        <v>2.1993610880670644E-3</v>
      </c>
      <c r="N31" s="120">
        <f t="shared" si="10"/>
        <v>769509</v>
      </c>
      <c r="O31" s="125">
        <f t="shared" si="11"/>
        <v>-1.2596502562482903E-2</v>
      </c>
      <c r="P31" s="55">
        <f t="shared" si="12"/>
        <v>-1.0424845731997534E-2</v>
      </c>
      <c r="Q31" s="125">
        <f t="shared" si="13"/>
        <v>3.8461369316680871E-2</v>
      </c>
      <c r="R31" s="55">
        <f t="shared" si="14"/>
        <v>3.6182430000000002E-2</v>
      </c>
      <c r="S31" s="56">
        <f t="shared" si="15"/>
        <v>769994.18227545521</v>
      </c>
      <c r="T31" s="123">
        <f t="shared" si="16"/>
        <v>0.2978527351999295</v>
      </c>
      <c r="U31" s="49">
        <f t="shared" si="17"/>
        <v>4.0578208184653519E-2</v>
      </c>
      <c r="V31" s="49">
        <f t="shared" si="0"/>
        <v>3.8294623392015913E-2</v>
      </c>
      <c r="W31" s="56">
        <f t="shared" si="18"/>
        <v>771563.76749192411</v>
      </c>
      <c r="X31" s="122">
        <f t="shared" si="19"/>
        <v>4.0578208184653519E-2</v>
      </c>
      <c r="Y31" s="55">
        <f t="shared" si="20"/>
        <v>3.8294623392015836E-2</v>
      </c>
      <c r="Z31" s="56">
        <f t="shared" si="21"/>
        <v>771563.76749192411</v>
      </c>
      <c r="AA31" s="124">
        <f t="shared" si="1"/>
        <v>771563.76749192411</v>
      </c>
      <c r="AB31" s="51">
        <f t="shared" si="2"/>
        <v>2206.6033869511371</v>
      </c>
      <c r="AC31" s="55">
        <f t="shared" si="3"/>
        <v>4.0578208184653519E-2</v>
      </c>
      <c r="AD31" s="55">
        <f t="shared" si="4"/>
        <v>3.8294623392015836E-2</v>
      </c>
      <c r="AE31" s="116"/>
      <c r="AF31" s="160">
        <v>782735.89849704155</v>
      </c>
      <c r="AG31" s="118">
        <f t="shared" si="5"/>
        <v>2238.5546826884815</v>
      </c>
      <c r="AH31" s="55">
        <f t="shared" si="22"/>
        <v>-1.4273180809222463E-2</v>
      </c>
      <c r="AI31" s="55">
        <f t="shared" si="22"/>
        <v>-1.4273180809222574E-2</v>
      </c>
      <c r="AJ31" s="119">
        <f t="shared" si="6"/>
        <v>0</v>
      </c>
      <c r="AL31" s="120">
        <v>590622</v>
      </c>
      <c r="AM31" s="50">
        <v>56666</v>
      </c>
      <c r="AN31" s="50">
        <v>122221</v>
      </c>
    </row>
    <row r="32" spans="1:40">
      <c r="A32" s="9" t="s">
        <v>88</v>
      </c>
      <c r="B32" s="23" t="s">
        <v>89</v>
      </c>
      <c r="E32" s="134">
        <v>363973</v>
      </c>
      <c r="F32" s="52">
        <v>187566.8125</v>
      </c>
      <c r="G32" s="251">
        <f t="shared" si="7"/>
        <v>1940.497869259254</v>
      </c>
      <c r="H32" s="53">
        <v>-2.0438488090660845E-2</v>
      </c>
      <c r="J32" s="131">
        <v>371537.38023723423</v>
      </c>
      <c r="K32" s="54">
        <v>187958.15625</v>
      </c>
      <c r="L32" s="54">
        <f t="shared" si="8"/>
        <v>1976.7026217423552</v>
      </c>
      <c r="M32" s="127">
        <f t="shared" si="9"/>
        <v>2.0864232045314512E-3</v>
      </c>
      <c r="N32" s="120">
        <f t="shared" si="10"/>
        <v>379743</v>
      </c>
      <c r="O32" s="125">
        <f t="shared" si="11"/>
        <v>-2.0359674798816285E-2</v>
      </c>
      <c r="P32" s="55">
        <f t="shared" si="12"/>
        <v>-1.8315730492221793E-2</v>
      </c>
      <c r="Q32" s="125">
        <f t="shared" si="13"/>
        <v>3.8344345066079866E-2</v>
      </c>
      <c r="R32" s="55">
        <f t="shared" si="14"/>
        <v>3.6182430000000002E-2</v>
      </c>
      <c r="S32" s="56">
        <f t="shared" si="15"/>
        <v>379743</v>
      </c>
      <c r="T32" s="123">
        <f t="shared" si="16"/>
        <v>0.52330658549205122</v>
      </c>
      <c r="U32" s="49">
        <f t="shared" si="17"/>
        <v>4.2063064943735462E-2</v>
      </c>
      <c r="V32" s="49">
        <f t="shared" si="0"/>
        <v>3.9893407208696066E-2</v>
      </c>
      <c r="W32" s="56">
        <f t="shared" si="18"/>
        <v>379743</v>
      </c>
      <c r="X32" s="122">
        <f t="shared" si="19"/>
        <v>4.2063064943735462E-2</v>
      </c>
      <c r="Y32" s="55">
        <f t="shared" si="20"/>
        <v>3.9893407208696052E-2</v>
      </c>
      <c r="Z32" s="56">
        <f t="shared" si="21"/>
        <v>379743</v>
      </c>
      <c r="AA32" s="124">
        <f t="shared" si="1"/>
        <v>379743</v>
      </c>
      <c r="AB32" s="51">
        <f t="shared" si="2"/>
        <v>2020.3592521673293</v>
      </c>
      <c r="AC32" s="55">
        <f t="shared" si="3"/>
        <v>4.3327389669013838E-2</v>
      </c>
      <c r="AD32" s="55">
        <f t="shared" si="4"/>
        <v>4.1155099509880388E-2</v>
      </c>
      <c r="AE32" s="116"/>
      <c r="AF32" s="160">
        <v>387262.88823333976</v>
      </c>
      <c r="AG32" s="118">
        <f t="shared" si="5"/>
        <v>2060.3675624389925</v>
      </c>
      <c r="AH32" s="55">
        <f t="shared" si="22"/>
        <v>-1.9418045110505822E-2</v>
      </c>
      <c r="AI32" s="55">
        <f t="shared" si="22"/>
        <v>-1.9418045110505822E-2</v>
      </c>
      <c r="AJ32" s="119">
        <f t="shared" si="6"/>
        <v>0</v>
      </c>
      <c r="AL32" s="120">
        <v>284288</v>
      </c>
      <c r="AM32" s="50">
        <v>29442</v>
      </c>
      <c r="AN32" s="50">
        <v>66013</v>
      </c>
    </row>
    <row r="33" spans="1:40">
      <c r="A33" s="9" t="s">
        <v>90</v>
      </c>
      <c r="B33" s="23" t="s">
        <v>91</v>
      </c>
      <c r="E33" s="134">
        <v>375777</v>
      </c>
      <c r="F33" s="52">
        <v>155548.953125</v>
      </c>
      <c r="G33" s="251">
        <f t="shared" si="7"/>
        <v>2415.8118229058318</v>
      </c>
      <c r="H33" s="53">
        <v>2.5756575862478259E-2</v>
      </c>
      <c r="J33" s="131">
        <v>365259.4210052999</v>
      </c>
      <c r="K33" s="54">
        <v>155685.9375</v>
      </c>
      <c r="L33" s="54">
        <f t="shared" si="8"/>
        <v>2346.129823095293</v>
      </c>
      <c r="M33" s="127">
        <f t="shared" si="9"/>
        <v>8.8065121781899514E-4</v>
      </c>
      <c r="N33" s="120">
        <f t="shared" si="10"/>
        <v>389604</v>
      </c>
      <c r="O33" s="125">
        <f t="shared" si="11"/>
        <v>2.8794819215758105E-2</v>
      </c>
      <c r="P33" s="55">
        <f t="shared" si="12"/>
        <v>2.9700828626186615E-2</v>
      </c>
      <c r="Q33" s="125">
        <f t="shared" si="13"/>
        <v>3.7094945318862038E-2</v>
      </c>
      <c r="R33" s="55">
        <f t="shared" si="14"/>
        <v>3.6182430000000002E-2</v>
      </c>
      <c r="S33" s="56">
        <f t="shared" si="15"/>
        <v>389716.42726708599</v>
      </c>
      <c r="T33" s="123">
        <f t="shared" si="16"/>
        <v>0</v>
      </c>
      <c r="U33" s="49">
        <f t="shared" si="17"/>
        <v>3.7094945318862038E-2</v>
      </c>
      <c r="V33" s="49">
        <f t="shared" si="0"/>
        <v>3.6182430000000002E-2</v>
      </c>
      <c r="W33" s="56">
        <f t="shared" si="18"/>
        <v>389716.42726708599</v>
      </c>
      <c r="X33" s="122">
        <f t="shared" si="19"/>
        <v>3.7094945318862038E-2</v>
      </c>
      <c r="Y33" s="55">
        <f t="shared" si="20"/>
        <v>3.6182429999999988E-2</v>
      </c>
      <c r="Z33" s="56">
        <f t="shared" si="21"/>
        <v>389716.42726708599</v>
      </c>
      <c r="AA33" s="124">
        <f t="shared" si="1"/>
        <v>389716.42726708599</v>
      </c>
      <c r="AB33" s="51">
        <f t="shared" si="2"/>
        <v>2503.2217650812936</v>
      </c>
      <c r="AC33" s="55">
        <f t="shared" si="3"/>
        <v>3.7094945318862038E-2</v>
      </c>
      <c r="AD33" s="55">
        <f t="shared" si="4"/>
        <v>3.6182429999999544E-2</v>
      </c>
      <c r="AE33" s="116"/>
      <c r="AF33" s="160">
        <v>381103.11726549052</v>
      </c>
      <c r="AG33" s="118">
        <f t="shared" si="5"/>
        <v>2447.8968581570862</v>
      </c>
      <c r="AH33" s="55">
        <f t="shared" si="22"/>
        <v>2.2600995928341083E-2</v>
      </c>
      <c r="AI33" s="55">
        <f t="shared" si="22"/>
        <v>2.2600995928341083E-2</v>
      </c>
      <c r="AJ33" s="119">
        <f t="shared" si="6"/>
        <v>0</v>
      </c>
      <c r="AL33" s="120">
        <v>289988</v>
      </c>
      <c r="AM33" s="50">
        <v>27320</v>
      </c>
      <c r="AN33" s="50">
        <v>72296</v>
      </c>
    </row>
    <row r="34" spans="1:40">
      <c r="A34" s="9" t="s">
        <v>92</v>
      </c>
      <c r="B34" s="23" t="s">
        <v>93</v>
      </c>
      <c r="E34" s="134">
        <v>282065</v>
      </c>
      <c r="F34" s="52">
        <v>126104.796875</v>
      </c>
      <c r="G34" s="251">
        <f t="shared" si="7"/>
        <v>2236.7507580190932</v>
      </c>
      <c r="H34" s="53">
        <v>-3.3959622168038273E-3</v>
      </c>
      <c r="J34" s="131">
        <v>282730.08295791462</v>
      </c>
      <c r="K34" s="54">
        <v>126395.96875</v>
      </c>
      <c r="L34" s="54">
        <f t="shared" si="8"/>
        <v>2236.8599707252497</v>
      </c>
      <c r="M34" s="127">
        <f t="shared" si="9"/>
        <v>2.3089674795528925E-3</v>
      </c>
      <c r="N34" s="120">
        <f t="shared" si="10"/>
        <v>292725</v>
      </c>
      <c r="O34" s="125">
        <f t="shared" si="11"/>
        <v>-2.3523600706247816E-3</v>
      </c>
      <c r="P34" s="55">
        <f t="shared" si="12"/>
        <v>-4.882411397488795E-5</v>
      </c>
      <c r="Q34" s="125">
        <f t="shared" si="13"/>
        <v>3.8574941533754181E-2</v>
      </c>
      <c r="R34" s="55">
        <f t="shared" si="14"/>
        <v>3.6182430000000002E-2</v>
      </c>
      <c r="S34" s="56">
        <f t="shared" si="15"/>
        <v>292945.64088371838</v>
      </c>
      <c r="T34" s="123">
        <f t="shared" si="16"/>
        <v>1.3949746849967984E-3</v>
      </c>
      <c r="U34" s="49">
        <f t="shared" si="17"/>
        <v>3.8584856700661918E-2</v>
      </c>
      <c r="V34" s="49">
        <f t="shared" si="0"/>
        <v>3.6192322325849222E-2</v>
      </c>
      <c r="W34" s="56">
        <f t="shared" si="18"/>
        <v>292948.43760527222</v>
      </c>
      <c r="X34" s="122">
        <f t="shared" si="19"/>
        <v>3.8584856700661918E-2</v>
      </c>
      <c r="Y34" s="55">
        <f t="shared" si="20"/>
        <v>3.6192322325849124E-2</v>
      </c>
      <c r="Z34" s="56">
        <f t="shared" si="21"/>
        <v>292948.43760527222</v>
      </c>
      <c r="AA34" s="124">
        <f t="shared" si="1"/>
        <v>292948.43760527222</v>
      </c>
      <c r="AB34" s="51">
        <f t="shared" si="2"/>
        <v>2317.7039624159079</v>
      </c>
      <c r="AC34" s="55">
        <f t="shared" si="3"/>
        <v>3.8584856700661918E-2</v>
      </c>
      <c r="AD34" s="55">
        <f t="shared" si="4"/>
        <v>3.6192322325849346E-2</v>
      </c>
      <c r="AE34" s="116"/>
      <c r="AF34" s="160">
        <v>294851.70416874683</v>
      </c>
      <c r="AG34" s="118">
        <f t="shared" si="5"/>
        <v>2332.7619312917909</v>
      </c>
      <c r="AH34" s="55">
        <f t="shared" si="22"/>
        <v>-6.4549959744690799E-3</v>
      </c>
      <c r="AI34" s="55">
        <f t="shared" si="22"/>
        <v>-6.4549959744689689E-3</v>
      </c>
      <c r="AJ34" s="119">
        <f t="shared" si="6"/>
        <v>0</v>
      </c>
      <c r="AL34" s="120">
        <v>220932</v>
      </c>
      <c r="AM34" s="50">
        <v>20814</v>
      </c>
      <c r="AN34" s="50">
        <v>50979</v>
      </c>
    </row>
    <row r="35" spans="1:40">
      <c r="A35" s="9" t="s">
        <v>94</v>
      </c>
      <c r="B35" s="23" t="s">
        <v>95</v>
      </c>
      <c r="E35" s="134">
        <v>655991</v>
      </c>
      <c r="F35" s="52">
        <v>318037.1875</v>
      </c>
      <c r="G35" s="251">
        <f t="shared" si="7"/>
        <v>2062.6235729115797</v>
      </c>
      <c r="H35" s="53">
        <v>3.4773925593174493E-3</v>
      </c>
      <c r="J35" s="131">
        <v>652781.81335857604</v>
      </c>
      <c r="K35" s="54">
        <v>319476.125</v>
      </c>
      <c r="L35" s="54">
        <f t="shared" si="8"/>
        <v>2043.2882531005284</v>
      </c>
      <c r="M35" s="127">
        <f t="shared" si="9"/>
        <v>4.5244315965409232E-3</v>
      </c>
      <c r="N35" s="120">
        <f t="shared" si="10"/>
        <v>684094</v>
      </c>
      <c r="O35" s="125">
        <f t="shared" si="11"/>
        <v>4.9161704198108502E-3</v>
      </c>
      <c r="P35" s="55">
        <f t="shared" si="12"/>
        <v>9.4628448931330933E-3</v>
      </c>
      <c r="Q35" s="125">
        <f t="shared" si="13"/>
        <v>4.087056652607246E-2</v>
      </c>
      <c r="R35" s="55">
        <f t="shared" si="14"/>
        <v>3.6182430000000002E-2</v>
      </c>
      <c r="S35" s="56">
        <f t="shared" si="15"/>
        <v>684094</v>
      </c>
      <c r="T35" s="123">
        <f t="shared" si="16"/>
        <v>0</v>
      </c>
      <c r="U35" s="49">
        <f t="shared" si="17"/>
        <v>4.087056652607246E-2</v>
      </c>
      <c r="V35" s="49">
        <f t="shared" si="0"/>
        <v>3.6182430000000002E-2</v>
      </c>
      <c r="W35" s="56">
        <f t="shared" si="18"/>
        <v>684094</v>
      </c>
      <c r="X35" s="122">
        <f t="shared" si="19"/>
        <v>4.087056652607246E-2</v>
      </c>
      <c r="Y35" s="55">
        <f t="shared" si="20"/>
        <v>3.6182429999999988E-2</v>
      </c>
      <c r="Z35" s="56">
        <f t="shared" si="21"/>
        <v>684094</v>
      </c>
      <c r="AA35" s="124">
        <f t="shared" si="1"/>
        <v>684094</v>
      </c>
      <c r="AB35" s="51">
        <f t="shared" si="2"/>
        <v>2141.2992911442134</v>
      </c>
      <c r="AC35" s="55">
        <f t="shared" si="3"/>
        <v>4.284052677551986E-2</v>
      </c>
      <c r="AD35" s="55">
        <f t="shared" si="4"/>
        <v>3.8143517443454789E-2</v>
      </c>
      <c r="AE35" s="116"/>
      <c r="AF35" s="160">
        <v>680588.66267948248</v>
      </c>
      <c r="AG35" s="118">
        <f t="shared" si="5"/>
        <v>2130.3271494215178</v>
      </c>
      <c r="AH35" s="55">
        <f t="shared" si="22"/>
        <v>5.1504491813263442E-3</v>
      </c>
      <c r="AI35" s="55">
        <f t="shared" si="22"/>
        <v>5.1504491813265663E-3</v>
      </c>
      <c r="AJ35" s="119">
        <f t="shared" si="6"/>
        <v>0</v>
      </c>
      <c r="AL35" s="120">
        <v>505736</v>
      </c>
      <c r="AM35" s="50">
        <v>49624</v>
      </c>
      <c r="AN35" s="50">
        <v>128734</v>
      </c>
    </row>
    <row r="36" spans="1:40">
      <c r="A36" s="9" t="s">
        <v>96</v>
      </c>
      <c r="B36" s="23" t="s">
        <v>97</v>
      </c>
      <c r="E36" s="134">
        <v>459132</v>
      </c>
      <c r="F36" s="52">
        <v>199834.59375</v>
      </c>
      <c r="G36" s="251">
        <f t="shared" si="7"/>
        <v>2297.5601540461507</v>
      </c>
      <c r="H36" s="53">
        <v>4.8935377353511722E-3</v>
      </c>
      <c r="J36" s="131">
        <v>456320.57959259069</v>
      </c>
      <c r="K36" s="54">
        <v>200353.046875</v>
      </c>
      <c r="L36" s="54">
        <f t="shared" si="8"/>
        <v>2277.5824311635674</v>
      </c>
      <c r="M36" s="127">
        <f t="shared" si="9"/>
        <v>2.594411284207343E-3</v>
      </c>
      <c r="N36" s="120">
        <f t="shared" si="10"/>
        <v>476368</v>
      </c>
      <c r="O36" s="125">
        <f t="shared" si="11"/>
        <v>6.1610642454903441E-3</v>
      </c>
      <c r="P36" s="55">
        <f t="shared" si="12"/>
        <v>8.7714598642987252E-3</v>
      </c>
      <c r="Q36" s="125">
        <f t="shared" si="13"/>
        <v>3.8870713388889477E-2</v>
      </c>
      <c r="R36" s="55">
        <f t="shared" si="14"/>
        <v>3.6182430000000002E-2</v>
      </c>
      <c r="S36" s="56">
        <f t="shared" si="15"/>
        <v>476978.78837966762</v>
      </c>
      <c r="T36" s="123">
        <f t="shared" si="16"/>
        <v>0</v>
      </c>
      <c r="U36" s="49">
        <f t="shared" si="17"/>
        <v>3.8870713388889477E-2</v>
      </c>
      <c r="V36" s="49">
        <f t="shared" si="0"/>
        <v>3.6182430000000002E-2</v>
      </c>
      <c r="W36" s="56">
        <f t="shared" si="18"/>
        <v>476978.78837966762</v>
      </c>
      <c r="X36" s="122">
        <f t="shared" si="19"/>
        <v>3.8870713388889477E-2</v>
      </c>
      <c r="Y36" s="55">
        <f t="shared" si="20"/>
        <v>3.6182429999999988E-2</v>
      </c>
      <c r="Z36" s="56">
        <f t="shared" si="21"/>
        <v>476978.78837966762</v>
      </c>
      <c r="AA36" s="124">
        <f t="shared" si="1"/>
        <v>476978.78837966762</v>
      </c>
      <c r="AB36" s="51">
        <f t="shared" si="2"/>
        <v>2380.6914634907153</v>
      </c>
      <c r="AC36" s="55">
        <f t="shared" si="3"/>
        <v>3.8870713388889477E-2</v>
      </c>
      <c r="AD36" s="55">
        <f t="shared" si="4"/>
        <v>3.618243000000021E-2</v>
      </c>
      <c r="AE36" s="116"/>
      <c r="AF36" s="160">
        <v>475566.58180168626</v>
      </c>
      <c r="AG36" s="118">
        <f t="shared" si="5"/>
        <v>2373.6428730150114</v>
      </c>
      <c r="AH36" s="55">
        <f t="shared" si="22"/>
        <v>2.9695244199692272E-3</v>
      </c>
      <c r="AI36" s="55">
        <f t="shared" si="22"/>
        <v>2.9695244199692272E-3</v>
      </c>
      <c r="AJ36" s="119">
        <f t="shared" si="6"/>
        <v>0</v>
      </c>
      <c r="AL36" s="120">
        <v>364350</v>
      </c>
      <c r="AM36" s="50">
        <v>35420</v>
      </c>
      <c r="AN36" s="50">
        <v>76598</v>
      </c>
    </row>
    <row r="37" spans="1:40">
      <c r="A37" s="9" t="s">
        <v>98</v>
      </c>
      <c r="B37" s="23" t="s">
        <v>99</v>
      </c>
      <c r="E37" s="134">
        <v>550896</v>
      </c>
      <c r="F37" s="52">
        <v>250518.5625</v>
      </c>
      <c r="G37" s="251">
        <f t="shared" si="7"/>
        <v>2199.0226772117935</v>
      </c>
      <c r="H37" s="53">
        <v>3.0364902913699865E-3</v>
      </c>
      <c r="J37" s="131">
        <v>548634.62156769901</v>
      </c>
      <c r="K37" s="54">
        <v>251105.359375</v>
      </c>
      <c r="L37" s="54">
        <f t="shared" si="8"/>
        <v>2184.8781839354119</v>
      </c>
      <c r="M37" s="127">
        <f t="shared" si="9"/>
        <v>2.3423289242288092E-3</v>
      </c>
      <c r="N37" s="120">
        <f t="shared" si="10"/>
        <v>572044</v>
      </c>
      <c r="O37" s="125">
        <f t="shared" si="11"/>
        <v>4.1218296173857194E-3</v>
      </c>
      <c r="P37" s="55">
        <f t="shared" si="12"/>
        <v>6.4738132223483014E-3</v>
      </c>
      <c r="Q37" s="125">
        <f t="shared" si="13"/>
        <v>3.8609510076566655E-2</v>
      </c>
      <c r="R37" s="55">
        <f t="shared" si="14"/>
        <v>3.6182430000000002E-2</v>
      </c>
      <c r="S37" s="56">
        <f t="shared" si="15"/>
        <v>572165.82466314023</v>
      </c>
      <c r="T37" s="123">
        <f t="shared" si="16"/>
        <v>0</v>
      </c>
      <c r="U37" s="49">
        <f t="shared" si="17"/>
        <v>3.8609510076566655E-2</v>
      </c>
      <c r="V37" s="49">
        <f t="shared" si="0"/>
        <v>3.6182430000000002E-2</v>
      </c>
      <c r="W37" s="56">
        <f t="shared" si="18"/>
        <v>572165.82466314023</v>
      </c>
      <c r="X37" s="122">
        <f t="shared" si="19"/>
        <v>3.8609510076566655E-2</v>
      </c>
      <c r="Y37" s="55">
        <f t="shared" si="20"/>
        <v>3.6182429999999988E-2</v>
      </c>
      <c r="Z37" s="56">
        <f t="shared" si="21"/>
        <v>572165.82466314023</v>
      </c>
      <c r="AA37" s="124">
        <f t="shared" si="1"/>
        <v>572165.82466314023</v>
      </c>
      <c r="AB37" s="51">
        <f t="shared" si="2"/>
        <v>2278.5886612984214</v>
      </c>
      <c r="AC37" s="55">
        <f t="shared" si="3"/>
        <v>3.8609510076566655E-2</v>
      </c>
      <c r="AD37" s="55">
        <f t="shared" si="4"/>
        <v>3.6182429999999766E-2</v>
      </c>
      <c r="AE37" s="116"/>
      <c r="AF37" s="160">
        <v>572066.39824630704</v>
      </c>
      <c r="AG37" s="118">
        <f t="shared" si="5"/>
        <v>2278.1927063212729</v>
      </c>
      <c r="AH37" s="55">
        <f t="shared" si="22"/>
        <v>1.7380223194018996E-4</v>
      </c>
      <c r="AI37" s="55">
        <f t="shared" si="22"/>
        <v>1.7380223194018996E-4</v>
      </c>
      <c r="AJ37" s="119">
        <f t="shared" si="6"/>
        <v>0</v>
      </c>
      <c r="AL37" s="120">
        <v>426988</v>
      </c>
      <c r="AM37" s="50">
        <v>42024</v>
      </c>
      <c r="AN37" s="50">
        <v>103032</v>
      </c>
    </row>
    <row r="38" spans="1:40">
      <c r="A38" s="9" t="s">
        <v>100</v>
      </c>
      <c r="B38" s="23" t="s">
        <v>101</v>
      </c>
      <c r="E38" s="134">
        <v>499037</v>
      </c>
      <c r="F38" s="52">
        <v>248209.3125</v>
      </c>
      <c r="G38" s="251">
        <f t="shared" si="7"/>
        <v>2010.5490602815314</v>
      </c>
      <c r="H38" s="53">
        <v>4.8899729559189531E-2</v>
      </c>
      <c r="J38" s="131">
        <v>475935.8228497518</v>
      </c>
      <c r="K38" s="54">
        <v>249686.25</v>
      </c>
      <c r="L38" s="54">
        <f t="shared" si="8"/>
        <v>1906.1354914407652</v>
      </c>
      <c r="M38" s="127">
        <f t="shared" si="9"/>
        <v>5.9503710200237148E-3</v>
      </c>
      <c r="N38" s="120">
        <f t="shared" si="10"/>
        <v>520379</v>
      </c>
      <c r="O38" s="125">
        <f t="shared" si="11"/>
        <v>4.8538429009032713E-2</v>
      </c>
      <c r="P38" s="55">
        <f t="shared" si="12"/>
        <v>5.4777621690389022E-2</v>
      </c>
      <c r="Q38" s="125">
        <f t="shared" si="13"/>
        <v>4.108342815676358E-2</v>
      </c>
      <c r="R38" s="55">
        <f t="shared" si="14"/>
        <v>3.4925239006686912E-2</v>
      </c>
      <c r="S38" s="56">
        <f t="shared" si="15"/>
        <v>520379</v>
      </c>
      <c r="T38" s="123">
        <f t="shared" si="16"/>
        <v>0</v>
      </c>
      <c r="U38" s="49">
        <f t="shared" si="17"/>
        <v>4.108342815676358E-2</v>
      </c>
      <c r="V38" s="49">
        <f t="shared" si="0"/>
        <v>3.4925239006686912E-2</v>
      </c>
      <c r="W38" s="56">
        <f t="shared" si="18"/>
        <v>520379</v>
      </c>
      <c r="X38" s="122">
        <f t="shared" si="19"/>
        <v>4.108342815676358E-2</v>
      </c>
      <c r="Y38" s="55">
        <f t="shared" si="20"/>
        <v>3.4925239006686981E-2</v>
      </c>
      <c r="Z38" s="56">
        <f t="shared" si="21"/>
        <v>520379</v>
      </c>
      <c r="AA38" s="124">
        <f t="shared" si="1"/>
        <v>520379</v>
      </c>
      <c r="AB38" s="51">
        <f t="shared" si="2"/>
        <v>2084.1315851393501</v>
      </c>
      <c r="AC38" s="55">
        <f t="shared" si="3"/>
        <v>4.2766368024815815E-2</v>
      </c>
      <c r="AD38" s="55">
        <f t="shared" si="4"/>
        <v>3.6598223993357992E-2</v>
      </c>
      <c r="AE38" s="116"/>
      <c r="AF38" s="160">
        <v>496500.2905807987</v>
      </c>
      <c r="AG38" s="118">
        <f t="shared" si="5"/>
        <v>1988.4967257139658</v>
      </c>
      <c r="AH38" s="55">
        <f t="shared" si="22"/>
        <v>4.8094049232616509E-2</v>
      </c>
      <c r="AI38" s="55">
        <f t="shared" si="22"/>
        <v>4.8094049232616509E-2</v>
      </c>
      <c r="AJ38" s="119">
        <f t="shared" si="6"/>
        <v>0</v>
      </c>
      <c r="AL38" s="120">
        <v>376812</v>
      </c>
      <c r="AM38" s="50">
        <v>38499</v>
      </c>
      <c r="AN38" s="50">
        <v>105068</v>
      </c>
    </row>
    <row r="39" spans="1:40">
      <c r="A39" s="9" t="s">
        <v>102</v>
      </c>
      <c r="B39" s="23" t="s">
        <v>103</v>
      </c>
      <c r="E39" s="134">
        <v>205565</v>
      </c>
      <c r="F39" s="52">
        <v>108122.484375</v>
      </c>
      <c r="G39" s="251">
        <f t="shared" si="7"/>
        <v>1901.2234244178223</v>
      </c>
      <c r="H39" s="53">
        <v>-2.1467414877971658E-2</v>
      </c>
      <c r="J39" s="131">
        <v>209711.59883552685</v>
      </c>
      <c r="K39" s="54">
        <v>108345.4375</v>
      </c>
      <c r="L39" s="54">
        <f t="shared" si="8"/>
        <v>1935.5831096766474</v>
      </c>
      <c r="M39" s="127">
        <f t="shared" si="9"/>
        <v>2.0620421949122392E-3</v>
      </c>
      <c r="N39" s="120">
        <f t="shared" si="10"/>
        <v>213883</v>
      </c>
      <c r="O39" s="125">
        <f t="shared" si="11"/>
        <v>-1.9772863582900646E-2</v>
      </c>
      <c r="P39" s="55">
        <f t="shared" si="12"/>
        <v>-1.7751593867010529E-2</v>
      </c>
      <c r="Q39" s="125">
        <f t="shared" si="13"/>
        <v>3.8319081892286722E-2</v>
      </c>
      <c r="R39" s="55">
        <f t="shared" si="14"/>
        <v>3.6182430000000002E-2</v>
      </c>
      <c r="S39" s="56">
        <f t="shared" si="15"/>
        <v>213883</v>
      </c>
      <c r="T39" s="123">
        <f t="shared" si="16"/>
        <v>0.50718839620030076</v>
      </c>
      <c r="U39" s="49">
        <f t="shared" si="17"/>
        <v>4.1923175045099459E-2</v>
      </c>
      <c r="V39" s="49">
        <f t="shared" si="0"/>
        <v>3.9779106653791155E-2</v>
      </c>
      <c r="W39" s="56">
        <f t="shared" si="18"/>
        <v>214182.93747814588</v>
      </c>
      <c r="X39" s="122">
        <f t="shared" si="19"/>
        <v>4.1923175045099459E-2</v>
      </c>
      <c r="Y39" s="55">
        <f t="shared" si="20"/>
        <v>3.9779106653791141E-2</v>
      </c>
      <c r="Z39" s="56">
        <f t="shared" si="21"/>
        <v>214182.93747814588</v>
      </c>
      <c r="AA39" s="124">
        <f t="shared" si="1"/>
        <v>214182.93747814588</v>
      </c>
      <c r="AB39" s="51">
        <f t="shared" si="2"/>
        <v>1976.8523937904249</v>
      </c>
      <c r="AC39" s="55">
        <f t="shared" si="3"/>
        <v>4.1923175045099459E-2</v>
      </c>
      <c r="AD39" s="55">
        <f t="shared" si="4"/>
        <v>3.9779106653791141E-2</v>
      </c>
      <c r="AE39" s="116"/>
      <c r="AF39" s="160">
        <v>218483.79463674742</v>
      </c>
      <c r="AG39" s="118">
        <f t="shared" si="5"/>
        <v>2016.5481784754195</v>
      </c>
      <c r="AH39" s="55">
        <f t="shared" si="22"/>
        <v>-1.9685016757202467E-2</v>
      </c>
      <c r="AI39" s="55">
        <f t="shared" si="22"/>
        <v>-1.9685016757202356E-2</v>
      </c>
      <c r="AJ39" s="119">
        <f t="shared" si="6"/>
        <v>0</v>
      </c>
      <c r="AL39" s="120">
        <v>164639</v>
      </c>
      <c r="AM39" s="50">
        <v>16600</v>
      </c>
      <c r="AN39" s="50">
        <v>32644</v>
      </c>
    </row>
    <row r="40" spans="1:40">
      <c r="A40" s="9" t="s">
        <v>104</v>
      </c>
      <c r="B40" s="23" t="s">
        <v>105</v>
      </c>
      <c r="E40" s="134">
        <v>441430</v>
      </c>
      <c r="F40" s="52">
        <v>222454</v>
      </c>
      <c r="G40" s="251">
        <f t="shared" si="7"/>
        <v>1984.3653069848149</v>
      </c>
      <c r="H40" s="53">
        <v>-1.1662011195157307E-2</v>
      </c>
      <c r="J40" s="131">
        <v>447238.50161253463</v>
      </c>
      <c r="K40" s="54">
        <v>223407.53125</v>
      </c>
      <c r="L40" s="54">
        <f t="shared" si="8"/>
        <v>2001.8953663297091</v>
      </c>
      <c r="M40" s="127">
        <f t="shared" si="9"/>
        <v>4.2864198890557592E-3</v>
      </c>
      <c r="N40" s="120">
        <f t="shared" si="10"/>
        <v>460440</v>
      </c>
      <c r="O40" s="125">
        <f t="shared" si="11"/>
        <v>-1.2987481157350822E-2</v>
      </c>
      <c r="P40" s="55">
        <f t="shared" si="12"/>
        <v>-8.7567310658368536E-3</v>
      </c>
      <c r="Q40" s="125">
        <f t="shared" si="13"/>
        <v>4.062394297664218E-2</v>
      </c>
      <c r="R40" s="55">
        <f t="shared" si="14"/>
        <v>3.6182430000000002E-2</v>
      </c>
      <c r="S40" s="56">
        <f t="shared" si="15"/>
        <v>460440</v>
      </c>
      <c r="T40" s="123">
        <f t="shared" si="16"/>
        <v>0.25019231616676724</v>
      </c>
      <c r="U40" s="49">
        <f t="shared" si="17"/>
        <v>4.2405762219321463E-2</v>
      </c>
      <c r="V40" s="49">
        <f t="shared" si="0"/>
        <v>3.7956644215578331E-2</v>
      </c>
      <c r="W40" s="56">
        <f t="shared" si="18"/>
        <v>460440</v>
      </c>
      <c r="X40" s="122">
        <f t="shared" si="19"/>
        <v>4.2405762219321463E-2</v>
      </c>
      <c r="Y40" s="55">
        <f t="shared" si="20"/>
        <v>3.7956644215578317E-2</v>
      </c>
      <c r="Z40" s="56">
        <f t="shared" si="21"/>
        <v>460440</v>
      </c>
      <c r="AA40" s="124">
        <f t="shared" si="1"/>
        <v>460440</v>
      </c>
      <c r="AB40" s="51">
        <f t="shared" si="2"/>
        <v>2060.986921182855</v>
      </c>
      <c r="AC40" s="55">
        <f t="shared" si="3"/>
        <v>4.3064585551503054E-2</v>
      </c>
      <c r="AD40" s="55">
        <f t="shared" si="4"/>
        <v>3.8612655607482171E-2</v>
      </c>
      <c r="AE40" s="116"/>
      <c r="AF40" s="160">
        <v>466177.78880367801</v>
      </c>
      <c r="AG40" s="118">
        <f t="shared" si="5"/>
        <v>2086.6699801718432</v>
      </c>
      <c r="AH40" s="55">
        <f t="shared" si="22"/>
        <v>-1.2308155689704781E-2</v>
      </c>
      <c r="AI40" s="55">
        <f t="shared" si="22"/>
        <v>-1.2308155689704781E-2</v>
      </c>
      <c r="AJ40" s="119">
        <f t="shared" si="6"/>
        <v>0</v>
      </c>
      <c r="AL40" s="120">
        <v>347046</v>
      </c>
      <c r="AM40" s="50">
        <v>34388</v>
      </c>
      <c r="AN40" s="50">
        <v>79006</v>
      </c>
    </row>
    <row r="41" spans="1:40">
      <c r="A41" s="9" t="s">
        <v>106</v>
      </c>
      <c r="B41" s="23" t="s">
        <v>107</v>
      </c>
      <c r="E41" s="134">
        <v>538678</v>
      </c>
      <c r="F41" s="52">
        <v>267133.375</v>
      </c>
      <c r="G41" s="251">
        <f t="shared" si="7"/>
        <v>2016.5132866681299</v>
      </c>
      <c r="H41" s="53">
        <v>1.0148649474293059E-3</v>
      </c>
      <c r="J41" s="131">
        <v>538707.3216808883</v>
      </c>
      <c r="K41" s="54">
        <v>267887.4375</v>
      </c>
      <c r="L41" s="54">
        <f t="shared" si="8"/>
        <v>2010.9465628857208</v>
      </c>
      <c r="M41" s="127">
        <f t="shared" si="9"/>
        <v>2.8227940443608102E-3</v>
      </c>
      <c r="N41" s="120">
        <f t="shared" si="10"/>
        <v>559591</v>
      </c>
      <c r="O41" s="125">
        <f t="shared" si="11"/>
        <v>-5.442970553437565E-5</v>
      </c>
      <c r="P41" s="55">
        <f t="shared" si="12"/>
        <v>2.7682106949777907E-3</v>
      </c>
      <c r="Q41" s="125">
        <f t="shared" si="13"/>
        <v>3.9107359592275293E-2</v>
      </c>
      <c r="R41" s="55">
        <f t="shared" si="14"/>
        <v>3.6182430000000002E-2</v>
      </c>
      <c r="S41" s="56">
        <f t="shared" si="15"/>
        <v>559744.27425044763</v>
      </c>
      <c r="T41" s="123">
        <f t="shared" si="16"/>
        <v>0</v>
      </c>
      <c r="U41" s="49">
        <f t="shared" si="17"/>
        <v>3.9107359592275293E-2</v>
      </c>
      <c r="V41" s="49">
        <f t="shared" ref="V41:V72" si="23">MAX(R41,NewMinGrowthPerHead(P41,$P$2,$L$1,$U$1,$T$2,AG41,G41,T41, $P$1))</f>
        <v>3.6182430000000002E-2</v>
      </c>
      <c r="W41" s="56">
        <f t="shared" si="18"/>
        <v>559744.27425044763</v>
      </c>
      <c r="X41" s="122">
        <f t="shared" si="19"/>
        <v>3.9107359592275293E-2</v>
      </c>
      <c r="Y41" s="55">
        <f t="shared" si="20"/>
        <v>3.6182429999999988E-2</v>
      </c>
      <c r="Z41" s="56">
        <f t="shared" si="21"/>
        <v>559744.27425044763</v>
      </c>
      <c r="AA41" s="124">
        <f t="shared" ref="AA41:AA72" si="24">Z41</f>
        <v>559744.27425044763</v>
      </c>
      <c r="AB41" s="51">
        <f t="shared" ref="AB41:AB72" si="25">AA41/K41*1000</f>
        <v>2089.4756375070692</v>
      </c>
      <c r="AC41" s="55">
        <f t="shared" ref="AC41:AC72" si="26">AA41/E41-1</f>
        <v>3.9107359592275293E-2</v>
      </c>
      <c r="AD41" s="55">
        <f t="shared" ref="AD41:AD72" si="27">AB41/G41-1</f>
        <v>3.6182429999999988E-2</v>
      </c>
      <c r="AE41" s="116"/>
      <c r="AF41" s="160">
        <v>561635.16322216659</v>
      </c>
      <c r="AG41" s="118">
        <f t="shared" ref="AG41:AG72" si="28">AF41/K41*1000</f>
        <v>2096.5341580161503</v>
      </c>
      <c r="AH41" s="55">
        <f t="shared" si="22"/>
        <v>-3.3667567409253474E-3</v>
      </c>
      <c r="AI41" s="55">
        <f t="shared" si="22"/>
        <v>-3.3667567409253474E-3</v>
      </c>
      <c r="AJ41" s="119">
        <f t="shared" ref="AJ41:AJ72" si="29">IF(AF41=N41,1,0)</f>
        <v>0</v>
      </c>
      <c r="AL41" s="120">
        <v>418921</v>
      </c>
      <c r="AM41" s="50">
        <v>43812</v>
      </c>
      <c r="AN41" s="50">
        <v>96858</v>
      </c>
    </row>
    <row r="42" spans="1:40">
      <c r="A42" s="9" t="s">
        <v>108</v>
      </c>
      <c r="B42" s="23" t="s">
        <v>109</v>
      </c>
      <c r="E42" s="134">
        <v>239797</v>
      </c>
      <c r="F42" s="52">
        <v>114212.703125</v>
      </c>
      <c r="G42" s="251">
        <f t="shared" si="7"/>
        <v>2099.5650522127507</v>
      </c>
      <c r="H42" s="53">
        <v>-1.45737858114251E-2</v>
      </c>
      <c r="J42" s="131">
        <v>243200.60436598439</v>
      </c>
      <c r="K42" s="54">
        <v>114388.2109375</v>
      </c>
      <c r="L42" s="54">
        <f t="shared" si="8"/>
        <v>2126.0985058929327</v>
      </c>
      <c r="M42" s="127">
        <f t="shared" si="9"/>
        <v>1.536675060635817E-3</v>
      </c>
      <c r="N42" s="120">
        <f t="shared" si="10"/>
        <v>249664</v>
      </c>
      <c r="O42" s="125">
        <f t="shared" si="11"/>
        <v>-1.3995048963210688E-2</v>
      </c>
      <c r="P42" s="55">
        <f t="shared" si="12"/>
        <v>-1.2479879745288747E-2</v>
      </c>
      <c r="Q42" s="125">
        <f t="shared" si="13"/>
        <v>3.7774705698450095E-2</v>
      </c>
      <c r="R42" s="55">
        <f t="shared" si="14"/>
        <v>3.6182430000000002E-2</v>
      </c>
      <c r="S42" s="56">
        <f t="shared" si="15"/>
        <v>249664</v>
      </c>
      <c r="T42" s="123">
        <f t="shared" si="16"/>
        <v>0.35656799272253559</v>
      </c>
      <c r="U42" s="49">
        <f t="shared" si="17"/>
        <v>4.030715815298036E-2</v>
      </c>
      <c r="V42" s="49">
        <f t="shared" si="23"/>
        <v>3.8710996868883657E-2</v>
      </c>
      <c r="W42" s="56">
        <f t="shared" si="18"/>
        <v>249664</v>
      </c>
      <c r="X42" s="122">
        <f t="shared" si="19"/>
        <v>4.030715815298036E-2</v>
      </c>
      <c r="Y42" s="55">
        <f t="shared" si="20"/>
        <v>3.8710996868883685E-2</v>
      </c>
      <c r="Z42" s="56">
        <f t="shared" si="21"/>
        <v>249664</v>
      </c>
      <c r="AA42" s="124">
        <f t="shared" si="24"/>
        <v>249664</v>
      </c>
      <c r="AB42" s="51">
        <f t="shared" si="25"/>
        <v>2182.602542288319</v>
      </c>
      <c r="AC42" s="55">
        <f t="shared" si="26"/>
        <v>4.1147303761097875E-2</v>
      </c>
      <c r="AD42" s="55">
        <f t="shared" si="27"/>
        <v>3.9549853427048864E-2</v>
      </c>
      <c r="AE42" s="116"/>
      <c r="AF42" s="160">
        <v>253739.3232438445</v>
      </c>
      <c r="AG42" s="118">
        <f t="shared" si="28"/>
        <v>2218.2296686367781</v>
      </c>
      <c r="AH42" s="55">
        <f t="shared" si="22"/>
        <v>-1.6061062951319149E-2</v>
      </c>
      <c r="AI42" s="55">
        <f t="shared" si="22"/>
        <v>-1.6061062951319149E-2</v>
      </c>
      <c r="AJ42" s="119">
        <f t="shared" si="29"/>
        <v>0</v>
      </c>
      <c r="AL42" s="120">
        <v>183669</v>
      </c>
      <c r="AM42" s="50">
        <v>17659</v>
      </c>
      <c r="AN42" s="50">
        <v>48336</v>
      </c>
    </row>
    <row r="43" spans="1:40">
      <c r="A43" s="9" t="s">
        <v>110</v>
      </c>
      <c r="B43" s="23" t="s">
        <v>111</v>
      </c>
      <c r="E43" s="134">
        <v>723611</v>
      </c>
      <c r="F43" s="52">
        <v>330954.25</v>
      </c>
      <c r="G43" s="251">
        <f t="shared" si="7"/>
        <v>2186.4381557269621</v>
      </c>
      <c r="H43" s="53">
        <v>-8.0675858773779918E-3</v>
      </c>
      <c r="J43" s="131">
        <v>729373.60227994167</v>
      </c>
      <c r="K43" s="54">
        <v>331514.75</v>
      </c>
      <c r="L43" s="54">
        <f t="shared" si="8"/>
        <v>2200.1241340843558</v>
      </c>
      <c r="M43" s="127">
        <f t="shared" si="9"/>
        <v>1.6935875577968051E-3</v>
      </c>
      <c r="N43" s="120">
        <f t="shared" si="10"/>
        <v>752741</v>
      </c>
      <c r="O43" s="125">
        <f t="shared" si="11"/>
        <v>-7.9007551986093327E-3</v>
      </c>
      <c r="P43" s="55">
        <f t="shared" si="12"/>
        <v>-6.2205482615140806E-3</v>
      </c>
      <c r="Q43" s="125">
        <f t="shared" si="13"/>
        <v>3.7937295671055749E-2</v>
      </c>
      <c r="R43" s="55">
        <f t="shared" si="14"/>
        <v>3.6182430000000002E-2</v>
      </c>
      <c r="S43" s="56">
        <f t="shared" si="15"/>
        <v>752741</v>
      </c>
      <c r="T43" s="123">
        <f t="shared" si="16"/>
        <v>0.17772995032897371</v>
      </c>
      <c r="U43" s="49">
        <f t="shared" si="17"/>
        <v>3.9199784663174864E-2</v>
      </c>
      <c r="V43" s="49">
        <f t="shared" si="23"/>
        <v>3.7442784471467899E-2</v>
      </c>
      <c r="W43" s="56">
        <f t="shared" si="18"/>
        <v>752741</v>
      </c>
      <c r="X43" s="122">
        <f t="shared" si="19"/>
        <v>3.9199784663174864E-2</v>
      </c>
      <c r="Y43" s="55">
        <f t="shared" si="20"/>
        <v>3.7442784471467982E-2</v>
      </c>
      <c r="Z43" s="56">
        <f t="shared" si="21"/>
        <v>752741</v>
      </c>
      <c r="AA43" s="124">
        <f t="shared" si="24"/>
        <v>752741</v>
      </c>
      <c r="AB43" s="51">
        <f t="shared" si="25"/>
        <v>2270.6108853376809</v>
      </c>
      <c r="AC43" s="55">
        <f t="shared" si="26"/>
        <v>4.0256436123828898E-2</v>
      </c>
      <c r="AD43" s="55">
        <f t="shared" si="27"/>
        <v>3.8497649425959901E-2</v>
      </c>
      <c r="AE43" s="116"/>
      <c r="AF43" s="160">
        <v>760437.13181520416</v>
      </c>
      <c r="AG43" s="118">
        <f t="shared" si="28"/>
        <v>2293.8259362975678</v>
      </c>
      <c r="AH43" s="55">
        <f t="shared" si="22"/>
        <v>-1.0120668091040064E-2</v>
      </c>
      <c r="AI43" s="55">
        <f t="shared" si="22"/>
        <v>-1.0120668091040064E-2</v>
      </c>
      <c r="AJ43" s="119">
        <f t="shared" si="29"/>
        <v>0</v>
      </c>
      <c r="AL43" s="120">
        <v>563693</v>
      </c>
      <c r="AM43" s="50">
        <v>56955</v>
      </c>
      <c r="AN43" s="50">
        <v>132093</v>
      </c>
    </row>
    <row r="44" spans="1:40">
      <c r="A44" s="9" t="s">
        <v>112</v>
      </c>
      <c r="B44" s="23" t="s">
        <v>113</v>
      </c>
      <c r="E44" s="134">
        <v>400423</v>
      </c>
      <c r="F44" s="52">
        <v>180360.34375</v>
      </c>
      <c r="G44" s="251">
        <f t="shared" si="7"/>
        <v>2220.1277269410839</v>
      </c>
      <c r="H44" s="53">
        <v>4.2910006455005867E-3</v>
      </c>
      <c r="J44" s="131">
        <v>399203.94681916916</v>
      </c>
      <c r="K44" s="54">
        <v>181031.734375</v>
      </c>
      <c r="L44" s="54">
        <f t="shared" si="8"/>
        <v>2205.1600411242493</v>
      </c>
      <c r="M44" s="127">
        <f t="shared" si="9"/>
        <v>3.722495816101512E-3</v>
      </c>
      <c r="N44" s="120">
        <f t="shared" si="10"/>
        <v>415699</v>
      </c>
      <c r="O44" s="125">
        <f t="shared" si="11"/>
        <v>3.0537102414547324E-3</v>
      </c>
      <c r="P44" s="55">
        <f t="shared" si="12"/>
        <v>6.7875734811535526E-3</v>
      </c>
      <c r="Q44" s="125">
        <f t="shared" si="13"/>
        <v>4.0039614760392972E-2</v>
      </c>
      <c r="R44" s="55">
        <f t="shared" si="14"/>
        <v>3.6182430000000002E-2</v>
      </c>
      <c r="S44" s="56">
        <f t="shared" si="15"/>
        <v>416455.78266120085</v>
      </c>
      <c r="T44" s="123">
        <f t="shared" si="16"/>
        <v>0</v>
      </c>
      <c r="U44" s="49">
        <f t="shared" si="17"/>
        <v>4.0039614760392972E-2</v>
      </c>
      <c r="V44" s="49">
        <f t="shared" si="23"/>
        <v>3.6182430000000002E-2</v>
      </c>
      <c r="W44" s="56">
        <f t="shared" si="18"/>
        <v>416455.78266120085</v>
      </c>
      <c r="X44" s="122">
        <f t="shared" si="19"/>
        <v>4.0039614760392972E-2</v>
      </c>
      <c r="Y44" s="55">
        <f t="shared" si="20"/>
        <v>3.6182429999999988E-2</v>
      </c>
      <c r="Z44" s="56">
        <f t="shared" si="21"/>
        <v>416455.78266120085</v>
      </c>
      <c r="AA44" s="124">
        <f t="shared" si="24"/>
        <v>416455.78266120085</v>
      </c>
      <c r="AB44" s="51">
        <f t="shared" si="25"/>
        <v>2300.4573430121891</v>
      </c>
      <c r="AC44" s="55">
        <f t="shared" si="26"/>
        <v>4.0039614760392972E-2</v>
      </c>
      <c r="AD44" s="55">
        <f t="shared" si="27"/>
        <v>3.618243000000021E-2</v>
      </c>
      <c r="AE44" s="116"/>
      <c r="AF44" s="160">
        <v>416078.33355576452</v>
      </c>
      <c r="AG44" s="118">
        <f t="shared" si="28"/>
        <v>2298.372354395472</v>
      </c>
      <c r="AH44" s="55">
        <f t="shared" si="22"/>
        <v>9.0715876073299562E-4</v>
      </c>
      <c r="AI44" s="55">
        <f t="shared" si="22"/>
        <v>9.0715876073321766E-4</v>
      </c>
      <c r="AJ44" s="119">
        <f t="shared" si="29"/>
        <v>0</v>
      </c>
      <c r="AL44" s="120">
        <v>319902</v>
      </c>
      <c r="AM44" s="50">
        <v>32056</v>
      </c>
      <c r="AN44" s="50">
        <v>63741</v>
      </c>
    </row>
    <row r="45" spans="1:40">
      <c r="A45" s="9" t="s">
        <v>114</v>
      </c>
      <c r="B45" s="23" t="s">
        <v>115</v>
      </c>
      <c r="E45" s="134">
        <v>320429</v>
      </c>
      <c r="F45" s="52">
        <v>161179.25</v>
      </c>
      <c r="G45" s="251">
        <f t="shared" si="7"/>
        <v>1988.0288560717338</v>
      </c>
      <c r="H45" s="53">
        <v>-9.0921950967643994E-3</v>
      </c>
      <c r="J45" s="131">
        <v>323197.41953447042</v>
      </c>
      <c r="K45" s="54">
        <v>161620.40625</v>
      </c>
      <c r="L45" s="54">
        <f t="shared" si="8"/>
        <v>1999.7315130772381</v>
      </c>
      <c r="M45" s="127">
        <f t="shared" si="9"/>
        <v>2.7370536219768482E-3</v>
      </c>
      <c r="N45" s="120">
        <f t="shared" si="10"/>
        <v>332555</v>
      </c>
      <c r="O45" s="125">
        <f t="shared" si="11"/>
        <v>-8.5657228899228555E-3</v>
      </c>
      <c r="P45" s="55">
        <f t="shared" si="12"/>
        <v>-5.852114110806772E-3</v>
      </c>
      <c r="Q45" s="125">
        <f t="shared" si="13"/>
        <v>3.9018516873060349E-2</v>
      </c>
      <c r="R45" s="55">
        <f t="shared" si="14"/>
        <v>3.6182430000000002E-2</v>
      </c>
      <c r="S45" s="56">
        <f t="shared" si="15"/>
        <v>332931.66434311785</v>
      </c>
      <c r="T45" s="123">
        <f t="shared" si="16"/>
        <v>0.16720326030876489</v>
      </c>
      <c r="U45" s="49">
        <f t="shared" si="17"/>
        <v>4.0207467696538712E-2</v>
      </c>
      <c r="V45" s="49">
        <f t="shared" si="23"/>
        <v>3.7368135483989033E-2</v>
      </c>
      <c r="W45" s="56">
        <f t="shared" si="18"/>
        <v>333312.63866653421</v>
      </c>
      <c r="X45" s="122">
        <f t="shared" si="19"/>
        <v>4.0207467696538712E-2</v>
      </c>
      <c r="Y45" s="55">
        <f t="shared" si="20"/>
        <v>3.7368135483988985E-2</v>
      </c>
      <c r="Z45" s="56">
        <f t="shared" si="21"/>
        <v>333312.63866653421</v>
      </c>
      <c r="AA45" s="124">
        <f t="shared" si="24"/>
        <v>333312.63866653421</v>
      </c>
      <c r="AB45" s="51">
        <f t="shared" si="25"/>
        <v>2062.3177877115022</v>
      </c>
      <c r="AC45" s="55">
        <f t="shared" si="26"/>
        <v>4.0207467696538712E-2</v>
      </c>
      <c r="AD45" s="55">
        <f t="shared" si="27"/>
        <v>3.7368135483989207E-2</v>
      </c>
      <c r="AE45" s="116"/>
      <c r="AF45" s="160">
        <v>336791.07937548676</v>
      </c>
      <c r="AG45" s="118">
        <f t="shared" si="28"/>
        <v>2083.8400743438719</v>
      </c>
      <c r="AH45" s="55">
        <f t="shared" si="22"/>
        <v>-1.0328185400286238E-2</v>
      </c>
      <c r="AI45" s="55">
        <f t="shared" si="22"/>
        <v>-1.0328185400286238E-2</v>
      </c>
      <c r="AJ45" s="119">
        <f t="shared" si="29"/>
        <v>0</v>
      </c>
      <c r="AL45" s="120">
        <v>255542</v>
      </c>
      <c r="AM45" s="50">
        <v>26645</v>
      </c>
      <c r="AN45" s="50">
        <v>50368</v>
      </c>
    </row>
    <row r="46" spans="1:40">
      <c r="A46" s="9" t="s">
        <v>116</v>
      </c>
      <c r="B46" s="23" t="s">
        <v>117</v>
      </c>
      <c r="E46" s="134">
        <v>585641</v>
      </c>
      <c r="F46" s="52">
        <v>267480.9375</v>
      </c>
      <c r="G46" s="251">
        <f t="shared" si="7"/>
        <v>2189.468174718058</v>
      </c>
      <c r="H46" s="53">
        <v>2.0104956499061188E-2</v>
      </c>
      <c r="J46" s="131">
        <v>575208.16341165756</v>
      </c>
      <c r="K46" s="54">
        <v>269068.4375</v>
      </c>
      <c r="L46" s="54">
        <f t="shared" si="8"/>
        <v>2137.7764287632494</v>
      </c>
      <c r="M46" s="127">
        <f t="shared" si="9"/>
        <v>5.9350023775057714E-3</v>
      </c>
      <c r="N46" s="120">
        <f t="shared" si="10"/>
        <v>609723</v>
      </c>
      <c r="O46" s="125">
        <f t="shared" si="11"/>
        <v>1.8137497434778327E-2</v>
      </c>
      <c r="P46" s="55">
        <f t="shared" si="12"/>
        <v>2.418014590268136E-2</v>
      </c>
      <c r="Q46" s="125">
        <f t="shared" si="13"/>
        <v>4.2332175185579635E-2</v>
      </c>
      <c r="R46" s="55">
        <f t="shared" si="14"/>
        <v>3.6182430000000002E-2</v>
      </c>
      <c r="S46" s="56">
        <f t="shared" si="15"/>
        <v>610432.45740785799</v>
      </c>
      <c r="T46" s="123">
        <f t="shared" si="16"/>
        <v>0</v>
      </c>
      <c r="U46" s="49">
        <f t="shared" si="17"/>
        <v>4.2332175185579635E-2</v>
      </c>
      <c r="V46" s="49">
        <f t="shared" si="23"/>
        <v>3.6182430000000002E-2</v>
      </c>
      <c r="W46" s="56">
        <f t="shared" si="18"/>
        <v>610432.45740785799</v>
      </c>
      <c r="X46" s="122">
        <f t="shared" si="19"/>
        <v>4.2332175185579635E-2</v>
      </c>
      <c r="Y46" s="55">
        <f t="shared" si="20"/>
        <v>3.6182429999999988E-2</v>
      </c>
      <c r="Z46" s="56">
        <f t="shared" si="21"/>
        <v>610432.45740785799</v>
      </c>
      <c r="AA46" s="124">
        <f t="shared" si="24"/>
        <v>610432.45740785799</v>
      </c>
      <c r="AB46" s="51">
        <f t="shared" si="25"/>
        <v>2268.6884536870211</v>
      </c>
      <c r="AC46" s="55">
        <f t="shared" si="26"/>
        <v>4.2332175185579635E-2</v>
      </c>
      <c r="AD46" s="55">
        <f t="shared" si="27"/>
        <v>3.6182429999999766E-2</v>
      </c>
      <c r="AE46" s="116"/>
      <c r="AF46" s="160">
        <v>599845.45108359819</v>
      </c>
      <c r="AG46" s="118">
        <f t="shared" si="28"/>
        <v>2229.3415632727201</v>
      </c>
      <c r="AH46" s="55">
        <f t="shared" si="22"/>
        <v>1.7649556740214845E-2</v>
      </c>
      <c r="AI46" s="55">
        <f t="shared" si="22"/>
        <v>1.7649556740214845E-2</v>
      </c>
      <c r="AJ46" s="119">
        <f t="shared" si="29"/>
        <v>0</v>
      </c>
      <c r="AL46" s="120">
        <v>464614</v>
      </c>
      <c r="AM46" s="50">
        <v>45287</v>
      </c>
      <c r="AN46" s="50">
        <v>99822</v>
      </c>
    </row>
    <row r="47" spans="1:40">
      <c r="A47" s="9" t="s">
        <v>118</v>
      </c>
      <c r="B47" s="23" t="s">
        <v>119</v>
      </c>
      <c r="E47" s="134">
        <v>245449</v>
      </c>
      <c r="F47" s="52">
        <v>118797.6484375</v>
      </c>
      <c r="G47" s="251">
        <f t="shared" si="7"/>
        <v>2066.1099207627149</v>
      </c>
      <c r="H47" s="53">
        <v>-1.6562704126775185E-2</v>
      </c>
      <c r="J47" s="131">
        <v>250052.04908630962</v>
      </c>
      <c r="K47" s="54">
        <v>119119.7421875</v>
      </c>
      <c r="L47" s="54">
        <f t="shared" si="8"/>
        <v>2099.1654657270506</v>
      </c>
      <c r="M47" s="127">
        <f t="shared" si="9"/>
        <v>2.7112805197440082E-3</v>
      </c>
      <c r="N47" s="120">
        <f t="shared" si="10"/>
        <v>254930</v>
      </c>
      <c r="O47" s="125">
        <f t="shared" si="11"/>
        <v>-1.8408363791175386E-2</v>
      </c>
      <c r="P47" s="55">
        <f t="shared" si="12"/>
        <v>-1.5746993509578755E-2</v>
      </c>
      <c r="Q47" s="125">
        <f t="shared" si="13"/>
        <v>3.8991811237359952E-2</v>
      </c>
      <c r="R47" s="55">
        <f t="shared" si="14"/>
        <v>3.6182430000000002E-2</v>
      </c>
      <c r="S47" s="56">
        <f t="shared" si="15"/>
        <v>255019.50107639877</v>
      </c>
      <c r="T47" s="123">
        <f t="shared" si="16"/>
        <v>0.44991410027367867</v>
      </c>
      <c r="U47" s="49">
        <f t="shared" si="17"/>
        <v>4.2190983250892211E-2</v>
      </c>
      <c r="V47" s="49">
        <f t="shared" si="23"/>
        <v>3.9372951614431273E-2</v>
      </c>
      <c r="W47" s="56">
        <f t="shared" si="18"/>
        <v>255804.73464794824</v>
      </c>
      <c r="X47" s="122">
        <f t="shared" si="19"/>
        <v>4.2190983250892211E-2</v>
      </c>
      <c r="Y47" s="55">
        <f t="shared" si="20"/>
        <v>3.9372951614431217E-2</v>
      </c>
      <c r="Z47" s="56">
        <f t="shared" si="21"/>
        <v>255804.73464794824</v>
      </c>
      <c r="AA47" s="124">
        <f t="shared" si="24"/>
        <v>255804.73464794824</v>
      </c>
      <c r="AB47" s="51">
        <f t="shared" si="25"/>
        <v>2147.4587667030014</v>
      </c>
      <c r="AC47" s="55">
        <f t="shared" si="26"/>
        <v>4.2190983250892211E-2</v>
      </c>
      <c r="AD47" s="55">
        <f t="shared" si="27"/>
        <v>3.9372951614431217E-2</v>
      </c>
      <c r="AE47" s="116"/>
      <c r="AF47" s="160">
        <v>260667.80098356301</v>
      </c>
      <c r="AG47" s="118">
        <f t="shared" si="28"/>
        <v>2188.2837907192561</v>
      </c>
      <c r="AH47" s="55">
        <f t="shared" si="22"/>
        <v>-1.8656183530398662E-2</v>
      </c>
      <c r="AI47" s="55">
        <f t="shared" si="22"/>
        <v>-1.8656183530398551E-2</v>
      </c>
      <c r="AJ47" s="119">
        <f t="shared" si="29"/>
        <v>0</v>
      </c>
      <c r="AL47" s="120">
        <v>195104</v>
      </c>
      <c r="AM47" s="50">
        <v>20373</v>
      </c>
      <c r="AN47" s="50">
        <v>39453</v>
      </c>
    </row>
    <row r="48" spans="1:40">
      <c r="A48" s="9" t="s">
        <v>120</v>
      </c>
      <c r="B48" s="23" t="s">
        <v>121</v>
      </c>
      <c r="E48" s="134">
        <v>668393</v>
      </c>
      <c r="F48" s="52">
        <v>336312.5</v>
      </c>
      <c r="G48" s="251">
        <f t="shared" si="7"/>
        <v>1987.4164653410146</v>
      </c>
      <c r="H48" s="53">
        <v>-7.0113056845294564E-3</v>
      </c>
      <c r="J48" s="131">
        <v>671655.26047333831</v>
      </c>
      <c r="K48" s="54">
        <v>336869.125</v>
      </c>
      <c r="L48" s="54">
        <f t="shared" si="8"/>
        <v>1993.8166208415162</v>
      </c>
      <c r="M48" s="127">
        <f t="shared" si="9"/>
        <v>1.6550826983832145E-3</v>
      </c>
      <c r="N48" s="120">
        <f t="shared" si="10"/>
        <v>692140</v>
      </c>
      <c r="O48" s="125">
        <f t="shared" si="11"/>
        <v>-4.8570459658713316E-3</v>
      </c>
      <c r="P48" s="55">
        <f t="shared" si="12"/>
        <v>-3.2100020802315887E-3</v>
      </c>
      <c r="Q48" s="125">
        <f t="shared" si="13"/>
        <v>3.789739761226163E-2</v>
      </c>
      <c r="R48" s="55">
        <f t="shared" si="14"/>
        <v>3.6182430000000002E-2</v>
      </c>
      <c r="S48" s="56">
        <f t="shared" si="15"/>
        <v>693723.35528225242</v>
      </c>
      <c r="T48" s="123">
        <f t="shared" si="16"/>
        <v>9.171434514947395E-2</v>
      </c>
      <c r="U48" s="49">
        <f t="shared" si="17"/>
        <v>3.8548857313229767E-2</v>
      </c>
      <c r="V48" s="49">
        <f t="shared" si="23"/>
        <v>3.683281326288243E-2</v>
      </c>
      <c r="W48" s="56">
        <f t="shared" si="18"/>
        <v>694158.78638616158</v>
      </c>
      <c r="X48" s="122">
        <f t="shared" si="19"/>
        <v>3.8548857313229767E-2</v>
      </c>
      <c r="Y48" s="55">
        <f t="shared" si="20"/>
        <v>3.6832813262882347E-2</v>
      </c>
      <c r="Z48" s="56">
        <f t="shared" si="21"/>
        <v>694158.78638616158</v>
      </c>
      <c r="AA48" s="124">
        <f t="shared" si="24"/>
        <v>694158.78638616158</v>
      </c>
      <c r="AB48" s="51">
        <f t="shared" si="25"/>
        <v>2060.6186048844979</v>
      </c>
      <c r="AC48" s="55">
        <f t="shared" si="26"/>
        <v>3.8548857313229767E-2</v>
      </c>
      <c r="AD48" s="55">
        <f t="shared" si="27"/>
        <v>3.6832813262882347E-2</v>
      </c>
      <c r="AE48" s="116"/>
      <c r="AF48" s="160">
        <v>699979.45189215313</v>
      </c>
      <c r="AG48" s="118">
        <f t="shared" si="28"/>
        <v>2077.8973195960098</v>
      </c>
      <c r="AH48" s="55">
        <f t="shared" si="22"/>
        <v>-8.3154805334033632E-3</v>
      </c>
      <c r="AI48" s="55">
        <f t="shared" si="22"/>
        <v>-8.3154805334034743E-3</v>
      </c>
      <c r="AJ48" s="119">
        <f t="shared" si="29"/>
        <v>0</v>
      </c>
      <c r="AL48" s="120">
        <v>533173</v>
      </c>
      <c r="AM48" s="50">
        <v>59018</v>
      </c>
      <c r="AN48" s="50">
        <v>99949</v>
      </c>
    </row>
    <row r="49" spans="1:40">
      <c r="A49" s="9" t="s">
        <v>122</v>
      </c>
      <c r="B49" s="23" t="s">
        <v>123</v>
      </c>
      <c r="E49" s="134">
        <v>441694</v>
      </c>
      <c r="F49" s="52">
        <v>223652.9375</v>
      </c>
      <c r="G49" s="251">
        <f t="shared" si="7"/>
        <v>1974.908109579379</v>
      </c>
      <c r="H49" s="53">
        <v>1.0846825548125993E-2</v>
      </c>
      <c r="J49" s="131">
        <v>436751.02650143928</v>
      </c>
      <c r="K49" s="54">
        <v>224282.46875</v>
      </c>
      <c r="L49" s="54">
        <f t="shared" si="8"/>
        <v>1947.3257492464591</v>
      </c>
      <c r="M49" s="127">
        <f t="shared" si="9"/>
        <v>2.8147685294765967E-3</v>
      </c>
      <c r="N49" s="120">
        <f t="shared" si="10"/>
        <v>458496</v>
      </c>
      <c r="O49" s="125">
        <f t="shared" si="11"/>
        <v>1.1317600185524634E-2</v>
      </c>
      <c r="P49" s="55">
        <f t="shared" si="12"/>
        <v>1.416422513983262E-2</v>
      </c>
      <c r="Q49" s="125">
        <f t="shared" si="13"/>
        <v>3.9099043694760471E-2</v>
      </c>
      <c r="R49" s="55">
        <f t="shared" si="14"/>
        <v>3.6182430000000002E-2</v>
      </c>
      <c r="S49" s="56">
        <f t="shared" si="15"/>
        <v>458963.81300571351</v>
      </c>
      <c r="T49" s="123">
        <f t="shared" si="16"/>
        <v>0</v>
      </c>
      <c r="U49" s="49">
        <f t="shared" si="17"/>
        <v>3.9099043694760471E-2</v>
      </c>
      <c r="V49" s="49">
        <f t="shared" si="23"/>
        <v>3.6182430000000002E-2</v>
      </c>
      <c r="W49" s="56">
        <f t="shared" si="18"/>
        <v>458963.81300571351</v>
      </c>
      <c r="X49" s="122">
        <f t="shared" si="19"/>
        <v>3.9099043694760471E-2</v>
      </c>
      <c r="Y49" s="55">
        <f t="shared" si="20"/>
        <v>3.6182429999999988E-2</v>
      </c>
      <c r="Z49" s="56">
        <f t="shared" si="21"/>
        <v>458963.81300571351</v>
      </c>
      <c r="AA49" s="124">
        <f t="shared" si="24"/>
        <v>458963.81300571351</v>
      </c>
      <c r="AB49" s="51">
        <f t="shared" si="25"/>
        <v>2046.3650840106666</v>
      </c>
      <c r="AC49" s="55">
        <f t="shared" si="26"/>
        <v>3.9099043694760471E-2</v>
      </c>
      <c r="AD49" s="55">
        <f t="shared" si="27"/>
        <v>3.6182429999999766E-2</v>
      </c>
      <c r="AE49" s="116"/>
      <c r="AF49" s="160">
        <v>455548.40519645717</v>
      </c>
      <c r="AG49" s="118">
        <f t="shared" si="28"/>
        <v>2031.136930743532</v>
      </c>
      <c r="AH49" s="55">
        <f t="shared" si="22"/>
        <v>7.4973543322656155E-3</v>
      </c>
      <c r="AI49" s="55">
        <f t="shared" si="22"/>
        <v>7.4973543322656155E-3</v>
      </c>
      <c r="AJ49" s="119">
        <f t="shared" si="29"/>
        <v>0</v>
      </c>
      <c r="AL49" s="120">
        <v>345539</v>
      </c>
      <c r="AM49" s="50">
        <v>36597</v>
      </c>
      <c r="AN49" s="50">
        <v>76360</v>
      </c>
    </row>
    <row r="50" spans="1:40">
      <c r="A50" s="9" t="s">
        <v>124</v>
      </c>
      <c r="B50" s="23" t="s">
        <v>125</v>
      </c>
      <c r="E50" s="134">
        <v>256260</v>
      </c>
      <c r="F50" s="52">
        <v>139954.5</v>
      </c>
      <c r="G50" s="251">
        <f t="shared" si="7"/>
        <v>1831.0236541161592</v>
      </c>
      <c r="H50" s="53">
        <v>-3.8543763582340018E-2</v>
      </c>
      <c r="J50" s="131">
        <v>265065.80210528307</v>
      </c>
      <c r="K50" s="54">
        <v>139737.625</v>
      </c>
      <c r="L50" s="54">
        <f t="shared" si="8"/>
        <v>1896.8821182217966</v>
      </c>
      <c r="M50" s="127">
        <f t="shared" si="9"/>
        <v>-1.5496107663561798E-3</v>
      </c>
      <c r="N50" s="120">
        <f t="shared" si="10"/>
        <v>265433</v>
      </c>
      <c r="O50" s="125">
        <f t="shared" si="11"/>
        <v>-3.3221192757960649E-2</v>
      </c>
      <c r="P50" s="55">
        <f t="shared" si="12"/>
        <v>-3.4719323606347996E-2</v>
      </c>
      <c r="Q50" s="125">
        <f t="shared" si="13"/>
        <v>3.4576750550562974E-2</v>
      </c>
      <c r="R50" s="55">
        <f t="shared" si="14"/>
        <v>3.6182430000000002E-2</v>
      </c>
      <c r="S50" s="56">
        <f t="shared" si="15"/>
        <v>265433</v>
      </c>
      <c r="T50" s="123">
        <f t="shared" si="16"/>
        <v>0.99198067446708549</v>
      </c>
      <c r="U50" s="49">
        <f t="shared" si="17"/>
        <v>4.1600383200659952E-2</v>
      </c>
      <c r="V50" s="49">
        <f t="shared" si="23"/>
        <v>4.3216963438850099E-2</v>
      </c>
      <c r="W50" s="56">
        <f t="shared" si="18"/>
        <v>266920.51419900113</v>
      </c>
      <c r="X50" s="122">
        <f t="shared" si="19"/>
        <v>4.1600383200659952E-2</v>
      </c>
      <c r="Y50" s="55">
        <f t="shared" si="20"/>
        <v>4.3216963438850176E-2</v>
      </c>
      <c r="Z50" s="56">
        <f t="shared" si="21"/>
        <v>266920.51419900113</v>
      </c>
      <c r="AA50" s="124">
        <f t="shared" si="24"/>
        <v>266920.51419900113</v>
      </c>
      <c r="AB50" s="51">
        <f t="shared" si="25"/>
        <v>1910.1549364317673</v>
      </c>
      <c r="AC50" s="55">
        <f t="shared" si="26"/>
        <v>4.1600383200659952E-2</v>
      </c>
      <c r="AD50" s="55">
        <f t="shared" si="27"/>
        <v>4.3216963438850398E-2</v>
      </c>
      <c r="AE50" s="116"/>
      <c r="AF50" s="160">
        <v>276583.60056129261</v>
      </c>
      <c r="AG50" s="118">
        <f t="shared" si="28"/>
        <v>1979.3065794648551</v>
      </c>
      <c r="AH50" s="55">
        <f t="shared" si="22"/>
        <v>-3.493730771702086E-2</v>
      </c>
      <c r="AI50" s="55">
        <f t="shared" si="22"/>
        <v>-3.4937307717020971E-2</v>
      </c>
      <c r="AJ50" s="119">
        <f t="shared" si="29"/>
        <v>0</v>
      </c>
      <c r="AL50" s="120">
        <v>196281</v>
      </c>
      <c r="AM50" s="50">
        <v>24439</v>
      </c>
      <c r="AN50" s="50">
        <v>44713</v>
      </c>
    </row>
    <row r="51" spans="1:40">
      <c r="A51" s="9" t="s">
        <v>126</v>
      </c>
      <c r="B51" s="23" t="s">
        <v>127</v>
      </c>
      <c r="E51" s="134">
        <v>685511</v>
      </c>
      <c r="F51" s="52">
        <v>323321.6875</v>
      </c>
      <c r="G51" s="251">
        <f t="shared" si="7"/>
        <v>2120.2134793385922</v>
      </c>
      <c r="H51" s="53">
        <v>-3.1444524221363457E-3</v>
      </c>
      <c r="J51" s="131">
        <v>687225.67161216296</v>
      </c>
      <c r="K51" s="54">
        <v>323822.3125</v>
      </c>
      <c r="L51" s="54">
        <f t="shared" si="8"/>
        <v>2122.2307576849353</v>
      </c>
      <c r="M51" s="127">
        <f t="shared" si="9"/>
        <v>1.548380511901204E-3</v>
      </c>
      <c r="N51" s="120">
        <f t="shared" si="10"/>
        <v>710478</v>
      </c>
      <c r="O51" s="125">
        <f t="shared" si="11"/>
        <v>-2.4950633874611938E-3</v>
      </c>
      <c r="P51" s="55">
        <f t="shared" si="12"/>
        <v>-9.5054618308509919E-4</v>
      </c>
      <c r="Q51" s="125">
        <f t="shared" si="13"/>
        <v>3.7786834681386328E-2</v>
      </c>
      <c r="R51" s="55">
        <f t="shared" si="14"/>
        <v>3.6182430000000002E-2</v>
      </c>
      <c r="S51" s="56">
        <f t="shared" si="15"/>
        <v>711414.29082927178</v>
      </c>
      <c r="T51" s="123">
        <f t="shared" si="16"/>
        <v>2.7158462373859975E-2</v>
      </c>
      <c r="U51" s="49">
        <f t="shared" si="17"/>
        <v>3.797972445259501E-2</v>
      </c>
      <c r="V51" s="49">
        <f t="shared" si="23"/>
        <v>3.6375021566180769E-2</v>
      </c>
      <c r="W51" s="56">
        <f t="shared" si="18"/>
        <v>711546.51888922288</v>
      </c>
      <c r="X51" s="122">
        <f t="shared" si="19"/>
        <v>3.797972445259501E-2</v>
      </c>
      <c r="Y51" s="55">
        <f t="shared" si="20"/>
        <v>3.6375021566180665E-2</v>
      </c>
      <c r="Z51" s="56">
        <f t="shared" si="21"/>
        <v>711546.51888922288</v>
      </c>
      <c r="AA51" s="124">
        <f t="shared" si="24"/>
        <v>711546.51888922288</v>
      </c>
      <c r="AB51" s="51">
        <f t="shared" si="25"/>
        <v>2197.336290374441</v>
      </c>
      <c r="AC51" s="55">
        <f t="shared" si="26"/>
        <v>3.797972445259501E-2</v>
      </c>
      <c r="AD51" s="55">
        <f t="shared" si="27"/>
        <v>3.6375021566180887E-2</v>
      </c>
      <c r="AE51" s="116"/>
      <c r="AF51" s="160">
        <v>716637.07311441493</v>
      </c>
      <c r="AG51" s="118">
        <f t="shared" si="28"/>
        <v>2213.0564987377602</v>
      </c>
      <c r="AH51" s="55">
        <f t="shared" si="22"/>
        <v>-7.1033922415835171E-3</v>
      </c>
      <c r="AI51" s="55">
        <f t="shared" si="22"/>
        <v>-7.1033922415832951E-3</v>
      </c>
      <c r="AJ51" s="119">
        <f t="shared" si="29"/>
        <v>0</v>
      </c>
      <c r="AL51" s="120">
        <v>543243</v>
      </c>
      <c r="AM51" s="50">
        <v>53656</v>
      </c>
      <c r="AN51" s="50">
        <v>113579</v>
      </c>
    </row>
    <row r="52" spans="1:40">
      <c r="A52" s="9" t="s">
        <v>128</v>
      </c>
      <c r="B52" s="23" t="s">
        <v>129</v>
      </c>
      <c r="E52" s="134">
        <v>617786</v>
      </c>
      <c r="F52" s="52">
        <v>306600.3125</v>
      </c>
      <c r="G52" s="251">
        <f t="shared" si="7"/>
        <v>2014.9555457481799</v>
      </c>
      <c r="H52" s="53">
        <v>-3.1320217294277697E-2</v>
      </c>
      <c r="J52" s="131">
        <v>638809.82730305428</v>
      </c>
      <c r="K52" s="54">
        <v>307151.28125</v>
      </c>
      <c r="L52" s="54">
        <f t="shared" si="8"/>
        <v>2079.7889063113075</v>
      </c>
      <c r="M52" s="127">
        <f t="shared" si="9"/>
        <v>1.7970260548902939E-3</v>
      </c>
      <c r="N52" s="120">
        <f t="shared" si="10"/>
        <v>643878</v>
      </c>
      <c r="O52" s="125">
        <f t="shared" si="11"/>
        <v>-3.2910932807363458E-2</v>
      </c>
      <c r="P52" s="55">
        <f t="shared" si="12"/>
        <v>-3.117304855621883E-2</v>
      </c>
      <c r="Q52" s="125">
        <f t="shared" si="13"/>
        <v>3.8044476824329543E-2</v>
      </c>
      <c r="R52" s="55">
        <f t="shared" si="14"/>
        <v>3.6182430000000002E-2</v>
      </c>
      <c r="S52" s="56">
        <f t="shared" si="15"/>
        <v>643878</v>
      </c>
      <c r="T52" s="123">
        <f t="shared" si="16"/>
        <v>0.89065853017768082</v>
      </c>
      <c r="U52" s="49">
        <f t="shared" si="17"/>
        <v>4.4371844285020723E-2</v>
      </c>
      <c r="V52" s="49">
        <f t="shared" si="23"/>
        <v>4.2498447412837072E-2</v>
      </c>
      <c r="W52" s="56">
        <f t="shared" si="18"/>
        <v>645198.30419346585</v>
      </c>
      <c r="X52" s="122">
        <f t="shared" si="19"/>
        <v>4.4371844285020723E-2</v>
      </c>
      <c r="Y52" s="55">
        <f t="shared" si="20"/>
        <v>4.2498447412837148E-2</v>
      </c>
      <c r="Z52" s="56">
        <f t="shared" si="21"/>
        <v>645198.30419346585</v>
      </c>
      <c r="AA52" s="124">
        <f t="shared" si="24"/>
        <v>645198.30419346585</v>
      </c>
      <c r="AB52" s="51">
        <f t="shared" si="25"/>
        <v>2100.5880280483639</v>
      </c>
      <c r="AC52" s="55">
        <f t="shared" si="26"/>
        <v>4.4371844285020723E-2</v>
      </c>
      <c r="AD52" s="55">
        <f t="shared" si="27"/>
        <v>4.249844741283737E-2</v>
      </c>
      <c r="AE52" s="116"/>
      <c r="AF52" s="160">
        <v>666159.85657938791</v>
      </c>
      <c r="AG52" s="118">
        <f t="shared" si="28"/>
        <v>2168.8330710142136</v>
      </c>
      <c r="AH52" s="55">
        <f t="shared" si="22"/>
        <v>-3.1466249698016813E-2</v>
      </c>
      <c r="AI52" s="55">
        <f t="shared" si="22"/>
        <v>-3.1466249698016702E-2</v>
      </c>
      <c r="AJ52" s="119">
        <f t="shared" si="29"/>
        <v>0</v>
      </c>
      <c r="AL52" s="120">
        <v>481555</v>
      </c>
      <c r="AM52" s="50">
        <v>52190</v>
      </c>
      <c r="AN52" s="50">
        <v>110133</v>
      </c>
    </row>
    <row r="53" spans="1:40">
      <c r="A53" s="9" t="s">
        <v>130</v>
      </c>
      <c r="B53" s="23" t="s">
        <v>131</v>
      </c>
      <c r="E53" s="134">
        <v>461092</v>
      </c>
      <c r="F53" s="52">
        <v>252882.71875</v>
      </c>
      <c r="G53" s="251">
        <f t="shared" si="7"/>
        <v>1823.3432568234755</v>
      </c>
      <c r="H53" s="53">
        <v>4.6784997916560211E-3</v>
      </c>
      <c r="J53" s="131">
        <v>458793.22791822045</v>
      </c>
      <c r="K53" s="54">
        <v>253765.15625</v>
      </c>
      <c r="L53" s="54">
        <f t="shared" si="8"/>
        <v>1807.9441429154851</v>
      </c>
      <c r="M53" s="127">
        <f t="shared" si="9"/>
        <v>3.4895128633616324E-3</v>
      </c>
      <c r="N53" s="120">
        <f t="shared" si="10"/>
        <v>478528</v>
      </c>
      <c r="O53" s="125">
        <f t="shared" si="11"/>
        <v>5.0104751811839154E-3</v>
      </c>
      <c r="P53" s="55">
        <f t="shared" si="12"/>
        <v>8.5174721621419369E-3</v>
      </c>
      <c r="Q53" s="125">
        <f t="shared" si="13"/>
        <v>3.9798201918274323E-2</v>
      </c>
      <c r="R53" s="55">
        <f t="shared" si="14"/>
        <v>3.6182430000000002E-2</v>
      </c>
      <c r="S53" s="56">
        <f t="shared" si="15"/>
        <v>479442.63251890097</v>
      </c>
      <c r="T53" s="123">
        <f t="shared" si="16"/>
        <v>0</v>
      </c>
      <c r="U53" s="49">
        <f t="shared" si="17"/>
        <v>3.9798201918274323E-2</v>
      </c>
      <c r="V53" s="49">
        <f t="shared" si="23"/>
        <v>3.6182430000000002E-2</v>
      </c>
      <c r="W53" s="56">
        <f t="shared" si="18"/>
        <v>479442.63251890097</v>
      </c>
      <c r="X53" s="122">
        <f t="shared" si="19"/>
        <v>3.9798201918274323E-2</v>
      </c>
      <c r="Y53" s="55">
        <f t="shared" si="20"/>
        <v>3.6182429999999988E-2</v>
      </c>
      <c r="Z53" s="56">
        <f t="shared" si="21"/>
        <v>479442.63251890097</v>
      </c>
      <c r="AA53" s="124">
        <f t="shared" si="24"/>
        <v>479442.63251890097</v>
      </c>
      <c r="AB53" s="51">
        <f t="shared" si="25"/>
        <v>1889.316246579463</v>
      </c>
      <c r="AC53" s="55">
        <f t="shared" si="26"/>
        <v>3.9798201918274323E-2</v>
      </c>
      <c r="AD53" s="55">
        <f t="shared" si="27"/>
        <v>3.6182429999999988E-2</v>
      </c>
      <c r="AE53" s="116"/>
      <c r="AF53" s="160">
        <v>478131.77485568321</v>
      </c>
      <c r="AG53" s="118">
        <f t="shared" si="28"/>
        <v>1884.1506135879647</v>
      </c>
      <c r="AH53" s="55">
        <f t="shared" si="22"/>
        <v>2.7416242386597567E-3</v>
      </c>
      <c r="AI53" s="55">
        <f t="shared" si="22"/>
        <v>2.7416242386597567E-3</v>
      </c>
      <c r="AJ53" s="119">
        <f t="shared" si="29"/>
        <v>0</v>
      </c>
      <c r="AL53" s="120">
        <v>368656</v>
      </c>
      <c r="AM53" s="50">
        <v>40865</v>
      </c>
      <c r="AN53" s="50">
        <v>69007</v>
      </c>
    </row>
    <row r="54" spans="1:40">
      <c r="A54" s="9" t="s">
        <v>132</v>
      </c>
      <c r="B54" s="23" t="s">
        <v>133</v>
      </c>
      <c r="E54" s="134">
        <v>295213</v>
      </c>
      <c r="F54" s="52">
        <v>144168.25</v>
      </c>
      <c r="G54" s="251">
        <f t="shared" si="7"/>
        <v>2047.69774204792</v>
      </c>
      <c r="H54" s="53">
        <v>1.6053441878000285E-2</v>
      </c>
      <c r="J54" s="131">
        <v>290932.28781237436</v>
      </c>
      <c r="K54" s="54">
        <v>144181.875</v>
      </c>
      <c r="L54" s="54">
        <f t="shared" si="8"/>
        <v>2017.8145679710044</v>
      </c>
      <c r="M54" s="127">
        <f t="shared" si="9"/>
        <v>9.4507632575124845E-5</v>
      </c>
      <c r="N54" s="120">
        <f t="shared" si="10"/>
        <v>305792</v>
      </c>
      <c r="O54" s="125">
        <f t="shared" si="11"/>
        <v>1.471377487804415E-2</v>
      </c>
      <c r="P54" s="55">
        <f t="shared" si="12"/>
        <v>1.4809673074649421E-2</v>
      </c>
      <c r="Q54" s="125">
        <f t="shared" si="13"/>
        <v>3.6280357148375186E-2</v>
      </c>
      <c r="R54" s="55">
        <f t="shared" si="14"/>
        <v>3.6182430000000002E-2</v>
      </c>
      <c r="S54" s="56">
        <f t="shared" si="15"/>
        <v>305923.43307484325</v>
      </c>
      <c r="T54" s="123">
        <f t="shared" si="16"/>
        <v>0</v>
      </c>
      <c r="U54" s="49">
        <f t="shared" si="17"/>
        <v>3.6280357148375186E-2</v>
      </c>
      <c r="V54" s="49">
        <f t="shared" si="23"/>
        <v>3.6182430000000002E-2</v>
      </c>
      <c r="W54" s="56">
        <f t="shared" si="18"/>
        <v>305923.43307484325</v>
      </c>
      <c r="X54" s="122">
        <f t="shared" si="19"/>
        <v>3.6280357148375186E-2</v>
      </c>
      <c r="Y54" s="55">
        <f t="shared" si="20"/>
        <v>3.6182429999999988E-2</v>
      </c>
      <c r="Z54" s="56">
        <f t="shared" si="21"/>
        <v>305923.43307484325</v>
      </c>
      <c r="AA54" s="124">
        <f t="shared" si="24"/>
        <v>305923.43307484325</v>
      </c>
      <c r="AB54" s="51">
        <f t="shared" si="25"/>
        <v>2121.7884222607263</v>
      </c>
      <c r="AC54" s="55">
        <f t="shared" si="26"/>
        <v>3.6280357148375186E-2</v>
      </c>
      <c r="AD54" s="55">
        <f t="shared" si="27"/>
        <v>3.6182429999999766E-2</v>
      </c>
      <c r="AE54" s="116"/>
      <c r="AF54" s="160">
        <v>303415.50724423735</v>
      </c>
      <c r="AG54" s="118">
        <f t="shared" si="28"/>
        <v>2104.3942398740296</v>
      </c>
      <c r="AH54" s="55">
        <f t="shared" si="22"/>
        <v>8.2656481647365165E-3</v>
      </c>
      <c r="AI54" s="55">
        <f t="shared" si="22"/>
        <v>8.2656481647365165E-3</v>
      </c>
      <c r="AJ54" s="119">
        <f t="shared" si="29"/>
        <v>0</v>
      </c>
      <c r="AL54" s="120">
        <v>224307</v>
      </c>
      <c r="AM54" s="50">
        <v>26384</v>
      </c>
      <c r="AN54" s="50">
        <v>55101</v>
      </c>
    </row>
    <row r="55" spans="1:40">
      <c r="A55" s="9" t="s">
        <v>134</v>
      </c>
      <c r="B55" s="23" t="s">
        <v>135</v>
      </c>
      <c r="E55" s="134">
        <v>302748</v>
      </c>
      <c r="F55" s="52">
        <v>163457.59375</v>
      </c>
      <c r="G55" s="251">
        <f t="shared" si="7"/>
        <v>1852.1501085048244</v>
      </c>
      <c r="H55" s="53">
        <v>-6.223936503149341E-3</v>
      </c>
      <c r="J55" s="131">
        <v>304953.24188667675</v>
      </c>
      <c r="K55" s="54">
        <v>163536.34375</v>
      </c>
      <c r="L55" s="54">
        <f t="shared" si="8"/>
        <v>1864.7429366090175</v>
      </c>
      <c r="M55" s="127">
        <f t="shared" si="9"/>
        <v>4.8177633227886041E-4</v>
      </c>
      <c r="N55" s="120">
        <f t="shared" si="10"/>
        <v>313567</v>
      </c>
      <c r="O55" s="125">
        <f t="shared" si="11"/>
        <v>-7.231409881178541E-3</v>
      </c>
      <c r="P55" s="55">
        <f t="shared" si="12"/>
        <v>-6.7531174710294684E-3</v>
      </c>
      <c r="Q55" s="125">
        <f t="shared" si="13"/>
        <v>3.668163817069714E-2</v>
      </c>
      <c r="R55" s="55">
        <f t="shared" si="14"/>
        <v>3.6182430000000002E-2</v>
      </c>
      <c r="S55" s="56">
        <f t="shared" si="15"/>
        <v>313853.2925929022</v>
      </c>
      <c r="T55" s="123">
        <f t="shared" si="16"/>
        <v>0.19294621345798479</v>
      </c>
      <c r="U55" s="49">
        <f t="shared" si="17"/>
        <v>3.8050556471202146E-2</v>
      </c>
      <c r="V55" s="49">
        <f t="shared" si="23"/>
        <v>3.7550689105651298E-2</v>
      </c>
      <c r="W55" s="56">
        <f t="shared" si="18"/>
        <v>314267.72987054352</v>
      </c>
      <c r="X55" s="122">
        <f t="shared" si="19"/>
        <v>3.8050556471202146E-2</v>
      </c>
      <c r="Y55" s="55">
        <f t="shared" si="20"/>
        <v>3.7550689105651402E-2</v>
      </c>
      <c r="Z55" s="56">
        <f t="shared" si="21"/>
        <v>314267.72987054352</v>
      </c>
      <c r="AA55" s="124">
        <f t="shared" si="24"/>
        <v>314267.72987054352</v>
      </c>
      <c r="AB55" s="51">
        <f t="shared" si="25"/>
        <v>1921.6996214062879</v>
      </c>
      <c r="AC55" s="55">
        <f t="shared" si="26"/>
        <v>3.8050556471202146E-2</v>
      </c>
      <c r="AD55" s="55">
        <f t="shared" si="27"/>
        <v>3.7550689105651625E-2</v>
      </c>
      <c r="AE55" s="116"/>
      <c r="AF55" s="160">
        <v>317960.1196144615</v>
      </c>
      <c r="AG55" s="118">
        <f t="shared" si="28"/>
        <v>1944.2780260547527</v>
      </c>
      <c r="AH55" s="55">
        <f t="shared" si="22"/>
        <v>-1.1612744857421475E-2</v>
      </c>
      <c r="AI55" s="55">
        <f t="shared" si="22"/>
        <v>-1.1612744857421475E-2</v>
      </c>
      <c r="AJ55" s="119">
        <f t="shared" si="29"/>
        <v>0</v>
      </c>
      <c r="AL55" s="120">
        <v>235534</v>
      </c>
      <c r="AM55" s="50">
        <v>26181</v>
      </c>
      <c r="AN55" s="50">
        <v>51852</v>
      </c>
    </row>
    <row r="56" spans="1:40">
      <c r="A56" s="9" t="s">
        <v>136</v>
      </c>
      <c r="B56" s="23" t="s">
        <v>137</v>
      </c>
      <c r="E56" s="134">
        <v>640187</v>
      </c>
      <c r="F56" s="52">
        <v>301211.5</v>
      </c>
      <c r="G56" s="251">
        <f t="shared" si="7"/>
        <v>2125.3736992113518</v>
      </c>
      <c r="H56" s="53">
        <v>-1.6983927989174474E-2</v>
      </c>
      <c r="J56" s="131">
        <v>650106.40491412755</v>
      </c>
      <c r="K56" s="54">
        <v>301602.59375</v>
      </c>
      <c r="L56" s="54">
        <f t="shared" si="8"/>
        <v>2155.5066779465569</v>
      </c>
      <c r="M56" s="127">
        <f t="shared" si="9"/>
        <v>1.2984024514335335E-3</v>
      </c>
      <c r="N56" s="120">
        <f t="shared" si="10"/>
        <v>665023</v>
      </c>
      <c r="O56" s="125">
        <f t="shared" si="11"/>
        <v>-1.5258125191733529E-2</v>
      </c>
      <c r="P56" s="55">
        <f t="shared" si="12"/>
        <v>-1.3979533927452881E-2</v>
      </c>
      <c r="Q56" s="125">
        <f t="shared" si="13"/>
        <v>3.7527811807244404E-2</v>
      </c>
      <c r="R56" s="55">
        <f t="shared" si="14"/>
        <v>3.6182430000000002E-2</v>
      </c>
      <c r="S56" s="56">
        <f t="shared" si="15"/>
        <v>665023</v>
      </c>
      <c r="T56" s="123">
        <f t="shared" si="16"/>
        <v>0.39941525507008224</v>
      </c>
      <c r="U56" s="49">
        <f t="shared" si="17"/>
        <v>4.0363903438378923E-2</v>
      </c>
      <c r="V56" s="49">
        <f t="shared" si="23"/>
        <v>3.9014844017830307E-2</v>
      </c>
      <c r="W56" s="56">
        <f t="shared" si="18"/>
        <v>666027.44625050551</v>
      </c>
      <c r="X56" s="122">
        <f t="shared" si="19"/>
        <v>4.0363903438378923E-2</v>
      </c>
      <c r="Y56" s="55">
        <f t="shared" si="20"/>
        <v>3.9014844017830397E-2</v>
      </c>
      <c r="Z56" s="56">
        <f t="shared" si="21"/>
        <v>666027.44625050551</v>
      </c>
      <c r="AA56" s="124">
        <f t="shared" si="24"/>
        <v>666027.44625050551</v>
      </c>
      <c r="AB56" s="51">
        <f t="shared" si="25"/>
        <v>2208.2948225656814</v>
      </c>
      <c r="AC56" s="55">
        <f t="shared" si="26"/>
        <v>4.0363903438378923E-2</v>
      </c>
      <c r="AD56" s="55">
        <f t="shared" si="27"/>
        <v>3.9014844017830175E-2</v>
      </c>
      <c r="AE56" s="116"/>
      <c r="AF56" s="160">
        <v>678549.33704559831</v>
      </c>
      <c r="AG56" s="118">
        <f t="shared" si="28"/>
        <v>2249.812671067582</v>
      </c>
      <c r="AH56" s="55">
        <f t="shared" si="22"/>
        <v>-1.8453913535032007E-2</v>
      </c>
      <c r="AI56" s="55">
        <f t="shared" si="22"/>
        <v>-1.8453913535032007E-2</v>
      </c>
      <c r="AJ56" s="119">
        <f t="shared" si="29"/>
        <v>0</v>
      </c>
      <c r="AL56" s="120">
        <v>484569</v>
      </c>
      <c r="AM56" s="50">
        <v>54757</v>
      </c>
      <c r="AN56" s="50">
        <v>125697</v>
      </c>
    </row>
    <row r="57" spans="1:40">
      <c r="A57" s="9" t="s">
        <v>138</v>
      </c>
      <c r="B57" s="23" t="s">
        <v>139</v>
      </c>
      <c r="E57" s="134">
        <v>357970</v>
      </c>
      <c r="F57" s="52">
        <v>169266.1875</v>
      </c>
      <c r="G57" s="251">
        <f t="shared" si="7"/>
        <v>2114.834659462038</v>
      </c>
      <c r="H57" s="53">
        <v>-1.1502920643482017E-2</v>
      </c>
      <c r="J57" s="131">
        <v>361244.00366086687</v>
      </c>
      <c r="K57" s="54">
        <v>169122.828125</v>
      </c>
      <c r="L57" s="54">
        <f t="shared" si="8"/>
        <v>2135.9860621173425</v>
      </c>
      <c r="M57" s="127">
        <f t="shared" si="9"/>
        <v>-8.4694632234216805E-4</v>
      </c>
      <c r="N57" s="120">
        <f t="shared" si="10"/>
        <v>370323</v>
      </c>
      <c r="O57" s="125">
        <f t="shared" si="11"/>
        <v>-9.0631363501897377E-3</v>
      </c>
      <c r="P57" s="55">
        <f t="shared" si="12"/>
        <v>-9.902406682531284E-3</v>
      </c>
      <c r="Q57" s="125">
        <f t="shared" si="13"/>
        <v>3.5304839101635954E-2</v>
      </c>
      <c r="R57" s="55">
        <f t="shared" si="14"/>
        <v>3.6182430000000002E-2</v>
      </c>
      <c r="S57" s="56">
        <f t="shared" si="15"/>
        <v>370608.07325321261</v>
      </c>
      <c r="T57" s="123">
        <f t="shared" si="16"/>
        <v>0.28292590521517952</v>
      </c>
      <c r="U57" s="49">
        <f t="shared" si="17"/>
        <v>3.7309481082820506E-2</v>
      </c>
      <c r="V57" s="49">
        <f t="shared" si="23"/>
        <v>3.8188771244523058E-2</v>
      </c>
      <c r="W57" s="56">
        <f t="shared" si="18"/>
        <v>371325.67494321725</v>
      </c>
      <c r="X57" s="122">
        <f t="shared" si="19"/>
        <v>3.7309481082820506E-2</v>
      </c>
      <c r="Y57" s="55">
        <f t="shared" si="20"/>
        <v>3.8188771244523023E-2</v>
      </c>
      <c r="Z57" s="56">
        <f t="shared" si="21"/>
        <v>371325.67494321725</v>
      </c>
      <c r="AA57" s="124">
        <f t="shared" si="24"/>
        <v>371325.67494321725</v>
      </c>
      <c r="AB57" s="51">
        <f t="shared" si="25"/>
        <v>2195.5975964922227</v>
      </c>
      <c r="AC57" s="55">
        <f t="shared" si="26"/>
        <v>3.7309481082820506E-2</v>
      </c>
      <c r="AD57" s="55">
        <f t="shared" si="27"/>
        <v>3.8188771244523023E-2</v>
      </c>
      <c r="AE57" s="116"/>
      <c r="AF57" s="160">
        <v>376821.40160018369</v>
      </c>
      <c r="AG57" s="118">
        <f t="shared" si="28"/>
        <v>2228.0930716323642</v>
      </c>
      <c r="AH57" s="55">
        <f t="shared" si="22"/>
        <v>-1.4584433457411561E-2</v>
      </c>
      <c r="AI57" s="55">
        <f t="shared" si="22"/>
        <v>-1.4584433457411339E-2</v>
      </c>
      <c r="AJ57" s="119">
        <f t="shared" si="29"/>
        <v>0</v>
      </c>
      <c r="AL57" s="120">
        <v>275049</v>
      </c>
      <c r="AM57" s="50">
        <v>32800</v>
      </c>
      <c r="AN57" s="50">
        <v>62474</v>
      </c>
    </row>
    <row r="58" spans="1:40">
      <c r="A58" s="9" t="s">
        <v>140</v>
      </c>
      <c r="B58" s="23" t="s">
        <v>141</v>
      </c>
      <c r="E58" s="134">
        <v>380021</v>
      </c>
      <c r="F58" s="52">
        <v>196989.609375</v>
      </c>
      <c r="G58" s="251">
        <f t="shared" si="7"/>
        <v>1929.1423603798901</v>
      </c>
      <c r="H58" s="53">
        <v>7.1854819109364865E-3</v>
      </c>
      <c r="J58" s="131">
        <v>377372.94967223419</v>
      </c>
      <c r="K58" s="54">
        <v>197670.6875</v>
      </c>
      <c r="L58" s="54">
        <f t="shared" si="8"/>
        <v>1909.0991914126578</v>
      </c>
      <c r="M58" s="127">
        <f t="shared" si="9"/>
        <v>3.4574317252615838E-3</v>
      </c>
      <c r="N58" s="120">
        <f t="shared" si="10"/>
        <v>394572</v>
      </c>
      <c r="O58" s="125">
        <f t="shared" si="11"/>
        <v>7.0170644983054142E-3</v>
      </c>
      <c r="P58" s="55">
        <f t="shared" si="12"/>
        <v>1.0498757244981727E-2</v>
      </c>
      <c r="Q58" s="125">
        <f t="shared" si="13"/>
        <v>3.9764960006640537E-2</v>
      </c>
      <c r="R58" s="55">
        <f t="shared" si="14"/>
        <v>3.6182430000000002E-2</v>
      </c>
      <c r="S58" s="56">
        <f t="shared" si="15"/>
        <v>395132.51986668352</v>
      </c>
      <c r="T58" s="123">
        <f t="shared" si="16"/>
        <v>0</v>
      </c>
      <c r="U58" s="49">
        <f t="shared" si="17"/>
        <v>3.9764960006640537E-2</v>
      </c>
      <c r="V58" s="49">
        <f t="shared" si="23"/>
        <v>3.6182430000000002E-2</v>
      </c>
      <c r="W58" s="56">
        <f t="shared" si="18"/>
        <v>395132.51986668352</v>
      </c>
      <c r="X58" s="122">
        <f t="shared" si="19"/>
        <v>3.9764960006640537E-2</v>
      </c>
      <c r="Y58" s="55">
        <f t="shared" si="20"/>
        <v>3.6182429999999988E-2</v>
      </c>
      <c r="Z58" s="56">
        <f t="shared" si="21"/>
        <v>395132.51986668352</v>
      </c>
      <c r="AA58" s="124">
        <f t="shared" si="24"/>
        <v>395132.51986668352</v>
      </c>
      <c r="AB58" s="51">
        <f t="shared" si="25"/>
        <v>1998.94341879437</v>
      </c>
      <c r="AC58" s="55">
        <f t="shared" si="26"/>
        <v>3.9764960006640537E-2</v>
      </c>
      <c r="AD58" s="55">
        <f t="shared" si="27"/>
        <v>3.6182429999999988E-2</v>
      </c>
      <c r="AE58" s="116"/>
      <c r="AF58" s="160">
        <v>393437.82273118506</v>
      </c>
      <c r="AG58" s="118">
        <f t="shared" si="28"/>
        <v>1990.3700832283748</v>
      </c>
      <c r="AH58" s="55">
        <f t="shared" si="22"/>
        <v>4.3074077721712012E-3</v>
      </c>
      <c r="AI58" s="55">
        <f t="shared" si="22"/>
        <v>4.3074077721714232E-3</v>
      </c>
      <c r="AJ58" s="119">
        <f t="shared" si="29"/>
        <v>0</v>
      </c>
      <c r="AL58" s="120">
        <v>301153</v>
      </c>
      <c r="AM58" s="50">
        <v>31567</v>
      </c>
      <c r="AN58" s="50">
        <v>61852</v>
      </c>
    </row>
    <row r="59" spans="1:40">
      <c r="A59" s="9" t="s">
        <v>142</v>
      </c>
      <c r="B59" s="23" t="s">
        <v>143</v>
      </c>
      <c r="E59" s="134">
        <v>358283</v>
      </c>
      <c r="F59" s="52">
        <v>178958.21875</v>
      </c>
      <c r="G59" s="251">
        <f t="shared" si="7"/>
        <v>2002.0483133021796</v>
      </c>
      <c r="H59" s="53">
        <v>-2.8200653880800286E-2</v>
      </c>
      <c r="J59" s="131">
        <v>369091.76241349452</v>
      </c>
      <c r="K59" s="54">
        <v>179307.4375</v>
      </c>
      <c r="L59" s="54">
        <f t="shared" si="8"/>
        <v>2058.4297425671175</v>
      </c>
      <c r="M59" s="127">
        <f t="shared" si="9"/>
        <v>1.9513982226646576E-3</v>
      </c>
      <c r="N59" s="120">
        <f t="shared" si="10"/>
        <v>371915</v>
      </c>
      <c r="O59" s="125">
        <f t="shared" si="11"/>
        <v>-2.9284756567894976E-2</v>
      </c>
      <c r="P59" s="55">
        <f t="shared" si="12"/>
        <v>-2.7390504567147977E-2</v>
      </c>
      <c r="Q59" s="125">
        <f t="shared" si="13"/>
        <v>3.8204434552258304E-2</v>
      </c>
      <c r="R59" s="55">
        <f t="shared" si="14"/>
        <v>3.6182430000000002E-2</v>
      </c>
      <c r="S59" s="56">
        <f t="shared" si="15"/>
        <v>371970.99942468677</v>
      </c>
      <c r="T59" s="123">
        <f t="shared" si="16"/>
        <v>0.7825858447756564</v>
      </c>
      <c r="U59" s="49">
        <f t="shared" si="17"/>
        <v>4.3764894679643174E-2</v>
      </c>
      <c r="V59" s="49">
        <f t="shared" si="23"/>
        <v>4.1732060588118652E-2</v>
      </c>
      <c r="W59" s="56">
        <f t="shared" si="18"/>
        <v>373963.21776050661</v>
      </c>
      <c r="X59" s="122">
        <f t="shared" si="19"/>
        <v>4.3764894679643174E-2</v>
      </c>
      <c r="Y59" s="55">
        <f t="shared" si="20"/>
        <v>4.1732060588118625E-2</v>
      </c>
      <c r="Z59" s="56">
        <f t="shared" si="21"/>
        <v>373963.21776050661</v>
      </c>
      <c r="AA59" s="124">
        <f t="shared" si="24"/>
        <v>373963.21776050661</v>
      </c>
      <c r="AB59" s="51">
        <f t="shared" si="25"/>
        <v>2085.5979148132469</v>
      </c>
      <c r="AC59" s="55">
        <f t="shared" si="26"/>
        <v>4.3764894679643174E-2</v>
      </c>
      <c r="AD59" s="55">
        <f t="shared" si="27"/>
        <v>4.1732060588118625E-2</v>
      </c>
      <c r="AE59" s="116"/>
      <c r="AF59" s="160">
        <v>384944.66628760338</v>
      </c>
      <c r="AG59" s="118">
        <f t="shared" si="28"/>
        <v>2146.8416015236589</v>
      </c>
      <c r="AH59" s="55">
        <f t="shared" si="22"/>
        <v>-2.8527342989322579E-2</v>
      </c>
      <c r="AI59" s="55">
        <f t="shared" si="22"/>
        <v>-2.8527342989322579E-2</v>
      </c>
      <c r="AJ59" s="119">
        <f t="shared" si="29"/>
        <v>0</v>
      </c>
      <c r="AL59" s="120">
        <v>281427</v>
      </c>
      <c r="AM59" s="50">
        <v>31180</v>
      </c>
      <c r="AN59" s="50">
        <v>59308</v>
      </c>
    </row>
    <row r="60" spans="1:40">
      <c r="A60" s="9" t="s">
        <v>144</v>
      </c>
      <c r="B60" s="23" t="s">
        <v>145</v>
      </c>
      <c r="E60" s="134">
        <v>560643</v>
      </c>
      <c r="F60" s="52">
        <v>266398.0625</v>
      </c>
      <c r="G60" s="251">
        <f t="shared" si="7"/>
        <v>2104.5310718053738</v>
      </c>
      <c r="H60" s="53">
        <v>5.7068281366190465E-3</v>
      </c>
      <c r="J60" s="131">
        <v>557310.41217509133</v>
      </c>
      <c r="K60" s="54">
        <v>267122.5625</v>
      </c>
      <c r="L60" s="54">
        <f t="shared" si="8"/>
        <v>2086.3472069121503</v>
      </c>
      <c r="M60" s="127">
        <f t="shared" si="9"/>
        <v>2.719614374072199E-3</v>
      </c>
      <c r="N60" s="120">
        <f t="shared" si="10"/>
        <v>581880</v>
      </c>
      <c r="O60" s="125">
        <f t="shared" si="11"/>
        <v>5.9797695361587522E-3</v>
      </c>
      <c r="P60" s="55">
        <f t="shared" si="12"/>
        <v>8.7156465774151926E-3</v>
      </c>
      <c r="Q60" s="125">
        <f t="shared" si="13"/>
        <v>3.9000446630788943E-2</v>
      </c>
      <c r="R60" s="55">
        <f t="shared" si="14"/>
        <v>3.6182430000000002E-2</v>
      </c>
      <c r="S60" s="56">
        <f t="shared" si="15"/>
        <v>582508.32740042545</v>
      </c>
      <c r="T60" s="123">
        <f t="shared" si="16"/>
        <v>0</v>
      </c>
      <c r="U60" s="49">
        <f t="shared" si="17"/>
        <v>3.9000446630788943E-2</v>
      </c>
      <c r="V60" s="49">
        <f t="shared" si="23"/>
        <v>3.6182430000000002E-2</v>
      </c>
      <c r="W60" s="56">
        <f t="shared" si="18"/>
        <v>582508.32740042545</v>
      </c>
      <c r="X60" s="122">
        <f t="shared" si="19"/>
        <v>3.9000446630788943E-2</v>
      </c>
      <c r="Y60" s="55">
        <f t="shared" si="20"/>
        <v>3.6182429999999988E-2</v>
      </c>
      <c r="Z60" s="56">
        <f t="shared" si="21"/>
        <v>582508.32740042545</v>
      </c>
      <c r="AA60" s="124">
        <f t="shared" si="24"/>
        <v>582508.32740042545</v>
      </c>
      <c r="AB60" s="51">
        <f t="shared" si="25"/>
        <v>2180.6781199937964</v>
      </c>
      <c r="AC60" s="55">
        <f t="shared" si="26"/>
        <v>3.9000446630788943E-2</v>
      </c>
      <c r="AD60" s="55">
        <f t="shared" si="27"/>
        <v>3.6182429999999766E-2</v>
      </c>
      <c r="AE60" s="116"/>
      <c r="AF60" s="160">
        <v>581268.07404784486</v>
      </c>
      <c r="AG60" s="118">
        <f t="shared" si="28"/>
        <v>2176.035107659035</v>
      </c>
      <c r="AH60" s="55">
        <f t="shared" si="22"/>
        <v>2.1337028609600406E-3</v>
      </c>
      <c r="AI60" s="55">
        <f t="shared" si="22"/>
        <v>2.1337028609600406E-3</v>
      </c>
      <c r="AJ60" s="119">
        <f t="shared" si="29"/>
        <v>0</v>
      </c>
      <c r="AL60" s="120">
        <v>439789</v>
      </c>
      <c r="AM60" s="50">
        <v>45948</v>
      </c>
      <c r="AN60" s="50">
        <v>96143</v>
      </c>
    </row>
    <row r="61" spans="1:40">
      <c r="A61" s="9" t="s">
        <v>146</v>
      </c>
      <c r="B61" s="23" t="s">
        <v>147</v>
      </c>
      <c r="E61" s="134">
        <v>251616</v>
      </c>
      <c r="F61" s="52">
        <v>121109.2734375</v>
      </c>
      <c r="G61" s="251">
        <f t="shared" si="7"/>
        <v>2077.5948270373342</v>
      </c>
      <c r="H61" s="53">
        <v>-1.6449700763688235E-2</v>
      </c>
      <c r="J61" s="131">
        <v>255269.77463196052</v>
      </c>
      <c r="K61" s="54">
        <v>121247.1875</v>
      </c>
      <c r="L61" s="54">
        <f t="shared" si="8"/>
        <v>2105.3665647457642</v>
      </c>
      <c r="M61" s="127">
        <f t="shared" si="9"/>
        <v>1.138757244474542E-3</v>
      </c>
      <c r="N61" s="120">
        <f t="shared" si="10"/>
        <v>261376</v>
      </c>
      <c r="O61" s="125">
        <f t="shared" si="11"/>
        <v>-1.4313385269479784E-2</v>
      </c>
      <c r="P61" s="55">
        <f t="shared" si="12"/>
        <v>-1.3190927496173899E-2</v>
      </c>
      <c r="Q61" s="125">
        <f t="shared" si="13"/>
        <v>3.7362390248759647E-2</v>
      </c>
      <c r="R61" s="55">
        <f t="shared" si="14"/>
        <v>3.6182430000000002E-2</v>
      </c>
      <c r="S61" s="56">
        <f t="shared" si="15"/>
        <v>261376</v>
      </c>
      <c r="T61" s="123">
        <f t="shared" si="16"/>
        <v>0.37688364274782565</v>
      </c>
      <c r="U61" s="49">
        <f t="shared" si="17"/>
        <v>4.0038067033256075E-2</v>
      </c>
      <c r="V61" s="49">
        <f t="shared" si="23"/>
        <v>3.8855063303959776E-2</v>
      </c>
      <c r="W61" s="56">
        <f t="shared" si="18"/>
        <v>261690.21827463977</v>
      </c>
      <c r="X61" s="122">
        <f t="shared" si="19"/>
        <v>4.0038067033256075E-2</v>
      </c>
      <c r="Y61" s="55">
        <f t="shared" si="20"/>
        <v>3.8855063303959714E-2</v>
      </c>
      <c r="Z61" s="56">
        <f t="shared" si="21"/>
        <v>261690.21827463977</v>
      </c>
      <c r="AA61" s="124">
        <f t="shared" si="24"/>
        <v>261690.21827463977</v>
      </c>
      <c r="AB61" s="51">
        <f t="shared" si="25"/>
        <v>2158.3199055618488</v>
      </c>
      <c r="AC61" s="55">
        <f t="shared" si="26"/>
        <v>4.0038067033256075E-2</v>
      </c>
      <c r="AD61" s="55">
        <f t="shared" si="27"/>
        <v>3.8855063303959714E-2</v>
      </c>
      <c r="AE61" s="116"/>
      <c r="AF61" s="160">
        <v>266013.29428877571</v>
      </c>
      <c r="AG61" s="118">
        <f t="shared" si="28"/>
        <v>2193.9749677803925</v>
      </c>
      <c r="AH61" s="55">
        <f t="shared" si="22"/>
        <v>-1.6251353247943134E-2</v>
      </c>
      <c r="AI61" s="55">
        <f t="shared" si="22"/>
        <v>-1.6251353247943023E-2</v>
      </c>
      <c r="AJ61" s="119">
        <f t="shared" si="29"/>
        <v>0</v>
      </c>
      <c r="AL61" s="120">
        <v>198663</v>
      </c>
      <c r="AM61" s="50">
        <v>21368</v>
      </c>
      <c r="AN61" s="50">
        <v>41345</v>
      </c>
    </row>
    <row r="62" spans="1:40">
      <c r="A62" s="9" t="s">
        <v>148</v>
      </c>
      <c r="B62" s="23" t="s">
        <v>149</v>
      </c>
      <c r="E62" s="134">
        <v>1251866</v>
      </c>
      <c r="F62" s="52">
        <v>613445.25</v>
      </c>
      <c r="G62" s="251">
        <f t="shared" si="7"/>
        <v>2040.7134948065861</v>
      </c>
      <c r="H62" s="53">
        <v>3.8268421710949019E-2</v>
      </c>
      <c r="J62" s="131">
        <v>1205797.2116159587</v>
      </c>
      <c r="K62" s="54">
        <v>616304.875</v>
      </c>
      <c r="L62" s="54">
        <f t="shared" si="8"/>
        <v>1956.4946839272668</v>
      </c>
      <c r="M62" s="127">
        <f t="shared" si="9"/>
        <v>4.661581453275554E-3</v>
      </c>
      <c r="N62" s="120">
        <f t="shared" si="10"/>
        <v>1304455</v>
      </c>
      <c r="O62" s="125">
        <f t="shared" si="11"/>
        <v>3.8206083029750815E-2</v>
      </c>
      <c r="P62" s="55">
        <f t="shared" si="12"/>
        <v>4.3045765251080059E-2</v>
      </c>
      <c r="Q62" s="125">
        <f t="shared" si="13"/>
        <v>4.1012678797897939E-2</v>
      </c>
      <c r="R62" s="55">
        <f t="shared" si="14"/>
        <v>3.6182430000000002E-2</v>
      </c>
      <c r="S62" s="56">
        <f t="shared" si="15"/>
        <v>1304455</v>
      </c>
      <c r="T62" s="123">
        <f t="shared" si="16"/>
        <v>0</v>
      </c>
      <c r="U62" s="49">
        <f t="shared" si="17"/>
        <v>4.1012678797897939E-2</v>
      </c>
      <c r="V62" s="49">
        <f t="shared" si="23"/>
        <v>3.6182430000000002E-2</v>
      </c>
      <c r="W62" s="56">
        <f t="shared" si="18"/>
        <v>1304455</v>
      </c>
      <c r="X62" s="122">
        <f t="shared" si="19"/>
        <v>4.1012678797897939E-2</v>
      </c>
      <c r="Y62" s="55">
        <f t="shared" si="20"/>
        <v>3.6182429999999988E-2</v>
      </c>
      <c r="Z62" s="56">
        <f t="shared" si="21"/>
        <v>1304455</v>
      </c>
      <c r="AA62" s="124">
        <f t="shared" si="24"/>
        <v>1304455</v>
      </c>
      <c r="AB62" s="51">
        <f t="shared" si="25"/>
        <v>2116.5742036358224</v>
      </c>
      <c r="AC62" s="55">
        <f t="shared" si="26"/>
        <v>4.2008489726536258E-2</v>
      </c>
      <c r="AD62" s="55">
        <f t="shared" si="27"/>
        <v>3.7173620413788688E-2</v>
      </c>
      <c r="AE62" s="116"/>
      <c r="AF62" s="160">
        <v>1259247.1938845452</v>
      </c>
      <c r="AG62" s="118">
        <f t="shared" si="28"/>
        <v>2043.2212123659501</v>
      </c>
      <c r="AH62" s="55">
        <f t="shared" si="22"/>
        <v>3.5900660597064427E-2</v>
      </c>
      <c r="AI62" s="55">
        <f t="shared" si="22"/>
        <v>3.5900660597064427E-2</v>
      </c>
      <c r="AJ62" s="119">
        <f t="shared" si="29"/>
        <v>0</v>
      </c>
      <c r="AL62" s="120">
        <v>926616</v>
      </c>
      <c r="AM62" s="50">
        <v>96926</v>
      </c>
      <c r="AN62" s="50">
        <v>280913</v>
      </c>
    </row>
    <row r="63" spans="1:40">
      <c r="A63" s="9" t="s">
        <v>150</v>
      </c>
      <c r="B63" s="23" t="s">
        <v>151</v>
      </c>
      <c r="E63" s="134">
        <v>642913</v>
      </c>
      <c r="F63" s="52">
        <v>363417.84375</v>
      </c>
      <c r="G63" s="251">
        <f t="shared" si="7"/>
        <v>1769.0738389892283</v>
      </c>
      <c r="H63" s="53">
        <v>3.2347040264901761E-3</v>
      </c>
      <c r="J63" s="131">
        <v>641135.32574982778</v>
      </c>
      <c r="K63" s="54">
        <v>364988.4375</v>
      </c>
      <c r="L63" s="54">
        <f t="shared" si="8"/>
        <v>1756.5907844678716</v>
      </c>
      <c r="M63" s="127">
        <f t="shared" si="9"/>
        <v>4.3217298682791672E-3</v>
      </c>
      <c r="N63" s="120">
        <f t="shared" si="10"/>
        <v>668412</v>
      </c>
      <c r="O63" s="125">
        <f t="shared" si="11"/>
        <v>2.7726973990915837E-3</v>
      </c>
      <c r="P63" s="55">
        <f t="shared" si="12"/>
        <v>7.1064101165361215E-3</v>
      </c>
      <c r="Q63" s="125">
        <f t="shared" si="13"/>
        <v>4.0660530556717145E-2</v>
      </c>
      <c r="R63" s="55">
        <f t="shared" si="14"/>
        <v>3.6182430000000002E-2</v>
      </c>
      <c r="S63" s="56">
        <f t="shared" si="15"/>
        <v>669054.18368181074</v>
      </c>
      <c r="T63" s="123">
        <f t="shared" si="16"/>
        <v>0</v>
      </c>
      <c r="U63" s="49">
        <f t="shared" si="17"/>
        <v>4.0660530556717145E-2</v>
      </c>
      <c r="V63" s="49">
        <f t="shared" si="23"/>
        <v>3.6182430000000002E-2</v>
      </c>
      <c r="W63" s="56">
        <f t="shared" si="18"/>
        <v>669054.18368181074</v>
      </c>
      <c r="X63" s="122">
        <f t="shared" si="19"/>
        <v>4.0660530556717145E-2</v>
      </c>
      <c r="Y63" s="55">
        <f t="shared" si="20"/>
        <v>3.6182429999999988E-2</v>
      </c>
      <c r="Z63" s="56">
        <f t="shared" si="21"/>
        <v>669054.18368181074</v>
      </c>
      <c r="AA63" s="124">
        <f t="shared" si="24"/>
        <v>669054.18368181074</v>
      </c>
      <c r="AB63" s="51">
        <f t="shared" si="25"/>
        <v>1833.0832293332876</v>
      </c>
      <c r="AC63" s="55">
        <f t="shared" si="26"/>
        <v>4.0660530556717145E-2</v>
      </c>
      <c r="AD63" s="55">
        <f t="shared" si="27"/>
        <v>3.618243000000021E-2</v>
      </c>
      <c r="AE63" s="116"/>
      <c r="AF63" s="160">
        <v>668575.34171982866</v>
      </c>
      <c r="AG63" s="118">
        <f t="shared" si="28"/>
        <v>1831.7712919873761</v>
      </c>
      <c r="AH63" s="55">
        <f t="shared" si="22"/>
        <v>7.1621241781105738E-4</v>
      </c>
      <c r="AI63" s="55">
        <f t="shared" si="22"/>
        <v>7.1621241781127942E-4</v>
      </c>
      <c r="AJ63" s="119">
        <f t="shared" si="29"/>
        <v>0</v>
      </c>
      <c r="AL63" s="120">
        <v>499895</v>
      </c>
      <c r="AM63" s="50">
        <v>56615</v>
      </c>
      <c r="AN63" s="50">
        <v>111902</v>
      </c>
    </row>
    <row r="64" spans="1:40">
      <c r="A64" s="9" t="s">
        <v>152</v>
      </c>
      <c r="B64" s="23" t="s">
        <v>153</v>
      </c>
      <c r="E64" s="134">
        <v>793663</v>
      </c>
      <c r="F64" s="52">
        <v>381399.6875</v>
      </c>
      <c r="G64" s="251">
        <f t="shared" si="7"/>
        <v>2080.9219986579042</v>
      </c>
      <c r="H64" s="53">
        <v>1.5918501175216093E-4</v>
      </c>
      <c r="J64" s="131">
        <v>793758.12545819627</v>
      </c>
      <c r="K64" s="54">
        <v>383065.875</v>
      </c>
      <c r="L64" s="54">
        <f t="shared" si="8"/>
        <v>2072.1191243103976</v>
      </c>
      <c r="M64" s="127">
        <f t="shared" si="9"/>
        <v>4.3686126512623158E-3</v>
      </c>
      <c r="N64" s="120">
        <f t="shared" si="10"/>
        <v>824297</v>
      </c>
      <c r="O64" s="125">
        <f t="shared" si="11"/>
        <v>-1.1984187014324466E-4</v>
      </c>
      <c r="P64" s="55">
        <f t="shared" si="12"/>
        <v>4.2482472384091086E-3</v>
      </c>
      <c r="Q64" s="125">
        <f t="shared" si="13"/>
        <v>4.0709109672713684E-2</v>
      </c>
      <c r="R64" s="55">
        <f t="shared" si="14"/>
        <v>3.6182430000000002E-2</v>
      </c>
      <c r="S64" s="56">
        <f t="shared" si="15"/>
        <v>825972.31411017501</v>
      </c>
      <c r="T64" s="123">
        <f t="shared" si="16"/>
        <v>0</v>
      </c>
      <c r="U64" s="49">
        <f t="shared" si="17"/>
        <v>4.0709109672713684E-2</v>
      </c>
      <c r="V64" s="49">
        <f t="shared" si="23"/>
        <v>3.6182430000000002E-2</v>
      </c>
      <c r="W64" s="56">
        <f t="shared" si="18"/>
        <v>825972.31411017501</v>
      </c>
      <c r="X64" s="122">
        <f t="shared" si="19"/>
        <v>4.0709109672713684E-2</v>
      </c>
      <c r="Y64" s="55">
        <f t="shared" si="20"/>
        <v>3.6182429999999988E-2</v>
      </c>
      <c r="Z64" s="56">
        <f t="shared" si="21"/>
        <v>825972.31411017501</v>
      </c>
      <c r="AA64" s="124">
        <f t="shared" si="24"/>
        <v>825972.31411017501</v>
      </c>
      <c r="AB64" s="51">
        <f t="shared" si="25"/>
        <v>2156.2148132098037</v>
      </c>
      <c r="AC64" s="55">
        <f t="shared" si="26"/>
        <v>4.0709109672713684E-2</v>
      </c>
      <c r="AD64" s="55">
        <f t="shared" si="27"/>
        <v>3.6182429999999988E-2</v>
      </c>
      <c r="AE64" s="116"/>
      <c r="AF64" s="160">
        <v>827329.75675364572</v>
      </c>
      <c r="AG64" s="118">
        <f t="shared" si="28"/>
        <v>2159.7584403822075</v>
      </c>
      <c r="AH64" s="55">
        <f t="shared" si="22"/>
        <v>-1.6407516258053478E-3</v>
      </c>
      <c r="AI64" s="55">
        <f t="shared" si="22"/>
        <v>-1.6407516258053478E-3</v>
      </c>
      <c r="AJ64" s="119">
        <f t="shared" si="29"/>
        <v>0</v>
      </c>
      <c r="AL64" s="120">
        <v>627353</v>
      </c>
      <c r="AM64" s="50">
        <v>67973</v>
      </c>
      <c r="AN64" s="50">
        <v>128971</v>
      </c>
    </row>
    <row r="65" spans="1:40">
      <c r="A65" s="9" t="s">
        <v>154</v>
      </c>
      <c r="B65" s="23" t="s">
        <v>155</v>
      </c>
      <c r="E65" s="134">
        <v>546175</v>
      </c>
      <c r="F65" s="52">
        <v>254547.03125</v>
      </c>
      <c r="G65" s="251">
        <f t="shared" si="7"/>
        <v>2145.6742092724758</v>
      </c>
      <c r="H65" s="53">
        <v>-3.3464134678816815E-2</v>
      </c>
      <c r="J65" s="131">
        <v>565949.7707225756</v>
      </c>
      <c r="K65" s="54">
        <v>255466.890625</v>
      </c>
      <c r="L65" s="54">
        <f t="shared" si="8"/>
        <v>2215.3546760520662</v>
      </c>
      <c r="M65" s="127">
        <f t="shared" si="9"/>
        <v>3.6137108748934832E-3</v>
      </c>
      <c r="N65" s="120">
        <f t="shared" si="10"/>
        <v>568859</v>
      </c>
      <c r="O65" s="125">
        <f t="shared" si="11"/>
        <v>-3.4940858262612617E-2</v>
      </c>
      <c r="P65" s="55">
        <f t="shared" si="12"/>
        <v>-3.1453413547200659E-2</v>
      </c>
      <c r="Q65" s="125">
        <f t="shared" si="13"/>
        <v>3.9926893715664491E-2</v>
      </c>
      <c r="R65" s="55">
        <f t="shared" si="14"/>
        <v>3.6182430000000002E-2</v>
      </c>
      <c r="S65" s="56">
        <f t="shared" si="15"/>
        <v>568859</v>
      </c>
      <c r="T65" s="123">
        <f t="shared" si="16"/>
        <v>0.89866895849144734</v>
      </c>
      <c r="U65" s="49">
        <f t="shared" si="17"/>
        <v>4.6322745831697043E-2</v>
      </c>
      <c r="V65" s="49">
        <f t="shared" si="23"/>
        <v>4.2555252577779396E-2</v>
      </c>
      <c r="W65" s="56">
        <f t="shared" si="18"/>
        <v>571475.32570462709</v>
      </c>
      <c r="X65" s="122">
        <f t="shared" si="19"/>
        <v>4.6322745831697043E-2</v>
      </c>
      <c r="Y65" s="55">
        <f t="shared" si="20"/>
        <v>4.2555252577779479E-2</v>
      </c>
      <c r="Z65" s="56">
        <f t="shared" si="21"/>
        <v>571475.32570462709</v>
      </c>
      <c r="AA65" s="124">
        <f t="shared" si="24"/>
        <v>571475.32570462709</v>
      </c>
      <c r="AB65" s="51">
        <f t="shared" si="25"/>
        <v>2236.9839171976928</v>
      </c>
      <c r="AC65" s="55">
        <f t="shared" si="26"/>
        <v>4.6322745831697043E-2</v>
      </c>
      <c r="AD65" s="55">
        <f t="shared" si="27"/>
        <v>4.2555252577779257E-2</v>
      </c>
      <c r="AE65" s="116"/>
      <c r="AF65" s="160">
        <v>589857.29634223355</v>
      </c>
      <c r="AG65" s="118">
        <f t="shared" si="28"/>
        <v>2308.9383320834536</v>
      </c>
      <c r="AH65" s="55">
        <f t="shared" si="22"/>
        <v>-3.1163419951901861E-2</v>
      </c>
      <c r="AI65" s="55">
        <f t="shared" si="22"/>
        <v>-3.1163419951901972E-2</v>
      </c>
      <c r="AJ65" s="119">
        <f t="shared" si="29"/>
        <v>0</v>
      </c>
      <c r="AL65" s="120">
        <v>436163</v>
      </c>
      <c r="AM65" s="50">
        <v>48557</v>
      </c>
      <c r="AN65" s="50">
        <v>84139</v>
      </c>
    </row>
    <row r="66" spans="1:40">
      <c r="A66" s="9" t="s">
        <v>156</v>
      </c>
      <c r="B66" s="23" t="s">
        <v>157</v>
      </c>
      <c r="E66" s="134">
        <v>159463</v>
      </c>
      <c r="F66" s="52">
        <v>83501.453125</v>
      </c>
      <c r="G66" s="251">
        <f t="shared" si="7"/>
        <v>1909.7032929629031</v>
      </c>
      <c r="H66" s="53">
        <v>-7.9138963981878474E-3</v>
      </c>
      <c r="J66" s="131">
        <v>162149.29920081448</v>
      </c>
      <c r="K66" s="54">
        <v>84600.1171875</v>
      </c>
      <c r="L66" s="54">
        <f t="shared" si="8"/>
        <v>1916.6557280463517</v>
      </c>
      <c r="M66" s="127">
        <f t="shared" si="9"/>
        <v>1.3157424468473788E-2</v>
      </c>
      <c r="N66" s="120">
        <f t="shared" si="10"/>
        <v>167140</v>
      </c>
      <c r="O66" s="125">
        <f t="shared" si="11"/>
        <v>-1.6566825845405697E-2</v>
      </c>
      <c r="P66" s="55">
        <f t="shared" si="12"/>
        <v>-3.6273781366751301E-3</v>
      </c>
      <c r="Q66" s="125">
        <f t="shared" si="13"/>
        <v>4.9815922058284556E-2</v>
      </c>
      <c r="R66" s="55">
        <f t="shared" si="14"/>
        <v>3.6182430000000002E-2</v>
      </c>
      <c r="S66" s="56">
        <f t="shared" si="15"/>
        <v>167406.79637918022</v>
      </c>
      <c r="T66" s="123">
        <f t="shared" si="16"/>
        <v>0.10363937533357513</v>
      </c>
      <c r="U66" s="49">
        <f t="shared" si="17"/>
        <v>5.0560540529073883E-2</v>
      </c>
      <c r="V66" s="49">
        <f t="shared" si="23"/>
        <v>3.6917378442173271E-2</v>
      </c>
      <c r="W66" s="56">
        <f t="shared" si="18"/>
        <v>167525.5354743877</v>
      </c>
      <c r="X66" s="122">
        <f t="shared" si="19"/>
        <v>5.0560540529073883E-2</v>
      </c>
      <c r="Y66" s="55">
        <f t="shared" si="20"/>
        <v>3.6917378442173243E-2</v>
      </c>
      <c r="Z66" s="56">
        <f t="shared" si="21"/>
        <v>167525.5354743877</v>
      </c>
      <c r="AA66" s="124">
        <f t="shared" si="24"/>
        <v>167525.5354743877</v>
      </c>
      <c r="AB66" s="51">
        <f t="shared" si="25"/>
        <v>1980.2045321414785</v>
      </c>
      <c r="AC66" s="55">
        <f t="shared" si="26"/>
        <v>5.0560540529073883E-2</v>
      </c>
      <c r="AD66" s="55">
        <f t="shared" si="27"/>
        <v>3.6917378442173021E-2</v>
      </c>
      <c r="AE66" s="116"/>
      <c r="AF66" s="160">
        <v>168975.45666747802</v>
      </c>
      <c r="AG66" s="118">
        <f t="shared" si="28"/>
        <v>1997.3430567829616</v>
      </c>
      <c r="AH66" s="55">
        <f t="shared" si="22"/>
        <v>-8.5806614859078589E-3</v>
      </c>
      <c r="AI66" s="55">
        <f t="shared" si="22"/>
        <v>-8.58066148590797E-3</v>
      </c>
      <c r="AJ66" s="119">
        <f t="shared" si="29"/>
        <v>0</v>
      </c>
      <c r="AL66" s="120">
        <v>127907</v>
      </c>
      <c r="AM66" s="50">
        <v>13991</v>
      </c>
      <c r="AN66" s="50">
        <v>25242</v>
      </c>
    </row>
    <row r="67" spans="1:40">
      <c r="A67" s="9" t="s">
        <v>158</v>
      </c>
      <c r="B67" s="23" t="s">
        <v>159</v>
      </c>
      <c r="E67" s="134">
        <v>603590</v>
      </c>
      <c r="F67" s="52">
        <v>338844.3125</v>
      </c>
      <c r="G67" s="251">
        <f t="shared" si="7"/>
        <v>1781.3195551275485</v>
      </c>
      <c r="H67" s="53">
        <v>-1.9683111154380928E-2</v>
      </c>
      <c r="J67" s="131">
        <v>617807.49431054946</v>
      </c>
      <c r="K67" s="54">
        <v>340758.125</v>
      </c>
      <c r="L67" s="54">
        <f t="shared" si="8"/>
        <v>1813.0381903895893</v>
      </c>
      <c r="M67" s="127">
        <f t="shared" si="9"/>
        <v>5.648058501793507E-3</v>
      </c>
      <c r="N67" s="120">
        <f t="shared" si="10"/>
        <v>630748</v>
      </c>
      <c r="O67" s="125">
        <f t="shared" si="11"/>
        <v>-2.301282266964999E-2</v>
      </c>
      <c r="P67" s="55">
        <f t="shared" si="12"/>
        <v>-1.7494741936586067E-2</v>
      </c>
      <c r="Q67" s="125">
        <f t="shared" si="13"/>
        <v>4.2034848983170559E-2</v>
      </c>
      <c r="R67" s="55">
        <f t="shared" si="14"/>
        <v>3.6182430000000002E-2</v>
      </c>
      <c r="S67" s="56">
        <f t="shared" si="15"/>
        <v>630748</v>
      </c>
      <c r="T67" s="123">
        <f t="shared" si="16"/>
        <v>0.49984976961674471</v>
      </c>
      <c r="U67" s="49">
        <f t="shared" si="17"/>
        <v>4.5599504796647761E-2</v>
      </c>
      <c r="V67" s="49">
        <f t="shared" si="23"/>
        <v>3.9727065504778857E-2</v>
      </c>
      <c r="W67" s="56">
        <f t="shared" si="18"/>
        <v>631113.40510020859</v>
      </c>
      <c r="X67" s="122">
        <f t="shared" si="19"/>
        <v>4.5599504796647761E-2</v>
      </c>
      <c r="Y67" s="55">
        <f t="shared" si="20"/>
        <v>3.972706550477878E-2</v>
      </c>
      <c r="Z67" s="56">
        <f t="shared" si="21"/>
        <v>631113.40510020859</v>
      </c>
      <c r="AA67" s="124">
        <f t="shared" si="24"/>
        <v>631113.40510020859</v>
      </c>
      <c r="AB67" s="51">
        <f t="shared" si="25"/>
        <v>1852.0861537790436</v>
      </c>
      <c r="AC67" s="55">
        <f t="shared" si="26"/>
        <v>4.5599504796647761E-2</v>
      </c>
      <c r="AD67" s="55">
        <f t="shared" si="27"/>
        <v>3.9727065504778558E-2</v>
      </c>
      <c r="AE67" s="116"/>
      <c r="AF67" s="160">
        <v>644507.33212334919</v>
      </c>
      <c r="AG67" s="118">
        <f t="shared" si="28"/>
        <v>1891.392412501827</v>
      </c>
      <c r="AH67" s="55">
        <f t="shared" si="22"/>
        <v>-2.0781651899930864E-2</v>
      </c>
      <c r="AI67" s="55">
        <f t="shared" si="22"/>
        <v>-2.0781651899930864E-2</v>
      </c>
      <c r="AJ67" s="119">
        <f t="shared" si="29"/>
        <v>0</v>
      </c>
      <c r="AL67" s="120">
        <v>462219</v>
      </c>
      <c r="AM67" s="50">
        <v>52663</v>
      </c>
      <c r="AN67" s="50">
        <v>115866</v>
      </c>
    </row>
    <row r="68" spans="1:40">
      <c r="A68" s="9" t="s">
        <v>160</v>
      </c>
      <c r="B68" s="23" t="s">
        <v>161</v>
      </c>
      <c r="E68" s="134">
        <v>739590</v>
      </c>
      <c r="F68" s="52">
        <v>418147.4375</v>
      </c>
      <c r="G68" s="251">
        <f t="shared" si="7"/>
        <v>1768.7301981851795</v>
      </c>
      <c r="H68" s="53">
        <v>-1.772460526973807E-2</v>
      </c>
      <c r="J68" s="131">
        <v>753561.52648743941</v>
      </c>
      <c r="K68" s="54">
        <v>420660.6875</v>
      </c>
      <c r="L68" s="54">
        <f t="shared" si="8"/>
        <v>1791.3761586942669</v>
      </c>
      <c r="M68" s="127">
        <f t="shared" si="9"/>
        <v>6.0104397985221159E-3</v>
      </c>
      <c r="N68" s="120">
        <f t="shared" si="10"/>
        <v>771005</v>
      </c>
      <c r="O68" s="125">
        <f t="shared" si="11"/>
        <v>-1.8540657924197124E-2</v>
      </c>
      <c r="P68" s="55">
        <f t="shared" si="12"/>
        <v>-1.2641655633953586E-2</v>
      </c>
      <c r="Q68" s="125">
        <f t="shared" si="13"/>
        <v>4.2410342115801303E-2</v>
      </c>
      <c r="R68" s="55">
        <f t="shared" si="14"/>
        <v>3.6182430000000002E-2</v>
      </c>
      <c r="S68" s="56">
        <f t="shared" si="15"/>
        <v>771005</v>
      </c>
      <c r="T68" s="123">
        <f t="shared" si="16"/>
        <v>0.36119016097010243</v>
      </c>
      <c r="U68" s="49">
        <f t="shared" si="17"/>
        <v>4.4987081443486732E-2</v>
      </c>
      <c r="V68" s="49">
        <f t="shared" si="23"/>
        <v>3.8743774520640803E-2</v>
      </c>
      <c r="W68" s="56">
        <f t="shared" si="18"/>
        <v>772861.99556478835</v>
      </c>
      <c r="X68" s="122">
        <f t="shared" si="19"/>
        <v>4.4987081443486732E-2</v>
      </c>
      <c r="Y68" s="55">
        <f t="shared" si="20"/>
        <v>3.8743774520640706E-2</v>
      </c>
      <c r="Z68" s="56">
        <f t="shared" si="21"/>
        <v>772861.99556478835</v>
      </c>
      <c r="AA68" s="124">
        <f t="shared" si="24"/>
        <v>772861.99556478835</v>
      </c>
      <c r="AB68" s="51">
        <f t="shared" si="25"/>
        <v>1837.2574821715145</v>
      </c>
      <c r="AC68" s="55">
        <f t="shared" si="26"/>
        <v>4.4987081443486732E-2</v>
      </c>
      <c r="AD68" s="55">
        <f t="shared" si="27"/>
        <v>3.8743774520640928E-2</v>
      </c>
      <c r="AE68" s="116"/>
      <c r="AF68" s="160">
        <v>786719.56724062003</v>
      </c>
      <c r="AG68" s="118">
        <f t="shared" si="28"/>
        <v>1870.1998798987368</v>
      </c>
      <c r="AH68" s="55">
        <f t="shared" si="22"/>
        <v>-1.7614372710261228E-2</v>
      </c>
      <c r="AI68" s="55">
        <f t="shared" si="22"/>
        <v>-1.7614372710261228E-2</v>
      </c>
      <c r="AJ68" s="119">
        <f t="shared" si="29"/>
        <v>0</v>
      </c>
      <c r="AL68" s="120">
        <v>555832</v>
      </c>
      <c r="AM68" s="50">
        <v>67093</v>
      </c>
      <c r="AN68" s="50">
        <v>148080</v>
      </c>
    </row>
    <row r="69" spans="1:40">
      <c r="A69" s="9" t="s">
        <v>162</v>
      </c>
      <c r="B69" s="23" t="s">
        <v>163</v>
      </c>
      <c r="E69" s="134">
        <v>460595</v>
      </c>
      <c r="F69" s="52">
        <v>241950.1875</v>
      </c>
      <c r="G69" s="251">
        <f t="shared" si="7"/>
        <v>1903.6769706987725</v>
      </c>
      <c r="H69" s="53">
        <v>-2.4842803989029161E-2</v>
      </c>
      <c r="J69" s="131">
        <v>473682.2904765915</v>
      </c>
      <c r="K69" s="54">
        <v>243125.265625</v>
      </c>
      <c r="L69" s="54">
        <f t="shared" si="8"/>
        <v>1948.3054928861491</v>
      </c>
      <c r="M69" s="127">
        <f t="shared" si="9"/>
        <v>4.8566944177301785E-3</v>
      </c>
      <c r="N69" s="120">
        <f t="shared" si="10"/>
        <v>481035</v>
      </c>
      <c r="O69" s="125">
        <f t="shared" si="11"/>
        <v>-2.7628836331254458E-2</v>
      </c>
      <c r="P69" s="55">
        <f t="shared" si="12"/>
        <v>-2.2906326728702853E-2</v>
      </c>
      <c r="Q69" s="125">
        <f t="shared" si="13"/>
        <v>4.1214851423531096E-2</v>
      </c>
      <c r="R69" s="55">
        <f t="shared" si="14"/>
        <v>3.6182430000000002E-2</v>
      </c>
      <c r="S69" s="56">
        <f t="shared" si="15"/>
        <v>481035</v>
      </c>
      <c r="T69" s="123">
        <f t="shared" si="16"/>
        <v>0.65446647796293855</v>
      </c>
      <c r="U69" s="49">
        <f t="shared" si="17"/>
        <v>4.5878476446465033E-2</v>
      </c>
      <c r="V69" s="49">
        <f t="shared" si="23"/>
        <v>4.0823514692814249E-2</v>
      </c>
      <c r="W69" s="56">
        <f t="shared" si="18"/>
        <v>481726.39685885957</v>
      </c>
      <c r="X69" s="122">
        <f t="shared" si="19"/>
        <v>4.5878476446465033E-2</v>
      </c>
      <c r="Y69" s="55">
        <f t="shared" si="20"/>
        <v>4.08235146928142E-2</v>
      </c>
      <c r="Z69" s="56">
        <f t="shared" si="21"/>
        <v>481726.39685885957</v>
      </c>
      <c r="AA69" s="124">
        <f t="shared" si="24"/>
        <v>481726.39685885957</v>
      </c>
      <c r="AB69" s="51">
        <f t="shared" si="25"/>
        <v>1981.3917554824659</v>
      </c>
      <c r="AC69" s="55">
        <f t="shared" si="26"/>
        <v>4.5878476446465033E-2</v>
      </c>
      <c r="AD69" s="55">
        <f t="shared" si="27"/>
        <v>4.08235146928142E-2</v>
      </c>
      <c r="AE69" s="116"/>
      <c r="AF69" s="160">
        <v>494329.58022233646</v>
      </c>
      <c r="AG69" s="118">
        <f t="shared" si="28"/>
        <v>2033.2299851747932</v>
      </c>
      <c r="AH69" s="55">
        <f t="shared" si="22"/>
        <v>-2.5495507183301291E-2</v>
      </c>
      <c r="AI69" s="55">
        <f t="shared" si="22"/>
        <v>-2.549550718330118E-2</v>
      </c>
      <c r="AJ69" s="119">
        <f t="shared" si="29"/>
        <v>0</v>
      </c>
      <c r="AL69" s="120">
        <v>350255</v>
      </c>
      <c r="AM69" s="50">
        <v>39862</v>
      </c>
      <c r="AN69" s="50">
        <v>90918</v>
      </c>
    </row>
    <row r="70" spans="1:40">
      <c r="A70" s="9" t="s">
        <v>164</v>
      </c>
      <c r="B70" s="23" t="s">
        <v>165</v>
      </c>
      <c r="E70" s="134">
        <v>417002</v>
      </c>
      <c r="F70" s="52">
        <v>198553.5625</v>
      </c>
      <c r="G70" s="251">
        <f t="shared" si="7"/>
        <v>2100.1990331953875</v>
      </c>
      <c r="H70" s="53">
        <v>-1.4899382311767795E-2</v>
      </c>
      <c r="J70" s="131">
        <v>424266.98889103718</v>
      </c>
      <c r="K70" s="54">
        <v>199596.0625</v>
      </c>
      <c r="L70" s="54">
        <f t="shared" si="8"/>
        <v>2125.6280488551079</v>
      </c>
      <c r="M70" s="127">
        <f t="shared" si="9"/>
        <v>5.2504724008666237E-3</v>
      </c>
      <c r="N70" s="120">
        <f t="shared" si="10"/>
        <v>434259</v>
      </c>
      <c r="O70" s="125">
        <f t="shared" si="11"/>
        <v>-1.7123625172975721E-2</v>
      </c>
      <c r="P70" s="55">
        <f t="shared" si="12"/>
        <v>-1.1963059893482675E-2</v>
      </c>
      <c r="Q70" s="125">
        <f t="shared" si="13"/>
        <v>4.1622877250977908E-2</v>
      </c>
      <c r="R70" s="55">
        <f t="shared" si="14"/>
        <v>3.6182430000000002E-2</v>
      </c>
      <c r="S70" s="56">
        <f t="shared" si="15"/>
        <v>434358.8230594123</v>
      </c>
      <c r="T70" s="123">
        <f t="shared" si="16"/>
        <v>0.34180171124236208</v>
      </c>
      <c r="U70" s="49">
        <f t="shared" si="17"/>
        <v>4.4059456860822355E-2</v>
      </c>
      <c r="V70" s="49">
        <f t="shared" si="23"/>
        <v>3.8606283235328692E-2</v>
      </c>
      <c r="W70" s="56">
        <f t="shared" si="18"/>
        <v>435374.88162987662</v>
      </c>
      <c r="X70" s="122">
        <f t="shared" si="19"/>
        <v>4.4059456860822355E-2</v>
      </c>
      <c r="Y70" s="55">
        <f t="shared" si="20"/>
        <v>3.8606283235328664E-2</v>
      </c>
      <c r="Z70" s="56">
        <f t="shared" si="21"/>
        <v>435374.88162987662</v>
      </c>
      <c r="AA70" s="124">
        <f t="shared" si="24"/>
        <v>435374.88162987662</v>
      </c>
      <c r="AB70" s="51">
        <f t="shared" si="25"/>
        <v>2181.2799119214919</v>
      </c>
      <c r="AC70" s="55">
        <f t="shared" si="26"/>
        <v>4.4059456860822355E-2</v>
      </c>
      <c r="AD70" s="55">
        <f t="shared" si="27"/>
        <v>3.8606283235328664E-2</v>
      </c>
      <c r="AE70" s="116"/>
      <c r="AF70" s="160">
        <v>442375.83795499307</v>
      </c>
      <c r="AG70" s="118">
        <f t="shared" si="28"/>
        <v>2216.355535345258</v>
      </c>
      <c r="AH70" s="55">
        <f t="shared" si="22"/>
        <v>-1.5825810825203179E-2</v>
      </c>
      <c r="AI70" s="55">
        <f t="shared" si="22"/>
        <v>-1.5825810825203179E-2</v>
      </c>
      <c r="AJ70" s="119">
        <f t="shared" si="29"/>
        <v>0</v>
      </c>
      <c r="AL70" s="120">
        <v>329660</v>
      </c>
      <c r="AM70" s="50">
        <v>33416</v>
      </c>
      <c r="AN70" s="50">
        <v>71183</v>
      </c>
    </row>
    <row r="71" spans="1:40">
      <c r="A71" s="9" t="s">
        <v>166</v>
      </c>
      <c r="B71" s="23" t="s">
        <v>167</v>
      </c>
      <c r="E71" s="134">
        <v>525406</v>
      </c>
      <c r="F71" s="52">
        <v>305531.875</v>
      </c>
      <c r="G71" s="251">
        <f t="shared" si="7"/>
        <v>1719.6438178504291</v>
      </c>
      <c r="H71" s="53">
        <v>-2.8148468217610856E-2</v>
      </c>
      <c r="J71" s="131">
        <v>542848.81709464116</v>
      </c>
      <c r="K71" s="54">
        <v>308021.09375</v>
      </c>
      <c r="L71" s="54">
        <f t="shared" si="8"/>
        <v>1762.3754609975999</v>
      </c>
      <c r="M71" s="127">
        <f t="shared" si="9"/>
        <v>8.1471654962350648E-3</v>
      </c>
      <c r="N71" s="120">
        <f t="shared" si="10"/>
        <v>551094</v>
      </c>
      <c r="O71" s="125">
        <f t="shared" si="11"/>
        <v>-3.2131997980572424E-2</v>
      </c>
      <c r="P71" s="55">
        <f t="shared" si="12"/>
        <v>-2.4246617189609743E-2</v>
      </c>
      <c r="Q71" s="125">
        <f t="shared" si="13"/>
        <v>4.4624379741500908E-2</v>
      </c>
      <c r="R71" s="55">
        <f t="shared" si="14"/>
        <v>3.6182430000000002E-2</v>
      </c>
      <c r="S71" s="56">
        <f t="shared" si="15"/>
        <v>551094</v>
      </c>
      <c r="T71" s="123">
        <f t="shared" si="16"/>
        <v>0.6927604911317069</v>
      </c>
      <c r="U71" s="49">
        <f t="shared" si="17"/>
        <v>4.9577046779222256E-2</v>
      </c>
      <c r="V71" s="49">
        <f t="shared" si="23"/>
        <v>4.1095072922805155E-2</v>
      </c>
      <c r="W71" s="56">
        <f t="shared" si="18"/>
        <v>551454.07784008409</v>
      </c>
      <c r="X71" s="122">
        <f t="shared" si="19"/>
        <v>4.9577046779222256E-2</v>
      </c>
      <c r="Y71" s="55">
        <f t="shared" si="20"/>
        <v>4.1095072922805231E-2</v>
      </c>
      <c r="Z71" s="56">
        <f t="shared" si="21"/>
        <v>551454.07784008409</v>
      </c>
      <c r="AA71" s="124">
        <f t="shared" si="24"/>
        <v>551454.07784008409</v>
      </c>
      <c r="AB71" s="51">
        <f t="shared" si="25"/>
        <v>1790.3127059462436</v>
      </c>
      <c r="AC71" s="55">
        <f t="shared" si="26"/>
        <v>4.9577046779222256E-2</v>
      </c>
      <c r="AD71" s="55">
        <f t="shared" si="27"/>
        <v>4.1095072922805231E-2</v>
      </c>
      <c r="AE71" s="116"/>
      <c r="AF71" s="160">
        <v>566341.73768752883</v>
      </c>
      <c r="AG71" s="118">
        <f t="shared" si="28"/>
        <v>1838.6459537319554</v>
      </c>
      <c r="AH71" s="55">
        <f t="shared" si="22"/>
        <v>-2.628741421784242E-2</v>
      </c>
      <c r="AI71" s="55">
        <f t="shared" si="22"/>
        <v>-2.628741421784242E-2</v>
      </c>
      <c r="AJ71" s="119">
        <f t="shared" si="29"/>
        <v>0</v>
      </c>
      <c r="AL71" s="120">
        <v>404167</v>
      </c>
      <c r="AM71" s="50">
        <v>44418</v>
      </c>
      <c r="AN71" s="50">
        <v>102509</v>
      </c>
    </row>
    <row r="72" spans="1:40">
      <c r="A72" s="9" t="s">
        <v>168</v>
      </c>
      <c r="B72" s="23" t="s">
        <v>169</v>
      </c>
      <c r="E72" s="134">
        <v>1293238</v>
      </c>
      <c r="F72" s="52">
        <v>705242.9375</v>
      </c>
      <c r="G72" s="251">
        <f t="shared" si="7"/>
        <v>1833.7482465040637</v>
      </c>
      <c r="H72" s="53">
        <v>-1.9725863308468039E-2</v>
      </c>
      <c r="J72" s="131">
        <v>1324009.7044603964</v>
      </c>
      <c r="K72" s="54">
        <v>709528.375</v>
      </c>
      <c r="L72" s="54">
        <f t="shared" si="8"/>
        <v>1866.0419387179497</v>
      </c>
      <c r="M72" s="127">
        <f t="shared" si="9"/>
        <v>6.076540823211074E-3</v>
      </c>
      <c r="N72" s="120">
        <f t="shared" si="10"/>
        <v>1351270</v>
      </c>
      <c r="O72" s="125">
        <f t="shared" si="11"/>
        <v>-2.3241298275028521E-2</v>
      </c>
      <c r="P72" s="55">
        <f t="shared" si="12"/>
        <v>-1.7305984149570186E-2</v>
      </c>
      <c r="Q72" s="125">
        <f t="shared" si="13"/>
        <v>4.2478834836189083E-2</v>
      </c>
      <c r="R72" s="55">
        <f t="shared" si="14"/>
        <v>3.6182430000000002E-2</v>
      </c>
      <c r="S72" s="56">
        <f t="shared" si="15"/>
        <v>1351270</v>
      </c>
      <c r="T72" s="123">
        <f t="shared" si="16"/>
        <v>0.49445668998771958</v>
      </c>
      <c r="U72" s="49">
        <f t="shared" si="17"/>
        <v>4.6006532575050718E-2</v>
      </c>
      <c r="V72" s="49">
        <f t="shared" si="23"/>
        <v>3.968882101074258E-2</v>
      </c>
      <c r="W72" s="56">
        <f t="shared" si="18"/>
        <v>1352735.3961742935</v>
      </c>
      <c r="X72" s="122">
        <f t="shared" si="19"/>
        <v>4.6006532575050718E-2</v>
      </c>
      <c r="Y72" s="55">
        <f t="shared" si="20"/>
        <v>3.968882101074267E-2</v>
      </c>
      <c r="Z72" s="56">
        <f t="shared" si="21"/>
        <v>1352735.3961742935</v>
      </c>
      <c r="AA72" s="124">
        <f t="shared" si="24"/>
        <v>1352735.3961742935</v>
      </c>
      <c r="AB72" s="51">
        <f t="shared" si="25"/>
        <v>1906.5275524383269</v>
      </c>
      <c r="AC72" s="55">
        <f t="shared" si="26"/>
        <v>4.6006532575050718E-2</v>
      </c>
      <c r="AD72" s="55">
        <f t="shared" si="27"/>
        <v>3.9688821010742892E-2</v>
      </c>
      <c r="AE72" s="116"/>
      <c r="AF72" s="160">
        <v>1381276.6221134875</v>
      </c>
      <c r="AG72" s="118">
        <f t="shared" si="28"/>
        <v>1946.7531825115345</v>
      </c>
      <c r="AH72" s="55">
        <f t="shared" si="22"/>
        <v>-2.0662932740817097E-2</v>
      </c>
      <c r="AI72" s="55">
        <f t="shared" si="22"/>
        <v>-2.0662932740817208E-2</v>
      </c>
      <c r="AJ72" s="119">
        <f t="shared" si="29"/>
        <v>0</v>
      </c>
      <c r="AL72" s="120">
        <v>993047</v>
      </c>
      <c r="AM72" s="50">
        <v>110758</v>
      </c>
      <c r="AN72" s="50">
        <v>247465</v>
      </c>
    </row>
    <row r="73" spans="1:40">
      <c r="A73" s="9" t="s">
        <v>170</v>
      </c>
      <c r="B73" s="23" t="s">
        <v>171</v>
      </c>
      <c r="E73" s="134">
        <v>271027</v>
      </c>
      <c r="F73" s="52">
        <v>138786.6875</v>
      </c>
      <c r="G73" s="251">
        <f t="shared" si="7"/>
        <v>1952.831390979052</v>
      </c>
      <c r="H73" s="53">
        <v>-1.4124497319526252E-2</v>
      </c>
      <c r="J73" s="131">
        <v>275978.10348563857</v>
      </c>
      <c r="K73" s="54">
        <v>139660.3125</v>
      </c>
      <c r="L73" s="54">
        <f t="shared" si="8"/>
        <v>1976.0667762048618</v>
      </c>
      <c r="M73" s="127">
        <f t="shared" si="9"/>
        <v>6.2947319785264799E-3</v>
      </c>
      <c r="N73" s="120">
        <f t="shared" si="10"/>
        <v>282655</v>
      </c>
      <c r="O73" s="125">
        <f t="shared" si="11"/>
        <v>-1.7940204034687879E-2</v>
      </c>
      <c r="P73" s="55">
        <f t="shared" si="12"/>
        <v>-1.1758400832199811E-2</v>
      </c>
      <c r="Q73" s="125">
        <f t="shared" si="13"/>
        <v>4.2704920677708369E-2</v>
      </c>
      <c r="R73" s="55">
        <f t="shared" si="14"/>
        <v>3.6182430000000002E-2</v>
      </c>
      <c r="S73" s="56">
        <f t="shared" si="15"/>
        <v>282655</v>
      </c>
      <c r="T73" s="123">
        <f t="shared" si="16"/>
        <v>0.33595430949142313</v>
      </c>
      <c r="U73" s="49">
        <f t="shared" si="17"/>
        <v>4.5102304125720361E-2</v>
      </c>
      <c r="V73" s="49">
        <f t="shared" ref="V73:V104" si="30">MAX(R73,NewMinGrowthPerHead(P73,$P$2,$L$1,$U$1,$T$2,AG73,G73,T73, $P$1))</f>
        <v>3.8564816960625845E-2</v>
      </c>
      <c r="W73" s="56">
        <f t="shared" si="18"/>
        <v>283250.94218028162</v>
      </c>
      <c r="X73" s="122">
        <f t="shared" si="19"/>
        <v>4.5102304125720361E-2</v>
      </c>
      <c r="Y73" s="55">
        <f t="shared" si="20"/>
        <v>3.8564816960625858E-2</v>
      </c>
      <c r="Z73" s="56">
        <f t="shared" si="21"/>
        <v>283250.94218028162</v>
      </c>
      <c r="AA73" s="124">
        <f t="shared" ref="AA73:AA104" si="31">Z73</f>
        <v>283250.94218028162</v>
      </c>
      <c r="AB73" s="51">
        <f t="shared" ref="AB73:AB104" si="32">AA73/K73*1000</f>
        <v>2028.1419761271238</v>
      </c>
      <c r="AC73" s="55">
        <f t="shared" ref="AC73:AC104" si="33">AA73/E73-1</f>
        <v>4.5102304125720361E-2</v>
      </c>
      <c r="AD73" s="55">
        <f t="shared" ref="AD73:AD104" si="34">AB73/G73-1</f>
        <v>3.856481696062608E-2</v>
      </c>
      <c r="AE73" s="116"/>
      <c r="AF73" s="160">
        <v>287612.59838396346</v>
      </c>
      <c r="AG73" s="118">
        <f t="shared" ref="AG73:AG104" si="35">AF73/K73*1000</f>
        <v>2059.3724389952476</v>
      </c>
      <c r="AH73" s="55">
        <f t="shared" si="22"/>
        <v>-1.5165038764605954E-2</v>
      </c>
      <c r="AI73" s="55">
        <f t="shared" si="22"/>
        <v>-1.5165038764605843E-2</v>
      </c>
      <c r="AJ73" s="119">
        <f t="shared" ref="AJ73:AJ104" si="36">IF(AF73=N73,1,0)</f>
        <v>0</v>
      </c>
      <c r="AL73" s="120">
        <v>216410</v>
      </c>
      <c r="AM73" s="50">
        <v>22602</v>
      </c>
      <c r="AN73" s="50">
        <v>43643</v>
      </c>
    </row>
    <row r="74" spans="1:40">
      <c r="A74" s="9" t="s">
        <v>172</v>
      </c>
      <c r="B74" s="23" t="s">
        <v>173</v>
      </c>
      <c r="E74" s="134">
        <v>744750</v>
      </c>
      <c r="F74" s="52">
        <v>386002.6875</v>
      </c>
      <c r="G74" s="251">
        <f t="shared" ref="G74:G137" si="37">E74/F74*1000</f>
        <v>1929.3907118198497</v>
      </c>
      <c r="H74" s="53">
        <v>-2.1744035171633258E-2</v>
      </c>
      <c r="J74" s="131">
        <v>761166.77371562493</v>
      </c>
      <c r="K74" s="54">
        <v>387657.1875</v>
      </c>
      <c r="L74" s="54">
        <f t="shared" ref="L74:L137" si="38">J74/K74*1000</f>
        <v>1963.504865276424</v>
      </c>
      <c r="M74" s="127">
        <f t="shared" ref="M74:M137" si="39">K74/F74-1</f>
        <v>4.2862395873863868E-3</v>
      </c>
      <c r="N74" s="120">
        <f t="shared" ref="N74:N137" si="40">SUM(AL74:AN74)</f>
        <v>778964</v>
      </c>
      <c r="O74" s="125">
        <f t="shared" ref="O74:O137" si="41">E74/J74-1</f>
        <v>-2.1567906380735358E-2</v>
      </c>
      <c r="P74" s="55">
        <f t="shared" ref="P74:P137" si="42">G74/L74-1</f>
        <v>-1.7374112007495168E-2</v>
      </c>
      <c r="Q74" s="125">
        <f t="shared" ref="Q74:Q137" si="43">(1+M74)*(1+R74)-1</f>
        <v>4.0623756151220158E-2</v>
      </c>
      <c r="R74" s="55">
        <f t="shared" ref="R74:R137" si="44">MinGrowthPerHead(P74,0,1,$Q$1,$Q$2,$R$1,$R$2)</f>
        <v>3.6182430000000002E-2</v>
      </c>
      <c r="S74" s="56">
        <f t="shared" ref="S74:S137" si="45">MAX((1+IF($S$2=1,Q74,0))*$E74,$N74)</f>
        <v>778964</v>
      </c>
      <c r="T74" s="123">
        <f t="shared" ref="T74:T137" si="46">MinMaxRamp(P74,0,1,$P$2,$T$2)</f>
        <v>0.49640320021414763</v>
      </c>
      <c r="U74" s="49">
        <f t="shared" ref="U74:U137" si="47">(1+M74)*(1+V74)-1</f>
        <v>4.41590390448936E-2</v>
      </c>
      <c r="V74" s="49">
        <f t="shared" si="30"/>
        <v>3.9702624496666568E-2</v>
      </c>
      <c r="W74" s="56">
        <f t="shared" ref="W74:W137" si="48">MAX((1+IF($S$2=1,U74,0))*$E74,$N74)</f>
        <v>778964</v>
      </c>
      <c r="X74" s="122">
        <f t="shared" ref="X74:X137" si="49">MAX(U74,$X$1)</f>
        <v>4.41590390448936E-2</v>
      </c>
      <c r="Y74" s="55">
        <f t="shared" ref="Y74:Y137" si="50">(1+X74)/(1+M74) - 1</f>
        <v>3.9702624496666505E-2</v>
      </c>
      <c r="Z74" s="56">
        <f t="shared" ref="Z74:Z137" si="51">MAX((1+IF($Z$2=1,X74,0))*$E74,$N74)</f>
        <v>778964</v>
      </c>
      <c r="AA74" s="124">
        <f t="shared" si="31"/>
        <v>778964</v>
      </c>
      <c r="AB74" s="51">
        <f t="shared" si="32"/>
        <v>2009.4145681227697</v>
      </c>
      <c r="AC74" s="55">
        <f t="shared" si="33"/>
        <v>4.5940248405505146E-2</v>
      </c>
      <c r="AD74" s="55">
        <f t="shared" si="34"/>
        <v>4.1476231751649495E-2</v>
      </c>
      <c r="AE74" s="116"/>
      <c r="AF74" s="160">
        <v>795067.4066596292</v>
      </c>
      <c r="AG74" s="118">
        <f t="shared" si="35"/>
        <v>2050.9548959662438</v>
      </c>
      <c r="AH74" s="55">
        <f t="shared" ref="AH74:AI137" si="52">AA74/AF74-1</f>
        <v>-2.0254140120377406E-2</v>
      </c>
      <c r="AI74" s="55">
        <f t="shared" si="52"/>
        <v>-2.0254140120377295E-2</v>
      </c>
      <c r="AJ74" s="119">
        <f t="shared" si="36"/>
        <v>0</v>
      </c>
      <c r="AL74" s="120">
        <v>543631</v>
      </c>
      <c r="AM74" s="50">
        <v>62872</v>
      </c>
      <c r="AN74" s="50">
        <v>172461</v>
      </c>
    </row>
    <row r="75" spans="1:40">
      <c r="A75" s="9" t="s">
        <v>174</v>
      </c>
      <c r="B75" s="23" t="s">
        <v>175</v>
      </c>
      <c r="E75" s="134">
        <v>306779</v>
      </c>
      <c r="F75" s="52">
        <v>156546.078125</v>
      </c>
      <c r="G75" s="251">
        <f t="shared" si="37"/>
        <v>1959.6722171157871</v>
      </c>
      <c r="H75" s="53">
        <v>-1.0838451572322438E-2</v>
      </c>
      <c r="J75" s="131">
        <v>311010.14947695617</v>
      </c>
      <c r="K75" s="54">
        <v>157520.875</v>
      </c>
      <c r="L75" s="54">
        <f t="shared" si="38"/>
        <v>1974.405928591726</v>
      </c>
      <c r="M75" s="127">
        <f t="shared" si="39"/>
        <v>6.2269006459658716E-3</v>
      </c>
      <c r="N75" s="120">
        <f t="shared" si="40"/>
        <v>321072</v>
      </c>
      <c r="O75" s="125">
        <f t="shared" si="41"/>
        <v>-1.3604538257262488E-2</v>
      </c>
      <c r="P75" s="55">
        <f t="shared" si="42"/>
        <v>-7.4623517193589395E-3</v>
      </c>
      <c r="Q75" s="125">
        <f t="shared" si="43"/>
        <v>4.2634635042705371E-2</v>
      </c>
      <c r="R75" s="55">
        <f t="shared" si="44"/>
        <v>3.6182430000000002E-2</v>
      </c>
      <c r="S75" s="56">
        <f t="shared" si="45"/>
        <v>321072</v>
      </c>
      <c r="T75" s="123">
        <f t="shared" si="46"/>
        <v>0.21321004912454111</v>
      </c>
      <c r="U75" s="49">
        <f t="shared" si="47"/>
        <v>4.4156007959897714E-2</v>
      </c>
      <c r="V75" s="49">
        <f t="shared" si="30"/>
        <v>3.7694388104295935E-2</v>
      </c>
      <c r="W75" s="56">
        <f t="shared" si="48"/>
        <v>321072</v>
      </c>
      <c r="X75" s="122">
        <f t="shared" si="49"/>
        <v>4.4156007959897714E-2</v>
      </c>
      <c r="Y75" s="55">
        <f t="shared" si="50"/>
        <v>3.7694388104295928E-2</v>
      </c>
      <c r="Z75" s="56">
        <f t="shared" si="51"/>
        <v>321072</v>
      </c>
      <c r="AA75" s="124">
        <f t="shared" si="31"/>
        <v>321072</v>
      </c>
      <c r="AB75" s="51">
        <f t="shared" si="32"/>
        <v>2038.2822276729987</v>
      </c>
      <c r="AC75" s="55">
        <f t="shared" si="33"/>
        <v>4.6590542377411781E-2</v>
      </c>
      <c r="AD75" s="55">
        <f t="shared" si="34"/>
        <v>4.0113856731055053E-2</v>
      </c>
      <c r="AE75" s="116"/>
      <c r="AF75" s="160">
        <v>324366.51454553881</v>
      </c>
      <c r="AG75" s="118">
        <f t="shared" si="35"/>
        <v>2059.1970083047013</v>
      </c>
      <c r="AH75" s="55">
        <f t="shared" si="52"/>
        <v>-1.0156765257211209E-2</v>
      </c>
      <c r="AI75" s="55">
        <f t="shared" si="52"/>
        <v>-1.015676525721132E-2</v>
      </c>
      <c r="AJ75" s="119">
        <f t="shared" si="36"/>
        <v>0</v>
      </c>
      <c r="AL75" s="120">
        <v>235830</v>
      </c>
      <c r="AM75" s="50">
        <v>24542</v>
      </c>
      <c r="AN75" s="50">
        <v>60700</v>
      </c>
    </row>
    <row r="76" spans="1:40">
      <c r="A76" s="9" t="s">
        <v>176</v>
      </c>
      <c r="B76" s="23" t="s">
        <v>177</v>
      </c>
      <c r="E76" s="134">
        <v>191416</v>
      </c>
      <c r="F76" s="52">
        <v>96096.2890625</v>
      </c>
      <c r="G76" s="251">
        <f t="shared" si="37"/>
        <v>1991.9187501143263</v>
      </c>
      <c r="H76" s="53">
        <v>1.3108985985691435E-2</v>
      </c>
      <c r="J76" s="131">
        <v>189178.48823904953</v>
      </c>
      <c r="K76" s="54">
        <v>96553.703125</v>
      </c>
      <c r="L76" s="54">
        <f t="shared" si="38"/>
        <v>1959.3084689267275</v>
      </c>
      <c r="M76" s="127">
        <f t="shared" si="39"/>
        <v>4.7599555296302665E-3</v>
      </c>
      <c r="N76" s="120">
        <f t="shared" si="40"/>
        <v>199258</v>
      </c>
      <c r="O76" s="125">
        <f t="shared" si="41"/>
        <v>1.1827516869270527E-2</v>
      </c>
      <c r="P76" s="55">
        <f t="shared" si="42"/>
        <v>1.6643770853224549E-2</v>
      </c>
      <c r="Q76" s="125">
        <f t="shared" si="43"/>
        <v>4.1114612287384222E-2</v>
      </c>
      <c r="R76" s="55">
        <f t="shared" si="44"/>
        <v>3.6182430000000002E-2</v>
      </c>
      <c r="S76" s="56">
        <f t="shared" si="45"/>
        <v>199285.99462560195</v>
      </c>
      <c r="T76" s="123">
        <f t="shared" si="46"/>
        <v>0</v>
      </c>
      <c r="U76" s="49">
        <f t="shared" si="47"/>
        <v>4.1114612287384222E-2</v>
      </c>
      <c r="V76" s="49">
        <f t="shared" si="30"/>
        <v>3.6182430000000002E-2</v>
      </c>
      <c r="W76" s="56">
        <f t="shared" si="48"/>
        <v>199285.99462560195</v>
      </c>
      <c r="X76" s="122">
        <f t="shared" si="49"/>
        <v>4.1114612287384222E-2</v>
      </c>
      <c r="Y76" s="55">
        <f t="shared" si="50"/>
        <v>3.6182429999999988E-2</v>
      </c>
      <c r="Z76" s="56">
        <f t="shared" si="51"/>
        <v>199285.99462560195</v>
      </c>
      <c r="AA76" s="124">
        <f t="shared" si="31"/>
        <v>199285.99462560195</v>
      </c>
      <c r="AB76" s="51">
        <f t="shared" si="32"/>
        <v>2063.9912108560252</v>
      </c>
      <c r="AC76" s="55">
        <f t="shared" si="33"/>
        <v>4.1114612287384222E-2</v>
      </c>
      <c r="AD76" s="55">
        <f t="shared" si="34"/>
        <v>3.6182429999999988E-2</v>
      </c>
      <c r="AE76" s="116"/>
      <c r="AF76" s="160">
        <v>197382.42296399377</v>
      </c>
      <c r="AG76" s="118">
        <f t="shared" si="35"/>
        <v>2044.2760513127007</v>
      </c>
      <c r="AH76" s="55">
        <f t="shared" si="52"/>
        <v>9.644078905422182E-3</v>
      </c>
      <c r="AI76" s="55">
        <f t="shared" si="52"/>
        <v>9.644078905422182E-3</v>
      </c>
      <c r="AJ76" s="119">
        <f t="shared" si="36"/>
        <v>0</v>
      </c>
      <c r="AL76" s="120">
        <v>145919</v>
      </c>
      <c r="AM76" s="50">
        <v>15671</v>
      </c>
      <c r="AN76" s="50">
        <v>37668</v>
      </c>
    </row>
    <row r="77" spans="1:40">
      <c r="A77" s="9" t="s">
        <v>178</v>
      </c>
      <c r="B77" s="23" t="s">
        <v>179</v>
      </c>
      <c r="E77" s="134">
        <v>236191</v>
      </c>
      <c r="F77" s="52">
        <v>130702.5</v>
      </c>
      <c r="G77" s="251">
        <f t="shared" si="37"/>
        <v>1807.0886172797</v>
      </c>
      <c r="H77" s="53">
        <v>1.1515310023400005E-2</v>
      </c>
      <c r="J77" s="131">
        <v>234410.41633375379</v>
      </c>
      <c r="K77" s="54">
        <v>131573.6875</v>
      </c>
      <c r="L77" s="54">
        <f t="shared" si="38"/>
        <v>1781.5903832120975</v>
      </c>
      <c r="M77" s="127">
        <f t="shared" si="39"/>
        <v>6.6654233851686229E-3</v>
      </c>
      <c r="N77" s="120">
        <f t="shared" si="40"/>
        <v>246354</v>
      </c>
      <c r="O77" s="125">
        <f t="shared" si="41"/>
        <v>7.5960091453914913E-3</v>
      </c>
      <c r="P77" s="55">
        <f t="shared" si="42"/>
        <v>1.4312063147551735E-2</v>
      </c>
      <c r="Q77" s="125">
        <f t="shared" si="43"/>
        <v>4.3089024600222903E-2</v>
      </c>
      <c r="R77" s="55">
        <f t="shared" si="44"/>
        <v>3.6182430000000002E-2</v>
      </c>
      <c r="S77" s="56">
        <f t="shared" si="45"/>
        <v>246368.23980935125</v>
      </c>
      <c r="T77" s="123">
        <f t="shared" si="46"/>
        <v>0</v>
      </c>
      <c r="U77" s="49">
        <f t="shared" si="47"/>
        <v>4.3089024600222903E-2</v>
      </c>
      <c r="V77" s="49">
        <f t="shared" si="30"/>
        <v>3.6182430000000002E-2</v>
      </c>
      <c r="W77" s="56">
        <f t="shared" si="48"/>
        <v>246368.23980935125</v>
      </c>
      <c r="X77" s="122">
        <f t="shared" si="49"/>
        <v>4.3089024600222903E-2</v>
      </c>
      <c r="Y77" s="55">
        <f t="shared" si="50"/>
        <v>3.6182429999999988E-2</v>
      </c>
      <c r="Z77" s="56">
        <f t="shared" si="51"/>
        <v>246368.23980935125</v>
      </c>
      <c r="AA77" s="124">
        <f t="shared" si="31"/>
        <v>246368.23980935125</v>
      </c>
      <c r="AB77" s="51">
        <f t="shared" si="32"/>
        <v>1872.4734746782196</v>
      </c>
      <c r="AC77" s="55">
        <f t="shared" si="33"/>
        <v>4.3089024600222903E-2</v>
      </c>
      <c r="AD77" s="55">
        <f t="shared" si="34"/>
        <v>3.6182429999999988E-2</v>
      </c>
      <c r="AE77" s="116"/>
      <c r="AF77" s="160">
        <v>244562.63010240247</v>
      </c>
      <c r="AG77" s="118">
        <f t="shared" si="35"/>
        <v>1858.7502923211944</v>
      </c>
      <c r="AH77" s="55">
        <f t="shared" si="52"/>
        <v>7.3830155743448422E-3</v>
      </c>
      <c r="AI77" s="55">
        <f t="shared" si="52"/>
        <v>7.3830155743448422E-3</v>
      </c>
      <c r="AJ77" s="119">
        <f t="shared" si="36"/>
        <v>0</v>
      </c>
      <c r="AL77" s="120">
        <v>179435</v>
      </c>
      <c r="AM77" s="50">
        <v>20149</v>
      </c>
      <c r="AN77" s="50">
        <v>46770</v>
      </c>
    </row>
    <row r="78" spans="1:40">
      <c r="A78" s="9" t="s">
        <v>180</v>
      </c>
      <c r="B78" s="23" t="s">
        <v>181</v>
      </c>
      <c r="E78" s="134">
        <v>259560</v>
      </c>
      <c r="F78" s="52">
        <v>137420.75</v>
      </c>
      <c r="G78" s="251">
        <f t="shared" si="37"/>
        <v>1888.7977252343624</v>
      </c>
      <c r="H78" s="53">
        <v>-1.9544255981456704E-2</v>
      </c>
      <c r="J78" s="131">
        <v>266167.48113052303</v>
      </c>
      <c r="K78" s="54">
        <v>138313.15625</v>
      </c>
      <c r="L78" s="54">
        <f t="shared" si="38"/>
        <v>1924.3829607172529</v>
      </c>
      <c r="M78" s="127">
        <f t="shared" si="39"/>
        <v>6.4939701609836309E-3</v>
      </c>
      <c r="N78" s="120">
        <f t="shared" si="40"/>
        <v>270973</v>
      </c>
      <c r="O78" s="125">
        <f t="shared" si="41"/>
        <v>-2.4824524402674353E-2</v>
      </c>
      <c r="P78" s="55">
        <f t="shared" si="42"/>
        <v>-1.8491763962422136E-2</v>
      </c>
      <c r="Q78" s="125">
        <f t="shared" si="43"/>
        <v>4.2911367781755416E-2</v>
      </c>
      <c r="R78" s="55">
        <f t="shared" si="44"/>
        <v>3.6182430000000002E-2</v>
      </c>
      <c r="S78" s="56">
        <f t="shared" si="45"/>
        <v>270973</v>
      </c>
      <c r="T78" s="123">
        <f t="shared" si="46"/>
        <v>0.52833611321206098</v>
      </c>
      <c r="U78" s="49">
        <f t="shared" si="47"/>
        <v>4.668234198367105E-2</v>
      </c>
      <c r="V78" s="49">
        <f t="shared" si="30"/>
        <v>3.9929073610107599E-2</v>
      </c>
      <c r="W78" s="56">
        <f t="shared" si="48"/>
        <v>271676.86868528166</v>
      </c>
      <c r="X78" s="122">
        <f t="shared" si="49"/>
        <v>4.668234198367105E-2</v>
      </c>
      <c r="Y78" s="55">
        <f t="shared" si="50"/>
        <v>3.9929073610107668E-2</v>
      </c>
      <c r="Z78" s="56">
        <f t="shared" si="51"/>
        <v>271676.86868528166</v>
      </c>
      <c r="AA78" s="124">
        <f t="shared" si="31"/>
        <v>271676.86868528166</v>
      </c>
      <c r="AB78" s="51">
        <f t="shared" si="32"/>
        <v>1964.2156686398491</v>
      </c>
      <c r="AC78" s="55">
        <f t="shared" si="33"/>
        <v>4.668234198367105E-2</v>
      </c>
      <c r="AD78" s="55">
        <f t="shared" si="34"/>
        <v>3.9929073610107668E-2</v>
      </c>
      <c r="AE78" s="116"/>
      <c r="AF78" s="160">
        <v>277508.51691799285</v>
      </c>
      <c r="AG78" s="118">
        <f t="shared" si="35"/>
        <v>2006.3783116654376</v>
      </c>
      <c r="AH78" s="55">
        <f t="shared" si="52"/>
        <v>-2.1014303623821839E-2</v>
      </c>
      <c r="AI78" s="55">
        <f t="shared" si="52"/>
        <v>-2.1014303623821839E-2</v>
      </c>
      <c r="AJ78" s="119">
        <f t="shared" si="36"/>
        <v>0</v>
      </c>
      <c r="AL78" s="120">
        <v>202434</v>
      </c>
      <c r="AM78" s="50">
        <v>24473</v>
      </c>
      <c r="AN78" s="50">
        <v>44066</v>
      </c>
    </row>
    <row r="79" spans="1:40">
      <c r="A79" s="9" t="s">
        <v>182</v>
      </c>
      <c r="B79" s="23" t="s">
        <v>183</v>
      </c>
      <c r="E79" s="134">
        <v>703436</v>
      </c>
      <c r="F79" s="52">
        <v>406123.09375</v>
      </c>
      <c r="G79" s="251">
        <f t="shared" si="37"/>
        <v>1732.0758430768258</v>
      </c>
      <c r="H79" s="53">
        <v>-2.2981944396488374E-2</v>
      </c>
      <c r="J79" s="131">
        <v>723156.67048518173</v>
      </c>
      <c r="K79" s="54">
        <v>409296.0625</v>
      </c>
      <c r="L79" s="54">
        <f t="shared" si="38"/>
        <v>1766.8302647919602</v>
      </c>
      <c r="M79" s="127">
        <f t="shared" si="39"/>
        <v>7.8128252217866123E-3</v>
      </c>
      <c r="N79" s="120">
        <f t="shared" si="40"/>
        <v>736312</v>
      </c>
      <c r="O79" s="125">
        <f t="shared" si="41"/>
        <v>-2.7270260083407272E-2</v>
      </c>
      <c r="P79" s="55">
        <f t="shared" si="42"/>
        <v>-1.9670492637404946E-2</v>
      </c>
      <c r="Q79" s="125">
        <f t="shared" si="43"/>
        <v>4.427794222347603E-2</v>
      </c>
      <c r="R79" s="55">
        <f t="shared" si="44"/>
        <v>3.6182430000000002E-2</v>
      </c>
      <c r="S79" s="56">
        <f t="shared" si="45"/>
        <v>736312</v>
      </c>
      <c r="T79" s="123">
        <f t="shared" si="46"/>
        <v>0.56201407535442693</v>
      </c>
      <c r="U79" s="49">
        <f t="shared" si="47"/>
        <v>4.829454755302609E-2</v>
      </c>
      <c r="V79" s="49">
        <f t="shared" si="30"/>
        <v>4.0167897568013915E-2</v>
      </c>
      <c r="W79" s="56">
        <f t="shared" si="48"/>
        <v>737408.12335251051</v>
      </c>
      <c r="X79" s="122">
        <f t="shared" si="49"/>
        <v>4.829454755302609E-2</v>
      </c>
      <c r="Y79" s="55">
        <f t="shared" si="50"/>
        <v>4.0167897568013977E-2</v>
      </c>
      <c r="Z79" s="56">
        <f t="shared" si="51"/>
        <v>737408.12335251051</v>
      </c>
      <c r="AA79" s="124">
        <f t="shared" si="31"/>
        <v>737408.12335251051</v>
      </c>
      <c r="AB79" s="51">
        <f t="shared" si="32"/>
        <v>1801.6496881215674</v>
      </c>
      <c r="AC79" s="55">
        <f t="shared" si="33"/>
        <v>4.829454755302609E-2</v>
      </c>
      <c r="AD79" s="55">
        <f t="shared" si="34"/>
        <v>4.0167897568013977E-2</v>
      </c>
      <c r="AE79" s="116"/>
      <c r="AF79" s="160">
        <v>754388.29734438099</v>
      </c>
      <c r="AG79" s="118">
        <f t="shared" si="35"/>
        <v>1843.135975304871</v>
      </c>
      <c r="AH79" s="55">
        <f t="shared" si="52"/>
        <v>-2.2508533140883191E-2</v>
      </c>
      <c r="AI79" s="55">
        <f t="shared" si="52"/>
        <v>-2.250853314088308E-2</v>
      </c>
      <c r="AJ79" s="119">
        <f t="shared" si="36"/>
        <v>0</v>
      </c>
      <c r="AL79" s="120">
        <v>542865</v>
      </c>
      <c r="AM79" s="50">
        <v>60626</v>
      </c>
      <c r="AN79" s="50">
        <v>132821</v>
      </c>
    </row>
    <row r="80" spans="1:40">
      <c r="A80" s="9" t="s">
        <v>184</v>
      </c>
      <c r="B80" s="23" t="s">
        <v>185</v>
      </c>
      <c r="E80" s="134">
        <v>268333</v>
      </c>
      <c r="F80" s="52">
        <v>133863.078125</v>
      </c>
      <c r="G80" s="251">
        <f t="shared" si="37"/>
        <v>2004.5333168675038</v>
      </c>
      <c r="H80" s="53">
        <v>-1.9431008833850072E-2</v>
      </c>
      <c r="J80" s="131">
        <v>273625.68314826541</v>
      </c>
      <c r="K80" s="54">
        <v>133985.1875</v>
      </c>
      <c r="L80" s="54">
        <f t="shared" si="38"/>
        <v>2042.2084579182708</v>
      </c>
      <c r="M80" s="127">
        <f t="shared" si="39"/>
        <v>9.1219607908588074E-4</v>
      </c>
      <c r="N80" s="120">
        <f t="shared" si="40"/>
        <v>279439</v>
      </c>
      <c r="O80" s="125">
        <f t="shared" si="41"/>
        <v>-1.934278642037246E-2</v>
      </c>
      <c r="P80" s="55">
        <f t="shared" si="42"/>
        <v>-1.8448234755217507E-2</v>
      </c>
      <c r="Q80" s="125">
        <f t="shared" si="43"/>
        <v>3.7127631549863649E-2</v>
      </c>
      <c r="R80" s="55">
        <f t="shared" si="44"/>
        <v>3.6182430000000002E-2</v>
      </c>
      <c r="S80" s="56">
        <f t="shared" si="45"/>
        <v>279439</v>
      </c>
      <c r="T80" s="123">
        <f t="shared" si="46"/>
        <v>0.52709242157764302</v>
      </c>
      <c r="U80" s="49">
        <f t="shared" si="47"/>
        <v>4.0868865271485699E-2</v>
      </c>
      <c r="V80" s="49">
        <f t="shared" si="30"/>
        <v>3.9920254093140067E-2</v>
      </c>
      <c r="W80" s="56">
        <f t="shared" si="48"/>
        <v>279439</v>
      </c>
      <c r="X80" s="122">
        <f t="shared" si="49"/>
        <v>4.0868865271485699E-2</v>
      </c>
      <c r="Y80" s="55">
        <f t="shared" si="50"/>
        <v>3.992025409314004E-2</v>
      </c>
      <c r="Z80" s="56">
        <f t="shared" si="51"/>
        <v>279439</v>
      </c>
      <c r="AA80" s="124">
        <f t="shared" si="31"/>
        <v>279439</v>
      </c>
      <c r="AB80" s="51">
        <f t="shared" si="32"/>
        <v>2085.5962156264477</v>
      </c>
      <c r="AC80" s="55">
        <f t="shared" si="33"/>
        <v>4.1388871290523266E-2</v>
      </c>
      <c r="AD80" s="55">
        <f t="shared" si="34"/>
        <v>4.043978619702937E-2</v>
      </c>
      <c r="AE80" s="116"/>
      <c r="AF80" s="160">
        <v>285291.99268410943</v>
      </c>
      <c r="AG80" s="118">
        <f t="shared" si="35"/>
        <v>2129.2800943694574</v>
      </c>
      <c r="AH80" s="55">
        <f t="shared" si="52"/>
        <v>-2.051579726806485E-2</v>
      </c>
      <c r="AI80" s="55">
        <f t="shared" si="52"/>
        <v>-2.051579726806485E-2</v>
      </c>
      <c r="AJ80" s="119">
        <f t="shared" si="36"/>
        <v>0</v>
      </c>
      <c r="AL80" s="120">
        <v>208870</v>
      </c>
      <c r="AM80" s="50">
        <v>21722</v>
      </c>
      <c r="AN80" s="50">
        <v>48847</v>
      </c>
    </row>
    <row r="81" spans="1:40">
      <c r="A81" s="9" t="s">
        <v>186</v>
      </c>
      <c r="B81" s="23" t="s">
        <v>187</v>
      </c>
      <c r="E81" s="134">
        <v>1012084</v>
      </c>
      <c r="F81" s="52">
        <v>540727.25</v>
      </c>
      <c r="G81" s="251">
        <f t="shared" si="37"/>
        <v>1871.7088883536014</v>
      </c>
      <c r="H81" s="53">
        <v>8.2442040955110762E-4</v>
      </c>
      <c r="J81" s="131">
        <v>1014114.3189658823</v>
      </c>
      <c r="K81" s="54">
        <v>546703.125</v>
      </c>
      <c r="L81" s="54">
        <f t="shared" si="38"/>
        <v>1854.9634574813931</v>
      </c>
      <c r="M81" s="127">
        <f t="shared" si="39"/>
        <v>1.1051551405999893E-2</v>
      </c>
      <c r="N81" s="120">
        <f t="shared" si="40"/>
        <v>1060925</v>
      </c>
      <c r="O81" s="125">
        <f t="shared" si="41"/>
        <v>-2.0020612350220013E-3</v>
      </c>
      <c r="P81" s="55">
        <f t="shared" si="42"/>
        <v>9.0273642883211824E-3</v>
      </c>
      <c r="Q81" s="125">
        <f t="shared" si="43"/>
        <v>4.7633853391138903E-2</v>
      </c>
      <c r="R81" s="55">
        <f t="shared" si="44"/>
        <v>3.6182430000000002E-2</v>
      </c>
      <c r="S81" s="56">
        <f t="shared" si="45"/>
        <v>1060925</v>
      </c>
      <c r="T81" s="123">
        <f t="shared" si="46"/>
        <v>0</v>
      </c>
      <c r="U81" s="49">
        <f t="shared" si="47"/>
        <v>4.7633853391138903E-2</v>
      </c>
      <c r="V81" s="49">
        <f t="shared" si="30"/>
        <v>3.6182430000000002E-2</v>
      </c>
      <c r="W81" s="56">
        <f t="shared" si="48"/>
        <v>1060925</v>
      </c>
      <c r="X81" s="122">
        <f t="shared" si="49"/>
        <v>4.7633853391138903E-2</v>
      </c>
      <c r="Y81" s="55">
        <f t="shared" si="50"/>
        <v>3.6182429999999988E-2</v>
      </c>
      <c r="Z81" s="56">
        <f t="shared" si="51"/>
        <v>1060925</v>
      </c>
      <c r="AA81" s="124">
        <f t="shared" si="31"/>
        <v>1060925</v>
      </c>
      <c r="AB81" s="51">
        <f t="shared" si="32"/>
        <v>1940.5870416416587</v>
      </c>
      <c r="AC81" s="55">
        <f t="shared" si="33"/>
        <v>4.8257852115041855E-2</v>
      </c>
      <c r="AD81" s="55">
        <f t="shared" si="34"/>
        <v>3.6799607950061208E-2</v>
      </c>
      <c r="AE81" s="116"/>
      <c r="AF81" s="160">
        <v>1058182.3927147957</v>
      </c>
      <c r="AG81" s="118">
        <f t="shared" si="35"/>
        <v>1935.5704116650068</v>
      </c>
      <c r="AH81" s="55">
        <f t="shared" si="52"/>
        <v>2.5918096011483538E-3</v>
      </c>
      <c r="AI81" s="55">
        <f t="shared" si="52"/>
        <v>2.5918096011483538E-3</v>
      </c>
      <c r="AJ81" s="119">
        <f t="shared" si="36"/>
        <v>0</v>
      </c>
      <c r="AL81" s="120">
        <v>761648</v>
      </c>
      <c r="AM81" s="50">
        <v>88479</v>
      </c>
      <c r="AN81" s="50">
        <v>210798</v>
      </c>
    </row>
    <row r="82" spans="1:40">
      <c r="A82" s="9" t="s">
        <v>188</v>
      </c>
      <c r="B82" s="23" t="s">
        <v>189</v>
      </c>
      <c r="E82" s="134">
        <v>658709</v>
      </c>
      <c r="F82" s="52">
        <v>322859.25</v>
      </c>
      <c r="G82" s="251">
        <f t="shared" si="37"/>
        <v>2040.2357993459996</v>
      </c>
      <c r="H82" s="53">
        <v>-1.5419496479393668E-2</v>
      </c>
      <c r="J82" s="131">
        <v>667491.97065869637</v>
      </c>
      <c r="K82" s="54">
        <v>323657.90625</v>
      </c>
      <c r="L82" s="54">
        <f t="shared" si="38"/>
        <v>2062.3379122495835</v>
      </c>
      <c r="M82" s="127">
        <f t="shared" si="39"/>
        <v>2.4736979039627904E-3</v>
      </c>
      <c r="N82" s="120">
        <f t="shared" si="40"/>
        <v>683981</v>
      </c>
      <c r="O82" s="125">
        <f t="shared" si="41"/>
        <v>-1.3158166756716438E-2</v>
      </c>
      <c r="P82" s="55">
        <f t="shared" si="42"/>
        <v>-1.071701818227988E-2</v>
      </c>
      <c r="Q82" s="125">
        <f t="shared" si="43"/>
        <v>3.8745632305213995E-2</v>
      </c>
      <c r="R82" s="55">
        <f t="shared" si="44"/>
        <v>3.6182430000000002E-2</v>
      </c>
      <c r="S82" s="56">
        <f t="shared" si="45"/>
        <v>684231.09671013523</v>
      </c>
      <c r="T82" s="123">
        <f t="shared" si="46"/>
        <v>0.30620051949371085</v>
      </c>
      <c r="U82" s="49">
        <f t="shared" si="47"/>
        <v>4.0922394554019359E-2</v>
      </c>
      <c r="V82" s="49">
        <f t="shared" si="30"/>
        <v>3.8353820883727595E-2</v>
      </c>
      <c r="W82" s="56">
        <f t="shared" si="48"/>
        <v>685664.94959428359</v>
      </c>
      <c r="X82" s="122">
        <f t="shared" si="49"/>
        <v>4.0922394554019359E-2</v>
      </c>
      <c r="Y82" s="55">
        <f t="shared" si="50"/>
        <v>3.8353820883727519E-2</v>
      </c>
      <c r="Z82" s="56">
        <f t="shared" si="51"/>
        <v>685664.94959428359</v>
      </c>
      <c r="AA82" s="124">
        <f t="shared" si="31"/>
        <v>685664.94959428359</v>
      </c>
      <c r="AB82" s="51">
        <f t="shared" si="32"/>
        <v>2118.486637754685</v>
      </c>
      <c r="AC82" s="55">
        <f t="shared" si="33"/>
        <v>4.0922394554019359E-2</v>
      </c>
      <c r="AD82" s="55">
        <f t="shared" si="34"/>
        <v>3.8353820883727741E-2</v>
      </c>
      <c r="AE82" s="116"/>
      <c r="AF82" s="160">
        <v>695950.82150182431</v>
      </c>
      <c r="AG82" s="118">
        <f t="shared" si="35"/>
        <v>2150.2667108161345</v>
      </c>
      <c r="AH82" s="55">
        <f t="shared" si="52"/>
        <v>-1.4779595899239495E-2</v>
      </c>
      <c r="AI82" s="55">
        <f t="shared" si="52"/>
        <v>-1.4779595899239495E-2</v>
      </c>
      <c r="AJ82" s="119">
        <f t="shared" si="36"/>
        <v>0</v>
      </c>
      <c r="AL82" s="120">
        <v>519612</v>
      </c>
      <c r="AM82" s="50">
        <v>51505</v>
      </c>
      <c r="AN82" s="50">
        <v>112864</v>
      </c>
    </row>
    <row r="83" spans="1:40">
      <c r="A83" s="9" t="s">
        <v>190</v>
      </c>
      <c r="B83" s="23" t="s">
        <v>191</v>
      </c>
      <c r="E83" s="134">
        <v>260245</v>
      </c>
      <c r="F83" s="52">
        <v>144150.78125</v>
      </c>
      <c r="G83" s="251">
        <f t="shared" si="37"/>
        <v>1805.3665595378104</v>
      </c>
      <c r="H83" s="53">
        <v>-3.8726777967894144E-2</v>
      </c>
      <c r="J83" s="131">
        <v>271333.7535824689</v>
      </c>
      <c r="K83" s="54">
        <v>144588.703125</v>
      </c>
      <c r="L83" s="54">
        <f t="shared" si="38"/>
        <v>1876.5902710109733</v>
      </c>
      <c r="M83" s="127">
        <f t="shared" si="39"/>
        <v>3.0379431259586198E-3</v>
      </c>
      <c r="N83" s="120">
        <f t="shared" si="40"/>
        <v>271562</v>
      </c>
      <c r="O83" s="125">
        <f t="shared" si="41"/>
        <v>-4.0867578898909795E-2</v>
      </c>
      <c r="P83" s="55">
        <f t="shared" si="42"/>
        <v>-3.7953789153341688E-2</v>
      </c>
      <c r="Q83" s="125">
        <f t="shared" si="43"/>
        <v>3.9330293290457563E-2</v>
      </c>
      <c r="R83" s="55">
        <f t="shared" si="44"/>
        <v>3.6182430000000002E-2</v>
      </c>
      <c r="S83" s="56">
        <f t="shared" si="45"/>
        <v>271562</v>
      </c>
      <c r="T83" s="123">
        <f t="shared" si="46"/>
        <v>1</v>
      </c>
      <c r="U83" s="49">
        <f t="shared" si="47"/>
        <v>4.8694525541399747E-2</v>
      </c>
      <c r="V83" s="49">
        <f t="shared" si="30"/>
        <v>4.5518300407612559E-2</v>
      </c>
      <c r="W83" s="56">
        <f t="shared" si="48"/>
        <v>272917.50679952156</v>
      </c>
      <c r="X83" s="122">
        <f t="shared" si="49"/>
        <v>4.8694525541399747E-2</v>
      </c>
      <c r="Y83" s="55">
        <f t="shared" si="50"/>
        <v>4.5518300407612511E-2</v>
      </c>
      <c r="Z83" s="56">
        <f t="shared" si="51"/>
        <v>272917.50679952156</v>
      </c>
      <c r="AA83" s="124">
        <f t="shared" si="31"/>
        <v>272917.50679952156</v>
      </c>
      <c r="AB83" s="51">
        <f t="shared" si="32"/>
        <v>1887.5437769407101</v>
      </c>
      <c r="AC83" s="55">
        <f t="shared" si="33"/>
        <v>4.8694525541399747E-2</v>
      </c>
      <c r="AD83" s="55">
        <f t="shared" si="34"/>
        <v>4.5518300407612511E-2</v>
      </c>
      <c r="AE83" s="116"/>
      <c r="AF83" s="160">
        <v>282816.06922230218</v>
      </c>
      <c r="AG83" s="118">
        <f t="shared" si="35"/>
        <v>1956.0039139281973</v>
      </c>
      <c r="AH83" s="55">
        <f t="shared" si="52"/>
        <v>-3.5000000000000142E-2</v>
      </c>
      <c r="AI83" s="55">
        <f t="shared" si="52"/>
        <v>-3.5000000000000142E-2</v>
      </c>
      <c r="AJ83" s="119">
        <f t="shared" si="36"/>
        <v>0</v>
      </c>
      <c r="AL83" s="120">
        <v>206236</v>
      </c>
      <c r="AM83" s="50">
        <v>23299</v>
      </c>
      <c r="AN83" s="50">
        <v>42027</v>
      </c>
    </row>
    <row r="84" spans="1:40">
      <c r="A84" s="9" t="s">
        <v>192</v>
      </c>
      <c r="B84" s="23" t="s">
        <v>193</v>
      </c>
      <c r="E84" s="134">
        <v>375919</v>
      </c>
      <c r="F84" s="52">
        <v>190942.375</v>
      </c>
      <c r="G84" s="251">
        <f t="shared" si="37"/>
        <v>1968.7562805270438</v>
      </c>
      <c r="H84" s="53">
        <v>-5.6053306019860916E-3</v>
      </c>
      <c r="J84" s="131">
        <v>378471.08141319879</v>
      </c>
      <c r="K84" s="54">
        <v>191742.015625</v>
      </c>
      <c r="L84" s="54">
        <f t="shared" si="38"/>
        <v>1973.855757067844</v>
      </c>
      <c r="M84" s="127">
        <f t="shared" si="39"/>
        <v>4.1878636159207172E-3</v>
      </c>
      <c r="N84" s="120">
        <f t="shared" si="40"/>
        <v>390770</v>
      </c>
      <c r="O84" s="125">
        <f t="shared" si="41"/>
        <v>-6.7431345181496738E-3</v>
      </c>
      <c r="P84" s="55">
        <f t="shared" si="42"/>
        <v>-2.583510229934638E-3</v>
      </c>
      <c r="Q84" s="125">
        <f t="shared" si="43"/>
        <v>4.0521820698053324E-2</v>
      </c>
      <c r="R84" s="55">
        <f t="shared" si="44"/>
        <v>3.6182430000000002E-2</v>
      </c>
      <c r="S84" s="56">
        <f t="shared" si="45"/>
        <v>391151.92231499153</v>
      </c>
      <c r="T84" s="123">
        <f t="shared" si="46"/>
        <v>7.38145779981325E-2</v>
      </c>
      <c r="U84" s="49">
        <f t="shared" si="47"/>
        <v>4.1047461654056816E-2</v>
      </c>
      <c r="V84" s="49">
        <f t="shared" si="30"/>
        <v>3.6705878823719701E-2</v>
      </c>
      <c r="W84" s="56">
        <f t="shared" si="48"/>
        <v>391349.52073753136</v>
      </c>
      <c r="X84" s="122">
        <f t="shared" si="49"/>
        <v>4.1047461654056816E-2</v>
      </c>
      <c r="Y84" s="55">
        <f t="shared" si="50"/>
        <v>3.6705878823719784E-2</v>
      </c>
      <c r="Z84" s="56">
        <f t="shared" si="51"/>
        <v>391349.52073753136</v>
      </c>
      <c r="AA84" s="124">
        <f t="shared" si="31"/>
        <v>391349.52073753136</v>
      </c>
      <c r="AB84" s="51">
        <f t="shared" si="32"/>
        <v>2041.0212099935068</v>
      </c>
      <c r="AC84" s="55">
        <f t="shared" si="33"/>
        <v>4.1047461654056816E-2</v>
      </c>
      <c r="AD84" s="55">
        <f t="shared" si="34"/>
        <v>3.6705878823719784E-2</v>
      </c>
      <c r="AE84" s="116"/>
      <c r="AF84" s="160">
        <v>394601.41639632737</v>
      </c>
      <c r="AG84" s="118">
        <f t="shared" si="35"/>
        <v>2057.980954826668</v>
      </c>
      <c r="AH84" s="55">
        <f t="shared" si="52"/>
        <v>-8.2409629658548589E-3</v>
      </c>
      <c r="AI84" s="55">
        <f t="shared" si="52"/>
        <v>-8.2409629658548589E-3</v>
      </c>
      <c r="AJ84" s="119">
        <f t="shared" si="36"/>
        <v>0</v>
      </c>
      <c r="AL84" s="120">
        <v>291941</v>
      </c>
      <c r="AM84" s="50">
        <v>34510</v>
      </c>
      <c r="AN84" s="50">
        <v>64319</v>
      </c>
    </row>
    <row r="85" spans="1:40">
      <c r="A85" s="9" t="s">
        <v>194</v>
      </c>
      <c r="B85" s="23" t="s">
        <v>195</v>
      </c>
      <c r="E85" s="134">
        <v>463573</v>
      </c>
      <c r="F85" s="52">
        <v>220962.984375</v>
      </c>
      <c r="G85" s="251">
        <f t="shared" si="37"/>
        <v>2097.9667762509148</v>
      </c>
      <c r="H85" s="53">
        <v>2.010769639410892E-2</v>
      </c>
      <c r="J85" s="131">
        <v>454695.8012899225</v>
      </c>
      <c r="K85" s="54">
        <v>221690.71875</v>
      </c>
      <c r="L85" s="54">
        <f t="shared" si="38"/>
        <v>2051.036704891023</v>
      </c>
      <c r="M85" s="127">
        <f t="shared" si="39"/>
        <v>3.2934673518210111E-3</v>
      </c>
      <c r="N85" s="120">
        <f t="shared" si="40"/>
        <v>482133</v>
      </c>
      <c r="O85" s="125">
        <f t="shared" si="41"/>
        <v>1.9523379553745279E-2</v>
      </c>
      <c r="P85" s="55">
        <f t="shared" si="42"/>
        <v>2.2881146518723749E-2</v>
      </c>
      <c r="Q85" s="125">
        <f t="shared" si="43"/>
        <v>3.9595063003735609E-2</v>
      </c>
      <c r="R85" s="55">
        <f t="shared" si="44"/>
        <v>3.6182430000000002E-2</v>
      </c>
      <c r="S85" s="56">
        <f t="shared" si="45"/>
        <v>482133</v>
      </c>
      <c r="T85" s="123">
        <f t="shared" si="46"/>
        <v>0</v>
      </c>
      <c r="U85" s="49">
        <f t="shared" si="47"/>
        <v>3.9595063003735609E-2</v>
      </c>
      <c r="V85" s="49">
        <f t="shared" si="30"/>
        <v>3.6182430000000002E-2</v>
      </c>
      <c r="W85" s="56">
        <f t="shared" si="48"/>
        <v>482133</v>
      </c>
      <c r="X85" s="122">
        <f t="shared" si="49"/>
        <v>3.9595063003735609E-2</v>
      </c>
      <c r="Y85" s="55">
        <f t="shared" si="50"/>
        <v>3.6182429999999988E-2</v>
      </c>
      <c r="Z85" s="56">
        <f t="shared" si="51"/>
        <v>482133</v>
      </c>
      <c r="AA85" s="124">
        <f t="shared" si="31"/>
        <v>482133</v>
      </c>
      <c r="AB85" s="51">
        <f t="shared" si="32"/>
        <v>2174.8001121494849</v>
      </c>
      <c r="AC85" s="55">
        <f t="shared" si="33"/>
        <v>4.0036844251067238E-2</v>
      </c>
      <c r="AD85" s="55">
        <f t="shared" si="34"/>
        <v>3.6622761031455342E-2</v>
      </c>
      <c r="AE85" s="116"/>
      <c r="AF85" s="160">
        <v>474560.3101132111</v>
      </c>
      <c r="AG85" s="118">
        <f t="shared" si="35"/>
        <v>2140.6413078049127</v>
      </c>
      <c r="AH85" s="55">
        <f t="shared" si="52"/>
        <v>1.5957276083586436E-2</v>
      </c>
      <c r="AI85" s="55">
        <f t="shared" si="52"/>
        <v>1.5957276083586214E-2</v>
      </c>
      <c r="AJ85" s="119">
        <f t="shared" si="36"/>
        <v>0</v>
      </c>
      <c r="AL85" s="120">
        <v>348759</v>
      </c>
      <c r="AM85" s="50">
        <v>35760</v>
      </c>
      <c r="AN85" s="50">
        <v>97614</v>
      </c>
    </row>
    <row r="86" spans="1:40">
      <c r="A86" s="9" t="s">
        <v>196</v>
      </c>
      <c r="B86" s="23" t="s">
        <v>197</v>
      </c>
      <c r="E86" s="134">
        <v>382882</v>
      </c>
      <c r="F86" s="52">
        <v>194543.78125</v>
      </c>
      <c r="G86" s="251">
        <f t="shared" si="37"/>
        <v>1968.1019744752186</v>
      </c>
      <c r="H86" s="53">
        <v>-1.9976466544566307E-2</v>
      </c>
      <c r="J86" s="131">
        <v>390933.76914630248</v>
      </c>
      <c r="K86" s="54">
        <v>195284.375</v>
      </c>
      <c r="L86" s="54">
        <f t="shared" si="38"/>
        <v>2001.869167189144</v>
      </c>
      <c r="M86" s="127">
        <f t="shared" si="39"/>
        <v>3.8068230464189945E-3</v>
      </c>
      <c r="N86" s="120">
        <f t="shared" si="40"/>
        <v>399345</v>
      </c>
      <c r="O86" s="125">
        <f t="shared" si="41"/>
        <v>-2.0596248730022637E-2</v>
      </c>
      <c r="P86" s="55">
        <f t="shared" si="42"/>
        <v>-1.6867831957938839E-2</v>
      </c>
      <c r="Q86" s="125">
        <f t="shared" si="43"/>
        <v>4.0126993154818491E-2</v>
      </c>
      <c r="R86" s="55">
        <f t="shared" si="44"/>
        <v>3.6182430000000002E-2</v>
      </c>
      <c r="S86" s="56">
        <f t="shared" si="45"/>
        <v>399345</v>
      </c>
      <c r="T86" s="123">
        <f t="shared" si="46"/>
        <v>0.48193805594110967</v>
      </c>
      <c r="U86" s="49">
        <f t="shared" si="47"/>
        <v>4.355761976350947E-2</v>
      </c>
      <c r="V86" s="49">
        <f t="shared" si="30"/>
        <v>3.9600046348013479E-2</v>
      </c>
      <c r="W86" s="56">
        <f t="shared" si="48"/>
        <v>399559.42857029202</v>
      </c>
      <c r="X86" s="122">
        <f t="shared" si="49"/>
        <v>4.355761976350947E-2</v>
      </c>
      <c r="Y86" s="55">
        <f t="shared" si="50"/>
        <v>3.9600046348013507E-2</v>
      </c>
      <c r="Z86" s="56">
        <f t="shared" si="51"/>
        <v>399559.42857029202</v>
      </c>
      <c r="AA86" s="124">
        <f t="shared" si="31"/>
        <v>399559.42857029202</v>
      </c>
      <c r="AB86" s="51">
        <f t="shared" si="32"/>
        <v>2046.0389038820542</v>
      </c>
      <c r="AC86" s="55">
        <f t="shared" si="33"/>
        <v>4.355761976350947E-2</v>
      </c>
      <c r="AD86" s="55">
        <f t="shared" si="34"/>
        <v>3.9600046348013507E-2</v>
      </c>
      <c r="AE86" s="116"/>
      <c r="AF86" s="160">
        <v>407860.50609925622</v>
      </c>
      <c r="AG86" s="118">
        <f t="shared" si="35"/>
        <v>2088.5465419302295</v>
      </c>
      <c r="AH86" s="55">
        <f t="shared" si="52"/>
        <v>-2.0352736793162518E-2</v>
      </c>
      <c r="AI86" s="55">
        <f t="shared" si="52"/>
        <v>-2.0352736793162296E-2</v>
      </c>
      <c r="AJ86" s="119">
        <f t="shared" si="36"/>
        <v>0</v>
      </c>
      <c r="AL86" s="120">
        <v>292957</v>
      </c>
      <c r="AM86" s="50">
        <v>31789</v>
      </c>
      <c r="AN86" s="50">
        <v>74599</v>
      </c>
    </row>
    <row r="87" spans="1:40">
      <c r="A87" s="9" t="s">
        <v>198</v>
      </c>
      <c r="B87" s="23" t="s">
        <v>199</v>
      </c>
      <c r="E87" s="134">
        <v>336376</v>
      </c>
      <c r="F87" s="52">
        <v>180447.46875</v>
      </c>
      <c r="G87" s="251">
        <f t="shared" si="37"/>
        <v>1864.1214660984265</v>
      </c>
      <c r="H87" s="53">
        <v>-2.6264622094120171E-2</v>
      </c>
      <c r="J87" s="131">
        <v>345960.96276150655</v>
      </c>
      <c r="K87" s="54">
        <v>181022.609375</v>
      </c>
      <c r="L87" s="54">
        <f t="shared" si="38"/>
        <v>1911.1478060998786</v>
      </c>
      <c r="M87" s="127">
        <f t="shared" si="39"/>
        <v>3.1873022602320056E-3</v>
      </c>
      <c r="N87" s="120">
        <f t="shared" si="40"/>
        <v>352106</v>
      </c>
      <c r="O87" s="125">
        <f t="shared" si="41"/>
        <v>-2.7705330349985458E-2</v>
      </c>
      <c r="P87" s="55">
        <f t="shared" si="42"/>
        <v>-2.4606333351798626E-2</v>
      </c>
      <c r="Q87" s="125">
        <f t="shared" si="43"/>
        <v>3.9485056601151758E-2</v>
      </c>
      <c r="R87" s="55">
        <f t="shared" si="44"/>
        <v>3.6182430000000002E-2</v>
      </c>
      <c r="S87" s="56">
        <f t="shared" si="45"/>
        <v>352106</v>
      </c>
      <c r="T87" s="123">
        <f t="shared" si="46"/>
        <v>0.703038095765675</v>
      </c>
      <c r="U87" s="49">
        <f t="shared" si="47"/>
        <v>4.4486472523745269E-2</v>
      </c>
      <c r="V87" s="49">
        <f t="shared" si="30"/>
        <v>4.1167955545753192E-2</v>
      </c>
      <c r="W87" s="56">
        <f t="shared" si="48"/>
        <v>352106</v>
      </c>
      <c r="X87" s="122">
        <f t="shared" si="49"/>
        <v>4.4486472523745269E-2</v>
      </c>
      <c r="Y87" s="55">
        <f t="shared" si="50"/>
        <v>4.1167955545753143E-2</v>
      </c>
      <c r="Z87" s="56">
        <f t="shared" si="51"/>
        <v>352106</v>
      </c>
      <c r="AA87" s="124">
        <f t="shared" si="31"/>
        <v>352106</v>
      </c>
      <c r="AB87" s="51">
        <f t="shared" si="32"/>
        <v>1945.0940477307436</v>
      </c>
      <c r="AC87" s="55">
        <f t="shared" si="33"/>
        <v>4.6763146003282019E-2</v>
      </c>
      <c r="AD87" s="55">
        <f t="shared" si="34"/>
        <v>4.3437395633768139E-2</v>
      </c>
      <c r="AE87" s="116"/>
      <c r="AF87" s="160">
        <v>360866.61153997743</v>
      </c>
      <c r="AG87" s="118">
        <f t="shared" si="35"/>
        <v>1993.489171247217</v>
      </c>
      <c r="AH87" s="55">
        <f t="shared" si="52"/>
        <v>-2.4276592125251018E-2</v>
      </c>
      <c r="AI87" s="55">
        <f t="shared" si="52"/>
        <v>-2.4276592125251018E-2</v>
      </c>
      <c r="AJ87" s="119">
        <f t="shared" si="36"/>
        <v>0</v>
      </c>
      <c r="AL87" s="120">
        <v>257784</v>
      </c>
      <c r="AM87" s="50">
        <v>28529</v>
      </c>
      <c r="AN87" s="50">
        <v>65793</v>
      </c>
    </row>
    <row r="88" spans="1:40">
      <c r="A88" s="9" t="s">
        <v>200</v>
      </c>
      <c r="B88" s="23" t="s">
        <v>201</v>
      </c>
      <c r="E88" s="134">
        <v>1155148</v>
      </c>
      <c r="F88" s="52">
        <v>587474.25</v>
      </c>
      <c r="G88" s="251">
        <f t="shared" si="37"/>
        <v>1966.2955440174612</v>
      </c>
      <c r="H88" s="53">
        <v>-2.935877389356123E-2</v>
      </c>
      <c r="J88" s="131">
        <v>1191423.4752955942</v>
      </c>
      <c r="K88" s="54">
        <v>591023.0625</v>
      </c>
      <c r="L88" s="54">
        <f t="shared" si="38"/>
        <v>2015.8663018257332</v>
      </c>
      <c r="M88" s="127">
        <f t="shared" si="39"/>
        <v>6.0407966817268566E-3</v>
      </c>
      <c r="N88" s="120">
        <f t="shared" si="40"/>
        <v>1209911</v>
      </c>
      <c r="O88" s="125">
        <f t="shared" si="41"/>
        <v>-3.0447171847603705E-2</v>
      </c>
      <c r="P88" s="55">
        <f t="shared" si="42"/>
        <v>-2.4590300340541771E-2</v>
      </c>
      <c r="Q88" s="125">
        <f t="shared" si="43"/>
        <v>4.2441797384807689E-2</v>
      </c>
      <c r="R88" s="55">
        <f t="shared" si="44"/>
        <v>3.6182430000000002E-2</v>
      </c>
      <c r="S88" s="56">
        <f t="shared" si="45"/>
        <v>1209911</v>
      </c>
      <c r="T88" s="123">
        <f t="shared" si="46"/>
        <v>0.70258000972976486</v>
      </c>
      <c r="U88" s="49">
        <f t="shared" si="47"/>
        <v>4.7454171381282162E-2</v>
      </c>
      <c r="V88" s="49">
        <f t="shared" si="30"/>
        <v>4.1164707073660517E-2</v>
      </c>
      <c r="W88" s="56">
        <f t="shared" si="48"/>
        <v>1209964.5911627454</v>
      </c>
      <c r="X88" s="122">
        <f t="shared" si="49"/>
        <v>4.7454171381282162E-2</v>
      </c>
      <c r="Y88" s="55">
        <f t="shared" si="50"/>
        <v>4.1164707073660489E-2</v>
      </c>
      <c r="Z88" s="56">
        <f t="shared" si="51"/>
        <v>1209964.5911627454</v>
      </c>
      <c r="AA88" s="124">
        <f t="shared" si="31"/>
        <v>1209964.5911627454</v>
      </c>
      <c r="AB88" s="51">
        <f t="shared" si="32"/>
        <v>2047.2375241071838</v>
      </c>
      <c r="AC88" s="55">
        <f t="shared" si="33"/>
        <v>4.7454171381282162E-2</v>
      </c>
      <c r="AD88" s="55">
        <f t="shared" si="34"/>
        <v>4.1164707073660489E-2</v>
      </c>
      <c r="AE88" s="116"/>
      <c r="AF88" s="160">
        <v>1243346.9866341511</v>
      </c>
      <c r="AG88" s="118">
        <f t="shared" si="35"/>
        <v>2103.7199147100137</v>
      </c>
      <c r="AH88" s="55">
        <f t="shared" si="52"/>
        <v>-2.6848816806782749E-2</v>
      </c>
      <c r="AI88" s="55">
        <f t="shared" si="52"/>
        <v>-2.6848816806782749E-2</v>
      </c>
      <c r="AJ88" s="119">
        <f t="shared" si="36"/>
        <v>0</v>
      </c>
      <c r="AL88" s="120">
        <v>876418</v>
      </c>
      <c r="AM88" s="50">
        <v>99836</v>
      </c>
      <c r="AN88" s="50">
        <v>233657</v>
      </c>
    </row>
    <row r="89" spans="1:40">
      <c r="A89" s="9" t="s">
        <v>202</v>
      </c>
      <c r="B89" s="23" t="s">
        <v>203</v>
      </c>
      <c r="E89" s="134">
        <v>622798</v>
      </c>
      <c r="F89" s="52">
        <v>315019.0625</v>
      </c>
      <c r="G89" s="251">
        <f t="shared" si="37"/>
        <v>1977.0168670348323</v>
      </c>
      <c r="H89" s="53">
        <v>-3.0828700258195396E-2</v>
      </c>
      <c r="J89" s="131">
        <v>645545.74342116527</v>
      </c>
      <c r="K89" s="54">
        <v>316252.9375</v>
      </c>
      <c r="L89" s="54">
        <f t="shared" si="38"/>
        <v>2041.2324025327518</v>
      </c>
      <c r="M89" s="127">
        <f t="shared" si="39"/>
        <v>3.9168264618907322E-3</v>
      </c>
      <c r="N89" s="120">
        <f t="shared" si="40"/>
        <v>651207</v>
      </c>
      <c r="O89" s="125">
        <f t="shared" si="41"/>
        <v>-3.5238003895138759E-2</v>
      </c>
      <c r="P89" s="55">
        <f t="shared" si="42"/>
        <v>-3.145919857936863E-2</v>
      </c>
      <c r="Q89" s="125">
        <f t="shared" si="43"/>
        <v>4.0240976761170222E-2</v>
      </c>
      <c r="R89" s="55">
        <f t="shared" si="44"/>
        <v>3.6182430000000002E-2</v>
      </c>
      <c r="S89" s="56">
        <f t="shared" si="45"/>
        <v>651207</v>
      </c>
      <c r="T89" s="123">
        <f t="shared" si="46"/>
        <v>0.89883424512481791</v>
      </c>
      <c r="U89" s="49">
        <f t="shared" si="47"/>
        <v>4.663993728393856E-2</v>
      </c>
      <c r="V89" s="49">
        <f t="shared" si="30"/>
        <v>4.2556424691691866E-2</v>
      </c>
      <c r="W89" s="56">
        <f t="shared" si="48"/>
        <v>651845.25966056238</v>
      </c>
      <c r="X89" s="122">
        <f t="shared" si="49"/>
        <v>4.663993728393856E-2</v>
      </c>
      <c r="Y89" s="55">
        <f t="shared" si="50"/>
        <v>4.2556424691691852E-2</v>
      </c>
      <c r="Z89" s="56">
        <f t="shared" si="51"/>
        <v>651845.25966056238</v>
      </c>
      <c r="AA89" s="124">
        <f t="shared" si="31"/>
        <v>651845.25966056238</v>
      </c>
      <c r="AB89" s="51">
        <f t="shared" si="32"/>
        <v>2061.1516364510048</v>
      </c>
      <c r="AC89" s="55">
        <f t="shared" si="33"/>
        <v>4.663993728393856E-2</v>
      </c>
      <c r="AD89" s="55">
        <f t="shared" si="34"/>
        <v>4.2556424691691852E-2</v>
      </c>
      <c r="AE89" s="116"/>
      <c r="AF89" s="160">
        <v>672904.11852901918</v>
      </c>
      <c r="AG89" s="118">
        <f t="shared" si="35"/>
        <v>2127.7402949941588</v>
      </c>
      <c r="AH89" s="55">
        <f t="shared" si="52"/>
        <v>-3.1295482207022052E-2</v>
      </c>
      <c r="AI89" s="55">
        <f t="shared" si="52"/>
        <v>-3.1295482207022274E-2</v>
      </c>
      <c r="AJ89" s="119">
        <f t="shared" si="36"/>
        <v>0</v>
      </c>
      <c r="AL89" s="120">
        <v>490876</v>
      </c>
      <c r="AM89" s="50">
        <v>53732</v>
      </c>
      <c r="AN89" s="50">
        <v>106599</v>
      </c>
    </row>
    <row r="90" spans="1:40">
      <c r="A90" s="9" t="s">
        <v>204</v>
      </c>
      <c r="B90" s="23" t="s">
        <v>205</v>
      </c>
      <c r="E90" s="134">
        <v>417909</v>
      </c>
      <c r="F90" s="52">
        <v>219024.84375</v>
      </c>
      <c r="G90" s="251">
        <f t="shared" si="37"/>
        <v>1908.0438220835395</v>
      </c>
      <c r="H90" s="53">
        <v>-2.8639294023601103E-2</v>
      </c>
      <c r="J90" s="131">
        <v>430876.05856865784</v>
      </c>
      <c r="K90" s="54">
        <v>219228.71875</v>
      </c>
      <c r="L90" s="54">
        <f t="shared" si="38"/>
        <v>1965.4179480928879</v>
      </c>
      <c r="M90" s="127">
        <f t="shared" si="39"/>
        <v>9.3083047799225049E-4</v>
      </c>
      <c r="N90" s="120">
        <f t="shared" si="40"/>
        <v>437216</v>
      </c>
      <c r="O90" s="125">
        <f t="shared" si="41"/>
        <v>-3.0094636986175427E-2</v>
      </c>
      <c r="P90" s="55">
        <f t="shared" si="42"/>
        <v>-2.9191819513513906E-2</v>
      </c>
      <c r="Q90" s="125">
        <f t="shared" si="43"/>
        <v>3.7146940186604027E-2</v>
      </c>
      <c r="R90" s="55">
        <f t="shared" si="44"/>
        <v>3.6182430000000002E-2</v>
      </c>
      <c r="S90" s="56">
        <f t="shared" si="45"/>
        <v>437216</v>
      </c>
      <c r="T90" s="123">
        <f t="shared" si="46"/>
        <v>0.83405198610039721</v>
      </c>
      <c r="U90" s="49">
        <f t="shared" si="47"/>
        <v>4.3067043344455547E-2</v>
      </c>
      <c r="V90" s="49">
        <f t="shared" si="30"/>
        <v>4.2097027670075129E-2</v>
      </c>
      <c r="W90" s="56">
        <f t="shared" si="48"/>
        <v>437216</v>
      </c>
      <c r="X90" s="122">
        <f t="shared" si="49"/>
        <v>4.3067043344455547E-2</v>
      </c>
      <c r="Y90" s="55">
        <f t="shared" si="50"/>
        <v>4.2097027670075171E-2</v>
      </c>
      <c r="Z90" s="56">
        <f t="shared" si="51"/>
        <v>437216</v>
      </c>
      <c r="AA90" s="124">
        <f t="shared" si="31"/>
        <v>437216</v>
      </c>
      <c r="AB90" s="51">
        <f t="shared" si="32"/>
        <v>1994.3372496674776</v>
      </c>
      <c r="AC90" s="55">
        <f t="shared" si="33"/>
        <v>4.6199052903861837E-2</v>
      </c>
      <c r="AD90" s="55">
        <f t="shared" si="34"/>
        <v>4.5226124570717507E-2</v>
      </c>
      <c r="AE90" s="116"/>
      <c r="AF90" s="160">
        <v>449206.49348016467</v>
      </c>
      <c r="AG90" s="118">
        <f t="shared" si="35"/>
        <v>2049.0312402565396</v>
      </c>
      <c r="AH90" s="55">
        <f t="shared" si="52"/>
        <v>-2.6692609421716029E-2</v>
      </c>
      <c r="AI90" s="55">
        <f t="shared" si="52"/>
        <v>-2.6692609421715918E-2</v>
      </c>
      <c r="AJ90" s="119">
        <f t="shared" si="36"/>
        <v>0</v>
      </c>
      <c r="AL90" s="120">
        <v>328180</v>
      </c>
      <c r="AM90" s="50">
        <v>33689</v>
      </c>
      <c r="AN90" s="50">
        <v>75347</v>
      </c>
    </row>
    <row r="91" spans="1:40">
      <c r="A91" s="9" t="s">
        <v>206</v>
      </c>
      <c r="B91" s="23" t="s">
        <v>207</v>
      </c>
      <c r="E91" s="134">
        <v>539880</v>
      </c>
      <c r="F91" s="52">
        <v>291609.40625</v>
      </c>
      <c r="G91" s="251">
        <f t="shared" si="37"/>
        <v>1851.3806085430415</v>
      </c>
      <c r="H91" s="53">
        <v>-1.1842383021531178E-2</v>
      </c>
      <c r="J91" s="131">
        <v>547068.67048690747</v>
      </c>
      <c r="K91" s="54">
        <v>292492.1875</v>
      </c>
      <c r="L91" s="54">
        <f t="shared" si="38"/>
        <v>1870.3701974498292</v>
      </c>
      <c r="M91" s="127">
        <f t="shared" si="39"/>
        <v>3.0272728899669588E-3</v>
      </c>
      <c r="N91" s="120">
        <f t="shared" si="40"/>
        <v>563507</v>
      </c>
      <c r="O91" s="125">
        <f t="shared" si="41"/>
        <v>-1.3140343936181464E-2</v>
      </c>
      <c r="P91" s="55">
        <f t="shared" si="42"/>
        <v>-1.0152850453177265E-2</v>
      </c>
      <c r="Q91" s="125">
        <f t="shared" si="43"/>
        <v>3.9319236979399097E-2</v>
      </c>
      <c r="R91" s="55">
        <f t="shared" si="44"/>
        <v>3.6182430000000002E-2</v>
      </c>
      <c r="S91" s="56">
        <f t="shared" si="45"/>
        <v>563507</v>
      </c>
      <c r="T91" s="123">
        <f t="shared" si="46"/>
        <v>0.29008144151935039</v>
      </c>
      <c r="U91" s="49">
        <f t="shared" si="47"/>
        <v>4.1382548360923144E-2</v>
      </c>
      <c r="V91" s="49">
        <f t="shared" si="30"/>
        <v>3.8239514026817314E-2</v>
      </c>
      <c r="W91" s="56">
        <f t="shared" si="48"/>
        <v>563507</v>
      </c>
      <c r="X91" s="122">
        <f t="shared" si="49"/>
        <v>4.1382548360923144E-2</v>
      </c>
      <c r="Y91" s="55">
        <f t="shared" si="50"/>
        <v>3.8239514026817245E-2</v>
      </c>
      <c r="Z91" s="56">
        <f t="shared" si="51"/>
        <v>563507</v>
      </c>
      <c r="AA91" s="124">
        <f t="shared" si="31"/>
        <v>563507</v>
      </c>
      <c r="AB91" s="51">
        <f t="shared" si="32"/>
        <v>1926.5711156815087</v>
      </c>
      <c r="AC91" s="55">
        <f t="shared" si="33"/>
        <v>4.3763428910128077E-2</v>
      </c>
      <c r="AD91" s="55">
        <f t="shared" si="34"/>
        <v>4.0613208754324726E-2</v>
      </c>
      <c r="AE91" s="116"/>
      <c r="AF91" s="160">
        <v>570441.58595990401</v>
      </c>
      <c r="AG91" s="118">
        <f t="shared" si="35"/>
        <v>1950.2797351122549</v>
      </c>
      <c r="AH91" s="55">
        <f t="shared" si="52"/>
        <v>-1.2156522474137121E-2</v>
      </c>
      <c r="AI91" s="55">
        <f t="shared" si="52"/>
        <v>-1.2156522474137121E-2</v>
      </c>
      <c r="AJ91" s="119">
        <f t="shared" si="36"/>
        <v>0</v>
      </c>
      <c r="AL91" s="120">
        <v>412367</v>
      </c>
      <c r="AM91" s="50">
        <v>46840</v>
      </c>
      <c r="AN91" s="50">
        <v>104300</v>
      </c>
    </row>
    <row r="92" spans="1:40">
      <c r="A92" s="9" t="s">
        <v>208</v>
      </c>
      <c r="B92" s="23" t="s">
        <v>209</v>
      </c>
      <c r="E92" s="134">
        <v>601631</v>
      </c>
      <c r="F92" s="52">
        <v>319072.6875</v>
      </c>
      <c r="G92" s="251">
        <f t="shared" si="37"/>
        <v>1885.5609507473121</v>
      </c>
      <c r="H92" s="53">
        <v>-2.8552940105429636E-2</v>
      </c>
      <c r="J92" s="131">
        <v>621737.88517477131</v>
      </c>
      <c r="K92" s="54">
        <v>320802.53125</v>
      </c>
      <c r="L92" s="54">
        <f t="shared" si="38"/>
        <v>1938.0703847696691</v>
      </c>
      <c r="M92" s="127">
        <f t="shared" si="39"/>
        <v>5.4214723408438914E-3</v>
      </c>
      <c r="N92" s="120">
        <f t="shared" si="40"/>
        <v>631278</v>
      </c>
      <c r="O92" s="125">
        <f t="shared" si="41"/>
        <v>-3.2339810158294013E-2</v>
      </c>
      <c r="P92" s="55">
        <f t="shared" si="42"/>
        <v>-2.7093667203731409E-2</v>
      </c>
      <c r="Q92" s="125">
        <f t="shared" si="43"/>
        <v>4.1800064384313496E-2</v>
      </c>
      <c r="R92" s="55">
        <f t="shared" si="44"/>
        <v>3.6182430000000002E-2</v>
      </c>
      <c r="S92" s="56">
        <f t="shared" si="45"/>
        <v>631278</v>
      </c>
      <c r="T92" s="123">
        <f t="shared" si="46"/>
        <v>0.77410477724946869</v>
      </c>
      <c r="U92" s="49">
        <f t="shared" si="47"/>
        <v>4.731931342276563E-2</v>
      </c>
      <c r="V92" s="49">
        <f t="shared" si="30"/>
        <v>4.1671917931466428E-2</v>
      </c>
      <c r="W92" s="56">
        <f t="shared" si="48"/>
        <v>631278</v>
      </c>
      <c r="X92" s="122">
        <f t="shared" si="49"/>
        <v>4.731931342276563E-2</v>
      </c>
      <c r="Y92" s="55">
        <f t="shared" si="50"/>
        <v>4.1671917931466407E-2</v>
      </c>
      <c r="Z92" s="56">
        <f t="shared" si="51"/>
        <v>631278</v>
      </c>
      <c r="AA92" s="124">
        <f t="shared" si="31"/>
        <v>631278</v>
      </c>
      <c r="AB92" s="51">
        <f t="shared" si="32"/>
        <v>1967.8086626693348</v>
      </c>
      <c r="AC92" s="55">
        <f t="shared" si="33"/>
        <v>4.927771341569831E-2</v>
      </c>
      <c r="AD92" s="55">
        <f t="shared" si="34"/>
        <v>4.3619757764619127E-2</v>
      </c>
      <c r="AE92" s="116"/>
      <c r="AF92" s="160">
        <v>648434.90411946515</v>
      </c>
      <c r="AG92" s="118">
        <f t="shared" si="35"/>
        <v>2021.2898619996943</v>
      </c>
      <c r="AH92" s="55">
        <f t="shared" si="52"/>
        <v>-2.645894601056864E-2</v>
      </c>
      <c r="AI92" s="55">
        <f t="shared" si="52"/>
        <v>-2.6458946010568529E-2</v>
      </c>
      <c r="AJ92" s="119">
        <f t="shared" si="36"/>
        <v>0</v>
      </c>
      <c r="AL92" s="120">
        <v>461895</v>
      </c>
      <c r="AM92" s="50">
        <v>57224</v>
      </c>
      <c r="AN92" s="50">
        <v>112159</v>
      </c>
    </row>
    <row r="93" spans="1:40">
      <c r="A93" s="9" t="s">
        <v>210</v>
      </c>
      <c r="B93" s="23" t="s">
        <v>211</v>
      </c>
      <c r="E93" s="134">
        <v>293414</v>
      </c>
      <c r="F93" s="52">
        <v>150934</v>
      </c>
      <c r="G93" s="251">
        <f t="shared" si="37"/>
        <v>1943.9887633005155</v>
      </c>
      <c r="H93" s="53">
        <v>-1.2941596357170182E-2</v>
      </c>
      <c r="J93" s="131">
        <v>297625.95957849384</v>
      </c>
      <c r="K93" s="54">
        <v>151357.890625</v>
      </c>
      <c r="L93" s="54">
        <f t="shared" si="38"/>
        <v>1966.3722740156538</v>
      </c>
      <c r="M93" s="127">
        <f t="shared" si="39"/>
        <v>2.8084502166509928E-3</v>
      </c>
      <c r="N93" s="120">
        <f t="shared" si="40"/>
        <v>307239</v>
      </c>
      <c r="O93" s="125">
        <f t="shared" si="41"/>
        <v>-1.4151855518446554E-2</v>
      </c>
      <c r="P93" s="55">
        <f t="shared" si="42"/>
        <v>-1.1383150083492333E-2</v>
      </c>
      <c r="Q93" s="125">
        <f t="shared" si="43"/>
        <v>3.9092496770023466E-2</v>
      </c>
      <c r="R93" s="55">
        <f t="shared" si="44"/>
        <v>3.6182430000000002E-2</v>
      </c>
      <c r="S93" s="56">
        <f t="shared" si="45"/>
        <v>307239</v>
      </c>
      <c r="T93" s="123">
        <f t="shared" si="46"/>
        <v>0.32523285952835235</v>
      </c>
      <c r="U93" s="49">
        <f t="shared" si="47"/>
        <v>4.1405330910582183E-2</v>
      </c>
      <c r="V93" s="49">
        <f t="shared" si="30"/>
        <v>3.848878685215755E-2</v>
      </c>
      <c r="W93" s="56">
        <f t="shared" si="48"/>
        <v>307239</v>
      </c>
      <c r="X93" s="122">
        <f t="shared" si="49"/>
        <v>4.1405330910582183E-2</v>
      </c>
      <c r="Y93" s="55">
        <f t="shared" si="50"/>
        <v>3.8488786852157508E-2</v>
      </c>
      <c r="Z93" s="56">
        <f t="shared" si="51"/>
        <v>307239</v>
      </c>
      <c r="AA93" s="124">
        <f t="shared" si="31"/>
        <v>307239</v>
      </c>
      <c r="AB93" s="51">
        <f t="shared" si="32"/>
        <v>2029.8842612784993</v>
      </c>
      <c r="AC93" s="55">
        <f t="shared" si="33"/>
        <v>4.7117724443959785E-2</v>
      </c>
      <c r="AD93" s="55">
        <f t="shared" si="34"/>
        <v>4.4185182342386442E-2</v>
      </c>
      <c r="AE93" s="116"/>
      <c r="AF93" s="160">
        <v>310520.7809209018</v>
      </c>
      <c r="AG93" s="118">
        <f t="shared" si="35"/>
        <v>2051.5665198469187</v>
      </c>
      <c r="AH93" s="55">
        <f t="shared" si="52"/>
        <v>-1.0568635410387439E-2</v>
      </c>
      <c r="AI93" s="55">
        <f t="shared" si="52"/>
        <v>-1.0568635410387439E-2</v>
      </c>
      <c r="AJ93" s="119">
        <f t="shared" si="36"/>
        <v>0</v>
      </c>
      <c r="AL93" s="120">
        <v>220472</v>
      </c>
      <c r="AM93" s="50">
        <v>24791</v>
      </c>
      <c r="AN93" s="50">
        <v>61976</v>
      </c>
    </row>
    <row r="94" spans="1:40">
      <c r="A94" s="9" t="s">
        <v>212</v>
      </c>
      <c r="B94" s="23" t="s">
        <v>213</v>
      </c>
      <c r="E94" s="134">
        <v>636156</v>
      </c>
      <c r="F94" s="52">
        <v>294842.5</v>
      </c>
      <c r="G94" s="251">
        <f t="shared" si="37"/>
        <v>2157.6129628530489</v>
      </c>
      <c r="H94" s="53">
        <v>-9.5003238611529595E-3</v>
      </c>
      <c r="J94" s="131">
        <v>641548.80307598948</v>
      </c>
      <c r="K94" s="54">
        <v>295589</v>
      </c>
      <c r="L94" s="54">
        <f t="shared" si="38"/>
        <v>2170.4082461660937</v>
      </c>
      <c r="M94" s="127">
        <f t="shared" si="39"/>
        <v>2.5318602304620352E-3</v>
      </c>
      <c r="N94" s="120">
        <f t="shared" si="40"/>
        <v>662042</v>
      </c>
      <c r="O94" s="125">
        <f t="shared" si="41"/>
        <v>-8.4059124576851829E-3</v>
      </c>
      <c r="P94" s="55">
        <f t="shared" si="42"/>
        <v>-5.8953348226754576E-3</v>
      </c>
      <c r="Q94" s="125">
        <f t="shared" si="43"/>
        <v>3.8805899086020501E-2</v>
      </c>
      <c r="R94" s="55">
        <f t="shared" si="44"/>
        <v>3.6182430000000002E-2</v>
      </c>
      <c r="S94" s="56">
        <f t="shared" si="45"/>
        <v>662042</v>
      </c>
      <c r="T94" s="123">
        <f t="shared" si="46"/>
        <v>0.16843813779072733</v>
      </c>
      <c r="U94" s="49">
        <f t="shared" si="47"/>
        <v>4.0003385794372459E-2</v>
      </c>
      <c r="V94" s="49">
        <f t="shared" si="30"/>
        <v>3.7376892496260888E-2</v>
      </c>
      <c r="W94" s="56">
        <f t="shared" si="48"/>
        <v>662042</v>
      </c>
      <c r="X94" s="122">
        <f t="shared" si="49"/>
        <v>4.0003385794372459E-2</v>
      </c>
      <c r="Y94" s="55">
        <f t="shared" si="50"/>
        <v>3.7376892496260972E-2</v>
      </c>
      <c r="Z94" s="56">
        <f t="shared" si="51"/>
        <v>662042</v>
      </c>
      <c r="AA94" s="124">
        <f t="shared" si="31"/>
        <v>662042</v>
      </c>
      <c r="AB94" s="51">
        <f t="shared" si="32"/>
        <v>2239.7382852541873</v>
      </c>
      <c r="AC94" s="55">
        <f t="shared" si="33"/>
        <v>4.0691276982375291E-2</v>
      </c>
      <c r="AD94" s="55">
        <f t="shared" si="34"/>
        <v>3.8063046438385539E-2</v>
      </c>
      <c r="AE94" s="116"/>
      <c r="AF94" s="160">
        <v>669593.79732732265</v>
      </c>
      <c r="AG94" s="118">
        <f t="shared" si="35"/>
        <v>2265.2865882266346</v>
      </c>
      <c r="AH94" s="55">
        <f t="shared" si="52"/>
        <v>-1.1278176944687357E-2</v>
      </c>
      <c r="AI94" s="55">
        <f t="shared" si="52"/>
        <v>-1.1278176944687468E-2</v>
      </c>
      <c r="AJ94" s="119">
        <f t="shared" si="36"/>
        <v>0</v>
      </c>
      <c r="AL94" s="120">
        <v>480298</v>
      </c>
      <c r="AM94" s="50">
        <v>49248</v>
      </c>
      <c r="AN94" s="50">
        <v>132496</v>
      </c>
    </row>
    <row r="95" spans="1:40">
      <c r="A95" s="9" t="s">
        <v>214</v>
      </c>
      <c r="B95" s="23" t="s">
        <v>215</v>
      </c>
      <c r="E95" s="134">
        <v>357349</v>
      </c>
      <c r="F95" s="52">
        <v>190842.6875</v>
      </c>
      <c r="G95" s="251">
        <f t="shared" si="37"/>
        <v>1872.4793948418903</v>
      </c>
      <c r="H95" s="53">
        <v>-2.9973681741271241E-2</v>
      </c>
      <c r="J95" s="131">
        <v>369806.06780832342</v>
      </c>
      <c r="K95" s="54">
        <v>191801.03125</v>
      </c>
      <c r="L95" s="54">
        <f t="shared" si="38"/>
        <v>1928.0713216098698</v>
      </c>
      <c r="M95" s="127">
        <f t="shared" si="39"/>
        <v>5.0216424980915608E-3</v>
      </c>
      <c r="N95" s="120">
        <f t="shared" si="40"/>
        <v>375210</v>
      </c>
      <c r="O95" s="125">
        <f t="shared" si="41"/>
        <v>-3.3685406738053092E-2</v>
      </c>
      <c r="P95" s="55">
        <f t="shared" si="42"/>
        <v>-2.8832920310002952E-2</v>
      </c>
      <c r="Q95" s="125">
        <f t="shared" si="43"/>
        <v>4.1385767726263678E-2</v>
      </c>
      <c r="R95" s="55">
        <f t="shared" si="44"/>
        <v>3.6182430000000002E-2</v>
      </c>
      <c r="S95" s="56">
        <f t="shared" si="45"/>
        <v>375210</v>
      </c>
      <c r="T95" s="123">
        <f t="shared" si="46"/>
        <v>0.82379772314294142</v>
      </c>
      <c r="U95" s="49">
        <f t="shared" si="47"/>
        <v>4.7256984134345981E-2</v>
      </c>
      <c r="V95" s="49">
        <f t="shared" si="30"/>
        <v>4.2024310572331532E-2</v>
      </c>
      <c r="W95" s="56">
        <f t="shared" si="48"/>
        <v>375210</v>
      </c>
      <c r="X95" s="122">
        <f t="shared" si="49"/>
        <v>4.7256984134345981E-2</v>
      </c>
      <c r="Y95" s="55">
        <f t="shared" si="50"/>
        <v>4.2024310572331469E-2</v>
      </c>
      <c r="Z95" s="56">
        <f t="shared" si="51"/>
        <v>375210</v>
      </c>
      <c r="AA95" s="124">
        <f t="shared" si="31"/>
        <v>375210</v>
      </c>
      <c r="AB95" s="51">
        <f t="shared" si="32"/>
        <v>1956.2459990683706</v>
      </c>
      <c r="AC95" s="55">
        <f t="shared" si="33"/>
        <v>4.9981950418218624E-2</v>
      </c>
      <c r="AD95" s="55">
        <f t="shared" si="34"/>
        <v>4.4735661421552386E-2</v>
      </c>
      <c r="AE95" s="116"/>
      <c r="AF95" s="160">
        <v>385710.90796827653</v>
      </c>
      <c r="AG95" s="118">
        <f t="shared" si="35"/>
        <v>2010.9949641799778</v>
      </c>
      <c r="AH95" s="55">
        <f t="shared" si="52"/>
        <v>-2.7224814624999372E-2</v>
      </c>
      <c r="AI95" s="55">
        <f t="shared" si="52"/>
        <v>-2.7224814624999483E-2</v>
      </c>
      <c r="AJ95" s="119">
        <f t="shared" si="36"/>
        <v>0</v>
      </c>
      <c r="AL95" s="120">
        <v>275706</v>
      </c>
      <c r="AM95" s="50">
        <v>29907</v>
      </c>
      <c r="AN95" s="50">
        <v>69597</v>
      </c>
    </row>
    <row r="96" spans="1:40">
      <c r="A96" s="9" t="s">
        <v>216</v>
      </c>
      <c r="B96" s="23" t="s">
        <v>217</v>
      </c>
      <c r="E96" s="134">
        <v>608112</v>
      </c>
      <c r="F96" s="52">
        <v>292661.875</v>
      </c>
      <c r="G96" s="251">
        <f t="shared" si="37"/>
        <v>2077.865454801723</v>
      </c>
      <c r="H96" s="53">
        <v>1.0424864919916343E-2</v>
      </c>
      <c r="J96" s="131">
        <v>601797.30002471409</v>
      </c>
      <c r="K96" s="54">
        <v>294240.34375</v>
      </c>
      <c r="L96" s="54">
        <f t="shared" si="38"/>
        <v>2045.2576025265539</v>
      </c>
      <c r="M96" s="127">
        <f t="shared" si="39"/>
        <v>5.3934895004688066E-3</v>
      </c>
      <c r="N96" s="120">
        <f t="shared" si="40"/>
        <v>632862</v>
      </c>
      <c r="O96" s="125">
        <f t="shared" si="41"/>
        <v>1.049306797326377E-2</v>
      </c>
      <c r="P96" s="55">
        <f t="shared" si="42"/>
        <v>1.5943151725674065E-2</v>
      </c>
      <c r="Q96" s="125">
        <f t="shared" si="43"/>
        <v>4.177106905677519E-2</v>
      </c>
      <c r="R96" s="55">
        <f t="shared" si="44"/>
        <v>3.6182430000000002E-2</v>
      </c>
      <c r="S96" s="56">
        <f t="shared" si="45"/>
        <v>633513.48834625364</v>
      </c>
      <c r="T96" s="123">
        <f t="shared" si="46"/>
        <v>0</v>
      </c>
      <c r="U96" s="49">
        <f t="shared" si="47"/>
        <v>4.177106905677519E-2</v>
      </c>
      <c r="V96" s="49">
        <f t="shared" si="30"/>
        <v>3.6182430000000002E-2</v>
      </c>
      <c r="W96" s="56">
        <f t="shared" si="48"/>
        <v>633513.48834625364</v>
      </c>
      <c r="X96" s="122">
        <f t="shared" si="49"/>
        <v>4.177106905677519E-2</v>
      </c>
      <c r="Y96" s="55">
        <f t="shared" si="50"/>
        <v>3.6182429999999988E-2</v>
      </c>
      <c r="Z96" s="56">
        <f t="shared" si="51"/>
        <v>633513.48834625364</v>
      </c>
      <c r="AA96" s="124">
        <f t="shared" si="31"/>
        <v>633513.48834625364</v>
      </c>
      <c r="AB96" s="51">
        <f t="shared" si="32"/>
        <v>2153.0476761695045</v>
      </c>
      <c r="AC96" s="55">
        <f t="shared" si="33"/>
        <v>4.177106905677519E-2</v>
      </c>
      <c r="AD96" s="55">
        <f t="shared" si="34"/>
        <v>3.6182429999999988E-2</v>
      </c>
      <c r="AE96" s="116"/>
      <c r="AF96" s="160">
        <v>627572.34044097911</v>
      </c>
      <c r="AG96" s="118">
        <f t="shared" si="35"/>
        <v>2132.8561965458862</v>
      </c>
      <c r="AH96" s="55">
        <f t="shared" si="52"/>
        <v>9.4668734143059652E-3</v>
      </c>
      <c r="AI96" s="55">
        <f t="shared" si="52"/>
        <v>9.4668734143061872E-3</v>
      </c>
      <c r="AJ96" s="119">
        <f t="shared" si="36"/>
        <v>0</v>
      </c>
      <c r="AL96" s="120">
        <v>477119</v>
      </c>
      <c r="AM96" s="50">
        <v>50493</v>
      </c>
      <c r="AN96" s="50">
        <v>105250</v>
      </c>
    </row>
    <row r="97" spans="1:40">
      <c r="A97" s="9" t="s">
        <v>218</v>
      </c>
      <c r="B97" s="23" t="s">
        <v>219</v>
      </c>
      <c r="E97" s="134">
        <v>594583</v>
      </c>
      <c r="F97" s="52">
        <v>286551.59375</v>
      </c>
      <c r="G97" s="251">
        <f t="shared" si="37"/>
        <v>2074.9596685849874</v>
      </c>
      <c r="H97" s="53">
        <v>-1.8771120441648637E-2</v>
      </c>
      <c r="J97" s="131">
        <v>605343.55591267231</v>
      </c>
      <c r="K97" s="54">
        <v>287812.9375</v>
      </c>
      <c r="L97" s="54">
        <f t="shared" si="38"/>
        <v>2103.2534575089153</v>
      </c>
      <c r="M97" s="127">
        <f t="shared" si="39"/>
        <v>4.4018032965484899E-3</v>
      </c>
      <c r="N97" s="120">
        <f t="shared" si="40"/>
        <v>621695</v>
      </c>
      <c r="O97" s="125">
        <f t="shared" si="41"/>
        <v>-1.7775948562711141E-2</v>
      </c>
      <c r="P97" s="55">
        <f t="shared" si="42"/>
        <v>-1.3452391495145322E-2</v>
      </c>
      <c r="Q97" s="125">
        <f t="shared" si="43"/>
        <v>4.0743501236199631E-2</v>
      </c>
      <c r="R97" s="55">
        <f t="shared" si="44"/>
        <v>3.6182430000000002E-2</v>
      </c>
      <c r="S97" s="56">
        <f t="shared" si="45"/>
        <v>621695</v>
      </c>
      <c r="T97" s="123">
        <f t="shared" si="46"/>
        <v>0.38435404271843771</v>
      </c>
      <c r="U97" s="49">
        <f t="shared" si="47"/>
        <v>4.3481107741481839E-2</v>
      </c>
      <c r="V97" s="49">
        <f t="shared" si="30"/>
        <v>3.8908038910992732E-2</v>
      </c>
      <c r="W97" s="56">
        <f t="shared" si="48"/>
        <v>621695</v>
      </c>
      <c r="X97" s="122">
        <f t="shared" si="49"/>
        <v>4.3481107741481839E-2</v>
      </c>
      <c r="Y97" s="55">
        <f t="shared" si="50"/>
        <v>3.8908038910992815E-2</v>
      </c>
      <c r="Z97" s="56">
        <f t="shared" si="51"/>
        <v>621695</v>
      </c>
      <c r="AA97" s="124">
        <f t="shared" si="31"/>
        <v>621695</v>
      </c>
      <c r="AB97" s="51">
        <f t="shared" si="32"/>
        <v>2160.0662061968637</v>
      </c>
      <c r="AC97" s="55">
        <f t="shared" si="33"/>
        <v>4.5598343713156853E-2</v>
      </c>
      <c r="AD97" s="55">
        <f t="shared" si="34"/>
        <v>4.101599606989681E-2</v>
      </c>
      <c r="AE97" s="116"/>
      <c r="AF97" s="160">
        <v>631591.30963756831</v>
      </c>
      <c r="AG97" s="118">
        <f t="shared" si="35"/>
        <v>2194.4507259600459</v>
      </c>
      <c r="AH97" s="55">
        <f t="shared" si="52"/>
        <v>-1.56688502304555E-2</v>
      </c>
      <c r="AI97" s="55">
        <f t="shared" si="52"/>
        <v>-1.56688502304555E-2</v>
      </c>
      <c r="AJ97" s="119">
        <f t="shared" si="36"/>
        <v>0</v>
      </c>
      <c r="AL97" s="120">
        <v>450910</v>
      </c>
      <c r="AM97" s="50">
        <v>47448</v>
      </c>
      <c r="AN97" s="50">
        <v>123337</v>
      </c>
    </row>
    <row r="98" spans="1:40">
      <c r="A98" s="9" t="s">
        <v>220</v>
      </c>
      <c r="B98" s="23" t="s">
        <v>221</v>
      </c>
      <c r="E98" s="134">
        <v>233307</v>
      </c>
      <c r="F98" s="52">
        <v>117911.875</v>
      </c>
      <c r="G98" s="251">
        <f t="shared" si="37"/>
        <v>1978.6556697533647</v>
      </c>
      <c r="H98" s="53">
        <v>-3.8201068215052758E-2</v>
      </c>
      <c r="J98" s="131">
        <v>242928.0287618681</v>
      </c>
      <c r="K98" s="54">
        <v>118259.265625</v>
      </c>
      <c r="L98" s="54">
        <f t="shared" si="38"/>
        <v>2054.1986919840397</v>
      </c>
      <c r="M98" s="127">
        <f t="shared" si="39"/>
        <v>2.9461886260395698E-3</v>
      </c>
      <c r="N98" s="120">
        <f t="shared" si="40"/>
        <v>244074</v>
      </c>
      <c r="O98" s="125">
        <f t="shared" si="41"/>
        <v>-3.960444091570503E-2</v>
      </c>
      <c r="P98" s="55">
        <f t="shared" si="42"/>
        <v>-3.6774934443031926E-2</v>
      </c>
      <c r="Q98" s="125">
        <f t="shared" si="43"/>
        <v>3.9235218889767998E-2</v>
      </c>
      <c r="R98" s="55">
        <f t="shared" si="44"/>
        <v>3.6182430000000002E-2</v>
      </c>
      <c r="S98" s="56">
        <f t="shared" si="45"/>
        <v>244074</v>
      </c>
      <c r="T98" s="123">
        <f t="shared" si="46"/>
        <v>1</v>
      </c>
      <c r="U98" s="49">
        <f t="shared" si="47"/>
        <v>4.7448949696893283E-2</v>
      </c>
      <c r="V98" s="49">
        <f t="shared" si="30"/>
        <v>4.437203269281996E-2</v>
      </c>
      <c r="W98" s="56">
        <f t="shared" si="48"/>
        <v>244377.17210693308</v>
      </c>
      <c r="X98" s="122">
        <f t="shared" si="49"/>
        <v>4.7448949696893283E-2</v>
      </c>
      <c r="Y98" s="55">
        <f t="shared" si="50"/>
        <v>4.4372032692819863E-2</v>
      </c>
      <c r="Z98" s="56">
        <f t="shared" si="51"/>
        <v>244377.17210693308</v>
      </c>
      <c r="AA98" s="124">
        <f t="shared" si="31"/>
        <v>244377.17210693308</v>
      </c>
      <c r="AB98" s="51">
        <f t="shared" si="32"/>
        <v>2066.4526438194939</v>
      </c>
      <c r="AC98" s="55">
        <f t="shared" si="33"/>
        <v>4.7448949696893283E-2</v>
      </c>
      <c r="AD98" s="55">
        <f t="shared" si="34"/>
        <v>4.4372032692819641E-2</v>
      </c>
      <c r="AE98" s="116"/>
      <c r="AF98" s="160">
        <v>253240.59285692553</v>
      </c>
      <c r="AG98" s="118">
        <f t="shared" si="35"/>
        <v>2141.4017034398908</v>
      </c>
      <c r="AH98" s="55">
        <f t="shared" si="52"/>
        <v>-3.5000000000000253E-2</v>
      </c>
      <c r="AI98" s="55">
        <f t="shared" si="52"/>
        <v>-3.5000000000000364E-2</v>
      </c>
      <c r="AJ98" s="119">
        <f t="shared" si="36"/>
        <v>0</v>
      </c>
      <c r="AL98" s="120">
        <v>184561</v>
      </c>
      <c r="AM98" s="50">
        <v>20747</v>
      </c>
      <c r="AN98" s="50">
        <v>38766</v>
      </c>
    </row>
    <row r="99" spans="1:40">
      <c r="A99" s="9" t="s">
        <v>222</v>
      </c>
      <c r="B99" s="23" t="s">
        <v>223</v>
      </c>
      <c r="E99" s="134">
        <v>926156</v>
      </c>
      <c r="F99" s="52">
        <v>503442.40625</v>
      </c>
      <c r="G99" s="251">
        <f t="shared" si="37"/>
        <v>1839.6463796100809</v>
      </c>
      <c r="H99" s="53">
        <v>3.5227944180979964E-3</v>
      </c>
      <c r="J99" s="131">
        <v>926035.57274454169</v>
      </c>
      <c r="K99" s="54">
        <v>508753.4375</v>
      </c>
      <c r="L99" s="54">
        <f t="shared" si="38"/>
        <v>1820.205043321288</v>
      </c>
      <c r="M99" s="127">
        <f t="shared" si="39"/>
        <v>1.0549431641168949E-2</v>
      </c>
      <c r="N99" s="120">
        <f t="shared" si="40"/>
        <v>969364</v>
      </c>
      <c r="O99" s="125">
        <f t="shared" si="41"/>
        <v>1.300460360300626E-4</v>
      </c>
      <c r="P99" s="55">
        <f t="shared" si="42"/>
        <v>1.0680849588966534E-2</v>
      </c>
      <c r="Q99" s="125">
        <f t="shared" si="43"/>
        <v>4.7113565713065242E-2</v>
      </c>
      <c r="R99" s="55">
        <f t="shared" si="44"/>
        <v>3.6182430000000002E-2</v>
      </c>
      <c r="S99" s="56">
        <f t="shared" si="45"/>
        <v>969790.51156654966</v>
      </c>
      <c r="T99" s="123">
        <f t="shared" si="46"/>
        <v>0</v>
      </c>
      <c r="U99" s="49">
        <f t="shared" si="47"/>
        <v>4.7113565713065242E-2</v>
      </c>
      <c r="V99" s="49">
        <f t="shared" si="30"/>
        <v>3.6182430000000002E-2</v>
      </c>
      <c r="W99" s="56">
        <f t="shared" si="48"/>
        <v>969790.51156654966</v>
      </c>
      <c r="X99" s="122">
        <f t="shared" si="49"/>
        <v>4.7113565713065242E-2</v>
      </c>
      <c r="Y99" s="55">
        <f t="shared" si="50"/>
        <v>3.6182429999999988E-2</v>
      </c>
      <c r="Z99" s="56">
        <f t="shared" si="51"/>
        <v>969790.51156654966</v>
      </c>
      <c r="AA99" s="124">
        <f t="shared" si="31"/>
        <v>969790.51156654966</v>
      </c>
      <c r="AB99" s="51">
        <f t="shared" si="32"/>
        <v>1906.2092559650757</v>
      </c>
      <c r="AC99" s="55">
        <f t="shared" si="33"/>
        <v>4.7113565713065242E-2</v>
      </c>
      <c r="AD99" s="55">
        <f t="shared" si="34"/>
        <v>3.6182429999999766E-2</v>
      </c>
      <c r="AE99" s="116"/>
      <c r="AF99" s="160">
        <v>965813.05488919327</v>
      </c>
      <c r="AG99" s="118">
        <f t="shared" si="35"/>
        <v>1898.3912121265878</v>
      </c>
      <c r="AH99" s="55">
        <f t="shared" si="52"/>
        <v>4.1182469601352967E-3</v>
      </c>
      <c r="AI99" s="55">
        <f t="shared" si="52"/>
        <v>4.1182469601352967E-3</v>
      </c>
      <c r="AJ99" s="119">
        <f t="shared" si="36"/>
        <v>0</v>
      </c>
      <c r="AL99" s="120">
        <v>715249</v>
      </c>
      <c r="AM99" s="50">
        <v>79205</v>
      </c>
      <c r="AN99" s="50">
        <v>174910</v>
      </c>
    </row>
    <row r="100" spans="1:40">
      <c r="A100" s="9" t="s">
        <v>224</v>
      </c>
      <c r="B100" s="23" t="s">
        <v>225</v>
      </c>
      <c r="E100" s="134">
        <v>1697843</v>
      </c>
      <c r="F100" s="52">
        <v>988083.5</v>
      </c>
      <c r="G100" s="251">
        <f t="shared" si="37"/>
        <v>1718.3193525648387</v>
      </c>
      <c r="H100" s="53">
        <v>-2.605088952008161E-2</v>
      </c>
      <c r="J100" s="131">
        <v>1745199.5499321907</v>
      </c>
      <c r="K100" s="54">
        <v>992432.125</v>
      </c>
      <c r="L100" s="54">
        <f t="shared" si="38"/>
        <v>1758.5077165173293</v>
      </c>
      <c r="M100" s="127">
        <f t="shared" si="39"/>
        <v>4.401070354884018E-3</v>
      </c>
      <c r="N100" s="120">
        <f t="shared" si="40"/>
        <v>1774472</v>
      </c>
      <c r="O100" s="125">
        <f t="shared" si="41"/>
        <v>-2.7135320963170506E-2</v>
      </c>
      <c r="P100" s="55">
        <f t="shared" si="42"/>
        <v>-2.2853675064947954E-2</v>
      </c>
      <c r="Q100" s="125">
        <f t="shared" si="43"/>
        <v>4.0742741774924651E-2</v>
      </c>
      <c r="R100" s="55">
        <f t="shared" si="44"/>
        <v>3.6182430000000002E-2</v>
      </c>
      <c r="S100" s="56">
        <f t="shared" si="45"/>
        <v>1774472</v>
      </c>
      <c r="T100" s="123">
        <f t="shared" si="46"/>
        <v>0.65296214471279856</v>
      </c>
      <c r="U100" s="49">
        <f t="shared" si="47"/>
        <v>4.5393537426754893E-2</v>
      </c>
      <c r="V100" s="49">
        <f t="shared" si="30"/>
        <v>4.0812846861450529E-2</v>
      </c>
      <c r="W100" s="56">
        <f t="shared" si="48"/>
        <v>1774914.0997652537</v>
      </c>
      <c r="X100" s="122">
        <f t="shared" si="49"/>
        <v>4.5393537426754893E-2</v>
      </c>
      <c r="Y100" s="55">
        <f t="shared" si="50"/>
        <v>4.0812846861450591E-2</v>
      </c>
      <c r="Z100" s="56">
        <f t="shared" si="51"/>
        <v>1774914.0997652537</v>
      </c>
      <c r="AA100" s="124">
        <f t="shared" si="31"/>
        <v>1774914.0997652537</v>
      </c>
      <c r="AB100" s="51">
        <f t="shared" si="32"/>
        <v>1788.4488571601344</v>
      </c>
      <c r="AC100" s="55">
        <f t="shared" si="33"/>
        <v>4.5393537426754893E-2</v>
      </c>
      <c r="AD100" s="55">
        <f t="shared" si="34"/>
        <v>4.0812846861450591E-2</v>
      </c>
      <c r="AE100" s="116"/>
      <c r="AF100" s="160">
        <v>1820698.75450376</v>
      </c>
      <c r="AG100" s="118">
        <f t="shared" si="35"/>
        <v>1834.5826466507824</v>
      </c>
      <c r="AH100" s="55">
        <f t="shared" si="52"/>
        <v>-2.5146749084795861E-2</v>
      </c>
      <c r="AI100" s="55">
        <f t="shared" si="52"/>
        <v>-2.5146749084795972E-2</v>
      </c>
      <c r="AJ100" s="119">
        <f t="shared" si="36"/>
        <v>0</v>
      </c>
      <c r="AL100" s="120">
        <v>1288612</v>
      </c>
      <c r="AM100" s="50">
        <v>156307</v>
      </c>
      <c r="AN100" s="50">
        <v>329553</v>
      </c>
    </row>
    <row r="101" spans="1:40">
      <c r="A101" s="9" t="s">
        <v>226</v>
      </c>
      <c r="B101" s="23" t="s">
        <v>227</v>
      </c>
      <c r="E101" s="134">
        <v>1166897</v>
      </c>
      <c r="F101" s="52">
        <v>617798</v>
      </c>
      <c r="G101" s="251">
        <f t="shared" si="37"/>
        <v>1888.8002227265224</v>
      </c>
      <c r="H101" s="53">
        <v>3.3078133258983788E-2</v>
      </c>
      <c r="J101" s="131">
        <v>1127134.3152643987</v>
      </c>
      <c r="K101" s="54">
        <v>622377.375</v>
      </c>
      <c r="L101" s="54">
        <f t="shared" si="38"/>
        <v>1811.0142825554974</v>
      </c>
      <c r="M101" s="127">
        <f t="shared" si="39"/>
        <v>7.4124147375032035E-3</v>
      </c>
      <c r="N101" s="120">
        <f t="shared" si="40"/>
        <v>1217467</v>
      </c>
      <c r="O101" s="125">
        <f t="shared" si="41"/>
        <v>3.5277680926850241E-2</v>
      </c>
      <c r="P101" s="55">
        <f t="shared" si="42"/>
        <v>4.2951588466360491E-2</v>
      </c>
      <c r="Q101" s="125">
        <f t="shared" si="43"/>
        <v>4.3863043914873945E-2</v>
      </c>
      <c r="R101" s="55">
        <f t="shared" si="44"/>
        <v>3.6182430000000002E-2</v>
      </c>
      <c r="S101" s="56">
        <f t="shared" si="45"/>
        <v>1218080.6543551346</v>
      </c>
      <c r="T101" s="123">
        <f t="shared" si="46"/>
        <v>0</v>
      </c>
      <c r="U101" s="49">
        <f t="shared" si="47"/>
        <v>4.3863043914873945E-2</v>
      </c>
      <c r="V101" s="49">
        <f t="shared" si="30"/>
        <v>3.6182430000000002E-2</v>
      </c>
      <c r="W101" s="56">
        <f t="shared" si="48"/>
        <v>1218080.6543551346</v>
      </c>
      <c r="X101" s="122">
        <f t="shared" si="49"/>
        <v>4.3863043914873945E-2</v>
      </c>
      <c r="Y101" s="55">
        <f t="shared" si="50"/>
        <v>3.6182429999999988E-2</v>
      </c>
      <c r="Z101" s="56">
        <f t="shared" si="51"/>
        <v>1218080.6543551346</v>
      </c>
      <c r="AA101" s="124">
        <f t="shared" si="31"/>
        <v>1218080.6543551346</v>
      </c>
      <c r="AB101" s="51">
        <f t="shared" si="32"/>
        <v>1957.141604569309</v>
      </c>
      <c r="AC101" s="55">
        <f t="shared" si="33"/>
        <v>4.3863043914873945E-2</v>
      </c>
      <c r="AD101" s="55">
        <f t="shared" si="34"/>
        <v>3.6182429999999988E-2</v>
      </c>
      <c r="AE101" s="116"/>
      <c r="AF101" s="160">
        <v>1175613.5714225809</v>
      </c>
      <c r="AG101" s="118">
        <f t="shared" si="35"/>
        <v>1888.9079498151439</v>
      </c>
      <c r="AH101" s="55">
        <f t="shared" si="52"/>
        <v>3.6123335052321126E-2</v>
      </c>
      <c r="AI101" s="55">
        <f t="shared" si="52"/>
        <v>3.6123335052320904E-2</v>
      </c>
      <c r="AJ101" s="119">
        <f t="shared" si="36"/>
        <v>0</v>
      </c>
      <c r="AL101" s="120">
        <v>906264</v>
      </c>
      <c r="AM101" s="50">
        <v>92558</v>
      </c>
      <c r="AN101" s="50">
        <v>218645</v>
      </c>
    </row>
    <row r="102" spans="1:40">
      <c r="A102" s="9" t="s">
        <v>228</v>
      </c>
      <c r="B102" s="23" t="s">
        <v>229</v>
      </c>
      <c r="E102" s="134">
        <v>774490</v>
      </c>
      <c r="F102" s="52">
        <v>415892.8125</v>
      </c>
      <c r="G102" s="251">
        <f t="shared" si="37"/>
        <v>1862.234635276367</v>
      </c>
      <c r="H102" s="53">
        <v>-2.6604359656610899E-2</v>
      </c>
      <c r="J102" s="131">
        <v>797716.77499263955</v>
      </c>
      <c r="K102" s="54">
        <v>417783.125</v>
      </c>
      <c r="L102" s="54">
        <f t="shared" si="38"/>
        <v>1909.404011932362</v>
      </c>
      <c r="M102" s="127">
        <f t="shared" si="39"/>
        <v>4.545191557019379E-3</v>
      </c>
      <c r="N102" s="120">
        <f t="shared" si="40"/>
        <v>809613</v>
      </c>
      <c r="O102" s="125">
        <f t="shared" si="41"/>
        <v>-2.9116568336993831E-2</v>
      </c>
      <c r="P102" s="55">
        <f t="shared" si="42"/>
        <v>-2.4703717160549199E-2</v>
      </c>
      <c r="Q102" s="125">
        <f t="shared" si="43"/>
        <v>4.0892077632367796E-2</v>
      </c>
      <c r="R102" s="55">
        <f t="shared" si="44"/>
        <v>3.6182430000000002E-2</v>
      </c>
      <c r="S102" s="56">
        <f t="shared" si="45"/>
        <v>809613</v>
      </c>
      <c r="T102" s="123">
        <f t="shared" si="46"/>
        <v>0.70582049030140559</v>
      </c>
      <c r="U102" s="49">
        <f t="shared" si="47"/>
        <v>4.5920084105598891E-2</v>
      </c>
      <c r="V102" s="49">
        <f t="shared" si="30"/>
        <v>4.1187686623087125E-2</v>
      </c>
      <c r="W102" s="56">
        <f t="shared" si="48"/>
        <v>810054.64593894524</v>
      </c>
      <c r="X102" s="122">
        <f t="shared" si="49"/>
        <v>4.5920084105598891E-2</v>
      </c>
      <c r="Y102" s="55">
        <f t="shared" si="50"/>
        <v>4.1187686623087139E-2</v>
      </c>
      <c r="Z102" s="56">
        <f t="shared" si="51"/>
        <v>810054.64593894524</v>
      </c>
      <c r="AA102" s="124">
        <f t="shared" si="31"/>
        <v>810054.64593894524</v>
      </c>
      <c r="AB102" s="51">
        <f t="shared" si="32"/>
        <v>1938.935771852789</v>
      </c>
      <c r="AC102" s="55">
        <f t="shared" si="33"/>
        <v>4.5920084105598891E-2</v>
      </c>
      <c r="AD102" s="55">
        <f t="shared" si="34"/>
        <v>4.1187686623087139E-2</v>
      </c>
      <c r="AE102" s="116"/>
      <c r="AF102" s="160">
        <v>831664.76978172059</v>
      </c>
      <c r="AG102" s="118">
        <f t="shared" si="35"/>
        <v>1990.6614700670846</v>
      </c>
      <c r="AH102" s="55">
        <f t="shared" si="52"/>
        <v>-2.5984176110342094E-2</v>
      </c>
      <c r="AI102" s="55">
        <f t="shared" si="52"/>
        <v>-2.5984176110342094E-2</v>
      </c>
      <c r="AJ102" s="119">
        <f t="shared" si="36"/>
        <v>0</v>
      </c>
      <c r="AL102" s="120">
        <v>602098</v>
      </c>
      <c r="AM102" s="50">
        <v>69255</v>
      </c>
      <c r="AN102" s="50">
        <v>138260</v>
      </c>
    </row>
    <row r="103" spans="1:40">
      <c r="A103" s="9" t="s">
        <v>230</v>
      </c>
      <c r="B103" s="23" t="s">
        <v>231</v>
      </c>
      <c r="E103" s="134">
        <v>512958</v>
      </c>
      <c r="F103" s="52">
        <v>242885.5625</v>
      </c>
      <c r="G103" s="251">
        <f t="shared" si="37"/>
        <v>2111.9328572689456</v>
      </c>
      <c r="H103" s="53">
        <v>-2.8873774337465519E-2</v>
      </c>
      <c r="J103" s="131">
        <v>529212.02459904924</v>
      </c>
      <c r="K103" s="54">
        <v>243632.0625</v>
      </c>
      <c r="L103" s="54">
        <f t="shared" si="38"/>
        <v>2172.1772543753318</v>
      </c>
      <c r="M103" s="127">
        <f t="shared" si="39"/>
        <v>3.0734638663423297E-3</v>
      </c>
      <c r="N103" s="120">
        <f t="shared" si="40"/>
        <v>534281</v>
      </c>
      <c r="O103" s="125">
        <f t="shared" si="41"/>
        <v>-3.0713634315780891E-2</v>
      </c>
      <c r="P103" s="55">
        <f t="shared" si="42"/>
        <v>-2.7734567694711942E-2</v>
      </c>
      <c r="Q103" s="125">
        <f t="shared" si="43"/>
        <v>3.936709925754367E-2</v>
      </c>
      <c r="R103" s="55">
        <f t="shared" si="44"/>
        <v>3.6182430000000002E-2</v>
      </c>
      <c r="S103" s="56">
        <f t="shared" si="45"/>
        <v>534281</v>
      </c>
      <c r="T103" s="123">
        <f t="shared" si="46"/>
        <v>0.79241621984891253</v>
      </c>
      <c r="U103" s="49">
        <f t="shared" si="47"/>
        <v>4.5003711827893644E-2</v>
      </c>
      <c r="V103" s="49">
        <f t="shared" si="30"/>
        <v>4.180177172660067E-2</v>
      </c>
      <c r="W103" s="56">
        <f t="shared" si="48"/>
        <v>536043.01401181263</v>
      </c>
      <c r="X103" s="122">
        <f t="shared" si="49"/>
        <v>4.5003711827893644E-2</v>
      </c>
      <c r="Y103" s="55">
        <f t="shared" si="50"/>
        <v>4.1801771726600601E-2</v>
      </c>
      <c r="Z103" s="56">
        <f t="shared" si="51"/>
        <v>536043.01401181263</v>
      </c>
      <c r="AA103" s="124">
        <f t="shared" si="31"/>
        <v>536043.01401181263</v>
      </c>
      <c r="AB103" s="51">
        <f t="shared" si="32"/>
        <v>2200.2153924704085</v>
      </c>
      <c r="AC103" s="55">
        <f t="shared" si="33"/>
        <v>4.5003711827893644E-2</v>
      </c>
      <c r="AD103" s="55">
        <f t="shared" si="34"/>
        <v>4.1801771726600156E-2</v>
      </c>
      <c r="AE103" s="116"/>
      <c r="AF103" s="160">
        <v>551594.62053908547</v>
      </c>
      <c r="AG103" s="118">
        <f t="shared" si="35"/>
        <v>2264.0477401823309</v>
      </c>
      <c r="AH103" s="55">
        <f t="shared" si="52"/>
        <v>-2.8193905357659088E-2</v>
      </c>
      <c r="AI103" s="55">
        <f t="shared" si="52"/>
        <v>-2.8193905357659088E-2</v>
      </c>
      <c r="AJ103" s="119">
        <f t="shared" si="36"/>
        <v>0</v>
      </c>
      <c r="AL103" s="120">
        <v>408747</v>
      </c>
      <c r="AM103" s="50">
        <v>42779</v>
      </c>
      <c r="AN103" s="50">
        <v>82755</v>
      </c>
    </row>
    <row r="104" spans="1:40">
      <c r="A104" s="9" t="s">
        <v>232</v>
      </c>
      <c r="B104" s="23" t="s">
        <v>233</v>
      </c>
      <c r="E104" s="134">
        <v>1255786</v>
      </c>
      <c r="F104" s="52">
        <v>665965.0625</v>
      </c>
      <c r="G104" s="251">
        <f t="shared" si="37"/>
        <v>1885.6634840359964</v>
      </c>
      <c r="H104" s="53">
        <v>3.4980830684299358E-2</v>
      </c>
      <c r="J104" s="131">
        <v>1208537.7505374453</v>
      </c>
      <c r="K104" s="54">
        <v>670354.25</v>
      </c>
      <c r="L104" s="54">
        <f t="shared" si="38"/>
        <v>1802.8344722770764</v>
      </c>
      <c r="M104" s="127">
        <f t="shared" si="39"/>
        <v>6.5907173621440052E-3</v>
      </c>
      <c r="N104" s="120">
        <f t="shared" si="40"/>
        <v>1309088</v>
      </c>
      <c r="O104" s="125">
        <f t="shared" si="41"/>
        <v>3.9095385677065497E-2</v>
      </c>
      <c r="P104" s="55">
        <f t="shared" si="42"/>
        <v>4.5943769676371149E-2</v>
      </c>
      <c r="Q104" s="125">
        <f t="shared" si="43"/>
        <v>4.3011615531749481E-2</v>
      </c>
      <c r="R104" s="55">
        <f t="shared" si="44"/>
        <v>3.6182430000000002E-2</v>
      </c>
      <c r="S104" s="56">
        <f t="shared" si="45"/>
        <v>1309799.3846221536</v>
      </c>
      <c r="T104" s="123">
        <f t="shared" si="46"/>
        <v>0</v>
      </c>
      <c r="U104" s="49">
        <f t="shared" si="47"/>
        <v>4.3011615531749481E-2</v>
      </c>
      <c r="V104" s="49">
        <f t="shared" si="30"/>
        <v>3.6182430000000002E-2</v>
      </c>
      <c r="W104" s="56">
        <f t="shared" si="48"/>
        <v>1309799.3846221536</v>
      </c>
      <c r="X104" s="122">
        <f t="shared" si="49"/>
        <v>4.3011615531749481E-2</v>
      </c>
      <c r="Y104" s="55">
        <f t="shared" si="50"/>
        <v>3.6182429999999988E-2</v>
      </c>
      <c r="Z104" s="56">
        <f t="shared" si="51"/>
        <v>1309799.3846221536</v>
      </c>
      <c r="AA104" s="124">
        <f t="shared" si="31"/>
        <v>1309799.3846221536</v>
      </c>
      <c r="AB104" s="51">
        <f t="shared" si="32"/>
        <v>1953.8913710506849</v>
      </c>
      <c r="AC104" s="55">
        <f t="shared" si="33"/>
        <v>4.3011615531749481E-2</v>
      </c>
      <c r="AD104" s="55">
        <f t="shared" si="34"/>
        <v>3.6182429999999988E-2</v>
      </c>
      <c r="AE104" s="116"/>
      <c r="AF104" s="160">
        <v>1261282.5474137242</v>
      </c>
      <c r="AG104" s="118">
        <f t="shared" si="35"/>
        <v>1881.5164480776011</v>
      </c>
      <c r="AH104" s="55">
        <f t="shared" si="52"/>
        <v>3.846627173896433E-2</v>
      </c>
      <c r="AI104" s="55">
        <f t="shared" si="52"/>
        <v>3.846627173896433E-2</v>
      </c>
      <c r="AJ104" s="119">
        <f t="shared" si="36"/>
        <v>0</v>
      </c>
      <c r="AL104" s="120">
        <v>957326</v>
      </c>
      <c r="AM104" s="50">
        <v>98026</v>
      </c>
      <c r="AN104" s="50">
        <v>253736</v>
      </c>
    </row>
    <row r="105" spans="1:40">
      <c r="A105" s="9" t="s">
        <v>234</v>
      </c>
      <c r="B105" s="23" t="s">
        <v>235</v>
      </c>
      <c r="E105" s="134">
        <v>454685</v>
      </c>
      <c r="F105" s="52">
        <v>241516.59375</v>
      </c>
      <c r="G105" s="251">
        <f t="shared" si="37"/>
        <v>1882.6242658533686</v>
      </c>
      <c r="H105" s="53">
        <v>-1.4099451760231974E-2</v>
      </c>
      <c r="J105" s="131">
        <v>460023.34149517433</v>
      </c>
      <c r="K105" s="54">
        <v>242997.84375</v>
      </c>
      <c r="L105" s="54">
        <f t="shared" si="38"/>
        <v>1893.1169692536596</v>
      </c>
      <c r="M105" s="127">
        <f t="shared" si="39"/>
        <v>6.1331189588293977E-3</v>
      </c>
      <c r="N105" s="120">
        <f t="shared" si="40"/>
        <v>474067</v>
      </c>
      <c r="O105" s="125">
        <f t="shared" si="41"/>
        <v>-1.1604501366873188E-2</v>
      </c>
      <c r="P105" s="55">
        <f t="shared" si="42"/>
        <v>-5.5425541953847413E-3</v>
      </c>
      <c r="Q105" s="125">
        <f t="shared" si="43"/>
        <v>4.2537460106238933E-2</v>
      </c>
      <c r="R105" s="55">
        <f t="shared" si="44"/>
        <v>3.6182430000000002E-2</v>
      </c>
      <c r="S105" s="56">
        <f t="shared" si="45"/>
        <v>474067</v>
      </c>
      <c r="T105" s="123">
        <f t="shared" si="46"/>
        <v>0.15835869129670688</v>
      </c>
      <c r="U105" s="49">
        <f t="shared" si="47"/>
        <v>4.3667332599681696E-2</v>
      </c>
      <c r="V105" s="49">
        <f t="shared" ref="V105:V136" si="53">MAX(R105,NewMinGrowthPerHead(P105,$P$2,$L$1,$U$1,$T$2,AG105,G105,T105, $P$1))</f>
        <v>3.730541509228285E-2</v>
      </c>
      <c r="W105" s="56">
        <f t="shared" si="48"/>
        <v>474539.88112308626</v>
      </c>
      <c r="X105" s="122">
        <f t="shared" si="49"/>
        <v>4.3667332599681696E-2</v>
      </c>
      <c r="Y105" s="55">
        <f t="shared" si="50"/>
        <v>3.7305415092282912E-2</v>
      </c>
      <c r="Z105" s="56">
        <f t="shared" si="51"/>
        <v>474539.88112308626</v>
      </c>
      <c r="AA105" s="124">
        <f t="shared" ref="AA105:AA136" si="54">Z105</f>
        <v>474539.88112308626</v>
      </c>
      <c r="AB105" s="51">
        <f t="shared" ref="AB105:AB136" si="55">AA105/K105*1000</f>
        <v>1952.8563455538329</v>
      </c>
      <c r="AC105" s="55">
        <f t="shared" ref="AC105:AC136" si="56">AA105/E105-1</f>
        <v>4.3667332599681696E-2</v>
      </c>
      <c r="AD105" s="55">
        <f t="shared" ref="AD105:AD136" si="57">AB105/G105-1</f>
        <v>3.7305415092282912E-2</v>
      </c>
      <c r="AE105" s="116"/>
      <c r="AF105" s="160">
        <v>480051.46456571721</v>
      </c>
      <c r="AG105" s="118">
        <f t="shared" ref="AG105:AG136" si="58">AF105/K105*1000</f>
        <v>1975.5379601623201</v>
      </c>
      <c r="AH105" s="55">
        <f t="shared" si="52"/>
        <v>-1.1481234512256022E-2</v>
      </c>
      <c r="AI105" s="55">
        <f t="shared" si="52"/>
        <v>-1.1481234512255911E-2</v>
      </c>
      <c r="AJ105" s="119">
        <f t="shared" ref="AJ105:AJ136" si="59">IF(AF105=N105,1,0)</f>
        <v>0</v>
      </c>
      <c r="AL105" s="120">
        <v>346343</v>
      </c>
      <c r="AM105" s="50">
        <v>38188</v>
      </c>
      <c r="AN105" s="50">
        <v>89536</v>
      </c>
    </row>
    <row r="106" spans="1:40">
      <c r="A106" s="9" t="s">
        <v>236</v>
      </c>
      <c r="B106" s="23" t="s">
        <v>237</v>
      </c>
      <c r="E106" s="134">
        <v>733756</v>
      </c>
      <c r="F106" s="52">
        <v>399975.65625</v>
      </c>
      <c r="G106" s="251">
        <f t="shared" si="37"/>
        <v>1834.50164662365</v>
      </c>
      <c r="H106" s="53">
        <v>-3.8754449465875362E-3</v>
      </c>
      <c r="J106" s="131">
        <v>735819.27429380396</v>
      </c>
      <c r="K106" s="54">
        <v>402065.0625</v>
      </c>
      <c r="L106" s="54">
        <f t="shared" si="38"/>
        <v>1830.1000084875666</v>
      </c>
      <c r="M106" s="127">
        <f t="shared" si="39"/>
        <v>5.2238335442447159E-3</v>
      </c>
      <c r="N106" s="120">
        <f t="shared" si="40"/>
        <v>764293</v>
      </c>
      <c r="O106" s="125">
        <f t="shared" si="41"/>
        <v>-2.804050350249665E-3</v>
      </c>
      <c r="P106" s="55">
        <f t="shared" si="42"/>
        <v>2.4051353017155996E-3</v>
      </c>
      <c r="Q106" s="125">
        <f t="shared" si="43"/>
        <v>4.1595274535791038E-2</v>
      </c>
      <c r="R106" s="55">
        <f t="shared" si="44"/>
        <v>3.6182430000000002E-2</v>
      </c>
      <c r="S106" s="56">
        <f t="shared" si="45"/>
        <v>764293</v>
      </c>
      <c r="T106" s="123">
        <f t="shared" si="46"/>
        <v>0</v>
      </c>
      <c r="U106" s="49">
        <f t="shared" si="47"/>
        <v>4.1595274535791038E-2</v>
      </c>
      <c r="V106" s="49">
        <f t="shared" si="53"/>
        <v>3.6182430000000002E-2</v>
      </c>
      <c r="W106" s="56">
        <f t="shared" si="48"/>
        <v>764293</v>
      </c>
      <c r="X106" s="122">
        <f t="shared" si="49"/>
        <v>4.1595274535791038E-2</v>
      </c>
      <c r="Y106" s="55">
        <f t="shared" si="50"/>
        <v>3.6182429999999988E-2</v>
      </c>
      <c r="Z106" s="56">
        <f t="shared" si="51"/>
        <v>764293</v>
      </c>
      <c r="AA106" s="124">
        <f t="shared" si="54"/>
        <v>764293</v>
      </c>
      <c r="AB106" s="51">
        <f t="shared" si="55"/>
        <v>1900.918710140352</v>
      </c>
      <c r="AC106" s="55">
        <f t="shared" si="56"/>
        <v>4.1617376893681168E-2</v>
      </c>
      <c r="AD106" s="55">
        <f t="shared" si="57"/>
        <v>3.6204417498856278E-2</v>
      </c>
      <c r="AE106" s="116"/>
      <c r="AF106" s="160">
        <v>767511.65154676582</v>
      </c>
      <c r="AG106" s="118">
        <f t="shared" si="58"/>
        <v>1908.9240103938796</v>
      </c>
      <c r="AH106" s="55">
        <f t="shared" si="52"/>
        <v>-4.1936191330506079E-3</v>
      </c>
      <c r="AI106" s="55">
        <f t="shared" si="52"/>
        <v>-4.1936191330507189E-3</v>
      </c>
      <c r="AJ106" s="119">
        <f t="shared" si="59"/>
        <v>0</v>
      </c>
      <c r="AL106" s="120">
        <v>563901</v>
      </c>
      <c r="AM106" s="50">
        <v>61894</v>
      </c>
      <c r="AN106" s="50">
        <v>138498</v>
      </c>
    </row>
    <row r="107" spans="1:40">
      <c r="A107" s="9" t="s">
        <v>238</v>
      </c>
      <c r="B107" s="23" t="s">
        <v>239</v>
      </c>
      <c r="E107" s="134">
        <v>745589</v>
      </c>
      <c r="F107" s="52">
        <v>365919.3125</v>
      </c>
      <c r="G107" s="251">
        <f t="shared" si="37"/>
        <v>2037.5776148737707</v>
      </c>
      <c r="H107" s="53">
        <v>-9.2690660071832465E-3</v>
      </c>
      <c r="J107" s="131">
        <v>755424.1609356117</v>
      </c>
      <c r="K107" s="54">
        <v>369316.75</v>
      </c>
      <c r="L107" s="54">
        <f t="shared" si="38"/>
        <v>2045.4641197173205</v>
      </c>
      <c r="M107" s="127">
        <f t="shared" si="39"/>
        <v>9.2846629952061388E-3</v>
      </c>
      <c r="N107" s="120">
        <f t="shared" si="40"/>
        <v>779534</v>
      </c>
      <c r="O107" s="125">
        <f t="shared" si="41"/>
        <v>-1.301938889991372E-2</v>
      </c>
      <c r="P107" s="55">
        <f t="shared" si="42"/>
        <v>-3.8556065430469522E-3</v>
      </c>
      <c r="Q107" s="125">
        <f t="shared" si="43"/>
        <v>4.5803034664103848E-2</v>
      </c>
      <c r="R107" s="55">
        <f t="shared" si="44"/>
        <v>3.6182430000000002E-2</v>
      </c>
      <c r="S107" s="56">
        <f t="shared" si="45"/>
        <v>779739.23881217453</v>
      </c>
      <c r="T107" s="123">
        <f t="shared" si="46"/>
        <v>0.11016018694419863</v>
      </c>
      <c r="U107" s="49">
        <f t="shared" si="47"/>
        <v>4.6591477887956589E-2</v>
      </c>
      <c r="V107" s="49">
        <f t="shared" si="53"/>
        <v>3.6963620136698232E-2</v>
      </c>
      <c r="W107" s="56">
        <f t="shared" si="48"/>
        <v>780327.09340700367</v>
      </c>
      <c r="X107" s="122">
        <f t="shared" si="49"/>
        <v>4.6591477887956589E-2</v>
      </c>
      <c r="Y107" s="55">
        <f t="shared" si="50"/>
        <v>3.6963620136698294E-2</v>
      </c>
      <c r="Z107" s="56">
        <f t="shared" si="51"/>
        <v>780327.09340700367</v>
      </c>
      <c r="AA107" s="124">
        <f t="shared" si="54"/>
        <v>780327.09340700367</v>
      </c>
      <c r="AB107" s="51">
        <f t="shared" si="55"/>
        <v>2112.8938598290051</v>
      </c>
      <c r="AC107" s="55">
        <f t="shared" si="56"/>
        <v>4.6591477887956589E-2</v>
      </c>
      <c r="AD107" s="55">
        <f t="shared" si="57"/>
        <v>3.6963620136698516E-2</v>
      </c>
      <c r="AE107" s="116"/>
      <c r="AF107" s="160">
        <v>787545.94694156223</v>
      </c>
      <c r="AG107" s="118">
        <f t="shared" si="58"/>
        <v>2132.4403697952025</v>
      </c>
      <c r="AH107" s="55">
        <f t="shared" si="52"/>
        <v>-9.1662633305307217E-3</v>
      </c>
      <c r="AI107" s="55">
        <f t="shared" si="52"/>
        <v>-9.1662633305308328E-3</v>
      </c>
      <c r="AJ107" s="119">
        <f t="shared" si="59"/>
        <v>0</v>
      </c>
      <c r="AL107" s="120">
        <v>587017</v>
      </c>
      <c r="AM107" s="50">
        <v>61595</v>
      </c>
      <c r="AN107" s="50">
        <v>130922</v>
      </c>
    </row>
    <row r="108" spans="1:40">
      <c r="A108" s="9" t="s">
        <v>240</v>
      </c>
      <c r="B108" s="23" t="s">
        <v>241</v>
      </c>
      <c r="E108" s="134">
        <v>373212</v>
      </c>
      <c r="F108" s="52">
        <v>176687.609375</v>
      </c>
      <c r="G108" s="251">
        <f t="shared" si="37"/>
        <v>2112.2703585167574</v>
      </c>
      <c r="H108" s="53">
        <v>-2.0191443204372383E-2</v>
      </c>
      <c r="J108" s="131">
        <v>382140.67159965774</v>
      </c>
      <c r="K108" s="54">
        <v>177440.375</v>
      </c>
      <c r="L108" s="54">
        <f t="shared" si="38"/>
        <v>2153.6286293334183</v>
      </c>
      <c r="M108" s="127">
        <f t="shared" si="39"/>
        <v>4.2604324528627835E-3</v>
      </c>
      <c r="N108" s="120">
        <f t="shared" si="40"/>
        <v>389408</v>
      </c>
      <c r="O108" s="125">
        <f t="shared" si="41"/>
        <v>-2.3364881739182386E-2</v>
      </c>
      <c r="P108" s="55">
        <f t="shared" si="42"/>
        <v>-1.9203993786738427E-2</v>
      </c>
      <c r="Q108" s="125">
        <f t="shared" si="43"/>
        <v>4.0597015251858215E-2</v>
      </c>
      <c r="R108" s="55">
        <f t="shared" si="44"/>
        <v>3.6182430000000002E-2</v>
      </c>
      <c r="S108" s="56">
        <f t="shared" si="45"/>
        <v>389408</v>
      </c>
      <c r="T108" s="123">
        <f t="shared" si="46"/>
        <v>0.54868553676395504</v>
      </c>
      <c r="U108" s="49">
        <f t="shared" si="47"/>
        <v>4.4504541926407626E-2</v>
      </c>
      <c r="V108" s="49">
        <f t="shared" si="53"/>
        <v>4.0073379546827617E-2</v>
      </c>
      <c r="W108" s="56">
        <f t="shared" si="48"/>
        <v>389821.62910143845</v>
      </c>
      <c r="X108" s="122">
        <f t="shared" si="49"/>
        <v>4.4504541926407626E-2</v>
      </c>
      <c r="Y108" s="55">
        <f t="shared" si="50"/>
        <v>4.0073379546827548E-2</v>
      </c>
      <c r="Z108" s="56">
        <f t="shared" si="51"/>
        <v>389821.62910143845</v>
      </c>
      <c r="AA108" s="124">
        <f t="shared" si="54"/>
        <v>389821.62910143845</v>
      </c>
      <c r="AB108" s="51">
        <f t="shared" si="55"/>
        <v>2196.9161702991128</v>
      </c>
      <c r="AC108" s="55">
        <f t="shared" si="56"/>
        <v>4.4504541926407626E-2</v>
      </c>
      <c r="AD108" s="55">
        <f t="shared" si="57"/>
        <v>4.0073379546827548E-2</v>
      </c>
      <c r="AE108" s="116"/>
      <c r="AF108" s="160">
        <v>398461.33721685893</v>
      </c>
      <c r="AG108" s="118">
        <f t="shared" si="58"/>
        <v>2245.6069382002765</v>
      </c>
      <c r="AH108" s="55">
        <f t="shared" si="52"/>
        <v>-2.1682676105457155E-2</v>
      </c>
      <c r="AI108" s="55">
        <f t="shared" si="52"/>
        <v>-2.1682676105457044E-2</v>
      </c>
      <c r="AJ108" s="119">
        <f t="shared" si="59"/>
        <v>0</v>
      </c>
      <c r="AL108" s="120">
        <v>288299</v>
      </c>
      <c r="AM108" s="50">
        <v>34918</v>
      </c>
      <c r="AN108" s="50">
        <v>66191</v>
      </c>
    </row>
    <row r="109" spans="1:40">
      <c r="A109" s="9" t="s">
        <v>242</v>
      </c>
      <c r="B109" s="23" t="s">
        <v>243</v>
      </c>
      <c r="E109" s="134">
        <v>421565</v>
      </c>
      <c r="F109" s="52">
        <v>240052.09375</v>
      </c>
      <c r="G109" s="251">
        <f t="shared" si="37"/>
        <v>1756.1396504170255</v>
      </c>
      <c r="H109" s="53">
        <v>-1.5423330870163676E-2</v>
      </c>
      <c r="J109" s="131">
        <v>428865.05303570797</v>
      </c>
      <c r="K109" s="54">
        <v>241057.828125</v>
      </c>
      <c r="L109" s="54">
        <f t="shared" si="38"/>
        <v>1779.0961462297792</v>
      </c>
      <c r="M109" s="127">
        <f t="shared" si="39"/>
        <v>4.189650501642328E-3</v>
      </c>
      <c r="N109" s="120">
        <f t="shared" si="40"/>
        <v>439178</v>
      </c>
      <c r="O109" s="125">
        <f t="shared" si="41"/>
        <v>-1.702179504726431E-2</v>
      </c>
      <c r="P109" s="55">
        <f t="shared" si="42"/>
        <v>-1.2903459917780524E-2</v>
      </c>
      <c r="Q109" s="125">
        <f t="shared" si="43"/>
        <v>4.0523672237642527E-2</v>
      </c>
      <c r="R109" s="55">
        <f t="shared" si="44"/>
        <v>3.6182430000000002E-2</v>
      </c>
      <c r="S109" s="56">
        <f t="shared" si="45"/>
        <v>439178</v>
      </c>
      <c r="T109" s="123">
        <f t="shared" si="46"/>
        <v>0.36867028336515778</v>
      </c>
      <c r="U109" s="49">
        <f t="shared" si="47"/>
        <v>4.3149014687425824E-2</v>
      </c>
      <c r="V109" s="49">
        <f t="shared" si="53"/>
        <v>3.879681907329096E-2</v>
      </c>
      <c r="W109" s="56">
        <f t="shared" si="48"/>
        <v>439755.11437670467</v>
      </c>
      <c r="X109" s="122">
        <f t="shared" si="49"/>
        <v>4.3149014687425824E-2</v>
      </c>
      <c r="Y109" s="55">
        <f t="shared" si="50"/>
        <v>3.8796819073291022E-2</v>
      </c>
      <c r="Z109" s="56">
        <f t="shared" si="51"/>
        <v>439755.11437670467</v>
      </c>
      <c r="AA109" s="124">
        <f t="shared" si="54"/>
        <v>439755.11437670467</v>
      </c>
      <c r="AB109" s="51">
        <f t="shared" si="55"/>
        <v>1824.2722827016871</v>
      </c>
      <c r="AC109" s="55">
        <f t="shared" si="56"/>
        <v>4.3149014687425824E-2</v>
      </c>
      <c r="AD109" s="55">
        <f t="shared" si="57"/>
        <v>3.87968190732908E-2</v>
      </c>
      <c r="AE109" s="116"/>
      <c r="AF109" s="160">
        <v>447302.17757954198</v>
      </c>
      <c r="AG109" s="118">
        <f t="shared" si="58"/>
        <v>1855.5803852492788</v>
      </c>
      <c r="AH109" s="55">
        <f t="shared" si="52"/>
        <v>-1.6872404341235825E-2</v>
      </c>
      <c r="AI109" s="55">
        <f t="shared" si="52"/>
        <v>-1.6872404341235714E-2</v>
      </c>
      <c r="AJ109" s="119">
        <f t="shared" si="59"/>
        <v>0</v>
      </c>
      <c r="AL109" s="120">
        <v>325220</v>
      </c>
      <c r="AM109" s="50">
        <v>37929</v>
      </c>
      <c r="AN109" s="50">
        <v>76029</v>
      </c>
    </row>
    <row r="110" spans="1:40">
      <c r="A110" s="9" t="s">
        <v>244</v>
      </c>
      <c r="B110" s="23" t="s">
        <v>245</v>
      </c>
      <c r="E110" s="134">
        <v>433828</v>
      </c>
      <c r="F110" s="52">
        <v>236620.125</v>
      </c>
      <c r="G110" s="251">
        <f t="shared" si="37"/>
        <v>1833.4366106855873</v>
      </c>
      <c r="H110" s="53">
        <v>-2.9857435515911579E-2</v>
      </c>
      <c r="J110" s="131">
        <v>450266.3757619207</v>
      </c>
      <c r="K110" s="54">
        <v>238623.671875</v>
      </c>
      <c r="L110" s="54">
        <f t="shared" si="38"/>
        <v>1886.9308825227829</v>
      </c>
      <c r="M110" s="127">
        <f t="shared" si="39"/>
        <v>8.4673561684578402E-3</v>
      </c>
      <c r="N110" s="120">
        <f t="shared" si="40"/>
        <v>456010</v>
      </c>
      <c r="O110" s="125">
        <f t="shared" si="41"/>
        <v>-3.6508113078851157E-2</v>
      </c>
      <c r="P110" s="55">
        <f t="shared" si="42"/>
        <v>-2.8349884106870449E-2</v>
      </c>
      <c r="Q110" s="125">
        <f t="shared" si="43"/>
        <v>4.4956155690308197E-2</v>
      </c>
      <c r="R110" s="55">
        <f t="shared" si="44"/>
        <v>3.6182430000000002E-2</v>
      </c>
      <c r="S110" s="56">
        <f t="shared" si="45"/>
        <v>456010</v>
      </c>
      <c r="T110" s="123">
        <f t="shared" si="46"/>
        <v>0.80999668876772701</v>
      </c>
      <c r="U110" s="49">
        <f t="shared" si="47"/>
        <v>5.0748804178583518E-2</v>
      </c>
      <c r="V110" s="49">
        <f t="shared" si="53"/>
        <v>4.1926441893735227E-2</v>
      </c>
      <c r="W110" s="56">
        <f t="shared" si="48"/>
        <v>456010</v>
      </c>
      <c r="X110" s="122">
        <f t="shared" si="49"/>
        <v>5.0748804178583518E-2</v>
      </c>
      <c r="Y110" s="55">
        <f t="shared" si="50"/>
        <v>4.1926441893735289E-2</v>
      </c>
      <c r="Z110" s="56">
        <f t="shared" si="51"/>
        <v>456010</v>
      </c>
      <c r="AA110" s="124">
        <f t="shared" si="54"/>
        <v>456010</v>
      </c>
      <c r="AB110" s="51">
        <f t="shared" si="55"/>
        <v>1911.0006832803876</v>
      </c>
      <c r="AC110" s="55">
        <f t="shared" si="56"/>
        <v>5.1130862922633025E-2</v>
      </c>
      <c r="AD110" s="55">
        <f t="shared" si="57"/>
        <v>4.2305292772459868E-2</v>
      </c>
      <c r="AE110" s="116"/>
      <c r="AF110" s="160">
        <v>469513.59076062881</v>
      </c>
      <c r="AG110" s="118">
        <f t="shared" si="58"/>
        <v>1967.5901685335625</v>
      </c>
      <c r="AH110" s="55">
        <f t="shared" si="52"/>
        <v>-2.8760809114710684E-2</v>
      </c>
      <c r="AI110" s="55">
        <f t="shared" si="52"/>
        <v>-2.8760809114710462E-2</v>
      </c>
      <c r="AJ110" s="119">
        <f t="shared" si="59"/>
        <v>0</v>
      </c>
      <c r="AL110" s="120">
        <v>335393</v>
      </c>
      <c r="AM110" s="50">
        <v>41079</v>
      </c>
      <c r="AN110" s="50">
        <v>79538</v>
      </c>
    </row>
    <row r="111" spans="1:40">
      <c r="A111" s="9" t="s">
        <v>246</v>
      </c>
      <c r="B111" s="23" t="s">
        <v>247</v>
      </c>
      <c r="E111" s="134">
        <v>341822</v>
      </c>
      <c r="F111" s="52">
        <v>184554.375</v>
      </c>
      <c r="G111" s="251">
        <f t="shared" si="37"/>
        <v>1852.1479103380777</v>
      </c>
      <c r="H111" s="53">
        <v>2.2454834115821276E-2</v>
      </c>
      <c r="J111" s="131">
        <v>334225.34887755552</v>
      </c>
      <c r="K111" s="54">
        <v>186438.09375</v>
      </c>
      <c r="L111" s="54">
        <f t="shared" si="38"/>
        <v>1792.6880829715387</v>
      </c>
      <c r="M111" s="127">
        <f t="shared" si="39"/>
        <v>1.0206849607331092E-2</v>
      </c>
      <c r="N111" s="120">
        <f t="shared" si="40"/>
        <v>357704</v>
      </c>
      <c r="O111" s="125">
        <f t="shared" si="41"/>
        <v>2.2729129157787353E-2</v>
      </c>
      <c r="P111" s="55">
        <f t="shared" si="42"/>
        <v>3.3167971568137444E-2</v>
      </c>
      <c r="Q111" s="125">
        <f t="shared" si="43"/>
        <v>4.6758588228768883E-2</v>
      </c>
      <c r="R111" s="55">
        <f t="shared" si="44"/>
        <v>3.6182430000000002E-2</v>
      </c>
      <c r="S111" s="56">
        <f t="shared" si="45"/>
        <v>357805.11414553423</v>
      </c>
      <c r="T111" s="123">
        <f t="shared" si="46"/>
        <v>0</v>
      </c>
      <c r="U111" s="49">
        <f t="shared" si="47"/>
        <v>4.6758588228768883E-2</v>
      </c>
      <c r="V111" s="49">
        <f t="shared" si="53"/>
        <v>3.6182430000000002E-2</v>
      </c>
      <c r="W111" s="56">
        <f t="shared" si="48"/>
        <v>357805.11414553423</v>
      </c>
      <c r="X111" s="122">
        <f t="shared" si="49"/>
        <v>4.6758588228768883E-2</v>
      </c>
      <c r="Y111" s="55">
        <f t="shared" si="50"/>
        <v>3.6182429999999988E-2</v>
      </c>
      <c r="Z111" s="56">
        <f t="shared" si="51"/>
        <v>357805.11414553423</v>
      </c>
      <c r="AA111" s="124">
        <f t="shared" si="54"/>
        <v>357805.11414553423</v>
      </c>
      <c r="AB111" s="51">
        <f t="shared" si="55"/>
        <v>1919.1631224535315</v>
      </c>
      <c r="AC111" s="55">
        <f t="shared" si="56"/>
        <v>4.6758588228768883E-2</v>
      </c>
      <c r="AD111" s="55">
        <f t="shared" si="57"/>
        <v>3.6182429999999988E-2</v>
      </c>
      <c r="AE111" s="116"/>
      <c r="AF111" s="160">
        <v>348698.3345359395</v>
      </c>
      <c r="AG111" s="118">
        <f t="shared" si="58"/>
        <v>1870.3169911376519</v>
      </c>
      <c r="AH111" s="55">
        <f t="shared" si="52"/>
        <v>2.6116498725795134E-2</v>
      </c>
      <c r="AI111" s="55">
        <f t="shared" si="52"/>
        <v>2.6116498725795134E-2</v>
      </c>
      <c r="AJ111" s="119">
        <f t="shared" si="59"/>
        <v>0</v>
      </c>
      <c r="AL111" s="120">
        <v>264606</v>
      </c>
      <c r="AM111" s="50">
        <v>28417</v>
      </c>
      <c r="AN111" s="50">
        <v>64681</v>
      </c>
    </row>
    <row r="112" spans="1:40">
      <c r="A112" s="9" t="s">
        <v>248</v>
      </c>
      <c r="B112" s="23" t="s">
        <v>249</v>
      </c>
      <c r="E112" s="134">
        <v>633275</v>
      </c>
      <c r="F112" s="52">
        <v>324123.21875</v>
      </c>
      <c r="G112" s="251">
        <f t="shared" si="37"/>
        <v>1953.8094260641426</v>
      </c>
      <c r="H112" s="53">
        <v>2.1769383884065796E-2</v>
      </c>
      <c r="J112" s="131">
        <v>618934.24345677299</v>
      </c>
      <c r="K112" s="54">
        <v>326655.53125</v>
      </c>
      <c r="L112" s="54">
        <f t="shared" si="38"/>
        <v>1894.7612522840848</v>
      </c>
      <c r="M112" s="127">
        <f t="shared" si="39"/>
        <v>7.8128080727015714E-3</v>
      </c>
      <c r="N112" s="120">
        <f t="shared" si="40"/>
        <v>661146</v>
      </c>
      <c r="O112" s="125">
        <f t="shared" si="41"/>
        <v>2.3170080981677943E-2</v>
      </c>
      <c r="P112" s="55">
        <f t="shared" si="42"/>
        <v>3.1163912450118403E-2</v>
      </c>
      <c r="Q112" s="125">
        <f t="shared" si="43"/>
        <v>4.4277924453895556E-2</v>
      </c>
      <c r="R112" s="55">
        <f t="shared" si="44"/>
        <v>3.6182430000000002E-2</v>
      </c>
      <c r="S112" s="56">
        <f t="shared" si="45"/>
        <v>661315.10260854068</v>
      </c>
      <c r="T112" s="123">
        <f t="shared" si="46"/>
        <v>0</v>
      </c>
      <c r="U112" s="49">
        <f t="shared" si="47"/>
        <v>4.4277924453895556E-2</v>
      </c>
      <c r="V112" s="49">
        <f t="shared" si="53"/>
        <v>3.6182430000000002E-2</v>
      </c>
      <c r="W112" s="56">
        <f t="shared" si="48"/>
        <v>661315.10260854068</v>
      </c>
      <c r="X112" s="122">
        <f t="shared" si="49"/>
        <v>4.4277924453895556E-2</v>
      </c>
      <c r="Y112" s="55">
        <f t="shared" si="50"/>
        <v>3.6182429999999988E-2</v>
      </c>
      <c r="Z112" s="56">
        <f t="shared" si="51"/>
        <v>661315.10260854068</v>
      </c>
      <c r="AA112" s="124">
        <f t="shared" si="54"/>
        <v>661315.10260854068</v>
      </c>
      <c r="AB112" s="51">
        <f t="shared" si="55"/>
        <v>2024.5029988560486</v>
      </c>
      <c r="AC112" s="55">
        <f t="shared" si="56"/>
        <v>4.4277924453895556E-2</v>
      </c>
      <c r="AD112" s="55">
        <f t="shared" si="57"/>
        <v>3.6182429999999988E-2</v>
      </c>
      <c r="AE112" s="116"/>
      <c r="AF112" s="160">
        <v>645590.42951644957</v>
      </c>
      <c r="AG112" s="118">
        <f t="shared" si="58"/>
        <v>1976.3646035503939</v>
      </c>
      <c r="AH112" s="55">
        <f t="shared" si="52"/>
        <v>2.4357041822737235E-2</v>
      </c>
      <c r="AI112" s="55">
        <f t="shared" si="52"/>
        <v>2.4357041822737457E-2</v>
      </c>
      <c r="AJ112" s="119">
        <f t="shared" si="59"/>
        <v>0</v>
      </c>
      <c r="AL112" s="120">
        <v>485794</v>
      </c>
      <c r="AM112" s="50">
        <v>52944</v>
      </c>
      <c r="AN112" s="50">
        <v>122408</v>
      </c>
    </row>
    <row r="113" spans="1:40">
      <c r="A113" s="9" t="s">
        <v>250</v>
      </c>
      <c r="B113" s="23" t="s">
        <v>251</v>
      </c>
      <c r="E113" s="134">
        <v>384703</v>
      </c>
      <c r="F113" s="52">
        <v>179520.9375</v>
      </c>
      <c r="G113" s="251">
        <f t="shared" si="37"/>
        <v>2142.9422403723797</v>
      </c>
      <c r="H113" s="53">
        <v>-3.4447873619159464E-2</v>
      </c>
      <c r="J113" s="131">
        <v>399656.9385760685</v>
      </c>
      <c r="K113" s="54">
        <v>180433.140625</v>
      </c>
      <c r="L113" s="54">
        <f t="shared" si="38"/>
        <v>2214.9863223114226</v>
      </c>
      <c r="M113" s="127">
        <f t="shared" si="39"/>
        <v>5.0813188573060053E-3</v>
      </c>
      <c r="N113" s="120">
        <f t="shared" si="40"/>
        <v>400909</v>
      </c>
      <c r="O113" s="125">
        <f t="shared" si="41"/>
        <v>-3.7416937209566958E-2</v>
      </c>
      <c r="P113" s="55">
        <f t="shared" si="42"/>
        <v>-3.2525745740886625E-2</v>
      </c>
      <c r="Q113" s="125">
        <f t="shared" si="43"/>
        <v>4.1447603321168147E-2</v>
      </c>
      <c r="R113" s="55">
        <f t="shared" si="44"/>
        <v>3.6182430000000002E-2</v>
      </c>
      <c r="S113" s="56">
        <f t="shared" si="45"/>
        <v>400909</v>
      </c>
      <c r="T113" s="123">
        <f t="shared" si="46"/>
        <v>0.9293070211681892</v>
      </c>
      <c r="U113" s="49">
        <f t="shared" si="47"/>
        <v>4.8071179054098856E-2</v>
      </c>
      <c r="V113" s="49">
        <f t="shared" si="53"/>
        <v>4.2772519387454806E-2</v>
      </c>
      <c r="W113" s="56">
        <f t="shared" si="48"/>
        <v>403196.126795649</v>
      </c>
      <c r="X113" s="122">
        <f t="shared" si="49"/>
        <v>4.8071179054098856E-2</v>
      </c>
      <c r="Y113" s="55">
        <f t="shared" si="50"/>
        <v>4.2772519387454855E-2</v>
      </c>
      <c r="Z113" s="56">
        <f t="shared" si="51"/>
        <v>403196.126795649</v>
      </c>
      <c r="AA113" s="124">
        <f t="shared" si="54"/>
        <v>403196.126795649</v>
      </c>
      <c r="AB113" s="51">
        <f t="shared" si="55"/>
        <v>2234.6012788949038</v>
      </c>
      <c r="AC113" s="55">
        <f t="shared" si="56"/>
        <v>4.8071179054098856E-2</v>
      </c>
      <c r="AD113" s="55">
        <f t="shared" si="57"/>
        <v>4.2772519387455077E-2</v>
      </c>
      <c r="AE113" s="116"/>
      <c r="AF113" s="160">
        <v>416536.53893349401</v>
      </c>
      <c r="AG113" s="118">
        <f t="shared" si="58"/>
        <v>2308.5367659769072</v>
      </c>
      <c r="AH113" s="55">
        <f t="shared" si="52"/>
        <v>-3.2026991370317726E-2</v>
      </c>
      <c r="AI113" s="55">
        <f t="shared" si="52"/>
        <v>-3.2026991370317615E-2</v>
      </c>
      <c r="AJ113" s="119">
        <f t="shared" si="59"/>
        <v>0</v>
      </c>
      <c r="AL113" s="120">
        <v>308550</v>
      </c>
      <c r="AM113" s="50">
        <v>35319</v>
      </c>
      <c r="AN113" s="50">
        <v>57040</v>
      </c>
    </row>
    <row r="114" spans="1:40">
      <c r="A114" s="9" t="s">
        <v>252</v>
      </c>
      <c r="B114" s="23" t="s">
        <v>253</v>
      </c>
      <c r="E114" s="134">
        <v>493485</v>
      </c>
      <c r="F114" s="52">
        <v>256610.453125</v>
      </c>
      <c r="G114" s="251">
        <f t="shared" si="37"/>
        <v>1923.0900144181333</v>
      </c>
      <c r="H114" s="53">
        <v>-2.3531916638563133E-2</v>
      </c>
      <c r="J114" s="131">
        <v>507144.99491390371</v>
      </c>
      <c r="K114" s="54">
        <v>257935.40625</v>
      </c>
      <c r="L114" s="54">
        <f t="shared" si="38"/>
        <v>1966.1705319445796</v>
      </c>
      <c r="M114" s="127">
        <f t="shared" si="39"/>
        <v>5.1632858633181566E-3</v>
      </c>
      <c r="N114" s="120">
        <f t="shared" si="40"/>
        <v>515716</v>
      </c>
      <c r="O114" s="125">
        <f t="shared" si="41"/>
        <v>-2.6935087698583549E-2</v>
      </c>
      <c r="P114" s="55">
        <f t="shared" si="42"/>
        <v>-2.1910875392806783E-2</v>
      </c>
      <c r="Q114" s="125">
        <f t="shared" si="43"/>
        <v>4.153253609263774E-2</v>
      </c>
      <c r="R114" s="55">
        <f t="shared" si="44"/>
        <v>3.6182430000000002E-2</v>
      </c>
      <c r="S114" s="56">
        <f t="shared" si="45"/>
        <v>515716</v>
      </c>
      <c r="T114" s="123">
        <f t="shared" si="46"/>
        <v>0.62602501122305088</v>
      </c>
      <c r="U114" s="49">
        <f t="shared" si="47"/>
        <v>4.5994852784485341E-2</v>
      </c>
      <c r="V114" s="49">
        <f t="shared" si="53"/>
        <v>4.0621824827294269E-2</v>
      </c>
      <c r="W114" s="56">
        <f t="shared" si="48"/>
        <v>516182.76992635173</v>
      </c>
      <c r="X114" s="122">
        <f t="shared" si="49"/>
        <v>4.5994852784485341E-2</v>
      </c>
      <c r="Y114" s="55">
        <f t="shared" si="50"/>
        <v>4.0621824827294262E-2</v>
      </c>
      <c r="Z114" s="56">
        <f t="shared" si="51"/>
        <v>516182.76992635173</v>
      </c>
      <c r="AA114" s="124">
        <f t="shared" si="54"/>
        <v>516182.76992635173</v>
      </c>
      <c r="AB114" s="51">
        <f t="shared" si="55"/>
        <v>2001.2094401109453</v>
      </c>
      <c r="AC114" s="55">
        <f t="shared" si="56"/>
        <v>4.5994852784485341E-2</v>
      </c>
      <c r="AD114" s="55">
        <f t="shared" si="57"/>
        <v>4.0621824827294262E-2</v>
      </c>
      <c r="AE114" s="116"/>
      <c r="AF114" s="160">
        <v>528833.08556160855</v>
      </c>
      <c r="AG114" s="118">
        <f t="shared" si="58"/>
        <v>2050.253950204281</v>
      </c>
      <c r="AH114" s="55">
        <f t="shared" si="52"/>
        <v>-2.3921187952570144E-2</v>
      </c>
      <c r="AI114" s="55">
        <f t="shared" si="52"/>
        <v>-2.3921187952570033E-2</v>
      </c>
      <c r="AJ114" s="119">
        <f t="shared" si="59"/>
        <v>0</v>
      </c>
      <c r="AL114" s="120">
        <v>383029</v>
      </c>
      <c r="AM114" s="50">
        <v>43131</v>
      </c>
      <c r="AN114" s="50">
        <v>89556</v>
      </c>
    </row>
    <row r="115" spans="1:40">
      <c r="A115" s="9" t="s">
        <v>254</v>
      </c>
      <c r="B115" s="23" t="s">
        <v>255</v>
      </c>
      <c r="E115" s="134">
        <v>478922</v>
      </c>
      <c r="F115" s="52">
        <v>238261.5625</v>
      </c>
      <c r="G115" s="251">
        <f t="shared" si="37"/>
        <v>2010.068241703905</v>
      </c>
      <c r="H115" s="53">
        <v>4.5847577063198308E-2</v>
      </c>
      <c r="J115" s="131">
        <v>458870.88201314479</v>
      </c>
      <c r="K115" s="54">
        <v>241310.453125</v>
      </c>
      <c r="L115" s="54">
        <f t="shared" si="38"/>
        <v>1901.5789663096252</v>
      </c>
      <c r="M115" s="127">
        <f t="shared" si="39"/>
        <v>1.2796401538750057E-2</v>
      </c>
      <c r="N115" s="120">
        <f t="shared" si="40"/>
        <v>500478</v>
      </c>
      <c r="O115" s="125">
        <f t="shared" si="41"/>
        <v>4.3696644901257464E-2</v>
      </c>
      <c r="P115" s="55">
        <f t="shared" si="42"/>
        <v>5.7052206254060378E-2</v>
      </c>
      <c r="Q115" s="125">
        <f t="shared" si="43"/>
        <v>4.7562360986729058E-2</v>
      </c>
      <c r="R115" s="55">
        <f t="shared" si="44"/>
        <v>3.4326701195974703E-2</v>
      </c>
      <c r="S115" s="56">
        <f t="shared" si="45"/>
        <v>501700.66104848625</v>
      </c>
      <c r="T115" s="123">
        <f t="shared" si="46"/>
        <v>0</v>
      </c>
      <c r="U115" s="49">
        <f t="shared" si="47"/>
        <v>4.7562360986729058E-2</v>
      </c>
      <c r="V115" s="49">
        <f t="shared" si="53"/>
        <v>3.4326701195974703E-2</v>
      </c>
      <c r="W115" s="56">
        <f t="shared" si="48"/>
        <v>501700.66104848625</v>
      </c>
      <c r="X115" s="122">
        <f t="shared" si="49"/>
        <v>4.7562360986729058E-2</v>
      </c>
      <c r="Y115" s="55">
        <f t="shared" si="50"/>
        <v>3.4326701195974696E-2</v>
      </c>
      <c r="Z115" s="56">
        <f t="shared" si="51"/>
        <v>501700.66104848625</v>
      </c>
      <c r="AA115" s="124">
        <f t="shared" si="54"/>
        <v>501700.66104848625</v>
      </c>
      <c r="AB115" s="51">
        <f t="shared" si="55"/>
        <v>2079.0672536203924</v>
      </c>
      <c r="AC115" s="55">
        <f t="shared" si="56"/>
        <v>4.7562360986729058E-2</v>
      </c>
      <c r="AD115" s="55">
        <f t="shared" si="57"/>
        <v>3.4326701195974252E-2</v>
      </c>
      <c r="AE115" s="116"/>
      <c r="AF115" s="160">
        <v>479274.14563241031</v>
      </c>
      <c r="AG115" s="118">
        <f t="shared" si="58"/>
        <v>1986.1308924903635</v>
      </c>
      <c r="AH115" s="55">
        <f t="shared" si="52"/>
        <v>4.6792666828467722E-2</v>
      </c>
      <c r="AI115" s="55">
        <f t="shared" si="52"/>
        <v>4.6792666828467722E-2</v>
      </c>
      <c r="AJ115" s="119">
        <f t="shared" si="59"/>
        <v>0</v>
      </c>
      <c r="AL115" s="120">
        <v>358174</v>
      </c>
      <c r="AM115" s="50">
        <v>40459</v>
      </c>
      <c r="AN115" s="50">
        <v>101845</v>
      </c>
    </row>
    <row r="116" spans="1:40">
      <c r="A116" s="9" t="s">
        <v>256</v>
      </c>
      <c r="B116" s="23" t="s">
        <v>257</v>
      </c>
      <c r="E116" s="134">
        <v>835122</v>
      </c>
      <c r="F116" s="52">
        <v>441642.9375</v>
      </c>
      <c r="G116" s="251">
        <f t="shared" si="37"/>
        <v>1890.9438577855669</v>
      </c>
      <c r="H116" s="53">
        <v>3.5129293390873118E-2</v>
      </c>
      <c r="J116" s="131">
        <v>805228.2161710941</v>
      </c>
      <c r="K116" s="54">
        <v>445286.75</v>
      </c>
      <c r="L116" s="54">
        <f t="shared" si="38"/>
        <v>1808.3363499387622</v>
      </c>
      <c r="M116" s="127">
        <f t="shared" si="39"/>
        <v>8.2505847837768265E-3</v>
      </c>
      <c r="N116" s="120">
        <f t="shared" si="40"/>
        <v>873641</v>
      </c>
      <c r="O116" s="125">
        <f t="shared" si="41"/>
        <v>3.7124610425417703E-2</v>
      </c>
      <c r="P116" s="55">
        <f t="shared" si="42"/>
        <v>4.568149495507412E-2</v>
      </c>
      <c r="Q116" s="125">
        <f t="shared" si="43"/>
        <v>4.4731540990174956E-2</v>
      </c>
      <c r="R116" s="55">
        <f t="shared" si="44"/>
        <v>3.6182430000000002E-2</v>
      </c>
      <c r="S116" s="56">
        <f t="shared" si="45"/>
        <v>873641</v>
      </c>
      <c r="T116" s="123">
        <f t="shared" si="46"/>
        <v>0</v>
      </c>
      <c r="U116" s="49">
        <f t="shared" si="47"/>
        <v>4.4731540990174956E-2</v>
      </c>
      <c r="V116" s="49">
        <f t="shared" si="53"/>
        <v>3.6182430000000002E-2</v>
      </c>
      <c r="W116" s="56">
        <f t="shared" si="48"/>
        <v>873641</v>
      </c>
      <c r="X116" s="122">
        <f t="shared" si="49"/>
        <v>4.4731540990174956E-2</v>
      </c>
      <c r="Y116" s="55">
        <f t="shared" si="50"/>
        <v>3.6182429999999988E-2</v>
      </c>
      <c r="Z116" s="56">
        <f t="shared" si="51"/>
        <v>873641</v>
      </c>
      <c r="AA116" s="124">
        <f t="shared" si="54"/>
        <v>873641</v>
      </c>
      <c r="AB116" s="51">
        <f t="shared" si="55"/>
        <v>1961.9739415107231</v>
      </c>
      <c r="AC116" s="55">
        <f t="shared" si="56"/>
        <v>4.6123799875946281E-2</v>
      </c>
      <c r="AD116" s="55">
        <f t="shared" si="57"/>
        <v>3.7563295934305296E-2</v>
      </c>
      <c r="AE116" s="116"/>
      <c r="AF116" s="160">
        <v>841013.4608544776</v>
      </c>
      <c r="AG116" s="118">
        <f t="shared" si="58"/>
        <v>1888.7008446904779</v>
      </c>
      <c r="AH116" s="55">
        <f t="shared" si="52"/>
        <v>3.8795501694316004E-2</v>
      </c>
      <c r="AI116" s="55">
        <f t="shared" si="52"/>
        <v>3.8795501694315782E-2</v>
      </c>
      <c r="AJ116" s="119">
        <f t="shared" si="59"/>
        <v>0</v>
      </c>
      <c r="AL116" s="120">
        <v>616339</v>
      </c>
      <c r="AM116" s="50">
        <v>66363</v>
      </c>
      <c r="AN116" s="50">
        <v>190939</v>
      </c>
    </row>
    <row r="117" spans="1:40">
      <c r="A117" s="9" t="s">
        <v>258</v>
      </c>
      <c r="B117" s="23" t="s">
        <v>259</v>
      </c>
      <c r="E117" s="134">
        <v>510664</v>
      </c>
      <c r="F117" s="52">
        <v>251494.125</v>
      </c>
      <c r="G117" s="251">
        <f t="shared" si="37"/>
        <v>2030.5205936719196</v>
      </c>
      <c r="H117" s="53">
        <v>3.5030540588488535E-2</v>
      </c>
      <c r="J117" s="131">
        <v>492053.86979885865</v>
      </c>
      <c r="K117" s="54">
        <v>253957.0625</v>
      </c>
      <c r="L117" s="54">
        <f t="shared" si="38"/>
        <v>1937.547493087965</v>
      </c>
      <c r="M117" s="127">
        <f t="shared" si="39"/>
        <v>9.7932208157944789E-3</v>
      </c>
      <c r="N117" s="120">
        <f t="shared" si="40"/>
        <v>534668</v>
      </c>
      <c r="O117" s="125">
        <f t="shared" si="41"/>
        <v>3.7821326776169339E-2</v>
      </c>
      <c r="P117" s="55">
        <f t="shared" si="42"/>
        <v>4.7984940196629022E-2</v>
      </c>
      <c r="Q117" s="125">
        <f t="shared" si="43"/>
        <v>4.6329993342436593E-2</v>
      </c>
      <c r="R117" s="55">
        <f t="shared" si="44"/>
        <v>3.6182430000000002E-2</v>
      </c>
      <c r="S117" s="56">
        <f t="shared" si="45"/>
        <v>534668</v>
      </c>
      <c r="T117" s="123">
        <f t="shared" si="46"/>
        <v>0</v>
      </c>
      <c r="U117" s="49">
        <f t="shared" si="47"/>
        <v>4.6329993342436593E-2</v>
      </c>
      <c r="V117" s="49">
        <f t="shared" si="53"/>
        <v>3.6182430000000002E-2</v>
      </c>
      <c r="W117" s="56">
        <f t="shared" si="48"/>
        <v>534668</v>
      </c>
      <c r="X117" s="122">
        <f t="shared" si="49"/>
        <v>4.6329993342436593E-2</v>
      </c>
      <c r="Y117" s="55">
        <f t="shared" si="50"/>
        <v>3.6182429999999988E-2</v>
      </c>
      <c r="Z117" s="56">
        <f t="shared" si="51"/>
        <v>534668</v>
      </c>
      <c r="AA117" s="124">
        <f t="shared" si="54"/>
        <v>534668</v>
      </c>
      <c r="AB117" s="51">
        <f t="shared" si="55"/>
        <v>2105.3480251213728</v>
      </c>
      <c r="AC117" s="55">
        <f t="shared" si="56"/>
        <v>4.7005467391474598E-2</v>
      </c>
      <c r="AD117" s="55">
        <f t="shared" si="57"/>
        <v>3.6851353137048459E-2</v>
      </c>
      <c r="AE117" s="116"/>
      <c r="AF117" s="160">
        <v>513585.65469002945</v>
      </c>
      <c r="AG117" s="118">
        <f t="shared" si="58"/>
        <v>2022.3326322733374</v>
      </c>
      <c r="AH117" s="55">
        <f t="shared" si="52"/>
        <v>4.1049326665275832E-2</v>
      </c>
      <c r="AI117" s="55">
        <f t="shared" si="52"/>
        <v>4.1049326665275832E-2</v>
      </c>
      <c r="AJ117" s="119">
        <f t="shared" si="59"/>
        <v>0</v>
      </c>
      <c r="AL117" s="120">
        <v>385537</v>
      </c>
      <c r="AM117" s="50">
        <v>37828</v>
      </c>
      <c r="AN117" s="50">
        <v>111303</v>
      </c>
    </row>
    <row r="118" spans="1:40">
      <c r="A118" s="9" t="s">
        <v>260</v>
      </c>
      <c r="B118" s="23" t="s">
        <v>261</v>
      </c>
      <c r="E118" s="134">
        <v>723521</v>
      </c>
      <c r="F118" s="52">
        <v>387949.21875</v>
      </c>
      <c r="G118" s="251">
        <f t="shared" si="37"/>
        <v>1864.988934199265</v>
      </c>
      <c r="H118" s="53">
        <v>-2.2516787902058577E-2</v>
      </c>
      <c r="J118" s="131">
        <v>736431.10109028732</v>
      </c>
      <c r="K118" s="54">
        <v>388845.3125</v>
      </c>
      <c r="L118" s="54">
        <f t="shared" si="38"/>
        <v>1893.8921916161387</v>
      </c>
      <c r="M118" s="127">
        <f t="shared" si="39"/>
        <v>2.3098222826360981E-3</v>
      </c>
      <c r="N118" s="120">
        <f t="shared" si="40"/>
        <v>754308</v>
      </c>
      <c r="O118" s="125">
        <f t="shared" si="41"/>
        <v>-1.7530629913883211E-2</v>
      </c>
      <c r="P118" s="55">
        <f t="shared" si="42"/>
        <v>-1.5261300270850819E-2</v>
      </c>
      <c r="Q118" s="125">
        <f t="shared" si="43"/>
        <v>3.8575827265689977E-2</v>
      </c>
      <c r="R118" s="55">
        <f t="shared" si="44"/>
        <v>3.6182430000000002E-2</v>
      </c>
      <c r="S118" s="56">
        <f t="shared" si="45"/>
        <v>754308</v>
      </c>
      <c r="T118" s="123">
        <f t="shared" si="46"/>
        <v>0.43603715059573767</v>
      </c>
      <c r="U118" s="49">
        <f t="shared" si="47"/>
        <v>4.1675084090798675E-2</v>
      </c>
      <c r="V118" s="49">
        <f t="shared" si="53"/>
        <v>3.9274544589928344E-2</v>
      </c>
      <c r="W118" s="56">
        <f t="shared" si="48"/>
        <v>754308</v>
      </c>
      <c r="X118" s="122">
        <f t="shared" si="49"/>
        <v>4.1675084090798675E-2</v>
      </c>
      <c r="Y118" s="55">
        <f t="shared" si="50"/>
        <v>3.9274544589928295E-2</v>
      </c>
      <c r="Z118" s="56">
        <f t="shared" si="51"/>
        <v>754308</v>
      </c>
      <c r="AA118" s="124">
        <f t="shared" si="54"/>
        <v>754308</v>
      </c>
      <c r="AB118" s="51">
        <f t="shared" si="55"/>
        <v>1939.866511827888</v>
      </c>
      <c r="AC118" s="55">
        <f t="shared" si="56"/>
        <v>4.2551632917358306E-2</v>
      </c>
      <c r="AD118" s="55">
        <f t="shared" si="57"/>
        <v>4.0149073410331804E-2</v>
      </c>
      <c r="AE118" s="116"/>
      <c r="AF118" s="160">
        <v>769222.82315995567</v>
      </c>
      <c r="AG118" s="118">
        <f t="shared" si="58"/>
        <v>1978.2232122444723</v>
      </c>
      <c r="AH118" s="55">
        <f t="shared" si="52"/>
        <v>-1.9389470399078679E-2</v>
      </c>
      <c r="AI118" s="55">
        <f t="shared" si="52"/>
        <v>-1.9389470399078568E-2</v>
      </c>
      <c r="AJ118" s="119">
        <f t="shared" si="59"/>
        <v>0</v>
      </c>
      <c r="AL118" s="120">
        <v>529165</v>
      </c>
      <c r="AM118" s="50">
        <v>60864</v>
      </c>
      <c r="AN118" s="50">
        <v>164279</v>
      </c>
    </row>
    <row r="119" spans="1:40">
      <c r="A119" s="9" t="s">
        <v>262</v>
      </c>
      <c r="B119" s="23" t="s">
        <v>263</v>
      </c>
      <c r="E119" s="134">
        <v>736013</v>
      </c>
      <c r="F119" s="52">
        <v>364165.25</v>
      </c>
      <c r="G119" s="251">
        <f t="shared" si="37"/>
        <v>2021.0961919073829</v>
      </c>
      <c r="H119" s="53">
        <v>5.2461014494459501E-2</v>
      </c>
      <c r="J119" s="131">
        <v>696817.15060164221</v>
      </c>
      <c r="K119" s="54">
        <v>367658.8125</v>
      </c>
      <c r="L119" s="54">
        <f t="shared" si="38"/>
        <v>1895.2820574690895</v>
      </c>
      <c r="M119" s="127">
        <f t="shared" si="39"/>
        <v>9.5933439558002487E-3</v>
      </c>
      <c r="N119" s="120">
        <f t="shared" si="40"/>
        <v>769616</v>
      </c>
      <c r="O119" s="125">
        <f t="shared" si="41"/>
        <v>5.624983450036436E-2</v>
      </c>
      <c r="P119" s="55">
        <f t="shared" si="42"/>
        <v>6.6382802465983604E-2</v>
      </c>
      <c r="Q119" s="125">
        <f t="shared" si="43"/>
        <v>4.1770530800818717E-2</v>
      </c>
      <c r="R119" s="55">
        <f t="shared" si="44"/>
        <v>3.1871433223738921E-2</v>
      </c>
      <c r="S119" s="56">
        <f t="shared" si="45"/>
        <v>769616</v>
      </c>
      <c r="T119" s="123">
        <f t="shared" si="46"/>
        <v>0</v>
      </c>
      <c r="U119" s="49">
        <f t="shared" si="47"/>
        <v>4.1770530800818717E-2</v>
      </c>
      <c r="V119" s="49">
        <f t="shared" si="53"/>
        <v>3.1871433223738921E-2</v>
      </c>
      <c r="W119" s="56">
        <f t="shared" si="48"/>
        <v>769616</v>
      </c>
      <c r="X119" s="122">
        <f t="shared" si="49"/>
        <v>4.1770530800818717E-2</v>
      </c>
      <c r="Y119" s="55">
        <f t="shared" si="50"/>
        <v>3.1871433223738865E-2</v>
      </c>
      <c r="Z119" s="56">
        <f t="shared" si="51"/>
        <v>769616</v>
      </c>
      <c r="AA119" s="124">
        <f t="shared" si="54"/>
        <v>769616</v>
      </c>
      <c r="AB119" s="51">
        <f t="shared" si="55"/>
        <v>2093.2885975635359</v>
      </c>
      <c r="AC119" s="55">
        <f t="shared" si="56"/>
        <v>4.565544358591489E-2</v>
      </c>
      <c r="AD119" s="55">
        <f t="shared" si="57"/>
        <v>3.5719430844121325E-2</v>
      </c>
      <c r="AE119" s="116"/>
      <c r="AF119" s="160">
        <v>727496.81992143486</v>
      </c>
      <c r="AG119" s="118">
        <f t="shared" si="58"/>
        <v>1978.7280902492575</v>
      </c>
      <c r="AH119" s="55">
        <f t="shared" si="52"/>
        <v>5.7896033254294821E-2</v>
      </c>
      <c r="AI119" s="55">
        <f t="shared" si="52"/>
        <v>5.7896033254294821E-2</v>
      </c>
      <c r="AJ119" s="119">
        <f t="shared" si="59"/>
        <v>0</v>
      </c>
      <c r="AL119" s="120">
        <v>548072</v>
      </c>
      <c r="AM119" s="50">
        <v>56241</v>
      </c>
      <c r="AN119" s="50">
        <v>165303</v>
      </c>
    </row>
    <row r="120" spans="1:40">
      <c r="A120" s="9" t="s">
        <v>264</v>
      </c>
      <c r="B120" s="23" t="s">
        <v>265</v>
      </c>
      <c r="E120" s="134">
        <v>595535</v>
      </c>
      <c r="F120" s="52">
        <v>295595.875</v>
      </c>
      <c r="G120" s="251">
        <f t="shared" si="37"/>
        <v>2014.6932023324075</v>
      </c>
      <c r="H120" s="53">
        <v>5.8244042579447486E-2</v>
      </c>
      <c r="J120" s="131">
        <v>560651.64486062713</v>
      </c>
      <c r="K120" s="54">
        <v>297470.6875</v>
      </c>
      <c r="L120" s="54">
        <f t="shared" si="38"/>
        <v>1884.7290453135056</v>
      </c>
      <c r="M120" s="127">
        <f t="shared" si="39"/>
        <v>6.3424853273070791E-3</v>
      </c>
      <c r="N120" s="120">
        <f t="shared" si="40"/>
        <v>616992</v>
      </c>
      <c r="O120" s="125">
        <f t="shared" si="41"/>
        <v>6.2219304017282484E-2</v>
      </c>
      <c r="P120" s="55">
        <f t="shared" si="42"/>
        <v>6.8956414367394414E-2</v>
      </c>
      <c r="Q120" s="125">
        <f t="shared" si="43"/>
        <v>3.7734543021778144E-2</v>
      </c>
      <c r="R120" s="55">
        <f t="shared" si="44"/>
        <v>3.1194208882337877E-2</v>
      </c>
      <c r="S120" s="56">
        <f t="shared" si="45"/>
        <v>618007.24107847468</v>
      </c>
      <c r="T120" s="123">
        <f t="shared" si="46"/>
        <v>0</v>
      </c>
      <c r="U120" s="49">
        <f t="shared" si="47"/>
        <v>3.7734543021778144E-2</v>
      </c>
      <c r="V120" s="49">
        <f t="shared" si="53"/>
        <v>3.1194208882337877E-2</v>
      </c>
      <c r="W120" s="56">
        <f t="shared" si="48"/>
        <v>618007.24107847468</v>
      </c>
      <c r="X120" s="122">
        <f t="shared" si="49"/>
        <v>3.7734543021778144E-2</v>
      </c>
      <c r="Y120" s="55">
        <f t="shared" si="50"/>
        <v>3.1194208882337815E-2</v>
      </c>
      <c r="Z120" s="56">
        <f t="shared" si="51"/>
        <v>618007.24107847468</v>
      </c>
      <c r="AA120" s="124">
        <f t="shared" si="54"/>
        <v>618007.24107847468</v>
      </c>
      <c r="AB120" s="51">
        <f t="shared" si="55"/>
        <v>2077.5399629197909</v>
      </c>
      <c r="AC120" s="55">
        <f t="shared" si="56"/>
        <v>3.7734543021778144E-2</v>
      </c>
      <c r="AD120" s="55">
        <f t="shared" si="57"/>
        <v>3.1194208882337815E-2</v>
      </c>
      <c r="AE120" s="116"/>
      <c r="AF120" s="160">
        <v>586209.49093302025</v>
      </c>
      <c r="AG120" s="118">
        <f t="shared" si="58"/>
        <v>1970.6462369776191</v>
      </c>
      <c r="AH120" s="55">
        <f t="shared" si="52"/>
        <v>5.4242980772700511E-2</v>
      </c>
      <c r="AI120" s="55">
        <f t="shared" si="52"/>
        <v>5.4242980772700733E-2</v>
      </c>
      <c r="AJ120" s="119">
        <f t="shared" si="59"/>
        <v>0</v>
      </c>
      <c r="AL120" s="120">
        <v>425051</v>
      </c>
      <c r="AM120" s="50">
        <v>49111</v>
      </c>
      <c r="AN120" s="50">
        <v>142830</v>
      </c>
    </row>
    <row r="121" spans="1:40">
      <c r="A121" s="9" t="s">
        <v>266</v>
      </c>
      <c r="B121" s="23" t="s">
        <v>267</v>
      </c>
      <c r="E121" s="134">
        <v>680527</v>
      </c>
      <c r="F121" s="52">
        <v>335825.71875</v>
      </c>
      <c r="G121" s="251">
        <f t="shared" si="37"/>
        <v>2026.4290731902142</v>
      </c>
      <c r="H121" s="53">
        <v>4.3764715202664117E-2</v>
      </c>
      <c r="J121" s="131">
        <v>652290.30362575804</v>
      </c>
      <c r="K121" s="54">
        <v>339441.25</v>
      </c>
      <c r="L121" s="54">
        <f t="shared" si="38"/>
        <v>1921.6589133635291</v>
      </c>
      <c r="M121" s="127">
        <f t="shared" si="39"/>
        <v>1.0766093983086256E-2</v>
      </c>
      <c r="N121" s="120">
        <f t="shared" si="40"/>
        <v>711996</v>
      </c>
      <c r="O121" s="125">
        <f t="shared" si="41"/>
        <v>4.3288542259923402E-2</v>
      </c>
      <c r="P121" s="55">
        <f t="shared" si="42"/>
        <v>5.452068475737093E-2</v>
      </c>
      <c r="Q121" s="125">
        <f t="shared" si="43"/>
        <v>4.6135680093912113E-2</v>
      </c>
      <c r="R121" s="55">
        <f t="shared" si="44"/>
        <v>3.4992849801130863E-2</v>
      </c>
      <c r="S121" s="56">
        <f t="shared" si="45"/>
        <v>711996</v>
      </c>
      <c r="T121" s="123">
        <f t="shared" si="46"/>
        <v>0</v>
      </c>
      <c r="U121" s="49">
        <f t="shared" si="47"/>
        <v>4.6135680093912113E-2</v>
      </c>
      <c r="V121" s="49">
        <f t="shared" si="53"/>
        <v>3.4992849801130863E-2</v>
      </c>
      <c r="W121" s="56">
        <f t="shared" si="48"/>
        <v>711996</v>
      </c>
      <c r="X121" s="122">
        <f t="shared" si="49"/>
        <v>4.6135680093912113E-2</v>
      </c>
      <c r="Y121" s="55">
        <f t="shared" si="50"/>
        <v>3.4992849801130932E-2</v>
      </c>
      <c r="Z121" s="56">
        <f t="shared" si="51"/>
        <v>711996</v>
      </c>
      <c r="AA121" s="124">
        <f t="shared" si="54"/>
        <v>711996</v>
      </c>
      <c r="AB121" s="51">
        <f t="shared" si="55"/>
        <v>2097.5529638781381</v>
      </c>
      <c r="AC121" s="55">
        <f t="shared" si="56"/>
        <v>4.6242103546222157E-2</v>
      </c>
      <c r="AD121" s="55">
        <f t="shared" si="57"/>
        <v>3.5098139692574248E-2</v>
      </c>
      <c r="AE121" s="116"/>
      <c r="AF121" s="160">
        <v>681564.79521030711</v>
      </c>
      <c r="AG121" s="118">
        <f t="shared" si="58"/>
        <v>2007.9020897145151</v>
      </c>
      <c r="AH121" s="55">
        <f t="shared" si="52"/>
        <v>4.464902677419369E-2</v>
      </c>
      <c r="AI121" s="55">
        <f t="shared" si="52"/>
        <v>4.464902677419369E-2</v>
      </c>
      <c r="AJ121" s="119">
        <f t="shared" si="59"/>
        <v>0</v>
      </c>
      <c r="AL121" s="120">
        <v>495177</v>
      </c>
      <c r="AM121" s="50">
        <v>59761</v>
      </c>
      <c r="AN121" s="50">
        <v>157058</v>
      </c>
    </row>
    <row r="122" spans="1:40">
      <c r="A122" s="9" t="s">
        <v>268</v>
      </c>
      <c r="B122" s="23" t="s">
        <v>269</v>
      </c>
      <c r="E122" s="134">
        <v>843160</v>
      </c>
      <c r="F122" s="52">
        <v>425217.75</v>
      </c>
      <c r="G122" s="251">
        <f t="shared" si="37"/>
        <v>1982.8899428586883</v>
      </c>
      <c r="H122" s="53">
        <v>-1.5087140671821153E-2</v>
      </c>
      <c r="J122" s="131">
        <v>854317.70439629327</v>
      </c>
      <c r="K122" s="54">
        <v>428077.25</v>
      </c>
      <c r="L122" s="54">
        <f t="shared" si="38"/>
        <v>1995.709195936699</v>
      </c>
      <c r="M122" s="127">
        <f t="shared" si="39"/>
        <v>6.7247898282702945E-3</v>
      </c>
      <c r="N122" s="120">
        <f t="shared" si="40"/>
        <v>881839</v>
      </c>
      <c r="O122" s="125">
        <f t="shared" si="41"/>
        <v>-1.3060368922329535E-2</v>
      </c>
      <c r="P122" s="55">
        <f t="shared" si="42"/>
        <v>-6.4234073301415728E-3</v>
      </c>
      <c r="Q122" s="125">
        <f t="shared" si="43"/>
        <v>4.3150539065496485E-2</v>
      </c>
      <c r="R122" s="55">
        <f t="shared" si="44"/>
        <v>3.6182430000000002E-2</v>
      </c>
      <c r="S122" s="56">
        <f t="shared" si="45"/>
        <v>881839</v>
      </c>
      <c r="T122" s="123">
        <f t="shared" si="46"/>
        <v>0.18352592371833062</v>
      </c>
      <c r="U122" s="49">
        <f t="shared" si="47"/>
        <v>4.4460747130883327E-2</v>
      </c>
      <c r="V122" s="49">
        <f t="shared" si="53"/>
        <v>3.7483886047000127E-2</v>
      </c>
      <c r="W122" s="56">
        <f t="shared" si="48"/>
        <v>881839</v>
      </c>
      <c r="X122" s="122">
        <f t="shared" si="49"/>
        <v>4.4460747130883327E-2</v>
      </c>
      <c r="Y122" s="55">
        <f t="shared" si="50"/>
        <v>3.7483886047000148E-2</v>
      </c>
      <c r="Z122" s="56">
        <f t="shared" si="51"/>
        <v>881839</v>
      </c>
      <c r="AA122" s="124">
        <f t="shared" si="54"/>
        <v>881839</v>
      </c>
      <c r="AB122" s="51">
        <f t="shared" si="55"/>
        <v>2059.9996846363597</v>
      </c>
      <c r="AC122" s="55">
        <f t="shared" si="56"/>
        <v>4.5873855495991211E-2</v>
      </c>
      <c r="AD122" s="55">
        <f t="shared" si="57"/>
        <v>3.8887555033187526E-2</v>
      </c>
      <c r="AE122" s="116"/>
      <c r="AF122" s="160">
        <v>892208.95771413285</v>
      </c>
      <c r="AG122" s="118">
        <f t="shared" si="58"/>
        <v>2084.2241855042121</v>
      </c>
      <c r="AH122" s="55">
        <f t="shared" si="52"/>
        <v>-1.1622790406297878E-2</v>
      </c>
      <c r="AI122" s="55">
        <f t="shared" si="52"/>
        <v>-1.1622790406297878E-2</v>
      </c>
      <c r="AJ122" s="119">
        <f t="shared" si="59"/>
        <v>0</v>
      </c>
      <c r="AL122" s="120">
        <v>624802</v>
      </c>
      <c r="AM122" s="50">
        <v>66571</v>
      </c>
      <c r="AN122" s="50">
        <v>190466</v>
      </c>
    </row>
    <row r="123" spans="1:40">
      <c r="A123" s="9" t="s">
        <v>270</v>
      </c>
      <c r="B123" s="23" t="s">
        <v>271</v>
      </c>
      <c r="E123" s="134">
        <v>810025</v>
      </c>
      <c r="F123" s="52">
        <v>439611</v>
      </c>
      <c r="G123" s="251">
        <f t="shared" si="37"/>
        <v>1842.5949305181171</v>
      </c>
      <c r="H123" s="53">
        <v>-1.1272448326178242E-2</v>
      </c>
      <c r="J123" s="131">
        <v>813959.32597881719</v>
      </c>
      <c r="K123" s="54">
        <v>439834.375</v>
      </c>
      <c r="L123" s="54">
        <f t="shared" si="38"/>
        <v>1850.6041643034771</v>
      </c>
      <c r="M123" s="127">
        <f t="shared" si="39"/>
        <v>5.0811967853392481E-4</v>
      </c>
      <c r="N123" s="120">
        <f t="shared" si="40"/>
        <v>841346</v>
      </c>
      <c r="O123" s="125">
        <f t="shared" si="41"/>
        <v>-4.8335658223290778E-3</v>
      </c>
      <c r="P123" s="55">
        <f t="shared" si="42"/>
        <v>-4.3279021737069323E-3</v>
      </c>
      <c r="Q123" s="125">
        <f t="shared" si="43"/>
        <v>3.6708934683234107E-2</v>
      </c>
      <c r="R123" s="55">
        <f t="shared" si="44"/>
        <v>3.6182430000000002E-2</v>
      </c>
      <c r="S123" s="56">
        <f t="shared" si="45"/>
        <v>841346</v>
      </c>
      <c r="T123" s="123">
        <f t="shared" si="46"/>
        <v>0.12365434782019806</v>
      </c>
      <c r="U123" s="49">
        <f t="shared" si="47"/>
        <v>3.7586262896606604E-2</v>
      </c>
      <c r="V123" s="49">
        <f t="shared" si="53"/>
        <v>3.7059312652041272E-2</v>
      </c>
      <c r="W123" s="56">
        <f t="shared" si="48"/>
        <v>841346</v>
      </c>
      <c r="X123" s="122">
        <f t="shared" si="49"/>
        <v>3.7586262896606604E-2</v>
      </c>
      <c r="Y123" s="55">
        <f t="shared" si="50"/>
        <v>3.7059312652041321E-2</v>
      </c>
      <c r="Z123" s="56">
        <f t="shared" si="51"/>
        <v>841346</v>
      </c>
      <c r="AA123" s="124">
        <f t="shared" si="54"/>
        <v>841346</v>
      </c>
      <c r="AB123" s="51">
        <f t="shared" si="55"/>
        <v>1912.870043411227</v>
      </c>
      <c r="AC123" s="55">
        <f t="shared" si="56"/>
        <v>3.8666707817659907E-2</v>
      </c>
      <c r="AD123" s="55">
        <f t="shared" si="57"/>
        <v>3.8139208856582174E-2</v>
      </c>
      <c r="AE123" s="116"/>
      <c r="AF123" s="160">
        <v>849910.38235633227</v>
      </c>
      <c r="AG123" s="118">
        <f t="shared" si="58"/>
        <v>1932.3418783634913</v>
      </c>
      <c r="AH123" s="55">
        <f t="shared" si="52"/>
        <v>-1.0076806371735247E-2</v>
      </c>
      <c r="AI123" s="55">
        <f t="shared" si="52"/>
        <v>-1.0076806371735358E-2</v>
      </c>
      <c r="AJ123" s="119">
        <f t="shared" si="59"/>
        <v>0</v>
      </c>
      <c r="AL123" s="120">
        <v>597517</v>
      </c>
      <c r="AM123" s="50">
        <v>67669</v>
      </c>
      <c r="AN123" s="50">
        <v>176160</v>
      </c>
    </row>
    <row r="124" spans="1:40">
      <c r="A124" s="9" t="s">
        <v>272</v>
      </c>
      <c r="B124" s="23" t="s">
        <v>273</v>
      </c>
      <c r="E124" s="134">
        <v>702971</v>
      </c>
      <c r="F124" s="52">
        <v>352776.875</v>
      </c>
      <c r="G124" s="251">
        <f t="shared" si="37"/>
        <v>1992.678800162284</v>
      </c>
      <c r="H124" s="53">
        <v>1.6879983526523423E-2</v>
      </c>
      <c r="J124" s="131">
        <v>689463.27580424724</v>
      </c>
      <c r="K124" s="54">
        <v>355528.28125</v>
      </c>
      <c r="L124" s="54">
        <f t="shared" si="38"/>
        <v>1939.2642221883643</v>
      </c>
      <c r="M124" s="127">
        <f t="shared" si="39"/>
        <v>7.7992817698155914E-3</v>
      </c>
      <c r="N124" s="120">
        <f t="shared" si="40"/>
        <v>735250</v>
      </c>
      <c r="O124" s="125">
        <f t="shared" si="41"/>
        <v>1.9591651462503634E-2</v>
      </c>
      <c r="P124" s="55">
        <f t="shared" si="42"/>
        <v>2.7543734042411172E-2</v>
      </c>
      <c r="Q124" s="125">
        <f t="shared" si="43"/>
        <v>4.4263908736502211E-2</v>
      </c>
      <c r="R124" s="55">
        <f t="shared" si="44"/>
        <v>3.6182430000000002E-2</v>
      </c>
      <c r="S124" s="56">
        <f t="shared" si="45"/>
        <v>735250</v>
      </c>
      <c r="T124" s="123">
        <f t="shared" si="46"/>
        <v>0</v>
      </c>
      <c r="U124" s="49">
        <f t="shared" si="47"/>
        <v>4.4263908736502211E-2</v>
      </c>
      <c r="V124" s="49">
        <f t="shared" si="53"/>
        <v>3.6182430000000002E-2</v>
      </c>
      <c r="W124" s="56">
        <f t="shared" si="48"/>
        <v>735250</v>
      </c>
      <c r="X124" s="122">
        <f t="shared" si="49"/>
        <v>4.4263908736502211E-2</v>
      </c>
      <c r="Y124" s="55">
        <f t="shared" si="50"/>
        <v>3.6182429999999988E-2</v>
      </c>
      <c r="Z124" s="56">
        <f t="shared" si="51"/>
        <v>735250</v>
      </c>
      <c r="AA124" s="124">
        <f t="shared" si="54"/>
        <v>735250</v>
      </c>
      <c r="AB124" s="51">
        <f t="shared" si="55"/>
        <v>2068.0492629585992</v>
      </c>
      <c r="AC124" s="55">
        <f t="shared" si="56"/>
        <v>4.5917968166538925E-2</v>
      </c>
      <c r="AD124" s="55">
        <f t="shared" si="57"/>
        <v>3.782368879027409E-2</v>
      </c>
      <c r="AE124" s="116"/>
      <c r="AF124" s="160">
        <v>720165.14422875061</v>
      </c>
      <c r="AG124" s="118">
        <f t="shared" si="58"/>
        <v>2025.6198513848908</v>
      </c>
      <c r="AH124" s="55">
        <f t="shared" si="52"/>
        <v>2.094638416221084E-2</v>
      </c>
      <c r="AI124" s="55">
        <f t="shared" si="52"/>
        <v>2.094638416221084E-2</v>
      </c>
      <c r="AJ124" s="119">
        <f t="shared" si="59"/>
        <v>0</v>
      </c>
      <c r="AL124" s="120">
        <v>510795</v>
      </c>
      <c r="AM124" s="50">
        <v>54931</v>
      </c>
      <c r="AN124" s="50">
        <v>169524</v>
      </c>
    </row>
    <row r="125" spans="1:40">
      <c r="A125" s="9" t="s">
        <v>274</v>
      </c>
      <c r="B125" s="23" t="s">
        <v>275</v>
      </c>
      <c r="E125" s="134">
        <v>575013</v>
      </c>
      <c r="F125" s="52">
        <v>324125.59375</v>
      </c>
      <c r="G125" s="251">
        <f t="shared" si="37"/>
        <v>1774.0437999583303</v>
      </c>
      <c r="H125" s="53">
        <v>-3.3713915579657305E-3</v>
      </c>
      <c r="J125" s="131">
        <v>574033.06305549666</v>
      </c>
      <c r="K125" s="54">
        <v>325430.625</v>
      </c>
      <c r="L125" s="54">
        <f t="shared" si="38"/>
        <v>1763.9183867698273</v>
      </c>
      <c r="M125" s="127">
        <f t="shared" si="39"/>
        <v>4.0263134882416729E-3</v>
      </c>
      <c r="N125" s="120">
        <f t="shared" si="40"/>
        <v>598488</v>
      </c>
      <c r="O125" s="125">
        <f t="shared" si="41"/>
        <v>1.7071088889675234E-3</v>
      </c>
      <c r="P125" s="55">
        <f t="shared" si="42"/>
        <v>5.7402957327550297E-3</v>
      </c>
      <c r="Q125" s="125">
        <f t="shared" si="43"/>
        <v>4.035442529418809E-2</v>
      </c>
      <c r="R125" s="55">
        <f t="shared" si="44"/>
        <v>3.6182430000000002E-2</v>
      </c>
      <c r="S125" s="56">
        <f t="shared" si="45"/>
        <v>598488</v>
      </c>
      <c r="T125" s="123">
        <f t="shared" si="46"/>
        <v>0</v>
      </c>
      <c r="U125" s="49">
        <f t="shared" si="47"/>
        <v>4.035442529418809E-2</v>
      </c>
      <c r="V125" s="49">
        <f t="shared" si="53"/>
        <v>3.6182430000000002E-2</v>
      </c>
      <c r="W125" s="56">
        <f t="shared" si="48"/>
        <v>598488</v>
      </c>
      <c r="X125" s="122">
        <f t="shared" si="49"/>
        <v>4.035442529418809E-2</v>
      </c>
      <c r="Y125" s="55">
        <f t="shared" si="50"/>
        <v>3.6182429999999988E-2</v>
      </c>
      <c r="Z125" s="56">
        <f t="shared" si="51"/>
        <v>598488</v>
      </c>
      <c r="AA125" s="124">
        <f t="shared" si="54"/>
        <v>598488</v>
      </c>
      <c r="AB125" s="51">
        <f t="shared" si="55"/>
        <v>1839.0647776311773</v>
      </c>
      <c r="AC125" s="55">
        <f t="shared" si="56"/>
        <v>4.0825163952814991E-2</v>
      </c>
      <c r="AD125" s="55">
        <f t="shared" si="57"/>
        <v>3.6651280917852302E-2</v>
      </c>
      <c r="AE125" s="116"/>
      <c r="AF125" s="160">
        <v>599227.92976011022</v>
      </c>
      <c r="AG125" s="118">
        <f t="shared" si="58"/>
        <v>1841.3384719404028</v>
      </c>
      <c r="AH125" s="55">
        <f t="shared" si="52"/>
        <v>-1.2348051940876958E-3</v>
      </c>
      <c r="AI125" s="55">
        <f t="shared" si="52"/>
        <v>-1.2348051940876958E-3</v>
      </c>
      <c r="AJ125" s="119">
        <f t="shared" si="59"/>
        <v>0</v>
      </c>
      <c r="AL125" s="120">
        <v>427852</v>
      </c>
      <c r="AM125" s="50">
        <v>49748</v>
      </c>
      <c r="AN125" s="50">
        <v>120888</v>
      </c>
    </row>
    <row r="126" spans="1:40">
      <c r="A126" s="9" t="s">
        <v>276</v>
      </c>
      <c r="B126" s="23" t="s">
        <v>277</v>
      </c>
      <c r="E126" s="134">
        <v>649796</v>
      </c>
      <c r="F126" s="52">
        <v>311805.4375</v>
      </c>
      <c r="G126" s="251">
        <f t="shared" si="37"/>
        <v>2083.9790518406207</v>
      </c>
      <c r="H126" s="53">
        <v>4.3033951555979444E-2</v>
      </c>
      <c r="J126" s="131">
        <v>622934.48267804238</v>
      </c>
      <c r="K126" s="54">
        <v>315172.125</v>
      </c>
      <c r="L126" s="54">
        <f t="shared" si="38"/>
        <v>1976.4897757948688</v>
      </c>
      <c r="M126" s="127">
        <f t="shared" si="39"/>
        <v>1.0797398297455851E-2</v>
      </c>
      <c r="N126" s="120">
        <f t="shared" si="40"/>
        <v>680682</v>
      </c>
      <c r="O126" s="125">
        <f t="shared" si="41"/>
        <v>4.3120934976143666E-2</v>
      </c>
      <c r="P126" s="55">
        <f t="shared" si="42"/>
        <v>5.4383927183495606E-2</v>
      </c>
      <c r="Q126" s="125">
        <f t="shared" si="43"/>
        <v>4.6204455003330702E-2</v>
      </c>
      <c r="R126" s="55">
        <f t="shared" si="44"/>
        <v>3.5028836407288745E-2</v>
      </c>
      <c r="S126" s="56">
        <f t="shared" si="45"/>
        <v>680682</v>
      </c>
      <c r="T126" s="123">
        <f t="shared" si="46"/>
        <v>0</v>
      </c>
      <c r="U126" s="49">
        <f t="shared" si="47"/>
        <v>4.6204455003330702E-2</v>
      </c>
      <c r="V126" s="49">
        <f t="shared" si="53"/>
        <v>3.5028836407288745E-2</v>
      </c>
      <c r="W126" s="56">
        <f t="shared" si="48"/>
        <v>680682</v>
      </c>
      <c r="X126" s="122">
        <f t="shared" si="49"/>
        <v>4.6204455003330702E-2</v>
      </c>
      <c r="Y126" s="55">
        <f t="shared" si="50"/>
        <v>3.5028836407288821E-2</v>
      </c>
      <c r="Z126" s="56">
        <f t="shared" si="51"/>
        <v>680682</v>
      </c>
      <c r="AA126" s="124">
        <f t="shared" si="54"/>
        <v>680682</v>
      </c>
      <c r="AB126" s="51">
        <f t="shared" si="55"/>
        <v>2159.7151080540511</v>
      </c>
      <c r="AC126" s="55">
        <f t="shared" si="56"/>
        <v>4.7531840762331523E-2</v>
      </c>
      <c r="AD126" s="55">
        <f t="shared" si="57"/>
        <v>3.6342042952177689E-2</v>
      </c>
      <c r="AE126" s="116"/>
      <c r="AF126" s="160">
        <v>650949.50711485546</v>
      </c>
      <c r="AG126" s="118">
        <f t="shared" si="58"/>
        <v>2065.3777903577466</v>
      </c>
      <c r="AH126" s="55">
        <f t="shared" si="52"/>
        <v>4.5675574772189531E-2</v>
      </c>
      <c r="AI126" s="55">
        <f t="shared" si="52"/>
        <v>4.5675574772189309E-2</v>
      </c>
      <c r="AJ126" s="119">
        <f t="shared" si="59"/>
        <v>0</v>
      </c>
      <c r="AL126" s="120">
        <v>475001</v>
      </c>
      <c r="AM126" s="50">
        <v>50073</v>
      </c>
      <c r="AN126" s="50">
        <v>155608</v>
      </c>
    </row>
    <row r="127" spans="1:40">
      <c r="A127" s="9" t="s">
        <v>278</v>
      </c>
      <c r="B127" s="23" t="s">
        <v>279</v>
      </c>
      <c r="E127" s="134">
        <v>429644</v>
      </c>
      <c r="F127" s="52">
        <v>238384.3125</v>
      </c>
      <c r="G127" s="251">
        <f t="shared" si="37"/>
        <v>1802.3165849053091</v>
      </c>
      <c r="H127" s="53">
        <v>-1.7694586402475787E-2</v>
      </c>
      <c r="J127" s="131">
        <v>433183.92602356238</v>
      </c>
      <c r="K127" s="54">
        <v>237964.484375</v>
      </c>
      <c r="L127" s="54">
        <f t="shared" si="38"/>
        <v>1820.3721751222456</v>
      </c>
      <c r="M127" s="127">
        <f t="shared" si="39"/>
        <v>-1.7611399030295072E-3</v>
      </c>
      <c r="N127" s="120">
        <f t="shared" si="40"/>
        <v>445496</v>
      </c>
      <c r="O127" s="125">
        <f t="shared" si="41"/>
        <v>-8.1718776041792562E-3</v>
      </c>
      <c r="P127" s="55">
        <f t="shared" si="42"/>
        <v>-9.9186256874773671E-3</v>
      </c>
      <c r="Q127" s="125">
        <f t="shared" si="43"/>
        <v>3.4357567775708864E-2</v>
      </c>
      <c r="R127" s="55">
        <f t="shared" si="44"/>
        <v>3.6182430000000002E-2</v>
      </c>
      <c r="S127" s="56">
        <f t="shared" si="45"/>
        <v>445496</v>
      </c>
      <c r="T127" s="123">
        <f t="shared" si="46"/>
        <v>0.2833893053564962</v>
      </c>
      <c r="U127" s="49">
        <f t="shared" si="47"/>
        <v>3.6363655941774597E-2</v>
      </c>
      <c r="V127" s="49">
        <f t="shared" si="53"/>
        <v>3.8192057401071837E-2</v>
      </c>
      <c r="W127" s="56">
        <f t="shared" si="48"/>
        <v>445496</v>
      </c>
      <c r="X127" s="122">
        <f t="shared" si="49"/>
        <v>3.6363655941774597E-2</v>
      </c>
      <c r="Y127" s="55">
        <f t="shared" si="50"/>
        <v>3.8192057401071899E-2</v>
      </c>
      <c r="Z127" s="56">
        <f t="shared" si="51"/>
        <v>445496</v>
      </c>
      <c r="AA127" s="124">
        <f t="shared" si="54"/>
        <v>445496</v>
      </c>
      <c r="AB127" s="51">
        <f t="shared" si="55"/>
        <v>1872.1112991716791</v>
      </c>
      <c r="AC127" s="55">
        <f t="shared" si="56"/>
        <v>3.6895662455428191E-2</v>
      </c>
      <c r="AD127" s="55">
        <f t="shared" si="57"/>
        <v>3.8725002505615169E-2</v>
      </c>
      <c r="AE127" s="116"/>
      <c r="AF127" s="160">
        <v>452312.97891048377</v>
      </c>
      <c r="AG127" s="118">
        <f t="shared" si="58"/>
        <v>1900.7583425672017</v>
      </c>
      <c r="AH127" s="55">
        <f t="shared" si="52"/>
        <v>-1.5071375857717562E-2</v>
      </c>
      <c r="AI127" s="55">
        <f t="shared" si="52"/>
        <v>-1.5071375857717562E-2</v>
      </c>
      <c r="AJ127" s="119">
        <f t="shared" si="59"/>
        <v>0</v>
      </c>
      <c r="AL127" s="120">
        <v>316136</v>
      </c>
      <c r="AM127" s="50">
        <v>36785</v>
      </c>
      <c r="AN127" s="50">
        <v>92575</v>
      </c>
    </row>
    <row r="128" spans="1:40">
      <c r="A128" s="9" t="s">
        <v>280</v>
      </c>
      <c r="B128" s="23" t="s">
        <v>281</v>
      </c>
      <c r="E128" s="134">
        <v>640545</v>
      </c>
      <c r="F128" s="52">
        <v>329761.8125</v>
      </c>
      <c r="G128" s="251">
        <f t="shared" si="37"/>
        <v>1942.4474748724886</v>
      </c>
      <c r="H128" s="53">
        <v>-9.5998493709819055E-3</v>
      </c>
      <c r="J128" s="131">
        <v>645206.64985853306</v>
      </c>
      <c r="K128" s="54">
        <v>331944.4375</v>
      </c>
      <c r="L128" s="54">
        <f t="shared" si="38"/>
        <v>1943.7188184800748</v>
      </c>
      <c r="M128" s="127">
        <f t="shared" si="39"/>
        <v>6.6187924655465302E-3</v>
      </c>
      <c r="N128" s="120">
        <f t="shared" si="40"/>
        <v>670398</v>
      </c>
      <c r="O128" s="125">
        <f t="shared" si="41"/>
        <v>-7.2250493071562838E-3</v>
      </c>
      <c r="P128" s="55">
        <f t="shared" si="42"/>
        <v>-6.5407794352700943E-4</v>
      </c>
      <c r="Q128" s="125">
        <f t="shared" si="43"/>
        <v>4.3040706460615752E-2</v>
      </c>
      <c r="R128" s="55">
        <f t="shared" si="44"/>
        <v>3.6182430000000002E-2</v>
      </c>
      <c r="S128" s="56">
        <f t="shared" si="45"/>
        <v>670398</v>
      </c>
      <c r="T128" s="123">
        <f t="shared" si="46"/>
        <v>1.8687941243628839E-2</v>
      </c>
      <c r="U128" s="49">
        <f t="shared" si="47"/>
        <v>4.3174107305729903E-2</v>
      </c>
      <c r="V128" s="49">
        <f t="shared" si="53"/>
        <v>3.631495369825874E-2</v>
      </c>
      <c r="W128" s="56">
        <f t="shared" si="48"/>
        <v>670398</v>
      </c>
      <c r="X128" s="122">
        <f t="shared" si="49"/>
        <v>4.3174107305729903E-2</v>
      </c>
      <c r="Y128" s="55">
        <f t="shared" si="50"/>
        <v>3.6314953698258767E-2</v>
      </c>
      <c r="Z128" s="56">
        <f t="shared" si="51"/>
        <v>670398</v>
      </c>
      <c r="AA128" s="124">
        <f t="shared" si="54"/>
        <v>670398</v>
      </c>
      <c r="AB128" s="51">
        <f t="shared" si="55"/>
        <v>2019.6090799081396</v>
      </c>
      <c r="AC128" s="55">
        <f t="shared" si="56"/>
        <v>4.6605624897548159E-2</v>
      </c>
      <c r="AD128" s="55">
        <f t="shared" si="57"/>
        <v>3.9723908128180607E-2</v>
      </c>
      <c r="AE128" s="116"/>
      <c r="AF128" s="160">
        <v>674230.33464070735</v>
      </c>
      <c r="AG128" s="118">
        <f t="shared" si="58"/>
        <v>2031.1541886907123</v>
      </c>
      <c r="AH128" s="55">
        <f t="shared" si="52"/>
        <v>-5.6840139694241953E-3</v>
      </c>
      <c r="AI128" s="55">
        <f t="shared" si="52"/>
        <v>-5.6840139694243064E-3</v>
      </c>
      <c r="AJ128" s="119">
        <f t="shared" si="59"/>
        <v>0</v>
      </c>
      <c r="AL128" s="120">
        <v>458759</v>
      </c>
      <c r="AM128" s="50">
        <v>54523</v>
      </c>
      <c r="AN128" s="50">
        <v>157116</v>
      </c>
    </row>
    <row r="129" spans="1:40">
      <c r="A129" s="9" t="s">
        <v>282</v>
      </c>
      <c r="B129" s="23" t="s">
        <v>283</v>
      </c>
      <c r="E129" s="134">
        <v>488906</v>
      </c>
      <c r="F129" s="52">
        <v>271209.5625</v>
      </c>
      <c r="G129" s="251">
        <f t="shared" si="37"/>
        <v>1802.6871747931086</v>
      </c>
      <c r="H129" s="53">
        <v>-4.2124079335247311E-3</v>
      </c>
      <c r="J129" s="131">
        <v>488100.27909081418</v>
      </c>
      <c r="K129" s="54">
        <v>271902.1875</v>
      </c>
      <c r="L129" s="54">
        <f t="shared" si="38"/>
        <v>1795.1318581826936</v>
      </c>
      <c r="M129" s="127">
        <f t="shared" si="39"/>
        <v>2.5538369429727314E-3</v>
      </c>
      <c r="N129" s="120">
        <f t="shared" si="40"/>
        <v>508321</v>
      </c>
      <c r="O129" s="125">
        <f t="shared" si="41"/>
        <v>1.6507282288111824E-3</v>
      </c>
      <c r="P129" s="55">
        <f t="shared" si="42"/>
        <v>4.208780862517747E-3</v>
      </c>
      <c r="Q129" s="125">
        <f t="shared" si="43"/>
        <v>3.8828670969393242E-2</v>
      </c>
      <c r="R129" s="55">
        <f t="shared" si="44"/>
        <v>3.6182430000000002E-2</v>
      </c>
      <c r="S129" s="56">
        <f t="shared" si="45"/>
        <v>508321</v>
      </c>
      <c r="T129" s="123">
        <f t="shared" si="46"/>
        <v>0</v>
      </c>
      <c r="U129" s="49">
        <f t="shared" si="47"/>
        <v>3.8828670969393242E-2</v>
      </c>
      <c r="V129" s="49">
        <f t="shared" si="53"/>
        <v>3.6182430000000002E-2</v>
      </c>
      <c r="W129" s="56">
        <f t="shared" si="48"/>
        <v>508321</v>
      </c>
      <c r="X129" s="122">
        <f t="shared" si="49"/>
        <v>3.8828670969393242E-2</v>
      </c>
      <c r="Y129" s="55">
        <f t="shared" si="50"/>
        <v>3.6182429999999988E-2</v>
      </c>
      <c r="Z129" s="56">
        <f t="shared" si="51"/>
        <v>508321</v>
      </c>
      <c r="AA129" s="124">
        <f t="shared" si="54"/>
        <v>508321</v>
      </c>
      <c r="AB129" s="51">
        <f t="shared" si="55"/>
        <v>1869.4994868329261</v>
      </c>
      <c r="AC129" s="55">
        <f t="shared" si="56"/>
        <v>3.9711110111146031E-2</v>
      </c>
      <c r="AD129" s="55">
        <f t="shared" si="57"/>
        <v>3.7062621276753305E-2</v>
      </c>
      <c r="AE129" s="116"/>
      <c r="AF129" s="160">
        <v>509706.24185194552</v>
      </c>
      <c r="AG129" s="118">
        <f t="shared" si="58"/>
        <v>1874.5941198135654</v>
      </c>
      <c r="AH129" s="55">
        <f t="shared" si="52"/>
        <v>-2.717725894257117E-3</v>
      </c>
      <c r="AI129" s="55">
        <f t="shared" si="52"/>
        <v>-2.7177258942570059E-3</v>
      </c>
      <c r="AJ129" s="119">
        <f t="shared" si="59"/>
        <v>0</v>
      </c>
      <c r="AL129" s="120">
        <v>361574</v>
      </c>
      <c r="AM129" s="50">
        <v>39187</v>
      </c>
      <c r="AN129" s="50">
        <v>107560</v>
      </c>
    </row>
    <row r="130" spans="1:40">
      <c r="A130" s="9" t="s">
        <v>284</v>
      </c>
      <c r="B130" s="23" t="s">
        <v>285</v>
      </c>
      <c r="E130" s="134">
        <v>601326</v>
      </c>
      <c r="F130" s="52">
        <v>291887.28125</v>
      </c>
      <c r="G130" s="251">
        <f t="shared" si="37"/>
        <v>2060.1308745788319</v>
      </c>
      <c r="H130" s="53">
        <v>2.4219862976172291E-2</v>
      </c>
      <c r="J130" s="131">
        <v>586717.5883379177</v>
      </c>
      <c r="K130" s="54">
        <v>295243.6875</v>
      </c>
      <c r="L130" s="54">
        <f t="shared" si="38"/>
        <v>1987.2316096103416</v>
      </c>
      <c r="M130" s="127">
        <f t="shared" si="39"/>
        <v>1.1498980824468541E-2</v>
      </c>
      <c r="N130" s="120">
        <f t="shared" si="40"/>
        <v>630189</v>
      </c>
      <c r="O130" s="125">
        <f t="shared" si="41"/>
        <v>2.4898540545657877E-2</v>
      </c>
      <c r="P130" s="55">
        <f t="shared" si="42"/>
        <v>3.6683829210418351E-2</v>
      </c>
      <c r="Q130" s="125">
        <f t="shared" si="43"/>
        <v>4.8097471893221222E-2</v>
      </c>
      <c r="R130" s="55">
        <f t="shared" si="44"/>
        <v>3.6182430000000002E-2</v>
      </c>
      <c r="S130" s="56">
        <f t="shared" si="45"/>
        <v>630248.26038366312</v>
      </c>
      <c r="T130" s="123">
        <f t="shared" si="46"/>
        <v>0</v>
      </c>
      <c r="U130" s="49">
        <f t="shared" si="47"/>
        <v>4.8097471893221222E-2</v>
      </c>
      <c r="V130" s="49">
        <f t="shared" si="53"/>
        <v>3.6182430000000002E-2</v>
      </c>
      <c r="W130" s="56">
        <f t="shared" si="48"/>
        <v>630248.26038366312</v>
      </c>
      <c r="X130" s="122">
        <f t="shared" si="49"/>
        <v>4.8097471893221222E-2</v>
      </c>
      <c r="Y130" s="55">
        <f t="shared" si="50"/>
        <v>3.6182429999999988E-2</v>
      </c>
      <c r="Z130" s="56">
        <f t="shared" si="51"/>
        <v>630248.26038366312</v>
      </c>
      <c r="AA130" s="124">
        <f t="shared" si="54"/>
        <v>630248.26038366312</v>
      </c>
      <c r="AB130" s="51">
        <f t="shared" si="55"/>
        <v>2134.6714157391193</v>
      </c>
      <c r="AC130" s="55">
        <f t="shared" si="56"/>
        <v>4.8097471893221222E-2</v>
      </c>
      <c r="AD130" s="55">
        <f t="shared" si="57"/>
        <v>3.6182429999999988E-2</v>
      </c>
      <c r="AE130" s="116"/>
      <c r="AF130" s="160">
        <v>612293.77066606132</v>
      </c>
      <c r="AG130" s="118">
        <f t="shared" si="58"/>
        <v>2073.8589734151769</v>
      </c>
      <c r="AH130" s="55">
        <f t="shared" si="52"/>
        <v>2.9323325791916321E-2</v>
      </c>
      <c r="AI130" s="55">
        <f t="shared" si="52"/>
        <v>2.9323325791916321E-2</v>
      </c>
      <c r="AJ130" s="119">
        <f t="shared" si="59"/>
        <v>0</v>
      </c>
      <c r="AL130" s="120">
        <v>465339</v>
      </c>
      <c r="AM130" s="50">
        <v>45035</v>
      </c>
      <c r="AN130" s="50">
        <v>119815</v>
      </c>
    </row>
    <row r="131" spans="1:40">
      <c r="A131" s="9" t="s">
        <v>286</v>
      </c>
      <c r="B131" s="23" t="s">
        <v>287</v>
      </c>
      <c r="E131" s="134">
        <v>607188</v>
      </c>
      <c r="F131" s="52">
        <v>327147.875</v>
      </c>
      <c r="G131" s="251">
        <f t="shared" si="37"/>
        <v>1856.004719578264</v>
      </c>
      <c r="H131" s="53">
        <v>2.8310238197630788E-3</v>
      </c>
      <c r="J131" s="131">
        <v>604497.01365466509</v>
      </c>
      <c r="K131" s="54">
        <v>330050.9375</v>
      </c>
      <c r="L131" s="54">
        <f t="shared" si="38"/>
        <v>1831.5264250829921</v>
      </c>
      <c r="M131" s="127">
        <f t="shared" si="39"/>
        <v>8.8738540637012253E-3</v>
      </c>
      <c r="N131" s="120">
        <f t="shared" si="40"/>
        <v>634837</v>
      </c>
      <c r="O131" s="125">
        <f t="shared" si="41"/>
        <v>4.4516123066775659E-3</v>
      </c>
      <c r="P131" s="55">
        <f t="shared" si="42"/>
        <v>1.3364969328336418E-2</v>
      </c>
      <c r="Q131" s="125">
        <f t="shared" si="43"/>
        <v>4.5377361667191307E-2</v>
      </c>
      <c r="R131" s="55">
        <f t="shared" si="44"/>
        <v>3.6182430000000002E-2</v>
      </c>
      <c r="S131" s="56">
        <f t="shared" si="45"/>
        <v>634837</v>
      </c>
      <c r="T131" s="123">
        <f t="shared" si="46"/>
        <v>0</v>
      </c>
      <c r="U131" s="49">
        <f t="shared" si="47"/>
        <v>4.5377361667191307E-2</v>
      </c>
      <c r="V131" s="49">
        <f t="shared" si="53"/>
        <v>3.6182430000000002E-2</v>
      </c>
      <c r="W131" s="56">
        <f t="shared" si="48"/>
        <v>634837</v>
      </c>
      <c r="X131" s="122">
        <f t="shared" si="49"/>
        <v>4.5377361667191307E-2</v>
      </c>
      <c r="Y131" s="55">
        <f t="shared" si="50"/>
        <v>3.6182429999999988E-2</v>
      </c>
      <c r="Z131" s="56">
        <f t="shared" si="51"/>
        <v>634837</v>
      </c>
      <c r="AA131" s="124">
        <f t="shared" si="54"/>
        <v>634837</v>
      </c>
      <c r="AB131" s="51">
        <f t="shared" si="55"/>
        <v>1923.4515884385271</v>
      </c>
      <c r="AC131" s="55">
        <f t="shared" si="56"/>
        <v>4.5536143665553253E-2</v>
      </c>
      <c r="AD131" s="55">
        <f t="shared" si="57"/>
        <v>3.6339815383437557E-2</v>
      </c>
      <c r="AE131" s="116"/>
      <c r="AF131" s="160">
        <v>630831.55189920298</v>
      </c>
      <c r="AG131" s="118">
        <f t="shared" si="58"/>
        <v>1911.3157401626922</v>
      </c>
      <c r="AH131" s="55">
        <f t="shared" si="52"/>
        <v>6.349473308267628E-3</v>
      </c>
      <c r="AI131" s="55">
        <f t="shared" si="52"/>
        <v>6.349473308267628E-3</v>
      </c>
      <c r="AJ131" s="119">
        <f t="shared" si="59"/>
        <v>0</v>
      </c>
      <c r="AL131" s="120">
        <v>459776</v>
      </c>
      <c r="AM131" s="50">
        <v>51276</v>
      </c>
      <c r="AN131" s="50">
        <v>123785</v>
      </c>
    </row>
    <row r="132" spans="1:40">
      <c r="A132" s="9" t="s">
        <v>288</v>
      </c>
      <c r="B132" s="23" t="s">
        <v>289</v>
      </c>
      <c r="E132" s="134">
        <v>589087</v>
      </c>
      <c r="F132" s="52">
        <v>264313.28125</v>
      </c>
      <c r="G132" s="251">
        <f t="shared" si="37"/>
        <v>2228.7453631314638</v>
      </c>
      <c r="H132" s="53">
        <v>5.5533991600455801E-2</v>
      </c>
      <c r="J132" s="131">
        <v>555832.84286079986</v>
      </c>
      <c r="K132" s="54">
        <v>266425.03125</v>
      </c>
      <c r="L132" s="54">
        <f t="shared" si="38"/>
        <v>2086.2635926248008</v>
      </c>
      <c r="M132" s="127">
        <f t="shared" si="39"/>
        <v>7.9895720336602416E-3</v>
      </c>
      <c r="N132" s="120">
        <f t="shared" si="40"/>
        <v>612985</v>
      </c>
      <c r="O132" s="125">
        <f t="shared" si="41"/>
        <v>5.9827621858480562E-2</v>
      </c>
      <c r="P132" s="55">
        <f t="shared" si="42"/>
        <v>6.8295190986581877E-2</v>
      </c>
      <c r="Q132" s="125">
        <f t="shared" si="43"/>
        <v>3.9608394818752446E-2</v>
      </c>
      <c r="R132" s="55">
        <f t="shared" si="44"/>
        <v>3.1368204257609597E-2</v>
      </c>
      <c r="S132" s="56">
        <f t="shared" si="45"/>
        <v>612985</v>
      </c>
      <c r="T132" s="123">
        <f t="shared" si="46"/>
        <v>0</v>
      </c>
      <c r="U132" s="49">
        <f t="shared" si="47"/>
        <v>3.9608394818752446E-2</v>
      </c>
      <c r="V132" s="49">
        <f t="shared" si="53"/>
        <v>3.1368204257609597E-2</v>
      </c>
      <c r="W132" s="56">
        <f t="shared" si="48"/>
        <v>612985</v>
      </c>
      <c r="X132" s="122">
        <f t="shared" si="49"/>
        <v>3.9608394818752446E-2</v>
      </c>
      <c r="Y132" s="55">
        <f t="shared" si="50"/>
        <v>3.1368204257609555E-2</v>
      </c>
      <c r="Z132" s="56">
        <f t="shared" si="51"/>
        <v>612985</v>
      </c>
      <c r="AA132" s="124">
        <f t="shared" si="54"/>
        <v>612985</v>
      </c>
      <c r="AB132" s="51">
        <f t="shared" si="55"/>
        <v>2300.7785609483722</v>
      </c>
      <c r="AC132" s="55">
        <f t="shared" si="56"/>
        <v>4.0567861792909943E-2</v>
      </c>
      <c r="AD132" s="55">
        <f t="shared" si="57"/>
        <v>3.2320066261719127E-2</v>
      </c>
      <c r="AE132" s="116"/>
      <c r="AF132" s="160">
        <v>581045.6079609025</v>
      </c>
      <c r="AG132" s="118">
        <f t="shared" si="58"/>
        <v>2180.89721237821</v>
      </c>
      <c r="AH132" s="55">
        <f t="shared" si="52"/>
        <v>5.4968821038307691E-2</v>
      </c>
      <c r="AI132" s="55">
        <f t="shared" si="52"/>
        <v>5.4968821038307691E-2</v>
      </c>
      <c r="AJ132" s="119">
        <f t="shared" si="59"/>
        <v>0</v>
      </c>
      <c r="AL132" s="120">
        <v>422565</v>
      </c>
      <c r="AM132" s="50">
        <v>48055</v>
      </c>
      <c r="AN132" s="50">
        <v>142365</v>
      </c>
    </row>
    <row r="133" spans="1:40">
      <c r="A133" s="9" t="s">
        <v>290</v>
      </c>
      <c r="B133" s="23" t="s">
        <v>291</v>
      </c>
      <c r="E133" s="134">
        <v>372812</v>
      </c>
      <c r="F133" s="52">
        <v>218864.765625</v>
      </c>
      <c r="G133" s="251">
        <f t="shared" si="37"/>
        <v>1703.3897573023296</v>
      </c>
      <c r="H133" s="53">
        <v>5.6789785859940212E-2</v>
      </c>
      <c r="J133" s="131">
        <v>352421.32572149805</v>
      </c>
      <c r="K133" s="54">
        <v>220785.3125</v>
      </c>
      <c r="L133" s="54">
        <f t="shared" si="38"/>
        <v>1596.2172561705074</v>
      </c>
      <c r="M133" s="127">
        <f t="shared" si="39"/>
        <v>8.7750390955603219E-3</v>
      </c>
      <c r="N133" s="120">
        <f t="shared" si="40"/>
        <v>387604</v>
      </c>
      <c r="O133" s="125">
        <f t="shared" si="41"/>
        <v>5.7858797950881558E-2</v>
      </c>
      <c r="P133" s="55">
        <f t="shared" si="42"/>
        <v>6.7141550260482852E-2</v>
      </c>
      <c r="Q133" s="125">
        <f t="shared" si="43"/>
        <v>4.0724735279122237E-2</v>
      </c>
      <c r="R133" s="55">
        <f t="shared" si="44"/>
        <v>3.1671775118669712E-2</v>
      </c>
      <c r="S133" s="56">
        <f t="shared" si="45"/>
        <v>387994.67000888014</v>
      </c>
      <c r="T133" s="123">
        <f t="shared" si="46"/>
        <v>0</v>
      </c>
      <c r="U133" s="49">
        <f t="shared" si="47"/>
        <v>4.0724735279122237E-2</v>
      </c>
      <c r="V133" s="49">
        <f t="shared" si="53"/>
        <v>3.1671775118669712E-2</v>
      </c>
      <c r="W133" s="56">
        <f t="shared" si="48"/>
        <v>387994.67000888014</v>
      </c>
      <c r="X133" s="122">
        <f t="shared" si="49"/>
        <v>4.0724735279122237E-2</v>
      </c>
      <c r="Y133" s="55">
        <f t="shared" si="50"/>
        <v>3.1671775118669698E-2</v>
      </c>
      <c r="Z133" s="56">
        <f t="shared" si="51"/>
        <v>387994.67000888014</v>
      </c>
      <c r="AA133" s="124">
        <f t="shared" si="54"/>
        <v>387994.67000888014</v>
      </c>
      <c r="AB133" s="51">
        <f t="shared" si="55"/>
        <v>1757.339134635055</v>
      </c>
      <c r="AC133" s="55">
        <f t="shared" si="56"/>
        <v>4.0724735279122237E-2</v>
      </c>
      <c r="AD133" s="55">
        <f t="shared" si="57"/>
        <v>3.1671775118670142E-2</v>
      </c>
      <c r="AE133" s="116"/>
      <c r="AF133" s="160">
        <v>367800.8025607653</v>
      </c>
      <c r="AG133" s="118">
        <f t="shared" si="58"/>
        <v>1665.8753175022243</v>
      </c>
      <c r="AH133" s="55">
        <f t="shared" si="52"/>
        <v>5.4904359391055424E-2</v>
      </c>
      <c r="AI133" s="55">
        <f t="shared" si="52"/>
        <v>5.4904359391055424E-2</v>
      </c>
      <c r="AJ133" s="119">
        <f t="shared" si="59"/>
        <v>0</v>
      </c>
      <c r="AL133" s="120">
        <v>281757</v>
      </c>
      <c r="AM133" s="50">
        <v>32780</v>
      </c>
      <c r="AN133" s="50">
        <v>73067</v>
      </c>
    </row>
    <row r="134" spans="1:40">
      <c r="A134" s="9" t="s">
        <v>292</v>
      </c>
      <c r="B134" s="23" t="s">
        <v>293</v>
      </c>
      <c r="E134" s="134">
        <v>835919</v>
      </c>
      <c r="F134" s="52">
        <v>423982.5</v>
      </c>
      <c r="G134" s="251">
        <f t="shared" si="37"/>
        <v>1971.588449994988</v>
      </c>
      <c r="H134" s="53">
        <v>4.1171139425570935E-3</v>
      </c>
      <c r="J134" s="131">
        <v>827205.96001882036</v>
      </c>
      <c r="K134" s="54">
        <v>425801.40625</v>
      </c>
      <c r="L134" s="54">
        <f t="shared" si="38"/>
        <v>1942.7036826955532</v>
      </c>
      <c r="M134" s="127">
        <f t="shared" si="39"/>
        <v>4.2900502968872267E-3</v>
      </c>
      <c r="N134" s="120">
        <f t="shared" si="40"/>
        <v>872068</v>
      </c>
      <c r="O134" s="125">
        <f t="shared" si="41"/>
        <v>1.0533096232746342E-2</v>
      </c>
      <c r="P134" s="55">
        <f t="shared" si="42"/>
        <v>1.4868334042254183E-2</v>
      </c>
      <c r="Q134" s="125">
        <f t="shared" si="43"/>
        <v>4.0627704741450721E-2</v>
      </c>
      <c r="R134" s="55">
        <f t="shared" si="44"/>
        <v>3.6182430000000002E-2</v>
      </c>
      <c r="S134" s="56">
        <f t="shared" si="45"/>
        <v>872068</v>
      </c>
      <c r="T134" s="123">
        <f t="shared" si="46"/>
        <v>0</v>
      </c>
      <c r="U134" s="49">
        <f t="shared" si="47"/>
        <v>4.0627704741450721E-2</v>
      </c>
      <c r="V134" s="49">
        <f t="shared" si="53"/>
        <v>3.6182430000000002E-2</v>
      </c>
      <c r="W134" s="56">
        <f t="shared" si="48"/>
        <v>872068</v>
      </c>
      <c r="X134" s="122">
        <f t="shared" si="49"/>
        <v>4.0627704741450721E-2</v>
      </c>
      <c r="Y134" s="55">
        <f t="shared" si="50"/>
        <v>3.6182429999999988E-2</v>
      </c>
      <c r="Z134" s="56">
        <f t="shared" si="51"/>
        <v>872068</v>
      </c>
      <c r="AA134" s="124">
        <f t="shared" si="54"/>
        <v>872068</v>
      </c>
      <c r="AB134" s="51">
        <f t="shared" si="55"/>
        <v>2048.0627522587006</v>
      </c>
      <c r="AC134" s="55">
        <f t="shared" si="56"/>
        <v>4.3244620591229577E-2</v>
      </c>
      <c r="AD134" s="55">
        <f t="shared" si="57"/>
        <v>3.8788167106531324E-2</v>
      </c>
      <c r="AE134" s="116"/>
      <c r="AF134" s="160">
        <v>864887.82949643396</v>
      </c>
      <c r="AG134" s="118">
        <f t="shared" si="58"/>
        <v>2031.200030815854</v>
      </c>
      <c r="AH134" s="55">
        <f t="shared" si="52"/>
        <v>8.30185170688158E-3</v>
      </c>
      <c r="AI134" s="55">
        <f t="shared" si="52"/>
        <v>8.30185170688158E-3</v>
      </c>
      <c r="AJ134" s="119">
        <f t="shared" si="59"/>
        <v>0</v>
      </c>
      <c r="AL134" s="120">
        <v>581691</v>
      </c>
      <c r="AM134" s="50">
        <v>70249</v>
      </c>
      <c r="AN134" s="50">
        <v>220128</v>
      </c>
    </row>
    <row r="135" spans="1:40">
      <c r="A135" s="9" t="s">
        <v>294</v>
      </c>
      <c r="B135" s="23" t="s">
        <v>295</v>
      </c>
      <c r="E135" s="134">
        <v>724394</v>
      </c>
      <c r="F135" s="52">
        <v>345633.59375</v>
      </c>
      <c r="G135" s="251">
        <f t="shared" si="37"/>
        <v>2095.8437290212041</v>
      </c>
      <c r="H135" s="53">
        <v>4.5083565885519761E-2</v>
      </c>
      <c r="J135" s="131">
        <v>691696.31274602551</v>
      </c>
      <c r="K135" s="54">
        <v>348871.53125</v>
      </c>
      <c r="L135" s="54">
        <f t="shared" si="38"/>
        <v>1982.6676893574288</v>
      </c>
      <c r="M135" s="127">
        <f t="shared" si="39"/>
        <v>9.3681214978831306E-3</v>
      </c>
      <c r="N135" s="120">
        <f t="shared" si="40"/>
        <v>757752</v>
      </c>
      <c r="O135" s="125">
        <f t="shared" si="41"/>
        <v>4.7271738552667752E-2</v>
      </c>
      <c r="P135" s="55">
        <f t="shared" si="42"/>
        <v>5.708270744072852E-2</v>
      </c>
      <c r="Q135" s="125">
        <f t="shared" si="43"/>
        <v>4.4008298080595587E-2</v>
      </c>
      <c r="R135" s="55">
        <f t="shared" si="44"/>
        <v>3.4318675065056529E-2</v>
      </c>
      <c r="S135" s="56">
        <f t="shared" si="45"/>
        <v>757752</v>
      </c>
      <c r="T135" s="123">
        <f t="shared" si="46"/>
        <v>0</v>
      </c>
      <c r="U135" s="49">
        <f t="shared" si="47"/>
        <v>4.4008298080595587E-2</v>
      </c>
      <c r="V135" s="49">
        <f t="shared" si="53"/>
        <v>3.4318675065056529E-2</v>
      </c>
      <c r="W135" s="56">
        <f t="shared" si="48"/>
        <v>757752</v>
      </c>
      <c r="X135" s="122">
        <f t="shared" si="49"/>
        <v>4.4008298080595587E-2</v>
      </c>
      <c r="Y135" s="55">
        <f t="shared" si="50"/>
        <v>3.4318675065056592E-2</v>
      </c>
      <c r="Z135" s="56">
        <f t="shared" si="51"/>
        <v>757752</v>
      </c>
      <c r="AA135" s="124">
        <f t="shared" si="54"/>
        <v>757752</v>
      </c>
      <c r="AB135" s="51">
        <f t="shared" si="55"/>
        <v>2172.0086969693089</v>
      </c>
      <c r="AC135" s="55">
        <f t="shared" si="56"/>
        <v>4.6049525534446634E-2</v>
      </c>
      <c r="AD135" s="55">
        <f t="shared" si="57"/>
        <v>3.6340957531063145E-2</v>
      </c>
      <c r="AE135" s="116"/>
      <c r="AF135" s="160">
        <v>722565.30666587094</v>
      </c>
      <c r="AG135" s="118">
        <f t="shared" si="58"/>
        <v>2071.1500995135179</v>
      </c>
      <c r="AH135" s="55">
        <f t="shared" si="52"/>
        <v>4.869690394698134E-2</v>
      </c>
      <c r="AI135" s="55">
        <f t="shared" si="52"/>
        <v>4.8696903946981562E-2</v>
      </c>
      <c r="AJ135" s="119">
        <f t="shared" si="59"/>
        <v>0</v>
      </c>
      <c r="AL135" s="120">
        <v>530909</v>
      </c>
      <c r="AM135" s="50">
        <v>57544</v>
      </c>
      <c r="AN135" s="50">
        <v>169299</v>
      </c>
    </row>
    <row r="136" spans="1:40">
      <c r="A136" s="9" t="s">
        <v>296</v>
      </c>
      <c r="B136" s="23" t="s">
        <v>297</v>
      </c>
      <c r="E136" s="134">
        <v>760174</v>
      </c>
      <c r="F136" s="52">
        <v>418245.5625</v>
      </c>
      <c r="G136" s="251">
        <f t="shared" si="37"/>
        <v>1817.5303414008129</v>
      </c>
      <c r="H136" s="53">
        <v>1.3840471931719112E-2</v>
      </c>
      <c r="J136" s="131">
        <v>749439.10667341843</v>
      </c>
      <c r="K136" s="54">
        <v>421277.5</v>
      </c>
      <c r="L136" s="54">
        <f t="shared" si="38"/>
        <v>1778.9677983595573</v>
      </c>
      <c r="M136" s="127">
        <f t="shared" si="39"/>
        <v>7.2491803185599224E-3</v>
      </c>
      <c r="N136" s="120">
        <f t="shared" si="40"/>
        <v>794359</v>
      </c>
      <c r="O136" s="125">
        <f t="shared" si="41"/>
        <v>1.4323903344504174E-2</v>
      </c>
      <c r="P136" s="55">
        <f t="shared" si="42"/>
        <v>2.1676920221274099E-2</v>
      </c>
      <c r="Q136" s="125">
        <f t="shared" si="43"/>
        <v>4.3693903277993495E-2</v>
      </c>
      <c r="R136" s="55">
        <f t="shared" si="44"/>
        <v>3.6182430000000002E-2</v>
      </c>
      <c r="S136" s="56">
        <f t="shared" si="45"/>
        <v>794359</v>
      </c>
      <c r="T136" s="123">
        <f t="shared" si="46"/>
        <v>0</v>
      </c>
      <c r="U136" s="49">
        <f t="shared" si="47"/>
        <v>4.3693903277993495E-2</v>
      </c>
      <c r="V136" s="49">
        <f t="shared" si="53"/>
        <v>3.6182430000000002E-2</v>
      </c>
      <c r="W136" s="56">
        <f t="shared" si="48"/>
        <v>794359</v>
      </c>
      <c r="X136" s="122">
        <f t="shared" si="49"/>
        <v>4.3693903277993495E-2</v>
      </c>
      <c r="Y136" s="55">
        <f t="shared" si="50"/>
        <v>3.6182429999999988E-2</v>
      </c>
      <c r="Z136" s="56">
        <f t="shared" si="51"/>
        <v>794359</v>
      </c>
      <c r="AA136" s="124">
        <f t="shared" si="54"/>
        <v>794359</v>
      </c>
      <c r="AB136" s="51">
        <f t="shared" si="55"/>
        <v>1885.5955991003555</v>
      </c>
      <c r="AC136" s="55">
        <f t="shared" si="56"/>
        <v>4.496996740219994E-2</v>
      </c>
      <c r="AD136" s="55">
        <f t="shared" si="57"/>
        <v>3.7449310280610382E-2</v>
      </c>
      <c r="AE136" s="116"/>
      <c r="AF136" s="160">
        <v>782804.37782444374</v>
      </c>
      <c r="AG136" s="118">
        <f t="shared" si="58"/>
        <v>1858.168019475153</v>
      </c>
      <c r="AH136" s="55">
        <f t="shared" si="52"/>
        <v>1.4760548743568247E-2</v>
      </c>
      <c r="AI136" s="55">
        <f t="shared" si="52"/>
        <v>1.4760548743568247E-2</v>
      </c>
      <c r="AJ136" s="119">
        <f t="shared" si="59"/>
        <v>0</v>
      </c>
      <c r="AL136" s="120">
        <v>551147</v>
      </c>
      <c r="AM136" s="50">
        <v>68113</v>
      </c>
      <c r="AN136" s="50">
        <v>175099</v>
      </c>
    </row>
    <row r="137" spans="1:40">
      <c r="A137" s="9" t="s">
        <v>298</v>
      </c>
      <c r="B137" s="23" t="s">
        <v>299</v>
      </c>
      <c r="E137" s="134">
        <v>600571</v>
      </c>
      <c r="F137" s="52">
        <v>334617.5</v>
      </c>
      <c r="G137" s="251">
        <f t="shared" si="37"/>
        <v>1794.7985386299281</v>
      </c>
      <c r="H137" s="53">
        <v>1.1591940439584336E-2</v>
      </c>
      <c r="J137" s="131">
        <v>593469.15618590103</v>
      </c>
      <c r="K137" s="54">
        <v>337490.875</v>
      </c>
      <c r="L137" s="54">
        <f t="shared" si="38"/>
        <v>1758.4746733845798</v>
      </c>
      <c r="M137" s="127">
        <f t="shared" si="39"/>
        <v>8.5870434152428565E-3</v>
      </c>
      <c r="N137" s="120">
        <f t="shared" si="40"/>
        <v>628113</v>
      </c>
      <c r="O137" s="125">
        <f t="shared" si="41"/>
        <v>1.1966660339588708E-2</v>
      </c>
      <c r="P137" s="55">
        <f t="shared" si="42"/>
        <v>2.0656461986702901E-2</v>
      </c>
      <c r="Q137" s="125">
        <f t="shared" si="43"/>
        <v>4.5080173512521915E-2</v>
      </c>
      <c r="R137" s="55">
        <f t="shared" si="44"/>
        <v>3.6182430000000002E-2</v>
      </c>
      <c r="S137" s="56">
        <f t="shared" si="45"/>
        <v>628113</v>
      </c>
      <c r="T137" s="123">
        <f t="shared" si="46"/>
        <v>0</v>
      </c>
      <c r="U137" s="49">
        <f t="shared" si="47"/>
        <v>4.5080173512521915E-2</v>
      </c>
      <c r="V137" s="49">
        <f t="shared" ref="V137:V168" si="60">MAX(R137,NewMinGrowthPerHead(P137,$P$2,$L$1,$U$1,$T$2,AG137,G137,T137, $P$1))</f>
        <v>3.6182430000000002E-2</v>
      </c>
      <c r="W137" s="56">
        <f t="shared" si="48"/>
        <v>628113</v>
      </c>
      <c r="X137" s="122">
        <f t="shared" si="49"/>
        <v>4.5080173512521915E-2</v>
      </c>
      <c r="Y137" s="55">
        <f t="shared" si="50"/>
        <v>3.6182429999999988E-2</v>
      </c>
      <c r="Z137" s="56">
        <f t="shared" si="51"/>
        <v>628113</v>
      </c>
      <c r="AA137" s="124">
        <f t="shared" ref="AA137:AA168" si="61">Z137</f>
        <v>628113</v>
      </c>
      <c r="AB137" s="51">
        <f t="shared" ref="AB137:AB168" si="62">AA137/K137*1000</f>
        <v>1861.1258748847654</v>
      </c>
      <c r="AC137" s="55">
        <f t="shared" ref="AC137:AC168" si="63">AA137/E137-1</f>
        <v>4.585969019483116E-2</v>
      </c>
      <c r="AD137" s="55">
        <f t="shared" ref="AD137:AD168" si="64">AB137/G137-1</f>
        <v>3.6955309928806024E-2</v>
      </c>
      <c r="AE137" s="116"/>
      <c r="AF137" s="160">
        <v>619733.49294386106</v>
      </c>
      <c r="AG137" s="118">
        <f t="shared" ref="AG137:AG168" si="65">AF137/K137*1000</f>
        <v>1836.2970345312626</v>
      </c>
      <c r="AH137" s="55">
        <f t="shared" si="52"/>
        <v>1.3521146027358544E-2</v>
      </c>
      <c r="AI137" s="55">
        <f t="shared" si="52"/>
        <v>1.3521146027358544E-2</v>
      </c>
      <c r="AJ137" s="119">
        <f t="shared" ref="AJ137:AJ168" si="66">IF(AF137=N137,1,0)</f>
        <v>0</v>
      </c>
      <c r="AL137" s="120">
        <v>447002</v>
      </c>
      <c r="AM137" s="50">
        <v>49378</v>
      </c>
      <c r="AN137" s="50">
        <v>131733</v>
      </c>
    </row>
    <row r="138" spans="1:40">
      <c r="A138" s="9" t="s">
        <v>300</v>
      </c>
      <c r="B138" s="23" t="s">
        <v>301</v>
      </c>
      <c r="E138" s="134">
        <v>383470</v>
      </c>
      <c r="F138" s="52">
        <v>224239.25</v>
      </c>
      <c r="G138" s="251">
        <f t="shared" ref="G138:G200" si="67">E138/F138*1000</f>
        <v>1710.0931259803981</v>
      </c>
      <c r="H138" s="53">
        <v>4.5453621316784432E-2</v>
      </c>
      <c r="J138" s="131">
        <v>365804.17088046274</v>
      </c>
      <c r="K138" s="54">
        <v>225585.265625</v>
      </c>
      <c r="L138" s="54">
        <f t="shared" ref="L138:L200" si="68">J138/K138*1000</f>
        <v>1621.5782970885809</v>
      </c>
      <c r="M138" s="127">
        <f t="shared" ref="M138:M200" si="69">K138/F138-1</f>
        <v>6.0025870805400228E-3</v>
      </c>
      <c r="N138" s="120">
        <f t="shared" ref="N138:N200" si="70">SUM(AL138:AN138)</f>
        <v>397840</v>
      </c>
      <c r="O138" s="125">
        <f t="shared" ref="O138:O200" si="71">E138/J138-1</f>
        <v>4.8293132024757934E-2</v>
      </c>
      <c r="P138" s="55">
        <f t="shared" ref="P138:P200" si="72">G138/L138-1</f>
        <v>5.4585602835668601E-2</v>
      </c>
      <c r="Q138" s="125">
        <f t="shared" ref="Q138:Q200" si="73">(1+M138)*(1+R138)-1</f>
        <v>4.1188299323037691E-2</v>
      </c>
      <c r="R138" s="55">
        <f t="shared" ref="R138:R200" si="74">MinGrowthPerHead(P138,0,1,$Q$1,$Q$2,$R$1,$R$2)</f>
        <v>3.4975767154444289E-2</v>
      </c>
      <c r="S138" s="56">
        <f t="shared" ref="S138:S200" si="75">MAX((1+IF($S$2=1,Q138,0))*$E138,$N138)</f>
        <v>399264.47714140528</v>
      </c>
      <c r="T138" s="123">
        <f t="shared" ref="T138:T200" si="76">MinMaxRamp(P138,0,1,$P$2,$T$2)</f>
        <v>0</v>
      </c>
      <c r="U138" s="49">
        <f t="shared" ref="U138:U200" si="77">(1+M138)*(1+V138)-1</f>
        <v>4.1188299323037691E-2</v>
      </c>
      <c r="V138" s="49">
        <f t="shared" si="60"/>
        <v>3.4975767154444289E-2</v>
      </c>
      <c r="W138" s="56">
        <f t="shared" ref="W138:W200" si="78">MAX((1+IF($S$2=1,U138,0))*$E138,$N138)</f>
        <v>399264.47714140528</v>
      </c>
      <c r="X138" s="122">
        <f t="shared" ref="X138:X200" si="79">MAX(U138,$X$1)</f>
        <v>4.1188299323037691E-2</v>
      </c>
      <c r="Y138" s="55">
        <f t="shared" ref="Y138:Y200" si="80">(1+X138)/(1+M138) - 1</f>
        <v>3.4975767154444393E-2</v>
      </c>
      <c r="Z138" s="56">
        <f t="shared" ref="Z138:Z200" si="81">MAX((1+IF($Z$2=1,X138,0))*$E138,$N138)</f>
        <v>399264.47714140528</v>
      </c>
      <c r="AA138" s="124">
        <f t="shared" si="61"/>
        <v>399264.47714140528</v>
      </c>
      <c r="AB138" s="51">
        <f t="shared" si="62"/>
        <v>1769.9049449671045</v>
      </c>
      <c r="AC138" s="55">
        <f t="shared" si="63"/>
        <v>4.1188299323037691E-2</v>
      </c>
      <c r="AD138" s="55">
        <f t="shared" si="64"/>
        <v>3.4975767154444393E-2</v>
      </c>
      <c r="AE138" s="116"/>
      <c r="AF138" s="160">
        <v>381779.50796476577</v>
      </c>
      <c r="AG138" s="118">
        <f t="shared" si="65"/>
        <v>1692.3955866843455</v>
      </c>
      <c r="AH138" s="55">
        <f t="shared" ref="AH138:AI200" si="82">AA138/AF138-1</f>
        <v>4.5798605770776879E-2</v>
      </c>
      <c r="AI138" s="55">
        <f t="shared" si="82"/>
        <v>4.5798605770776879E-2</v>
      </c>
      <c r="AJ138" s="119">
        <f t="shared" si="66"/>
        <v>0</v>
      </c>
      <c r="AL138" s="120">
        <v>291299</v>
      </c>
      <c r="AM138" s="50">
        <v>32875</v>
      </c>
      <c r="AN138" s="50">
        <v>73666</v>
      </c>
    </row>
    <row r="139" spans="1:40">
      <c r="A139" s="9" t="s">
        <v>302</v>
      </c>
      <c r="B139" s="23" t="s">
        <v>303</v>
      </c>
      <c r="E139" s="134">
        <v>718696</v>
      </c>
      <c r="F139" s="52">
        <v>343179.9375</v>
      </c>
      <c r="G139" s="251">
        <f t="shared" si="67"/>
        <v>2094.224986564082</v>
      </c>
      <c r="H139" s="53">
        <v>4.4539752394769705E-2</v>
      </c>
      <c r="J139" s="131">
        <v>685084.43714336329</v>
      </c>
      <c r="K139" s="54">
        <v>345556.84375</v>
      </c>
      <c r="L139" s="54">
        <f t="shared" si="68"/>
        <v>1982.5520736582528</v>
      </c>
      <c r="M139" s="127">
        <f t="shared" si="69"/>
        <v>6.9261223931542659E-3</v>
      </c>
      <c r="N139" s="120">
        <f t="shared" si="70"/>
        <v>751448</v>
      </c>
      <c r="O139" s="125">
        <f t="shared" si="71"/>
        <v>4.9061927310433129E-2</v>
      </c>
      <c r="P139" s="55">
        <f t="shared" si="72"/>
        <v>5.6327858616983306E-2</v>
      </c>
      <c r="Q139" s="125">
        <f t="shared" si="73"/>
        <v>4.1682500676166967E-2</v>
      </c>
      <c r="R139" s="55">
        <f t="shared" si="74"/>
        <v>3.4517307188741526E-2</v>
      </c>
      <c r="S139" s="56">
        <f t="shared" si="75"/>
        <v>751448</v>
      </c>
      <c r="T139" s="123">
        <f t="shared" si="76"/>
        <v>0</v>
      </c>
      <c r="U139" s="49">
        <f t="shared" si="77"/>
        <v>4.1682500676166967E-2</v>
      </c>
      <c r="V139" s="49">
        <f t="shared" si="60"/>
        <v>3.4517307188741526E-2</v>
      </c>
      <c r="W139" s="56">
        <f t="shared" si="78"/>
        <v>751448</v>
      </c>
      <c r="X139" s="122">
        <f t="shared" si="79"/>
        <v>4.1682500676166967E-2</v>
      </c>
      <c r="Y139" s="55">
        <f t="shared" si="80"/>
        <v>3.4517307188741464E-2</v>
      </c>
      <c r="Z139" s="56">
        <f t="shared" si="81"/>
        <v>751448</v>
      </c>
      <c r="AA139" s="124">
        <f t="shared" si="61"/>
        <v>751448</v>
      </c>
      <c r="AB139" s="51">
        <f t="shared" si="62"/>
        <v>2174.6002534496179</v>
      </c>
      <c r="AC139" s="55">
        <f t="shared" si="63"/>
        <v>4.5571423800883748E-2</v>
      </c>
      <c r="AD139" s="55">
        <f t="shared" si="64"/>
        <v>3.8379480428893498E-2</v>
      </c>
      <c r="AE139" s="116"/>
      <c r="AF139" s="160">
        <v>715961.77427308972</v>
      </c>
      <c r="AG139" s="118">
        <f t="shared" si="65"/>
        <v>2071.9073785471505</v>
      </c>
      <c r="AH139" s="55">
        <f t="shared" si="82"/>
        <v>4.9564413914330974E-2</v>
      </c>
      <c r="AI139" s="55">
        <f t="shared" si="82"/>
        <v>4.9564413914330974E-2</v>
      </c>
      <c r="AJ139" s="119">
        <f t="shared" si="66"/>
        <v>0</v>
      </c>
      <c r="AL139" s="120">
        <v>513363</v>
      </c>
      <c r="AM139" s="50">
        <v>56987</v>
      </c>
      <c r="AN139" s="50">
        <v>181098</v>
      </c>
    </row>
    <row r="140" spans="1:40">
      <c r="A140" s="9" t="s">
        <v>304</v>
      </c>
      <c r="B140" s="23" t="s">
        <v>305</v>
      </c>
      <c r="E140" s="134">
        <v>419128</v>
      </c>
      <c r="F140" s="52">
        <v>230764.5</v>
      </c>
      <c r="G140" s="251">
        <f t="shared" si="67"/>
        <v>1816.2585666339492</v>
      </c>
      <c r="H140" s="53">
        <v>4.4189330112244685E-2</v>
      </c>
      <c r="J140" s="131">
        <v>399614.20400980319</v>
      </c>
      <c r="K140" s="54">
        <v>231862.03125</v>
      </c>
      <c r="L140" s="54">
        <f t="shared" si="68"/>
        <v>1723.4999704584152</v>
      </c>
      <c r="M140" s="127">
        <f t="shared" si="69"/>
        <v>4.756066249358204E-3</v>
      </c>
      <c r="N140" s="120">
        <f t="shared" si="70"/>
        <v>434226</v>
      </c>
      <c r="O140" s="125">
        <f t="shared" si="71"/>
        <v>4.8831587552173428E-2</v>
      </c>
      <c r="P140" s="55">
        <f t="shared" si="72"/>
        <v>5.3819900066991E-2</v>
      </c>
      <c r="Q140" s="125">
        <f t="shared" si="73"/>
        <v>4.010062700903716E-2</v>
      </c>
      <c r="R140" s="55">
        <f t="shared" si="74"/>
        <v>3.5177255402514006E-2</v>
      </c>
      <c r="S140" s="56">
        <f t="shared" si="75"/>
        <v>435935.2955970437</v>
      </c>
      <c r="T140" s="123">
        <f t="shared" si="76"/>
        <v>0</v>
      </c>
      <c r="U140" s="49">
        <f t="shared" si="77"/>
        <v>4.010062700903716E-2</v>
      </c>
      <c r="V140" s="49">
        <f t="shared" si="60"/>
        <v>3.5177255402514006E-2</v>
      </c>
      <c r="W140" s="56">
        <f t="shared" si="78"/>
        <v>435935.2955970437</v>
      </c>
      <c r="X140" s="122">
        <f t="shared" si="79"/>
        <v>4.010062700903716E-2</v>
      </c>
      <c r="Y140" s="55">
        <f t="shared" si="80"/>
        <v>3.517725540251404E-2</v>
      </c>
      <c r="Z140" s="56">
        <f t="shared" si="81"/>
        <v>435935.2955970437</v>
      </c>
      <c r="AA140" s="124">
        <f t="shared" si="61"/>
        <v>435935.2955970437</v>
      </c>
      <c r="AB140" s="51">
        <f t="shared" si="62"/>
        <v>1880.1495581094359</v>
      </c>
      <c r="AC140" s="55">
        <f t="shared" si="63"/>
        <v>4.010062700903716E-2</v>
      </c>
      <c r="AD140" s="55">
        <f t="shared" si="64"/>
        <v>3.5177255402514263E-2</v>
      </c>
      <c r="AE140" s="116"/>
      <c r="AF140" s="160">
        <v>417433.11688443308</v>
      </c>
      <c r="AG140" s="118">
        <f t="shared" si="65"/>
        <v>1800.3513323591358</v>
      </c>
      <c r="AH140" s="55">
        <f t="shared" si="82"/>
        <v>4.4323696334167328E-2</v>
      </c>
      <c r="AI140" s="55">
        <f t="shared" si="82"/>
        <v>4.4323696334167551E-2</v>
      </c>
      <c r="AJ140" s="119">
        <f t="shared" si="66"/>
        <v>0</v>
      </c>
      <c r="AL140" s="120">
        <v>310924</v>
      </c>
      <c r="AM140" s="50">
        <v>35740</v>
      </c>
      <c r="AN140" s="50">
        <v>87562</v>
      </c>
    </row>
    <row r="141" spans="1:40">
      <c r="A141" s="9" t="s">
        <v>306</v>
      </c>
      <c r="B141" s="23" t="s">
        <v>307</v>
      </c>
      <c r="E141" s="134">
        <v>405225</v>
      </c>
      <c r="F141" s="52">
        <v>203703.515625</v>
      </c>
      <c r="G141" s="251">
        <f t="shared" si="67"/>
        <v>1989.2882003371169</v>
      </c>
      <c r="H141" s="53">
        <v>4.8865750214972747E-2</v>
      </c>
      <c r="J141" s="131">
        <v>385553.42160265776</v>
      </c>
      <c r="K141" s="54">
        <v>205355.390625</v>
      </c>
      <c r="L141" s="54">
        <f t="shared" si="68"/>
        <v>1877.4935512003083</v>
      </c>
      <c r="M141" s="127">
        <f t="shared" si="69"/>
        <v>8.1092120326531347E-3</v>
      </c>
      <c r="N141" s="120">
        <f t="shared" si="70"/>
        <v>421706</v>
      </c>
      <c r="O141" s="125">
        <f t="shared" si="71"/>
        <v>5.1021667284320671E-2</v>
      </c>
      <c r="P141" s="55">
        <f t="shared" si="72"/>
        <v>5.9544624835242033E-2</v>
      </c>
      <c r="Q141" s="125">
        <f t="shared" si="73"/>
        <v>4.2053098225711238E-2</v>
      </c>
      <c r="R141" s="55">
        <f t="shared" si="74"/>
        <v>3.3670842194385854E-2</v>
      </c>
      <c r="S141" s="56">
        <f t="shared" si="75"/>
        <v>422265.96672851383</v>
      </c>
      <c r="T141" s="123">
        <f t="shared" si="76"/>
        <v>0</v>
      </c>
      <c r="U141" s="49">
        <f t="shared" si="77"/>
        <v>4.2053098225711238E-2</v>
      </c>
      <c r="V141" s="49">
        <f t="shared" si="60"/>
        <v>3.3670842194385854E-2</v>
      </c>
      <c r="W141" s="56">
        <f t="shared" si="78"/>
        <v>422265.96672851383</v>
      </c>
      <c r="X141" s="122">
        <f t="shared" si="79"/>
        <v>4.2053098225711238E-2</v>
      </c>
      <c r="Y141" s="55">
        <f t="shared" si="80"/>
        <v>3.3670842194385875E-2</v>
      </c>
      <c r="Z141" s="56">
        <f t="shared" si="81"/>
        <v>422265.96672851383</v>
      </c>
      <c r="AA141" s="124">
        <f t="shared" si="61"/>
        <v>422265.96672851383</v>
      </c>
      <c r="AB141" s="51">
        <f t="shared" si="62"/>
        <v>2056.2692094098215</v>
      </c>
      <c r="AC141" s="55">
        <f t="shared" si="63"/>
        <v>4.2053098225711238E-2</v>
      </c>
      <c r="AD141" s="55">
        <f t="shared" si="64"/>
        <v>3.3670842194385653E-2</v>
      </c>
      <c r="AE141" s="116"/>
      <c r="AF141" s="160">
        <v>402417.29842544504</v>
      </c>
      <c r="AG141" s="118">
        <f t="shared" si="65"/>
        <v>1959.6139999085792</v>
      </c>
      <c r="AH141" s="55">
        <f t="shared" si="82"/>
        <v>4.9323596129519087E-2</v>
      </c>
      <c r="AI141" s="55">
        <f t="shared" si="82"/>
        <v>4.9323596129519087E-2</v>
      </c>
      <c r="AJ141" s="119">
        <f t="shared" si="66"/>
        <v>0</v>
      </c>
      <c r="AL141" s="120">
        <v>308290</v>
      </c>
      <c r="AM141" s="50">
        <v>32615</v>
      </c>
      <c r="AN141" s="50">
        <v>80801</v>
      </c>
    </row>
    <row r="142" spans="1:40">
      <c r="A142" s="9" t="s">
        <v>308</v>
      </c>
      <c r="B142" s="23" t="s">
        <v>309</v>
      </c>
      <c r="E142" s="134">
        <v>655981</v>
      </c>
      <c r="F142" s="52">
        <v>346486.375</v>
      </c>
      <c r="G142" s="251">
        <f t="shared" si="67"/>
        <v>1893.237504649353</v>
      </c>
      <c r="H142" s="53">
        <v>5.7447887003970521E-2</v>
      </c>
      <c r="J142" s="131">
        <v>622196.33612721297</v>
      </c>
      <c r="K142" s="54">
        <v>350654.96875</v>
      </c>
      <c r="L142" s="54">
        <f t="shared" si="68"/>
        <v>1774.3833442463174</v>
      </c>
      <c r="M142" s="127">
        <f t="shared" si="69"/>
        <v>1.2031046675356372E-2</v>
      </c>
      <c r="N142" s="120">
        <f t="shared" si="70"/>
        <v>687295</v>
      </c>
      <c r="O142" s="125">
        <f t="shared" si="71"/>
        <v>5.4299040208233285E-2</v>
      </c>
      <c r="P142" s="55">
        <f t="shared" si="72"/>
        <v>6.6983361170761979E-2</v>
      </c>
      <c r="Q142" s="125">
        <f t="shared" si="73"/>
        <v>4.4125993334103164E-2</v>
      </c>
      <c r="R142" s="55">
        <f t="shared" si="74"/>
        <v>3.1713401248096733E-2</v>
      </c>
      <c r="S142" s="56">
        <f t="shared" si="75"/>
        <v>687295</v>
      </c>
      <c r="T142" s="123">
        <f t="shared" si="76"/>
        <v>0</v>
      </c>
      <c r="U142" s="49">
        <f t="shared" si="77"/>
        <v>4.4125993334103164E-2</v>
      </c>
      <c r="V142" s="49">
        <f t="shared" si="60"/>
        <v>3.1713401248096733E-2</v>
      </c>
      <c r="W142" s="56">
        <f t="shared" si="78"/>
        <v>687295</v>
      </c>
      <c r="X142" s="122">
        <f t="shared" si="79"/>
        <v>4.4125993334103164E-2</v>
      </c>
      <c r="Y142" s="55">
        <f t="shared" si="80"/>
        <v>3.1713401248096629E-2</v>
      </c>
      <c r="Z142" s="56">
        <f t="shared" si="81"/>
        <v>687295</v>
      </c>
      <c r="AA142" s="124">
        <f t="shared" si="61"/>
        <v>687295</v>
      </c>
      <c r="AB142" s="51">
        <f t="shared" si="62"/>
        <v>1960.032114902122</v>
      </c>
      <c r="AC142" s="55">
        <f t="shared" si="63"/>
        <v>4.7736138699139063E-2</v>
      </c>
      <c r="AD142" s="55">
        <f t="shared" si="64"/>
        <v>3.528062912800789E-2</v>
      </c>
      <c r="AE142" s="116"/>
      <c r="AF142" s="160">
        <v>650052.98519664677</v>
      </c>
      <c r="AG142" s="118">
        <f t="shared" si="65"/>
        <v>1853.8251076661716</v>
      </c>
      <c r="AH142" s="55">
        <f t="shared" si="82"/>
        <v>5.7290737295956351E-2</v>
      </c>
      <c r="AI142" s="55">
        <f t="shared" si="82"/>
        <v>5.7290737295956129E-2</v>
      </c>
      <c r="AJ142" s="119">
        <f t="shared" si="66"/>
        <v>0</v>
      </c>
      <c r="AL142" s="120">
        <v>470117</v>
      </c>
      <c r="AM142" s="50">
        <v>59809</v>
      </c>
      <c r="AN142" s="50">
        <v>157369</v>
      </c>
    </row>
    <row r="143" spans="1:40">
      <c r="A143" s="9" t="s">
        <v>310</v>
      </c>
      <c r="B143" s="23" t="s">
        <v>311</v>
      </c>
      <c r="E143" s="134">
        <v>620165</v>
      </c>
      <c r="F143" s="52">
        <v>321376.71875</v>
      </c>
      <c r="G143" s="251">
        <f t="shared" si="67"/>
        <v>1929.7135225356146</v>
      </c>
      <c r="H143" s="53">
        <v>-3.908983815142153E-3</v>
      </c>
      <c r="J143" s="131">
        <v>620832.0899412625</v>
      </c>
      <c r="K143" s="54">
        <v>323262.1875</v>
      </c>
      <c r="L143" s="54">
        <f t="shared" si="68"/>
        <v>1920.5218362919804</v>
      </c>
      <c r="M143" s="127">
        <f t="shared" si="69"/>
        <v>5.8668492146336515E-3</v>
      </c>
      <c r="N143" s="120">
        <f t="shared" si="70"/>
        <v>648865</v>
      </c>
      <c r="O143" s="125">
        <f t="shared" si="71"/>
        <v>-1.0745094399446931E-3</v>
      </c>
      <c r="P143" s="55">
        <f t="shared" si="72"/>
        <v>4.7860357898252825E-3</v>
      </c>
      <c r="Q143" s="125">
        <f t="shared" si="73"/>
        <v>4.2261556075662732E-2</v>
      </c>
      <c r="R143" s="55">
        <f t="shared" si="74"/>
        <v>3.6182430000000002E-2</v>
      </c>
      <c r="S143" s="56">
        <f t="shared" si="75"/>
        <v>648865</v>
      </c>
      <c r="T143" s="123">
        <f t="shared" si="76"/>
        <v>0</v>
      </c>
      <c r="U143" s="49">
        <f t="shared" si="77"/>
        <v>4.2261556075662732E-2</v>
      </c>
      <c r="V143" s="49">
        <f t="shared" si="60"/>
        <v>3.6182430000000002E-2</v>
      </c>
      <c r="W143" s="56">
        <f t="shared" si="78"/>
        <v>648865</v>
      </c>
      <c r="X143" s="122">
        <f t="shared" si="79"/>
        <v>4.2261556075662732E-2</v>
      </c>
      <c r="Y143" s="55">
        <f t="shared" si="80"/>
        <v>3.6182429999999988E-2</v>
      </c>
      <c r="Z143" s="56">
        <f t="shared" si="81"/>
        <v>648865</v>
      </c>
      <c r="AA143" s="124">
        <f t="shared" si="61"/>
        <v>648865</v>
      </c>
      <c r="AB143" s="51">
        <f t="shared" si="62"/>
        <v>2007.2406396123888</v>
      </c>
      <c r="AC143" s="55">
        <f t="shared" si="63"/>
        <v>4.6278006659518089E-2</v>
      </c>
      <c r="AD143" s="55">
        <f t="shared" si="64"/>
        <v>4.0175454113471121E-2</v>
      </c>
      <c r="AE143" s="116"/>
      <c r="AF143" s="160">
        <v>648459.8218970669</v>
      </c>
      <c r="AG143" s="118">
        <f t="shared" si="65"/>
        <v>2005.987235661662</v>
      </c>
      <c r="AH143" s="55">
        <f t="shared" si="82"/>
        <v>6.2483146873737461E-4</v>
      </c>
      <c r="AI143" s="55">
        <f t="shared" si="82"/>
        <v>6.2483146873737461E-4</v>
      </c>
      <c r="AJ143" s="119">
        <f t="shared" si="66"/>
        <v>0</v>
      </c>
      <c r="AL143" s="120">
        <v>448650</v>
      </c>
      <c r="AM143" s="50">
        <v>50909</v>
      </c>
      <c r="AN143" s="50">
        <v>149306</v>
      </c>
    </row>
    <row r="144" spans="1:40">
      <c r="A144" s="9" t="s">
        <v>312</v>
      </c>
      <c r="B144" s="23" t="s">
        <v>313</v>
      </c>
      <c r="E144" s="134">
        <v>715711</v>
      </c>
      <c r="F144" s="52">
        <v>413009.53125</v>
      </c>
      <c r="G144" s="251">
        <f t="shared" si="67"/>
        <v>1732.9164240686032</v>
      </c>
      <c r="H144" s="53">
        <v>3.46426365532011E-2</v>
      </c>
      <c r="J144" s="131">
        <v>687763.80904209672</v>
      </c>
      <c r="K144" s="54">
        <v>414588.75</v>
      </c>
      <c r="L144" s="54">
        <f t="shared" si="68"/>
        <v>1658.9061064539178</v>
      </c>
      <c r="M144" s="127">
        <f t="shared" si="69"/>
        <v>3.823685969716939E-3</v>
      </c>
      <c r="N144" s="120">
        <f t="shared" si="70"/>
        <v>742433</v>
      </c>
      <c r="O144" s="125">
        <f t="shared" si="71"/>
        <v>4.0634867072792735E-2</v>
      </c>
      <c r="P144" s="55">
        <f t="shared" si="72"/>
        <v>4.4613928013617299E-2</v>
      </c>
      <c r="Q144" s="125">
        <f t="shared" si="73"/>
        <v>4.014446621965817E-2</v>
      </c>
      <c r="R144" s="55">
        <f t="shared" si="74"/>
        <v>3.6182430000000002E-2</v>
      </c>
      <c r="S144" s="56">
        <f t="shared" si="75"/>
        <v>744442.83606253774</v>
      </c>
      <c r="T144" s="123">
        <f t="shared" si="76"/>
        <v>0</v>
      </c>
      <c r="U144" s="49">
        <f t="shared" si="77"/>
        <v>4.014446621965817E-2</v>
      </c>
      <c r="V144" s="49">
        <f t="shared" si="60"/>
        <v>3.6182430000000002E-2</v>
      </c>
      <c r="W144" s="56">
        <f t="shared" si="78"/>
        <v>744442.83606253774</v>
      </c>
      <c r="X144" s="122">
        <f t="shared" si="79"/>
        <v>4.014446621965817E-2</v>
      </c>
      <c r="Y144" s="55">
        <f t="shared" si="80"/>
        <v>3.6182429999999988E-2</v>
      </c>
      <c r="Z144" s="56">
        <f t="shared" si="81"/>
        <v>744442.83606253774</v>
      </c>
      <c r="AA144" s="124">
        <f t="shared" si="61"/>
        <v>744442.83606253774</v>
      </c>
      <c r="AB144" s="51">
        <f t="shared" si="62"/>
        <v>1795.6175512783154</v>
      </c>
      <c r="AC144" s="55">
        <f t="shared" si="63"/>
        <v>4.014446621965817E-2</v>
      </c>
      <c r="AD144" s="55">
        <f t="shared" si="64"/>
        <v>3.6182429999999766E-2</v>
      </c>
      <c r="AE144" s="116"/>
      <c r="AF144" s="160">
        <v>718698.64014568739</v>
      </c>
      <c r="AG144" s="118">
        <f t="shared" si="65"/>
        <v>1733.5218096141957</v>
      </c>
      <c r="AH144" s="55">
        <f t="shared" si="82"/>
        <v>3.5820571347723318E-2</v>
      </c>
      <c r="AI144" s="55">
        <f t="shared" si="82"/>
        <v>3.5820571347723318E-2</v>
      </c>
      <c r="AJ144" s="119">
        <f t="shared" si="66"/>
        <v>0</v>
      </c>
      <c r="AL144" s="120">
        <v>522116</v>
      </c>
      <c r="AM144" s="50">
        <v>61735</v>
      </c>
      <c r="AN144" s="50">
        <v>158582</v>
      </c>
    </row>
    <row r="145" spans="1:40">
      <c r="A145" s="9" t="s">
        <v>314</v>
      </c>
      <c r="B145" s="23" t="s">
        <v>315</v>
      </c>
      <c r="E145" s="134">
        <v>547298</v>
      </c>
      <c r="F145" s="52">
        <v>250463.65625</v>
      </c>
      <c r="G145" s="251">
        <f t="shared" si="67"/>
        <v>2185.1393858664874</v>
      </c>
      <c r="H145" s="53">
        <v>0.11513848969172358</v>
      </c>
      <c r="J145" s="131">
        <v>486983.01063919638</v>
      </c>
      <c r="K145" s="54">
        <v>250286.03125</v>
      </c>
      <c r="L145" s="54">
        <f t="shared" si="68"/>
        <v>1945.7059117804695</v>
      </c>
      <c r="M145" s="127">
        <f t="shared" si="69"/>
        <v>-7.0918472827330437E-4</v>
      </c>
      <c r="N145" s="120">
        <f t="shared" si="70"/>
        <v>563693</v>
      </c>
      <c r="O145" s="125">
        <f t="shared" si="71"/>
        <v>0.12385440157683592</v>
      </c>
      <c r="P145" s="55">
        <f t="shared" si="72"/>
        <v>0.12305738119843501</v>
      </c>
      <c r="Q145" s="125">
        <f t="shared" si="73"/>
        <v>2.2299836280351037E-2</v>
      </c>
      <c r="R145" s="55">
        <f t="shared" si="74"/>
        <v>2.3025350235374234E-2</v>
      </c>
      <c r="S145" s="56">
        <f t="shared" si="75"/>
        <v>563693</v>
      </c>
      <c r="T145" s="123">
        <f t="shared" si="76"/>
        <v>0</v>
      </c>
      <c r="U145" s="49">
        <f t="shared" si="77"/>
        <v>2.2299836280351037E-2</v>
      </c>
      <c r="V145" s="49">
        <f t="shared" si="60"/>
        <v>2.3025350235374234E-2</v>
      </c>
      <c r="W145" s="56">
        <f t="shared" si="78"/>
        <v>563693</v>
      </c>
      <c r="X145" s="122">
        <f t="shared" si="79"/>
        <v>2.2299836280351037E-2</v>
      </c>
      <c r="Y145" s="55">
        <f t="shared" si="80"/>
        <v>2.3025350235374331E-2</v>
      </c>
      <c r="Z145" s="56">
        <f t="shared" si="81"/>
        <v>563693</v>
      </c>
      <c r="AA145" s="124">
        <f t="shared" si="61"/>
        <v>563693</v>
      </c>
      <c r="AB145" s="51">
        <f t="shared" si="62"/>
        <v>2252.1952071586097</v>
      </c>
      <c r="AC145" s="55">
        <f t="shared" si="63"/>
        <v>2.9956257833940514E-2</v>
      </c>
      <c r="AD145" s="55">
        <f t="shared" si="64"/>
        <v>3.0687205459679401E-2</v>
      </c>
      <c r="AE145" s="116"/>
      <c r="AF145" s="160">
        <v>508831.25276555307</v>
      </c>
      <c r="AG145" s="118">
        <f t="shared" si="65"/>
        <v>2032.9990060743874</v>
      </c>
      <c r="AH145" s="55">
        <f t="shared" si="82"/>
        <v>0.10781913834157675</v>
      </c>
      <c r="AI145" s="55">
        <f t="shared" si="82"/>
        <v>0.10781913834157675</v>
      </c>
      <c r="AJ145" s="119">
        <f t="shared" si="66"/>
        <v>0</v>
      </c>
      <c r="AL145" s="120">
        <v>405885</v>
      </c>
      <c r="AM145" s="50">
        <v>44239</v>
      </c>
      <c r="AN145" s="50">
        <v>113569</v>
      </c>
    </row>
    <row r="146" spans="1:40">
      <c r="A146" s="9" t="s">
        <v>316</v>
      </c>
      <c r="B146" s="23" t="s">
        <v>317</v>
      </c>
      <c r="E146" s="134">
        <v>439476</v>
      </c>
      <c r="F146" s="52">
        <v>235275.015625</v>
      </c>
      <c r="G146" s="251">
        <f t="shared" si="67"/>
        <v>1867.924644835522</v>
      </c>
      <c r="H146" s="53">
        <v>4.831912732436261E-2</v>
      </c>
      <c r="J146" s="131">
        <v>416698.33115955559</v>
      </c>
      <c r="K146" s="54">
        <v>236045.09375</v>
      </c>
      <c r="L146" s="54">
        <f t="shared" si="68"/>
        <v>1765.3335832554478</v>
      </c>
      <c r="M146" s="127">
        <f t="shared" si="69"/>
        <v>3.273097753088372E-3</v>
      </c>
      <c r="N146" s="120">
        <f t="shared" si="70"/>
        <v>454672</v>
      </c>
      <c r="O146" s="125">
        <f t="shared" si="71"/>
        <v>5.4662251171154086E-2</v>
      </c>
      <c r="P146" s="55">
        <f t="shared" si="72"/>
        <v>5.8114263815729483E-2</v>
      </c>
      <c r="Q146" s="125">
        <f t="shared" si="73"/>
        <v>3.7431767338940825E-2</v>
      </c>
      <c r="R146" s="55">
        <f t="shared" si="74"/>
        <v>3.4047229674904617E-2</v>
      </c>
      <c r="S146" s="56">
        <f t="shared" si="75"/>
        <v>455926.36338304833</v>
      </c>
      <c r="T146" s="123">
        <f t="shared" si="76"/>
        <v>0</v>
      </c>
      <c r="U146" s="49">
        <f t="shared" si="77"/>
        <v>3.7431767338940825E-2</v>
      </c>
      <c r="V146" s="49">
        <f t="shared" si="60"/>
        <v>3.4047229674904617E-2</v>
      </c>
      <c r="W146" s="56">
        <f t="shared" si="78"/>
        <v>455926.36338304833</v>
      </c>
      <c r="X146" s="122">
        <f t="shared" si="79"/>
        <v>3.7431767338940825E-2</v>
      </c>
      <c r="Y146" s="55">
        <f t="shared" si="80"/>
        <v>3.4047229674904589E-2</v>
      </c>
      <c r="Z146" s="56">
        <f t="shared" si="81"/>
        <v>455926.36338304833</v>
      </c>
      <c r="AA146" s="124">
        <f t="shared" si="61"/>
        <v>455926.36338304833</v>
      </c>
      <c r="AB146" s="51">
        <f t="shared" si="62"/>
        <v>1931.5223042336515</v>
      </c>
      <c r="AC146" s="55">
        <f t="shared" si="63"/>
        <v>3.7431767338940825E-2</v>
      </c>
      <c r="AD146" s="55">
        <f t="shared" si="64"/>
        <v>3.4047229674904589E-2</v>
      </c>
      <c r="AE146" s="116"/>
      <c r="AF146" s="160">
        <v>435241.63802847726</v>
      </c>
      <c r="AG146" s="118">
        <f t="shared" si="65"/>
        <v>1843.8919068974601</v>
      </c>
      <c r="AH146" s="55">
        <f t="shared" si="82"/>
        <v>4.7524693290529552E-2</v>
      </c>
      <c r="AI146" s="55">
        <f t="shared" si="82"/>
        <v>4.7524693290529552E-2</v>
      </c>
      <c r="AJ146" s="119">
        <f t="shared" si="66"/>
        <v>0</v>
      </c>
      <c r="AL146" s="120">
        <v>321619</v>
      </c>
      <c r="AM146" s="50">
        <v>39788</v>
      </c>
      <c r="AN146" s="50">
        <v>93265</v>
      </c>
    </row>
    <row r="147" spans="1:40">
      <c r="A147" s="9" t="s">
        <v>318</v>
      </c>
      <c r="B147" s="23" t="s">
        <v>319</v>
      </c>
      <c r="E147" s="134">
        <v>245737</v>
      </c>
      <c r="F147" s="52">
        <v>138788.390625</v>
      </c>
      <c r="G147" s="251">
        <f t="shared" si="67"/>
        <v>1770.5875750369519</v>
      </c>
      <c r="H147" s="53">
        <v>-1.8516256874568704E-2</v>
      </c>
      <c r="J147" s="131">
        <v>251557.54512340014</v>
      </c>
      <c r="K147" s="54">
        <v>140016.703125</v>
      </c>
      <c r="L147" s="54">
        <f t="shared" si="68"/>
        <v>1796.6252561940555</v>
      </c>
      <c r="M147" s="127">
        <f t="shared" si="69"/>
        <v>8.8502539331178909E-3</v>
      </c>
      <c r="N147" s="120">
        <f t="shared" si="70"/>
        <v>256864</v>
      </c>
      <c r="O147" s="125">
        <f t="shared" si="71"/>
        <v>-2.3138026412783175E-2</v>
      </c>
      <c r="P147" s="55">
        <f t="shared" si="72"/>
        <v>-1.4492549888929784E-2</v>
      </c>
      <c r="Q147" s="125">
        <f t="shared" si="73"/>
        <v>4.5352907626535099E-2</v>
      </c>
      <c r="R147" s="55">
        <f t="shared" si="74"/>
        <v>3.6182430000000002E-2</v>
      </c>
      <c r="S147" s="56">
        <f t="shared" si="75"/>
        <v>256881.88746142187</v>
      </c>
      <c r="T147" s="123">
        <f t="shared" si="76"/>
        <v>0.41407285396942239</v>
      </c>
      <c r="U147" s="49">
        <f t="shared" si="77"/>
        <v>4.8315252070635584E-2</v>
      </c>
      <c r="V147" s="49">
        <f t="shared" si="60"/>
        <v>3.9118786939547054E-2</v>
      </c>
      <c r="W147" s="56">
        <f t="shared" si="78"/>
        <v>257609.84509808177</v>
      </c>
      <c r="X147" s="122">
        <f t="shared" si="79"/>
        <v>4.8315252070635584E-2</v>
      </c>
      <c r="Y147" s="55">
        <f t="shared" si="80"/>
        <v>3.9118786939547068E-2</v>
      </c>
      <c r="Z147" s="56">
        <f t="shared" si="81"/>
        <v>257609.84509808177</v>
      </c>
      <c r="AA147" s="124">
        <f t="shared" si="61"/>
        <v>257609.84509808177</v>
      </c>
      <c r="AB147" s="51">
        <f t="shared" si="62"/>
        <v>1839.8508131426322</v>
      </c>
      <c r="AC147" s="55">
        <f t="shared" si="63"/>
        <v>4.8315252070635584E-2</v>
      </c>
      <c r="AD147" s="55">
        <f t="shared" si="64"/>
        <v>3.911878693954729E-2</v>
      </c>
      <c r="AE147" s="116"/>
      <c r="AF147" s="160">
        <v>262508.80026833096</v>
      </c>
      <c r="AG147" s="118">
        <f t="shared" si="65"/>
        <v>1874.8391756801764</v>
      </c>
      <c r="AH147" s="55">
        <f t="shared" si="82"/>
        <v>-1.8662060720408546E-2</v>
      </c>
      <c r="AI147" s="55">
        <f t="shared" si="82"/>
        <v>-1.8662060720408546E-2</v>
      </c>
      <c r="AJ147" s="119">
        <f t="shared" si="66"/>
        <v>0</v>
      </c>
      <c r="AL147" s="120">
        <v>188025</v>
      </c>
      <c r="AM147" s="50">
        <v>22318</v>
      </c>
      <c r="AN147" s="50">
        <v>46521</v>
      </c>
    </row>
    <row r="148" spans="1:40">
      <c r="A148" s="9" t="s">
        <v>320</v>
      </c>
      <c r="B148" s="23" t="s">
        <v>321</v>
      </c>
      <c r="E148" s="134">
        <v>607736</v>
      </c>
      <c r="F148" s="52">
        <v>324853.5625</v>
      </c>
      <c r="G148" s="251">
        <f t="shared" si="67"/>
        <v>1870.7998623225812</v>
      </c>
      <c r="H148" s="53">
        <v>4.5666452444821148E-2</v>
      </c>
      <c r="J148" s="131">
        <v>580621.95923007338</v>
      </c>
      <c r="K148" s="54">
        <v>326410.09375</v>
      </c>
      <c r="L148" s="54">
        <f t="shared" si="68"/>
        <v>1778.8112878481516</v>
      </c>
      <c r="M148" s="127">
        <f t="shared" si="69"/>
        <v>4.7914858560309526E-3</v>
      </c>
      <c r="N148" s="120">
        <f t="shared" si="70"/>
        <v>632966</v>
      </c>
      <c r="O148" s="125">
        <f t="shared" si="71"/>
        <v>4.6698269569206197E-2</v>
      </c>
      <c r="P148" s="55">
        <f t="shared" si="72"/>
        <v>5.1713509523379164E-2</v>
      </c>
      <c r="Q148" s="125">
        <f t="shared" si="73"/>
        <v>4.0694227368050395E-2</v>
      </c>
      <c r="R148" s="55">
        <f t="shared" si="74"/>
        <v>3.5731534370469088E-2</v>
      </c>
      <c r="S148" s="56">
        <f t="shared" si="75"/>
        <v>632966</v>
      </c>
      <c r="T148" s="123">
        <f t="shared" si="76"/>
        <v>0</v>
      </c>
      <c r="U148" s="49">
        <f t="shared" si="77"/>
        <v>4.0694227368050395E-2</v>
      </c>
      <c r="V148" s="49">
        <f t="shared" si="60"/>
        <v>3.5731534370469088E-2</v>
      </c>
      <c r="W148" s="56">
        <f t="shared" si="78"/>
        <v>632966</v>
      </c>
      <c r="X148" s="122">
        <f t="shared" si="79"/>
        <v>4.0694227368050395E-2</v>
      </c>
      <c r="Y148" s="55">
        <f t="shared" si="80"/>
        <v>3.5731534370469165E-2</v>
      </c>
      <c r="Z148" s="56">
        <f t="shared" si="81"/>
        <v>632966</v>
      </c>
      <c r="AA148" s="124">
        <f t="shared" si="61"/>
        <v>632966</v>
      </c>
      <c r="AB148" s="51">
        <f t="shared" si="62"/>
        <v>1939.1741006783741</v>
      </c>
      <c r="AC148" s="55">
        <f t="shared" si="63"/>
        <v>4.1514736661971696E-2</v>
      </c>
      <c r="AD148" s="55">
        <f t="shared" si="64"/>
        <v>3.6548130953413027E-2</v>
      </c>
      <c r="AE148" s="116"/>
      <c r="AF148" s="160">
        <v>605971.01344528771</v>
      </c>
      <c r="AG148" s="118">
        <f t="shared" si="65"/>
        <v>1856.4714298002241</v>
      </c>
      <c r="AH148" s="55">
        <f t="shared" si="82"/>
        <v>4.4548313295103892E-2</v>
      </c>
      <c r="AI148" s="55">
        <f t="shared" si="82"/>
        <v>4.4548313295103892E-2</v>
      </c>
      <c r="AJ148" s="119">
        <f t="shared" si="66"/>
        <v>0</v>
      </c>
      <c r="AL148" s="120">
        <v>454528</v>
      </c>
      <c r="AM148" s="50">
        <v>52020</v>
      </c>
      <c r="AN148" s="50">
        <v>126418</v>
      </c>
    </row>
    <row r="149" spans="1:40">
      <c r="A149" s="9" t="s">
        <v>322</v>
      </c>
      <c r="B149" s="23" t="s">
        <v>323</v>
      </c>
      <c r="E149" s="134">
        <v>434507</v>
      </c>
      <c r="F149" s="52">
        <v>233047.328125</v>
      </c>
      <c r="G149" s="251">
        <f t="shared" si="67"/>
        <v>1864.4581918010349</v>
      </c>
      <c r="H149" s="53">
        <v>-1.4541026861865425E-2</v>
      </c>
      <c r="J149" s="131">
        <v>442255.13329560775</v>
      </c>
      <c r="K149" s="54">
        <v>234968.34375</v>
      </c>
      <c r="L149" s="54">
        <f t="shared" si="68"/>
        <v>1882.1902824754782</v>
      </c>
      <c r="M149" s="127">
        <f t="shared" si="69"/>
        <v>8.2430278881790997E-3</v>
      </c>
      <c r="N149" s="120">
        <f t="shared" si="70"/>
        <v>454191</v>
      </c>
      <c r="O149" s="125">
        <f t="shared" si="71"/>
        <v>-1.7519600593146389E-2</v>
      </c>
      <c r="P149" s="55">
        <f t="shared" si="72"/>
        <v>-9.4209872612464052E-3</v>
      </c>
      <c r="Q149" s="125">
        <f t="shared" si="73"/>
        <v>4.4723710667731176E-2</v>
      </c>
      <c r="R149" s="55">
        <f t="shared" si="74"/>
        <v>3.6182430000000002E-2</v>
      </c>
      <c r="S149" s="56">
        <f t="shared" si="75"/>
        <v>454191</v>
      </c>
      <c r="T149" s="123">
        <f t="shared" si="76"/>
        <v>0.2691710646070401</v>
      </c>
      <c r="U149" s="49">
        <f t="shared" si="77"/>
        <v>4.6648245105040065E-2</v>
      </c>
      <c r="V149" s="49">
        <f t="shared" si="60"/>
        <v>3.8091230144485004E-2</v>
      </c>
      <c r="W149" s="56">
        <f t="shared" si="78"/>
        <v>454775.98903585563</v>
      </c>
      <c r="X149" s="122">
        <f t="shared" si="79"/>
        <v>4.6648245105040065E-2</v>
      </c>
      <c r="Y149" s="55">
        <f t="shared" si="80"/>
        <v>3.80912301444849E-2</v>
      </c>
      <c r="Z149" s="56">
        <f t="shared" si="81"/>
        <v>454775.98903585563</v>
      </c>
      <c r="AA149" s="124">
        <f t="shared" si="61"/>
        <v>454775.98903585563</v>
      </c>
      <c r="AB149" s="51">
        <f t="shared" si="62"/>
        <v>1935.4776978796983</v>
      </c>
      <c r="AC149" s="55">
        <f t="shared" si="63"/>
        <v>4.6648245105040065E-2</v>
      </c>
      <c r="AD149" s="55">
        <f t="shared" si="64"/>
        <v>3.80912301444849E-2</v>
      </c>
      <c r="AE149" s="116"/>
      <c r="AF149" s="160">
        <v>461414.10001087212</v>
      </c>
      <c r="AG149" s="118">
        <f t="shared" si="65"/>
        <v>1963.7287842561648</v>
      </c>
      <c r="AH149" s="55">
        <f t="shared" si="82"/>
        <v>-1.4386450207871992E-2</v>
      </c>
      <c r="AI149" s="55">
        <f t="shared" si="82"/>
        <v>-1.4386450207872103E-2</v>
      </c>
      <c r="AJ149" s="119">
        <f t="shared" si="66"/>
        <v>0</v>
      </c>
      <c r="AL149" s="120">
        <v>334856</v>
      </c>
      <c r="AM149" s="50">
        <v>35870</v>
      </c>
      <c r="AN149" s="50">
        <v>83465</v>
      </c>
    </row>
    <row r="150" spans="1:40">
      <c r="A150" s="9" t="s">
        <v>324</v>
      </c>
      <c r="B150" s="23" t="s">
        <v>325</v>
      </c>
      <c r="E150" s="134">
        <v>437590</v>
      </c>
      <c r="F150" s="52">
        <v>203103.09375</v>
      </c>
      <c r="G150" s="251">
        <f t="shared" si="67"/>
        <v>2154.5215876358361</v>
      </c>
      <c r="H150" s="53">
        <v>3.6669610165041E-4</v>
      </c>
      <c r="J150" s="131">
        <v>439270.39668178174</v>
      </c>
      <c r="K150" s="54">
        <v>204745.75</v>
      </c>
      <c r="L150" s="54">
        <f t="shared" si="68"/>
        <v>2145.4432958036091</v>
      </c>
      <c r="M150" s="127">
        <f t="shared" si="69"/>
        <v>8.0877953145408465E-3</v>
      </c>
      <c r="N150" s="120">
        <f t="shared" si="70"/>
        <v>457449</v>
      </c>
      <c r="O150" s="125">
        <f t="shared" si="71"/>
        <v>-3.8254266494517353E-3</v>
      </c>
      <c r="P150" s="55">
        <f t="shared" si="72"/>
        <v>4.2314293973575445E-3</v>
      </c>
      <c r="Q150" s="125">
        <f t="shared" si="73"/>
        <v>4.456286140236343E-2</v>
      </c>
      <c r="R150" s="55">
        <f t="shared" si="74"/>
        <v>3.6182430000000002E-2</v>
      </c>
      <c r="S150" s="56">
        <f t="shared" si="75"/>
        <v>457449</v>
      </c>
      <c r="T150" s="123">
        <f t="shared" si="76"/>
        <v>0</v>
      </c>
      <c r="U150" s="49">
        <f t="shared" si="77"/>
        <v>4.456286140236343E-2</v>
      </c>
      <c r="V150" s="49">
        <f t="shared" si="60"/>
        <v>3.6182430000000002E-2</v>
      </c>
      <c r="W150" s="56">
        <f t="shared" si="78"/>
        <v>457449</v>
      </c>
      <c r="X150" s="122">
        <f t="shared" si="79"/>
        <v>4.456286140236343E-2</v>
      </c>
      <c r="Y150" s="55">
        <f t="shared" si="80"/>
        <v>3.6182429999999988E-2</v>
      </c>
      <c r="Z150" s="56">
        <f t="shared" si="81"/>
        <v>457449</v>
      </c>
      <c r="AA150" s="124">
        <f t="shared" si="61"/>
        <v>457449</v>
      </c>
      <c r="AB150" s="51">
        <f t="shared" si="62"/>
        <v>2234.2295261318</v>
      </c>
      <c r="AC150" s="55">
        <f t="shared" si="63"/>
        <v>4.538266413766312E-2</v>
      </c>
      <c r="AD150" s="55">
        <f t="shared" si="64"/>
        <v>3.6995655533638816E-2</v>
      </c>
      <c r="AE150" s="116"/>
      <c r="AF150" s="160">
        <v>458155.25726464984</v>
      </c>
      <c r="AG150" s="118">
        <f t="shared" si="65"/>
        <v>2237.6789616617184</v>
      </c>
      <c r="AH150" s="55">
        <f t="shared" si="82"/>
        <v>-1.5415238687130906E-3</v>
      </c>
      <c r="AI150" s="55">
        <f t="shared" si="82"/>
        <v>-1.5415238687129795E-3</v>
      </c>
      <c r="AJ150" s="119">
        <f t="shared" si="66"/>
        <v>0</v>
      </c>
      <c r="AL150" s="120">
        <v>337831</v>
      </c>
      <c r="AM150" s="50">
        <v>33488</v>
      </c>
      <c r="AN150" s="50">
        <v>86130</v>
      </c>
    </row>
    <row r="151" spans="1:40">
      <c r="A151" s="9" t="s">
        <v>326</v>
      </c>
      <c r="B151" s="23" t="s">
        <v>327</v>
      </c>
      <c r="E151" s="134">
        <v>1119385</v>
      </c>
      <c r="F151" s="52">
        <v>531866.75</v>
      </c>
      <c r="G151" s="251">
        <f t="shared" si="67"/>
        <v>2104.6342904496287</v>
      </c>
      <c r="H151" s="53">
        <v>-4.6535565800696066E-3</v>
      </c>
      <c r="J151" s="131">
        <v>1124095.8097307312</v>
      </c>
      <c r="K151" s="54">
        <v>535956.875</v>
      </c>
      <c r="L151" s="54">
        <f t="shared" si="68"/>
        <v>2097.3624225470212</v>
      </c>
      <c r="M151" s="127">
        <f t="shared" si="69"/>
        <v>7.6901310337598172E-3</v>
      </c>
      <c r="N151" s="120">
        <f t="shared" si="70"/>
        <v>1168163</v>
      </c>
      <c r="O151" s="125">
        <f t="shared" si="71"/>
        <v>-4.1907546402647489E-3</v>
      </c>
      <c r="P151" s="55">
        <f t="shared" si="72"/>
        <v>3.467148941181275E-3</v>
      </c>
      <c r="Q151" s="125">
        <f t="shared" si="73"/>
        <v>4.415080866157961E-2</v>
      </c>
      <c r="R151" s="55">
        <f t="shared" si="74"/>
        <v>3.6182430000000002E-2</v>
      </c>
      <c r="S151" s="56">
        <f t="shared" si="75"/>
        <v>1168806.7529536423</v>
      </c>
      <c r="T151" s="123">
        <f t="shared" si="76"/>
        <v>0</v>
      </c>
      <c r="U151" s="49">
        <f t="shared" si="77"/>
        <v>4.415080866157961E-2</v>
      </c>
      <c r="V151" s="49">
        <f t="shared" si="60"/>
        <v>3.6182430000000002E-2</v>
      </c>
      <c r="W151" s="56">
        <f t="shared" si="78"/>
        <v>1168806.7529536423</v>
      </c>
      <c r="X151" s="122">
        <f t="shared" si="79"/>
        <v>4.415080866157961E-2</v>
      </c>
      <c r="Y151" s="55">
        <f t="shared" si="80"/>
        <v>3.6182429999999988E-2</v>
      </c>
      <c r="Z151" s="56">
        <f t="shared" si="81"/>
        <v>1168806.7529536423</v>
      </c>
      <c r="AA151" s="124">
        <f t="shared" si="61"/>
        <v>1168806.7529536423</v>
      </c>
      <c r="AB151" s="51">
        <f t="shared" si="62"/>
        <v>2180.7850733394216</v>
      </c>
      <c r="AC151" s="55">
        <f t="shared" si="63"/>
        <v>4.415080866157961E-2</v>
      </c>
      <c r="AD151" s="55">
        <f t="shared" si="64"/>
        <v>3.6182429999999766E-2</v>
      </c>
      <c r="AE151" s="116"/>
      <c r="AF151" s="160">
        <v>1172207.2017106807</v>
      </c>
      <c r="AG151" s="118">
        <f t="shared" si="65"/>
        <v>2187.1297046253594</v>
      </c>
      <c r="AH151" s="55">
        <f t="shared" si="82"/>
        <v>-2.9008939307623161E-3</v>
      </c>
      <c r="AI151" s="55">
        <f t="shared" si="82"/>
        <v>-2.9008939307623161E-3</v>
      </c>
      <c r="AJ151" s="119">
        <f t="shared" si="66"/>
        <v>0</v>
      </c>
      <c r="AL151" s="120">
        <v>879412</v>
      </c>
      <c r="AM151" s="50">
        <v>88735</v>
      </c>
      <c r="AN151" s="50">
        <v>200016</v>
      </c>
    </row>
    <row r="152" spans="1:40">
      <c r="A152" s="9" t="s">
        <v>328</v>
      </c>
      <c r="B152" s="23" t="s">
        <v>329</v>
      </c>
      <c r="E152" s="134">
        <v>264326</v>
      </c>
      <c r="F152" s="52">
        <v>136575.90625</v>
      </c>
      <c r="G152" s="251">
        <f t="shared" si="67"/>
        <v>1935.3779686158957</v>
      </c>
      <c r="H152" s="53">
        <v>5.0559316266426846E-2</v>
      </c>
      <c r="J152" s="131">
        <v>250639.69928054351</v>
      </c>
      <c r="K152" s="54">
        <v>137233.96875</v>
      </c>
      <c r="L152" s="54">
        <f t="shared" si="68"/>
        <v>1826.3677831626035</v>
      </c>
      <c r="M152" s="127">
        <f t="shared" si="69"/>
        <v>4.8182912936007849E-3</v>
      </c>
      <c r="N152" s="120">
        <f t="shared" si="70"/>
        <v>274606</v>
      </c>
      <c r="O152" s="125">
        <f t="shared" si="71"/>
        <v>5.4605478536491781E-2</v>
      </c>
      <c r="P152" s="55">
        <f t="shared" si="72"/>
        <v>5.9686874931907941E-2</v>
      </c>
      <c r="Q152" s="125">
        <f t="shared" si="73"/>
        <v>3.8613757138531213E-2</v>
      </c>
      <c r="R152" s="55">
        <f t="shared" si="74"/>
        <v>3.3633410277018674E-2</v>
      </c>
      <c r="S152" s="56">
        <f t="shared" si="75"/>
        <v>274606</v>
      </c>
      <c r="T152" s="123">
        <f t="shared" si="76"/>
        <v>0</v>
      </c>
      <c r="U152" s="49">
        <f t="shared" si="77"/>
        <v>3.8613757138531213E-2</v>
      </c>
      <c r="V152" s="49">
        <f t="shared" si="60"/>
        <v>3.3633410277018674E-2</v>
      </c>
      <c r="W152" s="56">
        <f t="shared" si="78"/>
        <v>274606</v>
      </c>
      <c r="X152" s="122">
        <f t="shared" si="79"/>
        <v>3.8613757138531213E-2</v>
      </c>
      <c r="Y152" s="55">
        <f t="shared" si="80"/>
        <v>3.3633410277018605E-2</v>
      </c>
      <c r="Z152" s="56">
        <f t="shared" si="81"/>
        <v>274606</v>
      </c>
      <c r="AA152" s="124">
        <f t="shared" si="61"/>
        <v>274606</v>
      </c>
      <c r="AB152" s="51">
        <f t="shared" si="62"/>
        <v>2001.006037362743</v>
      </c>
      <c r="AC152" s="55">
        <f t="shared" si="63"/>
        <v>3.8891368991321285E-2</v>
      </c>
      <c r="AD152" s="55">
        <f t="shared" si="64"/>
        <v>3.3909690929147862E-2</v>
      </c>
      <c r="AE152" s="116"/>
      <c r="AF152" s="160">
        <v>261583.84598656782</v>
      </c>
      <c r="AG152" s="118">
        <f t="shared" si="65"/>
        <v>1906.1158718152121</v>
      </c>
      <c r="AH152" s="55">
        <f t="shared" si="82"/>
        <v>4.9781950274180309E-2</v>
      </c>
      <c r="AI152" s="55">
        <f t="shared" si="82"/>
        <v>4.9781950274180309E-2</v>
      </c>
      <c r="AJ152" s="119">
        <f t="shared" si="66"/>
        <v>0</v>
      </c>
      <c r="AL152" s="120">
        <v>199991</v>
      </c>
      <c r="AM152" s="50">
        <v>20108</v>
      </c>
      <c r="AN152" s="50">
        <v>54507</v>
      </c>
    </row>
    <row r="153" spans="1:40">
      <c r="A153" s="9" t="s">
        <v>330</v>
      </c>
      <c r="B153" s="23" t="s">
        <v>331</v>
      </c>
      <c r="E153" s="134">
        <v>542837</v>
      </c>
      <c r="F153" s="52">
        <v>279204.625</v>
      </c>
      <c r="G153" s="251">
        <f t="shared" si="67"/>
        <v>1944.2263895162912</v>
      </c>
      <c r="H153" s="53">
        <v>-2.7659553058396513E-2</v>
      </c>
      <c r="J153" s="131">
        <v>558761.42748726369</v>
      </c>
      <c r="K153" s="54">
        <v>281594.625</v>
      </c>
      <c r="L153" s="54">
        <f t="shared" si="68"/>
        <v>1984.2758983317372</v>
      </c>
      <c r="M153" s="127">
        <f t="shared" si="69"/>
        <v>8.5600301212775953E-3</v>
      </c>
      <c r="N153" s="120">
        <f t="shared" si="70"/>
        <v>568664</v>
      </c>
      <c r="O153" s="125">
        <f t="shared" si="71"/>
        <v>-2.8499511068391881E-2</v>
      </c>
      <c r="P153" s="55">
        <f t="shared" si="72"/>
        <v>-2.0183437620301281E-2</v>
      </c>
      <c r="Q153" s="125">
        <f t="shared" si="73"/>
        <v>4.5052182811938568E-2</v>
      </c>
      <c r="R153" s="55">
        <f t="shared" si="74"/>
        <v>3.6182430000000002E-2</v>
      </c>
      <c r="S153" s="56">
        <f t="shared" si="75"/>
        <v>568664</v>
      </c>
      <c r="T153" s="123">
        <f t="shared" si="76"/>
        <v>0.57666964629432227</v>
      </c>
      <c r="U153" s="49">
        <f t="shared" si="77"/>
        <v>4.9176584274462254E-2</v>
      </c>
      <c r="V153" s="49">
        <f t="shared" si="60"/>
        <v>4.0271826108655616E-2</v>
      </c>
      <c r="W153" s="56">
        <f t="shared" si="78"/>
        <v>569531.86947779625</v>
      </c>
      <c r="X153" s="122">
        <f t="shared" si="79"/>
        <v>4.9176584274462254E-2</v>
      </c>
      <c r="Y153" s="55">
        <f t="shared" si="80"/>
        <v>4.0271826108655651E-2</v>
      </c>
      <c r="Z153" s="56">
        <f t="shared" si="81"/>
        <v>569531.86947779625</v>
      </c>
      <c r="AA153" s="124">
        <f t="shared" si="61"/>
        <v>569531.86947779625</v>
      </c>
      <c r="AB153" s="51">
        <f t="shared" si="62"/>
        <v>2022.5239365907507</v>
      </c>
      <c r="AC153" s="55">
        <f t="shared" si="63"/>
        <v>4.9176584274462254E-2</v>
      </c>
      <c r="AD153" s="55">
        <f t="shared" si="64"/>
        <v>4.0271826108655651E-2</v>
      </c>
      <c r="AE153" s="116"/>
      <c r="AF153" s="160">
        <v>583324.89952599443</v>
      </c>
      <c r="AG153" s="118">
        <f t="shared" si="65"/>
        <v>2071.5058020940369</v>
      </c>
      <c r="AH153" s="55">
        <f t="shared" si="82"/>
        <v>-2.3645536234448983E-2</v>
      </c>
      <c r="AI153" s="55">
        <f t="shared" si="82"/>
        <v>-2.3645536234449094E-2</v>
      </c>
      <c r="AJ153" s="119">
        <f t="shared" si="66"/>
        <v>0</v>
      </c>
      <c r="AL153" s="120">
        <v>413087</v>
      </c>
      <c r="AM153" s="50">
        <v>43357</v>
      </c>
      <c r="AN153" s="50">
        <v>112220</v>
      </c>
    </row>
    <row r="154" spans="1:40">
      <c r="A154" s="9" t="s">
        <v>332</v>
      </c>
      <c r="B154" s="23" t="s">
        <v>333</v>
      </c>
      <c r="E154" s="134">
        <v>365479</v>
      </c>
      <c r="F154" s="52">
        <v>187932.59375</v>
      </c>
      <c r="G154" s="251">
        <f t="shared" si="67"/>
        <v>1944.7345067039494</v>
      </c>
      <c r="H154" s="53">
        <v>2.8609576074927423E-2</v>
      </c>
      <c r="J154" s="131">
        <v>354614.80247884663</v>
      </c>
      <c r="K154" s="54">
        <v>189173.8125</v>
      </c>
      <c r="L154" s="54">
        <f t="shared" si="68"/>
        <v>1874.5448843710681</v>
      </c>
      <c r="M154" s="127">
        <f t="shared" si="69"/>
        <v>6.6045954309084109E-3</v>
      </c>
      <c r="N154" s="120">
        <f t="shared" si="70"/>
        <v>381234</v>
      </c>
      <c r="O154" s="125">
        <f t="shared" si="71"/>
        <v>3.0636615970935033E-2</v>
      </c>
      <c r="P154" s="55">
        <f t="shared" si="72"/>
        <v>3.7443553855703415E-2</v>
      </c>
      <c r="Q154" s="125">
        <f t="shared" si="73"/>
        <v>4.3025995742765666E-2</v>
      </c>
      <c r="R154" s="55">
        <f t="shared" si="74"/>
        <v>3.6182430000000002E-2</v>
      </c>
      <c r="S154" s="56">
        <f t="shared" si="75"/>
        <v>381234</v>
      </c>
      <c r="T154" s="123">
        <f t="shared" si="76"/>
        <v>0</v>
      </c>
      <c r="U154" s="49">
        <f t="shared" si="77"/>
        <v>4.3025995742765666E-2</v>
      </c>
      <c r="V154" s="49">
        <f t="shared" si="60"/>
        <v>3.6182430000000002E-2</v>
      </c>
      <c r="W154" s="56">
        <f t="shared" si="78"/>
        <v>381234</v>
      </c>
      <c r="X154" s="122">
        <f t="shared" si="79"/>
        <v>4.3025995742765666E-2</v>
      </c>
      <c r="Y154" s="55">
        <f t="shared" si="80"/>
        <v>3.6182429999999988E-2</v>
      </c>
      <c r="Z154" s="56">
        <f t="shared" si="81"/>
        <v>381234</v>
      </c>
      <c r="AA154" s="124">
        <f t="shared" si="61"/>
        <v>381234</v>
      </c>
      <c r="AB154" s="51">
        <f t="shared" si="62"/>
        <v>2015.2577936758557</v>
      </c>
      <c r="AC154" s="55">
        <f t="shared" si="63"/>
        <v>4.3107811939947283E-2</v>
      </c>
      <c r="AD154" s="55">
        <f t="shared" si="64"/>
        <v>3.6263709379761755E-2</v>
      </c>
      <c r="AE154" s="116"/>
      <c r="AF154" s="160">
        <v>370012.4517775944</v>
      </c>
      <c r="AG154" s="118">
        <f t="shared" si="65"/>
        <v>1955.939074694043</v>
      </c>
      <c r="AH154" s="55">
        <f t="shared" si="82"/>
        <v>3.0327488084510801E-2</v>
      </c>
      <c r="AI154" s="55">
        <f t="shared" si="82"/>
        <v>3.0327488084510801E-2</v>
      </c>
      <c r="AJ154" s="119">
        <f t="shared" si="66"/>
        <v>0</v>
      </c>
      <c r="AL154" s="120">
        <v>279798</v>
      </c>
      <c r="AM154" s="50">
        <v>28024</v>
      </c>
      <c r="AN154" s="50">
        <v>73412</v>
      </c>
    </row>
    <row r="155" spans="1:40">
      <c r="A155" s="9" t="s">
        <v>334</v>
      </c>
      <c r="B155" s="23" t="s">
        <v>335</v>
      </c>
      <c r="E155" s="134">
        <v>400839</v>
      </c>
      <c r="F155" s="52">
        <v>230016.984375</v>
      </c>
      <c r="G155" s="251">
        <f t="shared" si="67"/>
        <v>1742.6495747223014</v>
      </c>
      <c r="H155" s="53">
        <v>3.1386165599505356E-2</v>
      </c>
      <c r="J155" s="131">
        <v>386621.08467693953</v>
      </c>
      <c r="K155" s="54">
        <v>230922</v>
      </c>
      <c r="L155" s="54">
        <f t="shared" si="68"/>
        <v>1674.2496803117049</v>
      </c>
      <c r="M155" s="127">
        <f t="shared" si="69"/>
        <v>3.9345599954676569E-3</v>
      </c>
      <c r="N155" s="120">
        <f t="shared" si="70"/>
        <v>416657</v>
      </c>
      <c r="O155" s="125">
        <f t="shared" si="71"/>
        <v>3.6774805841075509E-2</v>
      </c>
      <c r="P155" s="55">
        <f t="shared" si="72"/>
        <v>4.0854058516446745E-2</v>
      </c>
      <c r="Q155" s="125">
        <f t="shared" si="73"/>
        <v>4.0259351937084409E-2</v>
      </c>
      <c r="R155" s="55">
        <f t="shared" si="74"/>
        <v>3.6182430000000002E-2</v>
      </c>
      <c r="S155" s="56">
        <f t="shared" si="75"/>
        <v>416976.51837110898</v>
      </c>
      <c r="T155" s="123">
        <f t="shared" si="76"/>
        <v>0</v>
      </c>
      <c r="U155" s="49">
        <f t="shared" si="77"/>
        <v>4.0259351937084409E-2</v>
      </c>
      <c r="V155" s="49">
        <f t="shared" si="60"/>
        <v>3.6182430000000002E-2</v>
      </c>
      <c r="W155" s="56">
        <f t="shared" si="78"/>
        <v>416976.51837110898</v>
      </c>
      <c r="X155" s="122">
        <f t="shared" si="79"/>
        <v>4.0259351937084409E-2</v>
      </c>
      <c r="Y155" s="55">
        <f t="shared" si="80"/>
        <v>3.6182429999999988E-2</v>
      </c>
      <c r="Z155" s="56">
        <f t="shared" si="81"/>
        <v>416976.51837110898</v>
      </c>
      <c r="AA155" s="124">
        <f t="shared" si="61"/>
        <v>416976.51837110898</v>
      </c>
      <c r="AB155" s="51">
        <f t="shared" si="62"/>
        <v>1805.7028709742206</v>
      </c>
      <c r="AC155" s="55">
        <f t="shared" si="63"/>
        <v>4.0259351937084409E-2</v>
      </c>
      <c r="AD155" s="55">
        <f t="shared" si="64"/>
        <v>3.6182429999999766E-2</v>
      </c>
      <c r="AE155" s="116"/>
      <c r="AF155" s="160">
        <v>403014.05811305874</v>
      </c>
      <c r="AG155" s="118">
        <f t="shared" si="65"/>
        <v>1745.2389036690256</v>
      </c>
      <c r="AH155" s="55">
        <f t="shared" si="82"/>
        <v>3.4645094822308486E-2</v>
      </c>
      <c r="AI155" s="55">
        <f t="shared" si="82"/>
        <v>3.4645094822308486E-2</v>
      </c>
      <c r="AJ155" s="119">
        <f t="shared" si="66"/>
        <v>0</v>
      </c>
      <c r="AL155" s="120">
        <v>309933</v>
      </c>
      <c r="AM155" s="50">
        <v>34984</v>
      </c>
      <c r="AN155" s="50">
        <v>71740</v>
      </c>
    </row>
    <row r="156" spans="1:40">
      <c r="A156" s="9" t="s">
        <v>336</v>
      </c>
      <c r="B156" s="23" t="s">
        <v>337</v>
      </c>
      <c r="E156" s="134">
        <v>432590</v>
      </c>
      <c r="F156" s="52">
        <v>193872.28125</v>
      </c>
      <c r="G156" s="251">
        <f t="shared" si="67"/>
        <v>2231.3143333892658</v>
      </c>
      <c r="H156" s="53">
        <v>1.2461434859929899E-2</v>
      </c>
      <c r="J156" s="131">
        <v>428464.25492212269</v>
      </c>
      <c r="K156" s="54">
        <v>195219.4375</v>
      </c>
      <c r="L156" s="54">
        <f t="shared" si="68"/>
        <v>2194.7827552885083</v>
      </c>
      <c r="M156" s="127">
        <f t="shared" si="69"/>
        <v>6.9486790030743872E-3</v>
      </c>
      <c r="N156" s="120">
        <f t="shared" si="70"/>
        <v>450718</v>
      </c>
      <c r="O156" s="125">
        <f t="shared" si="71"/>
        <v>9.6291464935089888E-3</v>
      </c>
      <c r="P156" s="55">
        <f t="shared" si="72"/>
        <v>1.6644735344640171E-2</v>
      </c>
      <c r="Q156" s="125">
        <f t="shared" si="73"/>
        <v>4.3382529094695643E-2</v>
      </c>
      <c r="R156" s="55">
        <f t="shared" si="74"/>
        <v>3.6182430000000002E-2</v>
      </c>
      <c r="S156" s="56">
        <f t="shared" si="75"/>
        <v>451356.8482610744</v>
      </c>
      <c r="T156" s="123">
        <f t="shared" si="76"/>
        <v>0</v>
      </c>
      <c r="U156" s="49">
        <f t="shared" si="77"/>
        <v>4.3382529094695643E-2</v>
      </c>
      <c r="V156" s="49">
        <f t="shared" si="60"/>
        <v>3.6182430000000002E-2</v>
      </c>
      <c r="W156" s="56">
        <f t="shared" si="78"/>
        <v>451356.8482610744</v>
      </c>
      <c r="X156" s="122">
        <f t="shared" si="79"/>
        <v>4.3382529094695643E-2</v>
      </c>
      <c r="Y156" s="55">
        <f t="shared" si="80"/>
        <v>3.6182429999999988E-2</v>
      </c>
      <c r="Z156" s="56">
        <f t="shared" si="81"/>
        <v>451356.8482610744</v>
      </c>
      <c r="AA156" s="124">
        <f t="shared" si="61"/>
        <v>451356.8482610744</v>
      </c>
      <c r="AB156" s="51">
        <f t="shared" si="62"/>
        <v>2312.0487080651196</v>
      </c>
      <c r="AC156" s="55">
        <f t="shared" si="63"/>
        <v>4.3382529094695643E-2</v>
      </c>
      <c r="AD156" s="55">
        <f t="shared" si="64"/>
        <v>3.6182429999999988E-2</v>
      </c>
      <c r="AE156" s="116"/>
      <c r="AF156" s="160">
        <v>446647.47873321304</v>
      </c>
      <c r="AG156" s="118">
        <f t="shared" si="65"/>
        <v>2287.9252417332318</v>
      </c>
      <c r="AH156" s="55">
        <f t="shared" si="82"/>
        <v>1.0543817556561974E-2</v>
      </c>
      <c r="AI156" s="55">
        <f t="shared" si="82"/>
        <v>1.0543817556561752E-2</v>
      </c>
      <c r="AJ156" s="119">
        <f t="shared" si="66"/>
        <v>0</v>
      </c>
      <c r="AL156" s="120">
        <v>342041</v>
      </c>
      <c r="AM156" s="50">
        <v>38247</v>
      </c>
      <c r="AN156" s="50">
        <v>70430</v>
      </c>
    </row>
    <row r="157" spans="1:40">
      <c r="A157" s="9" t="s">
        <v>338</v>
      </c>
      <c r="B157" s="23" t="s">
        <v>339</v>
      </c>
      <c r="E157" s="134">
        <v>600656</v>
      </c>
      <c r="F157" s="52">
        <v>309786.53125</v>
      </c>
      <c r="G157" s="251">
        <f t="shared" si="67"/>
        <v>1938.9351679568865</v>
      </c>
      <c r="H157" s="53">
        <v>4.8021141483525209E-3</v>
      </c>
      <c r="J157" s="131">
        <v>597000.46081032744</v>
      </c>
      <c r="K157" s="54">
        <v>312239.15625</v>
      </c>
      <c r="L157" s="54">
        <f t="shared" si="68"/>
        <v>1911.9974188385522</v>
      </c>
      <c r="M157" s="127">
        <f t="shared" si="69"/>
        <v>7.9171453649180545E-3</v>
      </c>
      <c r="N157" s="120">
        <f t="shared" si="70"/>
        <v>627141</v>
      </c>
      <c r="O157" s="125">
        <f t="shared" si="71"/>
        <v>6.1231764958955548E-3</v>
      </c>
      <c r="P157" s="55">
        <f t="shared" si="72"/>
        <v>1.4088799939226737E-2</v>
      </c>
      <c r="Q157" s="125">
        <f t="shared" si="73"/>
        <v>4.438603692288412E-2</v>
      </c>
      <c r="R157" s="55">
        <f t="shared" si="74"/>
        <v>3.6182430000000002E-2</v>
      </c>
      <c r="S157" s="56">
        <f t="shared" si="75"/>
        <v>627316.73939395184</v>
      </c>
      <c r="T157" s="123">
        <f t="shared" si="76"/>
        <v>0</v>
      </c>
      <c r="U157" s="49">
        <f t="shared" si="77"/>
        <v>4.438603692288412E-2</v>
      </c>
      <c r="V157" s="49">
        <f t="shared" si="60"/>
        <v>3.6182430000000002E-2</v>
      </c>
      <c r="W157" s="56">
        <f t="shared" si="78"/>
        <v>627316.73939395184</v>
      </c>
      <c r="X157" s="122">
        <f t="shared" si="79"/>
        <v>4.438603692288412E-2</v>
      </c>
      <c r="Y157" s="55">
        <f t="shared" si="80"/>
        <v>3.6182429999999988E-2</v>
      </c>
      <c r="Z157" s="56">
        <f t="shared" si="81"/>
        <v>627316.73939395184</v>
      </c>
      <c r="AA157" s="124">
        <f t="shared" si="61"/>
        <v>627316.73939395184</v>
      </c>
      <c r="AB157" s="51">
        <f t="shared" si="62"/>
        <v>2009.0905539460246</v>
      </c>
      <c r="AC157" s="55">
        <f t="shared" si="63"/>
        <v>4.438603692288412E-2</v>
      </c>
      <c r="AD157" s="55">
        <f t="shared" si="64"/>
        <v>3.6182429999999766E-2</v>
      </c>
      <c r="AE157" s="116"/>
      <c r="AF157" s="160">
        <v>622957.94985175168</v>
      </c>
      <c r="AG157" s="118">
        <f t="shared" si="65"/>
        <v>1995.1307751836512</v>
      </c>
      <c r="AH157" s="55">
        <f t="shared" si="82"/>
        <v>6.9969241796135062E-3</v>
      </c>
      <c r="AI157" s="55">
        <f t="shared" si="82"/>
        <v>6.9969241796135062E-3</v>
      </c>
      <c r="AJ157" s="119">
        <f t="shared" si="66"/>
        <v>0</v>
      </c>
      <c r="AL157" s="120">
        <v>461711</v>
      </c>
      <c r="AM157" s="50">
        <v>49636</v>
      </c>
      <c r="AN157" s="50">
        <v>115794</v>
      </c>
    </row>
    <row r="158" spans="1:40">
      <c r="A158" s="9" t="s">
        <v>340</v>
      </c>
      <c r="B158" s="23" t="s">
        <v>341</v>
      </c>
      <c r="E158" s="134">
        <v>445617</v>
      </c>
      <c r="F158" s="52">
        <v>248844.328125</v>
      </c>
      <c r="G158" s="251">
        <f t="shared" si="67"/>
        <v>1790.7460594245763</v>
      </c>
      <c r="H158" s="53">
        <v>1.6655082314898095E-4</v>
      </c>
      <c r="J158" s="131">
        <v>446326.98156469973</v>
      </c>
      <c r="K158" s="54">
        <v>250708.53125</v>
      </c>
      <c r="L158" s="54">
        <f t="shared" si="68"/>
        <v>1780.2624399711158</v>
      </c>
      <c r="M158" s="127">
        <f t="shared" si="69"/>
        <v>7.491443100376971E-3</v>
      </c>
      <c r="N158" s="120">
        <f t="shared" si="70"/>
        <v>465858</v>
      </c>
      <c r="O158" s="125">
        <f t="shared" si="71"/>
        <v>-1.5907206913879923E-3</v>
      </c>
      <c r="P158" s="55">
        <f t="shared" si="72"/>
        <v>5.8888056154409174E-3</v>
      </c>
      <c r="Q158" s="125">
        <f t="shared" si="73"/>
        <v>4.394493171595526E-2</v>
      </c>
      <c r="R158" s="55">
        <f t="shared" si="74"/>
        <v>3.6182430000000002E-2</v>
      </c>
      <c r="S158" s="56">
        <f t="shared" si="75"/>
        <v>465858</v>
      </c>
      <c r="T158" s="123">
        <f t="shared" si="76"/>
        <v>0</v>
      </c>
      <c r="U158" s="49">
        <f t="shared" si="77"/>
        <v>4.394493171595526E-2</v>
      </c>
      <c r="V158" s="49">
        <f t="shared" si="60"/>
        <v>3.6182430000000002E-2</v>
      </c>
      <c r="W158" s="56">
        <f t="shared" si="78"/>
        <v>465858</v>
      </c>
      <c r="X158" s="122">
        <f t="shared" si="79"/>
        <v>4.394493171595526E-2</v>
      </c>
      <c r="Y158" s="55">
        <f t="shared" si="80"/>
        <v>3.6182429999999988E-2</v>
      </c>
      <c r="Z158" s="56">
        <f t="shared" si="81"/>
        <v>465858</v>
      </c>
      <c r="AA158" s="124">
        <f t="shared" si="61"/>
        <v>465858</v>
      </c>
      <c r="AB158" s="51">
        <f t="shared" si="62"/>
        <v>1858.1657260616255</v>
      </c>
      <c r="AC158" s="55">
        <f t="shared" si="63"/>
        <v>4.5422414315432258E-2</v>
      </c>
      <c r="AD158" s="55">
        <f t="shared" si="64"/>
        <v>3.7648926424952434E-2</v>
      </c>
      <c r="AE158" s="116"/>
      <c r="AF158" s="160">
        <v>465590.32566818933</v>
      </c>
      <c r="AG158" s="118">
        <f t="shared" si="65"/>
        <v>1857.0980546486262</v>
      </c>
      <c r="AH158" s="55">
        <f t="shared" si="82"/>
        <v>5.74913861078441E-4</v>
      </c>
      <c r="AI158" s="55">
        <f t="shared" si="82"/>
        <v>5.74913861078441E-4</v>
      </c>
      <c r="AJ158" s="119">
        <f t="shared" si="66"/>
        <v>0</v>
      </c>
      <c r="AL158" s="120">
        <v>338642</v>
      </c>
      <c r="AM158" s="50">
        <v>36506</v>
      </c>
      <c r="AN158" s="50">
        <v>90710</v>
      </c>
    </row>
    <row r="159" spans="1:40">
      <c r="A159" s="9" t="s">
        <v>342</v>
      </c>
      <c r="B159" s="23" t="s">
        <v>343</v>
      </c>
      <c r="E159" s="134">
        <v>701988</v>
      </c>
      <c r="F159" s="52">
        <v>379443.6875</v>
      </c>
      <c r="G159" s="251">
        <f t="shared" si="67"/>
        <v>1850.0452718692281</v>
      </c>
      <c r="H159" s="53">
        <v>2.1596852238122466E-2</v>
      </c>
      <c r="J159" s="131">
        <v>684836.31244284788</v>
      </c>
      <c r="K159" s="54">
        <v>381001.59375</v>
      </c>
      <c r="L159" s="54">
        <f t="shared" si="68"/>
        <v>1797.4631174173346</v>
      </c>
      <c r="M159" s="127">
        <f t="shared" si="69"/>
        <v>4.1057640470036905E-3</v>
      </c>
      <c r="N159" s="120">
        <f t="shared" si="70"/>
        <v>730132</v>
      </c>
      <c r="O159" s="125">
        <f t="shared" si="71"/>
        <v>2.5044944675861602E-2</v>
      </c>
      <c r="P159" s="55">
        <f t="shared" si="72"/>
        <v>2.9253537356274562E-2</v>
      </c>
      <c r="Q159" s="125">
        <f t="shared" si="73"/>
        <v>4.043675056723095E-2</v>
      </c>
      <c r="R159" s="55">
        <f t="shared" si="74"/>
        <v>3.6182430000000002E-2</v>
      </c>
      <c r="S159" s="56">
        <f t="shared" si="75"/>
        <v>730374.1136571893</v>
      </c>
      <c r="T159" s="123">
        <f t="shared" si="76"/>
        <v>0</v>
      </c>
      <c r="U159" s="49">
        <f t="shared" si="77"/>
        <v>4.043675056723095E-2</v>
      </c>
      <c r="V159" s="49">
        <f t="shared" si="60"/>
        <v>3.6182430000000002E-2</v>
      </c>
      <c r="W159" s="56">
        <f t="shared" si="78"/>
        <v>730374.1136571893</v>
      </c>
      <c r="X159" s="122">
        <f t="shared" si="79"/>
        <v>4.043675056723095E-2</v>
      </c>
      <c r="Y159" s="55">
        <f t="shared" si="80"/>
        <v>3.6182429999999988E-2</v>
      </c>
      <c r="Z159" s="56">
        <f t="shared" si="81"/>
        <v>730374.1136571893</v>
      </c>
      <c r="AA159" s="124">
        <f t="shared" si="61"/>
        <v>730374.1136571893</v>
      </c>
      <c r="AB159" s="51">
        <f t="shared" si="62"/>
        <v>1916.9844054154676</v>
      </c>
      <c r="AC159" s="55">
        <f t="shared" si="63"/>
        <v>4.043675056723095E-2</v>
      </c>
      <c r="AD159" s="55">
        <f t="shared" si="64"/>
        <v>3.6182429999999988E-2</v>
      </c>
      <c r="AE159" s="116"/>
      <c r="AF159" s="160">
        <v>714153.18327907473</v>
      </c>
      <c r="AG159" s="118">
        <f t="shared" si="65"/>
        <v>1874.4099630923781</v>
      </c>
      <c r="AH159" s="55">
        <f t="shared" si="82"/>
        <v>2.2713516872717943E-2</v>
      </c>
      <c r="AI159" s="55">
        <f t="shared" si="82"/>
        <v>2.2713516872717943E-2</v>
      </c>
      <c r="AJ159" s="119">
        <f t="shared" si="66"/>
        <v>0</v>
      </c>
      <c r="AL159" s="120">
        <v>538737</v>
      </c>
      <c r="AM159" s="50">
        <v>57432</v>
      </c>
      <c r="AN159" s="50">
        <v>133963</v>
      </c>
    </row>
    <row r="160" spans="1:40">
      <c r="A160" s="9" t="s">
        <v>344</v>
      </c>
      <c r="B160" s="23" t="s">
        <v>345</v>
      </c>
      <c r="E160" s="134">
        <v>452994</v>
      </c>
      <c r="F160" s="52">
        <v>210935</v>
      </c>
      <c r="G160" s="251">
        <f t="shared" si="67"/>
        <v>2147.552563585939</v>
      </c>
      <c r="H160" s="53">
        <v>-3.0897751573167875E-3</v>
      </c>
      <c r="J160" s="131">
        <v>455542.68536571169</v>
      </c>
      <c r="K160" s="54">
        <v>212064.75</v>
      </c>
      <c r="L160" s="54">
        <f t="shared" si="68"/>
        <v>2148.1301600841803</v>
      </c>
      <c r="M160" s="127">
        <f t="shared" si="69"/>
        <v>5.355915329366967E-3</v>
      </c>
      <c r="N160" s="120">
        <f t="shared" si="70"/>
        <v>471690</v>
      </c>
      <c r="O160" s="125">
        <f t="shared" si="71"/>
        <v>-5.5948332562196779E-3</v>
      </c>
      <c r="P160" s="55">
        <f t="shared" si="72"/>
        <v>-2.6888338005492951E-4</v>
      </c>
      <c r="Q160" s="125">
        <f t="shared" si="73"/>
        <v>4.1732135360857736E-2</v>
      </c>
      <c r="R160" s="55">
        <f t="shared" si="74"/>
        <v>3.6182430000000002E-2</v>
      </c>
      <c r="S160" s="56">
        <f t="shared" si="75"/>
        <v>471898.40692565637</v>
      </c>
      <c r="T160" s="123">
        <f t="shared" si="76"/>
        <v>7.6823822872836992E-3</v>
      </c>
      <c r="U160" s="49">
        <f t="shared" si="77"/>
        <v>4.1786906003805857E-2</v>
      </c>
      <c r="V160" s="49">
        <f t="shared" si="60"/>
        <v>3.623690885879325E-2</v>
      </c>
      <c r="W160" s="56">
        <f t="shared" si="78"/>
        <v>471923.21769828803</v>
      </c>
      <c r="X160" s="122">
        <f t="shared" si="79"/>
        <v>4.1786906003805857E-2</v>
      </c>
      <c r="Y160" s="55">
        <f t="shared" si="80"/>
        <v>3.6236908858793271E-2</v>
      </c>
      <c r="Z160" s="56">
        <f t="shared" si="81"/>
        <v>471923.21769828803</v>
      </c>
      <c r="AA160" s="124">
        <f t="shared" si="61"/>
        <v>471923.21769828803</v>
      </c>
      <c r="AB160" s="51">
        <f t="shared" si="62"/>
        <v>2225.3732301020705</v>
      </c>
      <c r="AC160" s="55">
        <f t="shared" si="63"/>
        <v>4.1786906003805857E-2</v>
      </c>
      <c r="AD160" s="55">
        <f t="shared" si="64"/>
        <v>3.6236908858793271E-2</v>
      </c>
      <c r="AE160" s="116"/>
      <c r="AF160" s="160">
        <v>475266.77568920871</v>
      </c>
      <c r="AG160" s="118">
        <f t="shared" si="65"/>
        <v>2241.1399145270902</v>
      </c>
      <c r="AH160" s="55">
        <f t="shared" si="82"/>
        <v>-7.0351182997633321E-3</v>
      </c>
      <c r="AI160" s="55">
        <f t="shared" si="82"/>
        <v>-7.0351182997634432E-3</v>
      </c>
      <c r="AJ160" s="119">
        <f t="shared" si="66"/>
        <v>0</v>
      </c>
      <c r="AL160" s="120">
        <v>350410</v>
      </c>
      <c r="AM160" s="50">
        <v>36805</v>
      </c>
      <c r="AN160" s="50">
        <v>84475</v>
      </c>
    </row>
    <row r="161" spans="1:40">
      <c r="A161" s="9" t="s">
        <v>346</v>
      </c>
      <c r="B161" s="23" t="s">
        <v>347</v>
      </c>
      <c r="E161" s="134">
        <v>188208</v>
      </c>
      <c r="F161" s="52">
        <v>98114.6796875</v>
      </c>
      <c r="G161" s="251">
        <f t="shared" si="67"/>
        <v>1918.2450638319524</v>
      </c>
      <c r="H161" s="53">
        <v>9.3925330410820074E-3</v>
      </c>
      <c r="J161" s="131">
        <v>185856.21674514117</v>
      </c>
      <c r="K161" s="54">
        <v>98375.65625</v>
      </c>
      <c r="L161" s="54">
        <f t="shared" si="68"/>
        <v>1889.2500830980853</v>
      </c>
      <c r="M161" s="127">
        <f t="shared" si="69"/>
        <v>2.659913514789336E-3</v>
      </c>
      <c r="N161" s="120">
        <f t="shared" si="70"/>
        <v>195654</v>
      </c>
      <c r="O161" s="125">
        <f t="shared" si="71"/>
        <v>1.2653777721536974E-2</v>
      </c>
      <c r="P161" s="55">
        <f t="shared" si="72"/>
        <v>1.5347349190701021E-2</v>
      </c>
      <c r="Q161" s="125">
        <f t="shared" si="73"/>
        <v>3.8938585649344271E-2</v>
      </c>
      <c r="R161" s="55">
        <f t="shared" si="74"/>
        <v>3.6182430000000002E-2</v>
      </c>
      <c r="S161" s="56">
        <f t="shared" si="75"/>
        <v>195654</v>
      </c>
      <c r="T161" s="123">
        <f t="shared" si="76"/>
        <v>0</v>
      </c>
      <c r="U161" s="49">
        <f t="shared" si="77"/>
        <v>3.8938585649344271E-2</v>
      </c>
      <c r="V161" s="49">
        <f t="shared" si="60"/>
        <v>3.6182430000000002E-2</v>
      </c>
      <c r="W161" s="56">
        <f t="shared" si="78"/>
        <v>195654</v>
      </c>
      <c r="X161" s="122">
        <f t="shared" si="79"/>
        <v>3.8938585649344271E-2</v>
      </c>
      <c r="Y161" s="55">
        <f t="shared" si="80"/>
        <v>3.6182429999999988E-2</v>
      </c>
      <c r="Z161" s="56">
        <f t="shared" si="81"/>
        <v>195654</v>
      </c>
      <c r="AA161" s="124">
        <f t="shared" si="61"/>
        <v>195654</v>
      </c>
      <c r="AB161" s="51">
        <f t="shared" si="62"/>
        <v>1988.845690673601</v>
      </c>
      <c r="AC161" s="55">
        <f t="shared" si="63"/>
        <v>3.9562611578678908E-2</v>
      </c>
      <c r="AD161" s="55">
        <f t="shared" si="64"/>
        <v>3.680480047768997E-2</v>
      </c>
      <c r="AE161" s="116"/>
      <c r="AF161" s="160">
        <v>193979.48223861781</v>
      </c>
      <c r="AG161" s="118">
        <f t="shared" si="65"/>
        <v>1971.824022659242</v>
      </c>
      <c r="AH161" s="55">
        <f t="shared" si="82"/>
        <v>8.632447834469037E-3</v>
      </c>
      <c r="AI161" s="55">
        <f t="shared" si="82"/>
        <v>8.632447834469037E-3</v>
      </c>
      <c r="AJ161" s="119">
        <f t="shared" si="66"/>
        <v>0</v>
      </c>
      <c r="AL161" s="120">
        <v>143609</v>
      </c>
      <c r="AM161" s="50">
        <v>14575</v>
      </c>
      <c r="AN161" s="50">
        <v>37470</v>
      </c>
    </row>
    <row r="162" spans="1:40">
      <c r="A162" s="9" t="s">
        <v>348</v>
      </c>
      <c r="B162" s="23" t="s">
        <v>349</v>
      </c>
      <c r="E162" s="134">
        <v>239966</v>
      </c>
      <c r="F162" s="52">
        <v>117802.734375</v>
      </c>
      <c r="G162" s="251">
        <f t="shared" si="67"/>
        <v>2037.0155351073529</v>
      </c>
      <c r="H162" s="53">
        <v>6.5672813874928515E-4</v>
      </c>
      <c r="J162" s="131">
        <v>240077.48626138415</v>
      </c>
      <c r="K162" s="54">
        <v>118892.546875</v>
      </c>
      <c r="L162" s="54">
        <f t="shared" si="68"/>
        <v>2019.2812129240895</v>
      </c>
      <c r="M162" s="127">
        <f t="shared" si="69"/>
        <v>9.2511647185609114E-3</v>
      </c>
      <c r="N162" s="120">
        <f t="shared" si="70"/>
        <v>250877</v>
      </c>
      <c r="O162" s="125">
        <f t="shared" si="71"/>
        <v>-4.6437616088157441E-4</v>
      </c>
      <c r="P162" s="55">
        <f t="shared" si="72"/>
        <v>8.7824925373234386E-3</v>
      </c>
      <c r="Q162" s="125">
        <f t="shared" si="73"/>
        <v>4.5768324338408606E-2</v>
      </c>
      <c r="R162" s="55">
        <f t="shared" si="74"/>
        <v>3.6182430000000002E-2</v>
      </c>
      <c r="S162" s="56">
        <f t="shared" si="75"/>
        <v>250948.84171819055</v>
      </c>
      <c r="T162" s="123">
        <f t="shared" si="76"/>
        <v>0</v>
      </c>
      <c r="U162" s="49">
        <f t="shared" si="77"/>
        <v>4.5768324338408606E-2</v>
      </c>
      <c r="V162" s="49">
        <f t="shared" si="60"/>
        <v>3.6182430000000002E-2</v>
      </c>
      <c r="W162" s="56">
        <f t="shared" si="78"/>
        <v>250948.84171819055</v>
      </c>
      <c r="X162" s="122">
        <f t="shared" si="79"/>
        <v>4.5768324338408606E-2</v>
      </c>
      <c r="Y162" s="55">
        <f t="shared" si="80"/>
        <v>3.6182429999999988E-2</v>
      </c>
      <c r="Z162" s="56">
        <f t="shared" si="81"/>
        <v>250948.84171819055</v>
      </c>
      <c r="AA162" s="124">
        <f t="shared" si="61"/>
        <v>250948.84171819055</v>
      </c>
      <c r="AB162" s="51">
        <f t="shared" si="62"/>
        <v>2110.7197071152873</v>
      </c>
      <c r="AC162" s="55">
        <f t="shared" si="63"/>
        <v>4.5768324338408606E-2</v>
      </c>
      <c r="AD162" s="55">
        <f t="shared" si="64"/>
        <v>3.6182429999999988E-2</v>
      </c>
      <c r="AE162" s="116"/>
      <c r="AF162" s="160">
        <v>250479.54282892015</v>
      </c>
      <c r="AG162" s="118">
        <f t="shared" si="65"/>
        <v>2106.7724547297885</v>
      </c>
      <c r="AH162" s="55">
        <f t="shared" si="82"/>
        <v>1.8736016681049072E-3</v>
      </c>
      <c r="AI162" s="55">
        <f t="shared" si="82"/>
        <v>1.8736016681046852E-3</v>
      </c>
      <c r="AJ162" s="119">
        <f t="shared" si="66"/>
        <v>0</v>
      </c>
      <c r="AL162" s="120">
        <v>185018</v>
      </c>
      <c r="AM162" s="50">
        <v>19530</v>
      </c>
      <c r="AN162" s="50">
        <v>46329</v>
      </c>
    </row>
    <row r="163" spans="1:40">
      <c r="A163" s="9" t="s">
        <v>350</v>
      </c>
      <c r="B163" s="23" t="s">
        <v>351</v>
      </c>
      <c r="E163" s="134">
        <v>345303</v>
      </c>
      <c r="F163" s="52">
        <v>150796.78125</v>
      </c>
      <c r="G163" s="251">
        <f t="shared" si="67"/>
        <v>2289.8565681421005</v>
      </c>
      <c r="H163" s="53">
        <v>-8.3594765782991631E-3</v>
      </c>
      <c r="J163" s="131">
        <v>349558.39767496823</v>
      </c>
      <c r="K163" s="54">
        <v>152111.375</v>
      </c>
      <c r="L163" s="54">
        <f t="shared" si="68"/>
        <v>2298.042455240236</v>
      </c>
      <c r="M163" s="127">
        <f t="shared" si="69"/>
        <v>8.7176512595490419E-3</v>
      </c>
      <c r="N163" s="120">
        <f t="shared" si="70"/>
        <v>360701</v>
      </c>
      <c r="O163" s="125">
        <f t="shared" si="71"/>
        <v>-1.2173638806197595E-2</v>
      </c>
      <c r="P163" s="55">
        <f t="shared" si="72"/>
        <v>-3.5621130843206394E-3</v>
      </c>
      <c r="Q163" s="125">
        <f t="shared" si="73"/>
        <v>4.5215507066012073E-2</v>
      </c>
      <c r="R163" s="55">
        <f t="shared" si="74"/>
        <v>3.6182430000000002E-2</v>
      </c>
      <c r="S163" s="56">
        <f t="shared" si="75"/>
        <v>360916.05023641518</v>
      </c>
      <c r="T163" s="123">
        <f t="shared" si="76"/>
        <v>0.10177465955201825</v>
      </c>
      <c r="U163" s="49">
        <f t="shared" si="77"/>
        <v>4.594352380632527E-2</v>
      </c>
      <c r="V163" s="49">
        <f t="shared" si="60"/>
        <v>3.6904154993514494E-2</v>
      </c>
      <c r="W163" s="56">
        <f t="shared" si="78"/>
        <v>361167.43660089554</v>
      </c>
      <c r="X163" s="122">
        <f t="shared" si="79"/>
        <v>4.594352380632527E-2</v>
      </c>
      <c r="Y163" s="55">
        <f t="shared" si="80"/>
        <v>3.6904154993514515E-2</v>
      </c>
      <c r="Z163" s="56">
        <f t="shared" si="81"/>
        <v>361167.43660089554</v>
      </c>
      <c r="AA163" s="124">
        <f t="shared" si="61"/>
        <v>361167.43660089554</v>
      </c>
      <c r="AB163" s="51">
        <f t="shared" si="62"/>
        <v>2374.3617898457333</v>
      </c>
      <c r="AC163" s="55">
        <f t="shared" si="63"/>
        <v>4.594352380632527E-2</v>
      </c>
      <c r="AD163" s="55">
        <f t="shared" si="64"/>
        <v>3.6904154993514293E-2</v>
      </c>
      <c r="AE163" s="116"/>
      <c r="AF163" s="160">
        <v>364713.72554231406</v>
      </c>
      <c r="AG163" s="118">
        <f t="shared" si="65"/>
        <v>2397.6755554429383</v>
      </c>
      <c r="AH163" s="55">
        <f t="shared" si="82"/>
        <v>-9.72348637591125E-3</v>
      </c>
      <c r="AI163" s="55">
        <f t="shared" si="82"/>
        <v>-9.723486375911361E-3</v>
      </c>
      <c r="AJ163" s="119">
        <f t="shared" si="66"/>
        <v>0</v>
      </c>
      <c r="AL163" s="120">
        <v>268919</v>
      </c>
      <c r="AM163" s="50">
        <v>27902</v>
      </c>
      <c r="AN163" s="50">
        <v>63880</v>
      </c>
    </row>
    <row r="164" spans="1:40">
      <c r="A164" s="9" t="s">
        <v>352</v>
      </c>
      <c r="B164" s="23" t="s">
        <v>353</v>
      </c>
      <c r="E164" s="134">
        <v>412797</v>
      </c>
      <c r="F164" s="52">
        <v>230728.5625</v>
      </c>
      <c r="G164" s="251">
        <f t="shared" si="67"/>
        <v>1789.1022920060016</v>
      </c>
      <c r="H164" s="53">
        <v>-1.0976547693829497E-2</v>
      </c>
      <c r="J164" s="131">
        <v>417978.26206586469</v>
      </c>
      <c r="K164" s="54">
        <v>231693.875</v>
      </c>
      <c r="L164" s="54">
        <f t="shared" si="68"/>
        <v>1804.0108400183849</v>
      </c>
      <c r="M164" s="127">
        <f t="shared" si="69"/>
        <v>4.1837581335426588E-3</v>
      </c>
      <c r="N164" s="120">
        <f t="shared" si="70"/>
        <v>430163</v>
      </c>
      <c r="O164" s="125">
        <f t="shared" si="71"/>
        <v>-1.2396008443731565E-2</v>
      </c>
      <c r="P164" s="55">
        <f t="shared" si="72"/>
        <v>-8.2641122113387144E-3</v>
      </c>
      <c r="Q164" s="125">
        <f t="shared" si="73"/>
        <v>4.0517566669346472E-2</v>
      </c>
      <c r="R164" s="55">
        <f t="shared" si="74"/>
        <v>3.6182430000000002E-2</v>
      </c>
      <c r="S164" s="56">
        <f t="shared" si="75"/>
        <v>430163</v>
      </c>
      <c r="T164" s="123">
        <f t="shared" si="76"/>
        <v>0.23611749175253469</v>
      </c>
      <c r="U164" s="49">
        <f t="shared" si="77"/>
        <v>4.2198975952459028E-2</v>
      </c>
      <c r="V164" s="49">
        <f t="shared" si="60"/>
        <v>3.7856833981834558E-2</v>
      </c>
      <c r="W164" s="56">
        <f t="shared" si="78"/>
        <v>430216.61067624722</v>
      </c>
      <c r="X164" s="122">
        <f t="shared" si="79"/>
        <v>4.2198975952459028E-2</v>
      </c>
      <c r="Y164" s="55">
        <f t="shared" si="80"/>
        <v>3.7856833981834592E-2</v>
      </c>
      <c r="Z164" s="56">
        <f t="shared" si="81"/>
        <v>430216.61067624722</v>
      </c>
      <c r="AA164" s="124">
        <f t="shared" si="61"/>
        <v>430216.61067624722</v>
      </c>
      <c r="AB164" s="51">
        <f t="shared" si="62"/>
        <v>1856.8320404509925</v>
      </c>
      <c r="AC164" s="55">
        <f t="shared" si="63"/>
        <v>4.2198975952459028E-2</v>
      </c>
      <c r="AD164" s="55">
        <f t="shared" si="64"/>
        <v>3.7856833981834592E-2</v>
      </c>
      <c r="AE164" s="116"/>
      <c r="AF164" s="160">
        <v>435805.35343770729</v>
      </c>
      <c r="AG164" s="118">
        <f t="shared" si="65"/>
        <v>1880.9532769811344</v>
      </c>
      <c r="AH164" s="55">
        <f t="shared" si="82"/>
        <v>-1.2823942426074209E-2</v>
      </c>
      <c r="AI164" s="55">
        <f t="shared" si="82"/>
        <v>-1.282394242607432E-2</v>
      </c>
      <c r="AJ164" s="119">
        <f t="shared" si="66"/>
        <v>0</v>
      </c>
      <c r="AL164" s="120">
        <v>320171</v>
      </c>
      <c r="AM164" s="50">
        <v>35347</v>
      </c>
      <c r="AN164" s="50">
        <v>74645</v>
      </c>
    </row>
    <row r="165" spans="1:40">
      <c r="A165" s="9" t="s">
        <v>354</v>
      </c>
      <c r="B165" s="23" t="s">
        <v>355</v>
      </c>
      <c r="E165" s="134">
        <v>396394</v>
      </c>
      <c r="F165" s="52">
        <v>208981.4375</v>
      </c>
      <c r="G165" s="251">
        <f t="shared" si="67"/>
        <v>1896.790474512838</v>
      </c>
      <c r="H165" s="53">
        <v>-7.6045634328555378E-3</v>
      </c>
      <c r="J165" s="131">
        <v>399127.41442957526</v>
      </c>
      <c r="K165" s="54">
        <v>209961.46875</v>
      </c>
      <c r="L165" s="54">
        <f t="shared" si="68"/>
        <v>1900.9555267724584</v>
      </c>
      <c r="M165" s="127">
        <f t="shared" si="69"/>
        <v>4.6895612439261658E-3</v>
      </c>
      <c r="N165" s="120">
        <f t="shared" si="70"/>
        <v>414081</v>
      </c>
      <c r="O165" s="125">
        <f t="shared" si="71"/>
        <v>-6.8484757767937054E-3</v>
      </c>
      <c r="P165" s="55">
        <f t="shared" si="72"/>
        <v>-2.1910308794503841E-3</v>
      </c>
      <c r="Q165" s="125">
        <f t="shared" si="73"/>
        <v>4.1041670965365151E-2</v>
      </c>
      <c r="R165" s="55">
        <f t="shared" si="74"/>
        <v>3.6182430000000002E-2</v>
      </c>
      <c r="S165" s="56">
        <f t="shared" si="75"/>
        <v>414081</v>
      </c>
      <c r="T165" s="123">
        <f t="shared" si="76"/>
        <v>6.2600882270010968E-2</v>
      </c>
      <c r="U165" s="49">
        <f t="shared" si="77"/>
        <v>4.1487680795719628E-2</v>
      </c>
      <c r="V165" s="49">
        <f t="shared" si="60"/>
        <v>3.6626358002797524E-2</v>
      </c>
      <c r="W165" s="56">
        <f t="shared" si="78"/>
        <v>414081</v>
      </c>
      <c r="X165" s="122">
        <f t="shared" si="79"/>
        <v>4.1487680795719628E-2</v>
      </c>
      <c r="Y165" s="55">
        <f t="shared" si="80"/>
        <v>3.6626358002797454E-2</v>
      </c>
      <c r="Z165" s="56">
        <f t="shared" si="81"/>
        <v>414081</v>
      </c>
      <c r="AA165" s="124">
        <f t="shared" si="61"/>
        <v>414081</v>
      </c>
      <c r="AB165" s="51">
        <f t="shared" si="62"/>
        <v>1972.1761448194288</v>
      </c>
      <c r="AC165" s="55">
        <f t="shared" si="63"/>
        <v>4.4619747019379652E-2</v>
      </c>
      <c r="AD165" s="55">
        <f t="shared" si="64"/>
        <v>3.9743804768922919E-2</v>
      </c>
      <c r="AE165" s="116"/>
      <c r="AF165" s="160">
        <v>416095.13589257799</v>
      </c>
      <c r="AG165" s="118">
        <f t="shared" si="65"/>
        <v>1981.7690282402257</v>
      </c>
      <c r="AH165" s="55">
        <f t="shared" si="82"/>
        <v>-4.8405658197792079E-3</v>
      </c>
      <c r="AI165" s="55">
        <f t="shared" si="82"/>
        <v>-4.8405658197793189E-3</v>
      </c>
      <c r="AJ165" s="119">
        <f t="shared" si="66"/>
        <v>0</v>
      </c>
      <c r="AL165" s="120">
        <v>305844</v>
      </c>
      <c r="AM165" s="50">
        <v>32144</v>
      </c>
      <c r="AN165" s="50">
        <v>76093</v>
      </c>
    </row>
    <row r="166" spans="1:40">
      <c r="A166" s="9" t="s">
        <v>356</v>
      </c>
      <c r="B166" s="23" t="s">
        <v>357</v>
      </c>
      <c r="E166" s="134">
        <v>317430</v>
      </c>
      <c r="F166" s="52">
        <v>146765.703125</v>
      </c>
      <c r="G166" s="251">
        <f t="shared" si="67"/>
        <v>2162.8350032816975</v>
      </c>
      <c r="H166" s="53">
        <v>1.3573693114472762E-2</v>
      </c>
      <c r="J166" s="131">
        <v>313149.25185437332</v>
      </c>
      <c r="K166" s="54">
        <v>147338.4375</v>
      </c>
      <c r="L166" s="54">
        <f t="shared" si="68"/>
        <v>2125.3737800387175</v>
      </c>
      <c r="M166" s="127">
        <f t="shared" si="69"/>
        <v>3.9023720311017751E-3</v>
      </c>
      <c r="N166" s="120">
        <f t="shared" si="70"/>
        <v>329593</v>
      </c>
      <c r="O166" s="125">
        <f t="shared" si="71"/>
        <v>1.3669993207000797E-2</v>
      </c>
      <c r="P166" s="55">
        <f t="shared" si="72"/>
        <v>1.762571063725904E-2</v>
      </c>
      <c r="Q166" s="125">
        <f t="shared" si="73"/>
        <v>4.0225999333951101E-2</v>
      </c>
      <c r="R166" s="55">
        <f t="shared" si="74"/>
        <v>3.6182430000000002E-2</v>
      </c>
      <c r="S166" s="56">
        <f t="shared" si="75"/>
        <v>330198.93896857608</v>
      </c>
      <c r="T166" s="123">
        <f t="shared" si="76"/>
        <v>0</v>
      </c>
      <c r="U166" s="49">
        <f t="shared" si="77"/>
        <v>4.0225999333951101E-2</v>
      </c>
      <c r="V166" s="49">
        <f t="shared" si="60"/>
        <v>3.6182430000000002E-2</v>
      </c>
      <c r="W166" s="56">
        <f t="shared" si="78"/>
        <v>330198.93896857608</v>
      </c>
      <c r="X166" s="122">
        <f t="shared" si="79"/>
        <v>4.0225999333951101E-2</v>
      </c>
      <c r="Y166" s="55">
        <f t="shared" si="80"/>
        <v>3.6182429999999988E-2</v>
      </c>
      <c r="Z166" s="56">
        <f t="shared" si="81"/>
        <v>330198.93896857608</v>
      </c>
      <c r="AA166" s="124">
        <f t="shared" si="61"/>
        <v>330198.93896857608</v>
      </c>
      <c r="AB166" s="51">
        <f t="shared" si="62"/>
        <v>2241.091629389487</v>
      </c>
      <c r="AC166" s="55">
        <f t="shared" si="63"/>
        <v>4.0225999333951101E-2</v>
      </c>
      <c r="AD166" s="55">
        <f t="shared" si="64"/>
        <v>3.6182429999999988E-2</v>
      </c>
      <c r="AE166" s="116"/>
      <c r="AF166" s="160">
        <v>326248.80540873547</v>
      </c>
      <c r="AG166" s="118">
        <f t="shared" si="65"/>
        <v>2214.2816969179239</v>
      </c>
      <c r="AH166" s="55">
        <f t="shared" si="82"/>
        <v>1.2107733405772203E-2</v>
      </c>
      <c r="AI166" s="55">
        <f t="shared" si="82"/>
        <v>1.2107733405772203E-2</v>
      </c>
      <c r="AJ166" s="119">
        <f t="shared" si="66"/>
        <v>0</v>
      </c>
      <c r="AL166" s="120">
        <v>255586</v>
      </c>
      <c r="AM166" s="50">
        <v>25613</v>
      </c>
      <c r="AN166" s="50">
        <v>48394</v>
      </c>
    </row>
    <row r="167" spans="1:40">
      <c r="A167" s="9" t="s">
        <v>358</v>
      </c>
      <c r="B167" s="23" t="s">
        <v>359</v>
      </c>
      <c r="E167" s="134">
        <v>1318609</v>
      </c>
      <c r="F167" s="52">
        <v>754489.25</v>
      </c>
      <c r="G167" s="251">
        <f t="shared" si="67"/>
        <v>1747.6842778078017</v>
      </c>
      <c r="H167" s="53">
        <v>-1.1330147818221503E-2</v>
      </c>
      <c r="J167" s="131">
        <v>1334468.3019062588</v>
      </c>
      <c r="K167" s="54">
        <v>756511.25</v>
      </c>
      <c r="L167" s="54">
        <f t="shared" si="68"/>
        <v>1763.97681053158</v>
      </c>
      <c r="M167" s="127">
        <f t="shared" si="69"/>
        <v>2.6799586607761938E-3</v>
      </c>
      <c r="N167" s="120">
        <f t="shared" si="70"/>
        <v>1378647</v>
      </c>
      <c r="O167" s="125">
        <f t="shared" si="71"/>
        <v>-1.1884360148235906E-2</v>
      </c>
      <c r="P167" s="55">
        <f t="shared" si="72"/>
        <v>-9.2362510813668308E-3</v>
      </c>
      <c r="Q167" s="125">
        <f t="shared" si="73"/>
        <v>3.8959356077422624E-2</v>
      </c>
      <c r="R167" s="55">
        <f t="shared" si="74"/>
        <v>3.6182430000000002E-2</v>
      </c>
      <c r="S167" s="56">
        <f t="shared" si="75"/>
        <v>1378647</v>
      </c>
      <c r="T167" s="123">
        <f t="shared" si="76"/>
        <v>0.26389288803905231</v>
      </c>
      <c r="U167" s="49">
        <f t="shared" si="77"/>
        <v>4.0835741747143217E-2</v>
      </c>
      <c r="V167" s="49">
        <f t="shared" si="60"/>
        <v>3.8053800474210822E-2</v>
      </c>
      <c r="W167" s="56">
        <f t="shared" si="78"/>
        <v>1378647</v>
      </c>
      <c r="X167" s="122">
        <f t="shared" si="79"/>
        <v>4.0835741747143217E-2</v>
      </c>
      <c r="Y167" s="55">
        <f t="shared" si="80"/>
        <v>3.8053800474210808E-2</v>
      </c>
      <c r="Z167" s="56">
        <f t="shared" si="81"/>
        <v>1378647</v>
      </c>
      <c r="AA167" s="124">
        <f t="shared" si="61"/>
        <v>1378647</v>
      </c>
      <c r="AB167" s="51">
        <f t="shared" si="62"/>
        <v>1822.3747498797936</v>
      </c>
      <c r="AC167" s="55">
        <f t="shared" si="63"/>
        <v>4.553131367979435E-2</v>
      </c>
      <c r="AD167" s="55">
        <f t="shared" si="64"/>
        <v>4.2736822102490635E-2</v>
      </c>
      <c r="AE167" s="116"/>
      <c r="AF167" s="160">
        <v>1393179.7745269327</v>
      </c>
      <c r="AG167" s="118">
        <f t="shared" si="65"/>
        <v>1841.5850055460942</v>
      </c>
      <c r="AH167" s="55">
        <f t="shared" si="82"/>
        <v>-1.043137059025101E-2</v>
      </c>
      <c r="AI167" s="55">
        <f t="shared" si="82"/>
        <v>-1.0431370590250899E-2</v>
      </c>
      <c r="AJ167" s="119">
        <f t="shared" si="66"/>
        <v>0</v>
      </c>
      <c r="AL167" s="120">
        <v>958729</v>
      </c>
      <c r="AM167" s="50">
        <v>116188</v>
      </c>
      <c r="AN167" s="50">
        <v>303730</v>
      </c>
    </row>
    <row r="168" spans="1:40">
      <c r="A168" s="9" t="s">
        <v>360</v>
      </c>
      <c r="B168" s="23" t="s">
        <v>361</v>
      </c>
      <c r="E168" s="134">
        <v>443682</v>
      </c>
      <c r="F168" s="52">
        <v>234095.46875</v>
      </c>
      <c r="G168" s="251">
        <f t="shared" si="67"/>
        <v>1895.3036655050589</v>
      </c>
      <c r="H168" s="53">
        <v>7.3530871992666391E-3</v>
      </c>
      <c r="J168" s="131">
        <v>438802.90243534819</v>
      </c>
      <c r="K168" s="54">
        <v>235042.1875</v>
      </c>
      <c r="L168" s="54">
        <f t="shared" si="68"/>
        <v>1866.9112430522634</v>
      </c>
      <c r="M168" s="127">
        <f t="shared" si="69"/>
        <v>4.0441566641815641E-3</v>
      </c>
      <c r="N168" s="120">
        <f t="shared" si="70"/>
        <v>461590</v>
      </c>
      <c r="O168" s="125">
        <f t="shared" si="71"/>
        <v>1.1119109599259547E-2</v>
      </c>
      <c r="P168" s="55">
        <f t="shared" si="72"/>
        <v>1.5208233684626649E-2</v>
      </c>
      <c r="Q168" s="125">
        <f t="shared" si="73"/>
        <v>4.0372914079592315E-2</v>
      </c>
      <c r="R168" s="55">
        <f t="shared" si="74"/>
        <v>3.6182430000000002E-2</v>
      </c>
      <c r="S168" s="56">
        <f t="shared" si="75"/>
        <v>461594.73526466166</v>
      </c>
      <c r="T168" s="123">
        <f t="shared" si="76"/>
        <v>0</v>
      </c>
      <c r="U168" s="49">
        <f t="shared" si="77"/>
        <v>4.0372914079592315E-2</v>
      </c>
      <c r="V168" s="49">
        <f t="shared" si="60"/>
        <v>3.6182430000000002E-2</v>
      </c>
      <c r="W168" s="56">
        <f t="shared" si="78"/>
        <v>461594.73526466166</v>
      </c>
      <c r="X168" s="122">
        <f t="shared" si="79"/>
        <v>4.0372914079592315E-2</v>
      </c>
      <c r="Y168" s="55">
        <f t="shared" si="80"/>
        <v>3.6182429999999988E-2</v>
      </c>
      <c r="Z168" s="56">
        <f t="shared" si="81"/>
        <v>461594.73526466166</v>
      </c>
      <c r="AA168" s="124">
        <f t="shared" si="61"/>
        <v>461594.73526466166</v>
      </c>
      <c r="AB168" s="51">
        <f t="shared" si="62"/>
        <v>1963.8803577109393</v>
      </c>
      <c r="AC168" s="55">
        <f t="shared" si="63"/>
        <v>4.0372914079592315E-2</v>
      </c>
      <c r="AD168" s="55">
        <f t="shared" si="64"/>
        <v>3.6182429999999988E-2</v>
      </c>
      <c r="AE168" s="116"/>
      <c r="AF168" s="160">
        <v>457684.25661084952</v>
      </c>
      <c r="AG168" s="118">
        <f t="shared" si="65"/>
        <v>1947.2430097718077</v>
      </c>
      <c r="AH168" s="55">
        <f t="shared" si="82"/>
        <v>8.5440532361091837E-3</v>
      </c>
      <c r="AI168" s="55">
        <f t="shared" si="82"/>
        <v>8.5440532361091837E-3</v>
      </c>
      <c r="AJ168" s="119">
        <f t="shared" si="66"/>
        <v>0</v>
      </c>
      <c r="AL168" s="120">
        <v>339652</v>
      </c>
      <c r="AM168" s="50">
        <v>38367</v>
      </c>
      <c r="AN168" s="50">
        <v>83571</v>
      </c>
    </row>
    <row r="169" spans="1:40">
      <c r="A169" s="9" t="s">
        <v>362</v>
      </c>
      <c r="B169" s="23" t="s">
        <v>363</v>
      </c>
      <c r="E169" s="134">
        <v>427607</v>
      </c>
      <c r="F169" s="52">
        <v>219544.90625</v>
      </c>
      <c r="G169" s="251">
        <f t="shared" si="67"/>
        <v>1947.6972037468986</v>
      </c>
      <c r="H169" s="53">
        <v>-3.4115676447814547E-3</v>
      </c>
      <c r="J169" s="131">
        <v>428313.92505740531</v>
      </c>
      <c r="K169" s="54">
        <v>220557.125</v>
      </c>
      <c r="L169" s="54">
        <f t="shared" si="68"/>
        <v>1941.9636752038971</v>
      </c>
      <c r="M169" s="127">
        <f t="shared" si="69"/>
        <v>4.6105317007325564E-3</v>
      </c>
      <c r="N169" s="120">
        <f t="shared" si="70"/>
        <v>445987</v>
      </c>
      <c r="O169" s="125">
        <f t="shared" si="71"/>
        <v>-1.6504834796360335E-3</v>
      </c>
      <c r="P169" s="55">
        <f t="shared" si="72"/>
        <v>2.9524386146921877E-3</v>
      </c>
      <c r="Q169" s="125">
        <f t="shared" si="73"/>
        <v>4.0959781941257045E-2</v>
      </c>
      <c r="R169" s="55">
        <f t="shared" si="74"/>
        <v>3.6182430000000002E-2</v>
      </c>
      <c r="S169" s="56">
        <f t="shared" si="75"/>
        <v>445987</v>
      </c>
      <c r="T169" s="123">
        <f t="shared" si="76"/>
        <v>0</v>
      </c>
      <c r="U169" s="49">
        <f t="shared" si="77"/>
        <v>4.0959781941257045E-2</v>
      </c>
      <c r="V169" s="49">
        <f t="shared" ref="V169:V200" si="83">MAX(R169,NewMinGrowthPerHead(P169,$P$2,$L$1,$U$1,$T$2,AG169,G169,T169, $P$1))</f>
        <v>3.6182430000000002E-2</v>
      </c>
      <c r="W169" s="56">
        <f t="shared" si="78"/>
        <v>445987</v>
      </c>
      <c r="X169" s="122">
        <f t="shared" si="79"/>
        <v>4.0959781941257045E-2</v>
      </c>
      <c r="Y169" s="55">
        <f t="shared" si="80"/>
        <v>3.6182429999999988E-2</v>
      </c>
      <c r="Z169" s="56">
        <f t="shared" si="81"/>
        <v>445987</v>
      </c>
      <c r="AA169" s="124">
        <f t="shared" ref="AA169:AA200" si="84">Z169</f>
        <v>445987</v>
      </c>
      <c r="AB169" s="51">
        <f t="shared" ref="AB169:AB200" si="85">AA169/K169*1000</f>
        <v>2022.0929158375639</v>
      </c>
      <c r="AC169" s="55">
        <f t="shared" ref="AC169:AC200" si="86">AA169/E169-1</f>
        <v>4.2983393630132261E-2</v>
      </c>
      <c r="AD169" s="55">
        <f t="shared" ref="AD169:AD200" si="87">AB169/G169-1</f>
        <v>3.8196754581536485E-2</v>
      </c>
      <c r="AE169" s="116"/>
      <c r="AF169" s="160">
        <v>446524.74891636177</v>
      </c>
      <c r="AG169" s="118">
        <f t="shared" ref="AG169:AG200" si="88">AF169/K169*1000</f>
        <v>2024.5310547839331</v>
      </c>
      <c r="AH169" s="55">
        <f t="shared" si="82"/>
        <v>-1.2042981215862891E-3</v>
      </c>
      <c r="AI169" s="55">
        <f t="shared" si="82"/>
        <v>-1.2042981215861781E-3</v>
      </c>
      <c r="AJ169" s="119">
        <f t="shared" ref="AJ169:AJ200" si="89">IF(AF169=N169,1,0)</f>
        <v>0</v>
      </c>
      <c r="AL169" s="120">
        <v>330144</v>
      </c>
      <c r="AM169" s="50">
        <v>34918</v>
      </c>
      <c r="AN169" s="50">
        <v>80925</v>
      </c>
    </row>
    <row r="170" spans="1:40">
      <c r="A170" s="9" t="s">
        <v>364</v>
      </c>
      <c r="B170" s="23" t="s">
        <v>365</v>
      </c>
      <c r="E170" s="134">
        <v>558214</v>
      </c>
      <c r="F170" s="52">
        <v>292276.1875</v>
      </c>
      <c r="G170" s="251">
        <f t="shared" si="67"/>
        <v>1909.8853203701381</v>
      </c>
      <c r="H170" s="53">
        <v>-1.3601051875712367E-3</v>
      </c>
      <c r="J170" s="131">
        <v>558685.95800496009</v>
      </c>
      <c r="K170" s="54">
        <v>293606.125</v>
      </c>
      <c r="L170" s="54">
        <f t="shared" si="68"/>
        <v>1902.8416318118709</v>
      </c>
      <c r="M170" s="127">
        <f t="shared" si="69"/>
        <v>4.5502766112275328E-3</v>
      </c>
      <c r="N170" s="120">
        <f t="shared" si="70"/>
        <v>583294</v>
      </c>
      <c r="O170" s="125">
        <f t="shared" si="71"/>
        <v>-8.4476439437541906E-4</v>
      </c>
      <c r="P170" s="55">
        <f t="shared" si="72"/>
        <v>3.7016683051864785E-3</v>
      </c>
      <c r="Q170" s="125">
        <f t="shared" si="73"/>
        <v>4.0897346676193935E-2</v>
      </c>
      <c r="R170" s="55">
        <f t="shared" si="74"/>
        <v>3.6182430000000002E-2</v>
      </c>
      <c r="S170" s="56">
        <f t="shared" si="75"/>
        <v>583294</v>
      </c>
      <c r="T170" s="123">
        <f t="shared" si="76"/>
        <v>0</v>
      </c>
      <c r="U170" s="49">
        <f t="shared" si="77"/>
        <v>4.0897346676193935E-2</v>
      </c>
      <c r="V170" s="49">
        <f t="shared" si="83"/>
        <v>3.6182430000000002E-2</v>
      </c>
      <c r="W170" s="56">
        <f t="shared" si="78"/>
        <v>583294</v>
      </c>
      <c r="X170" s="122">
        <f t="shared" si="79"/>
        <v>4.0897346676193935E-2</v>
      </c>
      <c r="Y170" s="55">
        <f t="shared" si="80"/>
        <v>3.6182429999999988E-2</v>
      </c>
      <c r="Z170" s="56">
        <f t="shared" si="81"/>
        <v>583294</v>
      </c>
      <c r="AA170" s="124">
        <f t="shared" si="84"/>
        <v>583294</v>
      </c>
      <c r="AB170" s="51">
        <f t="shared" si="85"/>
        <v>1986.6547402578881</v>
      </c>
      <c r="AC170" s="55">
        <f t="shared" si="86"/>
        <v>4.4929005721819903E-2</v>
      </c>
      <c r="AD170" s="55">
        <f t="shared" si="87"/>
        <v>4.0195826979219973E-2</v>
      </c>
      <c r="AE170" s="116"/>
      <c r="AF170" s="160">
        <v>582897.98019530613</v>
      </c>
      <c r="AG170" s="118">
        <f t="shared" si="88"/>
        <v>1985.3059270998046</v>
      </c>
      <c r="AH170" s="55">
        <f t="shared" si="82"/>
        <v>6.793981419548345E-4</v>
      </c>
      <c r="AI170" s="55">
        <f t="shared" si="82"/>
        <v>6.793981419548345E-4</v>
      </c>
      <c r="AJ170" s="119">
        <f t="shared" si="89"/>
        <v>0</v>
      </c>
      <c r="AL170" s="120">
        <v>417111</v>
      </c>
      <c r="AM170" s="50">
        <v>45797</v>
      </c>
      <c r="AN170" s="50">
        <v>120386</v>
      </c>
    </row>
    <row r="171" spans="1:40">
      <c r="A171" s="9" t="s">
        <v>366</v>
      </c>
      <c r="B171" s="23" t="s">
        <v>367</v>
      </c>
      <c r="E171" s="134">
        <v>1110485</v>
      </c>
      <c r="F171" s="52">
        <v>575823.25</v>
      </c>
      <c r="G171" s="251">
        <f t="shared" si="67"/>
        <v>1928.5171274345037</v>
      </c>
      <c r="H171" s="53">
        <v>-9.6195889910455357E-3</v>
      </c>
      <c r="J171" s="131">
        <v>1123593.3543888591</v>
      </c>
      <c r="K171" s="54">
        <v>578809.9375</v>
      </c>
      <c r="L171" s="54">
        <f t="shared" si="68"/>
        <v>1941.2129640377143</v>
      </c>
      <c r="M171" s="127">
        <f t="shared" si="69"/>
        <v>5.1868129673471319E-3</v>
      </c>
      <c r="N171" s="120">
        <f t="shared" si="70"/>
        <v>1161522</v>
      </c>
      <c r="O171" s="125">
        <f t="shared" si="71"/>
        <v>-1.1666457742613656E-2</v>
      </c>
      <c r="P171" s="55">
        <f t="shared" si="72"/>
        <v>-6.5401565095688508E-3</v>
      </c>
      <c r="Q171" s="125">
        <f t="shared" si="73"/>
        <v>4.1556914464461192E-2</v>
      </c>
      <c r="R171" s="55">
        <f t="shared" si="74"/>
        <v>3.6182430000000002E-2</v>
      </c>
      <c r="S171" s="56">
        <f t="shared" si="75"/>
        <v>1161522</v>
      </c>
      <c r="T171" s="123">
        <f t="shared" si="76"/>
        <v>0.18686161455911002</v>
      </c>
      <c r="U171" s="49">
        <f t="shared" si="77"/>
        <v>4.2888898336880699E-2</v>
      </c>
      <c r="V171" s="49">
        <f t="shared" si="83"/>
        <v>3.750754077069092E-2</v>
      </c>
      <c r="W171" s="56">
        <f t="shared" si="78"/>
        <v>1161522</v>
      </c>
      <c r="X171" s="122">
        <f t="shared" si="79"/>
        <v>4.2888898336880699E-2</v>
      </c>
      <c r="Y171" s="55">
        <f t="shared" si="80"/>
        <v>3.750754077069085E-2</v>
      </c>
      <c r="Z171" s="56">
        <f t="shared" si="81"/>
        <v>1161522</v>
      </c>
      <c r="AA171" s="124">
        <f t="shared" si="84"/>
        <v>1161522</v>
      </c>
      <c r="AB171" s="51">
        <f t="shared" si="85"/>
        <v>2006.7416344246856</v>
      </c>
      <c r="AC171" s="55">
        <f t="shared" si="86"/>
        <v>4.5959198008077573E-2</v>
      </c>
      <c r="AD171" s="55">
        <f t="shared" si="87"/>
        <v>4.056199754587797E-2</v>
      </c>
      <c r="AE171" s="116"/>
      <c r="AF171" s="160">
        <v>1171923.4820335915</v>
      </c>
      <c r="AG171" s="118">
        <f t="shared" si="88"/>
        <v>2024.7120965050667</v>
      </c>
      <c r="AH171" s="55">
        <f t="shared" si="82"/>
        <v>-8.8755641413910125E-3</v>
      </c>
      <c r="AI171" s="55">
        <f t="shared" si="82"/>
        <v>-8.8755641413911235E-3</v>
      </c>
      <c r="AJ171" s="119">
        <f t="shared" si="89"/>
        <v>0</v>
      </c>
      <c r="AL171" s="120">
        <v>846645</v>
      </c>
      <c r="AM171" s="50">
        <v>89100</v>
      </c>
      <c r="AN171" s="50">
        <v>225777</v>
      </c>
    </row>
    <row r="172" spans="1:40">
      <c r="A172" s="9" t="s">
        <v>368</v>
      </c>
      <c r="B172" s="23" t="s">
        <v>369</v>
      </c>
      <c r="E172" s="134">
        <v>373139</v>
      </c>
      <c r="F172" s="52">
        <v>212651.703125</v>
      </c>
      <c r="G172" s="251">
        <f t="shared" si="67"/>
        <v>1754.6955632923525</v>
      </c>
      <c r="H172" s="53">
        <v>-6.8051132112222357E-3</v>
      </c>
      <c r="J172" s="131">
        <v>375426.1207471622</v>
      </c>
      <c r="K172" s="54">
        <v>213944.1875</v>
      </c>
      <c r="L172" s="54">
        <f t="shared" si="68"/>
        <v>1754.7853257156717</v>
      </c>
      <c r="M172" s="127">
        <f t="shared" si="69"/>
        <v>6.0779403879980265E-3</v>
      </c>
      <c r="N172" s="120">
        <f t="shared" si="70"/>
        <v>388684</v>
      </c>
      <c r="O172" s="125">
        <f t="shared" si="71"/>
        <v>-6.0920661103985863E-3</v>
      </c>
      <c r="P172" s="55">
        <f t="shared" si="72"/>
        <v>-5.1152937059484316E-5</v>
      </c>
      <c r="Q172" s="125">
        <f t="shared" si="73"/>
        <v>4.248028504063095E-2</v>
      </c>
      <c r="R172" s="55">
        <f t="shared" si="74"/>
        <v>3.6182430000000002E-2</v>
      </c>
      <c r="S172" s="56">
        <f t="shared" si="75"/>
        <v>388990.05107977596</v>
      </c>
      <c r="T172" s="123">
        <f t="shared" si="76"/>
        <v>1.4615124874138375E-3</v>
      </c>
      <c r="U172" s="49">
        <f t="shared" si="77"/>
        <v>4.2490712205585535E-2</v>
      </c>
      <c r="V172" s="49">
        <f t="shared" si="83"/>
        <v>3.6192794172134238E-2</v>
      </c>
      <c r="W172" s="56">
        <f t="shared" si="78"/>
        <v>388993.94186167995</v>
      </c>
      <c r="X172" s="122">
        <f t="shared" si="79"/>
        <v>4.2490712205585535E-2</v>
      </c>
      <c r="Y172" s="55">
        <f t="shared" si="80"/>
        <v>3.6192794172134279E-2</v>
      </c>
      <c r="Z172" s="56">
        <f t="shared" si="81"/>
        <v>388993.94186167995</v>
      </c>
      <c r="AA172" s="124">
        <f t="shared" si="84"/>
        <v>388993.94186167995</v>
      </c>
      <c r="AB172" s="51">
        <f t="shared" si="85"/>
        <v>1818.2028986493497</v>
      </c>
      <c r="AC172" s="55">
        <f t="shared" si="86"/>
        <v>4.2490712205585535E-2</v>
      </c>
      <c r="AD172" s="55">
        <f t="shared" si="87"/>
        <v>3.6192794172134279E-2</v>
      </c>
      <c r="AE172" s="116"/>
      <c r="AF172" s="160">
        <v>391551.9726046123</v>
      </c>
      <c r="AG172" s="118">
        <f t="shared" si="88"/>
        <v>1830.1594316723947</v>
      </c>
      <c r="AH172" s="55">
        <f t="shared" si="82"/>
        <v>-6.5330554355690351E-3</v>
      </c>
      <c r="AI172" s="55">
        <f t="shared" si="82"/>
        <v>-6.5330554355689241E-3</v>
      </c>
      <c r="AJ172" s="119">
        <f t="shared" si="89"/>
        <v>0</v>
      </c>
      <c r="AL172" s="120">
        <v>289177</v>
      </c>
      <c r="AM172" s="50">
        <v>32763</v>
      </c>
      <c r="AN172" s="50">
        <v>66744</v>
      </c>
    </row>
    <row r="173" spans="1:40">
      <c r="A173" s="9" t="s">
        <v>370</v>
      </c>
      <c r="B173" s="23" t="s">
        <v>371</v>
      </c>
      <c r="E173" s="134">
        <v>1628611</v>
      </c>
      <c r="F173" s="52">
        <v>815512.25</v>
      </c>
      <c r="G173" s="251">
        <f t="shared" si="67"/>
        <v>1997.0405104276483</v>
      </c>
      <c r="H173" s="53">
        <v>-8.4337593312557857E-3</v>
      </c>
      <c r="J173" s="131">
        <v>1642979.8815333531</v>
      </c>
      <c r="K173" s="54">
        <v>819186.4375</v>
      </c>
      <c r="L173" s="54">
        <f t="shared" si="68"/>
        <v>2005.6238803799204</v>
      </c>
      <c r="M173" s="127">
        <f t="shared" si="69"/>
        <v>4.505373769676746E-3</v>
      </c>
      <c r="N173" s="120">
        <f t="shared" si="70"/>
        <v>1693924</v>
      </c>
      <c r="O173" s="125">
        <f t="shared" si="71"/>
        <v>-8.7456223261498378E-3</v>
      </c>
      <c r="P173" s="55">
        <f t="shared" si="72"/>
        <v>-4.2796508539009182E-3</v>
      </c>
      <c r="Q173" s="125">
        <f t="shared" si="73"/>
        <v>4.0850819140721972E-2</v>
      </c>
      <c r="R173" s="55">
        <f t="shared" si="74"/>
        <v>3.6182430000000002E-2</v>
      </c>
      <c r="S173" s="56">
        <f t="shared" si="75"/>
        <v>1695141.0934115904</v>
      </c>
      <c r="T173" s="123">
        <f t="shared" si="76"/>
        <v>0.12227573868288337</v>
      </c>
      <c r="U173" s="49">
        <f t="shared" si="77"/>
        <v>4.1721832159930416E-2</v>
      </c>
      <c r="V173" s="49">
        <f t="shared" si="83"/>
        <v>3.704953638086466E-2</v>
      </c>
      <c r="W173" s="56">
        <f t="shared" si="78"/>
        <v>1696559.6347958164</v>
      </c>
      <c r="X173" s="122">
        <f t="shared" si="79"/>
        <v>4.1721832159930416E-2</v>
      </c>
      <c r="Y173" s="55">
        <f t="shared" si="80"/>
        <v>3.7049536380864723E-2</v>
      </c>
      <c r="Z173" s="56">
        <f t="shared" si="81"/>
        <v>1696559.6347958164</v>
      </c>
      <c r="AA173" s="124">
        <f t="shared" si="84"/>
        <v>1696559.6347958164</v>
      </c>
      <c r="AB173" s="51">
        <f t="shared" si="85"/>
        <v>2071.0299354727981</v>
      </c>
      <c r="AC173" s="55">
        <f t="shared" si="86"/>
        <v>4.1721832159930416E-2</v>
      </c>
      <c r="AD173" s="55">
        <f t="shared" si="87"/>
        <v>3.7049536380864723E-2</v>
      </c>
      <c r="AE173" s="116"/>
      <c r="AF173" s="160">
        <v>1712612.8111107873</v>
      </c>
      <c r="AG173" s="118">
        <f t="shared" si="88"/>
        <v>2090.626422401906</v>
      </c>
      <c r="AH173" s="55">
        <f t="shared" si="82"/>
        <v>-9.3735000759214149E-3</v>
      </c>
      <c r="AI173" s="55">
        <f t="shared" si="82"/>
        <v>-9.3735000759215259E-3</v>
      </c>
      <c r="AJ173" s="119">
        <f t="shared" si="89"/>
        <v>0</v>
      </c>
      <c r="AL173" s="120">
        <v>1284487</v>
      </c>
      <c r="AM173" s="50">
        <v>133419</v>
      </c>
      <c r="AN173" s="50">
        <v>276018</v>
      </c>
    </row>
    <row r="174" spans="1:40">
      <c r="A174" s="9" t="s">
        <v>372</v>
      </c>
      <c r="B174" s="23" t="s">
        <v>373</v>
      </c>
      <c r="E174" s="134">
        <v>1227115</v>
      </c>
      <c r="F174" s="52">
        <v>665453.4375</v>
      </c>
      <c r="G174" s="251">
        <f t="shared" si="67"/>
        <v>1844.0283434556607</v>
      </c>
      <c r="H174" s="53">
        <v>-2.2541198171141086E-2</v>
      </c>
      <c r="J174" s="131">
        <v>1260503.3156577058</v>
      </c>
      <c r="K174" s="54">
        <v>669808.625</v>
      </c>
      <c r="L174" s="54">
        <f t="shared" si="68"/>
        <v>1881.8857635010384</v>
      </c>
      <c r="M174" s="127">
        <f t="shared" si="69"/>
        <v>6.5446915660420935E-3</v>
      </c>
      <c r="N174" s="120">
        <f t="shared" si="70"/>
        <v>1283988</v>
      </c>
      <c r="O174" s="125">
        <f t="shared" si="71"/>
        <v>-2.648808237389233E-2</v>
      </c>
      <c r="P174" s="55">
        <f t="shared" si="72"/>
        <v>-2.011674713716316E-2</v>
      </c>
      <c r="Q174" s="125">
        <f t="shared" si="73"/>
        <v>4.2963924410502008E-2</v>
      </c>
      <c r="R174" s="55">
        <f t="shared" si="74"/>
        <v>3.6182430000000002E-2</v>
      </c>
      <c r="S174" s="56">
        <f t="shared" si="75"/>
        <v>1283988</v>
      </c>
      <c r="T174" s="123">
        <f t="shared" si="76"/>
        <v>0.57476420391894734</v>
      </c>
      <c r="U174" s="49">
        <f t="shared" si="77"/>
        <v>4.706648366452848E-2</v>
      </c>
      <c r="V174" s="49">
        <f t="shared" si="83"/>
        <v>4.0258313851360299E-2</v>
      </c>
      <c r="W174" s="56">
        <f t="shared" si="78"/>
        <v>1284870.9881019979</v>
      </c>
      <c r="X174" s="122">
        <f t="shared" si="79"/>
        <v>4.706648366452848E-2</v>
      </c>
      <c r="Y174" s="55">
        <f t="shared" si="80"/>
        <v>4.0258313851360361E-2</v>
      </c>
      <c r="Z174" s="56">
        <f t="shared" si="81"/>
        <v>1284870.9881019979</v>
      </c>
      <c r="AA174" s="124">
        <f t="shared" si="84"/>
        <v>1284870.9881019979</v>
      </c>
      <c r="AB174" s="51">
        <f t="shared" si="85"/>
        <v>1918.2658152573026</v>
      </c>
      <c r="AC174" s="55">
        <f t="shared" si="86"/>
        <v>4.706648366452848E-2</v>
      </c>
      <c r="AD174" s="55">
        <f t="shared" si="87"/>
        <v>4.0258313851360361E-2</v>
      </c>
      <c r="AE174" s="116"/>
      <c r="AF174" s="160">
        <v>1314554.3773747825</v>
      </c>
      <c r="AG174" s="118">
        <f t="shared" si="88"/>
        <v>1962.5820395710527</v>
      </c>
      <c r="AH174" s="55">
        <f t="shared" si="82"/>
        <v>-2.2580571624631784E-2</v>
      </c>
      <c r="AI174" s="55">
        <f t="shared" si="82"/>
        <v>-2.2580571624631784E-2</v>
      </c>
      <c r="AJ174" s="119">
        <f t="shared" si="89"/>
        <v>0</v>
      </c>
      <c r="AL174" s="120">
        <v>951675</v>
      </c>
      <c r="AM174" s="50">
        <v>104838</v>
      </c>
      <c r="AN174" s="50">
        <v>227475</v>
      </c>
    </row>
    <row r="175" spans="1:40">
      <c r="A175" s="9" t="s">
        <v>374</v>
      </c>
      <c r="B175" s="23" t="s">
        <v>375</v>
      </c>
      <c r="E175" s="134">
        <v>1219856</v>
      </c>
      <c r="F175" s="52">
        <v>590534.5625</v>
      </c>
      <c r="G175" s="251">
        <f t="shared" si="67"/>
        <v>2065.6809566501875</v>
      </c>
      <c r="H175" s="53">
        <v>-2.100891970371821E-2</v>
      </c>
      <c r="J175" s="131">
        <v>1253196.167102539</v>
      </c>
      <c r="K175" s="54">
        <v>594219.5</v>
      </c>
      <c r="L175" s="54">
        <f t="shared" si="68"/>
        <v>2108.9785291504886</v>
      </c>
      <c r="M175" s="127">
        <f t="shared" si="69"/>
        <v>6.2400030988871702E-3</v>
      </c>
      <c r="N175" s="120">
        <f t="shared" si="70"/>
        <v>1277238</v>
      </c>
      <c r="O175" s="125">
        <f t="shared" si="71"/>
        <v>-2.6604108740312604E-2</v>
      </c>
      <c r="P175" s="55">
        <f t="shared" si="72"/>
        <v>-2.0530115362408008E-2</v>
      </c>
      <c r="Q175" s="125">
        <f t="shared" si="73"/>
        <v>4.2648211574212391E-2</v>
      </c>
      <c r="R175" s="55">
        <f t="shared" si="74"/>
        <v>3.6182430000000002E-2</v>
      </c>
      <c r="S175" s="56">
        <f t="shared" si="75"/>
        <v>1277238</v>
      </c>
      <c r="T175" s="123">
        <f t="shared" si="76"/>
        <v>0.58657472464022875</v>
      </c>
      <c r="U175" s="49">
        <f t="shared" si="77"/>
        <v>4.683380472002252E-2</v>
      </c>
      <c r="V175" s="49">
        <f t="shared" si="83"/>
        <v>4.0342066998052116E-2</v>
      </c>
      <c r="W175" s="56">
        <f t="shared" si="78"/>
        <v>1277238</v>
      </c>
      <c r="X175" s="122">
        <f t="shared" si="79"/>
        <v>4.683380472002252E-2</v>
      </c>
      <c r="Y175" s="55">
        <f t="shared" si="80"/>
        <v>4.0342066998052095E-2</v>
      </c>
      <c r="Z175" s="56">
        <f t="shared" si="81"/>
        <v>1277238</v>
      </c>
      <c r="AA175" s="124">
        <f t="shared" si="84"/>
        <v>1277238</v>
      </c>
      <c r="AB175" s="51">
        <f t="shared" si="85"/>
        <v>2149.4380443590289</v>
      </c>
      <c r="AC175" s="55">
        <f t="shared" si="86"/>
        <v>4.7039978489264334E-2</v>
      </c>
      <c r="AD175" s="55">
        <f t="shared" si="87"/>
        <v>4.054696222047105E-2</v>
      </c>
      <c r="AE175" s="116"/>
      <c r="AF175" s="160">
        <v>1306154.1440318071</v>
      </c>
      <c r="AG175" s="118">
        <f t="shared" si="88"/>
        <v>2198.1004393693024</v>
      </c>
      <c r="AH175" s="55">
        <f t="shared" si="82"/>
        <v>-2.2138385552680218E-2</v>
      </c>
      <c r="AI175" s="55">
        <f t="shared" si="82"/>
        <v>-2.2138385552680218E-2</v>
      </c>
      <c r="AJ175" s="119">
        <f t="shared" si="89"/>
        <v>0</v>
      </c>
      <c r="AL175" s="120">
        <v>962157</v>
      </c>
      <c r="AM175" s="50">
        <v>100472</v>
      </c>
      <c r="AN175" s="50">
        <v>214609</v>
      </c>
    </row>
    <row r="176" spans="1:40">
      <c r="A176" s="9" t="s">
        <v>376</v>
      </c>
      <c r="B176" s="23" t="s">
        <v>377</v>
      </c>
      <c r="E176" s="134">
        <v>1159066</v>
      </c>
      <c r="F176" s="52">
        <v>589769.875</v>
      </c>
      <c r="G176" s="251">
        <f t="shared" si="67"/>
        <v>1965.2851885661335</v>
      </c>
      <c r="H176" s="53">
        <v>-3.6225262525532709E-2</v>
      </c>
      <c r="J176" s="131">
        <v>1209868.5561627762</v>
      </c>
      <c r="K176" s="54">
        <v>593350.0625</v>
      </c>
      <c r="L176" s="54">
        <f t="shared" si="68"/>
        <v>2039.0468167562994</v>
      </c>
      <c r="M176" s="127">
        <f t="shared" si="69"/>
        <v>6.0704821520427554E-3</v>
      </c>
      <c r="N176" s="120">
        <f t="shared" si="70"/>
        <v>1213309</v>
      </c>
      <c r="O176" s="125">
        <f t="shared" si="71"/>
        <v>-4.1990145048402483E-2</v>
      </c>
      <c r="P176" s="55">
        <f t="shared" si="72"/>
        <v>-3.6174563322437847E-2</v>
      </c>
      <c r="Q176" s="125">
        <f t="shared" si="73"/>
        <v>4.2472556947575235E-2</v>
      </c>
      <c r="R176" s="55">
        <f t="shared" si="74"/>
        <v>3.6182430000000002E-2</v>
      </c>
      <c r="S176" s="56">
        <f t="shared" si="75"/>
        <v>1213309</v>
      </c>
      <c r="T176" s="123">
        <f t="shared" si="76"/>
        <v>1</v>
      </c>
      <c r="U176" s="49">
        <f t="shared" si="77"/>
        <v>5.0091541408902263E-2</v>
      </c>
      <c r="V176" s="49">
        <f t="shared" si="83"/>
        <v>4.3755442623359779E-2</v>
      </c>
      <c r="W176" s="56">
        <f t="shared" si="78"/>
        <v>1217125.4025346506</v>
      </c>
      <c r="X176" s="122">
        <f t="shared" si="79"/>
        <v>5.0091541408902263E-2</v>
      </c>
      <c r="Y176" s="55">
        <f t="shared" si="80"/>
        <v>4.375544262335973E-2</v>
      </c>
      <c r="Z176" s="56">
        <f t="shared" si="81"/>
        <v>1217125.4025346506</v>
      </c>
      <c r="AA176" s="124">
        <f t="shared" si="84"/>
        <v>1217125.4025346506</v>
      </c>
      <c r="AB176" s="51">
        <f t="shared" si="85"/>
        <v>2051.2771118729775</v>
      </c>
      <c r="AC176" s="55">
        <f t="shared" si="86"/>
        <v>5.0091541408902263E-2</v>
      </c>
      <c r="AD176" s="55">
        <f t="shared" si="87"/>
        <v>4.375544262335973E-2</v>
      </c>
      <c r="AE176" s="116"/>
      <c r="AF176" s="160">
        <v>1261269.8471861668</v>
      </c>
      <c r="AG176" s="118">
        <f t="shared" si="88"/>
        <v>2125.6757635989406</v>
      </c>
      <c r="AH176" s="55">
        <f t="shared" si="82"/>
        <v>-3.5000000000000253E-2</v>
      </c>
      <c r="AI176" s="55">
        <f t="shared" si="82"/>
        <v>-3.5000000000000142E-2</v>
      </c>
      <c r="AJ176" s="119">
        <f t="shared" si="89"/>
        <v>0</v>
      </c>
      <c r="AL176" s="120">
        <v>922876</v>
      </c>
      <c r="AM176" s="50">
        <v>95141</v>
      </c>
      <c r="AN176" s="50">
        <v>195292</v>
      </c>
    </row>
    <row r="177" spans="1:40">
      <c r="A177" s="9" t="s">
        <v>378</v>
      </c>
      <c r="B177" s="23" t="s">
        <v>379</v>
      </c>
      <c r="E177" s="134">
        <v>435754</v>
      </c>
      <c r="F177" s="52">
        <v>243210.375</v>
      </c>
      <c r="G177" s="251">
        <f t="shared" si="67"/>
        <v>1791.6752112240276</v>
      </c>
      <c r="H177" s="53">
        <v>-1.3329550872942852E-2</v>
      </c>
      <c r="J177" s="131">
        <v>442033.10153380694</v>
      </c>
      <c r="K177" s="54">
        <v>244411.71875</v>
      </c>
      <c r="L177" s="54">
        <f t="shared" si="68"/>
        <v>1808.5593595696073</v>
      </c>
      <c r="M177" s="127">
        <f t="shared" si="69"/>
        <v>4.9395250922170675E-3</v>
      </c>
      <c r="N177" s="120">
        <f t="shared" si="70"/>
        <v>453711</v>
      </c>
      <c r="O177" s="125">
        <f t="shared" si="71"/>
        <v>-1.4205048246430318E-2</v>
      </c>
      <c r="P177" s="55">
        <f t="shared" si="72"/>
        <v>-9.3356893464628943E-3</v>
      </c>
      <c r="Q177" s="125">
        <f t="shared" si="73"/>
        <v>4.1300679113099426E-2</v>
      </c>
      <c r="R177" s="55">
        <f t="shared" si="74"/>
        <v>3.6182430000000002E-2</v>
      </c>
      <c r="S177" s="56">
        <f t="shared" si="75"/>
        <v>453750.93612624955</v>
      </c>
      <c r="T177" s="123">
        <f t="shared" si="76"/>
        <v>0.26673398132751125</v>
      </c>
      <c r="U177" s="49">
        <f t="shared" si="77"/>
        <v>4.3201540120753723E-2</v>
      </c>
      <c r="V177" s="49">
        <f t="shared" si="83"/>
        <v>3.8073947807979486E-2</v>
      </c>
      <c r="W177" s="56">
        <f t="shared" si="78"/>
        <v>454579.24391377892</v>
      </c>
      <c r="X177" s="122">
        <f t="shared" si="79"/>
        <v>4.3201540120753723E-2</v>
      </c>
      <c r="Y177" s="55">
        <f t="shared" si="80"/>
        <v>3.8073947807979458E-2</v>
      </c>
      <c r="Z177" s="56">
        <f t="shared" si="81"/>
        <v>454579.24391377892</v>
      </c>
      <c r="AA177" s="124">
        <f t="shared" si="84"/>
        <v>454579.24391377892</v>
      </c>
      <c r="AB177" s="51">
        <f t="shared" si="85"/>
        <v>1859.8913597050218</v>
      </c>
      <c r="AC177" s="55">
        <f t="shared" si="86"/>
        <v>4.3201540120753723E-2</v>
      </c>
      <c r="AD177" s="55">
        <f t="shared" si="87"/>
        <v>3.8073947807979458E-2</v>
      </c>
      <c r="AE177" s="116"/>
      <c r="AF177" s="160">
        <v>461120.62839712203</v>
      </c>
      <c r="AG177" s="118">
        <f t="shared" si="88"/>
        <v>1886.6551520337935</v>
      </c>
      <c r="AH177" s="55">
        <f t="shared" si="82"/>
        <v>-1.4185842229789802E-2</v>
      </c>
      <c r="AI177" s="55">
        <f t="shared" si="82"/>
        <v>-1.4185842229789913E-2</v>
      </c>
      <c r="AJ177" s="119">
        <f t="shared" si="89"/>
        <v>0</v>
      </c>
      <c r="AL177" s="120">
        <v>336997</v>
      </c>
      <c r="AM177" s="50">
        <v>36966</v>
      </c>
      <c r="AN177" s="50">
        <v>79748</v>
      </c>
    </row>
    <row r="178" spans="1:40">
      <c r="A178" s="9" t="s">
        <v>380</v>
      </c>
      <c r="B178" s="23" t="s">
        <v>381</v>
      </c>
      <c r="E178" s="134">
        <v>782937</v>
      </c>
      <c r="F178" s="52">
        <v>338052.3125</v>
      </c>
      <c r="G178" s="251">
        <f t="shared" si="67"/>
        <v>2316.0232042488988</v>
      </c>
      <c r="H178" s="53">
        <v>2.4770294410636495E-4</v>
      </c>
      <c r="J178" s="131">
        <v>781277.91182600055</v>
      </c>
      <c r="K178" s="54">
        <v>338424.6875</v>
      </c>
      <c r="L178" s="54">
        <f t="shared" si="68"/>
        <v>2308.5724555068123</v>
      </c>
      <c r="M178" s="127">
        <f t="shared" si="69"/>
        <v>1.1015306987436357E-3</v>
      </c>
      <c r="N178" s="120">
        <f t="shared" si="70"/>
        <v>811316</v>
      </c>
      <c r="O178" s="125">
        <f t="shared" si="71"/>
        <v>2.1235569941071564E-3</v>
      </c>
      <c r="P178" s="55">
        <f t="shared" si="72"/>
        <v>3.2274268560701369E-3</v>
      </c>
      <c r="Q178" s="125">
        <f t="shared" si="73"/>
        <v>3.7323816756143824E-2</v>
      </c>
      <c r="R178" s="55">
        <f t="shared" si="74"/>
        <v>3.6182430000000002E-2</v>
      </c>
      <c r="S178" s="56">
        <f t="shared" si="75"/>
        <v>812159.19711960503</v>
      </c>
      <c r="T178" s="123">
        <f t="shared" si="76"/>
        <v>0</v>
      </c>
      <c r="U178" s="49">
        <f t="shared" si="77"/>
        <v>3.7323816756143824E-2</v>
      </c>
      <c r="V178" s="49">
        <f t="shared" si="83"/>
        <v>3.6182430000000002E-2</v>
      </c>
      <c r="W178" s="56">
        <f t="shared" si="78"/>
        <v>812159.19711960503</v>
      </c>
      <c r="X178" s="122">
        <f t="shared" si="79"/>
        <v>3.7323816756143824E-2</v>
      </c>
      <c r="Y178" s="55">
        <f t="shared" si="80"/>
        <v>3.6182429999999988E-2</v>
      </c>
      <c r="Z178" s="56">
        <f t="shared" si="81"/>
        <v>812159.19711960503</v>
      </c>
      <c r="AA178" s="124">
        <f t="shared" si="84"/>
        <v>812159.19711960503</v>
      </c>
      <c r="AB178" s="51">
        <f t="shared" si="85"/>
        <v>2399.8225517150104</v>
      </c>
      <c r="AC178" s="55">
        <f t="shared" si="86"/>
        <v>3.7323816756143824E-2</v>
      </c>
      <c r="AD178" s="55">
        <f t="shared" si="87"/>
        <v>3.6182429999999988E-2</v>
      </c>
      <c r="AE178" s="116"/>
      <c r="AF178" s="160">
        <v>814490.32494298858</v>
      </c>
      <c r="AG178" s="118">
        <f t="shared" si="88"/>
        <v>2406.7107247989661</v>
      </c>
      <c r="AH178" s="55">
        <f t="shared" si="82"/>
        <v>-2.8620693849822354E-3</v>
      </c>
      <c r="AI178" s="55">
        <f t="shared" si="82"/>
        <v>-2.8620693849823464E-3</v>
      </c>
      <c r="AJ178" s="119">
        <f t="shared" si="89"/>
        <v>0</v>
      </c>
      <c r="AL178" s="120">
        <v>617494</v>
      </c>
      <c r="AM178" s="50">
        <v>58295</v>
      </c>
      <c r="AN178" s="50">
        <v>135527</v>
      </c>
    </row>
    <row r="179" spans="1:40">
      <c r="A179" s="9" t="s">
        <v>382</v>
      </c>
      <c r="B179" s="23" t="s">
        <v>383</v>
      </c>
      <c r="E179" s="134">
        <v>1129106</v>
      </c>
      <c r="F179" s="52">
        <v>531883.9375</v>
      </c>
      <c r="G179" s="251">
        <f t="shared" si="67"/>
        <v>2122.842824145258</v>
      </c>
      <c r="H179" s="53">
        <v>2.9887222354332277E-3</v>
      </c>
      <c r="J179" s="131">
        <v>1124947.4756614217</v>
      </c>
      <c r="K179" s="54">
        <v>533125</v>
      </c>
      <c r="L179" s="54">
        <f t="shared" si="68"/>
        <v>2110.1007749803925</v>
      </c>
      <c r="M179" s="127">
        <f t="shared" si="69"/>
        <v>2.333333294164408E-3</v>
      </c>
      <c r="N179" s="120">
        <f t="shared" si="70"/>
        <v>1171884</v>
      </c>
      <c r="O179" s="125">
        <f t="shared" si="71"/>
        <v>3.6966386685148844E-3</v>
      </c>
      <c r="P179" s="55">
        <f t="shared" si="72"/>
        <v>6.0385974527608077E-3</v>
      </c>
      <c r="Q179" s="125">
        <f t="shared" si="73"/>
        <v>3.8600188962747195E-2</v>
      </c>
      <c r="R179" s="55">
        <f t="shared" si="74"/>
        <v>3.6182430000000002E-2</v>
      </c>
      <c r="S179" s="56">
        <f t="shared" si="75"/>
        <v>1172689.7049589716</v>
      </c>
      <c r="T179" s="123">
        <f t="shared" si="76"/>
        <v>0</v>
      </c>
      <c r="U179" s="49">
        <f t="shared" si="77"/>
        <v>3.8600188962747195E-2</v>
      </c>
      <c r="V179" s="49">
        <f t="shared" si="83"/>
        <v>3.6182430000000002E-2</v>
      </c>
      <c r="W179" s="56">
        <f t="shared" si="78"/>
        <v>1172689.7049589716</v>
      </c>
      <c r="X179" s="122">
        <f t="shared" si="79"/>
        <v>3.8600188962747195E-2</v>
      </c>
      <c r="Y179" s="55">
        <f t="shared" si="80"/>
        <v>3.6182429999999988E-2</v>
      </c>
      <c r="Z179" s="56">
        <f t="shared" si="81"/>
        <v>1172689.7049589716</v>
      </c>
      <c r="AA179" s="124">
        <f t="shared" si="84"/>
        <v>1172689.7049589716</v>
      </c>
      <c r="AB179" s="51">
        <f t="shared" si="85"/>
        <v>2199.6524360308963</v>
      </c>
      <c r="AC179" s="55">
        <f t="shared" si="86"/>
        <v>3.8600188962747195E-2</v>
      </c>
      <c r="AD179" s="55">
        <f t="shared" si="87"/>
        <v>3.618243000000021E-2</v>
      </c>
      <c r="AE179" s="116"/>
      <c r="AF179" s="160">
        <v>1173365.0629616303</v>
      </c>
      <c r="AG179" s="118">
        <f t="shared" si="88"/>
        <v>2200.9192271261527</v>
      </c>
      <c r="AH179" s="55">
        <f t="shared" si="82"/>
        <v>-5.7557364197813321E-4</v>
      </c>
      <c r="AI179" s="55">
        <f t="shared" si="82"/>
        <v>-5.7557364197802219E-4</v>
      </c>
      <c r="AJ179" s="119">
        <f t="shared" si="89"/>
        <v>0</v>
      </c>
      <c r="AL179" s="120">
        <v>877931</v>
      </c>
      <c r="AM179" s="50">
        <v>88703</v>
      </c>
      <c r="AN179" s="50">
        <v>205250</v>
      </c>
    </row>
    <row r="180" spans="1:40">
      <c r="A180" s="9" t="s">
        <v>384</v>
      </c>
      <c r="B180" s="23" t="s">
        <v>385</v>
      </c>
      <c r="E180" s="134">
        <v>1405607</v>
      </c>
      <c r="F180" s="52">
        <v>664160.875</v>
      </c>
      <c r="G180" s="251">
        <f t="shared" si="67"/>
        <v>2116.3652556317775</v>
      </c>
      <c r="H180" s="53">
        <v>2.4790159513952137E-3</v>
      </c>
      <c r="J180" s="131">
        <v>1403086.922804588</v>
      </c>
      <c r="K180" s="54">
        <v>668885.75</v>
      </c>
      <c r="L180" s="54">
        <f t="shared" si="68"/>
        <v>2097.648100299024</v>
      </c>
      <c r="M180" s="127">
        <f t="shared" si="69"/>
        <v>7.1140519983203809E-3</v>
      </c>
      <c r="N180" s="120">
        <f t="shared" si="70"/>
        <v>1470843</v>
      </c>
      <c r="O180" s="125">
        <f t="shared" si="71"/>
        <v>1.7960948494728513E-3</v>
      </c>
      <c r="P180" s="55">
        <f t="shared" si="72"/>
        <v>8.9229243599464603E-3</v>
      </c>
      <c r="Q180" s="125">
        <f t="shared" si="73"/>
        <v>4.3553885686765881E-2</v>
      </c>
      <c r="R180" s="55">
        <f t="shared" si="74"/>
        <v>3.6182430000000002E-2</v>
      </c>
      <c r="S180" s="56">
        <f t="shared" si="75"/>
        <v>1470843</v>
      </c>
      <c r="T180" s="123">
        <f t="shared" si="76"/>
        <v>0</v>
      </c>
      <c r="U180" s="49">
        <f t="shared" si="77"/>
        <v>4.3553885686765881E-2</v>
      </c>
      <c r="V180" s="49">
        <f t="shared" si="83"/>
        <v>3.6182430000000002E-2</v>
      </c>
      <c r="W180" s="56">
        <f t="shared" si="78"/>
        <v>1470843</v>
      </c>
      <c r="X180" s="122">
        <f t="shared" si="79"/>
        <v>4.3553885686765881E-2</v>
      </c>
      <c r="Y180" s="55">
        <f t="shared" si="80"/>
        <v>3.6182429999999988E-2</v>
      </c>
      <c r="Z180" s="56">
        <f t="shared" si="81"/>
        <v>1470843</v>
      </c>
      <c r="AA180" s="124">
        <f t="shared" si="84"/>
        <v>1470843</v>
      </c>
      <c r="AB180" s="51">
        <f t="shared" si="85"/>
        <v>2198.945036577622</v>
      </c>
      <c r="AC180" s="55">
        <f t="shared" si="86"/>
        <v>4.6411265737862806E-2</v>
      </c>
      <c r="AD180" s="55">
        <f t="shared" si="87"/>
        <v>3.9019626090578852E-2</v>
      </c>
      <c r="AE180" s="116"/>
      <c r="AF180" s="160">
        <v>1465642.4081794147</v>
      </c>
      <c r="AG180" s="118">
        <f t="shared" si="88"/>
        <v>2191.1700289315695</v>
      </c>
      <c r="AH180" s="55">
        <f t="shared" si="82"/>
        <v>3.5483360685812926E-3</v>
      </c>
      <c r="AI180" s="55">
        <f t="shared" si="82"/>
        <v>3.5483360685815146E-3</v>
      </c>
      <c r="AJ180" s="119">
        <f t="shared" si="89"/>
        <v>0</v>
      </c>
      <c r="AL180" s="120">
        <v>1014355</v>
      </c>
      <c r="AM180" s="50">
        <v>116726</v>
      </c>
      <c r="AN180" s="50">
        <v>339762</v>
      </c>
    </row>
    <row r="181" spans="1:40">
      <c r="A181" s="9" t="s">
        <v>386</v>
      </c>
      <c r="B181" s="23" t="s">
        <v>387</v>
      </c>
      <c r="E181" s="134">
        <v>1014012</v>
      </c>
      <c r="F181" s="52">
        <v>576432.375</v>
      </c>
      <c r="G181" s="251">
        <f t="shared" si="67"/>
        <v>1759.1170169787913</v>
      </c>
      <c r="H181" s="53">
        <v>2.156212538890756E-3</v>
      </c>
      <c r="J181" s="131">
        <v>1010940.1469397007</v>
      </c>
      <c r="K181" s="54">
        <v>580103.125</v>
      </c>
      <c r="L181" s="54">
        <f t="shared" si="68"/>
        <v>1742.6903999865553</v>
      </c>
      <c r="M181" s="127">
        <f t="shared" si="69"/>
        <v>6.3680496779869866E-3</v>
      </c>
      <c r="N181" s="120">
        <f t="shared" si="70"/>
        <v>1059652</v>
      </c>
      <c r="O181" s="125">
        <f t="shared" si="71"/>
        <v>3.0386102180217645E-3</v>
      </c>
      <c r="P181" s="55">
        <f t="shared" si="72"/>
        <v>9.4260099168290701E-3</v>
      </c>
      <c r="Q181" s="125">
        <f t="shared" si="73"/>
        <v>4.278089118969719E-2</v>
      </c>
      <c r="R181" s="55">
        <f t="shared" si="74"/>
        <v>3.6182430000000002E-2</v>
      </c>
      <c r="S181" s="56">
        <f t="shared" si="75"/>
        <v>1059652</v>
      </c>
      <c r="T181" s="123">
        <f t="shared" si="76"/>
        <v>0</v>
      </c>
      <c r="U181" s="49">
        <f t="shared" si="77"/>
        <v>4.278089118969719E-2</v>
      </c>
      <c r="V181" s="49">
        <f t="shared" si="83"/>
        <v>3.6182430000000002E-2</v>
      </c>
      <c r="W181" s="56">
        <f t="shared" si="78"/>
        <v>1059652</v>
      </c>
      <c r="X181" s="122">
        <f t="shared" si="79"/>
        <v>4.278089118969719E-2</v>
      </c>
      <c r="Y181" s="55">
        <f t="shared" si="80"/>
        <v>3.6182429999999988E-2</v>
      </c>
      <c r="Z181" s="56">
        <f t="shared" si="81"/>
        <v>1059652</v>
      </c>
      <c r="AA181" s="124">
        <f t="shared" si="84"/>
        <v>1059652</v>
      </c>
      <c r="AB181" s="51">
        <f t="shared" si="85"/>
        <v>1826.6614233460646</v>
      </c>
      <c r="AC181" s="55">
        <f t="shared" si="86"/>
        <v>4.5009329278154597E-2</v>
      </c>
      <c r="AD181" s="55">
        <f t="shared" si="87"/>
        <v>3.8396767079928562E-2</v>
      </c>
      <c r="AE181" s="116"/>
      <c r="AF181" s="160">
        <v>1054589.1194066429</v>
      </c>
      <c r="AG181" s="118">
        <f t="shared" si="88"/>
        <v>1817.9338706486762</v>
      </c>
      <c r="AH181" s="55">
        <f t="shared" si="82"/>
        <v>4.8008086753310586E-3</v>
      </c>
      <c r="AI181" s="55">
        <f t="shared" si="82"/>
        <v>4.8008086753310586E-3</v>
      </c>
      <c r="AJ181" s="119">
        <f t="shared" si="89"/>
        <v>0</v>
      </c>
      <c r="AL181" s="120">
        <v>760874</v>
      </c>
      <c r="AM181" s="50">
        <v>87139</v>
      </c>
      <c r="AN181" s="50">
        <v>211639</v>
      </c>
    </row>
    <row r="182" spans="1:40">
      <c r="A182" s="9" t="s">
        <v>388</v>
      </c>
      <c r="B182" s="23" t="s">
        <v>389</v>
      </c>
      <c r="E182" s="134">
        <v>918491</v>
      </c>
      <c r="F182" s="52">
        <v>555635</v>
      </c>
      <c r="G182" s="251">
        <f t="shared" si="67"/>
        <v>1653.0474142197666</v>
      </c>
      <c r="H182" s="53">
        <v>-2.9375787267761355E-3</v>
      </c>
      <c r="J182" s="131">
        <v>921600.42314321618</v>
      </c>
      <c r="K182" s="54">
        <v>558034.875</v>
      </c>
      <c r="L182" s="54">
        <f t="shared" si="68"/>
        <v>1651.5104421443482</v>
      </c>
      <c r="M182" s="127">
        <f t="shared" si="69"/>
        <v>4.3191573604974831E-3</v>
      </c>
      <c r="N182" s="120">
        <f t="shared" si="70"/>
        <v>955199</v>
      </c>
      <c r="O182" s="125">
        <f t="shared" si="71"/>
        <v>-3.3739384934429184E-3</v>
      </c>
      <c r="P182" s="55">
        <f t="shared" si="72"/>
        <v>9.3064629577677138E-4</v>
      </c>
      <c r="Q182" s="125">
        <f t="shared" si="73"/>
        <v>4.0657864969352753E-2</v>
      </c>
      <c r="R182" s="55">
        <f t="shared" si="74"/>
        <v>3.6182430000000002E-2</v>
      </c>
      <c r="S182" s="56">
        <f t="shared" si="75"/>
        <v>955834.88305356575</v>
      </c>
      <c r="T182" s="123">
        <f t="shared" si="76"/>
        <v>0</v>
      </c>
      <c r="U182" s="49">
        <f t="shared" si="77"/>
        <v>4.0657864969352753E-2</v>
      </c>
      <c r="V182" s="49">
        <f t="shared" si="83"/>
        <v>3.6182430000000002E-2</v>
      </c>
      <c r="W182" s="56">
        <f t="shared" si="78"/>
        <v>955834.88305356575</v>
      </c>
      <c r="X182" s="122">
        <f t="shared" si="79"/>
        <v>4.0657864969352753E-2</v>
      </c>
      <c r="Y182" s="55">
        <f t="shared" si="80"/>
        <v>3.6182429999999988E-2</v>
      </c>
      <c r="Z182" s="56">
        <f t="shared" si="81"/>
        <v>955834.88305356575</v>
      </c>
      <c r="AA182" s="124">
        <f t="shared" si="84"/>
        <v>955834.88305356575</v>
      </c>
      <c r="AB182" s="51">
        <f t="shared" si="85"/>
        <v>1712.8586865714544</v>
      </c>
      <c r="AC182" s="55">
        <f t="shared" si="86"/>
        <v>4.0657864969352753E-2</v>
      </c>
      <c r="AD182" s="55">
        <f t="shared" si="87"/>
        <v>3.618243000000021E-2</v>
      </c>
      <c r="AE182" s="116"/>
      <c r="AF182" s="160">
        <v>961110.02944261057</v>
      </c>
      <c r="AG182" s="118">
        <f t="shared" si="88"/>
        <v>1722.3117631180498</v>
      </c>
      <c r="AH182" s="55">
        <f t="shared" si="82"/>
        <v>-5.4885977957217502E-3</v>
      </c>
      <c r="AI182" s="55">
        <f t="shared" si="82"/>
        <v>-5.4885977957217502E-3</v>
      </c>
      <c r="AJ182" s="119">
        <f t="shared" si="89"/>
        <v>0</v>
      </c>
      <c r="AL182" s="120">
        <v>703025</v>
      </c>
      <c r="AM182" s="50">
        <v>86036</v>
      </c>
      <c r="AN182" s="50">
        <v>166138</v>
      </c>
    </row>
    <row r="183" spans="1:40">
      <c r="A183" s="9" t="s">
        <v>390</v>
      </c>
      <c r="B183" s="23" t="s">
        <v>391</v>
      </c>
      <c r="E183" s="134">
        <v>1968211</v>
      </c>
      <c r="F183" s="52">
        <v>1044295.375</v>
      </c>
      <c r="G183" s="251">
        <f t="shared" si="67"/>
        <v>1884.7263399974361</v>
      </c>
      <c r="H183" s="53">
        <v>-1.8919682452762654E-3</v>
      </c>
      <c r="J183" s="131">
        <v>1974132.0831823943</v>
      </c>
      <c r="K183" s="54">
        <v>1052867.75</v>
      </c>
      <c r="L183" s="54">
        <f t="shared" si="68"/>
        <v>1875.004798259225</v>
      </c>
      <c r="M183" s="127">
        <f t="shared" si="69"/>
        <v>8.2087646897794908E-3</v>
      </c>
      <c r="N183" s="120">
        <f t="shared" si="70"/>
        <v>2061374</v>
      </c>
      <c r="O183" s="125">
        <f t="shared" si="71"/>
        <v>-2.9993348635767303E-3</v>
      </c>
      <c r="P183" s="55">
        <f t="shared" si="72"/>
        <v>5.1848089920818463E-3</v>
      </c>
      <c r="Q183" s="125">
        <f t="shared" si="73"/>
        <v>4.4688207743553976E-2</v>
      </c>
      <c r="R183" s="55">
        <f t="shared" si="74"/>
        <v>3.6182430000000002E-2</v>
      </c>
      <c r="S183" s="56">
        <f t="shared" si="75"/>
        <v>2061374</v>
      </c>
      <c r="T183" s="123">
        <f t="shared" si="76"/>
        <v>0</v>
      </c>
      <c r="U183" s="49">
        <f t="shared" si="77"/>
        <v>4.4688207743553976E-2</v>
      </c>
      <c r="V183" s="49">
        <f t="shared" si="83"/>
        <v>3.6182430000000002E-2</v>
      </c>
      <c r="W183" s="56">
        <f t="shared" si="78"/>
        <v>2061374</v>
      </c>
      <c r="X183" s="122">
        <f t="shared" si="79"/>
        <v>4.4688207743553976E-2</v>
      </c>
      <c r="Y183" s="55">
        <f t="shared" si="80"/>
        <v>3.6182429999999988E-2</v>
      </c>
      <c r="Z183" s="56">
        <f t="shared" si="81"/>
        <v>2061374</v>
      </c>
      <c r="AA183" s="124">
        <f t="shared" si="84"/>
        <v>2061374</v>
      </c>
      <c r="AB183" s="51">
        <f t="shared" si="85"/>
        <v>1957.8660282832293</v>
      </c>
      <c r="AC183" s="55">
        <f t="shared" si="86"/>
        <v>4.7333847844565513E-2</v>
      </c>
      <c r="AD183" s="55">
        <f t="shared" si="87"/>
        <v>3.8806529485809982E-2</v>
      </c>
      <c r="AE183" s="116"/>
      <c r="AF183" s="160">
        <v>2060774.3063676399</v>
      </c>
      <c r="AG183" s="118">
        <f t="shared" si="88"/>
        <v>1957.2964471251398</v>
      </c>
      <c r="AH183" s="55">
        <f t="shared" si="82"/>
        <v>2.9100403208004444E-4</v>
      </c>
      <c r="AI183" s="55">
        <f t="shared" si="82"/>
        <v>2.9100403208004444E-4</v>
      </c>
      <c r="AJ183" s="119">
        <f t="shared" si="89"/>
        <v>0</v>
      </c>
      <c r="AL183" s="120">
        <v>1461465</v>
      </c>
      <c r="AM183" s="50">
        <v>159514</v>
      </c>
      <c r="AN183" s="50">
        <v>440395</v>
      </c>
    </row>
    <row r="184" spans="1:40">
      <c r="A184" s="9" t="s">
        <v>392</v>
      </c>
      <c r="B184" s="23" t="s">
        <v>393</v>
      </c>
      <c r="E184" s="134">
        <v>826421</v>
      </c>
      <c r="F184" s="52">
        <v>469647.59375</v>
      </c>
      <c r="G184" s="251">
        <f t="shared" si="67"/>
        <v>1759.6619486565826</v>
      </c>
      <c r="H184" s="53">
        <v>2.6703268154746995E-2</v>
      </c>
      <c r="J184" s="131">
        <v>803171.7359955241</v>
      </c>
      <c r="K184" s="54">
        <v>471660.34375</v>
      </c>
      <c r="L184" s="54">
        <f t="shared" si="68"/>
        <v>1702.8604304737546</v>
      </c>
      <c r="M184" s="127">
        <f t="shared" si="69"/>
        <v>4.2856601988072729E-3</v>
      </c>
      <c r="N184" s="120">
        <f t="shared" si="70"/>
        <v>859667</v>
      </c>
      <c r="O184" s="125">
        <f t="shared" si="71"/>
        <v>2.8946815435006101E-2</v>
      </c>
      <c r="P184" s="55">
        <f t="shared" si="72"/>
        <v>3.3356531848605542E-2</v>
      </c>
      <c r="Q184" s="125">
        <f t="shared" si="73"/>
        <v>4.062315579895448E-2</v>
      </c>
      <c r="R184" s="55">
        <f t="shared" si="74"/>
        <v>3.6182430000000002E-2</v>
      </c>
      <c r="S184" s="56">
        <f t="shared" si="75"/>
        <v>859992.82903852779</v>
      </c>
      <c r="T184" s="123">
        <f t="shared" si="76"/>
        <v>0</v>
      </c>
      <c r="U184" s="49">
        <f t="shared" si="77"/>
        <v>4.062315579895448E-2</v>
      </c>
      <c r="V184" s="49">
        <f t="shared" si="83"/>
        <v>3.6182430000000002E-2</v>
      </c>
      <c r="W184" s="56">
        <f t="shared" si="78"/>
        <v>859992.82903852779</v>
      </c>
      <c r="X184" s="122">
        <f t="shared" si="79"/>
        <v>4.062315579895448E-2</v>
      </c>
      <c r="Y184" s="55">
        <f t="shared" si="80"/>
        <v>3.6182429999999988E-2</v>
      </c>
      <c r="Z184" s="56">
        <f t="shared" si="81"/>
        <v>859992.82903852779</v>
      </c>
      <c r="AA184" s="124">
        <f t="shared" si="84"/>
        <v>859992.82903852779</v>
      </c>
      <c r="AB184" s="51">
        <f t="shared" si="85"/>
        <v>1823.3307939375129</v>
      </c>
      <c r="AC184" s="55">
        <f t="shared" si="86"/>
        <v>4.062315579895448E-2</v>
      </c>
      <c r="AD184" s="55">
        <f t="shared" si="87"/>
        <v>3.6182429999999988E-2</v>
      </c>
      <c r="AE184" s="116"/>
      <c r="AF184" s="160">
        <v>837948.4075115337</v>
      </c>
      <c r="AG184" s="118">
        <f t="shared" si="88"/>
        <v>1776.592877936929</v>
      </c>
      <c r="AH184" s="55">
        <f t="shared" si="82"/>
        <v>2.6307611935751041E-2</v>
      </c>
      <c r="AI184" s="55">
        <f t="shared" si="82"/>
        <v>2.6307611935751041E-2</v>
      </c>
      <c r="AJ184" s="119">
        <f t="shared" si="89"/>
        <v>0</v>
      </c>
      <c r="AL184" s="120">
        <v>632628</v>
      </c>
      <c r="AM184" s="50">
        <v>70671</v>
      </c>
      <c r="AN184" s="50">
        <v>156368</v>
      </c>
    </row>
    <row r="185" spans="1:40">
      <c r="A185" s="9" t="s">
        <v>394</v>
      </c>
      <c r="B185" s="23" t="s">
        <v>395</v>
      </c>
      <c r="E185" s="134">
        <v>2713765</v>
      </c>
      <c r="F185" s="52">
        <v>1347418.625</v>
      </c>
      <c r="G185" s="251">
        <f t="shared" si="67"/>
        <v>2014.0474160359779</v>
      </c>
      <c r="H185" s="53">
        <v>-7.2663423354630829E-3</v>
      </c>
      <c r="J185" s="131">
        <v>2738036.90455445</v>
      </c>
      <c r="K185" s="54">
        <v>1355927.75</v>
      </c>
      <c r="L185" s="54">
        <f t="shared" si="68"/>
        <v>2019.3088492764089</v>
      </c>
      <c r="M185" s="127">
        <f t="shared" si="69"/>
        <v>6.3151309044728876E-3</v>
      </c>
      <c r="N185" s="120">
        <f t="shared" si="70"/>
        <v>2839832</v>
      </c>
      <c r="O185" s="125">
        <f t="shared" si="71"/>
        <v>-8.8647105209123112E-3</v>
      </c>
      <c r="P185" s="55">
        <f t="shared" si="72"/>
        <v>-2.6055614238090774E-3</v>
      </c>
      <c r="Q185" s="125">
        <f t="shared" si="73"/>
        <v>4.2726057686364838E-2</v>
      </c>
      <c r="R185" s="55">
        <f t="shared" si="74"/>
        <v>3.6182430000000002E-2</v>
      </c>
      <c r="S185" s="56">
        <f t="shared" si="75"/>
        <v>2839832</v>
      </c>
      <c r="T185" s="123">
        <f t="shared" si="76"/>
        <v>7.4444612108830771E-2</v>
      </c>
      <c r="U185" s="49">
        <f t="shared" si="77"/>
        <v>4.3257308197789612E-2</v>
      </c>
      <c r="V185" s="49">
        <f t="shared" si="83"/>
        <v>3.6710346648681821E-2</v>
      </c>
      <c r="W185" s="56">
        <f t="shared" si="78"/>
        <v>2839832</v>
      </c>
      <c r="X185" s="122">
        <f t="shared" si="79"/>
        <v>4.3257308197789612E-2</v>
      </c>
      <c r="Y185" s="55">
        <f t="shared" si="80"/>
        <v>3.671034664868178E-2</v>
      </c>
      <c r="Z185" s="56">
        <f t="shared" si="81"/>
        <v>2839832</v>
      </c>
      <c r="AA185" s="124">
        <f t="shared" si="84"/>
        <v>2839832</v>
      </c>
      <c r="AB185" s="51">
        <f t="shared" si="85"/>
        <v>2094.382978739096</v>
      </c>
      <c r="AC185" s="55">
        <f t="shared" si="86"/>
        <v>4.6454648799730158E-2</v>
      </c>
      <c r="AD185" s="55">
        <f t="shared" si="87"/>
        <v>3.9887622338720119E-2</v>
      </c>
      <c r="AE185" s="116"/>
      <c r="AF185" s="160">
        <v>2858568.4142849911</v>
      </c>
      <c r="AG185" s="118">
        <f t="shared" si="88"/>
        <v>2108.2011296582659</v>
      </c>
      <c r="AH185" s="55">
        <f t="shared" si="82"/>
        <v>-6.5544746773806839E-3</v>
      </c>
      <c r="AI185" s="55">
        <f t="shared" si="82"/>
        <v>-6.5544746773804619E-3</v>
      </c>
      <c r="AJ185" s="119">
        <f t="shared" si="89"/>
        <v>0</v>
      </c>
      <c r="AL185" s="120">
        <v>2006228</v>
      </c>
      <c r="AM185" s="50">
        <v>222341</v>
      </c>
      <c r="AN185" s="50">
        <v>611263</v>
      </c>
    </row>
    <row r="186" spans="1:40">
      <c r="A186" s="9" t="s">
        <v>396</v>
      </c>
      <c r="B186" s="23" t="s">
        <v>397</v>
      </c>
      <c r="E186" s="134">
        <v>1733852</v>
      </c>
      <c r="F186" s="52">
        <v>896551.5625</v>
      </c>
      <c r="G186" s="251">
        <f t="shared" si="67"/>
        <v>1933.9121948159006</v>
      </c>
      <c r="H186" s="53">
        <v>-3.9526676755895496E-3</v>
      </c>
      <c r="J186" s="131">
        <v>1739003.8658773373</v>
      </c>
      <c r="K186" s="54">
        <v>900528.75</v>
      </c>
      <c r="L186" s="54">
        <f t="shared" si="68"/>
        <v>1931.0920010908451</v>
      </c>
      <c r="M186" s="127">
        <f t="shared" si="69"/>
        <v>4.4360945497765591E-3</v>
      </c>
      <c r="N186" s="120">
        <f t="shared" si="70"/>
        <v>1805193</v>
      </c>
      <c r="O186" s="125">
        <f t="shared" si="71"/>
        <v>-2.9625384844893521E-3</v>
      </c>
      <c r="P186" s="55">
        <f t="shared" si="72"/>
        <v>1.4604139644629477E-3</v>
      </c>
      <c r="Q186" s="125">
        <f t="shared" si="73"/>
        <v>4.0779033230297301E-2</v>
      </c>
      <c r="R186" s="55">
        <f t="shared" si="74"/>
        <v>3.6182430000000002E-2</v>
      </c>
      <c r="S186" s="56">
        <f t="shared" si="75"/>
        <v>1805193</v>
      </c>
      <c r="T186" s="123">
        <f t="shared" si="76"/>
        <v>0</v>
      </c>
      <c r="U186" s="49">
        <f t="shared" si="77"/>
        <v>4.0779033230297301E-2</v>
      </c>
      <c r="V186" s="49">
        <f t="shared" si="83"/>
        <v>3.6182430000000002E-2</v>
      </c>
      <c r="W186" s="56">
        <f t="shared" si="78"/>
        <v>1805193</v>
      </c>
      <c r="X186" s="122">
        <f t="shared" si="79"/>
        <v>4.0779033230297301E-2</v>
      </c>
      <c r="Y186" s="55">
        <f t="shared" si="80"/>
        <v>3.6182429999999988E-2</v>
      </c>
      <c r="Z186" s="56">
        <f t="shared" si="81"/>
        <v>1805193</v>
      </c>
      <c r="AA186" s="124">
        <f t="shared" si="84"/>
        <v>1805193</v>
      </c>
      <c r="AB186" s="51">
        <f t="shared" si="85"/>
        <v>2004.5923020225619</v>
      </c>
      <c r="AC186" s="55">
        <f t="shared" si="86"/>
        <v>4.1145957094377072E-2</v>
      </c>
      <c r="AD186" s="55">
        <f t="shared" si="87"/>
        <v>3.6547733343906819E-2</v>
      </c>
      <c r="AE186" s="116"/>
      <c r="AF186" s="160">
        <v>1814318.2225439167</v>
      </c>
      <c r="AG186" s="118">
        <f t="shared" si="88"/>
        <v>2014.7254849375065</v>
      </c>
      <c r="AH186" s="55">
        <f t="shared" si="82"/>
        <v>-5.0295601017124048E-3</v>
      </c>
      <c r="AI186" s="55">
        <f t="shared" si="82"/>
        <v>-5.0295601017122937E-3</v>
      </c>
      <c r="AJ186" s="119">
        <f t="shared" si="89"/>
        <v>0</v>
      </c>
      <c r="AL186" s="120">
        <v>1317758</v>
      </c>
      <c r="AM186" s="50">
        <v>143984</v>
      </c>
      <c r="AN186" s="50">
        <v>343451</v>
      </c>
    </row>
    <row r="187" spans="1:40">
      <c r="A187" s="9" t="s">
        <v>398</v>
      </c>
      <c r="B187" s="23" t="s">
        <v>399</v>
      </c>
      <c r="E187" s="134">
        <v>2112386</v>
      </c>
      <c r="F187" s="52">
        <v>1066289</v>
      </c>
      <c r="G187" s="251">
        <f t="shared" si="67"/>
        <v>1981.0632952229651</v>
      </c>
      <c r="H187" s="53">
        <v>5.722705632622116E-3</v>
      </c>
      <c r="J187" s="131">
        <v>2104737.6924847597</v>
      </c>
      <c r="K187" s="54">
        <v>1070236.75</v>
      </c>
      <c r="L187" s="54">
        <f t="shared" si="68"/>
        <v>1966.609437103295</v>
      </c>
      <c r="M187" s="127">
        <f t="shared" si="69"/>
        <v>3.7023264799693756E-3</v>
      </c>
      <c r="N187" s="120">
        <f t="shared" si="70"/>
        <v>2193972</v>
      </c>
      <c r="O187" s="125">
        <f t="shared" si="71"/>
        <v>3.6338530651822687E-3</v>
      </c>
      <c r="P187" s="55">
        <f t="shared" si="72"/>
        <v>7.3496332555791355E-3</v>
      </c>
      <c r="Q187" s="125">
        <f t="shared" si="73"/>
        <v>4.0018715648667991E-2</v>
      </c>
      <c r="R187" s="55">
        <f t="shared" si="74"/>
        <v>3.6182430000000002E-2</v>
      </c>
      <c r="S187" s="56">
        <f t="shared" si="75"/>
        <v>2196920.9746742272</v>
      </c>
      <c r="T187" s="123">
        <f t="shared" si="76"/>
        <v>0</v>
      </c>
      <c r="U187" s="49">
        <f t="shared" si="77"/>
        <v>4.0018715648667991E-2</v>
      </c>
      <c r="V187" s="49">
        <f t="shared" si="83"/>
        <v>3.6182430000000002E-2</v>
      </c>
      <c r="W187" s="56">
        <f t="shared" si="78"/>
        <v>2196920.9746742272</v>
      </c>
      <c r="X187" s="122">
        <f t="shared" si="79"/>
        <v>4.0018715648667991E-2</v>
      </c>
      <c r="Y187" s="55">
        <f t="shared" si="80"/>
        <v>3.6182429999999988E-2</v>
      </c>
      <c r="Z187" s="56">
        <f t="shared" si="81"/>
        <v>2196920.9746742272</v>
      </c>
      <c r="AA187" s="124">
        <f t="shared" si="84"/>
        <v>2196920.9746742272</v>
      </c>
      <c r="AB187" s="51">
        <f t="shared" si="85"/>
        <v>2052.742979227939</v>
      </c>
      <c r="AC187" s="55">
        <f t="shared" si="86"/>
        <v>4.0018715648667991E-2</v>
      </c>
      <c r="AD187" s="55">
        <f t="shared" si="87"/>
        <v>3.6182429999999766E-2</v>
      </c>
      <c r="AE187" s="116"/>
      <c r="AF187" s="160">
        <v>2194008.9011443574</v>
      </c>
      <c r="AG187" s="118">
        <f t="shared" si="88"/>
        <v>2050.0220172259619</v>
      </c>
      <c r="AH187" s="55">
        <f t="shared" si="82"/>
        <v>1.327284282370389E-3</v>
      </c>
      <c r="AI187" s="55">
        <f t="shared" si="82"/>
        <v>1.327284282370389E-3</v>
      </c>
      <c r="AJ187" s="119">
        <f t="shared" si="89"/>
        <v>0</v>
      </c>
      <c r="AL187" s="120">
        <v>1674812</v>
      </c>
      <c r="AM187" s="50">
        <v>170490</v>
      </c>
      <c r="AN187" s="50">
        <v>348670</v>
      </c>
    </row>
    <row r="188" spans="1:40">
      <c r="A188" s="9" t="s">
        <v>400</v>
      </c>
      <c r="B188" s="23" t="s">
        <v>401</v>
      </c>
      <c r="E188" s="134">
        <v>1287166</v>
      </c>
      <c r="F188" s="52">
        <v>546268.6875</v>
      </c>
      <c r="G188" s="251">
        <f t="shared" si="67"/>
        <v>2356.2873535562117</v>
      </c>
      <c r="H188" s="53">
        <v>1.3413940454266582E-2</v>
      </c>
      <c r="J188" s="131">
        <v>1269362.3146406435</v>
      </c>
      <c r="K188" s="54">
        <v>549220.25</v>
      </c>
      <c r="L188" s="54">
        <f t="shared" si="68"/>
        <v>2311.2081439834815</v>
      </c>
      <c r="M188" s="127">
        <f t="shared" si="69"/>
        <v>5.4031332337716176E-3</v>
      </c>
      <c r="N188" s="120">
        <f t="shared" si="70"/>
        <v>1341777</v>
      </c>
      <c r="O188" s="125">
        <f t="shared" si="71"/>
        <v>1.4025692392165112E-2</v>
      </c>
      <c r="P188" s="55">
        <f t="shared" si="72"/>
        <v>1.9504608310627614E-2</v>
      </c>
      <c r="Q188" s="125">
        <f t="shared" si="73"/>
        <v>4.1781061723783264E-2</v>
      </c>
      <c r="R188" s="55">
        <f t="shared" si="74"/>
        <v>3.6182430000000002E-2</v>
      </c>
      <c r="S188" s="56">
        <f t="shared" si="75"/>
        <v>1341777</v>
      </c>
      <c r="T188" s="123">
        <f t="shared" si="76"/>
        <v>0</v>
      </c>
      <c r="U188" s="49">
        <f t="shared" si="77"/>
        <v>4.1781061723783264E-2</v>
      </c>
      <c r="V188" s="49">
        <f t="shared" si="83"/>
        <v>3.6182430000000002E-2</v>
      </c>
      <c r="W188" s="56">
        <f t="shared" si="78"/>
        <v>1341777</v>
      </c>
      <c r="X188" s="122">
        <f t="shared" si="79"/>
        <v>4.1781061723783264E-2</v>
      </c>
      <c r="Y188" s="55">
        <f t="shared" si="80"/>
        <v>3.6182429999999988E-2</v>
      </c>
      <c r="Z188" s="56">
        <f t="shared" si="81"/>
        <v>1341777</v>
      </c>
      <c r="AA188" s="124">
        <f t="shared" si="84"/>
        <v>1341777</v>
      </c>
      <c r="AB188" s="51">
        <f t="shared" si="85"/>
        <v>2443.0581356022471</v>
      </c>
      <c r="AC188" s="55">
        <f t="shared" si="86"/>
        <v>4.2427317067107007E-2</v>
      </c>
      <c r="AD188" s="55">
        <f t="shared" si="87"/>
        <v>3.682521230489022E-2</v>
      </c>
      <c r="AE188" s="116"/>
      <c r="AF188" s="160">
        <v>1324708.4374613066</v>
      </c>
      <c r="AG188" s="118">
        <f t="shared" si="88"/>
        <v>2411.9803256731825</v>
      </c>
      <c r="AH188" s="55">
        <f t="shared" si="82"/>
        <v>1.2884769248849848E-2</v>
      </c>
      <c r="AI188" s="55">
        <f t="shared" si="82"/>
        <v>1.2884769248849848E-2</v>
      </c>
      <c r="AJ188" s="119">
        <f t="shared" si="89"/>
        <v>0</v>
      </c>
      <c r="AL188" s="120">
        <v>978697</v>
      </c>
      <c r="AM188" s="50">
        <v>97715</v>
      </c>
      <c r="AN188" s="50">
        <v>265365</v>
      </c>
    </row>
    <row r="189" spans="1:40">
      <c r="A189" s="9" t="s">
        <v>402</v>
      </c>
      <c r="B189" s="23" t="s">
        <v>403</v>
      </c>
      <c r="E189" s="134">
        <v>488767</v>
      </c>
      <c r="F189" s="52">
        <v>221540.53125</v>
      </c>
      <c r="G189" s="251">
        <f t="shared" si="67"/>
        <v>2206.2193190664743</v>
      </c>
      <c r="H189" s="53">
        <v>4.9806928416933349E-3</v>
      </c>
      <c r="J189" s="131">
        <v>486814.01395622973</v>
      </c>
      <c r="K189" s="54">
        <v>222102.78125</v>
      </c>
      <c r="L189" s="54">
        <f t="shared" si="68"/>
        <v>2191.8411431699697</v>
      </c>
      <c r="M189" s="127">
        <f t="shared" si="69"/>
        <v>2.5379103174827389E-3</v>
      </c>
      <c r="N189" s="120">
        <f t="shared" si="70"/>
        <v>507176</v>
      </c>
      <c r="O189" s="125">
        <f t="shared" si="71"/>
        <v>4.0117703841324737E-3</v>
      </c>
      <c r="P189" s="55">
        <f t="shared" si="72"/>
        <v>6.5598622150646602E-3</v>
      </c>
      <c r="Q189" s="125">
        <f t="shared" si="73"/>
        <v>3.8812168079891407E-2</v>
      </c>
      <c r="R189" s="55">
        <f t="shared" si="74"/>
        <v>3.6182430000000002E-2</v>
      </c>
      <c r="S189" s="56">
        <f t="shared" si="75"/>
        <v>507737.10695590428</v>
      </c>
      <c r="T189" s="123">
        <f t="shared" si="76"/>
        <v>0</v>
      </c>
      <c r="U189" s="49">
        <f t="shared" si="77"/>
        <v>3.8812168079891407E-2</v>
      </c>
      <c r="V189" s="49">
        <f t="shared" si="83"/>
        <v>3.6182430000000002E-2</v>
      </c>
      <c r="W189" s="56">
        <f t="shared" si="78"/>
        <v>507737.10695590428</v>
      </c>
      <c r="X189" s="122">
        <f t="shared" si="79"/>
        <v>3.8812168079891407E-2</v>
      </c>
      <c r="Y189" s="55">
        <f t="shared" si="80"/>
        <v>3.6182429999999988E-2</v>
      </c>
      <c r="Z189" s="56">
        <f t="shared" si="81"/>
        <v>507737.10695590428</v>
      </c>
      <c r="AA189" s="124">
        <f t="shared" si="84"/>
        <v>507737.10695590428</v>
      </c>
      <c r="AB189" s="51">
        <f t="shared" si="85"/>
        <v>2286.0456951432448</v>
      </c>
      <c r="AC189" s="55">
        <f t="shared" si="86"/>
        <v>3.8812168079891407E-2</v>
      </c>
      <c r="AD189" s="55">
        <f t="shared" si="87"/>
        <v>3.6182429999999988E-2</v>
      </c>
      <c r="AE189" s="116"/>
      <c r="AF189" s="160">
        <v>507706.68912294076</v>
      </c>
      <c r="AG189" s="118">
        <f t="shared" si="88"/>
        <v>2285.9087412843496</v>
      </c>
      <c r="AH189" s="55">
        <f t="shared" si="82"/>
        <v>5.9912216276103436E-5</v>
      </c>
      <c r="AI189" s="55">
        <f t="shared" si="82"/>
        <v>5.9912216276103436E-5</v>
      </c>
      <c r="AJ189" s="119">
        <f t="shared" si="89"/>
        <v>0</v>
      </c>
      <c r="AL189" s="120">
        <v>387163</v>
      </c>
      <c r="AM189" s="50">
        <v>36071</v>
      </c>
      <c r="AN189" s="50">
        <v>83942</v>
      </c>
    </row>
    <row r="190" spans="1:40">
      <c r="A190" s="9" t="s">
        <v>404</v>
      </c>
      <c r="B190" s="23" t="s">
        <v>405</v>
      </c>
      <c r="E190" s="134">
        <v>324895</v>
      </c>
      <c r="F190" s="52">
        <v>171979.453125</v>
      </c>
      <c r="G190" s="251">
        <f t="shared" si="67"/>
        <v>1889.1500937839141</v>
      </c>
      <c r="H190" s="53">
        <v>-1.9778457592231735E-2</v>
      </c>
      <c r="J190" s="131">
        <v>332107.39742938196</v>
      </c>
      <c r="K190" s="54">
        <v>173062.6875</v>
      </c>
      <c r="L190" s="54">
        <f t="shared" si="68"/>
        <v>1919.0005785006774</v>
      </c>
      <c r="M190" s="127">
        <f t="shared" si="69"/>
        <v>6.2986266982292261E-3</v>
      </c>
      <c r="N190" s="120">
        <f t="shared" si="70"/>
        <v>338620</v>
      </c>
      <c r="O190" s="125">
        <f t="shared" si="71"/>
        <v>-2.1717063471660802E-2</v>
      </c>
      <c r="P190" s="55">
        <f t="shared" si="72"/>
        <v>-1.5555224449221194E-2</v>
      </c>
      <c r="Q190" s="125">
        <f t="shared" si="73"/>
        <v>4.2708956317834001E-2</v>
      </c>
      <c r="R190" s="55">
        <f t="shared" si="74"/>
        <v>3.6182430000000002E-2</v>
      </c>
      <c r="S190" s="56">
        <f t="shared" si="75"/>
        <v>338770.92636288266</v>
      </c>
      <c r="T190" s="123">
        <f t="shared" si="76"/>
        <v>0.44443498426346267</v>
      </c>
      <c r="U190" s="49">
        <f t="shared" si="77"/>
        <v>4.5880474493611212E-2</v>
      </c>
      <c r="V190" s="49">
        <f t="shared" si="83"/>
        <v>3.9334097001855368E-2</v>
      </c>
      <c r="W190" s="56">
        <f t="shared" si="78"/>
        <v>339801.33676060184</v>
      </c>
      <c r="X190" s="122">
        <f t="shared" si="79"/>
        <v>4.5880474493611212E-2</v>
      </c>
      <c r="Y190" s="55">
        <f t="shared" si="80"/>
        <v>3.9334097001855417E-2</v>
      </c>
      <c r="Z190" s="56">
        <f t="shared" si="81"/>
        <v>339801.33676060184</v>
      </c>
      <c r="AA190" s="124">
        <f t="shared" si="84"/>
        <v>339801.33676060184</v>
      </c>
      <c r="AB190" s="51">
        <f t="shared" si="85"/>
        <v>1963.4581068238747</v>
      </c>
      <c r="AC190" s="55">
        <f t="shared" si="86"/>
        <v>4.5880474493611212E-2</v>
      </c>
      <c r="AD190" s="55">
        <f t="shared" si="87"/>
        <v>3.9334097001855417E-2</v>
      </c>
      <c r="AE190" s="116"/>
      <c r="AF190" s="160">
        <v>346101.53091149585</v>
      </c>
      <c r="AG190" s="118">
        <f t="shared" si="88"/>
        <v>1999.8622228231366</v>
      </c>
      <c r="AH190" s="55">
        <f t="shared" si="82"/>
        <v>-1.8203312000099392E-2</v>
      </c>
      <c r="AI190" s="55">
        <f t="shared" si="82"/>
        <v>-1.8203312000099392E-2</v>
      </c>
      <c r="AJ190" s="119">
        <f t="shared" si="89"/>
        <v>0</v>
      </c>
      <c r="AL190" s="120">
        <v>258000</v>
      </c>
      <c r="AM190" s="50">
        <v>30037</v>
      </c>
      <c r="AN190" s="50">
        <v>50583</v>
      </c>
    </row>
    <row r="191" spans="1:40">
      <c r="A191" s="9" t="s">
        <v>406</v>
      </c>
      <c r="B191" s="23" t="s">
        <v>407</v>
      </c>
      <c r="E191" s="134">
        <v>560767</v>
      </c>
      <c r="F191" s="52">
        <v>288745.1875</v>
      </c>
      <c r="G191" s="251">
        <f t="shared" si="67"/>
        <v>1942.0825844932915</v>
      </c>
      <c r="H191" s="53">
        <v>1.9077344968937204E-2</v>
      </c>
      <c r="J191" s="131">
        <v>548589.40345522517</v>
      </c>
      <c r="K191" s="54">
        <v>291053.34375</v>
      </c>
      <c r="L191" s="54">
        <f t="shared" si="68"/>
        <v>1884.8414396724318</v>
      </c>
      <c r="M191" s="127">
        <f t="shared" si="69"/>
        <v>7.9937479477472095E-3</v>
      </c>
      <c r="N191" s="120">
        <f t="shared" si="70"/>
        <v>585784</v>
      </c>
      <c r="O191" s="125">
        <f t="shared" si="71"/>
        <v>2.2198016345331695E-2</v>
      </c>
      <c r="P191" s="55">
        <f t="shared" si="72"/>
        <v>3.036920964068357E-2</v>
      </c>
      <c r="Q191" s="125">
        <f t="shared" si="73"/>
        <v>4.446541117330427E-2</v>
      </c>
      <c r="R191" s="55">
        <f t="shared" si="74"/>
        <v>3.6182430000000002E-2</v>
      </c>
      <c r="S191" s="56">
        <f t="shared" si="75"/>
        <v>585784</v>
      </c>
      <c r="T191" s="123">
        <f t="shared" si="76"/>
        <v>0</v>
      </c>
      <c r="U191" s="49">
        <f t="shared" si="77"/>
        <v>4.446541117330427E-2</v>
      </c>
      <c r="V191" s="49">
        <f t="shared" si="83"/>
        <v>3.6182430000000002E-2</v>
      </c>
      <c r="W191" s="56">
        <f t="shared" si="78"/>
        <v>585784</v>
      </c>
      <c r="X191" s="122">
        <f t="shared" si="79"/>
        <v>4.446541117330427E-2</v>
      </c>
      <c r="Y191" s="55">
        <f t="shared" si="80"/>
        <v>3.6182429999999988E-2</v>
      </c>
      <c r="Z191" s="56">
        <f t="shared" si="81"/>
        <v>585784</v>
      </c>
      <c r="AA191" s="124">
        <f t="shared" si="84"/>
        <v>585784</v>
      </c>
      <c r="AB191" s="51">
        <f t="shared" si="85"/>
        <v>2012.634496661748</v>
      </c>
      <c r="AC191" s="55">
        <f t="shared" si="86"/>
        <v>4.4612111625684125E-2</v>
      </c>
      <c r="AD191" s="55">
        <f t="shared" si="87"/>
        <v>3.6327967065759026E-2</v>
      </c>
      <c r="AE191" s="116"/>
      <c r="AF191" s="160">
        <v>572481.78642004903</v>
      </c>
      <c r="AG191" s="118">
        <f t="shared" si="88"/>
        <v>1966.9308005331893</v>
      </c>
      <c r="AH191" s="55">
        <f t="shared" si="82"/>
        <v>2.3236046797462162E-2</v>
      </c>
      <c r="AI191" s="55">
        <f t="shared" si="82"/>
        <v>2.3236046797462162E-2</v>
      </c>
      <c r="AJ191" s="119">
        <f t="shared" si="89"/>
        <v>0</v>
      </c>
      <c r="AL191" s="120">
        <v>430753</v>
      </c>
      <c r="AM191" s="50">
        <v>44661</v>
      </c>
      <c r="AN191" s="50">
        <v>110370</v>
      </c>
    </row>
    <row r="192" spans="1:40">
      <c r="A192" s="9" t="s">
        <v>408</v>
      </c>
      <c r="B192" s="23" t="s">
        <v>409</v>
      </c>
      <c r="E192" s="134">
        <v>364817</v>
      </c>
      <c r="F192" s="52">
        <v>189104.8125</v>
      </c>
      <c r="G192" s="251">
        <f t="shared" si="67"/>
        <v>1929.1788251026135</v>
      </c>
      <c r="H192" s="53">
        <v>1.3726352866179958E-2</v>
      </c>
      <c r="J192" s="131">
        <v>359451.01384169539</v>
      </c>
      <c r="K192" s="54">
        <v>190091.625</v>
      </c>
      <c r="L192" s="54">
        <f t="shared" si="68"/>
        <v>1890.935562477807</v>
      </c>
      <c r="M192" s="127">
        <f t="shared" si="69"/>
        <v>5.2183362599511618E-3</v>
      </c>
      <c r="N192" s="120">
        <f t="shared" si="70"/>
        <v>379664</v>
      </c>
      <c r="O192" s="125">
        <f t="shared" si="71"/>
        <v>1.492828216272013E-2</v>
      </c>
      <c r="P192" s="55">
        <f t="shared" si="72"/>
        <v>2.0224519218779768E-2</v>
      </c>
      <c r="Q192" s="125">
        <f t="shared" si="73"/>
        <v>4.1589578346393319E-2</v>
      </c>
      <c r="R192" s="55">
        <f t="shared" si="74"/>
        <v>3.6182430000000002E-2</v>
      </c>
      <c r="S192" s="56">
        <f t="shared" si="75"/>
        <v>379989.58520359616</v>
      </c>
      <c r="T192" s="123">
        <f t="shared" si="76"/>
        <v>0</v>
      </c>
      <c r="U192" s="49">
        <f t="shared" si="77"/>
        <v>4.1589578346393319E-2</v>
      </c>
      <c r="V192" s="49">
        <f t="shared" si="83"/>
        <v>3.6182430000000002E-2</v>
      </c>
      <c r="W192" s="56">
        <f t="shared" si="78"/>
        <v>379989.58520359616</v>
      </c>
      <c r="X192" s="122">
        <f t="shared" si="79"/>
        <v>4.1589578346393319E-2</v>
      </c>
      <c r="Y192" s="55">
        <f t="shared" si="80"/>
        <v>3.6182429999999988E-2</v>
      </c>
      <c r="Z192" s="56">
        <f t="shared" si="81"/>
        <v>379989.58520359616</v>
      </c>
      <c r="AA192" s="124">
        <f t="shared" si="84"/>
        <v>379989.58520359616</v>
      </c>
      <c r="AB192" s="51">
        <f t="shared" si="85"/>
        <v>1998.9812028993711</v>
      </c>
      <c r="AC192" s="55">
        <f t="shared" si="86"/>
        <v>4.1589578346393319E-2</v>
      </c>
      <c r="AD192" s="55">
        <f t="shared" si="87"/>
        <v>3.6182429999999988E-2</v>
      </c>
      <c r="AE192" s="116"/>
      <c r="AF192" s="160">
        <v>374719.5733345591</v>
      </c>
      <c r="AG192" s="118">
        <f t="shared" si="88"/>
        <v>1971.2576676355895</v>
      </c>
      <c r="AH192" s="55">
        <f t="shared" si="82"/>
        <v>1.4063882017531615E-2</v>
      </c>
      <c r="AI192" s="55">
        <f t="shared" si="82"/>
        <v>1.4063882017531615E-2</v>
      </c>
      <c r="AJ192" s="119">
        <f t="shared" si="89"/>
        <v>0</v>
      </c>
      <c r="AL192" s="120">
        <v>285287</v>
      </c>
      <c r="AM192" s="50">
        <v>29575</v>
      </c>
      <c r="AN192" s="50">
        <v>64802</v>
      </c>
    </row>
    <row r="193" spans="1:40">
      <c r="A193" s="9" t="s">
        <v>410</v>
      </c>
      <c r="B193" s="23" t="s">
        <v>411</v>
      </c>
      <c r="E193" s="134">
        <v>388454</v>
      </c>
      <c r="F193" s="52">
        <v>193696.15625</v>
      </c>
      <c r="G193" s="251">
        <f t="shared" si="67"/>
        <v>2005.4812006627003</v>
      </c>
      <c r="H193" s="53">
        <v>-9.4045248616978494E-3</v>
      </c>
      <c r="J193" s="131">
        <v>392220.42846347153</v>
      </c>
      <c r="K193" s="54">
        <v>195016.71875</v>
      </c>
      <c r="L193" s="54">
        <f t="shared" si="68"/>
        <v>2011.2143767851776</v>
      </c>
      <c r="M193" s="127">
        <f t="shared" si="69"/>
        <v>6.8177011127448228E-3</v>
      </c>
      <c r="N193" s="120">
        <f t="shared" si="70"/>
        <v>404982</v>
      </c>
      <c r="O193" s="125">
        <f t="shared" si="71"/>
        <v>-9.6028360333666463E-3</v>
      </c>
      <c r="P193" s="55">
        <f t="shared" si="72"/>
        <v>-2.8506041865320464E-3</v>
      </c>
      <c r="Q193" s="125">
        <f t="shared" si="73"/>
        <v>4.3246812106017662E-2</v>
      </c>
      <c r="R193" s="55">
        <f t="shared" si="74"/>
        <v>3.6182430000000002E-2</v>
      </c>
      <c r="S193" s="56">
        <f t="shared" si="75"/>
        <v>405253.397149831</v>
      </c>
      <c r="T193" s="123">
        <f t="shared" si="76"/>
        <v>8.1445833900915601E-2</v>
      </c>
      <c r="U193" s="49">
        <f t="shared" si="77"/>
        <v>4.382831489719452E-2</v>
      </c>
      <c r="V193" s="49">
        <f t="shared" si="83"/>
        <v>3.6759995124783118E-2</v>
      </c>
      <c r="W193" s="56">
        <f t="shared" si="78"/>
        <v>405479.28423507483</v>
      </c>
      <c r="X193" s="122">
        <f t="shared" si="79"/>
        <v>4.382831489719452E-2</v>
      </c>
      <c r="Y193" s="55">
        <f t="shared" si="80"/>
        <v>3.6759995124783007E-2</v>
      </c>
      <c r="Z193" s="56">
        <f t="shared" si="81"/>
        <v>405479.28423507483</v>
      </c>
      <c r="AA193" s="124">
        <f t="shared" si="84"/>
        <v>405479.28423507483</v>
      </c>
      <c r="AB193" s="51">
        <f t="shared" si="85"/>
        <v>2079.2026798219053</v>
      </c>
      <c r="AC193" s="55">
        <f t="shared" si="86"/>
        <v>4.382831489719452E-2</v>
      </c>
      <c r="AD193" s="55">
        <f t="shared" si="87"/>
        <v>3.6759995124783007E-2</v>
      </c>
      <c r="AE193" s="116"/>
      <c r="AF193" s="160">
        <v>408984.9340697031</v>
      </c>
      <c r="AG193" s="118">
        <f t="shared" si="88"/>
        <v>2097.1788300571184</v>
      </c>
      <c r="AH193" s="55">
        <f t="shared" si="82"/>
        <v>-8.5715867324119843E-3</v>
      </c>
      <c r="AI193" s="55">
        <f t="shared" si="82"/>
        <v>-8.5715867324120953E-3</v>
      </c>
      <c r="AJ193" s="119">
        <f t="shared" si="89"/>
        <v>0</v>
      </c>
      <c r="AL193" s="120">
        <v>303907</v>
      </c>
      <c r="AM193" s="50">
        <v>31617</v>
      </c>
      <c r="AN193" s="50">
        <v>69458</v>
      </c>
    </row>
    <row r="194" spans="1:40">
      <c r="A194" s="9" t="s">
        <v>412</v>
      </c>
      <c r="B194" s="23" t="s">
        <v>413</v>
      </c>
      <c r="E194" s="134">
        <v>583030</v>
      </c>
      <c r="F194" s="52">
        <v>315180.0625</v>
      </c>
      <c r="G194" s="251">
        <f t="shared" si="67"/>
        <v>1849.831475301519</v>
      </c>
      <c r="H194" s="53">
        <v>8.3943989923489504E-3</v>
      </c>
      <c r="J194" s="131">
        <v>576580.60436927411</v>
      </c>
      <c r="K194" s="54">
        <v>317002.625</v>
      </c>
      <c r="L194" s="54">
        <f t="shared" si="68"/>
        <v>1818.8511983750107</v>
      </c>
      <c r="M194" s="127">
        <f t="shared" si="69"/>
        <v>5.7826072040962906E-3</v>
      </c>
      <c r="N194" s="120">
        <f t="shared" si="70"/>
        <v>607330</v>
      </c>
      <c r="O194" s="125">
        <f t="shared" si="71"/>
        <v>1.1185592407814138E-2</v>
      </c>
      <c r="P194" s="55">
        <f t="shared" si="72"/>
        <v>1.7032881499149832E-2</v>
      </c>
      <c r="Q194" s="125">
        <f t="shared" si="73"/>
        <v>4.2174265984475934E-2</v>
      </c>
      <c r="R194" s="55">
        <f t="shared" si="74"/>
        <v>3.6182430000000002E-2</v>
      </c>
      <c r="S194" s="56">
        <f t="shared" si="75"/>
        <v>607618.862296929</v>
      </c>
      <c r="T194" s="123">
        <f t="shared" si="76"/>
        <v>0</v>
      </c>
      <c r="U194" s="49">
        <f t="shared" si="77"/>
        <v>4.2174265984475934E-2</v>
      </c>
      <c r="V194" s="49">
        <f t="shared" si="83"/>
        <v>3.6182430000000002E-2</v>
      </c>
      <c r="W194" s="56">
        <f t="shared" si="78"/>
        <v>607618.862296929</v>
      </c>
      <c r="X194" s="122">
        <f t="shared" si="79"/>
        <v>4.2174265984475934E-2</v>
      </c>
      <c r="Y194" s="55">
        <f t="shared" si="80"/>
        <v>3.6182429999999988E-2</v>
      </c>
      <c r="Z194" s="56">
        <f t="shared" si="81"/>
        <v>607618.862296929</v>
      </c>
      <c r="AA194" s="124">
        <f t="shared" si="84"/>
        <v>607618.862296929</v>
      </c>
      <c r="AB194" s="51">
        <f t="shared" si="85"/>
        <v>1916.7628731684131</v>
      </c>
      <c r="AC194" s="55">
        <f t="shared" si="86"/>
        <v>4.2174265984475934E-2</v>
      </c>
      <c r="AD194" s="55">
        <f t="shared" si="87"/>
        <v>3.6182429999999988E-2</v>
      </c>
      <c r="AE194" s="116"/>
      <c r="AF194" s="160">
        <v>601465.23590987257</v>
      </c>
      <c r="AG194" s="118">
        <f t="shared" si="88"/>
        <v>1897.3509632920943</v>
      </c>
      <c r="AH194" s="55">
        <f t="shared" si="82"/>
        <v>1.0231059119730324E-2</v>
      </c>
      <c r="AI194" s="55">
        <f t="shared" si="82"/>
        <v>1.0231059119730324E-2</v>
      </c>
      <c r="AJ194" s="119">
        <f t="shared" si="89"/>
        <v>0</v>
      </c>
      <c r="AL194" s="120">
        <v>450947</v>
      </c>
      <c r="AM194" s="50">
        <v>47810</v>
      </c>
      <c r="AN194" s="50">
        <v>108573</v>
      </c>
    </row>
    <row r="195" spans="1:40">
      <c r="A195" s="9" t="s">
        <v>414</v>
      </c>
      <c r="B195" s="23" t="s">
        <v>415</v>
      </c>
      <c r="E195" s="134">
        <v>935813</v>
      </c>
      <c r="F195" s="52">
        <v>507223.9375</v>
      </c>
      <c r="G195" s="251">
        <f t="shared" si="67"/>
        <v>1844.9701025791985</v>
      </c>
      <c r="H195" s="53">
        <v>2.1614142025701E-3</v>
      </c>
      <c r="J195" s="131">
        <v>932106.48840812338</v>
      </c>
      <c r="K195" s="54">
        <v>510581.8125</v>
      </c>
      <c r="L195" s="54">
        <f t="shared" si="68"/>
        <v>1825.5771466754377</v>
      </c>
      <c r="M195" s="127">
        <f t="shared" si="69"/>
        <v>6.6201035711175304E-3</v>
      </c>
      <c r="N195" s="120">
        <f t="shared" si="70"/>
        <v>976517</v>
      </c>
      <c r="O195" s="125">
        <f t="shared" si="71"/>
        <v>3.9764894225837732E-3</v>
      </c>
      <c r="P195" s="55">
        <f t="shared" si="72"/>
        <v>1.062291776552815E-2</v>
      </c>
      <c r="Q195" s="125">
        <f t="shared" si="73"/>
        <v>4.3042065005172159E-2</v>
      </c>
      <c r="R195" s="55">
        <f t="shared" si="74"/>
        <v>3.6182430000000002E-2</v>
      </c>
      <c r="S195" s="56">
        <f t="shared" si="75"/>
        <v>976517</v>
      </c>
      <c r="T195" s="123">
        <f t="shared" si="76"/>
        <v>0</v>
      </c>
      <c r="U195" s="49">
        <f t="shared" si="77"/>
        <v>4.3042065005172159E-2</v>
      </c>
      <c r="V195" s="49">
        <f t="shared" si="83"/>
        <v>3.6182430000000002E-2</v>
      </c>
      <c r="W195" s="56">
        <f t="shared" si="78"/>
        <v>976517</v>
      </c>
      <c r="X195" s="122">
        <f t="shared" si="79"/>
        <v>4.3042065005172159E-2</v>
      </c>
      <c r="Y195" s="55">
        <f t="shared" si="80"/>
        <v>3.6182429999999988E-2</v>
      </c>
      <c r="Z195" s="56">
        <f t="shared" si="81"/>
        <v>976517</v>
      </c>
      <c r="AA195" s="124">
        <f t="shared" si="84"/>
        <v>976517</v>
      </c>
      <c r="AB195" s="51">
        <f t="shared" si="85"/>
        <v>1912.5573533820302</v>
      </c>
      <c r="AC195" s="55">
        <f t="shared" si="86"/>
        <v>4.3495869367063733E-2</v>
      </c>
      <c r="AD195" s="55">
        <f t="shared" si="87"/>
        <v>3.6633249887544128E-2</v>
      </c>
      <c r="AE195" s="116"/>
      <c r="AF195" s="160">
        <v>972922.60499638901</v>
      </c>
      <c r="AG195" s="118">
        <f t="shared" si="88"/>
        <v>1905.517551110164</v>
      </c>
      <c r="AH195" s="55">
        <f t="shared" si="82"/>
        <v>3.694430559175288E-3</v>
      </c>
      <c r="AI195" s="55">
        <f t="shared" si="82"/>
        <v>3.694430559175288E-3</v>
      </c>
      <c r="AJ195" s="119">
        <f t="shared" si="89"/>
        <v>0</v>
      </c>
      <c r="AL195" s="120">
        <v>705278</v>
      </c>
      <c r="AM195" s="50">
        <v>77707</v>
      </c>
      <c r="AN195" s="50">
        <v>193532</v>
      </c>
    </row>
    <row r="196" spans="1:40">
      <c r="A196" s="9" t="s">
        <v>416</v>
      </c>
      <c r="B196" s="23" t="s">
        <v>417</v>
      </c>
      <c r="E196" s="134">
        <v>339316</v>
      </c>
      <c r="F196" s="52">
        <v>176239.15625</v>
      </c>
      <c r="G196" s="251">
        <f t="shared" si="67"/>
        <v>1925.3156178225859</v>
      </c>
      <c r="H196" s="53">
        <v>6.9554924774444249E-3</v>
      </c>
      <c r="J196" s="131">
        <v>337823.79673265875</v>
      </c>
      <c r="K196" s="54">
        <v>177635.71875</v>
      </c>
      <c r="L196" s="54">
        <f t="shared" si="68"/>
        <v>1901.7785336748821</v>
      </c>
      <c r="M196" s="127">
        <f t="shared" si="69"/>
        <v>7.9242464031030746E-3</v>
      </c>
      <c r="N196" s="120">
        <f t="shared" si="70"/>
        <v>354361</v>
      </c>
      <c r="O196" s="125">
        <f t="shared" si="71"/>
        <v>4.4171052536068345E-3</v>
      </c>
      <c r="P196" s="55">
        <f t="shared" si="72"/>
        <v>1.2376353887127989E-2</v>
      </c>
      <c r="Q196" s="125">
        <f t="shared" si="73"/>
        <v>4.4393394893886162E-2</v>
      </c>
      <c r="R196" s="55">
        <f t="shared" si="74"/>
        <v>3.6182430000000002E-2</v>
      </c>
      <c r="S196" s="56">
        <f t="shared" si="75"/>
        <v>354379.38918181387</v>
      </c>
      <c r="T196" s="123">
        <f t="shared" si="76"/>
        <v>0</v>
      </c>
      <c r="U196" s="49">
        <f t="shared" si="77"/>
        <v>4.4393394893886162E-2</v>
      </c>
      <c r="V196" s="49">
        <f t="shared" si="83"/>
        <v>3.6182430000000002E-2</v>
      </c>
      <c r="W196" s="56">
        <f t="shared" si="78"/>
        <v>354379.38918181387</v>
      </c>
      <c r="X196" s="122">
        <f t="shared" si="79"/>
        <v>4.4393394893886162E-2</v>
      </c>
      <c r="Y196" s="55">
        <f t="shared" si="80"/>
        <v>3.6182429999999988E-2</v>
      </c>
      <c r="Z196" s="56">
        <f t="shared" si="81"/>
        <v>354379.38918181387</v>
      </c>
      <c r="AA196" s="124">
        <f t="shared" si="84"/>
        <v>354379.38918181387</v>
      </c>
      <c r="AB196" s="51">
        <f t="shared" si="85"/>
        <v>1994.9782153923584</v>
      </c>
      <c r="AC196" s="55">
        <f t="shared" si="86"/>
        <v>4.4393394893886162E-2</v>
      </c>
      <c r="AD196" s="55">
        <f t="shared" si="87"/>
        <v>3.6182429999999988E-2</v>
      </c>
      <c r="AE196" s="116"/>
      <c r="AF196" s="160">
        <v>352345.83961878077</v>
      </c>
      <c r="AG196" s="118">
        <f t="shared" si="88"/>
        <v>1983.5303513178189</v>
      </c>
      <c r="AH196" s="55">
        <f t="shared" si="82"/>
        <v>5.7714589882296163E-3</v>
      </c>
      <c r="AI196" s="55">
        <f t="shared" si="82"/>
        <v>5.7714589882296163E-3</v>
      </c>
      <c r="AJ196" s="119">
        <f t="shared" si="89"/>
        <v>0</v>
      </c>
      <c r="AL196" s="120">
        <v>259774</v>
      </c>
      <c r="AM196" s="50">
        <v>27893</v>
      </c>
      <c r="AN196" s="50">
        <v>66694</v>
      </c>
    </row>
    <row r="197" spans="1:40">
      <c r="A197" s="9" t="s">
        <v>418</v>
      </c>
      <c r="B197" s="23" t="s">
        <v>419</v>
      </c>
      <c r="E197" s="134">
        <v>419701</v>
      </c>
      <c r="F197" s="52">
        <v>229549.03125</v>
      </c>
      <c r="G197" s="251">
        <f t="shared" si="67"/>
        <v>1828.3719069278363</v>
      </c>
      <c r="H197" s="53">
        <v>-1.1788302368143988E-2</v>
      </c>
      <c r="J197" s="131">
        <v>423400.98908087943</v>
      </c>
      <c r="K197" s="54">
        <v>230019.28125</v>
      </c>
      <c r="L197" s="54">
        <f t="shared" si="68"/>
        <v>1840.7195552476296</v>
      </c>
      <c r="M197" s="127">
        <f t="shared" si="69"/>
        <v>2.0485819410314132E-3</v>
      </c>
      <c r="N197" s="120">
        <f t="shared" si="70"/>
        <v>435276</v>
      </c>
      <c r="O197" s="125">
        <f t="shared" si="71"/>
        <v>-8.7387350910809181E-3</v>
      </c>
      <c r="P197" s="55">
        <f t="shared" si="72"/>
        <v>-6.7080551649445486E-3</v>
      </c>
      <c r="Q197" s="125">
        <f t="shared" si="73"/>
        <v>3.8305134613711989E-2</v>
      </c>
      <c r="R197" s="55">
        <f t="shared" si="74"/>
        <v>3.6182430000000002E-2</v>
      </c>
      <c r="S197" s="56">
        <f t="shared" si="75"/>
        <v>435777.70330250956</v>
      </c>
      <c r="T197" s="123">
        <f t="shared" si="76"/>
        <v>0.19165871899841566</v>
      </c>
      <c r="U197" s="49">
        <f t="shared" si="77"/>
        <v>3.9667047866020821E-2</v>
      </c>
      <c r="V197" s="49">
        <f t="shared" si="83"/>
        <v>3.7541558965255122E-2</v>
      </c>
      <c r="W197" s="56">
        <f t="shared" si="78"/>
        <v>436349.29965641681</v>
      </c>
      <c r="X197" s="122">
        <f t="shared" si="79"/>
        <v>3.9667047866020821E-2</v>
      </c>
      <c r="Y197" s="55">
        <f t="shared" si="80"/>
        <v>3.7541558965255017E-2</v>
      </c>
      <c r="Z197" s="56">
        <f t="shared" si="81"/>
        <v>436349.29965641681</v>
      </c>
      <c r="AA197" s="124">
        <f t="shared" si="84"/>
        <v>436349.29965641681</v>
      </c>
      <c r="AB197" s="51">
        <f t="shared" si="85"/>
        <v>1897.0118386821835</v>
      </c>
      <c r="AC197" s="55">
        <f t="shared" si="86"/>
        <v>3.9667047866020821E-2</v>
      </c>
      <c r="AD197" s="55">
        <f t="shared" si="87"/>
        <v>3.7541558965255017E-2</v>
      </c>
      <c r="AE197" s="116"/>
      <c r="AF197" s="160">
        <v>441512.57465770474</v>
      </c>
      <c r="AG197" s="118">
        <f t="shared" si="88"/>
        <v>1919.4589786490114</v>
      </c>
      <c r="AH197" s="55">
        <f t="shared" si="82"/>
        <v>-1.1694514035734738E-2</v>
      </c>
      <c r="AI197" s="55">
        <f t="shared" si="82"/>
        <v>-1.1694514035734738E-2</v>
      </c>
      <c r="AJ197" s="119">
        <f t="shared" si="89"/>
        <v>0</v>
      </c>
      <c r="AL197" s="120">
        <v>329274</v>
      </c>
      <c r="AM197" s="50">
        <v>34928</v>
      </c>
      <c r="AN197" s="50">
        <v>71074</v>
      </c>
    </row>
    <row r="198" spans="1:40">
      <c r="A198" s="9" t="s">
        <v>420</v>
      </c>
      <c r="B198" s="23" t="s">
        <v>421</v>
      </c>
      <c r="E198" s="134">
        <v>963261</v>
      </c>
      <c r="F198" s="52">
        <v>507042.25</v>
      </c>
      <c r="G198" s="251">
        <f t="shared" si="67"/>
        <v>1899.764763192811</v>
      </c>
      <c r="H198" s="53">
        <v>-1.8761400969872999E-2</v>
      </c>
      <c r="J198" s="131">
        <v>983482.53064383508</v>
      </c>
      <c r="K198" s="54">
        <v>509541.90625</v>
      </c>
      <c r="L198" s="54">
        <f t="shared" si="68"/>
        <v>1930.1308068689102</v>
      </c>
      <c r="M198" s="127">
        <f t="shared" si="69"/>
        <v>4.9298776384019138E-3</v>
      </c>
      <c r="N198" s="120">
        <f t="shared" si="70"/>
        <v>1005351</v>
      </c>
      <c r="O198" s="125">
        <f t="shared" si="71"/>
        <v>-2.0561148788883044E-2</v>
      </c>
      <c r="P198" s="55">
        <f t="shared" si="72"/>
        <v>-1.5732635098115177E-2</v>
      </c>
      <c r="Q198" s="125">
        <f t="shared" si="73"/>
        <v>4.1290682590962025E-2</v>
      </c>
      <c r="R198" s="55">
        <f t="shared" si="74"/>
        <v>3.6182430000000002E-2</v>
      </c>
      <c r="S198" s="56">
        <f t="shared" si="75"/>
        <v>1005351</v>
      </c>
      <c r="T198" s="123">
        <f t="shared" si="76"/>
        <v>0.44950385994614789</v>
      </c>
      <c r="U198" s="49">
        <f t="shared" si="77"/>
        <v>4.4494009565703596E-2</v>
      </c>
      <c r="V198" s="49">
        <f t="shared" si="83"/>
        <v>3.9370042435476219E-2</v>
      </c>
      <c r="W198" s="56">
        <f t="shared" si="78"/>
        <v>1006120.3441482692</v>
      </c>
      <c r="X198" s="122">
        <f t="shared" si="79"/>
        <v>4.4494009565703596E-2</v>
      </c>
      <c r="Y198" s="55">
        <f t="shared" si="80"/>
        <v>3.9370042435476149E-2</v>
      </c>
      <c r="Z198" s="56">
        <f t="shared" si="81"/>
        <v>1006120.3441482692</v>
      </c>
      <c r="AA198" s="124">
        <f t="shared" si="84"/>
        <v>1006120.3441482692</v>
      </c>
      <c r="AB198" s="51">
        <f t="shared" si="85"/>
        <v>1974.5585825371338</v>
      </c>
      <c r="AC198" s="55">
        <f t="shared" si="86"/>
        <v>4.4494009565703596E-2</v>
      </c>
      <c r="AD198" s="55">
        <f t="shared" si="87"/>
        <v>3.9370042435475927E-2</v>
      </c>
      <c r="AE198" s="116"/>
      <c r="AF198" s="160">
        <v>1025404.5379746306</v>
      </c>
      <c r="AG198" s="118">
        <f t="shared" si="88"/>
        <v>2012.4047215687287</v>
      </c>
      <c r="AH198" s="55">
        <f t="shared" si="82"/>
        <v>-1.8806425281139627E-2</v>
      </c>
      <c r="AI198" s="55">
        <f t="shared" si="82"/>
        <v>-1.8806425281139627E-2</v>
      </c>
      <c r="AJ198" s="119">
        <f t="shared" si="89"/>
        <v>0</v>
      </c>
      <c r="AL198" s="120">
        <v>752274</v>
      </c>
      <c r="AM198" s="50">
        <v>80786</v>
      </c>
      <c r="AN198" s="50">
        <v>172291</v>
      </c>
    </row>
    <row r="199" spans="1:40">
      <c r="A199" s="9" t="s">
        <v>422</v>
      </c>
      <c r="B199" s="23" t="s">
        <v>423</v>
      </c>
      <c r="E199" s="134">
        <v>1889503</v>
      </c>
      <c r="F199" s="52">
        <v>950072.3125</v>
      </c>
      <c r="G199" s="251">
        <f t="shared" si="67"/>
        <v>1988.7991420653045</v>
      </c>
      <c r="H199" s="53">
        <v>-1.5080604989535673E-2</v>
      </c>
      <c r="J199" s="131">
        <v>1922679.1059558839</v>
      </c>
      <c r="K199" s="54">
        <v>954728.75</v>
      </c>
      <c r="L199" s="54">
        <f t="shared" si="68"/>
        <v>2013.8485469887485</v>
      </c>
      <c r="M199" s="127">
        <f t="shared" si="69"/>
        <v>4.9011400908496316E-3</v>
      </c>
      <c r="N199" s="120">
        <f t="shared" si="70"/>
        <v>1971737</v>
      </c>
      <c r="O199" s="125">
        <f t="shared" si="71"/>
        <v>-1.725514458086852E-2</v>
      </c>
      <c r="P199" s="55">
        <f t="shared" si="72"/>
        <v>-1.2438574370897792E-2</v>
      </c>
      <c r="Q199" s="125">
        <f t="shared" si="73"/>
        <v>4.1260905249107083E-2</v>
      </c>
      <c r="R199" s="55">
        <f t="shared" si="74"/>
        <v>3.6182430000000002E-2</v>
      </c>
      <c r="S199" s="56">
        <f t="shared" si="75"/>
        <v>1971737</v>
      </c>
      <c r="T199" s="123">
        <f t="shared" si="76"/>
        <v>0.3553878391685083</v>
      </c>
      <c r="U199" s="49">
        <f t="shared" si="77"/>
        <v>4.3793455018166005E-2</v>
      </c>
      <c r="V199" s="49">
        <f t="shared" si="83"/>
        <v>3.8702627925967258E-2</v>
      </c>
      <c r="W199" s="56">
        <f t="shared" si="78"/>
        <v>1972250.8646371898</v>
      </c>
      <c r="X199" s="122">
        <f t="shared" si="79"/>
        <v>4.3793455018166005E-2</v>
      </c>
      <c r="Y199" s="55">
        <f t="shared" si="80"/>
        <v>3.8702627925967237E-2</v>
      </c>
      <c r="Z199" s="56">
        <f t="shared" si="81"/>
        <v>1972250.8646371898</v>
      </c>
      <c r="AA199" s="124">
        <f t="shared" si="84"/>
        <v>1972250.8646371898</v>
      </c>
      <c r="AB199" s="51">
        <f t="shared" si="85"/>
        <v>2065.7708952801408</v>
      </c>
      <c r="AC199" s="55">
        <f t="shared" si="86"/>
        <v>4.3793455018166005E-2</v>
      </c>
      <c r="AD199" s="55">
        <f t="shared" si="87"/>
        <v>3.8702627925967237E-2</v>
      </c>
      <c r="AE199" s="116"/>
      <c r="AF199" s="160">
        <v>2005429.4387266398</v>
      </c>
      <c r="AG199" s="118">
        <f t="shared" si="88"/>
        <v>2100.5227282897263</v>
      </c>
      <c r="AH199" s="55">
        <f t="shared" si="82"/>
        <v>-1.6544373713052174E-2</v>
      </c>
      <c r="AI199" s="55">
        <f t="shared" si="82"/>
        <v>-1.6544373713052285E-2</v>
      </c>
      <c r="AJ199" s="119">
        <f t="shared" si="89"/>
        <v>0</v>
      </c>
      <c r="AL199" s="120">
        <v>1459749</v>
      </c>
      <c r="AM199" s="50">
        <v>152690</v>
      </c>
      <c r="AN199" s="50">
        <v>359298</v>
      </c>
    </row>
    <row r="200" spans="1:40">
      <c r="A200" s="9" t="s">
        <v>424</v>
      </c>
      <c r="B200" s="23" t="s">
        <v>425</v>
      </c>
      <c r="E200" s="134">
        <v>642608</v>
      </c>
      <c r="F200" s="52">
        <v>301288.5</v>
      </c>
      <c r="G200" s="251">
        <f t="shared" si="67"/>
        <v>2132.8660071658892</v>
      </c>
      <c r="H200" s="53">
        <v>7.5085444057212403E-3</v>
      </c>
      <c r="J200" s="131">
        <v>639377.1148949581</v>
      </c>
      <c r="K200" s="54">
        <v>303171</v>
      </c>
      <c r="L200" s="54">
        <f t="shared" si="68"/>
        <v>2108.9652865708072</v>
      </c>
      <c r="M200" s="127">
        <f t="shared" si="69"/>
        <v>6.2481641350400352E-3</v>
      </c>
      <c r="N200" s="120">
        <f t="shared" si="70"/>
        <v>669809</v>
      </c>
      <c r="O200" s="125">
        <f t="shared" si="71"/>
        <v>5.0531760204972631E-3</v>
      </c>
      <c r="P200" s="55">
        <f t="shared" si="72"/>
        <v>1.1332913228716324E-2</v>
      </c>
      <c r="Q200" s="125">
        <f t="shared" si="73"/>
        <v>4.265666789648459E-2</v>
      </c>
      <c r="R200" s="55">
        <f t="shared" si="74"/>
        <v>3.6182430000000002E-2</v>
      </c>
      <c r="S200" s="56">
        <f t="shared" si="75"/>
        <v>670019.51604362414</v>
      </c>
      <c r="T200" s="123">
        <f t="shared" si="76"/>
        <v>0</v>
      </c>
      <c r="U200" s="49">
        <f t="shared" si="77"/>
        <v>4.265666789648459E-2</v>
      </c>
      <c r="V200" s="49">
        <f t="shared" si="83"/>
        <v>3.6182430000000002E-2</v>
      </c>
      <c r="W200" s="56">
        <f t="shared" si="78"/>
        <v>670019.51604362414</v>
      </c>
      <c r="X200" s="122">
        <f t="shared" si="79"/>
        <v>4.265666789648459E-2</v>
      </c>
      <c r="Y200" s="55">
        <f t="shared" si="80"/>
        <v>3.6182429999999988E-2</v>
      </c>
      <c r="Z200" s="56">
        <f t="shared" si="81"/>
        <v>670019.51604362414</v>
      </c>
      <c r="AA200" s="124">
        <f t="shared" si="84"/>
        <v>670019.51604362414</v>
      </c>
      <c r="AB200" s="51">
        <f t="shared" si="85"/>
        <v>2210.0382821695484</v>
      </c>
      <c r="AC200" s="55">
        <f t="shared" si="86"/>
        <v>4.265666789648459E-2</v>
      </c>
      <c r="AD200" s="55">
        <f t="shared" si="87"/>
        <v>3.6182429999999988E-2</v>
      </c>
      <c r="AE200" s="116"/>
      <c r="AF200" s="160">
        <v>666751.63745031657</v>
      </c>
      <c r="AG200" s="118">
        <f t="shared" si="88"/>
        <v>2199.2592874988591</v>
      </c>
      <c r="AH200" s="55">
        <f t="shared" si="82"/>
        <v>4.9011932026203908E-3</v>
      </c>
      <c r="AI200" s="55">
        <f t="shared" si="82"/>
        <v>4.9011932026203908E-3</v>
      </c>
      <c r="AJ200" s="119">
        <f t="shared" si="89"/>
        <v>0</v>
      </c>
      <c r="AL200" s="120">
        <v>501699</v>
      </c>
      <c r="AM200" s="50">
        <v>48979</v>
      </c>
      <c r="AN200" s="50">
        <v>119131</v>
      </c>
    </row>
    <row r="201" spans="1:40">
      <c r="E201" s="116"/>
      <c r="F201" s="23"/>
      <c r="G201" s="254"/>
      <c r="H201" s="23"/>
      <c r="J201" s="116"/>
      <c r="K201" s="23"/>
      <c r="L201" s="23"/>
      <c r="M201" s="129"/>
      <c r="N201" s="116"/>
      <c r="O201" s="116"/>
      <c r="P201" s="23"/>
      <c r="Q201" s="116"/>
      <c r="R201" s="23"/>
      <c r="S201" s="23"/>
      <c r="T201" s="116"/>
      <c r="U201" s="23"/>
      <c r="W201" s="23"/>
      <c r="X201" s="116"/>
      <c r="Y201" s="23"/>
      <c r="Z201" s="23"/>
      <c r="AA201" s="116"/>
      <c r="AB201" s="23"/>
      <c r="AC201" s="23"/>
      <c r="AD201" s="23"/>
      <c r="AE201" s="116"/>
      <c r="AF201" s="116"/>
      <c r="AG201" s="116"/>
      <c r="AH201" s="23"/>
      <c r="AI201" s="23"/>
      <c r="AJ201" s="116"/>
      <c r="AL201" s="119"/>
      <c r="AM201" s="48"/>
      <c r="AN201" s="48"/>
    </row>
    <row r="202" spans="1:40">
      <c r="E202" s="116"/>
      <c r="F202" s="23"/>
      <c r="G202" s="254"/>
      <c r="H202" s="23"/>
      <c r="J202" s="116"/>
      <c r="K202" s="23"/>
      <c r="L202" s="23"/>
      <c r="M202" s="129"/>
      <c r="N202" s="116"/>
      <c r="O202" s="116"/>
      <c r="P202" s="23"/>
      <c r="Q202" s="116"/>
      <c r="R202" s="23"/>
      <c r="S202" s="23"/>
      <c r="T202" s="116"/>
      <c r="U202" s="23"/>
      <c r="W202" s="23"/>
      <c r="X202" s="116"/>
      <c r="Y202" s="23"/>
      <c r="Z202" s="23"/>
      <c r="AA202" s="116"/>
      <c r="AB202" s="23"/>
      <c r="AC202" s="23"/>
      <c r="AD202" s="23"/>
      <c r="AE202" s="116"/>
      <c r="AF202" s="116"/>
      <c r="AG202" s="116"/>
      <c r="AH202" s="23"/>
      <c r="AI202" s="23"/>
      <c r="AJ202" s="116"/>
      <c r="AL202" s="119"/>
      <c r="AM202" s="48"/>
      <c r="AN202" s="48"/>
    </row>
    <row r="203" spans="1:40">
      <c r="E203" s="116"/>
      <c r="F203" s="23"/>
      <c r="G203" s="254"/>
      <c r="H203" s="23"/>
      <c r="J203" s="116"/>
      <c r="K203" s="23"/>
      <c r="L203" s="23"/>
      <c r="M203" s="129"/>
      <c r="N203" s="116"/>
      <c r="O203" s="116"/>
      <c r="P203" s="23"/>
      <c r="Q203" s="116"/>
      <c r="R203" s="23"/>
      <c r="S203" s="23"/>
      <c r="T203" s="116"/>
      <c r="U203" s="23"/>
      <c r="W203" s="23"/>
      <c r="X203" s="116"/>
      <c r="Y203" s="23"/>
      <c r="Z203" s="23"/>
      <c r="AA203" s="116"/>
      <c r="AB203" s="23"/>
      <c r="AC203" s="23"/>
      <c r="AD203" s="23"/>
      <c r="AE203" s="116"/>
      <c r="AF203" s="116"/>
      <c r="AG203" s="116"/>
      <c r="AH203" s="23"/>
      <c r="AI203" s="23"/>
      <c r="AJ203" s="116"/>
      <c r="AL203" s="119"/>
      <c r="AM203" s="48"/>
      <c r="AN203" s="48"/>
    </row>
    <row r="204" spans="1:40">
      <c r="E204" s="116"/>
      <c r="F204" s="23"/>
      <c r="G204" s="254"/>
      <c r="H204" s="23"/>
      <c r="J204" s="116"/>
      <c r="K204" s="23"/>
      <c r="L204" s="23"/>
      <c r="M204" s="129"/>
      <c r="N204" s="116"/>
      <c r="O204" s="116"/>
      <c r="P204" s="23"/>
      <c r="Q204" s="116"/>
      <c r="R204" s="23"/>
      <c r="S204" s="23"/>
      <c r="T204" s="116"/>
      <c r="U204" s="23"/>
      <c r="W204" s="23"/>
      <c r="X204" s="116"/>
      <c r="Y204" s="23"/>
      <c r="Z204" s="23"/>
      <c r="AA204" s="116"/>
      <c r="AB204" s="23"/>
      <c r="AC204" s="23"/>
      <c r="AD204" s="23"/>
      <c r="AE204" s="116"/>
      <c r="AF204" s="116"/>
      <c r="AG204" s="116"/>
      <c r="AH204" s="23"/>
      <c r="AI204" s="23"/>
      <c r="AJ204" s="116"/>
      <c r="AL204" s="119"/>
      <c r="AM204" s="48"/>
      <c r="AN204" s="48"/>
    </row>
    <row r="205" spans="1:40">
      <c r="E205" s="116"/>
      <c r="F205" s="23"/>
      <c r="G205" s="254"/>
      <c r="H205" s="23"/>
      <c r="J205" s="116"/>
      <c r="K205" s="23"/>
      <c r="L205" s="23"/>
      <c r="M205" s="129"/>
      <c r="N205" s="116"/>
      <c r="O205" s="116"/>
      <c r="P205" s="23"/>
      <c r="Q205" s="116"/>
      <c r="R205" s="23"/>
      <c r="S205" s="23"/>
      <c r="T205" s="116"/>
      <c r="U205" s="23"/>
      <c r="W205" s="23"/>
      <c r="X205" s="116"/>
      <c r="Y205" s="23"/>
      <c r="Z205" s="23"/>
      <c r="AA205" s="116"/>
      <c r="AB205" s="23"/>
      <c r="AC205" s="23"/>
      <c r="AD205" s="23"/>
      <c r="AE205" s="116"/>
      <c r="AF205" s="116"/>
      <c r="AG205" s="116"/>
      <c r="AH205" s="23"/>
      <c r="AI205" s="23"/>
      <c r="AJ205" s="116"/>
      <c r="AL205" s="119"/>
      <c r="AM205" s="48"/>
      <c r="AN205" s="48"/>
    </row>
    <row r="206" spans="1:40">
      <c r="E206" s="116"/>
      <c r="F206" s="23"/>
      <c r="G206" s="254"/>
      <c r="H206" s="23"/>
      <c r="J206" s="116"/>
      <c r="K206" s="23"/>
      <c r="L206" s="23"/>
      <c r="M206" s="129"/>
      <c r="N206" s="116"/>
      <c r="O206" s="116"/>
      <c r="P206" s="23"/>
      <c r="Q206" s="116"/>
      <c r="R206" s="23"/>
      <c r="S206" s="23"/>
      <c r="T206" s="116"/>
      <c r="U206" s="23"/>
      <c r="W206" s="23"/>
      <c r="X206" s="116"/>
      <c r="Y206" s="23"/>
      <c r="Z206" s="23"/>
      <c r="AA206" s="116"/>
      <c r="AB206" s="23"/>
      <c r="AC206" s="23"/>
      <c r="AD206" s="23"/>
      <c r="AE206" s="116"/>
      <c r="AF206" s="116"/>
      <c r="AG206" s="116"/>
      <c r="AH206" s="23"/>
      <c r="AI206" s="23"/>
      <c r="AJ206" s="116"/>
      <c r="AL206" s="119"/>
      <c r="AM206" s="48"/>
      <c r="AN206" s="48"/>
    </row>
    <row r="207" spans="1:40">
      <c r="E207" s="116"/>
      <c r="F207" s="23"/>
      <c r="G207" s="254"/>
      <c r="H207" s="23"/>
      <c r="J207" s="116"/>
      <c r="K207" s="23"/>
      <c r="L207" s="23"/>
      <c r="M207" s="129"/>
      <c r="N207" s="116"/>
      <c r="O207" s="116"/>
      <c r="P207" s="23"/>
      <c r="Q207" s="116"/>
      <c r="R207" s="23"/>
      <c r="S207" s="23"/>
      <c r="T207" s="116"/>
      <c r="U207" s="23"/>
      <c r="W207" s="23"/>
      <c r="X207" s="116"/>
      <c r="Y207" s="23"/>
      <c r="Z207" s="23"/>
      <c r="AA207" s="116"/>
      <c r="AB207" s="23"/>
      <c r="AC207" s="23"/>
      <c r="AD207" s="23"/>
      <c r="AE207" s="116"/>
      <c r="AF207" s="116"/>
      <c r="AG207" s="116"/>
      <c r="AH207" s="23"/>
      <c r="AI207" s="23"/>
      <c r="AJ207" s="116"/>
      <c r="AL207" s="119"/>
      <c r="AM207" s="48"/>
      <c r="AN207" s="48"/>
    </row>
    <row r="208" spans="1:40">
      <c r="E208" s="116"/>
      <c r="F208" s="23"/>
      <c r="G208" s="254"/>
      <c r="H208" s="23"/>
      <c r="J208" s="116"/>
      <c r="K208" s="23"/>
      <c r="L208" s="23"/>
      <c r="M208" s="129"/>
      <c r="N208" s="116"/>
      <c r="O208" s="116"/>
      <c r="P208" s="23"/>
      <c r="Q208" s="116"/>
      <c r="R208" s="23"/>
      <c r="S208" s="23"/>
      <c r="T208" s="116"/>
      <c r="U208" s="23"/>
      <c r="W208" s="23"/>
      <c r="X208" s="116"/>
      <c r="Y208" s="23"/>
      <c r="Z208" s="23"/>
      <c r="AA208" s="116"/>
      <c r="AB208" s="23"/>
      <c r="AC208" s="23"/>
      <c r="AD208" s="23"/>
      <c r="AE208" s="116"/>
      <c r="AF208" s="116"/>
      <c r="AG208" s="116"/>
      <c r="AH208" s="23"/>
      <c r="AI208" s="23"/>
      <c r="AJ208" s="116"/>
      <c r="AL208" s="119"/>
      <c r="AM208" s="48"/>
      <c r="AN208" s="48"/>
    </row>
    <row r="209" spans="5:40">
      <c r="E209" s="116"/>
      <c r="F209" s="23"/>
      <c r="G209" s="254"/>
      <c r="H209" s="23"/>
      <c r="J209" s="116"/>
      <c r="K209" s="23"/>
      <c r="L209" s="23"/>
      <c r="M209" s="129"/>
      <c r="N209" s="116"/>
      <c r="O209" s="116"/>
      <c r="P209" s="23"/>
      <c r="Q209" s="116"/>
      <c r="R209" s="23"/>
      <c r="S209" s="23"/>
      <c r="T209" s="116"/>
      <c r="U209" s="23"/>
      <c r="W209" s="23"/>
      <c r="X209" s="116"/>
      <c r="Y209" s="23"/>
      <c r="Z209" s="23"/>
      <c r="AA209" s="116"/>
      <c r="AB209" s="23"/>
      <c r="AC209" s="23"/>
      <c r="AD209" s="23"/>
      <c r="AE209" s="116"/>
      <c r="AF209" s="116"/>
      <c r="AG209" s="116"/>
      <c r="AH209" s="23"/>
      <c r="AI209" s="23"/>
      <c r="AJ209" s="116"/>
      <c r="AL209" s="119"/>
      <c r="AM209" s="48"/>
      <c r="AN209" s="48"/>
    </row>
    <row r="210" spans="5:40">
      <c r="E210" s="116"/>
      <c r="F210" s="23"/>
      <c r="G210" s="254"/>
      <c r="H210" s="23"/>
      <c r="J210" s="116"/>
      <c r="K210" s="23"/>
      <c r="L210" s="23"/>
      <c r="M210" s="129"/>
      <c r="N210" s="116"/>
      <c r="O210" s="116"/>
      <c r="P210" s="23"/>
      <c r="Q210" s="116"/>
      <c r="R210" s="23"/>
      <c r="S210" s="23"/>
      <c r="T210" s="116"/>
      <c r="U210" s="23"/>
      <c r="W210" s="23"/>
      <c r="X210" s="116"/>
      <c r="Y210" s="23"/>
      <c r="Z210" s="23"/>
      <c r="AA210" s="116"/>
      <c r="AB210" s="23"/>
      <c r="AC210" s="23"/>
      <c r="AD210" s="23"/>
      <c r="AE210" s="116"/>
      <c r="AF210" s="116"/>
      <c r="AG210" s="116"/>
      <c r="AH210" s="23"/>
      <c r="AI210" s="23"/>
      <c r="AJ210" s="116"/>
      <c r="AL210" s="119"/>
      <c r="AM210" s="48"/>
      <c r="AN210" s="48"/>
    </row>
    <row r="211" spans="5:40">
      <c r="E211" s="116"/>
      <c r="F211" s="23"/>
      <c r="G211" s="254"/>
      <c r="H211" s="23"/>
      <c r="J211" s="116"/>
      <c r="K211" s="23"/>
      <c r="L211" s="23"/>
      <c r="M211" s="129"/>
      <c r="N211" s="116"/>
      <c r="O211" s="116"/>
      <c r="P211" s="23"/>
      <c r="Q211" s="116"/>
      <c r="R211" s="23"/>
      <c r="S211" s="23"/>
      <c r="T211" s="116"/>
      <c r="U211" s="23"/>
      <c r="W211" s="23"/>
      <c r="X211" s="116"/>
      <c r="Y211" s="23"/>
      <c r="Z211" s="23"/>
      <c r="AA211" s="116"/>
      <c r="AB211" s="23"/>
      <c r="AC211" s="23"/>
      <c r="AD211" s="23"/>
      <c r="AE211" s="116"/>
      <c r="AF211" s="116"/>
      <c r="AG211" s="116"/>
      <c r="AH211" s="23"/>
      <c r="AI211" s="23"/>
      <c r="AJ211" s="116"/>
      <c r="AL211" s="119"/>
      <c r="AM211" s="48"/>
      <c r="AN211" s="48"/>
    </row>
    <row r="212" spans="5:40">
      <c r="E212" s="116"/>
      <c r="F212" s="23"/>
      <c r="G212" s="254"/>
      <c r="H212" s="23"/>
      <c r="J212" s="116"/>
      <c r="K212" s="23"/>
      <c r="L212" s="23"/>
      <c r="M212" s="129"/>
      <c r="N212" s="116"/>
      <c r="O212" s="116"/>
      <c r="P212" s="23"/>
      <c r="Q212" s="116"/>
      <c r="R212" s="23"/>
      <c r="S212" s="23"/>
      <c r="T212" s="116"/>
      <c r="U212" s="23"/>
      <c r="W212" s="23"/>
      <c r="X212" s="116"/>
      <c r="Y212" s="23"/>
      <c r="Z212" s="23"/>
      <c r="AA212" s="116"/>
      <c r="AB212" s="23"/>
      <c r="AC212" s="23"/>
      <c r="AD212" s="23"/>
      <c r="AE212" s="116"/>
      <c r="AF212" s="116"/>
      <c r="AG212" s="116"/>
      <c r="AH212" s="23"/>
      <c r="AI212" s="23"/>
      <c r="AJ212" s="116"/>
      <c r="AL212" s="119"/>
      <c r="AM212" s="48"/>
      <c r="AN212" s="48"/>
    </row>
    <row r="213" spans="5:40">
      <c r="E213" s="116"/>
      <c r="F213" s="23"/>
      <c r="G213" s="254"/>
      <c r="H213" s="23"/>
      <c r="J213" s="116"/>
      <c r="K213" s="23"/>
      <c r="L213" s="23"/>
      <c r="M213" s="129"/>
      <c r="N213" s="116"/>
      <c r="O213" s="116"/>
      <c r="P213" s="23"/>
      <c r="Q213" s="116"/>
      <c r="R213" s="23"/>
      <c r="S213" s="23"/>
      <c r="T213" s="116"/>
      <c r="U213" s="23"/>
      <c r="W213" s="23"/>
      <c r="X213" s="116"/>
      <c r="Y213" s="23"/>
      <c r="Z213" s="23"/>
      <c r="AA213" s="116"/>
      <c r="AB213" s="23"/>
      <c r="AC213" s="23"/>
      <c r="AD213" s="23"/>
      <c r="AE213" s="116"/>
      <c r="AF213" s="116"/>
      <c r="AG213" s="116"/>
      <c r="AH213" s="23"/>
      <c r="AI213" s="23"/>
      <c r="AJ213" s="116"/>
      <c r="AL213" s="119"/>
      <c r="AM213" s="48"/>
      <c r="AN213" s="48"/>
    </row>
    <row r="214" spans="5:40">
      <c r="E214" s="116"/>
      <c r="F214" s="23"/>
      <c r="G214" s="254"/>
      <c r="H214" s="23"/>
      <c r="J214" s="116"/>
      <c r="K214" s="23"/>
      <c r="L214" s="23"/>
      <c r="M214" s="129"/>
      <c r="N214" s="116"/>
      <c r="O214" s="116"/>
      <c r="P214" s="23"/>
      <c r="Q214" s="116"/>
      <c r="R214" s="23"/>
      <c r="S214" s="23"/>
      <c r="T214" s="116"/>
      <c r="U214" s="23"/>
      <c r="W214" s="23"/>
      <c r="X214" s="116"/>
      <c r="Y214" s="23"/>
      <c r="Z214" s="23"/>
      <c r="AA214" s="116"/>
      <c r="AB214" s="23"/>
      <c r="AC214" s="23"/>
      <c r="AD214" s="23"/>
      <c r="AE214" s="116"/>
      <c r="AF214" s="116"/>
      <c r="AG214" s="116"/>
      <c r="AH214" s="23"/>
      <c r="AI214" s="23"/>
      <c r="AJ214" s="116"/>
      <c r="AL214" s="119"/>
      <c r="AM214" s="48"/>
      <c r="AN214" s="48"/>
    </row>
    <row r="215" spans="5:40">
      <c r="E215" s="116"/>
      <c r="F215" s="23"/>
      <c r="G215" s="254"/>
      <c r="H215" s="23"/>
      <c r="J215" s="116"/>
      <c r="K215" s="23"/>
      <c r="L215" s="23"/>
      <c r="M215" s="129"/>
      <c r="N215" s="116"/>
      <c r="O215" s="116"/>
      <c r="P215" s="23"/>
      <c r="Q215" s="116"/>
      <c r="R215" s="23"/>
      <c r="S215" s="23"/>
      <c r="T215" s="116"/>
      <c r="U215" s="23"/>
      <c r="W215" s="23"/>
      <c r="X215" s="116"/>
      <c r="Y215" s="23"/>
      <c r="Z215" s="23"/>
      <c r="AA215" s="116"/>
      <c r="AB215" s="23"/>
      <c r="AC215" s="23"/>
      <c r="AD215" s="23"/>
      <c r="AE215" s="116"/>
      <c r="AF215" s="116"/>
      <c r="AG215" s="116"/>
      <c r="AH215" s="23"/>
      <c r="AI215" s="23"/>
      <c r="AJ215" s="116"/>
      <c r="AL215" s="119"/>
      <c r="AM215" s="48"/>
      <c r="AN215" s="48"/>
    </row>
    <row r="216" spans="5:40">
      <c r="E216" s="116"/>
      <c r="F216" s="23"/>
      <c r="G216" s="254"/>
      <c r="H216" s="23"/>
      <c r="J216" s="116"/>
      <c r="K216" s="23"/>
      <c r="L216" s="23"/>
      <c r="M216" s="129"/>
      <c r="N216" s="116"/>
      <c r="O216" s="116"/>
      <c r="P216" s="23"/>
      <c r="Q216" s="116"/>
      <c r="R216" s="23"/>
      <c r="S216" s="23"/>
      <c r="T216" s="116"/>
      <c r="U216" s="23"/>
      <c r="W216" s="23"/>
      <c r="X216" s="116"/>
      <c r="Y216" s="23"/>
      <c r="Z216" s="23"/>
      <c r="AA216" s="116"/>
      <c r="AB216" s="23"/>
      <c r="AC216" s="23"/>
      <c r="AD216" s="23"/>
      <c r="AE216" s="116"/>
      <c r="AF216" s="116"/>
      <c r="AG216" s="116"/>
      <c r="AH216" s="23"/>
      <c r="AI216" s="23"/>
      <c r="AJ216" s="116"/>
      <c r="AL216" s="119"/>
      <c r="AM216" s="48"/>
      <c r="AN216" s="48"/>
    </row>
    <row r="217" spans="5:40">
      <c r="E217" s="116"/>
      <c r="F217" s="23"/>
      <c r="G217" s="254"/>
      <c r="H217" s="23"/>
      <c r="J217" s="116"/>
      <c r="K217" s="23"/>
      <c r="L217" s="23"/>
      <c r="M217" s="129"/>
      <c r="N217" s="116"/>
      <c r="O217" s="116"/>
      <c r="P217" s="23"/>
      <c r="Q217" s="116"/>
      <c r="R217" s="23"/>
      <c r="S217" s="23"/>
      <c r="T217" s="116"/>
      <c r="U217" s="23"/>
      <c r="W217" s="23"/>
      <c r="X217" s="116"/>
      <c r="Y217" s="23"/>
      <c r="Z217" s="23"/>
      <c r="AA217" s="116"/>
      <c r="AB217" s="23"/>
      <c r="AC217" s="23"/>
      <c r="AD217" s="23"/>
      <c r="AE217" s="116"/>
      <c r="AF217" s="116"/>
      <c r="AG217" s="116"/>
      <c r="AH217" s="23"/>
      <c r="AI217" s="23"/>
      <c r="AJ217" s="116"/>
      <c r="AL217" s="119"/>
      <c r="AM217" s="48"/>
      <c r="AN217" s="48"/>
    </row>
  </sheetData>
  <mergeCells count="7">
    <mergeCell ref="AF6:AI6"/>
    <mergeCell ref="E6:H6"/>
    <mergeCell ref="J6:L6"/>
    <mergeCell ref="O6:P6"/>
    <mergeCell ref="Q6:S6"/>
    <mergeCell ref="T6:W6"/>
    <mergeCell ref="X6:Z6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5EB8"/>
  </sheetPr>
  <dimension ref="A1:CM217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5.85546875" style="9" customWidth="1"/>
    <col min="2" max="2" width="46.42578125" style="23" bestFit="1" customWidth="1"/>
    <col min="3" max="3" width="4.28515625" style="23" customWidth="1"/>
    <col min="4" max="4" width="11.7109375" style="130" customWidth="1"/>
    <col min="5" max="5" width="13.28515625" style="45" bestFit="1" customWidth="1"/>
    <col min="6" max="6" width="11.28515625" style="117" customWidth="1"/>
    <col min="7" max="7" width="12.28515625" style="130" customWidth="1"/>
    <col min="8" max="8" width="12.85546875" style="45" customWidth="1"/>
    <col min="9" max="9" width="11.85546875" style="117" customWidth="1"/>
    <col min="10" max="10" width="9.140625" style="47"/>
    <col min="11" max="11" width="11.85546875" style="47" customWidth="1"/>
    <col min="12" max="12" width="4.28515625" style="143" customWidth="1"/>
    <col min="13" max="13" width="15.140625" style="130" customWidth="1"/>
    <col min="14" max="14" width="8.5703125" style="117" customWidth="1"/>
    <col min="15" max="15" width="11.140625" style="47" customWidth="1"/>
    <col min="16" max="16" width="9.28515625" style="47" customWidth="1"/>
    <col min="17" max="17" width="4.28515625" style="116" customWidth="1"/>
    <col min="18" max="18" width="11.42578125" style="130" customWidth="1"/>
    <col min="19" max="19" width="11.42578125" style="45" customWidth="1"/>
    <col min="20" max="20" width="10.5703125" style="45" customWidth="1"/>
    <col min="21" max="21" width="4.28515625" style="116" customWidth="1"/>
    <col min="22" max="22" width="11" style="117" customWidth="1"/>
    <col min="23" max="23" width="11" style="47" customWidth="1"/>
    <col min="24" max="24" width="4.28515625" style="116" customWidth="1"/>
    <col min="25" max="25" width="9.7109375" style="176" customWidth="1"/>
    <col min="26" max="26" width="9.7109375" style="61" customWidth="1"/>
    <col min="27" max="27" width="9.85546875" style="117" customWidth="1"/>
    <col min="28" max="29" width="9.85546875" style="47" customWidth="1"/>
    <col min="30" max="30" width="4.28515625" style="116" customWidth="1"/>
    <col min="31" max="31" width="8.5703125" style="117" customWidth="1"/>
    <col min="32" max="32" width="8.5703125" style="47" customWidth="1"/>
    <col min="33" max="33" width="10.85546875" style="47" customWidth="1"/>
    <col min="34" max="34" width="4.28515625" style="116" customWidth="1"/>
    <col min="35" max="35" width="8.5703125" style="117" customWidth="1"/>
    <col min="36" max="36" width="8.5703125" style="47" customWidth="1"/>
    <col min="37" max="37" width="10.85546875" style="47" customWidth="1"/>
    <col min="38" max="38" width="4.28515625" style="116" customWidth="1"/>
    <col min="39" max="39" width="8.5703125" style="117" customWidth="1"/>
    <col min="40" max="40" width="8.5703125" style="47" customWidth="1"/>
    <col min="41" max="41" width="11" style="47" customWidth="1"/>
    <col min="42" max="42" width="4.28515625" style="116" customWidth="1"/>
    <col min="43" max="43" width="12.140625" style="117" customWidth="1"/>
    <col min="44" max="45" width="12.140625" style="47" customWidth="1"/>
    <col min="46" max="46" width="3.5703125" style="47" customWidth="1"/>
    <col min="47" max="47" width="12.140625" style="47" customWidth="1"/>
    <col min="48" max="48" width="4.28515625" style="116" customWidth="1"/>
    <col min="49" max="49" width="8.140625" style="117" customWidth="1"/>
    <col min="50" max="51" width="8.140625" style="47" customWidth="1"/>
    <col min="52" max="52" width="8.140625" style="65" customWidth="1"/>
    <col min="53" max="53" width="4.28515625" style="116" customWidth="1"/>
    <col min="54" max="54" width="11.42578125" style="130" customWidth="1"/>
    <col min="55" max="57" width="11.42578125" style="45" customWidth="1"/>
    <col min="58" max="58" width="4.28515625" style="116" customWidth="1"/>
    <col min="59" max="59" width="8.5703125" style="117" customWidth="1"/>
    <col min="60" max="60" width="8.5703125" style="47" customWidth="1"/>
    <col min="61" max="61" width="11.42578125" style="47" customWidth="1"/>
    <col min="62" max="62" width="8.5703125" style="47" customWidth="1"/>
    <col min="63" max="63" width="4.28515625" style="116" customWidth="1"/>
    <col min="64" max="64" width="11.7109375" style="130" customWidth="1"/>
    <col min="65" max="67" width="11.7109375" style="45" customWidth="1"/>
    <col min="68" max="68" width="4.28515625" style="116" customWidth="1"/>
    <col min="69" max="69" width="7.7109375" style="117" customWidth="1"/>
    <col min="70" max="70" width="7.7109375" style="47" customWidth="1"/>
    <col min="71" max="71" width="11.7109375" style="47" customWidth="1"/>
    <col min="72" max="72" width="7.7109375" style="47" customWidth="1"/>
    <col min="73" max="73" width="4.28515625" style="116" customWidth="1"/>
    <col min="74" max="74" width="7.7109375" style="117" customWidth="1"/>
    <col min="75" max="75" width="7.7109375" style="47" customWidth="1"/>
    <col min="76" max="76" width="11.28515625" style="47" customWidth="1"/>
    <col min="77" max="77" width="7.7109375" style="47" customWidth="1"/>
    <col min="78" max="78" width="4.28515625" style="116" customWidth="1"/>
    <col min="79" max="79" width="11.42578125" style="179" customWidth="1"/>
    <col min="80" max="82" width="11.42578125" style="62" customWidth="1"/>
    <col min="83" max="83" width="4.28515625" style="116" customWidth="1"/>
    <col min="84" max="84" width="11.85546875" style="179" customWidth="1"/>
    <col min="85" max="87" width="11.85546875" style="62" customWidth="1"/>
    <col min="88" max="88" width="4.28515625" style="116" customWidth="1"/>
    <col min="89" max="89" width="13.28515625" style="130" customWidth="1"/>
    <col min="90" max="90" width="13.28515625" style="45" customWidth="1"/>
    <col min="91" max="91" width="9.140625" style="116"/>
    <col min="92" max="16384" width="9.140625" style="23"/>
  </cols>
  <sheetData>
    <row r="1" spans="1:91">
      <c r="C1" s="14"/>
      <c r="D1" s="135" t="s">
        <v>2</v>
      </c>
      <c r="E1" s="169"/>
      <c r="F1" s="139"/>
      <c r="G1" s="135" t="s">
        <v>1</v>
      </c>
      <c r="O1" s="156"/>
      <c r="P1" s="156"/>
      <c r="Q1" s="129"/>
      <c r="AF1" s="156"/>
      <c r="AG1" s="156"/>
      <c r="AJ1" s="156"/>
      <c r="AK1" s="156"/>
      <c r="AN1" s="156"/>
      <c r="AO1" s="156"/>
      <c r="AP1" s="129"/>
      <c r="AR1" s="156"/>
      <c r="AS1" s="156"/>
      <c r="AT1" s="156"/>
      <c r="AU1" s="156"/>
      <c r="BM1" s="155"/>
      <c r="BN1" s="155"/>
      <c r="BO1" s="155"/>
      <c r="BR1" s="156"/>
      <c r="BS1" s="156"/>
      <c r="BT1" s="156"/>
      <c r="BW1" s="156"/>
      <c r="BX1" s="156"/>
      <c r="BY1" s="192"/>
      <c r="CB1" s="194"/>
      <c r="CC1" s="194"/>
      <c r="CD1" s="194"/>
      <c r="CG1" s="194"/>
      <c r="CH1" s="194"/>
      <c r="CI1" s="194"/>
    </row>
    <row r="2" spans="1:91">
      <c r="M2" s="287" t="s">
        <v>431</v>
      </c>
      <c r="N2" s="288"/>
      <c r="O2" s="288"/>
      <c r="P2" s="289"/>
      <c r="Q2" s="129"/>
      <c r="AF2" s="156"/>
      <c r="AG2" s="156"/>
      <c r="AJ2" s="156"/>
      <c r="AK2" s="156"/>
      <c r="AN2" s="156"/>
      <c r="AO2" s="156"/>
      <c r="AP2" s="129"/>
      <c r="AR2" s="156"/>
      <c r="AS2" s="156"/>
      <c r="AT2" s="156"/>
      <c r="AU2" s="156"/>
      <c r="BH2" s="156"/>
      <c r="BI2" s="156"/>
      <c r="BJ2" s="156"/>
      <c r="BM2" s="155"/>
      <c r="BN2" s="155"/>
      <c r="BO2" s="155"/>
      <c r="BR2" s="156"/>
      <c r="BS2" s="156"/>
      <c r="BT2" s="156"/>
      <c r="BW2" s="156"/>
      <c r="BX2" s="156"/>
      <c r="BY2" s="192"/>
      <c r="CB2" s="194"/>
      <c r="CC2" s="194"/>
      <c r="CD2" s="194"/>
      <c r="CG2" s="194"/>
      <c r="CH2" s="194"/>
      <c r="CI2" s="194"/>
    </row>
    <row r="3" spans="1:91" s="6" customFormat="1">
      <c r="A3" s="2"/>
      <c r="B3" s="2"/>
      <c r="D3" s="172"/>
      <c r="E3" s="182"/>
      <c r="F3" s="170"/>
      <c r="G3" s="173"/>
      <c r="H3" s="184"/>
      <c r="I3" s="170"/>
      <c r="J3" s="183"/>
      <c r="K3" s="183"/>
      <c r="L3" s="171"/>
      <c r="M3" s="287"/>
      <c r="N3" s="288"/>
      <c r="O3" s="288"/>
      <c r="P3" s="289"/>
      <c r="Q3" s="187"/>
      <c r="R3" s="172"/>
      <c r="S3" s="182"/>
      <c r="T3" s="182"/>
      <c r="U3" s="174"/>
      <c r="V3" s="186"/>
      <c r="W3" s="7"/>
      <c r="X3" s="174"/>
      <c r="Y3" s="173"/>
      <c r="Z3" s="184"/>
      <c r="AA3" s="186"/>
      <c r="AB3" s="7"/>
      <c r="AC3" s="7"/>
      <c r="AD3" s="174"/>
      <c r="AE3" s="290" t="s">
        <v>426</v>
      </c>
      <c r="AF3" s="291"/>
      <c r="AG3" s="291"/>
      <c r="AH3" s="174"/>
      <c r="AI3" s="290" t="s">
        <v>427</v>
      </c>
      <c r="AJ3" s="291"/>
      <c r="AK3" s="291"/>
      <c r="AL3" s="174"/>
      <c r="AM3" s="290" t="s">
        <v>428</v>
      </c>
      <c r="AN3" s="291"/>
      <c r="AO3" s="291"/>
      <c r="AP3" s="189"/>
      <c r="AQ3" s="290" t="s">
        <v>429</v>
      </c>
      <c r="AR3" s="291"/>
      <c r="AS3" s="291"/>
      <c r="AT3" s="291"/>
      <c r="AU3" s="291"/>
      <c r="AW3" s="290" t="s">
        <v>430</v>
      </c>
      <c r="AX3" s="291"/>
      <c r="AY3" s="291"/>
      <c r="AZ3" s="291"/>
      <c r="BB3" s="285" t="s">
        <v>431</v>
      </c>
      <c r="BC3" s="286"/>
      <c r="BD3" s="286"/>
      <c r="BE3" s="286"/>
      <c r="BF3" s="174"/>
      <c r="BG3" s="290" t="s">
        <v>15</v>
      </c>
      <c r="BH3" s="291"/>
      <c r="BI3" s="291"/>
      <c r="BJ3" s="291"/>
      <c r="BK3" s="174"/>
      <c r="BL3" s="285" t="s">
        <v>4</v>
      </c>
      <c r="BM3" s="286"/>
      <c r="BN3" s="286"/>
      <c r="BO3" s="286"/>
      <c r="BP3" s="174"/>
      <c r="BQ3" s="290" t="s">
        <v>432</v>
      </c>
      <c r="BR3" s="291"/>
      <c r="BS3" s="291"/>
      <c r="BT3" s="291"/>
      <c r="BU3" s="174"/>
      <c r="BV3" s="290" t="s">
        <v>433</v>
      </c>
      <c r="BW3" s="291"/>
      <c r="BX3" s="291"/>
      <c r="BY3" s="294"/>
      <c r="BZ3" s="174"/>
      <c r="CA3" s="295" t="s">
        <v>567</v>
      </c>
      <c r="CB3" s="296"/>
      <c r="CC3" s="296"/>
      <c r="CD3" s="296"/>
      <c r="CE3" s="174"/>
      <c r="CF3" s="295" t="s">
        <v>567</v>
      </c>
      <c r="CG3" s="296"/>
      <c r="CH3" s="296"/>
      <c r="CI3" s="296"/>
      <c r="CJ3" s="174"/>
      <c r="CK3" s="144"/>
      <c r="CL3" s="8"/>
      <c r="CM3" s="174"/>
    </row>
    <row r="4" spans="1:91" s="6" customFormat="1">
      <c r="A4" s="2"/>
      <c r="B4" s="2"/>
      <c r="D4" s="172"/>
      <c r="E4" s="182"/>
      <c r="F4" s="170"/>
      <c r="G4" s="173"/>
      <c r="H4" s="184"/>
      <c r="I4" s="170"/>
      <c r="J4" s="183"/>
      <c r="K4" s="183"/>
      <c r="L4" s="171"/>
      <c r="M4" s="173"/>
      <c r="N4" s="186"/>
      <c r="O4" s="7"/>
      <c r="P4" s="7"/>
      <c r="Q4" s="187"/>
      <c r="R4" s="172"/>
      <c r="S4" s="182"/>
      <c r="T4" s="182"/>
      <c r="U4" s="174"/>
      <c r="V4" s="186"/>
      <c r="W4" s="7"/>
      <c r="X4" s="174"/>
      <c r="Y4" s="173"/>
      <c r="Z4" s="184"/>
      <c r="AA4" s="186"/>
      <c r="AB4" s="7"/>
      <c r="AC4" s="7"/>
      <c r="AD4" s="174"/>
      <c r="AE4" s="290"/>
      <c r="AF4" s="291"/>
      <c r="AG4" s="291"/>
      <c r="AH4" s="174"/>
      <c r="AI4" s="290"/>
      <c r="AJ4" s="291"/>
      <c r="AK4" s="291"/>
      <c r="AL4" s="174"/>
      <c r="AM4" s="290"/>
      <c r="AN4" s="291"/>
      <c r="AO4" s="291"/>
      <c r="AP4" s="189"/>
      <c r="AQ4" s="290"/>
      <c r="AR4" s="291"/>
      <c r="AS4" s="291"/>
      <c r="AT4" s="291"/>
      <c r="AU4" s="291"/>
      <c r="AW4" s="290"/>
      <c r="AX4" s="291"/>
      <c r="AY4" s="291"/>
      <c r="AZ4" s="291"/>
      <c r="BB4" s="285"/>
      <c r="BC4" s="286"/>
      <c r="BD4" s="286"/>
      <c r="BE4" s="286"/>
      <c r="BF4" s="174"/>
      <c r="BG4" s="290"/>
      <c r="BH4" s="291"/>
      <c r="BI4" s="291"/>
      <c r="BJ4" s="291"/>
      <c r="BK4" s="174"/>
      <c r="BL4" s="285"/>
      <c r="BM4" s="286"/>
      <c r="BN4" s="286"/>
      <c r="BO4" s="286"/>
      <c r="BP4" s="174"/>
      <c r="BQ4" s="290"/>
      <c r="BR4" s="291"/>
      <c r="BS4" s="291"/>
      <c r="BT4" s="291"/>
      <c r="BU4" s="174"/>
      <c r="BV4" s="290"/>
      <c r="BW4" s="291"/>
      <c r="BX4" s="291"/>
      <c r="BY4" s="294"/>
      <c r="BZ4" s="174"/>
      <c r="CA4" s="295"/>
      <c r="CB4" s="296"/>
      <c r="CC4" s="296"/>
      <c r="CD4" s="296"/>
      <c r="CE4" s="174"/>
      <c r="CF4" s="295"/>
      <c r="CG4" s="296"/>
      <c r="CH4" s="296"/>
      <c r="CI4" s="296"/>
      <c r="CJ4" s="174"/>
      <c r="CK4" s="144"/>
      <c r="CL4" s="8"/>
      <c r="CM4" s="174"/>
    </row>
    <row r="5" spans="1:91">
      <c r="D5" s="131">
        <v>104163643.34020874</v>
      </c>
      <c r="E5" s="54">
        <v>59447416.8984375</v>
      </c>
      <c r="F5" s="124">
        <v>1752.1979721703692</v>
      </c>
      <c r="G5" s="131">
        <v>98144798.792121619</v>
      </c>
      <c r="H5" s="54">
        <v>59079904.55623126</v>
      </c>
      <c r="I5" s="124">
        <v>1661.221349785849</v>
      </c>
      <c r="J5" s="49">
        <v>6.1326169314743773E-2</v>
      </c>
      <c r="K5" s="49">
        <v>5.4764900773908387E-2</v>
      </c>
      <c r="M5" s="131">
        <v>104163643.4035068</v>
      </c>
      <c r="N5" s="124">
        <v>1752.1979732351433</v>
      </c>
      <c r="O5" s="185">
        <v>-6.0767901821634496E-10</v>
      </c>
      <c r="P5" s="185">
        <v>-6.0767912923864742E-10</v>
      </c>
      <c r="Q5" s="129"/>
      <c r="R5" s="131">
        <v>78307094</v>
      </c>
      <c r="S5" s="54">
        <v>8252460</v>
      </c>
      <c r="T5" s="54">
        <v>17521036</v>
      </c>
      <c r="V5" s="124"/>
      <c r="W5" s="51"/>
      <c r="AB5" s="63"/>
      <c r="AC5" s="63"/>
      <c r="AE5" s="124"/>
      <c r="AF5" s="188"/>
      <c r="AG5" s="188"/>
      <c r="AI5" s="124"/>
      <c r="AJ5" s="188"/>
      <c r="AK5" s="188"/>
      <c r="AM5" s="124"/>
      <c r="AN5" s="188"/>
      <c r="AO5" s="188"/>
      <c r="AP5" s="129"/>
      <c r="AQ5" s="124">
        <v>78372981</v>
      </c>
      <c r="AR5" s="188">
        <v>8269628</v>
      </c>
      <c r="AS5" s="188">
        <v>17521036</v>
      </c>
      <c r="AT5" s="156"/>
      <c r="AU5" s="178">
        <v>104163645</v>
      </c>
      <c r="AW5" s="124"/>
      <c r="AX5" s="188"/>
      <c r="AY5" s="188"/>
      <c r="AZ5" s="190"/>
      <c r="BB5" s="131">
        <v>78382155.196139202</v>
      </c>
      <c r="BC5" s="191">
        <v>8260451.835612487</v>
      </c>
      <c r="BD5" s="191">
        <v>17521036.371755075</v>
      </c>
      <c r="BE5" s="191">
        <v>104163643.4035068</v>
      </c>
      <c r="BG5" s="122"/>
      <c r="BH5" s="185"/>
      <c r="BI5" s="185"/>
      <c r="BJ5" s="185"/>
      <c r="BL5" s="131">
        <v>74185184.232121602</v>
      </c>
      <c r="BM5" s="191">
        <v>7758002.5600000005</v>
      </c>
      <c r="BN5" s="191">
        <v>16201612.000000006</v>
      </c>
      <c r="BO5" s="191">
        <v>98144798.792121619</v>
      </c>
      <c r="BQ5" s="122"/>
      <c r="BR5" s="185"/>
      <c r="BS5" s="185"/>
      <c r="BT5" s="185"/>
      <c r="BV5" s="122"/>
      <c r="BW5" s="185"/>
      <c r="BX5" s="185"/>
      <c r="BY5" s="193"/>
      <c r="CA5" s="180">
        <v>59447416.898437515</v>
      </c>
      <c r="CB5" s="195">
        <v>59447416.898437493</v>
      </c>
      <c r="CC5" s="195">
        <v>59447416.898437589</v>
      </c>
      <c r="CD5" s="195">
        <v>59447416.898437522</v>
      </c>
      <c r="CF5" s="180">
        <v>59079904.556231268</v>
      </c>
      <c r="CG5" s="195">
        <v>59079904.556231275</v>
      </c>
      <c r="CH5" s="195">
        <v>59079904.556231298</v>
      </c>
      <c r="CI5" s="195">
        <v>59079904.556231275</v>
      </c>
      <c r="CK5" s="163">
        <v>59447416.8984375</v>
      </c>
      <c r="CL5" s="60">
        <v>59079904.55623126</v>
      </c>
    </row>
    <row r="6" spans="1:91" s="98" customFormat="1">
      <c r="A6" s="9"/>
      <c r="D6" s="196"/>
      <c r="E6" s="197" t="s">
        <v>435</v>
      </c>
      <c r="F6" s="198"/>
      <c r="G6" s="199"/>
      <c r="H6" s="200" t="s">
        <v>436</v>
      </c>
      <c r="I6" s="198"/>
      <c r="J6" s="201"/>
      <c r="K6" s="201"/>
      <c r="L6" s="202"/>
      <c r="M6" s="228"/>
      <c r="N6" s="229"/>
      <c r="O6" s="230"/>
      <c r="P6" s="231"/>
      <c r="Q6" s="203"/>
      <c r="R6" s="196"/>
      <c r="S6" s="204"/>
      <c r="T6" s="204"/>
      <c r="U6" s="205"/>
      <c r="V6" s="206"/>
      <c r="W6" s="207"/>
      <c r="X6" s="205"/>
      <c r="Y6" s="213"/>
      <c r="Z6" s="208"/>
      <c r="AA6" s="206"/>
      <c r="AB6" s="207"/>
      <c r="AC6" s="207"/>
      <c r="AD6" s="205"/>
      <c r="AE6" s="206"/>
      <c r="AF6" s="207"/>
      <c r="AG6" s="207"/>
      <c r="AH6" s="205"/>
      <c r="AI6" s="206"/>
      <c r="AJ6" s="207"/>
      <c r="AK6" s="207"/>
      <c r="AL6" s="205"/>
      <c r="AM6" s="206"/>
      <c r="AN6" s="207"/>
      <c r="AO6" s="207"/>
      <c r="AP6" s="209"/>
      <c r="AQ6" s="206">
        <f>AQ219</f>
        <v>0</v>
      </c>
      <c r="AR6" s="207">
        <f>AR219</f>
        <v>0</v>
      </c>
      <c r="AS6" s="207">
        <f>AS219</f>
        <v>0</v>
      </c>
      <c r="AT6" s="207"/>
      <c r="AU6" s="207">
        <f>AU219</f>
        <v>0</v>
      </c>
      <c r="AV6" s="205"/>
      <c r="AW6" s="206"/>
      <c r="AX6" s="207"/>
      <c r="AY6" s="207"/>
      <c r="AZ6" s="207"/>
      <c r="BA6" s="205"/>
      <c r="BB6" s="196"/>
      <c r="BC6" s="204"/>
      <c r="BD6" s="204"/>
      <c r="BE6" s="204"/>
      <c r="BF6" s="205"/>
      <c r="BG6" s="206"/>
      <c r="BH6" s="207"/>
      <c r="BI6" s="207"/>
      <c r="BJ6" s="207"/>
      <c r="BK6" s="205"/>
      <c r="BL6" s="196"/>
      <c r="BM6" s="204"/>
      <c r="BN6" s="204"/>
      <c r="BO6" s="204"/>
      <c r="BP6" s="205"/>
      <c r="BQ6" s="206"/>
      <c r="BR6" s="207"/>
      <c r="BS6" s="207"/>
      <c r="BT6" s="207"/>
      <c r="BU6" s="205"/>
      <c r="BV6" s="206"/>
      <c r="BW6" s="207"/>
      <c r="BX6" s="207"/>
      <c r="BY6" s="210"/>
      <c r="BZ6" s="205"/>
      <c r="CA6" s="292" t="s">
        <v>435</v>
      </c>
      <c r="CB6" s="293"/>
      <c r="CC6" s="293"/>
      <c r="CD6" s="293"/>
      <c r="CE6" s="205"/>
      <c r="CF6" s="292" t="s">
        <v>436</v>
      </c>
      <c r="CG6" s="293"/>
      <c r="CH6" s="293"/>
      <c r="CI6" s="293"/>
      <c r="CJ6" s="205"/>
      <c r="CK6" s="211" t="s">
        <v>435</v>
      </c>
      <c r="CL6" s="212" t="s">
        <v>436</v>
      </c>
      <c r="CM6" s="175"/>
    </row>
    <row r="7" spans="1:91" s="97" customFormat="1" ht="77.25" customHeight="1">
      <c r="A7" s="4" t="s">
        <v>11</v>
      </c>
      <c r="B7" s="14" t="s">
        <v>634</v>
      </c>
      <c r="C7" s="9"/>
      <c r="D7" s="214" t="s">
        <v>32</v>
      </c>
      <c r="E7" s="215" t="s">
        <v>13</v>
      </c>
      <c r="F7" s="216" t="s">
        <v>437</v>
      </c>
      <c r="G7" s="214" t="s">
        <v>438</v>
      </c>
      <c r="H7" s="215" t="s">
        <v>13</v>
      </c>
      <c r="I7" s="216" t="s">
        <v>439</v>
      </c>
      <c r="J7" s="217" t="s">
        <v>34</v>
      </c>
      <c r="K7" s="217" t="s">
        <v>35</v>
      </c>
      <c r="L7" s="218"/>
      <c r="M7" s="214" t="s">
        <v>36</v>
      </c>
      <c r="N7" s="216" t="s">
        <v>440</v>
      </c>
      <c r="O7" s="217" t="s">
        <v>20</v>
      </c>
      <c r="P7" s="217" t="s">
        <v>21</v>
      </c>
      <c r="Q7" s="219"/>
      <c r="R7" s="214" t="s">
        <v>441</v>
      </c>
      <c r="S7" s="215" t="s">
        <v>442</v>
      </c>
      <c r="T7" s="215" t="s">
        <v>443</v>
      </c>
      <c r="U7" s="220"/>
      <c r="V7" s="216" t="s">
        <v>444</v>
      </c>
      <c r="W7" s="217" t="s">
        <v>445</v>
      </c>
      <c r="X7" s="220"/>
      <c r="Y7" s="221" t="s">
        <v>446</v>
      </c>
      <c r="Z7" s="222" t="s">
        <v>447</v>
      </c>
      <c r="AA7" s="216" t="s">
        <v>448</v>
      </c>
      <c r="AB7" s="217" t="s">
        <v>449</v>
      </c>
      <c r="AC7" s="217" t="s">
        <v>450</v>
      </c>
      <c r="AD7" s="220"/>
      <c r="AE7" s="216" t="s">
        <v>451</v>
      </c>
      <c r="AF7" s="217" t="s">
        <v>452</v>
      </c>
      <c r="AG7" s="217" t="s">
        <v>453</v>
      </c>
      <c r="AH7" s="220"/>
      <c r="AI7" s="216" t="s">
        <v>451</v>
      </c>
      <c r="AJ7" s="217" t="s">
        <v>452</v>
      </c>
      <c r="AK7" s="217" t="s">
        <v>453</v>
      </c>
      <c r="AL7" s="220"/>
      <c r="AM7" s="216" t="s">
        <v>451</v>
      </c>
      <c r="AN7" s="217" t="s">
        <v>452</v>
      </c>
      <c r="AO7" s="217" t="s">
        <v>453</v>
      </c>
      <c r="AP7" s="223"/>
      <c r="AQ7" s="216" t="s">
        <v>454</v>
      </c>
      <c r="AR7" s="217" t="s">
        <v>455</v>
      </c>
      <c r="AS7" s="217" t="s">
        <v>456</v>
      </c>
      <c r="AT7" s="217"/>
      <c r="AU7" s="217" t="s">
        <v>457</v>
      </c>
      <c r="AV7" s="220"/>
      <c r="AW7" s="216" t="s">
        <v>458</v>
      </c>
      <c r="AX7" s="217" t="s">
        <v>459</v>
      </c>
      <c r="AY7" s="217" t="s">
        <v>460</v>
      </c>
      <c r="AZ7" s="224" t="s">
        <v>457</v>
      </c>
      <c r="BA7" s="220"/>
      <c r="BB7" s="214" t="s">
        <v>454</v>
      </c>
      <c r="BC7" s="215" t="s">
        <v>455</v>
      </c>
      <c r="BD7" s="215" t="s">
        <v>456</v>
      </c>
      <c r="BE7" s="215" t="s">
        <v>457</v>
      </c>
      <c r="BF7" s="220"/>
      <c r="BG7" s="216" t="s">
        <v>461</v>
      </c>
      <c r="BH7" s="217" t="s">
        <v>462</v>
      </c>
      <c r="BI7" s="217" t="s">
        <v>463</v>
      </c>
      <c r="BJ7" s="217" t="s">
        <v>464</v>
      </c>
      <c r="BK7" s="220"/>
      <c r="BL7" s="214" t="s">
        <v>454</v>
      </c>
      <c r="BM7" s="215" t="s">
        <v>455</v>
      </c>
      <c r="BN7" s="215" t="s">
        <v>456</v>
      </c>
      <c r="BO7" s="215" t="s">
        <v>457</v>
      </c>
      <c r="BP7" s="220"/>
      <c r="BQ7" s="216" t="s">
        <v>461</v>
      </c>
      <c r="BR7" s="217" t="s">
        <v>462</v>
      </c>
      <c r="BS7" s="217" t="s">
        <v>463</v>
      </c>
      <c r="BT7" s="217" t="s">
        <v>464</v>
      </c>
      <c r="BU7" s="220"/>
      <c r="BV7" s="216" t="s">
        <v>461</v>
      </c>
      <c r="BW7" s="217" t="s">
        <v>462</v>
      </c>
      <c r="BX7" s="217" t="s">
        <v>463</v>
      </c>
      <c r="BY7" s="225" t="s">
        <v>464</v>
      </c>
      <c r="BZ7" s="220"/>
      <c r="CA7" s="226" t="s">
        <v>11</v>
      </c>
      <c r="CB7" s="227" t="s">
        <v>465</v>
      </c>
      <c r="CC7" s="227" t="s">
        <v>466</v>
      </c>
      <c r="CD7" s="227" t="s">
        <v>467</v>
      </c>
      <c r="CE7" s="220"/>
      <c r="CF7" s="226" t="s">
        <v>11</v>
      </c>
      <c r="CG7" s="227" t="s">
        <v>465</v>
      </c>
      <c r="CH7" s="227" t="s">
        <v>466</v>
      </c>
      <c r="CI7" s="227" t="s">
        <v>467</v>
      </c>
      <c r="CJ7" s="220"/>
      <c r="CK7" s="214" t="s">
        <v>468</v>
      </c>
      <c r="CL7" s="215" t="s">
        <v>468</v>
      </c>
      <c r="CM7" s="181"/>
    </row>
    <row r="9" spans="1:91">
      <c r="A9" s="9" t="s">
        <v>42</v>
      </c>
      <c r="B9" s="23" t="s">
        <v>43</v>
      </c>
      <c r="D9" s="131">
        <v>203018.92366628378</v>
      </c>
      <c r="E9" s="54">
        <v>108392.1875</v>
      </c>
      <c r="F9" s="124">
        <f>D9/E9 * 1000</f>
        <v>1873.0032887866921</v>
      </c>
      <c r="G9" s="131">
        <f>BO9</f>
        <v>192540.79977750161</v>
      </c>
      <c r="H9" s="54">
        <v>108354.66748046875</v>
      </c>
      <c r="I9" s="124">
        <f>G9/H9 * 1000</f>
        <v>1776.949754492188</v>
      </c>
      <c r="J9" s="49">
        <f>D9/G9-1</f>
        <v>5.4420278200207894E-2</v>
      </c>
      <c r="K9" s="49">
        <f>F9/I9-1</f>
        <v>5.4055289999999978E-2</v>
      </c>
      <c r="M9" s="131">
        <f>BE9</f>
        <v>201518.78064244648</v>
      </c>
      <c r="N9" s="124">
        <f>M9/E9 * 1000</f>
        <v>1859.1633335423412</v>
      </c>
      <c r="O9" s="49">
        <f>D9/M9-1</f>
        <v>7.4441847010726647E-3</v>
      </c>
      <c r="P9" s="49">
        <f>F9/N9-1</f>
        <v>7.4441847010724427E-3</v>
      </c>
      <c r="R9" s="131">
        <v>158018</v>
      </c>
      <c r="S9" s="54">
        <v>15356</v>
      </c>
      <c r="T9" s="54">
        <v>29377</v>
      </c>
      <c r="V9" s="124">
        <f>ROUND(T9,0)</f>
        <v>29377</v>
      </c>
      <c r="W9" s="51">
        <f>D9-SUM(R9:T9)</f>
        <v>267.92366628377931</v>
      </c>
      <c r="Y9" s="176">
        <v>1.315770424611884E-2</v>
      </c>
      <c r="Z9" s="61">
        <v>1.3672090884548682E-2</v>
      </c>
      <c r="AA9" s="117">
        <f>IF(AND(Y9&lt;0,Z9&gt;0),1,IF(AND(Y9&gt;0,Z9&gt;0),2,IF(AND(Y9&gt;0,Z9&lt;0),3,IF(AND(Y9&lt;0,Z9&lt;0),4,5))))</f>
        <v>2</v>
      </c>
      <c r="AB9" s="63">
        <f>R9/(1+Y9)/1000</f>
        <v>155.96584750602051</v>
      </c>
      <c r="AC9" s="63">
        <f>S9/(1+Z9)/1000</f>
        <v>15.14888309354564</v>
      </c>
      <c r="AE9" s="124">
        <f>IF(AA9=1,MIN(W9,-1*Y9*R9),0)</f>
        <v>0</v>
      </c>
      <c r="AF9" s="51">
        <v>0</v>
      </c>
      <c r="AG9" s="51">
        <f>W9-AE9-AF9</f>
        <v>267.92366628377931</v>
      </c>
      <c r="AI9" s="124">
        <v>0</v>
      </c>
      <c r="AJ9" s="51">
        <f>IF(AA9=3,MIN(W9,-1*Z9*S9),0)</f>
        <v>0</v>
      </c>
      <c r="AK9" s="51">
        <f>AG9-AI9-AJ9</f>
        <v>267.92366628377931</v>
      </c>
      <c r="AM9" s="124">
        <f>AK9*AB9/(AB9+AC9)</f>
        <v>244.20423380531449</v>
      </c>
      <c r="AN9" s="51">
        <f>AK9*AC9/(AB9+AC9)</f>
        <v>23.719432478464828</v>
      </c>
      <c r="AO9" s="51">
        <f>W9-SUM(AE9:AF9)-SUM(AI9:AJ9)-SUM(AM9:AN9)</f>
        <v>0</v>
      </c>
      <c r="AQ9" s="124">
        <f>ROUND(R9+AE9+AI9+AM9,0)</f>
        <v>158262</v>
      </c>
      <c r="AR9" s="51">
        <f>ROUND(S9+AF9+AJ9+AN9,0)</f>
        <v>15380</v>
      </c>
      <c r="AS9" s="51">
        <f>V9</f>
        <v>29377</v>
      </c>
      <c r="AU9" s="178">
        <f>SUM(AQ9:AT9)</f>
        <v>203019</v>
      </c>
      <c r="AW9" s="124">
        <f>AQ9/$E9 * 1000</f>
        <v>1460.0867797782935</v>
      </c>
      <c r="AX9" s="51">
        <f>AR9/$E9 * 1000</f>
        <v>141.89214513269232</v>
      </c>
      <c r="AY9" s="51">
        <f>AS9/$E9 * 1000</f>
        <v>271.02506811203529</v>
      </c>
      <c r="AZ9" s="65">
        <f>AU9/$E9 * 1000</f>
        <v>1873.0039930230212</v>
      </c>
      <c r="BB9" s="131">
        <v>155965.84750602051</v>
      </c>
      <c r="BC9" s="54">
        <v>15148.883093545641</v>
      </c>
      <c r="BD9" s="54">
        <v>30404.050042880328</v>
      </c>
      <c r="BE9" s="54">
        <f>SUM(BB9:BD9)</f>
        <v>201518.78064244648</v>
      </c>
      <c r="BG9" s="122">
        <f>AQ9/BB9-1</f>
        <v>1.4722149308302068E-2</v>
      </c>
      <c r="BH9" s="49">
        <f>AR9/BC9-1</f>
        <v>1.5256366098226115E-2</v>
      </c>
      <c r="BI9" s="49">
        <f>AS9/BD9-1</f>
        <v>-3.3780040535120404E-2</v>
      </c>
      <c r="BJ9" s="49">
        <f>AU9/BE9-1</f>
        <v>7.4445634931432636E-3</v>
      </c>
      <c r="BL9" s="131">
        <v>150656</v>
      </c>
      <c r="BM9" s="54">
        <v>14557</v>
      </c>
      <c r="BN9" s="54">
        <v>27327.799777501616</v>
      </c>
      <c r="BO9" s="54">
        <f>SUM(BL9:BN9)</f>
        <v>192540.79977750161</v>
      </c>
      <c r="BQ9" s="122">
        <f>AQ9/BL9-1</f>
        <v>5.0485875106202283E-2</v>
      </c>
      <c r="BR9" s="49">
        <f>AR9/BM9-1</f>
        <v>5.6536374252936783E-2</v>
      </c>
      <c r="BS9" s="49">
        <f>AS9/BN9-1</f>
        <v>7.4985920534497152E-2</v>
      </c>
      <c r="BT9" s="49">
        <f>AU9/BO9-1</f>
        <v>5.4420674654966028E-2</v>
      </c>
      <c r="BV9" s="122">
        <f>AW9/(BL9*1000/$H9) - 1</f>
        <v>5.012224880194216E-2</v>
      </c>
      <c r="BW9" s="49">
        <f>AX9/(BM9*1000/$H9) - 1</f>
        <v>5.6170653564833861E-2</v>
      </c>
      <c r="BX9" s="49">
        <f>AY9/(BN9*1000/$H9) - 1</f>
        <v>7.4613813525084893E-2</v>
      </c>
      <c r="BY9" s="49">
        <f>AZ9/(BO9*1000/$H9) - 1</f>
        <v>5.405568631752522E-2</v>
      </c>
      <c r="CA9" s="180">
        <v>118289.25519344764</v>
      </c>
      <c r="CB9" s="64">
        <v>109020.90911361453</v>
      </c>
      <c r="CC9" s="64">
        <v>103158.40912320485</v>
      </c>
      <c r="CD9" s="64">
        <v>115009.13921865543</v>
      </c>
      <c r="CF9" s="180">
        <v>117448.44003280085</v>
      </c>
      <c r="CG9" s="64">
        <v>108801.32656352071</v>
      </c>
      <c r="CH9" s="64">
        <v>102539.63319911812</v>
      </c>
      <c r="CI9" s="64">
        <v>114303.79012845633</v>
      </c>
      <c r="CK9" s="163">
        <v>108392.1875</v>
      </c>
      <c r="CL9" s="60">
        <v>108354.66748046875</v>
      </c>
    </row>
    <row r="10" spans="1:91">
      <c r="A10" s="9" t="s">
        <v>44</v>
      </c>
      <c r="B10" s="23" t="s">
        <v>45</v>
      </c>
      <c r="D10" s="131">
        <v>604253.14307456568</v>
      </c>
      <c r="E10" s="54">
        <v>293122.5</v>
      </c>
      <c r="F10" s="124">
        <f t="shared" ref="F10:F73" si="0">D10/E10 * 1000</f>
        <v>2061.4355536492958</v>
      </c>
      <c r="G10" s="131">
        <f t="shared" ref="G10:G73" si="1">BO10</f>
        <v>571441.1019825699</v>
      </c>
      <c r="H10" s="54">
        <v>292189.83605957031</v>
      </c>
      <c r="I10" s="124">
        <f t="shared" ref="I10:I73" si="2">G10/H10 * 1000</f>
        <v>1955.7186166669642</v>
      </c>
      <c r="J10" s="49">
        <f t="shared" ref="J10:J73" si="3">D10/G10-1</f>
        <v>5.7419812782379509E-2</v>
      </c>
      <c r="K10" s="49">
        <f t="shared" ref="K10:K73" si="4">F10/I10-1</f>
        <v>5.4055289999999978E-2</v>
      </c>
      <c r="M10" s="131">
        <f t="shared" ref="M10:M73" si="5">BE10</f>
        <v>589636.74420531106</v>
      </c>
      <c r="N10" s="124">
        <f t="shared" ref="N10:N73" si="6">M10/E10 * 1000</f>
        <v>2011.5710810507928</v>
      </c>
      <c r="O10" s="49">
        <f t="shared" ref="O10:O73" si="7">D10/M10-1</f>
        <v>2.4788819579000254E-2</v>
      </c>
      <c r="P10" s="49">
        <f t="shared" ref="P10:P73" si="8">F10/N10-1</f>
        <v>2.4788819579000476E-2</v>
      </c>
      <c r="R10" s="131">
        <v>481914</v>
      </c>
      <c r="S10" s="54">
        <v>46345</v>
      </c>
      <c r="T10" s="54">
        <v>74647</v>
      </c>
      <c r="V10" s="124">
        <f t="shared" ref="V10:V73" si="9">ROUND(T10,0)</f>
        <v>74647</v>
      </c>
      <c r="W10" s="51">
        <f t="shared" ref="W10:W73" si="10">D10-SUM(R10:T10)</f>
        <v>1347.1430745656835</v>
      </c>
      <c r="Y10" s="176">
        <v>3.6125889273386447E-2</v>
      </c>
      <c r="Z10" s="61">
        <v>6.4848546486176994E-2</v>
      </c>
      <c r="AA10" s="117">
        <f t="shared" ref="AA10:AA73" si="11">IF(AND(Y10&lt;0,Z10&gt;0),1,IF(AND(Y10&gt;0,Z10&gt;0),2,IF(AND(Y10&gt;0,Z10&lt;0),3,IF(AND(Y10&lt;0,Z10&lt;0),4,5))))</f>
        <v>2</v>
      </c>
      <c r="AB10" s="63">
        <f t="shared" ref="AB10:AC73" si="12">R10/(1+Y10)/1000</f>
        <v>465.11143577153183</v>
      </c>
      <c r="AC10" s="63">
        <f t="shared" si="12"/>
        <v>43.522621271288571</v>
      </c>
      <c r="AE10" s="124">
        <f t="shared" ref="AE10:AE73" si="13">IF(AA10=1,MIN(W10,-1*Y10*R10),0)</f>
        <v>0</v>
      </c>
      <c r="AF10" s="51">
        <v>0</v>
      </c>
      <c r="AG10" s="51">
        <f t="shared" ref="AG10:AG73" si="14">W10-AE10-AF10</f>
        <v>1347.1430745656835</v>
      </c>
      <c r="AI10" s="124">
        <v>0</v>
      </c>
      <c r="AJ10" s="51">
        <f t="shared" ref="AJ10:AJ73" si="15">IF(AA10=3,MIN(W10,-1*Z10*S10),0)</f>
        <v>0</v>
      </c>
      <c r="AK10" s="51">
        <f t="shared" ref="AK10:AK73" si="16">AG10-AI10-AJ10</f>
        <v>1347.1430745656835</v>
      </c>
      <c r="AM10" s="124">
        <f t="shared" ref="AM10:AM73" si="17">AK10*AB10/(AB10+AC10)</f>
        <v>1231.8712066663118</v>
      </c>
      <c r="AN10" s="51">
        <f t="shared" ref="AN10:AN73" si="18">AK10*AC10/(AB10+AC10)</f>
        <v>115.27186789937174</v>
      </c>
      <c r="AO10" s="51">
        <f t="shared" ref="AO10:AO73" si="19">W10-SUM(AE10:AF10)-SUM(AI10:AJ10)-SUM(AM10:AN10)</f>
        <v>0</v>
      </c>
      <c r="AQ10" s="124">
        <f t="shared" ref="AQ10:AR73" si="20">ROUND(R10+AE10+AI10+AM10,0)</f>
        <v>483146</v>
      </c>
      <c r="AR10" s="51">
        <f t="shared" si="20"/>
        <v>46460</v>
      </c>
      <c r="AS10" s="51">
        <f t="shared" ref="AS10:AS73" si="21">V10</f>
        <v>74647</v>
      </c>
      <c r="AU10" s="178">
        <f t="shared" ref="AU10:AU73" si="22">SUM(AQ10:AT10)</f>
        <v>604253</v>
      </c>
      <c r="AW10" s="124">
        <f t="shared" ref="AW10:AY73" si="23">AQ10/$E10 * 1000</f>
        <v>1648.273332821602</v>
      </c>
      <c r="AX10" s="51">
        <f t="shared" si="23"/>
        <v>158.50028571672254</v>
      </c>
      <c r="AY10" s="51">
        <f t="shared" si="23"/>
        <v>254.66144700594461</v>
      </c>
      <c r="AZ10" s="65">
        <f t="shared" ref="AZ10:AZ73" si="24">AU10/$E10 * 1000</f>
        <v>2061.435065544269</v>
      </c>
      <c r="BB10" s="131">
        <v>465111.43577153183</v>
      </c>
      <c r="BC10" s="54">
        <v>43522.621271288575</v>
      </c>
      <c r="BD10" s="54">
        <v>81002.687162490678</v>
      </c>
      <c r="BE10" s="54">
        <f t="shared" ref="BE10:BE73" si="25">SUM(BB10:BD10)</f>
        <v>589636.74420531106</v>
      </c>
      <c r="BG10" s="122">
        <f t="shared" ref="BG10:BI73" si="26">AQ10/BB10-1</f>
        <v>3.877471685586964E-2</v>
      </c>
      <c r="BH10" s="49">
        <f t="shared" si="26"/>
        <v>6.7490850571750416E-2</v>
      </c>
      <c r="BI10" s="49">
        <f t="shared" si="26"/>
        <v>-7.8462670624015574E-2</v>
      </c>
      <c r="BJ10" s="49">
        <f t="shared" ref="BJ10:BJ73" si="27">AU10/BE10-1</f>
        <v>2.4788576930340644E-2</v>
      </c>
      <c r="BL10" s="131">
        <v>458160</v>
      </c>
      <c r="BM10" s="54">
        <v>44037</v>
      </c>
      <c r="BN10" s="54">
        <v>69244.101982569904</v>
      </c>
      <c r="BO10" s="54">
        <f t="shared" ref="BO10:BO73" si="28">SUM(BL10:BN10)</f>
        <v>571441.1019825699</v>
      </c>
      <c r="BQ10" s="122">
        <f t="shared" ref="BQ10:BS73" si="29">AQ10/BL10-1</f>
        <v>5.4535533438100137E-2</v>
      </c>
      <c r="BR10" s="49">
        <f t="shared" si="29"/>
        <v>5.5021913391012145E-2</v>
      </c>
      <c r="BS10" s="49">
        <f t="shared" si="29"/>
        <v>7.8026833517027994E-2</v>
      </c>
      <c r="BT10" s="49">
        <f t="shared" ref="BT10:BT73" si="30">AU10/BO10-1</f>
        <v>5.7419562407379887E-2</v>
      </c>
      <c r="BV10" s="122">
        <f t="shared" ref="BV10:BY73" si="31">AW10/(BL10*1000/$H10) - 1</f>
        <v>5.1180187922353459E-2</v>
      </c>
      <c r="BW10" s="49">
        <f t="shared" si="31"/>
        <v>5.1665020300297737E-2</v>
      </c>
      <c r="BX10" s="49">
        <f t="shared" si="31"/>
        <v>7.4596742840137287E-2</v>
      </c>
      <c r="BY10" s="49">
        <f t="shared" si="31"/>
        <v>5.4055040421649325E-2</v>
      </c>
      <c r="CA10" s="180">
        <v>352754.6972566914</v>
      </c>
      <c r="CB10" s="64">
        <v>313216.20932074048</v>
      </c>
      <c r="CC10" s="64">
        <v>274835.36997874151</v>
      </c>
      <c r="CD10" s="64">
        <v>336512.62768934976</v>
      </c>
      <c r="CF10" s="180">
        <v>349991.58935834392</v>
      </c>
      <c r="CG10" s="64">
        <v>312056.69275985053</v>
      </c>
      <c r="CH10" s="64">
        <v>273145.99447520671</v>
      </c>
      <c r="CI10" s="64">
        <v>334307.400730166</v>
      </c>
      <c r="CK10" s="163">
        <v>293122.5</v>
      </c>
      <c r="CL10" s="60">
        <v>292189.83605957031</v>
      </c>
    </row>
    <row r="11" spans="1:91">
      <c r="A11" s="9" t="s">
        <v>46</v>
      </c>
      <c r="B11" s="23" t="s">
        <v>47</v>
      </c>
      <c r="D11" s="131">
        <v>473854.24529071798</v>
      </c>
      <c r="E11" s="54">
        <v>260056.4375</v>
      </c>
      <c r="F11" s="124">
        <f t="shared" si="0"/>
        <v>1822.1208051837516</v>
      </c>
      <c r="G11" s="131">
        <f t="shared" si="1"/>
        <v>448363.27785641735</v>
      </c>
      <c r="H11" s="54">
        <v>259367.9208984375</v>
      </c>
      <c r="I11" s="124">
        <f t="shared" si="2"/>
        <v>1728.6766856259994</v>
      </c>
      <c r="J11" s="49">
        <f t="shared" si="3"/>
        <v>5.6853379153106731E-2</v>
      </c>
      <c r="K11" s="49">
        <f t="shared" si="4"/>
        <v>5.4055289999999978E-2</v>
      </c>
      <c r="M11" s="131">
        <f t="shared" si="5"/>
        <v>462618.41403485346</v>
      </c>
      <c r="N11" s="124">
        <f t="shared" si="6"/>
        <v>1778.9154480548225</v>
      </c>
      <c r="O11" s="49">
        <f t="shared" si="7"/>
        <v>2.4287470872307315E-2</v>
      </c>
      <c r="P11" s="49">
        <f t="shared" si="8"/>
        <v>2.4287470872307315E-2</v>
      </c>
      <c r="R11" s="131">
        <v>372060</v>
      </c>
      <c r="S11" s="54">
        <v>36431</v>
      </c>
      <c r="T11" s="54">
        <v>64643</v>
      </c>
      <c r="V11" s="124">
        <f t="shared" si="9"/>
        <v>64643</v>
      </c>
      <c r="W11" s="51">
        <f t="shared" si="10"/>
        <v>720.24529071798315</v>
      </c>
      <c r="Y11" s="176">
        <v>3.9321016422487087E-2</v>
      </c>
      <c r="Z11" s="61">
        <v>3.7750508200976141E-2</v>
      </c>
      <c r="AA11" s="117">
        <f t="shared" si="11"/>
        <v>2</v>
      </c>
      <c r="AB11" s="63">
        <f t="shared" si="12"/>
        <v>357.98371640813286</v>
      </c>
      <c r="AC11" s="63">
        <f t="shared" si="12"/>
        <v>35.105740456977529</v>
      </c>
      <c r="AE11" s="124">
        <f t="shared" si="13"/>
        <v>0</v>
      </c>
      <c r="AF11" s="51">
        <v>0</v>
      </c>
      <c r="AG11" s="51">
        <f t="shared" si="14"/>
        <v>720.24529071798315</v>
      </c>
      <c r="AI11" s="124">
        <v>0</v>
      </c>
      <c r="AJ11" s="51">
        <f t="shared" si="15"/>
        <v>0</v>
      </c>
      <c r="AK11" s="51">
        <f t="shared" si="16"/>
        <v>720.24529071798315</v>
      </c>
      <c r="AM11" s="124">
        <f t="shared" si="17"/>
        <v>655.92216070337599</v>
      </c>
      <c r="AN11" s="51">
        <f t="shared" si="18"/>
        <v>64.323130014607244</v>
      </c>
      <c r="AO11" s="51">
        <f t="shared" si="19"/>
        <v>0</v>
      </c>
      <c r="AQ11" s="124">
        <f t="shared" si="20"/>
        <v>372716</v>
      </c>
      <c r="AR11" s="51">
        <f t="shared" si="20"/>
        <v>36495</v>
      </c>
      <c r="AS11" s="51">
        <f t="shared" si="21"/>
        <v>64643</v>
      </c>
      <c r="AU11" s="178">
        <f t="shared" si="22"/>
        <v>473854</v>
      </c>
      <c r="AW11" s="124">
        <f t="shared" si="23"/>
        <v>1433.2119734586458</v>
      </c>
      <c r="AX11" s="51">
        <f t="shared" si="23"/>
        <v>140.33492249158417</v>
      </c>
      <c r="AY11" s="51">
        <f t="shared" si="23"/>
        <v>248.57296601242567</v>
      </c>
      <c r="AZ11" s="65">
        <f t="shared" si="24"/>
        <v>1822.1198619626557</v>
      </c>
      <c r="BB11" s="131">
        <v>357983.71640813281</v>
      </c>
      <c r="BC11" s="54">
        <v>35105.740456977532</v>
      </c>
      <c r="BD11" s="54">
        <v>69528.957169743167</v>
      </c>
      <c r="BE11" s="54">
        <f t="shared" si="25"/>
        <v>462618.41403485346</v>
      </c>
      <c r="BG11" s="122">
        <f t="shared" si="26"/>
        <v>4.1153502007535758E-2</v>
      </c>
      <c r="BH11" s="49">
        <f t="shared" si="26"/>
        <v>3.957357186996302E-2</v>
      </c>
      <c r="BI11" s="49">
        <f t="shared" si="26"/>
        <v>-7.0272263077597041E-2</v>
      </c>
      <c r="BJ11" s="49">
        <f t="shared" si="27"/>
        <v>2.4286940649751232E-2</v>
      </c>
      <c r="BL11" s="131">
        <v>353910</v>
      </c>
      <c r="BM11" s="54">
        <v>34457</v>
      </c>
      <c r="BN11" s="54">
        <v>59996.277856417379</v>
      </c>
      <c r="BO11" s="54">
        <f t="shared" si="28"/>
        <v>448363.27785641735</v>
      </c>
      <c r="BQ11" s="122">
        <f t="shared" si="29"/>
        <v>5.3137803396343664E-2</v>
      </c>
      <c r="BR11" s="49">
        <f t="shared" si="29"/>
        <v>5.9146182198102082E-2</v>
      </c>
      <c r="BS11" s="49">
        <f t="shared" si="29"/>
        <v>7.7450173737496186E-2</v>
      </c>
      <c r="BT11" s="49">
        <f t="shared" si="30"/>
        <v>5.685283207280345E-2</v>
      </c>
      <c r="BV11" s="122">
        <f t="shared" si="31"/>
        <v>5.0349551475560306E-2</v>
      </c>
      <c r="BW11" s="49">
        <f t="shared" si="31"/>
        <v>5.6342022697436267E-2</v>
      </c>
      <c r="BX11" s="49">
        <f t="shared" si="31"/>
        <v>7.459755320978978E-2</v>
      </c>
      <c r="BY11" s="49">
        <f t="shared" si="31"/>
        <v>5.4054744368128071E-2</v>
      </c>
      <c r="CA11" s="180">
        <v>271505.76784873247</v>
      </c>
      <c r="CB11" s="64">
        <v>252643.03091473039</v>
      </c>
      <c r="CC11" s="64">
        <v>235905.95988068788</v>
      </c>
      <c r="CD11" s="64">
        <v>264021.7721406818</v>
      </c>
      <c r="CF11" s="180">
        <v>269265.3749517554</v>
      </c>
      <c r="CG11" s="64">
        <v>251803.97794056669</v>
      </c>
      <c r="CH11" s="64">
        <v>234389.40570765687</v>
      </c>
      <c r="CI11" s="64">
        <v>262127.83436731223</v>
      </c>
      <c r="CK11" s="163">
        <v>260056.4375</v>
      </c>
      <c r="CL11" s="60">
        <v>259367.9208984375</v>
      </c>
    </row>
    <row r="12" spans="1:91">
      <c r="A12" s="9" t="s">
        <v>48</v>
      </c>
      <c r="B12" s="23" t="s">
        <v>49</v>
      </c>
      <c r="D12" s="131">
        <v>555852.58295818162</v>
      </c>
      <c r="E12" s="54">
        <v>298132.21875</v>
      </c>
      <c r="F12" s="124">
        <f t="shared" si="0"/>
        <v>1864.4498916914918</v>
      </c>
      <c r="G12" s="131">
        <f t="shared" si="1"/>
        <v>525872.73384069093</v>
      </c>
      <c r="H12" s="54">
        <v>297298.9188079834</v>
      </c>
      <c r="I12" s="124">
        <f t="shared" si="2"/>
        <v>1768.8350026605265</v>
      </c>
      <c r="J12" s="49">
        <f t="shared" si="3"/>
        <v>5.7009704417519513E-2</v>
      </c>
      <c r="K12" s="49">
        <f t="shared" si="4"/>
        <v>5.4055289999999756E-2</v>
      </c>
      <c r="M12" s="131">
        <f t="shared" si="5"/>
        <v>573621.40010213503</v>
      </c>
      <c r="N12" s="124">
        <f t="shared" si="6"/>
        <v>1924.0503509053733</v>
      </c>
      <c r="O12" s="49">
        <f t="shared" si="7"/>
        <v>-3.0976559000047144E-2</v>
      </c>
      <c r="P12" s="49">
        <f t="shared" si="8"/>
        <v>-3.0976559000047033E-2</v>
      </c>
      <c r="R12" s="131">
        <v>433372</v>
      </c>
      <c r="S12" s="54">
        <v>43059</v>
      </c>
      <c r="T12" s="54">
        <v>78648</v>
      </c>
      <c r="V12" s="124">
        <f t="shared" si="9"/>
        <v>78648</v>
      </c>
      <c r="W12" s="51">
        <f t="shared" si="10"/>
        <v>773.58295818162151</v>
      </c>
      <c r="Y12" s="176">
        <v>-2.5751921268585831E-2</v>
      </c>
      <c r="Z12" s="61">
        <v>-2.0644369014027886E-2</v>
      </c>
      <c r="AA12" s="117">
        <f t="shared" si="11"/>
        <v>4</v>
      </c>
      <c r="AB12" s="63">
        <f t="shared" si="12"/>
        <v>444.8271538439177</v>
      </c>
      <c r="AC12" s="63">
        <f t="shared" si="12"/>
        <v>43.966664036689203</v>
      </c>
      <c r="AE12" s="124">
        <f t="shared" si="13"/>
        <v>0</v>
      </c>
      <c r="AF12" s="51">
        <v>0</v>
      </c>
      <c r="AG12" s="51">
        <f t="shared" si="14"/>
        <v>773.58295818162151</v>
      </c>
      <c r="AI12" s="124">
        <v>0</v>
      </c>
      <c r="AJ12" s="51">
        <f t="shared" si="15"/>
        <v>0</v>
      </c>
      <c r="AK12" s="51">
        <f t="shared" si="16"/>
        <v>773.58295818162151</v>
      </c>
      <c r="AM12" s="124">
        <f t="shared" si="17"/>
        <v>703.99970900233814</v>
      </c>
      <c r="AN12" s="51">
        <f t="shared" si="18"/>
        <v>69.583249179283399</v>
      </c>
      <c r="AO12" s="51">
        <f t="shared" si="19"/>
        <v>0</v>
      </c>
      <c r="AQ12" s="124">
        <f t="shared" si="20"/>
        <v>434076</v>
      </c>
      <c r="AR12" s="51">
        <f t="shared" si="20"/>
        <v>43129</v>
      </c>
      <c r="AS12" s="51">
        <f t="shared" si="21"/>
        <v>78648</v>
      </c>
      <c r="AU12" s="178">
        <f t="shared" si="22"/>
        <v>555853</v>
      </c>
      <c r="AW12" s="124">
        <f t="shared" si="23"/>
        <v>1455.9848708065874</v>
      </c>
      <c r="AX12" s="51">
        <f t="shared" si="23"/>
        <v>144.6640023705925</v>
      </c>
      <c r="AY12" s="51">
        <f t="shared" si="23"/>
        <v>263.80241736285006</v>
      </c>
      <c r="AZ12" s="65">
        <f t="shared" si="24"/>
        <v>1864.45129054003</v>
      </c>
      <c r="BB12" s="131">
        <v>444827.15384391765</v>
      </c>
      <c r="BC12" s="54">
        <v>43966.664036689202</v>
      </c>
      <c r="BD12" s="54">
        <v>84827.582221528181</v>
      </c>
      <c r="BE12" s="54">
        <f t="shared" si="25"/>
        <v>573621.40010213503</v>
      </c>
      <c r="BG12" s="122">
        <f t="shared" si="26"/>
        <v>-2.4169284071381192E-2</v>
      </c>
      <c r="BH12" s="49">
        <f t="shared" si="26"/>
        <v>-1.9052253679974207E-2</v>
      </c>
      <c r="BI12" s="49">
        <f t="shared" si="26"/>
        <v>-7.2848736928398217E-2</v>
      </c>
      <c r="BJ12" s="49">
        <f t="shared" si="27"/>
        <v>-3.0975831966818745E-2</v>
      </c>
      <c r="BL12" s="131">
        <v>412170</v>
      </c>
      <c r="BM12" s="54">
        <v>40719</v>
      </c>
      <c r="BN12" s="54">
        <v>72983.733840690955</v>
      </c>
      <c r="BO12" s="54">
        <f t="shared" si="28"/>
        <v>525872.73384069093</v>
      </c>
      <c r="BQ12" s="122">
        <f t="shared" si="29"/>
        <v>5.3147972923793585E-2</v>
      </c>
      <c r="BR12" s="49">
        <f t="shared" si="29"/>
        <v>5.9186129325376369E-2</v>
      </c>
      <c r="BS12" s="49">
        <f t="shared" si="29"/>
        <v>7.7609980487885366E-2</v>
      </c>
      <c r="BT12" s="49">
        <f t="shared" si="30"/>
        <v>5.701049746456599E-2</v>
      </c>
      <c r="BV12" s="122">
        <f t="shared" si="31"/>
        <v>5.0204352309920264E-2</v>
      </c>
      <c r="BW12" s="49">
        <f t="shared" si="31"/>
        <v>5.6225631651383834E-2</v>
      </c>
      <c r="BX12" s="49">
        <f t="shared" si="31"/>
        <v>7.4597986889803236E-2</v>
      </c>
      <c r="BY12" s="49">
        <f t="shared" si="31"/>
        <v>5.405608083042579E-2</v>
      </c>
      <c r="CA12" s="180">
        <v>337370.47923896945</v>
      </c>
      <c r="CB12" s="64">
        <v>316411.82088301633</v>
      </c>
      <c r="CC12" s="64">
        <v>287812.92029842042</v>
      </c>
      <c r="CD12" s="64">
        <v>327372.48237026442</v>
      </c>
      <c r="CF12" s="180">
        <v>335502.6784767285</v>
      </c>
      <c r="CG12" s="64">
        <v>315500.77880721976</v>
      </c>
      <c r="CH12" s="64">
        <v>286018.34347447142</v>
      </c>
      <c r="CI12" s="64">
        <v>325752.79059268202</v>
      </c>
      <c r="CK12" s="163">
        <v>298132.21875</v>
      </c>
      <c r="CL12" s="60">
        <v>297298.9188079834</v>
      </c>
    </row>
    <row r="13" spans="1:91">
      <c r="A13" s="9" t="s">
        <v>50</v>
      </c>
      <c r="B13" s="23" t="s">
        <v>51</v>
      </c>
      <c r="D13" s="131">
        <v>628758.05307525303</v>
      </c>
      <c r="E13" s="54">
        <v>325474.59375</v>
      </c>
      <c r="F13" s="124">
        <f t="shared" si="0"/>
        <v>1931.8191500938099</v>
      </c>
      <c r="G13" s="131">
        <f t="shared" si="1"/>
        <v>596409.6287446433</v>
      </c>
      <c r="H13" s="54">
        <v>325418</v>
      </c>
      <c r="I13" s="124">
        <f t="shared" si="2"/>
        <v>1832.7493523549506</v>
      </c>
      <c r="J13" s="49">
        <f t="shared" si="3"/>
        <v>5.4238601745411952E-2</v>
      </c>
      <c r="K13" s="49">
        <f t="shared" si="4"/>
        <v>5.40552900000002E-2</v>
      </c>
      <c r="M13" s="131">
        <f t="shared" si="5"/>
        <v>632296.10900903388</v>
      </c>
      <c r="N13" s="124">
        <f t="shared" si="6"/>
        <v>1942.6896020483439</v>
      </c>
      <c r="O13" s="49">
        <f t="shared" si="7"/>
        <v>-5.595568094394654E-3</v>
      </c>
      <c r="P13" s="49">
        <f t="shared" si="8"/>
        <v>-5.595568094394654E-3</v>
      </c>
      <c r="R13" s="131">
        <v>490392</v>
      </c>
      <c r="S13" s="54">
        <v>46969</v>
      </c>
      <c r="T13" s="54">
        <v>90549</v>
      </c>
      <c r="V13" s="124">
        <f t="shared" si="9"/>
        <v>90549</v>
      </c>
      <c r="W13" s="51">
        <f t="shared" si="10"/>
        <v>848.05307525303215</v>
      </c>
      <c r="Y13" s="176">
        <v>-6.2078035603008175E-4</v>
      </c>
      <c r="Z13" s="61">
        <v>1.0096714356986558E-2</v>
      </c>
      <c r="AA13" s="117">
        <f t="shared" si="11"/>
        <v>1</v>
      </c>
      <c r="AB13" s="63">
        <f t="shared" si="12"/>
        <v>490.69661481925027</v>
      </c>
      <c r="AC13" s="63">
        <f t="shared" si="12"/>
        <v>46.4995077524827</v>
      </c>
      <c r="AE13" s="124">
        <f t="shared" si="13"/>
        <v>304.42572035430385</v>
      </c>
      <c r="AF13" s="51">
        <v>0</v>
      </c>
      <c r="AG13" s="51">
        <f t="shared" si="14"/>
        <v>543.6273548987283</v>
      </c>
      <c r="AI13" s="124">
        <v>0</v>
      </c>
      <c r="AJ13" s="51">
        <f t="shared" si="15"/>
        <v>0</v>
      </c>
      <c r="AK13" s="51">
        <f t="shared" si="16"/>
        <v>543.6273548987283</v>
      </c>
      <c r="AM13" s="124">
        <f t="shared" si="17"/>
        <v>496.57116193411952</v>
      </c>
      <c r="AN13" s="51">
        <f t="shared" si="18"/>
        <v>47.056192964608748</v>
      </c>
      <c r="AO13" s="51">
        <f t="shared" si="19"/>
        <v>0</v>
      </c>
      <c r="AQ13" s="124">
        <f t="shared" si="20"/>
        <v>491193</v>
      </c>
      <c r="AR13" s="51">
        <f t="shared" si="20"/>
        <v>47016</v>
      </c>
      <c r="AS13" s="51">
        <f t="shared" si="21"/>
        <v>90549</v>
      </c>
      <c r="AU13" s="178">
        <f t="shared" si="22"/>
        <v>628758</v>
      </c>
      <c r="AW13" s="124">
        <f t="shared" si="23"/>
        <v>1509.1592690558509</v>
      </c>
      <c r="AX13" s="51">
        <f t="shared" si="23"/>
        <v>144.45367135510864</v>
      </c>
      <c r="AY13" s="51">
        <f t="shared" si="23"/>
        <v>278.20604661250917</v>
      </c>
      <c r="AZ13" s="65">
        <f t="shared" si="24"/>
        <v>1931.8189870234687</v>
      </c>
      <c r="BB13" s="131">
        <v>490696.61481925019</v>
      </c>
      <c r="BC13" s="54">
        <v>46499.507752482707</v>
      </c>
      <c r="BD13" s="54">
        <v>95099.986437301064</v>
      </c>
      <c r="BE13" s="54">
        <f t="shared" si="25"/>
        <v>632296.10900903388</v>
      </c>
      <c r="BG13" s="122">
        <f t="shared" si="26"/>
        <v>1.0115928371192684E-3</v>
      </c>
      <c r="BH13" s="49">
        <f t="shared" si="26"/>
        <v>1.1107477745067484E-2</v>
      </c>
      <c r="BI13" s="49">
        <f t="shared" si="26"/>
        <v>-4.7854753799586591E-2</v>
      </c>
      <c r="BJ13" s="49">
        <f t="shared" si="27"/>
        <v>-5.5956520348970917E-3</v>
      </c>
      <c r="BL13" s="131">
        <v>467627</v>
      </c>
      <c r="BM13" s="54">
        <v>44534</v>
      </c>
      <c r="BN13" s="54">
        <v>84248.628744643254</v>
      </c>
      <c r="BO13" s="54">
        <f t="shared" si="28"/>
        <v>596409.6287446433</v>
      </c>
      <c r="BQ13" s="122">
        <f t="shared" si="29"/>
        <v>5.0394865993623084E-2</v>
      </c>
      <c r="BR13" s="49">
        <f t="shared" si="29"/>
        <v>5.5732698612296128E-2</v>
      </c>
      <c r="BS13" s="49">
        <f t="shared" si="29"/>
        <v>7.4783071834357173E-2</v>
      </c>
      <c r="BT13" s="49">
        <f t="shared" si="30"/>
        <v>5.423851275413738E-2</v>
      </c>
      <c r="BV13" s="122">
        <f t="shared" si="31"/>
        <v>5.0212222599672174E-2</v>
      </c>
      <c r="BW13" s="49">
        <f t="shared" si="31"/>
        <v>5.5549127072276105E-2</v>
      </c>
      <c r="BX13" s="49">
        <f t="shared" si="31"/>
        <v>7.4596187802117297E-2</v>
      </c>
      <c r="BY13" s="49">
        <f t="shared" si="31"/>
        <v>5.4055201024199473E-2</v>
      </c>
      <c r="CA13" s="180">
        <v>372159.27731021104</v>
      </c>
      <c r="CB13" s="64">
        <v>334639.76038412476</v>
      </c>
      <c r="CC13" s="64">
        <v>322666.33210622589</v>
      </c>
      <c r="CD13" s="64">
        <v>360858.82912054961</v>
      </c>
      <c r="CF13" s="180">
        <v>369378.50976804661</v>
      </c>
      <c r="CG13" s="64">
        <v>333400.82714331785</v>
      </c>
      <c r="CH13" s="64">
        <v>320281.64519266755</v>
      </c>
      <c r="CI13" s="64">
        <v>358429.7553012069</v>
      </c>
      <c r="CK13" s="163">
        <v>325474.59375</v>
      </c>
      <c r="CL13" s="60">
        <v>325418</v>
      </c>
    </row>
    <row r="14" spans="1:91">
      <c r="A14" s="9" t="s">
        <v>52</v>
      </c>
      <c r="B14" s="23" t="s">
        <v>53</v>
      </c>
      <c r="D14" s="131">
        <v>597196.01303194941</v>
      </c>
      <c r="E14" s="54">
        <v>297279.8125</v>
      </c>
      <c r="F14" s="124">
        <f t="shared" si="0"/>
        <v>2008.8683722240623</v>
      </c>
      <c r="G14" s="131">
        <f t="shared" si="1"/>
        <v>566013.29060985218</v>
      </c>
      <c r="H14" s="54">
        <v>296987.75262069702</v>
      </c>
      <c r="I14" s="124">
        <f t="shared" si="2"/>
        <v>1905.8472466127103</v>
      </c>
      <c r="J14" s="49">
        <f t="shared" si="3"/>
        <v>5.5091855508373921E-2</v>
      </c>
      <c r="K14" s="49">
        <f t="shared" si="4"/>
        <v>5.40552900000002E-2</v>
      </c>
      <c r="M14" s="131">
        <f t="shared" si="5"/>
        <v>609666.42414645758</v>
      </c>
      <c r="N14" s="124">
        <f t="shared" si="6"/>
        <v>2050.8167676083208</v>
      </c>
      <c r="O14" s="49">
        <f t="shared" si="7"/>
        <v>-2.0454482353964187E-2</v>
      </c>
      <c r="P14" s="49">
        <f t="shared" si="8"/>
        <v>-2.0454482353964298E-2</v>
      </c>
      <c r="R14" s="131">
        <v>450936</v>
      </c>
      <c r="S14" s="54">
        <v>46966</v>
      </c>
      <c r="T14" s="54">
        <v>98813</v>
      </c>
      <c r="V14" s="124">
        <f t="shared" si="9"/>
        <v>98813</v>
      </c>
      <c r="W14" s="51">
        <f t="shared" si="10"/>
        <v>481.01303194940556</v>
      </c>
      <c r="Y14" s="176">
        <v>-1.9078029891652859E-2</v>
      </c>
      <c r="Z14" s="61">
        <v>-2.4010741998621299E-3</v>
      </c>
      <c r="AA14" s="117">
        <f t="shared" si="11"/>
        <v>4</v>
      </c>
      <c r="AB14" s="63">
        <f t="shared" si="12"/>
        <v>459.70629034865249</v>
      </c>
      <c r="AC14" s="63">
        <f t="shared" si="12"/>
        <v>47.079040268944034</v>
      </c>
      <c r="AE14" s="124">
        <f t="shared" si="13"/>
        <v>0</v>
      </c>
      <c r="AF14" s="51">
        <v>0</v>
      </c>
      <c r="AG14" s="51">
        <f t="shared" si="14"/>
        <v>481.01303194940556</v>
      </c>
      <c r="AI14" s="124">
        <v>0</v>
      </c>
      <c r="AJ14" s="51">
        <f t="shared" si="15"/>
        <v>0</v>
      </c>
      <c r="AK14" s="51">
        <f t="shared" si="16"/>
        <v>481.01303194940556</v>
      </c>
      <c r="AM14" s="124">
        <f t="shared" si="17"/>
        <v>436.32817125417643</v>
      </c>
      <c r="AN14" s="51">
        <f t="shared" si="18"/>
        <v>44.684860695229112</v>
      </c>
      <c r="AO14" s="51">
        <f t="shared" si="19"/>
        <v>0</v>
      </c>
      <c r="AQ14" s="124">
        <f t="shared" si="20"/>
        <v>451372</v>
      </c>
      <c r="AR14" s="51">
        <f t="shared" si="20"/>
        <v>47011</v>
      </c>
      <c r="AS14" s="51">
        <f t="shared" si="21"/>
        <v>98813</v>
      </c>
      <c r="AU14" s="178">
        <f t="shared" si="22"/>
        <v>597196</v>
      </c>
      <c r="AW14" s="124">
        <f t="shared" si="23"/>
        <v>1518.3405701320537</v>
      </c>
      <c r="AX14" s="51">
        <f t="shared" si="23"/>
        <v>158.13720953554488</v>
      </c>
      <c r="AY14" s="51">
        <f t="shared" si="23"/>
        <v>332.39054871914652</v>
      </c>
      <c r="AZ14" s="65">
        <f t="shared" si="24"/>
        <v>2008.8683283867449</v>
      </c>
      <c r="BB14" s="131">
        <v>459706.2903486524</v>
      </c>
      <c r="BC14" s="54">
        <v>47079.040268944031</v>
      </c>
      <c r="BD14" s="54">
        <v>102881.09352886115</v>
      </c>
      <c r="BE14" s="54">
        <f t="shared" si="25"/>
        <v>609666.42414645758</v>
      </c>
      <c r="BG14" s="122">
        <f t="shared" si="26"/>
        <v>-1.812959823180027E-2</v>
      </c>
      <c r="BH14" s="49">
        <f t="shared" si="26"/>
        <v>-1.4452348339163423E-3</v>
      </c>
      <c r="BI14" s="49">
        <f t="shared" si="26"/>
        <v>-3.9541701874697965E-2</v>
      </c>
      <c r="BJ14" s="49">
        <f t="shared" si="27"/>
        <v>-2.0454503729504858E-2</v>
      </c>
      <c r="BL14" s="131">
        <v>429655</v>
      </c>
      <c r="BM14" s="54">
        <v>44495</v>
      </c>
      <c r="BN14" s="54">
        <v>91863.29060985212</v>
      </c>
      <c r="BO14" s="54">
        <f t="shared" si="28"/>
        <v>566013.29060985218</v>
      </c>
      <c r="BQ14" s="122">
        <f t="shared" si="29"/>
        <v>5.054520487367764E-2</v>
      </c>
      <c r="BR14" s="49">
        <f t="shared" si="29"/>
        <v>5.6545679289807804E-2</v>
      </c>
      <c r="BS14" s="49">
        <f t="shared" si="29"/>
        <v>7.5652737279612969E-2</v>
      </c>
      <c r="BT14" s="49">
        <f t="shared" si="30"/>
        <v>5.5091832484268854E-2</v>
      </c>
      <c r="BV14" s="122">
        <f t="shared" si="31"/>
        <v>4.9513106181346522E-2</v>
      </c>
      <c r="BW14" s="49">
        <f t="shared" si="31"/>
        <v>5.5507685485329361E-2</v>
      </c>
      <c r="BX14" s="49">
        <f t="shared" si="31"/>
        <v>7.4595971917781112E-2</v>
      </c>
      <c r="BY14" s="49">
        <f t="shared" si="31"/>
        <v>5.4055266998514817E-2</v>
      </c>
      <c r="CA14" s="180">
        <v>348655.27012883895</v>
      </c>
      <c r="CB14" s="64">
        <v>338810.44157661695</v>
      </c>
      <c r="CC14" s="64">
        <v>349066.98029785027</v>
      </c>
      <c r="CD14" s="64">
        <v>347943.80170455825</v>
      </c>
      <c r="CF14" s="180">
        <v>347614.63018379326</v>
      </c>
      <c r="CG14" s="64">
        <v>338589.75841300102</v>
      </c>
      <c r="CH14" s="64">
        <v>347422.73527427256</v>
      </c>
      <c r="CI14" s="64">
        <v>346869.5679281237</v>
      </c>
      <c r="CK14" s="163">
        <v>297279.8125</v>
      </c>
      <c r="CL14" s="60">
        <v>296987.75262069702</v>
      </c>
    </row>
    <row r="15" spans="1:91">
      <c r="A15" s="9" t="s">
        <v>54</v>
      </c>
      <c r="B15" s="23" t="s">
        <v>55</v>
      </c>
      <c r="D15" s="131">
        <v>332828.10004702793</v>
      </c>
      <c r="E15" s="54">
        <v>157356.140625</v>
      </c>
      <c r="F15" s="124">
        <f t="shared" si="0"/>
        <v>2115.1262272007566</v>
      </c>
      <c r="G15" s="131">
        <f t="shared" si="1"/>
        <v>315454.82695134054</v>
      </c>
      <c r="H15" s="54">
        <v>157204.24853515625</v>
      </c>
      <c r="I15" s="124">
        <f t="shared" si="2"/>
        <v>2006.6558626168051</v>
      </c>
      <c r="J15" s="49">
        <f t="shared" si="3"/>
        <v>5.5073727238820203E-2</v>
      </c>
      <c r="K15" s="49">
        <f t="shared" si="4"/>
        <v>5.4055289999999978E-2</v>
      </c>
      <c r="M15" s="131">
        <f t="shared" si="5"/>
        <v>325701.68641869002</v>
      </c>
      <c r="N15" s="124">
        <f t="shared" si="6"/>
        <v>2069.8377904099671</v>
      </c>
      <c r="O15" s="49">
        <f t="shared" si="7"/>
        <v>2.1880186457422512E-2</v>
      </c>
      <c r="P15" s="49">
        <f t="shared" si="8"/>
        <v>2.1880186457422512E-2</v>
      </c>
      <c r="R15" s="131">
        <v>263006</v>
      </c>
      <c r="S15" s="54">
        <v>23134</v>
      </c>
      <c r="T15" s="54">
        <v>46188</v>
      </c>
      <c r="V15" s="124">
        <f t="shared" si="9"/>
        <v>46188</v>
      </c>
      <c r="W15" s="51">
        <f t="shared" si="10"/>
        <v>500.10004702792503</v>
      </c>
      <c r="Y15" s="176">
        <v>3.7384955797818975E-2</v>
      </c>
      <c r="Z15" s="61">
        <v>7.9045453632693441E-3</v>
      </c>
      <c r="AA15" s="117">
        <f t="shared" si="11"/>
        <v>2</v>
      </c>
      <c r="AB15" s="63">
        <f t="shared" si="12"/>
        <v>253.52787172215221</v>
      </c>
      <c r="AC15" s="63">
        <f t="shared" si="12"/>
        <v>22.952570366335667</v>
      </c>
      <c r="AE15" s="124">
        <f t="shared" si="13"/>
        <v>0</v>
      </c>
      <c r="AF15" s="51">
        <v>0</v>
      </c>
      <c r="AG15" s="51">
        <f t="shared" si="14"/>
        <v>500.10004702792503</v>
      </c>
      <c r="AI15" s="124">
        <v>0</v>
      </c>
      <c r="AJ15" s="51">
        <f t="shared" si="15"/>
        <v>0</v>
      </c>
      <c r="AK15" s="51">
        <f t="shared" si="16"/>
        <v>500.10004702792503</v>
      </c>
      <c r="AM15" s="124">
        <f t="shared" si="17"/>
        <v>458.5832531711556</v>
      </c>
      <c r="AN15" s="51">
        <f t="shared" si="18"/>
        <v>41.516793856769411</v>
      </c>
      <c r="AO15" s="51">
        <f t="shared" si="19"/>
        <v>0</v>
      </c>
      <c r="AQ15" s="124">
        <f t="shared" si="20"/>
        <v>263465</v>
      </c>
      <c r="AR15" s="51">
        <f t="shared" si="20"/>
        <v>23176</v>
      </c>
      <c r="AS15" s="51">
        <f t="shared" si="21"/>
        <v>46188</v>
      </c>
      <c r="AU15" s="178">
        <f t="shared" si="22"/>
        <v>332829</v>
      </c>
      <c r="AW15" s="124">
        <f t="shared" si="23"/>
        <v>1674.3229654308257</v>
      </c>
      <c r="AX15" s="51">
        <f t="shared" si="23"/>
        <v>147.28373426005282</v>
      </c>
      <c r="AY15" s="51">
        <f t="shared" si="23"/>
        <v>293.52524672088879</v>
      </c>
      <c r="AZ15" s="65">
        <f t="shared" si="24"/>
        <v>2115.1319464117669</v>
      </c>
      <c r="BB15" s="131">
        <v>253527.87172215222</v>
      </c>
      <c r="BC15" s="54">
        <v>22952.570366335669</v>
      </c>
      <c r="BD15" s="54">
        <v>49221.244330202091</v>
      </c>
      <c r="BE15" s="54">
        <f t="shared" si="25"/>
        <v>325701.68641869002</v>
      </c>
      <c r="BG15" s="122">
        <f t="shared" si="26"/>
        <v>3.919540763051943E-2</v>
      </c>
      <c r="BH15" s="49">
        <f t="shared" si="26"/>
        <v>9.7344057810637707E-3</v>
      </c>
      <c r="BI15" s="49">
        <f t="shared" si="26"/>
        <v>-6.1624698267550682E-2</v>
      </c>
      <c r="BJ15" s="49">
        <f t="shared" si="27"/>
        <v>2.1882949577816557E-2</v>
      </c>
      <c r="BL15" s="131">
        <v>250598</v>
      </c>
      <c r="BM15" s="54">
        <v>21917</v>
      </c>
      <c r="BN15" s="54">
        <v>42939.826951340554</v>
      </c>
      <c r="BO15" s="54">
        <f t="shared" si="28"/>
        <v>315454.82695134054</v>
      </c>
      <c r="BQ15" s="122">
        <f t="shared" si="29"/>
        <v>5.13451823238813E-2</v>
      </c>
      <c r="BR15" s="49">
        <f t="shared" si="29"/>
        <v>5.7443993247251024E-2</v>
      </c>
      <c r="BS15" s="49">
        <f t="shared" si="29"/>
        <v>7.5644763364796086E-2</v>
      </c>
      <c r="BT15" s="49">
        <f t="shared" si="30"/>
        <v>5.5076580113131213E-2</v>
      </c>
      <c r="BV15" s="122">
        <f t="shared" si="31"/>
        <v>5.0330344159599694E-2</v>
      </c>
      <c r="BW15" s="49">
        <f t="shared" si="31"/>
        <v>5.6423268047782749E-2</v>
      </c>
      <c r="BX15" s="49">
        <f t="shared" si="31"/>
        <v>7.4606469400619879E-2</v>
      </c>
      <c r="BY15" s="49">
        <f t="shared" si="31"/>
        <v>5.4058140120500031E-2</v>
      </c>
      <c r="CA15" s="180">
        <v>192283.26967950905</v>
      </c>
      <c r="CB15" s="64">
        <v>165181.16037863292</v>
      </c>
      <c r="CC15" s="64">
        <v>167003.5818585697</v>
      </c>
      <c r="CD15" s="64">
        <v>185881.78470343497</v>
      </c>
      <c r="CF15" s="180">
        <v>191476.02329063762</v>
      </c>
      <c r="CG15" s="64">
        <v>165036.05026813416</v>
      </c>
      <c r="CH15" s="64">
        <v>165924.63552534039</v>
      </c>
      <c r="CI15" s="64">
        <v>185168.04715080073</v>
      </c>
      <c r="CK15" s="163">
        <v>157356.140625</v>
      </c>
      <c r="CL15" s="60">
        <v>157204.24853515625</v>
      </c>
    </row>
    <row r="16" spans="1:91">
      <c r="A16" s="9" t="s">
        <v>56</v>
      </c>
      <c r="B16" s="23" t="s">
        <v>57</v>
      </c>
      <c r="D16" s="131">
        <v>592798.08296334767</v>
      </c>
      <c r="E16" s="54">
        <v>284309.3125</v>
      </c>
      <c r="F16" s="124">
        <f t="shared" si="0"/>
        <v>2085.0463101286828</v>
      </c>
      <c r="G16" s="131">
        <f t="shared" si="1"/>
        <v>563023.11499728996</v>
      </c>
      <c r="H16" s="54">
        <v>284072.08127784729</v>
      </c>
      <c r="I16" s="124">
        <f t="shared" si="2"/>
        <v>1981.9727178560859</v>
      </c>
      <c r="J16" s="49">
        <f t="shared" si="3"/>
        <v>5.2884095116061181E-2</v>
      </c>
      <c r="K16" s="49">
        <f t="shared" si="4"/>
        <v>5.2005555547753657E-2</v>
      </c>
      <c r="M16" s="131">
        <f t="shared" si="5"/>
        <v>565415.60721328016</v>
      </c>
      <c r="N16" s="124">
        <f t="shared" si="6"/>
        <v>1988.7340384366767</v>
      </c>
      <c r="O16" s="49">
        <f t="shared" si="7"/>
        <v>4.8428935106735738E-2</v>
      </c>
      <c r="P16" s="49">
        <f t="shared" si="8"/>
        <v>4.8428935106735738E-2</v>
      </c>
      <c r="R16" s="131">
        <v>466919</v>
      </c>
      <c r="S16" s="54">
        <v>43047</v>
      </c>
      <c r="T16" s="54">
        <v>79874</v>
      </c>
      <c r="V16" s="124">
        <f t="shared" si="9"/>
        <v>79874</v>
      </c>
      <c r="W16" s="51">
        <f t="shared" si="10"/>
        <v>2958.0829633476678</v>
      </c>
      <c r="Y16" s="176">
        <v>6.0830536078469555E-2</v>
      </c>
      <c r="Z16" s="61">
        <v>3.0018042444206916E-2</v>
      </c>
      <c r="AA16" s="117">
        <f t="shared" si="11"/>
        <v>2</v>
      </c>
      <c r="AB16" s="63">
        <f t="shared" si="12"/>
        <v>440.14475839472067</v>
      </c>
      <c r="AC16" s="63">
        <f t="shared" si="12"/>
        <v>41.792471807436065</v>
      </c>
      <c r="AE16" s="124">
        <f t="shared" si="13"/>
        <v>0</v>
      </c>
      <c r="AF16" s="51">
        <v>0</v>
      </c>
      <c r="AG16" s="51">
        <f t="shared" si="14"/>
        <v>2958.0829633476678</v>
      </c>
      <c r="AI16" s="124">
        <v>0</v>
      </c>
      <c r="AJ16" s="51">
        <f t="shared" si="15"/>
        <v>0</v>
      </c>
      <c r="AK16" s="51">
        <f t="shared" si="16"/>
        <v>2958.0829633476678</v>
      </c>
      <c r="AM16" s="124">
        <f t="shared" si="17"/>
        <v>2701.5649126506764</v>
      </c>
      <c r="AN16" s="51">
        <f t="shared" si="18"/>
        <v>256.51805069699117</v>
      </c>
      <c r="AO16" s="51">
        <f t="shared" si="19"/>
        <v>0</v>
      </c>
      <c r="AQ16" s="124">
        <f t="shared" si="20"/>
        <v>469621</v>
      </c>
      <c r="AR16" s="51">
        <f t="shared" si="20"/>
        <v>43304</v>
      </c>
      <c r="AS16" s="51">
        <f t="shared" si="21"/>
        <v>79874</v>
      </c>
      <c r="AU16" s="178">
        <f t="shared" si="22"/>
        <v>592799</v>
      </c>
      <c r="AW16" s="124">
        <f t="shared" si="23"/>
        <v>1651.7960522309659</v>
      </c>
      <c r="AX16" s="51">
        <f t="shared" si="23"/>
        <v>152.31298482352736</v>
      </c>
      <c r="AY16" s="51">
        <f t="shared" si="23"/>
        <v>280.94049856351432</v>
      </c>
      <c r="AZ16" s="65">
        <f t="shared" si="24"/>
        <v>2085.0495356180072</v>
      </c>
      <c r="BB16" s="131">
        <v>440144.75839472067</v>
      </c>
      <c r="BC16" s="54">
        <v>41792.471807436057</v>
      </c>
      <c r="BD16" s="54">
        <v>83478.377011123492</v>
      </c>
      <c r="BE16" s="54">
        <f t="shared" si="25"/>
        <v>565415.60721328016</v>
      </c>
      <c r="BG16" s="122">
        <f t="shared" si="26"/>
        <v>6.6969425497156898E-2</v>
      </c>
      <c r="BH16" s="49">
        <f t="shared" si="26"/>
        <v>3.616747531776765E-2</v>
      </c>
      <c r="BI16" s="49">
        <f t="shared" si="26"/>
        <v>-4.3177372873974385E-2</v>
      </c>
      <c r="BJ16" s="49">
        <f t="shared" si="27"/>
        <v>4.8430556987420603E-2</v>
      </c>
      <c r="BL16" s="131">
        <v>447968</v>
      </c>
      <c r="BM16" s="54">
        <v>40788</v>
      </c>
      <c r="BN16" s="54">
        <v>74267.114997290002</v>
      </c>
      <c r="BO16" s="54">
        <f t="shared" si="28"/>
        <v>563023.11499728996</v>
      </c>
      <c r="BQ16" s="122">
        <f t="shared" si="29"/>
        <v>4.833604186013285E-2</v>
      </c>
      <c r="BR16" s="49">
        <f t="shared" si="29"/>
        <v>6.1684809257624762E-2</v>
      </c>
      <c r="BS16" s="49">
        <f t="shared" si="29"/>
        <v>7.5496200477352504E-2</v>
      </c>
      <c r="BT16" s="49">
        <f t="shared" si="30"/>
        <v>5.2885723888713487E-2</v>
      </c>
      <c r="BV16" s="122">
        <f t="shared" si="31"/>
        <v>4.7461297243959866E-2</v>
      </c>
      <c r="BW16" s="49">
        <f t="shared" si="31"/>
        <v>6.0798926264111763E-2</v>
      </c>
      <c r="BX16" s="49">
        <f t="shared" si="31"/>
        <v>7.4598793087435222E-2</v>
      </c>
      <c r="BY16" s="49">
        <f t="shared" si="31"/>
        <v>5.200718296133755E-2</v>
      </c>
      <c r="CA16" s="180">
        <v>333819.20773265255</v>
      </c>
      <c r="CB16" s="64">
        <v>300764.96349047869</v>
      </c>
      <c r="CC16" s="64">
        <v>283235.17940897343</v>
      </c>
      <c r="CD16" s="64">
        <v>322689.33981776837</v>
      </c>
      <c r="CF16" s="180">
        <v>332338.8935530993</v>
      </c>
      <c r="CG16" s="64">
        <v>300535.9545576357</v>
      </c>
      <c r="CH16" s="64">
        <v>281829.25126567815</v>
      </c>
      <c r="CI16" s="64">
        <v>321486.91849329206</v>
      </c>
      <c r="CK16" s="163">
        <v>284309.3125</v>
      </c>
      <c r="CL16" s="60">
        <v>284072.08127784729</v>
      </c>
    </row>
    <row r="17" spans="1:90">
      <c r="A17" s="9" t="s">
        <v>58</v>
      </c>
      <c r="B17" s="23" t="s">
        <v>59</v>
      </c>
      <c r="D17" s="131">
        <v>318434.28415384906</v>
      </c>
      <c r="E17" s="54">
        <v>175157.515625</v>
      </c>
      <c r="F17" s="124">
        <f t="shared" si="0"/>
        <v>1817.9881292424507</v>
      </c>
      <c r="G17" s="131">
        <f t="shared" si="1"/>
        <v>300434.93740843813</v>
      </c>
      <c r="H17" s="54">
        <v>175120.75170898438</v>
      </c>
      <c r="I17" s="124">
        <f t="shared" si="2"/>
        <v>1715.587298915327</v>
      </c>
      <c r="J17" s="49">
        <f t="shared" si="3"/>
        <v>5.9910964086513641E-2</v>
      </c>
      <c r="K17" s="49">
        <f t="shared" si="4"/>
        <v>5.9688498738517337E-2</v>
      </c>
      <c r="M17" s="131">
        <f t="shared" si="5"/>
        <v>333717.41562729666</v>
      </c>
      <c r="N17" s="124">
        <f t="shared" si="6"/>
        <v>1905.2417730208183</v>
      </c>
      <c r="O17" s="49">
        <f t="shared" si="7"/>
        <v>-4.579662540152285E-2</v>
      </c>
      <c r="P17" s="49">
        <f t="shared" si="8"/>
        <v>-4.579662540152285E-2</v>
      </c>
      <c r="R17" s="131">
        <v>240719</v>
      </c>
      <c r="S17" s="54">
        <v>25499</v>
      </c>
      <c r="T17" s="54">
        <v>51411</v>
      </c>
      <c r="V17" s="124">
        <f t="shared" si="9"/>
        <v>51411</v>
      </c>
      <c r="W17" s="51">
        <f t="shared" si="10"/>
        <v>805.28415384906111</v>
      </c>
      <c r="Y17" s="176">
        <v>-4.3403715150574396E-2</v>
      </c>
      <c r="Z17" s="61">
        <v>2.0366820412671904E-2</v>
      </c>
      <c r="AA17" s="117">
        <f t="shared" si="11"/>
        <v>1</v>
      </c>
      <c r="AB17" s="63">
        <f t="shared" si="12"/>
        <v>251.64116128455456</v>
      </c>
      <c r="AC17" s="63">
        <f t="shared" si="12"/>
        <v>24.99003249604619</v>
      </c>
      <c r="AE17" s="124">
        <f t="shared" si="13"/>
        <v>805.28415384906111</v>
      </c>
      <c r="AF17" s="51">
        <v>0</v>
      </c>
      <c r="AG17" s="51">
        <f t="shared" si="14"/>
        <v>0</v>
      </c>
      <c r="AI17" s="124">
        <v>0</v>
      </c>
      <c r="AJ17" s="51">
        <f t="shared" si="15"/>
        <v>0</v>
      </c>
      <c r="AK17" s="51">
        <f t="shared" si="16"/>
        <v>0</v>
      </c>
      <c r="AM17" s="124">
        <f t="shared" si="17"/>
        <v>0</v>
      </c>
      <c r="AN17" s="51">
        <f t="shared" si="18"/>
        <v>0</v>
      </c>
      <c r="AO17" s="51">
        <f t="shared" si="19"/>
        <v>0</v>
      </c>
      <c r="AQ17" s="124">
        <f t="shared" si="20"/>
        <v>241524</v>
      </c>
      <c r="AR17" s="51">
        <f t="shared" si="20"/>
        <v>25499</v>
      </c>
      <c r="AS17" s="51">
        <f t="shared" si="21"/>
        <v>51411</v>
      </c>
      <c r="AU17" s="178">
        <f t="shared" si="22"/>
        <v>318434</v>
      </c>
      <c r="AW17" s="124">
        <f t="shared" si="23"/>
        <v>1378.8960133294308</v>
      </c>
      <c r="AX17" s="51">
        <f t="shared" si="23"/>
        <v>145.5775386457957</v>
      </c>
      <c r="AY17" s="51">
        <f t="shared" si="23"/>
        <v>293.51295499113701</v>
      </c>
      <c r="AZ17" s="65">
        <f t="shared" si="24"/>
        <v>1817.9865069663635</v>
      </c>
      <c r="BB17" s="131">
        <v>251641.16128455452</v>
      </c>
      <c r="BC17" s="54">
        <v>24990.032496046191</v>
      </c>
      <c r="BD17" s="54">
        <v>57086.221846695909</v>
      </c>
      <c r="BE17" s="54">
        <f t="shared" si="25"/>
        <v>333717.41562729666</v>
      </c>
      <c r="BG17" s="122">
        <f t="shared" si="26"/>
        <v>-4.0204715448416195E-2</v>
      </c>
      <c r="BH17" s="49">
        <f t="shared" si="26"/>
        <v>2.0366820412671904E-2</v>
      </c>
      <c r="BI17" s="49">
        <f t="shared" si="26"/>
        <v>-9.9414914196574777E-2</v>
      </c>
      <c r="BJ17" s="49">
        <f t="shared" si="27"/>
        <v>-4.5797476881954347E-2</v>
      </c>
      <c r="BL17" s="131">
        <v>228427</v>
      </c>
      <c r="BM17" s="54">
        <v>24176</v>
      </c>
      <c r="BN17" s="54">
        <v>47831.937408438134</v>
      </c>
      <c r="BO17" s="54">
        <f t="shared" si="28"/>
        <v>300434.93740843813</v>
      </c>
      <c r="BQ17" s="122">
        <f t="shared" si="29"/>
        <v>5.7335603934736357E-2</v>
      </c>
      <c r="BR17" s="49">
        <f t="shared" si="29"/>
        <v>5.4723692918597022E-2</v>
      </c>
      <c r="BS17" s="49">
        <f t="shared" si="29"/>
        <v>7.4825791834442379E-2</v>
      </c>
      <c r="BT17" s="49">
        <f t="shared" si="30"/>
        <v>5.9910018278241495E-2</v>
      </c>
      <c r="BV17" s="122">
        <f t="shared" si="31"/>
        <v>5.7113679130626593E-2</v>
      </c>
      <c r="BW17" s="49">
        <f t="shared" si="31"/>
        <v>5.450231633005731E-2</v>
      </c>
      <c r="BX17" s="49">
        <f t="shared" si="31"/>
        <v>7.4600196004303898E-2</v>
      </c>
      <c r="BY17" s="49">
        <f t="shared" si="31"/>
        <v>5.9687553128761284E-2</v>
      </c>
      <c r="CA17" s="180">
        <v>190852.33094517799</v>
      </c>
      <c r="CB17" s="64">
        <v>179844.02181164784</v>
      </c>
      <c r="CC17" s="64">
        <v>193688.79541554669</v>
      </c>
      <c r="CD17" s="64">
        <v>190456.45567729013</v>
      </c>
      <c r="CF17" s="180">
        <v>190516.31151831549</v>
      </c>
      <c r="CG17" s="64">
        <v>179816.1375042978</v>
      </c>
      <c r="CH17" s="64">
        <v>192750.34208381275</v>
      </c>
      <c r="CI17" s="64">
        <v>190039.29101849234</v>
      </c>
      <c r="CK17" s="163">
        <v>175157.515625</v>
      </c>
      <c r="CL17" s="60">
        <v>175120.75170898438</v>
      </c>
    </row>
    <row r="18" spans="1:90">
      <c r="A18" s="9" t="s">
        <v>60</v>
      </c>
      <c r="B18" s="23" t="s">
        <v>61</v>
      </c>
      <c r="D18" s="131">
        <v>390811</v>
      </c>
      <c r="E18" s="54">
        <v>173096.546875</v>
      </c>
      <c r="F18" s="124">
        <f t="shared" si="0"/>
        <v>2257.7631215382962</v>
      </c>
      <c r="G18" s="131">
        <f t="shared" si="1"/>
        <v>351608.8674321007</v>
      </c>
      <c r="H18" s="54">
        <v>173468.50117397308</v>
      </c>
      <c r="I18" s="124">
        <f t="shared" si="2"/>
        <v>2026.9320657787264</v>
      </c>
      <c r="J18" s="49">
        <f t="shared" si="3"/>
        <v>0.11149358335073734</v>
      </c>
      <c r="K18" s="49">
        <f t="shared" si="4"/>
        <v>0.11388198926681192</v>
      </c>
      <c r="M18" s="131">
        <f t="shared" si="5"/>
        <v>410024.65191613213</v>
      </c>
      <c r="N18" s="124">
        <f t="shared" si="6"/>
        <v>2368.7627472558856</v>
      </c>
      <c r="O18" s="49">
        <f t="shared" si="7"/>
        <v>-4.6859748130612777E-2</v>
      </c>
      <c r="P18" s="49">
        <f t="shared" si="8"/>
        <v>-4.6859748130612888E-2</v>
      </c>
      <c r="R18" s="131">
        <v>295684</v>
      </c>
      <c r="S18" s="54">
        <v>29953</v>
      </c>
      <c r="T18" s="54">
        <v>65174</v>
      </c>
      <c r="V18" s="124">
        <f t="shared" si="9"/>
        <v>65174</v>
      </c>
      <c r="W18" s="51">
        <f t="shared" si="10"/>
        <v>0</v>
      </c>
      <c r="Y18" s="176">
        <v>-4.9900858346288435E-2</v>
      </c>
      <c r="Z18" s="61">
        <v>-4.991015079826322E-2</v>
      </c>
      <c r="AA18" s="117">
        <f t="shared" si="11"/>
        <v>4</v>
      </c>
      <c r="AB18" s="63">
        <f t="shared" si="12"/>
        <v>311.2138376268208</v>
      </c>
      <c r="AC18" s="63">
        <f t="shared" si="12"/>
        <v>31.526491968276936</v>
      </c>
      <c r="AE18" s="124">
        <f t="shared" si="13"/>
        <v>0</v>
      </c>
      <c r="AF18" s="51">
        <v>0</v>
      </c>
      <c r="AG18" s="51">
        <f t="shared" si="14"/>
        <v>0</v>
      </c>
      <c r="AI18" s="124">
        <v>0</v>
      </c>
      <c r="AJ18" s="51">
        <f t="shared" si="15"/>
        <v>0</v>
      </c>
      <c r="AK18" s="51">
        <f t="shared" si="16"/>
        <v>0</v>
      </c>
      <c r="AM18" s="124">
        <f t="shared" si="17"/>
        <v>0</v>
      </c>
      <c r="AN18" s="51">
        <f t="shared" si="18"/>
        <v>0</v>
      </c>
      <c r="AO18" s="51">
        <f t="shared" si="19"/>
        <v>0</v>
      </c>
      <c r="AQ18" s="124">
        <f t="shared" si="20"/>
        <v>295684</v>
      </c>
      <c r="AR18" s="51">
        <f t="shared" si="20"/>
        <v>29953</v>
      </c>
      <c r="AS18" s="51">
        <f t="shared" si="21"/>
        <v>65174</v>
      </c>
      <c r="AU18" s="178">
        <f t="shared" si="22"/>
        <v>390811</v>
      </c>
      <c r="AW18" s="124">
        <f t="shared" si="23"/>
        <v>1708.2027650934328</v>
      </c>
      <c r="AX18" s="51">
        <f t="shared" si="23"/>
        <v>173.0421579214418</v>
      </c>
      <c r="AY18" s="51">
        <f t="shared" si="23"/>
        <v>376.51819852342163</v>
      </c>
      <c r="AZ18" s="65">
        <f t="shared" si="24"/>
        <v>2257.7631215382962</v>
      </c>
      <c r="BB18" s="131">
        <v>311213.83762682078</v>
      </c>
      <c r="BC18" s="54">
        <v>31526.491968276936</v>
      </c>
      <c r="BD18" s="54">
        <v>67284.322321034459</v>
      </c>
      <c r="BE18" s="54">
        <f t="shared" si="25"/>
        <v>410024.65191613213</v>
      </c>
      <c r="BG18" s="122">
        <f t="shared" si="26"/>
        <v>-4.9900858346288435E-2</v>
      </c>
      <c r="BH18" s="49">
        <f t="shared" si="26"/>
        <v>-4.991015079826322E-2</v>
      </c>
      <c r="BI18" s="49">
        <f t="shared" si="26"/>
        <v>-3.1364250218133383E-2</v>
      </c>
      <c r="BJ18" s="49">
        <f t="shared" si="27"/>
        <v>-4.6859748130612777E-2</v>
      </c>
      <c r="BL18" s="131">
        <v>264993</v>
      </c>
      <c r="BM18" s="54">
        <v>25836</v>
      </c>
      <c r="BN18" s="54">
        <v>60779.867432100677</v>
      </c>
      <c r="BO18" s="54">
        <f t="shared" si="28"/>
        <v>351608.8674321007</v>
      </c>
      <c r="BQ18" s="122">
        <f t="shared" si="29"/>
        <v>0.1158181536870786</v>
      </c>
      <c r="BR18" s="49">
        <f t="shared" si="29"/>
        <v>0.15935129276977866</v>
      </c>
      <c r="BS18" s="49">
        <f t="shared" si="29"/>
        <v>7.2295856400282021E-2</v>
      </c>
      <c r="BT18" s="49">
        <f t="shared" si="30"/>
        <v>0.11149358335073734</v>
      </c>
      <c r="BV18" s="122">
        <f t="shared" si="31"/>
        <v>0.11821585235079501</v>
      </c>
      <c r="BW18" s="49">
        <f t="shared" si="31"/>
        <v>0.16184253655916025</v>
      </c>
      <c r="BX18" s="49">
        <f t="shared" si="31"/>
        <v>7.4600033235462604E-2</v>
      </c>
      <c r="BY18" s="49">
        <f t="shared" si="31"/>
        <v>0.1138819892668117</v>
      </c>
      <c r="CA18" s="180">
        <v>236034.06545365733</v>
      </c>
      <c r="CB18" s="64">
        <v>226884.50325483154</v>
      </c>
      <c r="CC18" s="64">
        <v>228290.10081820356</v>
      </c>
      <c r="CD18" s="64">
        <v>234005.89327191692</v>
      </c>
      <c r="CF18" s="180">
        <v>236546.40672312616</v>
      </c>
      <c r="CG18" s="64">
        <v>227565.99793848512</v>
      </c>
      <c r="CH18" s="64">
        <v>227701.59045218941</v>
      </c>
      <c r="CI18" s="64">
        <v>234376.44643592671</v>
      </c>
      <c r="CK18" s="163">
        <v>173096.546875</v>
      </c>
      <c r="CL18" s="60">
        <v>173468.50117397308</v>
      </c>
    </row>
    <row r="19" spans="1:90">
      <c r="A19" s="9" t="s">
        <v>62</v>
      </c>
      <c r="B19" s="23" t="s">
        <v>63</v>
      </c>
      <c r="D19" s="131">
        <v>576010.81493745628</v>
      </c>
      <c r="E19" s="54">
        <v>310601.6875</v>
      </c>
      <c r="F19" s="124">
        <f t="shared" si="0"/>
        <v>1854.4999532156639</v>
      </c>
      <c r="G19" s="131">
        <f t="shared" si="1"/>
        <v>544283.45451631374</v>
      </c>
      <c r="H19" s="54">
        <v>309358.24694824219</v>
      </c>
      <c r="I19" s="124">
        <f t="shared" si="2"/>
        <v>1759.395328508492</v>
      </c>
      <c r="J19" s="49">
        <f t="shared" si="3"/>
        <v>5.8291980323630366E-2</v>
      </c>
      <c r="K19" s="49">
        <f t="shared" si="4"/>
        <v>5.40552900000002E-2</v>
      </c>
      <c r="M19" s="131">
        <f t="shared" si="5"/>
        <v>578315.19022011932</v>
      </c>
      <c r="N19" s="124">
        <f t="shared" si="6"/>
        <v>1861.919021995395</v>
      </c>
      <c r="O19" s="49">
        <f t="shared" si="7"/>
        <v>-3.9846355787160892E-3</v>
      </c>
      <c r="P19" s="49">
        <f t="shared" si="8"/>
        <v>-3.9846355787160892E-3</v>
      </c>
      <c r="R19" s="131">
        <v>434415</v>
      </c>
      <c r="S19" s="54">
        <v>43459</v>
      </c>
      <c r="T19" s="54">
        <v>97721</v>
      </c>
      <c r="V19" s="124">
        <f t="shared" si="9"/>
        <v>97721</v>
      </c>
      <c r="W19" s="51">
        <f t="shared" si="10"/>
        <v>415.81493745627813</v>
      </c>
      <c r="Y19" s="176">
        <v>-1.0333764804367762E-2</v>
      </c>
      <c r="Z19" s="61">
        <v>-1.1566713805176487E-2</v>
      </c>
      <c r="AA19" s="117">
        <f t="shared" si="11"/>
        <v>4</v>
      </c>
      <c r="AB19" s="63">
        <f t="shared" si="12"/>
        <v>438.95101656582938</v>
      </c>
      <c r="AC19" s="63">
        <f t="shared" si="12"/>
        <v>43.967560185376115</v>
      </c>
      <c r="AE19" s="124">
        <f t="shared" si="13"/>
        <v>0</v>
      </c>
      <c r="AF19" s="51">
        <v>0</v>
      </c>
      <c r="AG19" s="51">
        <f t="shared" si="14"/>
        <v>415.81493745627813</v>
      </c>
      <c r="AI19" s="124">
        <v>0</v>
      </c>
      <c r="AJ19" s="51">
        <f t="shared" si="15"/>
        <v>0</v>
      </c>
      <c r="AK19" s="51">
        <f t="shared" si="16"/>
        <v>415.81493745627813</v>
      </c>
      <c r="AM19" s="124">
        <f t="shared" si="17"/>
        <v>377.95686123237215</v>
      </c>
      <c r="AN19" s="51">
        <f t="shared" si="18"/>
        <v>37.858076223905954</v>
      </c>
      <c r="AO19" s="51">
        <f t="shared" si="19"/>
        <v>0</v>
      </c>
      <c r="AQ19" s="124">
        <f t="shared" si="20"/>
        <v>434793</v>
      </c>
      <c r="AR19" s="51">
        <f t="shared" si="20"/>
        <v>43497</v>
      </c>
      <c r="AS19" s="51">
        <f t="shared" si="21"/>
        <v>97721</v>
      </c>
      <c r="AU19" s="178">
        <f t="shared" si="22"/>
        <v>576011</v>
      </c>
      <c r="AW19" s="124">
        <f t="shared" si="23"/>
        <v>1399.8410745917149</v>
      </c>
      <c r="AX19" s="51">
        <f t="shared" si="23"/>
        <v>140.04109362734872</v>
      </c>
      <c r="AY19" s="51">
        <f t="shared" si="23"/>
        <v>314.61838081610551</v>
      </c>
      <c r="AZ19" s="65">
        <f t="shared" si="24"/>
        <v>1854.5005490351691</v>
      </c>
      <c r="BB19" s="131">
        <v>438951.01656582946</v>
      </c>
      <c r="BC19" s="54">
        <v>43967.560185376118</v>
      </c>
      <c r="BD19" s="54">
        <v>95396.613468913711</v>
      </c>
      <c r="BE19" s="54">
        <f t="shared" si="25"/>
        <v>578315.19022011932</v>
      </c>
      <c r="BG19" s="122">
        <f t="shared" si="26"/>
        <v>-9.472620882302607E-3</v>
      </c>
      <c r="BH19" s="49">
        <f t="shared" si="26"/>
        <v>-1.0702440239852784E-2</v>
      </c>
      <c r="BI19" s="49">
        <f t="shared" si="26"/>
        <v>2.4365503622869378E-2</v>
      </c>
      <c r="BJ19" s="49">
        <f t="shared" si="27"/>
        <v>-3.984315575806141E-3</v>
      </c>
      <c r="BL19" s="131">
        <v>412662</v>
      </c>
      <c r="BM19" s="54">
        <v>41048</v>
      </c>
      <c r="BN19" s="54">
        <v>90573.454516313679</v>
      </c>
      <c r="BO19" s="54">
        <f t="shared" si="28"/>
        <v>544283.45451631374</v>
      </c>
      <c r="BQ19" s="122">
        <f t="shared" si="29"/>
        <v>5.3629847187286472E-2</v>
      </c>
      <c r="BR19" s="49">
        <f t="shared" si="29"/>
        <v>5.9661859286688657E-2</v>
      </c>
      <c r="BS19" s="49">
        <f t="shared" si="29"/>
        <v>7.8914352133923948E-2</v>
      </c>
      <c r="BT19" s="49">
        <f t="shared" si="30"/>
        <v>5.8292320334965009E-2</v>
      </c>
      <c r="BV19" s="122">
        <f t="shared" si="31"/>
        <v>4.941182091357188E-2</v>
      </c>
      <c r="BW19" s="49">
        <f t="shared" si="31"/>
        <v>5.5419684887723086E-2</v>
      </c>
      <c r="BX19" s="49">
        <f t="shared" si="31"/>
        <v>7.4595103683875452E-2</v>
      </c>
      <c r="BY19" s="49">
        <f t="shared" si="31"/>
        <v>5.405562865015745E-2</v>
      </c>
      <c r="CA19" s="180">
        <v>332913.8375244257</v>
      </c>
      <c r="CB19" s="64">
        <v>316418.27013369347</v>
      </c>
      <c r="CC19" s="64">
        <v>323672.76291531033</v>
      </c>
      <c r="CD19" s="64">
        <v>330051.28361857199</v>
      </c>
      <c r="CF19" s="180">
        <v>331344.41947439779</v>
      </c>
      <c r="CG19" s="64">
        <v>315324.53117917734</v>
      </c>
      <c r="CH19" s="64">
        <v>322056.39942487422</v>
      </c>
      <c r="CI19" s="64">
        <v>328544.84950352454</v>
      </c>
      <c r="CK19" s="163">
        <v>310601.6875</v>
      </c>
      <c r="CL19" s="60">
        <v>309358.24694824219</v>
      </c>
    </row>
    <row r="20" spans="1:90">
      <c r="A20" s="9" t="s">
        <v>64</v>
      </c>
      <c r="B20" s="23" t="s">
        <v>65</v>
      </c>
      <c r="D20" s="131">
        <v>372040.24533205881</v>
      </c>
      <c r="E20" s="54">
        <v>204868.28125</v>
      </c>
      <c r="F20" s="124">
        <f t="shared" si="0"/>
        <v>1815.9972986645964</v>
      </c>
      <c r="G20" s="131">
        <f t="shared" si="1"/>
        <v>351774.16715281055</v>
      </c>
      <c r="H20" s="54">
        <v>204179.50073242188</v>
      </c>
      <c r="I20" s="124">
        <f t="shared" si="2"/>
        <v>1722.8672118941661</v>
      </c>
      <c r="J20" s="49">
        <f t="shared" si="3"/>
        <v>5.7611047290020867E-2</v>
      </c>
      <c r="K20" s="49">
        <f t="shared" si="4"/>
        <v>5.4055289999999756E-2</v>
      </c>
      <c r="M20" s="131">
        <f t="shared" si="5"/>
        <v>374623.21169892774</v>
      </c>
      <c r="N20" s="124">
        <f t="shared" si="6"/>
        <v>1828.6052355844017</v>
      </c>
      <c r="O20" s="49">
        <f t="shared" si="7"/>
        <v>-6.8948380298036183E-3</v>
      </c>
      <c r="P20" s="49">
        <f t="shared" si="8"/>
        <v>-6.8948380298036183E-3</v>
      </c>
      <c r="R20" s="131">
        <v>276586</v>
      </c>
      <c r="S20" s="54">
        <v>28010</v>
      </c>
      <c r="T20" s="54">
        <v>67277</v>
      </c>
      <c r="V20" s="124">
        <f t="shared" si="9"/>
        <v>67277</v>
      </c>
      <c r="W20" s="51">
        <f t="shared" si="10"/>
        <v>167.24533205881016</v>
      </c>
      <c r="Y20" s="176">
        <v>-2.611798945969146E-2</v>
      </c>
      <c r="Z20" s="61">
        <v>-8.8698574205980929E-4</v>
      </c>
      <c r="AA20" s="117">
        <f t="shared" si="11"/>
        <v>4</v>
      </c>
      <c r="AB20" s="63">
        <f t="shared" si="12"/>
        <v>284.00360311260954</v>
      </c>
      <c r="AC20" s="63">
        <f t="shared" si="12"/>
        <v>28.034866526889903</v>
      </c>
      <c r="AE20" s="124">
        <f t="shared" si="13"/>
        <v>0</v>
      </c>
      <c r="AF20" s="51">
        <v>0</v>
      </c>
      <c r="AG20" s="51">
        <f t="shared" si="14"/>
        <v>167.24533205881016</v>
      </c>
      <c r="AI20" s="124">
        <v>0</v>
      </c>
      <c r="AJ20" s="51">
        <f t="shared" si="15"/>
        <v>0</v>
      </c>
      <c r="AK20" s="51">
        <f t="shared" si="16"/>
        <v>167.24533205881016</v>
      </c>
      <c r="AM20" s="124">
        <f t="shared" si="17"/>
        <v>152.21929835555869</v>
      </c>
      <c r="AN20" s="51">
        <f t="shared" si="18"/>
        <v>15.026033703251453</v>
      </c>
      <c r="AO20" s="51">
        <f t="shared" si="19"/>
        <v>0</v>
      </c>
      <c r="AQ20" s="124">
        <f t="shared" si="20"/>
        <v>276738</v>
      </c>
      <c r="AR20" s="51">
        <f t="shared" si="20"/>
        <v>28025</v>
      </c>
      <c r="AS20" s="51">
        <f t="shared" si="21"/>
        <v>67277</v>
      </c>
      <c r="AU20" s="178">
        <f t="shared" si="22"/>
        <v>372040</v>
      </c>
      <c r="AW20" s="124">
        <f t="shared" si="23"/>
        <v>1350.8093996371144</v>
      </c>
      <c r="AX20" s="51">
        <f t="shared" si="23"/>
        <v>136.79521216757414</v>
      </c>
      <c r="AY20" s="51">
        <f t="shared" si="23"/>
        <v>328.39148934872026</v>
      </c>
      <c r="AZ20" s="65">
        <f t="shared" si="24"/>
        <v>1815.9961011534087</v>
      </c>
      <c r="BB20" s="131">
        <v>284003.60311260959</v>
      </c>
      <c r="BC20" s="54">
        <v>28034.866526889899</v>
      </c>
      <c r="BD20" s="54">
        <v>62584.742059428267</v>
      </c>
      <c r="BE20" s="54">
        <f t="shared" si="25"/>
        <v>374623.21169892774</v>
      </c>
      <c r="BG20" s="122">
        <f t="shared" si="26"/>
        <v>-2.5582784982233875E-2</v>
      </c>
      <c r="BH20" s="49">
        <f t="shared" si="26"/>
        <v>-3.5193771585950717E-4</v>
      </c>
      <c r="BI20" s="49">
        <f t="shared" si="26"/>
        <v>7.4974471191654457E-2</v>
      </c>
      <c r="BJ20" s="49">
        <f t="shared" si="27"/>
        <v>-6.8954929066269433E-3</v>
      </c>
      <c r="BL20" s="131">
        <v>262905</v>
      </c>
      <c r="BM20" s="54">
        <v>26473</v>
      </c>
      <c r="BN20" s="54">
        <v>62396.167152810565</v>
      </c>
      <c r="BO20" s="54">
        <f t="shared" si="28"/>
        <v>351774.16715281055</v>
      </c>
      <c r="BQ20" s="122">
        <f t="shared" si="29"/>
        <v>5.261596394134771E-2</v>
      </c>
      <c r="BR20" s="49">
        <f t="shared" si="29"/>
        <v>5.8625769652098425E-2</v>
      </c>
      <c r="BS20" s="49">
        <f t="shared" si="29"/>
        <v>7.8223279888908648E-2</v>
      </c>
      <c r="BT20" s="49">
        <f t="shared" si="30"/>
        <v>5.7610349876504596E-2</v>
      </c>
      <c r="BV20" s="122">
        <f t="shared" si="31"/>
        <v>4.90770004471901E-2</v>
      </c>
      <c r="BW20" s="49">
        <f t="shared" si="31"/>
        <v>5.5066600799343002E-2</v>
      </c>
      <c r="BX20" s="49">
        <f t="shared" si="31"/>
        <v>7.4598222929113112E-2</v>
      </c>
      <c r="BY20" s="49">
        <f t="shared" si="31"/>
        <v>5.4054594931233213E-2</v>
      </c>
      <c r="CA20" s="180">
        <v>215396.99377550781</v>
      </c>
      <c r="CB20" s="64">
        <v>201756.56626082136</v>
      </c>
      <c r="CC20" s="64">
        <v>212344.81646791566</v>
      </c>
      <c r="CD20" s="64">
        <v>213801.87480028186</v>
      </c>
      <c r="CF20" s="180">
        <v>214300.09082909208</v>
      </c>
      <c r="CG20" s="64">
        <v>201053.10035014836</v>
      </c>
      <c r="CH20" s="64">
        <v>211298.06077204499</v>
      </c>
      <c r="CI20" s="64">
        <v>212757.39153062759</v>
      </c>
      <c r="CK20" s="163">
        <v>204868.28125</v>
      </c>
      <c r="CL20" s="60">
        <v>204179.50073242188</v>
      </c>
    </row>
    <row r="21" spans="1:90">
      <c r="A21" s="9" t="s">
        <v>66</v>
      </c>
      <c r="B21" s="23" t="s">
        <v>67</v>
      </c>
      <c r="D21" s="131">
        <v>332609.67864939506</v>
      </c>
      <c r="E21" s="54">
        <v>184909.5625</v>
      </c>
      <c r="F21" s="124">
        <f t="shared" si="0"/>
        <v>1798.7694857554761</v>
      </c>
      <c r="G21" s="131">
        <f t="shared" si="1"/>
        <v>313325.42695616221</v>
      </c>
      <c r="H21" s="54">
        <v>183604.58435058594</v>
      </c>
      <c r="I21" s="124">
        <f t="shared" si="2"/>
        <v>1706.5228957348868</v>
      </c>
      <c r="J21" s="49">
        <f t="shared" si="3"/>
        <v>6.1547037151028716E-2</v>
      </c>
      <c r="K21" s="49">
        <f t="shared" si="4"/>
        <v>5.40552900000002E-2</v>
      </c>
      <c r="M21" s="131">
        <f t="shared" si="5"/>
        <v>330221.68394412333</v>
      </c>
      <c r="N21" s="124">
        <f t="shared" si="6"/>
        <v>1785.8550930491942</v>
      </c>
      <c r="O21" s="49">
        <f t="shared" si="7"/>
        <v>7.2314896973144638E-3</v>
      </c>
      <c r="P21" s="49">
        <f t="shared" si="8"/>
        <v>7.2314896973144638E-3</v>
      </c>
      <c r="R21" s="131">
        <v>256031</v>
      </c>
      <c r="S21" s="54">
        <v>23401</v>
      </c>
      <c r="T21" s="54">
        <v>52841</v>
      </c>
      <c r="V21" s="124">
        <f t="shared" si="9"/>
        <v>52841</v>
      </c>
      <c r="W21" s="51">
        <f t="shared" si="10"/>
        <v>336.67864939506399</v>
      </c>
      <c r="Y21" s="176">
        <v>1.6204076759883224E-2</v>
      </c>
      <c r="Z21" s="61">
        <v>-2.2150600715894031E-2</v>
      </c>
      <c r="AA21" s="117">
        <f t="shared" si="11"/>
        <v>3</v>
      </c>
      <c r="AB21" s="63">
        <f t="shared" si="12"/>
        <v>251.94840864675751</v>
      </c>
      <c r="AC21" s="63">
        <f t="shared" si="12"/>
        <v>23.931087974418272</v>
      </c>
      <c r="AE21" s="124">
        <f t="shared" si="13"/>
        <v>0</v>
      </c>
      <c r="AF21" s="51">
        <v>0</v>
      </c>
      <c r="AG21" s="51">
        <f t="shared" si="14"/>
        <v>336.67864939506399</v>
      </c>
      <c r="AI21" s="124">
        <v>0</v>
      </c>
      <c r="AJ21" s="51">
        <f t="shared" si="15"/>
        <v>336.67864939506399</v>
      </c>
      <c r="AK21" s="51">
        <f t="shared" si="16"/>
        <v>0</v>
      </c>
      <c r="AM21" s="124">
        <f t="shared" si="17"/>
        <v>0</v>
      </c>
      <c r="AN21" s="51">
        <f t="shared" si="18"/>
        <v>0</v>
      </c>
      <c r="AO21" s="51">
        <f t="shared" si="19"/>
        <v>0</v>
      </c>
      <c r="AQ21" s="124">
        <f t="shared" si="20"/>
        <v>256031</v>
      </c>
      <c r="AR21" s="51">
        <f t="shared" si="20"/>
        <v>23738</v>
      </c>
      <c r="AS21" s="51">
        <f t="shared" si="21"/>
        <v>52841</v>
      </c>
      <c r="AU21" s="178">
        <f t="shared" si="22"/>
        <v>332610</v>
      </c>
      <c r="AW21" s="124">
        <f t="shared" si="23"/>
        <v>1384.6282287320864</v>
      </c>
      <c r="AX21" s="51">
        <f t="shared" si="23"/>
        <v>128.3762704267931</v>
      </c>
      <c r="AY21" s="51">
        <f t="shared" si="23"/>
        <v>285.76672447645859</v>
      </c>
      <c r="AZ21" s="65">
        <f t="shared" si="24"/>
        <v>1798.7712236353379</v>
      </c>
      <c r="BB21" s="131">
        <v>251948.40864675757</v>
      </c>
      <c r="BC21" s="54">
        <v>23931.087974418278</v>
      </c>
      <c r="BD21" s="54">
        <v>54342.18732294751</v>
      </c>
      <c r="BE21" s="54">
        <f t="shared" si="25"/>
        <v>330221.68394412333</v>
      </c>
      <c r="BG21" s="122">
        <f t="shared" si="26"/>
        <v>1.6204076759883002E-2</v>
      </c>
      <c r="BH21" s="49">
        <f t="shared" si="26"/>
        <v>-8.0684996279603016E-3</v>
      </c>
      <c r="BI21" s="49">
        <f t="shared" si="26"/>
        <v>-2.762471289619195E-2</v>
      </c>
      <c r="BJ21" s="49">
        <f t="shared" si="27"/>
        <v>7.2324628333031438E-3</v>
      </c>
      <c r="BL21" s="131">
        <v>242465</v>
      </c>
      <c r="BM21" s="54">
        <v>22035</v>
      </c>
      <c r="BN21" s="54">
        <v>48825.426956162191</v>
      </c>
      <c r="BO21" s="54">
        <f t="shared" si="28"/>
        <v>313325.42695616221</v>
      </c>
      <c r="BQ21" s="122">
        <f t="shared" si="29"/>
        <v>5.5950343348524445E-2</v>
      </c>
      <c r="BR21" s="49">
        <f t="shared" si="29"/>
        <v>7.7286135693215297E-2</v>
      </c>
      <c r="BS21" s="49">
        <f t="shared" si="29"/>
        <v>8.224348037843443E-2</v>
      </c>
      <c r="BT21" s="49">
        <f t="shared" si="30"/>
        <v>6.1548062763945088E-2</v>
      </c>
      <c r="BV21" s="122">
        <f t="shared" si="31"/>
        <v>4.84980942257347E-2</v>
      </c>
      <c r="BW21" s="49">
        <f t="shared" si="31"/>
        <v>6.9683311649183732E-2</v>
      </c>
      <c r="BX21" s="49">
        <f t="shared" si="31"/>
        <v>7.4605670439645166E-2</v>
      </c>
      <c r="BY21" s="49">
        <f t="shared" si="31"/>
        <v>5.4056308374770268E-2</v>
      </c>
      <c r="CA21" s="180">
        <v>191085.35671470579</v>
      </c>
      <c r="CB21" s="64">
        <v>172223.18971888817</v>
      </c>
      <c r="CC21" s="64">
        <v>184378.51485589071</v>
      </c>
      <c r="CD21" s="64">
        <v>188461.40047429898</v>
      </c>
      <c r="CF21" s="180">
        <v>188968.14292106222</v>
      </c>
      <c r="CG21" s="64">
        <v>170629.00609187316</v>
      </c>
      <c r="CH21" s="64">
        <v>182791.76401611167</v>
      </c>
      <c r="CI21" s="64">
        <v>186498.91003216174</v>
      </c>
      <c r="CK21" s="163">
        <v>184909.5625</v>
      </c>
      <c r="CL21" s="60">
        <v>183604.58435058594</v>
      </c>
    </row>
    <row r="22" spans="1:90">
      <c r="A22" s="9" t="s">
        <v>68</v>
      </c>
      <c r="B22" s="23" t="s">
        <v>69</v>
      </c>
      <c r="D22" s="131">
        <v>480161.44487122179</v>
      </c>
      <c r="E22" s="54">
        <v>256758.234375</v>
      </c>
      <c r="F22" s="124">
        <f t="shared" si="0"/>
        <v>1870.0917072437001</v>
      </c>
      <c r="G22" s="131">
        <f t="shared" si="1"/>
        <v>452954.35043434956</v>
      </c>
      <c r="H22" s="54">
        <v>255302.4150390625</v>
      </c>
      <c r="I22" s="124">
        <f t="shared" si="2"/>
        <v>1774.1874880621297</v>
      </c>
      <c r="J22" s="49">
        <f t="shared" si="3"/>
        <v>6.0065864056240148E-2</v>
      </c>
      <c r="K22" s="49">
        <f t="shared" si="4"/>
        <v>5.40552900000002E-2</v>
      </c>
      <c r="M22" s="131">
        <f t="shared" si="5"/>
        <v>469228.40342708305</v>
      </c>
      <c r="N22" s="124">
        <f t="shared" si="6"/>
        <v>1827.5106329862301</v>
      </c>
      <c r="O22" s="49">
        <f t="shared" si="7"/>
        <v>2.3300041865086607E-2</v>
      </c>
      <c r="P22" s="49">
        <f t="shared" si="8"/>
        <v>2.3300041865086607E-2</v>
      </c>
      <c r="R22" s="131">
        <v>360268</v>
      </c>
      <c r="S22" s="54">
        <v>39561</v>
      </c>
      <c r="T22" s="54">
        <v>79764</v>
      </c>
      <c r="V22" s="124">
        <f t="shared" si="9"/>
        <v>79764</v>
      </c>
      <c r="W22" s="51">
        <f t="shared" si="10"/>
        <v>568.44487122178543</v>
      </c>
      <c r="Y22" s="176">
        <v>1.0708049237598383E-2</v>
      </c>
      <c r="Z22" s="61">
        <v>6.4432176500623273E-2</v>
      </c>
      <c r="AA22" s="117">
        <f t="shared" si="11"/>
        <v>2</v>
      </c>
      <c r="AB22" s="63">
        <f t="shared" si="12"/>
        <v>356.4511040272796</v>
      </c>
      <c r="AC22" s="63">
        <f t="shared" si="12"/>
        <v>37.166294737593205</v>
      </c>
      <c r="AE22" s="124">
        <f t="shared" si="13"/>
        <v>0</v>
      </c>
      <c r="AF22" s="51">
        <v>0</v>
      </c>
      <c r="AG22" s="51">
        <f t="shared" si="14"/>
        <v>568.44487122178543</v>
      </c>
      <c r="AI22" s="124">
        <v>0</v>
      </c>
      <c r="AJ22" s="51">
        <f t="shared" si="15"/>
        <v>0</v>
      </c>
      <c r="AK22" s="51">
        <f t="shared" si="16"/>
        <v>568.44487122178543</v>
      </c>
      <c r="AM22" s="124">
        <f t="shared" si="17"/>
        <v>514.77094905219587</v>
      </c>
      <c r="AN22" s="51">
        <f t="shared" si="18"/>
        <v>53.673922169589581</v>
      </c>
      <c r="AO22" s="51">
        <f t="shared" si="19"/>
        <v>0</v>
      </c>
      <c r="AQ22" s="124">
        <f t="shared" si="20"/>
        <v>360783</v>
      </c>
      <c r="AR22" s="51">
        <f t="shared" si="20"/>
        <v>39615</v>
      </c>
      <c r="AS22" s="51">
        <f t="shared" si="21"/>
        <v>79764</v>
      </c>
      <c r="AU22" s="178">
        <f t="shared" si="22"/>
        <v>480162</v>
      </c>
      <c r="AW22" s="124">
        <f t="shared" si="23"/>
        <v>1405.1467555781287</v>
      </c>
      <c r="AX22" s="51">
        <f t="shared" si="23"/>
        <v>154.2891120763106</v>
      </c>
      <c r="AY22" s="51">
        <f t="shared" si="23"/>
        <v>310.6580016573227</v>
      </c>
      <c r="AZ22" s="65">
        <f t="shared" si="24"/>
        <v>1870.0938693117619</v>
      </c>
      <c r="BB22" s="131">
        <v>356451.10402727965</v>
      </c>
      <c r="BC22" s="54">
        <v>37166.294737593205</v>
      </c>
      <c r="BD22" s="54">
        <v>75611.004662210165</v>
      </c>
      <c r="BE22" s="54">
        <f t="shared" si="25"/>
        <v>469228.40342708305</v>
      </c>
      <c r="BG22" s="122">
        <f t="shared" si="26"/>
        <v>1.2152847680305667E-2</v>
      </c>
      <c r="BH22" s="49">
        <f t="shared" si="26"/>
        <v>6.5885105838381142E-2</v>
      </c>
      <c r="BI22" s="49">
        <f t="shared" si="26"/>
        <v>5.4925805527161309E-2</v>
      </c>
      <c r="BJ22" s="49">
        <f t="shared" si="27"/>
        <v>2.330122493238207E-2</v>
      </c>
      <c r="BL22" s="131">
        <v>341655</v>
      </c>
      <c r="BM22" s="54">
        <v>37493</v>
      </c>
      <c r="BN22" s="54">
        <v>73806.350434349544</v>
      </c>
      <c r="BO22" s="54">
        <f t="shared" si="28"/>
        <v>452954.35043434956</v>
      </c>
      <c r="BQ22" s="122">
        <f t="shared" si="29"/>
        <v>5.5986301971286734E-2</v>
      </c>
      <c r="BR22" s="49">
        <f t="shared" si="29"/>
        <v>5.6597231483210164E-2</v>
      </c>
      <c r="BS22" s="49">
        <f t="shared" si="29"/>
        <v>8.0720012987903544E-2</v>
      </c>
      <c r="BT22" s="49">
        <f t="shared" si="30"/>
        <v>6.0067089629584736E-2</v>
      </c>
      <c r="BV22" s="122">
        <f t="shared" si="31"/>
        <v>4.9998859034404486E-2</v>
      </c>
      <c r="BW22" s="49">
        <f t="shared" si="31"/>
        <v>5.0606324575645623E-2</v>
      </c>
      <c r="BX22" s="49">
        <f t="shared" si="31"/>
        <v>7.4592329895393661E-2</v>
      </c>
      <c r="BY22" s="49">
        <f t="shared" si="31"/>
        <v>5.4056508624343191E-2</v>
      </c>
      <c r="CA22" s="180">
        <v>270343.38787946146</v>
      </c>
      <c r="CB22" s="64">
        <v>267472.07801764074</v>
      </c>
      <c r="CC22" s="64">
        <v>256541.84038508774</v>
      </c>
      <c r="CD22" s="64">
        <v>267794.17086114449</v>
      </c>
      <c r="CF22" s="180">
        <v>268759.21374679764</v>
      </c>
      <c r="CG22" s="64">
        <v>266186.70395248517</v>
      </c>
      <c r="CH22" s="64">
        <v>255124.93417558412</v>
      </c>
      <c r="CI22" s="64">
        <v>266305.13723895984</v>
      </c>
      <c r="CK22" s="163">
        <v>256758.234375</v>
      </c>
      <c r="CL22" s="60">
        <v>255302.4150390625</v>
      </c>
    </row>
    <row r="23" spans="1:90">
      <c r="A23" s="9" t="s">
        <v>70</v>
      </c>
      <c r="B23" s="23" t="s">
        <v>71</v>
      </c>
      <c r="D23" s="131">
        <v>745865.27080167166</v>
      </c>
      <c r="E23" s="54">
        <v>382499.5625</v>
      </c>
      <c r="F23" s="124">
        <f t="shared" si="0"/>
        <v>1949.9767945529916</v>
      </c>
      <c r="G23" s="131">
        <f t="shared" si="1"/>
        <v>706994.31704836467</v>
      </c>
      <c r="H23" s="54">
        <v>382164.08624267578</v>
      </c>
      <c r="I23" s="124">
        <f t="shared" si="2"/>
        <v>1849.9758153606833</v>
      </c>
      <c r="J23" s="49">
        <f t="shared" si="3"/>
        <v>5.498057454774119E-2</v>
      </c>
      <c r="K23" s="49">
        <f t="shared" si="4"/>
        <v>5.4055289999999978E-2</v>
      </c>
      <c r="M23" s="131">
        <f t="shared" si="5"/>
        <v>740040.53451714735</v>
      </c>
      <c r="N23" s="124">
        <f t="shared" si="6"/>
        <v>1934.7487084175355</v>
      </c>
      <c r="O23" s="49">
        <f t="shared" si="7"/>
        <v>7.8708341136000115E-3</v>
      </c>
      <c r="P23" s="49">
        <f t="shared" si="8"/>
        <v>7.8708341136000115E-3</v>
      </c>
      <c r="R23" s="131">
        <v>579151</v>
      </c>
      <c r="S23" s="54">
        <v>53149</v>
      </c>
      <c r="T23" s="54">
        <v>112799</v>
      </c>
      <c r="V23" s="124">
        <f t="shared" si="9"/>
        <v>112799</v>
      </c>
      <c r="W23" s="51">
        <f t="shared" si="10"/>
        <v>766.27080167166423</v>
      </c>
      <c r="Y23" s="176">
        <v>2.8167461229355428E-2</v>
      </c>
      <c r="Z23" s="61">
        <v>-3.8075741934380236E-2</v>
      </c>
      <c r="AA23" s="117">
        <f t="shared" si="11"/>
        <v>3</v>
      </c>
      <c r="AB23" s="63">
        <f t="shared" si="12"/>
        <v>563.28470005024565</v>
      </c>
      <c r="AC23" s="63">
        <f t="shared" si="12"/>
        <v>55.252791011716354</v>
      </c>
      <c r="AE23" s="124">
        <f t="shared" si="13"/>
        <v>0</v>
      </c>
      <c r="AF23" s="51">
        <v>0</v>
      </c>
      <c r="AG23" s="51">
        <f t="shared" si="14"/>
        <v>766.27080167166423</v>
      </c>
      <c r="AI23" s="124">
        <v>0</v>
      </c>
      <c r="AJ23" s="51">
        <f t="shared" si="15"/>
        <v>766.27080167166423</v>
      </c>
      <c r="AK23" s="51">
        <f t="shared" si="16"/>
        <v>0</v>
      </c>
      <c r="AM23" s="124">
        <f t="shared" si="17"/>
        <v>0</v>
      </c>
      <c r="AN23" s="51">
        <f t="shared" si="18"/>
        <v>0</v>
      </c>
      <c r="AO23" s="51">
        <f t="shared" si="19"/>
        <v>0</v>
      </c>
      <c r="AQ23" s="124">
        <f t="shared" si="20"/>
        <v>579151</v>
      </c>
      <c r="AR23" s="51">
        <f t="shared" si="20"/>
        <v>53915</v>
      </c>
      <c r="AS23" s="51">
        <f t="shared" si="21"/>
        <v>112799</v>
      </c>
      <c r="AU23" s="178">
        <f t="shared" si="22"/>
        <v>745865</v>
      </c>
      <c r="AW23" s="124">
        <f t="shared" si="23"/>
        <v>1514.1219932767897</v>
      </c>
      <c r="AX23" s="51">
        <f t="shared" si="23"/>
        <v>140.95440958837699</v>
      </c>
      <c r="AY23" s="51">
        <f t="shared" si="23"/>
        <v>294.89968370878853</v>
      </c>
      <c r="AZ23" s="65">
        <f t="shared" si="24"/>
        <v>1949.9760865739552</v>
      </c>
      <c r="BB23" s="131">
        <v>563284.70005024562</v>
      </c>
      <c r="BC23" s="54">
        <v>55252.791011716356</v>
      </c>
      <c r="BD23" s="54">
        <v>121503.04345518533</v>
      </c>
      <c r="BE23" s="54">
        <f t="shared" si="25"/>
        <v>740040.53451714735</v>
      </c>
      <c r="BG23" s="122">
        <f t="shared" si="26"/>
        <v>2.8167461229355428E-2</v>
      </c>
      <c r="BH23" s="49">
        <f t="shared" si="26"/>
        <v>-2.4212188872643092E-2</v>
      </c>
      <c r="BI23" s="49">
        <f t="shared" si="26"/>
        <v>-7.163642331638953E-2</v>
      </c>
      <c r="BJ23" s="49">
        <f t="shared" si="27"/>
        <v>7.8704681854391279E-3</v>
      </c>
      <c r="BL23" s="131">
        <v>551877</v>
      </c>
      <c r="BM23" s="54">
        <v>50241</v>
      </c>
      <c r="BN23" s="54">
        <v>104876.31704836465</v>
      </c>
      <c r="BO23" s="54">
        <f t="shared" si="28"/>
        <v>706994.31704836467</v>
      </c>
      <c r="BQ23" s="122">
        <f t="shared" si="29"/>
        <v>4.9420432451434015E-2</v>
      </c>
      <c r="BR23" s="49">
        <f t="shared" si="29"/>
        <v>7.3127525327919329E-2</v>
      </c>
      <c r="BS23" s="49">
        <f t="shared" si="29"/>
        <v>7.5543108059198172E-2</v>
      </c>
      <c r="BT23" s="49">
        <f t="shared" si="30"/>
        <v>5.4980191515423771E-2</v>
      </c>
      <c r="BV23" s="122">
        <f t="shared" si="31"/>
        <v>4.8500024499233074E-2</v>
      </c>
      <c r="BW23" s="49">
        <f t="shared" si="31"/>
        <v>7.2186324759020426E-2</v>
      </c>
      <c r="BX23" s="49">
        <f t="shared" si="31"/>
        <v>7.4599788871787309E-2</v>
      </c>
      <c r="BY23" s="49">
        <f t="shared" si="31"/>
        <v>5.4054907303626054E-2</v>
      </c>
      <c r="CA23" s="180">
        <v>427212.29484702466</v>
      </c>
      <c r="CB23" s="64">
        <v>397633.90277454437</v>
      </c>
      <c r="CC23" s="64">
        <v>412249.70518030139</v>
      </c>
      <c r="CD23" s="64">
        <v>422349.84049820871</v>
      </c>
      <c r="CF23" s="180">
        <v>425625.58907478623</v>
      </c>
      <c r="CG23" s="64">
        <v>396916.06655192678</v>
      </c>
      <c r="CH23" s="64">
        <v>410071.10769395158</v>
      </c>
      <c r="CI23" s="64">
        <v>420788.48892006755</v>
      </c>
      <c r="CK23" s="163">
        <v>382499.5625</v>
      </c>
      <c r="CL23" s="60">
        <v>382164.08624267578</v>
      </c>
    </row>
    <row r="24" spans="1:90">
      <c r="A24" s="9" t="s">
        <v>72</v>
      </c>
      <c r="B24" s="23" t="s">
        <v>73</v>
      </c>
      <c r="D24" s="131">
        <v>358622.88755576755</v>
      </c>
      <c r="E24" s="54">
        <v>209256.765625</v>
      </c>
      <c r="F24" s="124">
        <f t="shared" si="0"/>
        <v>1713.7935133645337</v>
      </c>
      <c r="G24" s="131">
        <f t="shared" si="1"/>
        <v>339159.52501790487</v>
      </c>
      <c r="H24" s="54">
        <v>208597.41194677353</v>
      </c>
      <c r="I24" s="124">
        <f t="shared" si="2"/>
        <v>1625.9047600477711</v>
      </c>
      <c r="J24" s="49">
        <f t="shared" si="3"/>
        <v>5.7387043860363862E-2</v>
      </c>
      <c r="K24" s="49">
        <f t="shared" si="4"/>
        <v>5.4055289999999978E-2</v>
      </c>
      <c r="M24" s="131">
        <f t="shared" si="5"/>
        <v>355764.5569880266</v>
      </c>
      <c r="N24" s="124">
        <f t="shared" si="6"/>
        <v>1700.1340717727467</v>
      </c>
      <c r="O24" s="49">
        <f t="shared" si="7"/>
        <v>8.0343320086186942E-3</v>
      </c>
      <c r="P24" s="49">
        <f t="shared" si="8"/>
        <v>8.0343320086186942E-3</v>
      </c>
      <c r="R24" s="131">
        <v>269888</v>
      </c>
      <c r="S24" s="54">
        <v>28187</v>
      </c>
      <c r="T24" s="54">
        <v>60282</v>
      </c>
      <c r="V24" s="124">
        <f t="shared" si="9"/>
        <v>60282</v>
      </c>
      <c r="W24" s="51">
        <f t="shared" si="10"/>
        <v>265.8875557675492</v>
      </c>
      <c r="Y24" s="176">
        <v>-4.093626667890371E-3</v>
      </c>
      <c r="Z24" s="61">
        <v>1.4974993826837313E-2</v>
      </c>
      <c r="AA24" s="117">
        <f t="shared" si="11"/>
        <v>1</v>
      </c>
      <c r="AB24" s="63">
        <f t="shared" si="12"/>
        <v>270.99736202812625</v>
      </c>
      <c r="AC24" s="63">
        <f t="shared" si="12"/>
        <v>27.77112753657547</v>
      </c>
      <c r="AE24" s="124">
        <f t="shared" si="13"/>
        <v>265.8875557675492</v>
      </c>
      <c r="AF24" s="51">
        <v>0</v>
      </c>
      <c r="AG24" s="51">
        <f t="shared" si="14"/>
        <v>0</v>
      </c>
      <c r="AI24" s="124">
        <v>0</v>
      </c>
      <c r="AJ24" s="51">
        <f t="shared" si="15"/>
        <v>0</v>
      </c>
      <c r="AK24" s="51">
        <f t="shared" si="16"/>
        <v>0</v>
      </c>
      <c r="AM24" s="124">
        <f t="shared" si="17"/>
        <v>0</v>
      </c>
      <c r="AN24" s="51">
        <f t="shared" si="18"/>
        <v>0</v>
      </c>
      <c r="AO24" s="51">
        <f t="shared" si="19"/>
        <v>0</v>
      </c>
      <c r="AQ24" s="124">
        <f t="shared" si="20"/>
        <v>270154</v>
      </c>
      <c r="AR24" s="51">
        <f t="shared" si="20"/>
        <v>28187</v>
      </c>
      <c r="AS24" s="51">
        <f t="shared" si="21"/>
        <v>60282</v>
      </c>
      <c r="AU24" s="178">
        <f t="shared" si="22"/>
        <v>358623</v>
      </c>
      <c r="AW24" s="124">
        <f t="shared" si="23"/>
        <v>1291.0168003080546</v>
      </c>
      <c r="AX24" s="51">
        <f t="shared" si="23"/>
        <v>134.70054320973642</v>
      </c>
      <c r="AY24" s="51">
        <f t="shared" si="23"/>
        <v>288.07670719726582</v>
      </c>
      <c r="AZ24" s="65">
        <f t="shared" si="24"/>
        <v>1713.7940507150568</v>
      </c>
      <c r="BB24" s="131">
        <v>270997.36202812631</v>
      </c>
      <c r="BC24" s="54">
        <v>27771.12753657547</v>
      </c>
      <c r="BD24" s="54">
        <v>56996.067423324799</v>
      </c>
      <c r="BE24" s="54">
        <f t="shared" si="25"/>
        <v>355764.5569880266</v>
      </c>
      <c r="BG24" s="122">
        <f t="shared" si="26"/>
        <v>-3.1120672976837627E-3</v>
      </c>
      <c r="BH24" s="49">
        <f t="shared" si="26"/>
        <v>1.4974993826837313E-2</v>
      </c>
      <c r="BI24" s="49">
        <f t="shared" si="26"/>
        <v>5.7651917495811E-2</v>
      </c>
      <c r="BJ24" s="49">
        <f t="shared" si="27"/>
        <v>8.0346480722350844E-3</v>
      </c>
      <c r="BL24" s="131">
        <v>256593</v>
      </c>
      <c r="BM24" s="54">
        <v>26646</v>
      </c>
      <c r="BN24" s="54">
        <v>55920.525017904874</v>
      </c>
      <c r="BO24" s="54">
        <f t="shared" si="28"/>
        <v>339159.52501790487</v>
      </c>
      <c r="BQ24" s="122">
        <f t="shared" si="29"/>
        <v>5.2850233638485955E-2</v>
      </c>
      <c r="BR24" s="49">
        <f t="shared" si="29"/>
        <v>5.7832320048037289E-2</v>
      </c>
      <c r="BS24" s="49">
        <f t="shared" si="29"/>
        <v>7.7994170846905408E-2</v>
      </c>
      <c r="BT24" s="49">
        <f t="shared" si="30"/>
        <v>5.738737539825145E-2</v>
      </c>
      <c r="BV24" s="122">
        <f t="shared" si="31"/>
        <v>4.9532774955141967E-2</v>
      </c>
      <c r="BW24" s="49">
        <f t="shared" si="31"/>
        <v>5.4499163153026942E-2</v>
      </c>
      <c r="BX24" s="49">
        <f t="shared" si="31"/>
        <v>7.4597485346526549E-2</v>
      </c>
      <c r="BY24" s="49">
        <f t="shared" si="31"/>
        <v>5.4055620493234313E-2</v>
      </c>
      <c r="CA24" s="180">
        <v>205532.66388950148</v>
      </c>
      <c r="CB24" s="64">
        <v>199858.53428610528</v>
      </c>
      <c r="CC24" s="64">
        <v>193382.90896695619</v>
      </c>
      <c r="CD24" s="64">
        <v>203039.0186624667</v>
      </c>
      <c r="CF24" s="180">
        <v>203891.85288535774</v>
      </c>
      <c r="CG24" s="64">
        <v>198632.5009295202</v>
      </c>
      <c r="CH24" s="64">
        <v>192113.58926177135</v>
      </c>
      <c r="CI24" s="64">
        <v>201531.77954422237</v>
      </c>
      <c r="CK24" s="163">
        <v>209256.765625</v>
      </c>
      <c r="CL24" s="60">
        <v>208597.41194677353</v>
      </c>
    </row>
    <row r="25" spans="1:90">
      <c r="A25" s="9" t="s">
        <v>74</v>
      </c>
      <c r="B25" s="23" t="s">
        <v>75</v>
      </c>
      <c r="D25" s="131">
        <v>457290.69154482393</v>
      </c>
      <c r="E25" s="54">
        <v>234477.703125</v>
      </c>
      <c r="F25" s="124">
        <f t="shared" si="0"/>
        <v>1950.2523500114737</v>
      </c>
      <c r="G25" s="131">
        <f t="shared" si="1"/>
        <v>432099.47214290989</v>
      </c>
      <c r="H25" s="54">
        <v>233537.333984375</v>
      </c>
      <c r="I25" s="124">
        <f t="shared" si="2"/>
        <v>1850.2372394634763</v>
      </c>
      <c r="J25" s="49">
        <f t="shared" si="3"/>
        <v>5.829958383652567E-2</v>
      </c>
      <c r="K25" s="49">
        <f t="shared" si="4"/>
        <v>5.4055289999999978E-2</v>
      </c>
      <c r="M25" s="131">
        <f t="shared" si="5"/>
        <v>461948.81391619344</v>
      </c>
      <c r="N25" s="124">
        <f t="shared" si="6"/>
        <v>1970.1183002032762</v>
      </c>
      <c r="O25" s="49">
        <f t="shared" si="7"/>
        <v>-1.0083633145153148E-2</v>
      </c>
      <c r="P25" s="49">
        <f t="shared" si="8"/>
        <v>-1.0083633145153148E-2</v>
      </c>
      <c r="R25" s="131">
        <v>341530</v>
      </c>
      <c r="S25" s="54">
        <v>32803</v>
      </c>
      <c r="T25" s="54">
        <v>82804</v>
      </c>
      <c r="V25" s="124">
        <f t="shared" si="9"/>
        <v>82804</v>
      </c>
      <c r="W25" s="51">
        <f t="shared" si="10"/>
        <v>153.6915448239306</v>
      </c>
      <c r="Y25" s="176">
        <v>-2.0731604809145932E-2</v>
      </c>
      <c r="Z25" s="61">
        <v>-3.7240837820009642E-2</v>
      </c>
      <c r="AA25" s="117">
        <f t="shared" si="11"/>
        <v>4</v>
      </c>
      <c r="AB25" s="63">
        <f t="shared" si="12"/>
        <v>348.76036199803804</v>
      </c>
      <c r="AC25" s="63">
        <f t="shared" si="12"/>
        <v>34.071864790903327</v>
      </c>
      <c r="AE25" s="124">
        <f t="shared" si="13"/>
        <v>0</v>
      </c>
      <c r="AF25" s="51">
        <v>0</v>
      </c>
      <c r="AG25" s="51">
        <f t="shared" si="14"/>
        <v>153.6915448239306</v>
      </c>
      <c r="AI25" s="124">
        <v>0</v>
      </c>
      <c r="AJ25" s="51">
        <f t="shared" si="15"/>
        <v>0</v>
      </c>
      <c r="AK25" s="51">
        <f t="shared" si="16"/>
        <v>153.6915448239306</v>
      </c>
      <c r="AM25" s="124">
        <f t="shared" si="17"/>
        <v>140.01307898873074</v>
      </c>
      <c r="AN25" s="51">
        <f t="shared" si="18"/>
        <v>13.678465835199868</v>
      </c>
      <c r="AO25" s="51">
        <f t="shared" si="19"/>
        <v>0</v>
      </c>
      <c r="AQ25" s="124">
        <f t="shared" si="20"/>
        <v>341670</v>
      </c>
      <c r="AR25" s="51">
        <f t="shared" si="20"/>
        <v>32817</v>
      </c>
      <c r="AS25" s="51">
        <f t="shared" si="21"/>
        <v>82804</v>
      </c>
      <c r="AU25" s="178">
        <f t="shared" si="22"/>
        <v>457291</v>
      </c>
      <c r="AW25" s="124">
        <f t="shared" si="23"/>
        <v>1457.153475347103</v>
      </c>
      <c r="AX25" s="51">
        <f t="shared" si="23"/>
        <v>139.95787046116394</v>
      </c>
      <c r="AY25" s="51">
        <f t="shared" si="23"/>
        <v>353.14231970217321</v>
      </c>
      <c r="AZ25" s="65">
        <f t="shared" si="24"/>
        <v>1950.25366551044</v>
      </c>
      <c r="BB25" s="131">
        <v>348760.36199803796</v>
      </c>
      <c r="BC25" s="54">
        <v>34071.864790903332</v>
      </c>
      <c r="BD25" s="54">
        <v>79116.587127252133</v>
      </c>
      <c r="BE25" s="54">
        <f t="shared" si="25"/>
        <v>461948.81391619344</v>
      </c>
      <c r="BG25" s="122">
        <f t="shared" si="26"/>
        <v>-2.0330183044361738E-2</v>
      </c>
      <c r="BH25" s="49">
        <f t="shared" si="26"/>
        <v>-3.6829941613244488E-2</v>
      </c>
      <c r="BI25" s="49">
        <f t="shared" si="26"/>
        <v>4.6607329848758372E-2</v>
      </c>
      <c r="BJ25" s="49">
        <f t="shared" si="27"/>
        <v>-1.0082965419277889E-2</v>
      </c>
      <c r="BL25" s="131">
        <v>324426</v>
      </c>
      <c r="BM25" s="54">
        <v>30927</v>
      </c>
      <c r="BN25" s="54">
        <v>76746.472142909886</v>
      </c>
      <c r="BO25" s="54">
        <f t="shared" si="28"/>
        <v>432099.47214290989</v>
      </c>
      <c r="BQ25" s="122">
        <f t="shared" si="29"/>
        <v>5.3152336742431139E-2</v>
      </c>
      <c r="BR25" s="49">
        <f t="shared" si="29"/>
        <v>6.1111650014550323E-2</v>
      </c>
      <c r="BS25" s="49">
        <f t="shared" si="29"/>
        <v>7.892907241143754E-2</v>
      </c>
      <c r="BT25" s="49">
        <f t="shared" si="30"/>
        <v>5.8300297688765657E-2</v>
      </c>
      <c r="BV25" s="122">
        <f t="shared" si="31"/>
        <v>4.8928685859422894E-2</v>
      </c>
      <c r="BW25" s="49">
        <f t="shared" si="31"/>
        <v>5.6856078430844725E-2</v>
      </c>
      <c r="BX25" s="49">
        <f t="shared" si="31"/>
        <v>7.4602044335433382E-2</v>
      </c>
      <c r="BY25" s="49">
        <f t="shared" si="31"/>
        <v>5.4056000989346709E-2</v>
      </c>
      <c r="CA25" s="180">
        <v>264510.49458217196</v>
      </c>
      <c r="CB25" s="64">
        <v>245202.61010417732</v>
      </c>
      <c r="CC25" s="64">
        <v>268435.98967223556</v>
      </c>
      <c r="CD25" s="64">
        <v>263639.62347432779</v>
      </c>
      <c r="CF25" s="180">
        <v>263221.20827728434</v>
      </c>
      <c r="CG25" s="64">
        <v>244321.87643355681</v>
      </c>
      <c r="CH25" s="64">
        <v>266918.09981918125</v>
      </c>
      <c r="CI25" s="64">
        <v>262337.56020295591</v>
      </c>
      <c r="CK25" s="163">
        <v>234477.703125</v>
      </c>
      <c r="CL25" s="60">
        <v>233537.333984375</v>
      </c>
    </row>
    <row r="26" spans="1:90">
      <c r="A26" s="9" t="s">
        <v>76</v>
      </c>
      <c r="B26" s="23" t="s">
        <v>77</v>
      </c>
      <c r="D26" s="131">
        <v>372215.42816986865</v>
      </c>
      <c r="E26" s="54">
        <v>209249.015625</v>
      </c>
      <c r="F26" s="124">
        <f t="shared" si="0"/>
        <v>1778.8156711662841</v>
      </c>
      <c r="G26" s="131">
        <f t="shared" si="1"/>
        <v>353063.87397605786</v>
      </c>
      <c r="H26" s="54">
        <v>209211.58392333984</v>
      </c>
      <c r="I26" s="124">
        <f t="shared" si="2"/>
        <v>1687.5923758859785</v>
      </c>
      <c r="J26" s="49">
        <f t="shared" si="3"/>
        <v>5.4243879381183913E-2</v>
      </c>
      <c r="K26" s="49">
        <f t="shared" si="4"/>
        <v>5.4055289999999978E-2</v>
      </c>
      <c r="M26" s="131">
        <f t="shared" si="5"/>
        <v>375294.67367961654</v>
      </c>
      <c r="N26" s="124">
        <f t="shared" si="6"/>
        <v>1793.5313700695767</v>
      </c>
      <c r="O26" s="49">
        <f t="shared" si="7"/>
        <v>-8.204873998229445E-3</v>
      </c>
      <c r="P26" s="49">
        <f t="shared" si="8"/>
        <v>-8.204873998229445E-3</v>
      </c>
      <c r="R26" s="131">
        <v>279226</v>
      </c>
      <c r="S26" s="54">
        <v>28039</v>
      </c>
      <c r="T26" s="54">
        <v>64884</v>
      </c>
      <c r="V26" s="124">
        <f t="shared" si="9"/>
        <v>64884</v>
      </c>
      <c r="W26" s="51">
        <f t="shared" si="10"/>
        <v>66.42816986865364</v>
      </c>
      <c r="Y26" s="176">
        <v>-8.1841657684493807E-3</v>
      </c>
      <c r="Z26" s="61">
        <v>-4.3502926807505671E-2</v>
      </c>
      <c r="AA26" s="117">
        <f t="shared" si="11"/>
        <v>4</v>
      </c>
      <c r="AB26" s="63">
        <f t="shared" si="12"/>
        <v>281.53008891649893</v>
      </c>
      <c r="AC26" s="63">
        <f t="shared" si="12"/>
        <v>29.314255930145613</v>
      </c>
      <c r="AE26" s="124">
        <f t="shared" si="13"/>
        <v>0</v>
      </c>
      <c r="AF26" s="51">
        <v>0</v>
      </c>
      <c r="AG26" s="51">
        <f t="shared" si="14"/>
        <v>66.42816986865364</v>
      </c>
      <c r="AI26" s="124">
        <v>0</v>
      </c>
      <c r="AJ26" s="51">
        <f t="shared" si="15"/>
        <v>0</v>
      </c>
      <c r="AK26" s="51">
        <f t="shared" si="16"/>
        <v>66.42816986865364</v>
      </c>
      <c r="AM26" s="124">
        <f t="shared" si="17"/>
        <v>60.163644215270438</v>
      </c>
      <c r="AN26" s="51">
        <f t="shared" si="18"/>
        <v>6.2645256533832043</v>
      </c>
      <c r="AO26" s="51">
        <f t="shared" si="19"/>
        <v>0</v>
      </c>
      <c r="AQ26" s="124">
        <f t="shared" si="20"/>
        <v>279286</v>
      </c>
      <c r="AR26" s="51">
        <f t="shared" si="20"/>
        <v>28045</v>
      </c>
      <c r="AS26" s="51">
        <f t="shared" si="21"/>
        <v>64884</v>
      </c>
      <c r="AU26" s="178">
        <f t="shared" si="22"/>
        <v>372215</v>
      </c>
      <c r="AW26" s="124">
        <f t="shared" si="23"/>
        <v>1334.7063983350579</v>
      </c>
      <c r="AX26" s="51">
        <f t="shared" si="23"/>
        <v>134.02691485182464</v>
      </c>
      <c r="AY26" s="51">
        <f t="shared" si="23"/>
        <v>310.08031175773897</v>
      </c>
      <c r="AZ26" s="65">
        <f t="shared" si="24"/>
        <v>1778.8136249446216</v>
      </c>
      <c r="BB26" s="131">
        <v>281530.08891649893</v>
      </c>
      <c r="BC26" s="54">
        <v>29314.255930145609</v>
      </c>
      <c r="BD26" s="54">
        <v>64450.32883297198</v>
      </c>
      <c r="BE26" s="54">
        <f t="shared" si="25"/>
        <v>375294.67367961654</v>
      </c>
      <c r="BG26" s="122">
        <f t="shared" si="26"/>
        <v>-7.9710446763809895E-3</v>
      </c>
      <c r="BH26" s="49">
        <f t="shared" si="26"/>
        <v>-4.3298248236973258E-2</v>
      </c>
      <c r="BI26" s="49">
        <f t="shared" si="26"/>
        <v>6.7287657779360188E-3</v>
      </c>
      <c r="BJ26" s="49">
        <f t="shared" si="27"/>
        <v>-8.2060148880386263E-3</v>
      </c>
      <c r="BL26" s="131">
        <v>266262</v>
      </c>
      <c r="BM26" s="54">
        <v>26433</v>
      </c>
      <c r="BN26" s="54">
        <v>60368.873976057832</v>
      </c>
      <c r="BO26" s="54">
        <f t="shared" si="28"/>
        <v>353063.87397605786</v>
      </c>
      <c r="BQ26" s="122">
        <f t="shared" si="29"/>
        <v>4.8914227339988514E-2</v>
      </c>
      <c r="BR26" s="49">
        <f t="shared" si="29"/>
        <v>6.0984375591117246E-2</v>
      </c>
      <c r="BS26" s="49">
        <f t="shared" si="29"/>
        <v>7.4792284940296438E-2</v>
      </c>
      <c r="BT26" s="49">
        <f t="shared" si="30"/>
        <v>5.4242666654818361E-2</v>
      </c>
      <c r="BV26" s="122">
        <f t="shared" si="31"/>
        <v>4.8726591358487559E-2</v>
      </c>
      <c r="BW26" s="49">
        <f t="shared" si="31"/>
        <v>6.0794580430099998E-2</v>
      </c>
      <c r="BX26" s="49">
        <f t="shared" si="31"/>
        <v>7.4600019738778611E-2</v>
      </c>
      <c r="BY26" s="49">
        <f t="shared" si="31"/>
        <v>5.4054077490574226E-2</v>
      </c>
      <c r="CA26" s="180">
        <v>213521.00517513775</v>
      </c>
      <c r="CB26" s="64">
        <v>210963.85863953739</v>
      </c>
      <c r="CC26" s="64">
        <v>218674.59698625581</v>
      </c>
      <c r="CD26" s="64">
        <v>214185.08605320269</v>
      </c>
      <c r="CF26" s="180">
        <v>213034.32913412366</v>
      </c>
      <c r="CG26" s="64">
        <v>210831.12480777898</v>
      </c>
      <c r="CH26" s="64">
        <v>217657.49134247587</v>
      </c>
      <c r="CI26" s="64">
        <v>213623.35897798996</v>
      </c>
      <c r="CK26" s="163">
        <v>209249.015625</v>
      </c>
      <c r="CL26" s="60">
        <v>209211.58392333984</v>
      </c>
    </row>
    <row r="27" spans="1:90">
      <c r="A27" s="9" t="s">
        <v>78</v>
      </c>
      <c r="B27" s="23" t="s">
        <v>79</v>
      </c>
      <c r="D27" s="131">
        <v>271747.63815018459</v>
      </c>
      <c r="E27" s="54">
        <v>131605.6875</v>
      </c>
      <c r="F27" s="124">
        <f t="shared" si="0"/>
        <v>2064.8624182764488</v>
      </c>
      <c r="G27" s="131">
        <f t="shared" si="1"/>
        <v>257367.81080067105</v>
      </c>
      <c r="H27" s="54">
        <v>131379.166015625</v>
      </c>
      <c r="I27" s="124">
        <f t="shared" si="2"/>
        <v>1958.9697408344193</v>
      </c>
      <c r="J27" s="49">
        <f t="shared" si="3"/>
        <v>5.5872672284766001E-2</v>
      </c>
      <c r="K27" s="49">
        <f t="shared" si="4"/>
        <v>5.4055289999999978E-2</v>
      </c>
      <c r="M27" s="131">
        <f t="shared" si="5"/>
        <v>263447.84570916626</v>
      </c>
      <c r="N27" s="124">
        <f t="shared" si="6"/>
        <v>2001.7968122324974</v>
      </c>
      <c r="O27" s="49">
        <f t="shared" si="7"/>
        <v>3.1504499187216428E-2</v>
      </c>
      <c r="P27" s="49">
        <f t="shared" si="8"/>
        <v>3.150449918721665E-2</v>
      </c>
      <c r="R27" s="131">
        <v>212048</v>
      </c>
      <c r="S27" s="54">
        <v>19319</v>
      </c>
      <c r="T27" s="54">
        <v>40031</v>
      </c>
      <c r="V27" s="124">
        <f t="shared" si="9"/>
        <v>40031</v>
      </c>
      <c r="W27" s="51">
        <f t="shared" si="10"/>
        <v>349.6381501845899</v>
      </c>
      <c r="Y27" s="176">
        <v>3.6087530839436166E-2</v>
      </c>
      <c r="Z27" s="61">
        <v>-1.308765471755291E-3</v>
      </c>
      <c r="AA27" s="117">
        <f t="shared" si="11"/>
        <v>3</v>
      </c>
      <c r="AB27" s="63">
        <f t="shared" si="12"/>
        <v>204.66224492461473</v>
      </c>
      <c r="AC27" s="63">
        <f t="shared" si="12"/>
        <v>19.344317174392526</v>
      </c>
      <c r="AE27" s="124">
        <f t="shared" si="13"/>
        <v>0</v>
      </c>
      <c r="AF27" s="51">
        <v>0</v>
      </c>
      <c r="AG27" s="51">
        <f t="shared" si="14"/>
        <v>349.6381501845899</v>
      </c>
      <c r="AI27" s="124">
        <v>0</v>
      </c>
      <c r="AJ27" s="51">
        <f t="shared" si="15"/>
        <v>25.284040148840468</v>
      </c>
      <c r="AK27" s="51">
        <f t="shared" si="16"/>
        <v>324.35411003574944</v>
      </c>
      <c r="AM27" s="124">
        <f t="shared" si="17"/>
        <v>296.34417710094476</v>
      </c>
      <c r="AN27" s="51">
        <f t="shared" si="18"/>
        <v>28.00993293480467</v>
      </c>
      <c r="AO27" s="51">
        <f t="shared" si="19"/>
        <v>0</v>
      </c>
      <c r="AQ27" s="124">
        <f t="shared" si="20"/>
        <v>212344</v>
      </c>
      <c r="AR27" s="51">
        <f t="shared" si="20"/>
        <v>19372</v>
      </c>
      <c r="AS27" s="51">
        <f t="shared" si="21"/>
        <v>40031</v>
      </c>
      <c r="AU27" s="178">
        <f t="shared" si="22"/>
        <v>271747</v>
      </c>
      <c r="AW27" s="124">
        <f t="shared" si="23"/>
        <v>1613.4864992061987</v>
      </c>
      <c r="AX27" s="51">
        <f t="shared" si="23"/>
        <v>147.19728583158687</v>
      </c>
      <c r="AY27" s="51">
        <f t="shared" si="23"/>
        <v>304.17378428268916</v>
      </c>
      <c r="AZ27" s="65">
        <f t="shared" si="24"/>
        <v>2064.8575693204748</v>
      </c>
      <c r="BB27" s="131">
        <v>204662.24492461476</v>
      </c>
      <c r="BC27" s="54">
        <v>19344.317174392527</v>
      </c>
      <c r="BD27" s="54">
        <v>39441.283610159007</v>
      </c>
      <c r="BE27" s="54">
        <f t="shared" si="25"/>
        <v>263447.84570916626</v>
      </c>
      <c r="BG27" s="122">
        <f t="shared" si="26"/>
        <v>3.7533816157517164E-2</v>
      </c>
      <c r="BH27" s="49">
        <f t="shared" si="26"/>
        <v>1.431057263893365E-3</v>
      </c>
      <c r="BI27" s="49">
        <f t="shared" si="26"/>
        <v>1.495175450347408E-2</v>
      </c>
      <c r="BJ27" s="49">
        <f t="shared" si="27"/>
        <v>3.1502076885440156E-2</v>
      </c>
      <c r="BL27" s="131">
        <v>201891</v>
      </c>
      <c r="BM27" s="54">
        <v>18289</v>
      </c>
      <c r="BN27" s="54">
        <v>37187.810800671039</v>
      </c>
      <c r="BO27" s="54">
        <f t="shared" si="28"/>
        <v>257367.81080067105</v>
      </c>
      <c r="BQ27" s="122">
        <f t="shared" si="29"/>
        <v>5.1775462997359911E-2</v>
      </c>
      <c r="BR27" s="49">
        <f t="shared" si="29"/>
        <v>5.921592213899074E-2</v>
      </c>
      <c r="BS27" s="49">
        <f t="shared" si="29"/>
        <v>7.6454868896925099E-2</v>
      </c>
      <c r="BT27" s="49">
        <f t="shared" si="30"/>
        <v>5.5870192758741943E-2</v>
      </c>
      <c r="BV27" s="122">
        <f t="shared" si="31"/>
        <v>4.9965132884481012E-2</v>
      </c>
      <c r="BW27" s="49">
        <f t="shared" si="31"/>
        <v>5.7392785407482938E-2</v>
      </c>
      <c r="BX27" s="49">
        <f t="shared" si="31"/>
        <v>7.4602060257745073E-2</v>
      </c>
      <c r="BY27" s="49">
        <f t="shared" si="31"/>
        <v>5.4052814741769817E-2</v>
      </c>
      <c r="CA27" s="180">
        <v>155222.0880755136</v>
      </c>
      <c r="CB27" s="64">
        <v>139213.89659630528</v>
      </c>
      <c r="CC27" s="64">
        <v>133820.98981099061</v>
      </c>
      <c r="CD27" s="64">
        <v>150352.78532068693</v>
      </c>
      <c r="CF27" s="180">
        <v>154471.88636319301</v>
      </c>
      <c r="CG27" s="64">
        <v>138796.07040486793</v>
      </c>
      <c r="CH27" s="64">
        <v>133000.2172809857</v>
      </c>
      <c r="CI27" s="64">
        <v>149688.25363303174</v>
      </c>
      <c r="CK27" s="163">
        <v>131605.6875</v>
      </c>
      <c r="CL27" s="60">
        <v>131379.166015625</v>
      </c>
    </row>
    <row r="28" spans="1:90">
      <c r="A28" s="9" t="s">
        <v>80</v>
      </c>
      <c r="B28" s="23" t="s">
        <v>81</v>
      </c>
      <c r="D28" s="131">
        <v>555714.30719935906</v>
      </c>
      <c r="E28" s="54">
        <v>275610.5</v>
      </c>
      <c r="F28" s="124">
        <f t="shared" si="0"/>
        <v>2016.3031060114149</v>
      </c>
      <c r="G28" s="131">
        <f t="shared" si="1"/>
        <v>522132.30102155893</v>
      </c>
      <c r="H28" s="54">
        <v>272953.16479492188</v>
      </c>
      <c r="I28" s="124">
        <f t="shared" si="2"/>
        <v>1912.9007037300814</v>
      </c>
      <c r="J28" s="49">
        <f t="shared" si="3"/>
        <v>6.431704399842042E-2</v>
      </c>
      <c r="K28" s="49">
        <f t="shared" si="4"/>
        <v>5.4055289999999978E-2</v>
      </c>
      <c r="M28" s="131">
        <f t="shared" si="5"/>
        <v>544641.02074386878</v>
      </c>
      <c r="N28" s="124">
        <f t="shared" si="6"/>
        <v>1976.125803421382</v>
      </c>
      <c r="O28" s="49">
        <f t="shared" si="7"/>
        <v>2.033134860162833E-2</v>
      </c>
      <c r="P28" s="49">
        <f t="shared" si="8"/>
        <v>2.033134860162833E-2</v>
      </c>
      <c r="R28" s="131">
        <v>418831</v>
      </c>
      <c r="S28" s="54">
        <v>41276</v>
      </c>
      <c r="T28" s="54">
        <v>95226</v>
      </c>
      <c r="V28" s="124">
        <f t="shared" si="9"/>
        <v>95226</v>
      </c>
      <c r="W28" s="51">
        <f t="shared" si="10"/>
        <v>381.30719935905654</v>
      </c>
      <c r="Y28" s="176">
        <v>2.3595916001840411E-2</v>
      </c>
      <c r="Z28" s="61">
        <v>-9.8881162186492677E-3</v>
      </c>
      <c r="AA28" s="117">
        <f t="shared" si="11"/>
        <v>3</v>
      </c>
      <c r="AB28" s="63">
        <f t="shared" si="12"/>
        <v>409.17611476602156</v>
      </c>
      <c r="AC28" s="63">
        <f t="shared" si="12"/>
        <v>41.688217943978437</v>
      </c>
      <c r="AE28" s="124">
        <f t="shared" si="13"/>
        <v>0</v>
      </c>
      <c r="AF28" s="51">
        <v>0</v>
      </c>
      <c r="AG28" s="51">
        <f t="shared" si="14"/>
        <v>381.30719935905654</v>
      </c>
      <c r="AI28" s="124">
        <v>0</v>
      </c>
      <c r="AJ28" s="51">
        <f t="shared" si="15"/>
        <v>381.30719935905654</v>
      </c>
      <c r="AK28" s="51">
        <f t="shared" si="16"/>
        <v>0</v>
      </c>
      <c r="AM28" s="124">
        <f t="shared" si="17"/>
        <v>0</v>
      </c>
      <c r="AN28" s="51">
        <f t="shared" si="18"/>
        <v>0</v>
      </c>
      <c r="AO28" s="51">
        <f t="shared" si="19"/>
        <v>0</v>
      </c>
      <c r="AQ28" s="124">
        <f t="shared" si="20"/>
        <v>418831</v>
      </c>
      <c r="AR28" s="51">
        <f t="shared" si="20"/>
        <v>41657</v>
      </c>
      <c r="AS28" s="51">
        <f t="shared" si="21"/>
        <v>95226</v>
      </c>
      <c r="AU28" s="178">
        <f t="shared" si="22"/>
        <v>555714</v>
      </c>
      <c r="AW28" s="124">
        <f t="shared" si="23"/>
        <v>1519.6481991796393</v>
      </c>
      <c r="AX28" s="51">
        <f t="shared" si="23"/>
        <v>151.14445930035322</v>
      </c>
      <c r="AY28" s="51">
        <f t="shared" si="23"/>
        <v>345.50933291728722</v>
      </c>
      <c r="AZ28" s="65">
        <f t="shared" si="24"/>
        <v>2016.3019913972798</v>
      </c>
      <c r="BB28" s="131">
        <v>409176.11476602155</v>
      </c>
      <c r="BC28" s="54">
        <v>41688.217943978438</v>
      </c>
      <c r="BD28" s="54">
        <v>93776.688033868806</v>
      </c>
      <c r="BE28" s="54">
        <f t="shared" si="25"/>
        <v>544641.02074386878</v>
      </c>
      <c r="BG28" s="122">
        <f t="shared" si="26"/>
        <v>2.3595916001840411E-2</v>
      </c>
      <c r="BH28" s="49">
        <f t="shared" si="26"/>
        <v>-7.4884333075564413E-4</v>
      </c>
      <c r="BI28" s="49">
        <f t="shared" si="26"/>
        <v>1.5454928047872185E-2</v>
      </c>
      <c r="BJ28" s="49">
        <f t="shared" si="27"/>
        <v>2.0330784561559012E-2</v>
      </c>
      <c r="BL28" s="131">
        <v>395606</v>
      </c>
      <c r="BM28" s="54">
        <v>38765</v>
      </c>
      <c r="BN28" s="54">
        <v>87761.301021558931</v>
      </c>
      <c r="BO28" s="54">
        <f t="shared" si="28"/>
        <v>522132.30102155893</v>
      </c>
      <c r="BQ28" s="122">
        <f t="shared" si="29"/>
        <v>5.8707400797763487E-2</v>
      </c>
      <c r="BR28" s="49">
        <f t="shared" si="29"/>
        <v>7.4603379337030873E-2</v>
      </c>
      <c r="BS28" s="49">
        <f t="shared" si="29"/>
        <v>8.5056840447332638E-2</v>
      </c>
      <c r="BT28" s="49">
        <f t="shared" si="30"/>
        <v>6.4316455643020021E-2</v>
      </c>
      <c r="BV28" s="122">
        <f t="shared" si="31"/>
        <v>4.8499732918576344E-2</v>
      </c>
      <c r="BW28" s="49">
        <f t="shared" si="31"/>
        <v>6.4242448271602415E-2</v>
      </c>
      <c r="BX28" s="49">
        <f t="shared" si="31"/>
        <v>7.4595120949593863E-2</v>
      </c>
      <c r="BY28" s="49">
        <f t="shared" si="31"/>
        <v>5.4054707317306105E-2</v>
      </c>
      <c r="CA28" s="180">
        <v>310331.64396297076</v>
      </c>
      <c r="CB28" s="64">
        <v>300014.68699137494</v>
      </c>
      <c r="CC28" s="64">
        <v>318176.49085478659</v>
      </c>
      <c r="CD28" s="64">
        <v>310833.03888217575</v>
      </c>
      <c r="CF28" s="180">
        <v>308234.67397839465</v>
      </c>
      <c r="CG28" s="64">
        <v>298012.00231486198</v>
      </c>
      <c r="CH28" s="64">
        <v>316154.10449735261</v>
      </c>
      <c r="CI28" s="64">
        <v>308733.9365801469</v>
      </c>
      <c r="CK28" s="163">
        <v>275610.5</v>
      </c>
      <c r="CL28" s="60">
        <v>272953.16479492188</v>
      </c>
    </row>
    <row r="29" spans="1:90">
      <c r="A29" s="9" t="s">
        <v>82</v>
      </c>
      <c r="B29" s="23" t="s">
        <v>83</v>
      </c>
      <c r="D29" s="131">
        <v>621473.50991065672</v>
      </c>
      <c r="E29" s="54">
        <v>323764.0625</v>
      </c>
      <c r="F29" s="124">
        <f t="shared" si="0"/>
        <v>1919.5259199302168</v>
      </c>
      <c r="G29" s="131">
        <f t="shared" si="1"/>
        <v>590365.60126876563</v>
      </c>
      <c r="H29" s="54">
        <v>324183.16345214844</v>
      </c>
      <c r="I29" s="124">
        <f t="shared" si="2"/>
        <v>1821.0865579264034</v>
      </c>
      <c r="J29" s="49">
        <f t="shared" si="3"/>
        <v>5.2692617210482018E-2</v>
      </c>
      <c r="K29" s="49">
        <f t="shared" si="4"/>
        <v>5.4055289999999978E-2</v>
      </c>
      <c r="M29" s="131">
        <f t="shared" si="5"/>
        <v>617238.98866312846</v>
      </c>
      <c r="N29" s="124">
        <f t="shared" si="6"/>
        <v>1906.4468857260169</v>
      </c>
      <c r="O29" s="49">
        <f t="shared" si="7"/>
        <v>6.8604241230771912E-3</v>
      </c>
      <c r="P29" s="49">
        <f t="shared" si="8"/>
        <v>6.8604241230769691E-3</v>
      </c>
      <c r="R29" s="131">
        <v>479569</v>
      </c>
      <c r="S29" s="54">
        <v>49233</v>
      </c>
      <c r="T29" s="54">
        <v>91908</v>
      </c>
      <c r="V29" s="124">
        <f t="shared" si="9"/>
        <v>91908</v>
      </c>
      <c r="W29" s="51">
        <f t="shared" si="10"/>
        <v>763.50991065672133</v>
      </c>
      <c r="Y29" s="176">
        <v>6.3553230740247546E-3</v>
      </c>
      <c r="Z29" s="61">
        <v>1.7489099924962836E-2</v>
      </c>
      <c r="AA29" s="117">
        <f t="shared" si="11"/>
        <v>2</v>
      </c>
      <c r="AB29" s="63">
        <f t="shared" si="12"/>
        <v>476.54043159935094</v>
      </c>
      <c r="AC29" s="63">
        <f t="shared" si="12"/>
        <v>48.386759134452454</v>
      </c>
      <c r="AE29" s="124">
        <f t="shared" si="13"/>
        <v>0</v>
      </c>
      <c r="AF29" s="51">
        <v>0</v>
      </c>
      <c r="AG29" s="51">
        <f t="shared" si="14"/>
        <v>763.50991065672133</v>
      </c>
      <c r="AI29" s="124">
        <v>0</v>
      </c>
      <c r="AJ29" s="51">
        <f t="shared" si="15"/>
        <v>0</v>
      </c>
      <c r="AK29" s="51">
        <f t="shared" si="16"/>
        <v>763.50991065672133</v>
      </c>
      <c r="AM29" s="124">
        <f t="shared" si="17"/>
        <v>693.13106422647672</v>
      </c>
      <c r="AN29" s="51">
        <f t="shared" si="18"/>
        <v>70.378846430244636</v>
      </c>
      <c r="AO29" s="51">
        <f t="shared" si="19"/>
        <v>0</v>
      </c>
      <c r="AQ29" s="124">
        <f t="shared" si="20"/>
        <v>480262</v>
      </c>
      <c r="AR29" s="51">
        <f t="shared" si="20"/>
        <v>49303</v>
      </c>
      <c r="AS29" s="51">
        <f t="shared" si="21"/>
        <v>91908</v>
      </c>
      <c r="AU29" s="178">
        <f t="shared" si="22"/>
        <v>621473</v>
      </c>
      <c r="AW29" s="124">
        <f t="shared" si="23"/>
        <v>1483.3703169263883</v>
      </c>
      <c r="AX29" s="51">
        <f t="shared" si="23"/>
        <v>152.28064418051341</v>
      </c>
      <c r="AY29" s="51">
        <f t="shared" si="23"/>
        <v>283.87338387811337</v>
      </c>
      <c r="AZ29" s="65">
        <f t="shared" si="24"/>
        <v>1919.5243449850152</v>
      </c>
      <c r="BB29" s="131">
        <v>476540.43159935094</v>
      </c>
      <c r="BC29" s="54">
        <v>48386.759134452455</v>
      </c>
      <c r="BD29" s="54">
        <v>92311.797929324981</v>
      </c>
      <c r="BE29" s="54">
        <f t="shared" si="25"/>
        <v>617238.98866312846</v>
      </c>
      <c r="BG29" s="122">
        <f t="shared" si="26"/>
        <v>7.8095543502130216E-3</v>
      </c>
      <c r="BH29" s="49">
        <f t="shared" si="26"/>
        <v>1.8935776686377803E-2</v>
      </c>
      <c r="BI29" s="49">
        <f t="shared" si="26"/>
        <v>-4.3742830102185826E-3</v>
      </c>
      <c r="BJ29" s="49">
        <f t="shared" si="27"/>
        <v>6.8595980076402441E-3</v>
      </c>
      <c r="BL29" s="131">
        <v>457978</v>
      </c>
      <c r="BM29" s="54">
        <v>46749</v>
      </c>
      <c r="BN29" s="54">
        <v>85638.601268765633</v>
      </c>
      <c r="BO29" s="54">
        <f t="shared" si="28"/>
        <v>590365.60126876563</v>
      </c>
      <c r="BQ29" s="122">
        <f t="shared" si="29"/>
        <v>4.8657359087117769E-2</v>
      </c>
      <c r="BR29" s="49">
        <f t="shared" si="29"/>
        <v>5.4632184645660775E-2</v>
      </c>
      <c r="BS29" s="49">
        <f t="shared" si="29"/>
        <v>7.3207626448249297E-2</v>
      </c>
      <c r="BT29" s="49">
        <f t="shared" si="30"/>
        <v>5.2691753490347049E-2</v>
      </c>
      <c r="BV29" s="122">
        <f t="shared" si="31"/>
        <v>5.0014808379905906E-2</v>
      </c>
      <c r="BW29" s="49">
        <f t="shared" si="31"/>
        <v>5.5997368135571657E-2</v>
      </c>
      <c r="BX29" s="49">
        <f t="shared" si="31"/>
        <v>7.4596855180506738E-2</v>
      </c>
      <c r="BY29" s="49">
        <f t="shared" si="31"/>
        <v>5.4054425161810249E-2</v>
      </c>
      <c r="CA29" s="180">
        <v>361422.79623925593</v>
      </c>
      <c r="CB29" s="64">
        <v>348221.61061808222</v>
      </c>
      <c r="CC29" s="64">
        <v>313206.24075613392</v>
      </c>
      <c r="CD29" s="64">
        <v>352265.55337437062</v>
      </c>
      <c r="CF29" s="180">
        <v>359298.87540302059</v>
      </c>
      <c r="CG29" s="64">
        <v>347763.72610850533</v>
      </c>
      <c r="CH29" s="64">
        <v>311399.79929550277</v>
      </c>
      <c r="CI29" s="64">
        <v>350479.94689471973</v>
      </c>
      <c r="CK29" s="163">
        <v>323764.0625</v>
      </c>
      <c r="CL29" s="60">
        <v>324183.16345214844</v>
      </c>
    </row>
    <row r="30" spans="1:90">
      <c r="A30" s="9" t="s">
        <v>84</v>
      </c>
      <c r="B30" s="23" t="s">
        <v>85</v>
      </c>
      <c r="D30" s="131">
        <v>377569</v>
      </c>
      <c r="E30" s="54">
        <v>165618.96875</v>
      </c>
      <c r="F30" s="124">
        <f t="shared" si="0"/>
        <v>2279.7449039181993</v>
      </c>
      <c r="G30" s="131">
        <f t="shared" si="1"/>
        <v>358444.08098565176</v>
      </c>
      <c r="H30" s="54">
        <v>165151.58276367188</v>
      </c>
      <c r="I30" s="124">
        <f t="shared" si="2"/>
        <v>2170.3944642091442</v>
      </c>
      <c r="J30" s="49">
        <f t="shared" si="3"/>
        <v>5.3355376832443291E-2</v>
      </c>
      <c r="K30" s="49">
        <f t="shared" si="4"/>
        <v>5.0382749086535616E-2</v>
      </c>
      <c r="M30" s="131">
        <f t="shared" si="5"/>
        <v>358640.79820273811</v>
      </c>
      <c r="N30" s="124">
        <f t="shared" si="6"/>
        <v>2165.457259573343</v>
      </c>
      <c r="O30" s="49">
        <f t="shared" si="7"/>
        <v>5.2777603362799352E-2</v>
      </c>
      <c r="P30" s="49">
        <f t="shared" si="8"/>
        <v>5.2777603362799352E-2</v>
      </c>
      <c r="R30" s="131">
        <v>288479</v>
      </c>
      <c r="S30" s="54">
        <v>32241</v>
      </c>
      <c r="T30" s="54">
        <v>56849</v>
      </c>
      <c r="V30" s="124">
        <f t="shared" si="9"/>
        <v>56849</v>
      </c>
      <c r="W30" s="51">
        <f t="shared" si="10"/>
        <v>0</v>
      </c>
      <c r="Y30" s="176">
        <v>4.798850923235598E-2</v>
      </c>
      <c r="Z30" s="61">
        <v>0.24406546696237474</v>
      </c>
      <c r="AA30" s="117">
        <f t="shared" si="11"/>
        <v>2</v>
      </c>
      <c r="AB30" s="63">
        <f t="shared" si="12"/>
        <v>275.26923955617491</v>
      </c>
      <c r="AC30" s="63">
        <f t="shared" si="12"/>
        <v>25.915838720869417</v>
      </c>
      <c r="AE30" s="124">
        <f t="shared" si="13"/>
        <v>0</v>
      </c>
      <c r="AF30" s="51">
        <v>0</v>
      </c>
      <c r="AG30" s="51">
        <f t="shared" si="14"/>
        <v>0</v>
      </c>
      <c r="AI30" s="124">
        <v>0</v>
      </c>
      <c r="AJ30" s="51">
        <f t="shared" si="15"/>
        <v>0</v>
      </c>
      <c r="AK30" s="51">
        <f t="shared" si="16"/>
        <v>0</v>
      </c>
      <c r="AM30" s="124">
        <f t="shared" si="17"/>
        <v>0</v>
      </c>
      <c r="AN30" s="51">
        <f t="shared" si="18"/>
        <v>0</v>
      </c>
      <c r="AO30" s="51">
        <f t="shared" si="19"/>
        <v>0</v>
      </c>
      <c r="AQ30" s="124">
        <f t="shared" si="20"/>
        <v>288479</v>
      </c>
      <c r="AR30" s="51">
        <f t="shared" si="20"/>
        <v>32241</v>
      </c>
      <c r="AS30" s="51">
        <f t="shared" si="21"/>
        <v>56849</v>
      </c>
      <c r="AU30" s="178">
        <f t="shared" si="22"/>
        <v>377569</v>
      </c>
      <c r="AW30" s="124">
        <f t="shared" si="23"/>
        <v>1741.8234286644779</v>
      </c>
      <c r="AX30" s="51">
        <f t="shared" si="23"/>
        <v>194.66973042603249</v>
      </c>
      <c r="AY30" s="51">
        <f t="shared" si="23"/>
        <v>343.25174482768898</v>
      </c>
      <c r="AZ30" s="65">
        <f t="shared" si="24"/>
        <v>2279.7449039181993</v>
      </c>
      <c r="BB30" s="131">
        <v>275269.2395561749</v>
      </c>
      <c r="BC30" s="54">
        <v>25915.838720869411</v>
      </c>
      <c r="BD30" s="54">
        <v>57455.719925693826</v>
      </c>
      <c r="BE30" s="54">
        <f t="shared" si="25"/>
        <v>358640.79820273811</v>
      </c>
      <c r="BG30" s="122">
        <f t="shared" si="26"/>
        <v>4.798850923235598E-2</v>
      </c>
      <c r="BH30" s="49">
        <f t="shared" si="26"/>
        <v>0.24406546696237497</v>
      </c>
      <c r="BI30" s="49">
        <f t="shared" si="26"/>
        <v>-1.0559782846311649E-2</v>
      </c>
      <c r="BJ30" s="49">
        <f t="shared" si="27"/>
        <v>5.2777603362799352E-2</v>
      </c>
      <c r="BL30" s="131">
        <v>274946</v>
      </c>
      <c r="BM30" s="54">
        <v>30745</v>
      </c>
      <c r="BN30" s="54">
        <v>52753.080985651781</v>
      </c>
      <c r="BO30" s="54">
        <f t="shared" si="28"/>
        <v>358444.08098565176</v>
      </c>
      <c r="BQ30" s="122">
        <f t="shared" si="29"/>
        <v>4.9220574221847224E-2</v>
      </c>
      <c r="BR30" s="49">
        <f t="shared" si="29"/>
        <v>4.8658318425760294E-2</v>
      </c>
      <c r="BS30" s="49">
        <f t="shared" si="29"/>
        <v>7.7643218894878574E-2</v>
      </c>
      <c r="BT30" s="49">
        <f t="shared" si="30"/>
        <v>5.3355376832443291E-2</v>
      </c>
      <c r="BV30" s="122">
        <f t="shared" si="31"/>
        <v>4.625961512000254E-2</v>
      </c>
      <c r="BW30" s="49">
        <f t="shared" si="31"/>
        <v>4.5698946041196731E-2</v>
      </c>
      <c r="BX30" s="49">
        <f t="shared" si="31"/>
        <v>7.460204950121252E-2</v>
      </c>
      <c r="BY30" s="49">
        <f t="shared" si="31"/>
        <v>5.0382749086535616E-2</v>
      </c>
      <c r="CA30" s="180">
        <v>208772.58608497435</v>
      </c>
      <c r="CB30" s="64">
        <v>186506.70682083338</v>
      </c>
      <c r="CC30" s="64">
        <v>194942.47161821532</v>
      </c>
      <c r="CD30" s="64">
        <v>204680.52336607105</v>
      </c>
      <c r="CF30" s="180">
        <v>208169.29058073094</v>
      </c>
      <c r="CG30" s="64">
        <v>186168.94798933057</v>
      </c>
      <c r="CH30" s="64">
        <v>193960.15454020846</v>
      </c>
      <c r="CI30" s="64">
        <v>204084.61540626932</v>
      </c>
      <c r="CK30" s="163">
        <v>165618.96875</v>
      </c>
      <c r="CL30" s="60">
        <v>165151.58276367188</v>
      </c>
    </row>
    <row r="31" spans="1:90">
      <c r="A31" s="9" t="s">
        <v>86</v>
      </c>
      <c r="B31" s="23" t="s">
        <v>87</v>
      </c>
      <c r="D31" s="131">
        <v>655065.91602372867</v>
      </c>
      <c r="E31" s="54">
        <v>346843</v>
      </c>
      <c r="F31" s="124">
        <f t="shared" si="0"/>
        <v>1888.6525489161627</v>
      </c>
      <c r="G31" s="131">
        <f t="shared" si="1"/>
        <v>619882.15069385211</v>
      </c>
      <c r="H31" s="54">
        <v>345955.67114257813</v>
      </c>
      <c r="I31" s="124">
        <f t="shared" si="2"/>
        <v>1791.7964710524463</v>
      </c>
      <c r="J31" s="49">
        <f t="shared" si="3"/>
        <v>5.6758797281861284E-2</v>
      </c>
      <c r="K31" s="49">
        <f t="shared" si="4"/>
        <v>5.4055289999999756E-2</v>
      </c>
      <c r="M31" s="131">
        <f t="shared" si="5"/>
        <v>662622.62073589663</v>
      </c>
      <c r="N31" s="124">
        <f t="shared" si="6"/>
        <v>1910.4396534913394</v>
      </c>
      <c r="O31" s="49">
        <f t="shared" si="7"/>
        <v>-1.1404235949228014E-2</v>
      </c>
      <c r="P31" s="49">
        <f t="shared" si="8"/>
        <v>-1.1404235949228014E-2</v>
      </c>
      <c r="R31" s="131">
        <v>512458</v>
      </c>
      <c r="S31" s="54">
        <v>47887</v>
      </c>
      <c r="T31" s="54">
        <v>93819</v>
      </c>
      <c r="V31" s="124">
        <f t="shared" si="9"/>
        <v>93819</v>
      </c>
      <c r="W31" s="51">
        <f t="shared" si="10"/>
        <v>901.91602372867055</v>
      </c>
      <c r="Y31" s="176">
        <v>-6.9656254235461734E-3</v>
      </c>
      <c r="Z31" s="61">
        <v>-1.9609938711419472E-2</v>
      </c>
      <c r="AA31" s="117">
        <f t="shared" si="11"/>
        <v>4</v>
      </c>
      <c r="AB31" s="63">
        <f t="shared" si="12"/>
        <v>516.05262931464199</v>
      </c>
      <c r="AC31" s="63">
        <f t="shared" si="12"/>
        <v>48.844844405153893</v>
      </c>
      <c r="AE31" s="124">
        <f t="shared" si="13"/>
        <v>0</v>
      </c>
      <c r="AF31" s="51">
        <v>0</v>
      </c>
      <c r="AG31" s="51">
        <f t="shared" si="14"/>
        <v>901.91602372867055</v>
      </c>
      <c r="AI31" s="124">
        <v>0</v>
      </c>
      <c r="AJ31" s="51">
        <f t="shared" si="15"/>
        <v>0</v>
      </c>
      <c r="AK31" s="51">
        <f t="shared" si="16"/>
        <v>901.91602372867055</v>
      </c>
      <c r="AM31" s="124">
        <f t="shared" si="17"/>
        <v>823.93028313852244</v>
      </c>
      <c r="AN31" s="51">
        <f t="shared" si="18"/>
        <v>77.985740590148083</v>
      </c>
      <c r="AO31" s="51">
        <f t="shared" si="19"/>
        <v>0</v>
      </c>
      <c r="AQ31" s="124">
        <f t="shared" si="20"/>
        <v>513282</v>
      </c>
      <c r="AR31" s="51">
        <f t="shared" si="20"/>
        <v>47965</v>
      </c>
      <c r="AS31" s="51">
        <f t="shared" si="21"/>
        <v>93819</v>
      </c>
      <c r="AU31" s="178">
        <f t="shared" si="22"/>
        <v>655066</v>
      </c>
      <c r="AW31" s="124">
        <f t="shared" si="23"/>
        <v>1479.8684130860361</v>
      </c>
      <c r="AX31" s="51">
        <f t="shared" si="23"/>
        <v>138.29023506312654</v>
      </c>
      <c r="AY31" s="51">
        <f t="shared" si="23"/>
        <v>270.49414288309123</v>
      </c>
      <c r="AZ31" s="65">
        <f t="shared" si="24"/>
        <v>1888.6527910322536</v>
      </c>
      <c r="BB31" s="131">
        <v>516052.62931464193</v>
      </c>
      <c r="BC31" s="54">
        <v>48844.844405153897</v>
      </c>
      <c r="BD31" s="54">
        <v>97725.147016100862</v>
      </c>
      <c r="BE31" s="54">
        <f t="shared" si="25"/>
        <v>662622.62073589663</v>
      </c>
      <c r="BG31" s="122">
        <f t="shared" si="26"/>
        <v>-5.3688890575396275E-3</v>
      </c>
      <c r="BH31" s="49">
        <f t="shared" si="26"/>
        <v>-1.8013045509078562E-2</v>
      </c>
      <c r="BI31" s="49">
        <f t="shared" si="26"/>
        <v>-3.9970745866028667E-2</v>
      </c>
      <c r="BJ31" s="49">
        <f t="shared" si="27"/>
        <v>-1.140410921604873E-2</v>
      </c>
      <c r="BL31" s="131">
        <v>487503</v>
      </c>
      <c r="BM31" s="54">
        <v>45296</v>
      </c>
      <c r="BN31" s="54">
        <v>87083.150693852134</v>
      </c>
      <c r="BO31" s="54">
        <f t="shared" si="28"/>
        <v>619882.15069385211</v>
      </c>
      <c r="BQ31" s="122">
        <f t="shared" si="29"/>
        <v>5.287967458661802E-2</v>
      </c>
      <c r="BR31" s="49">
        <f t="shared" si="29"/>
        <v>5.8923525256093345E-2</v>
      </c>
      <c r="BS31" s="49">
        <f t="shared" si="29"/>
        <v>7.734962794155531E-2</v>
      </c>
      <c r="BT31" s="49">
        <f t="shared" si="30"/>
        <v>5.6758932753210534E-2</v>
      </c>
      <c r="BV31" s="122">
        <f t="shared" si="31"/>
        <v>5.0186091268939137E-2</v>
      </c>
      <c r="BW31" s="49">
        <f t="shared" si="31"/>
        <v>5.6214479948093476E-2</v>
      </c>
      <c r="BX31" s="49">
        <f t="shared" si="31"/>
        <v>7.4593443113246227E-2</v>
      </c>
      <c r="BY31" s="49">
        <f t="shared" si="31"/>
        <v>5.4055425124772682E-2</v>
      </c>
      <c r="CA31" s="180">
        <v>391390.05197848176</v>
      </c>
      <c r="CB31" s="64">
        <v>351518.28089766903</v>
      </c>
      <c r="CC31" s="64">
        <v>331573.2832729292</v>
      </c>
      <c r="CD31" s="64">
        <v>378166.52619023051</v>
      </c>
      <c r="CF31" s="180">
        <v>389860.39177413075</v>
      </c>
      <c r="CG31" s="64">
        <v>350769.23330056987</v>
      </c>
      <c r="CH31" s="64">
        <v>329907.92662937794</v>
      </c>
      <c r="CI31" s="64">
        <v>376873.49993761344</v>
      </c>
      <c r="CK31" s="163">
        <v>346843</v>
      </c>
      <c r="CL31" s="60">
        <v>345955.67114257813</v>
      </c>
    </row>
    <row r="32" spans="1:90">
      <c r="A32" s="9" t="s">
        <v>88</v>
      </c>
      <c r="B32" s="23" t="s">
        <v>89</v>
      </c>
      <c r="D32" s="131">
        <v>318719</v>
      </c>
      <c r="E32" s="54">
        <v>186311.0625</v>
      </c>
      <c r="F32" s="124">
        <f t="shared" si="0"/>
        <v>1710.6821018746539</v>
      </c>
      <c r="G32" s="131">
        <f t="shared" si="1"/>
        <v>301448.51264594123</v>
      </c>
      <c r="H32" s="54">
        <v>185925.41552734375</v>
      </c>
      <c r="I32" s="124">
        <f t="shared" si="2"/>
        <v>1621.3410726604382</v>
      </c>
      <c r="J32" s="49">
        <f t="shared" si="3"/>
        <v>5.729166550688336E-2</v>
      </c>
      <c r="K32" s="49">
        <f t="shared" si="4"/>
        <v>5.5103167816267673E-2</v>
      </c>
      <c r="M32" s="131">
        <f t="shared" si="5"/>
        <v>325798.53855572268</v>
      </c>
      <c r="N32" s="124">
        <f t="shared" si="6"/>
        <v>1748.6805892469356</v>
      </c>
      <c r="O32" s="49">
        <f t="shared" si="7"/>
        <v>-2.1729804520015827E-2</v>
      </c>
      <c r="P32" s="49">
        <f t="shared" si="8"/>
        <v>-2.1729804520015716E-2</v>
      </c>
      <c r="R32" s="131">
        <v>242954</v>
      </c>
      <c r="S32" s="54">
        <v>25128</v>
      </c>
      <c r="T32" s="54">
        <v>50637</v>
      </c>
      <c r="V32" s="124">
        <f t="shared" si="9"/>
        <v>50637</v>
      </c>
      <c r="W32" s="51">
        <f t="shared" si="10"/>
        <v>0</v>
      </c>
      <c r="Y32" s="176">
        <v>-3.8221958159910918E-2</v>
      </c>
      <c r="Z32" s="61">
        <v>-7.0655696658945555E-3</v>
      </c>
      <c r="AA32" s="117">
        <f t="shared" si="11"/>
        <v>4</v>
      </c>
      <c r="AB32" s="63">
        <f t="shared" si="12"/>
        <v>252.60921899940294</v>
      </c>
      <c r="AC32" s="63">
        <f t="shared" si="12"/>
        <v>25.30680700793592</v>
      </c>
      <c r="AE32" s="124">
        <f t="shared" si="13"/>
        <v>0</v>
      </c>
      <c r="AF32" s="51">
        <v>0</v>
      </c>
      <c r="AG32" s="51">
        <f t="shared" si="14"/>
        <v>0</v>
      </c>
      <c r="AI32" s="124">
        <v>0</v>
      </c>
      <c r="AJ32" s="51">
        <f t="shared" si="15"/>
        <v>0</v>
      </c>
      <c r="AK32" s="51">
        <f t="shared" si="16"/>
        <v>0</v>
      </c>
      <c r="AM32" s="124">
        <f t="shared" si="17"/>
        <v>0</v>
      </c>
      <c r="AN32" s="51">
        <f t="shared" si="18"/>
        <v>0</v>
      </c>
      <c r="AO32" s="51">
        <f t="shared" si="19"/>
        <v>0</v>
      </c>
      <c r="AQ32" s="124">
        <f t="shared" si="20"/>
        <v>242954</v>
      </c>
      <c r="AR32" s="51">
        <f t="shared" si="20"/>
        <v>25128</v>
      </c>
      <c r="AS32" s="51">
        <f t="shared" si="21"/>
        <v>50637</v>
      </c>
      <c r="AU32" s="178">
        <f t="shared" si="22"/>
        <v>318719</v>
      </c>
      <c r="AW32" s="124">
        <f t="shared" si="23"/>
        <v>1304.0234795504964</v>
      </c>
      <c r="AX32" s="51">
        <f t="shared" si="23"/>
        <v>134.87121839584808</v>
      </c>
      <c r="AY32" s="51">
        <f t="shared" si="23"/>
        <v>271.7874039283094</v>
      </c>
      <c r="AZ32" s="65">
        <f t="shared" si="24"/>
        <v>1710.6821018746539</v>
      </c>
      <c r="BB32" s="131">
        <v>252609.21899940295</v>
      </c>
      <c r="BC32" s="54">
        <v>25306.80700793592</v>
      </c>
      <c r="BD32" s="54">
        <v>47882.512548383784</v>
      </c>
      <c r="BE32" s="54">
        <f t="shared" si="25"/>
        <v>325798.53855572268</v>
      </c>
      <c r="BG32" s="122">
        <f t="shared" si="26"/>
        <v>-3.8221958159910918E-2</v>
      </c>
      <c r="BH32" s="49">
        <f t="shared" si="26"/>
        <v>-7.0655696658945555E-3</v>
      </c>
      <c r="BI32" s="49">
        <f t="shared" si="26"/>
        <v>5.752595895699697E-2</v>
      </c>
      <c r="BJ32" s="49">
        <f t="shared" si="27"/>
        <v>-2.1729804520015827E-2</v>
      </c>
      <c r="BL32" s="131">
        <v>230644</v>
      </c>
      <c r="BM32" s="54">
        <v>23780</v>
      </c>
      <c r="BN32" s="54">
        <v>47024.512645941213</v>
      </c>
      <c r="BO32" s="54">
        <f t="shared" si="28"/>
        <v>301448.51264594123</v>
      </c>
      <c r="BQ32" s="122">
        <f t="shared" si="29"/>
        <v>5.3372296699675692E-2</v>
      </c>
      <c r="BR32" s="49">
        <f t="shared" si="29"/>
        <v>5.6686291000840994E-2</v>
      </c>
      <c r="BS32" s="49">
        <f t="shared" si="29"/>
        <v>7.6821367214543246E-2</v>
      </c>
      <c r="BT32" s="49">
        <f t="shared" si="30"/>
        <v>5.729166550688336E-2</v>
      </c>
      <c r="BV32" s="122">
        <f t="shared" si="31"/>
        <v>5.119191174640858E-2</v>
      </c>
      <c r="BW32" s="49">
        <f t="shared" si="31"/>
        <v>5.4499046380453331E-2</v>
      </c>
      <c r="BX32" s="49">
        <f t="shared" si="31"/>
        <v>7.4592444815703596E-2</v>
      </c>
      <c r="BY32" s="49">
        <f t="shared" si="31"/>
        <v>5.5103167816267673E-2</v>
      </c>
      <c r="CA32" s="180">
        <v>191586.53543869231</v>
      </c>
      <c r="CB32" s="64">
        <v>182123.73082101726</v>
      </c>
      <c r="CC32" s="64">
        <v>162461.37643987453</v>
      </c>
      <c r="CD32" s="64">
        <v>185937.05935761909</v>
      </c>
      <c r="CF32" s="180">
        <v>190415.21293852455</v>
      </c>
      <c r="CG32" s="64">
        <v>181286.59754513088</v>
      </c>
      <c r="CH32" s="64">
        <v>161487.80719757447</v>
      </c>
      <c r="CI32" s="64">
        <v>184918.33045252218</v>
      </c>
      <c r="CK32" s="163">
        <v>186311.0625</v>
      </c>
      <c r="CL32" s="60">
        <v>185925.41552734375</v>
      </c>
    </row>
    <row r="33" spans="1:90">
      <c r="A33" s="9" t="s">
        <v>90</v>
      </c>
      <c r="B33" s="23" t="s">
        <v>91</v>
      </c>
      <c r="D33" s="131">
        <v>334598.43010742485</v>
      </c>
      <c r="E33" s="54">
        <v>155182.25</v>
      </c>
      <c r="F33" s="124">
        <f t="shared" si="0"/>
        <v>2156.1643171653</v>
      </c>
      <c r="G33" s="131">
        <f t="shared" si="1"/>
        <v>317256.76648311608</v>
      </c>
      <c r="H33" s="54">
        <v>155093.08374023438</v>
      </c>
      <c r="I33" s="124">
        <f t="shared" si="2"/>
        <v>2045.5893894952135</v>
      </c>
      <c r="J33" s="49">
        <f t="shared" si="3"/>
        <v>5.4661288446409495E-2</v>
      </c>
      <c r="K33" s="49">
        <f t="shared" si="4"/>
        <v>5.4055289999999978E-2</v>
      </c>
      <c r="M33" s="131">
        <f t="shared" si="5"/>
        <v>323388.35892835393</v>
      </c>
      <c r="N33" s="124">
        <f t="shared" si="6"/>
        <v>2083.9262153265204</v>
      </c>
      <c r="O33" s="49">
        <f t="shared" si="7"/>
        <v>3.4664423964483104E-2</v>
      </c>
      <c r="P33" s="49">
        <f t="shared" si="8"/>
        <v>3.4664423964483326E-2</v>
      </c>
      <c r="R33" s="131">
        <v>255747</v>
      </c>
      <c r="S33" s="54">
        <v>22605</v>
      </c>
      <c r="T33" s="54">
        <v>55765</v>
      </c>
      <c r="V33" s="124">
        <f t="shared" si="9"/>
        <v>55765</v>
      </c>
      <c r="W33" s="51">
        <f t="shared" si="10"/>
        <v>481.43010742485058</v>
      </c>
      <c r="Y33" s="176">
        <v>4.4207660882836119E-2</v>
      </c>
      <c r="Z33" s="61">
        <v>-3.4494058782327475E-2</v>
      </c>
      <c r="AA33" s="117">
        <f t="shared" si="11"/>
        <v>3</v>
      </c>
      <c r="AB33" s="63">
        <f t="shared" si="12"/>
        <v>244.91967410368935</v>
      </c>
      <c r="AC33" s="63">
        <f t="shared" si="12"/>
        <v>23.412595443474046</v>
      </c>
      <c r="AE33" s="124">
        <f t="shared" si="13"/>
        <v>0</v>
      </c>
      <c r="AF33" s="51">
        <v>0</v>
      </c>
      <c r="AG33" s="51">
        <f t="shared" si="14"/>
        <v>481.43010742485058</v>
      </c>
      <c r="AI33" s="124">
        <v>0</v>
      </c>
      <c r="AJ33" s="51">
        <f t="shared" si="15"/>
        <v>481.43010742485058</v>
      </c>
      <c r="AK33" s="51">
        <f t="shared" si="16"/>
        <v>0</v>
      </c>
      <c r="AM33" s="124">
        <f t="shared" si="17"/>
        <v>0</v>
      </c>
      <c r="AN33" s="51">
        <f t="shared" si="18"/>
        <v>0</v>
      </c>
      <c r="AO33" s="51">
        <f t="shared" si="19"/>
        <v>0</v>
      </c>
      <c r="AQ33" s="124">
        <f t="shared" si="20"/>
        <v>255747</v>
      </c>
      <c r="AR33" s="51">
        <f t="shared" si="20"/>
        <v>23086</v>
      </c>
      <c r="AS33" s="51">
        <f t="shared" si="21"/>
        <v>55765</v>
      </c>
      <c r="AU33" s="178">
        <f t="shared" si="22"/>
        <v>334598</v>
      </c>
      <c r="AW33" s="124">
        <f t="shared" si="23"/>
        <v>1648.0428657272337</v>
      </c>
      <c r="AX33" s="51">
        <f t="shared" si="23"/>
        <v>148.76701426870665</v>
      </c>
      <c r="AY33" s="51">
        <f t="shared" si="23"/>
        <v>359.35166554164539</v>
      </c>
      <c r="AZ33" s="65">
        <f t="shared" si="24"/>
        <v>2156.1615455375859</v>
      </c>
      <c r="BB33" s="131">
        <v>244919.67410368935</v>
      </c>
      <c r="BC33" s="54">
        <v>23412.595443474049</v>
      </c>
      <c r="BD33" s="54">
        <v>55056.089381190526</v>
      </c>
      <c r="BE33" s="54">
        <f t="shared" si="25"/>
        <v>323388.35892835393</v>
      </c>
      <c r="BG33" s="122">
        <f t="shared" si="26"/>
        <v>4.4207660882836119E-2</v>
      </c>
      <c r="BH33" s="49">
        <f t="shared" si="26"/>
        <v>-1.3949561647813025E-2</v>
      </c>
      <c r="BI33" s="49">
        <f t="shared" si="26"/>
        <v>1.2876152788499073E-2</v>
      </c>
      <c r="BJ33" s="49">
        <f t="shared" si="27"/>
        <v>3.4663093961676994E-2</v>
      </c>
      <c r="BL33" s="131">
        <v>243970</v>
      </c>
      <c r="BM33" s="54">
        <v>21423</v>
      </c>
      <c r="BN33" s="54">
        <v>51863.766483116066</v>
      </c>
      <c r="BO33" s="54">
        <f t="shared" si="28"/>
        <v>317256.76648311608</v>
      </c>
      <c r="BQ33" s="122">
        <f t="shared" si="29"/>
        <v>4.8272328564987532E-2</v>
      </c>
      <c r="BR33" s="49">
        <f t="shared" si="29"/>
        <v>7.7626849647574936E-2</v>
      </c>
      <c r="BS33" s="49">
        <f t="shared" si="29"/>
        <v>7.5220790571659757E-2</v>
      </c>
      <c r="BT33" s="49">
        <f t="shared" si="30"/>
        <v>5.4659932738760908E-2</v>
      </c>
      <c r="BV33" s="122">
        <f t="shared" si="31"/>
        <v>4.7670001154771935E-2</v>
      </c>
      <c r="BW33" s="49">
        <f t="shared" si="31"/>
        <v>7.7007655405926467E-2</v>
      </c>
      <c r="BX33" s="49">
        <f t="shared" si="31"/>
        <v>7.4602978828902211E-2</v>
      </c>
      <c r="BY33" s="49">
        <f t="shared" si="31"/>
        <v>5.4053935071328274E-2</v>
      </c>
      <c r="CA33" s="180">
        <v>185754.55008397915</v>
      </c>
      <c r="CB33" s="64">
        <v>168491.79072774787</v>
      </c>
      <c r="CC33" s="64">
        <v>186800.72507111751</v>
      </c>
      <c r="CD33" s="64">
        <v>184561.5414856752</v>
      </c>
      <c r="CF33" s="180">
        <v>185299.05345754896</v>
      </c>
      <c r="CG33" s="64">
        <v>168356.51114670426</v>
      </c>
      <c r="CH33" s="64">
        <v>185968.92100066031</v>
      </c>
      <c r="CI33" s="64">
        <v>184070.38567199506</v>
      </c>
      <c r="CK33" s="163">
        <v>155182.25</v>
      </c>
      <c r="CL33" s="60">
        <v>155093.08374023438</v>
      </c>
    </row>
    <row r="34" spans="1:90">
      <c r="A34" s="9" t="s">
        <v>92</v>
      </c>
      <c r="B34" s="23" t="s">
        <v>93</v>
      </c>
      <c r="D34" s="131">
        <v>250072.09455791535</v>
      </c>
      <c r="E34" s="54">
        <v>125268.4765625</v>
      </c>
      <c r="F34" s="124">
        <f t="shared" si="0"/>
        <v>1996.2891017769127</v>
      </c>
      <c r="G34" s="131">
        <f t="shared" si="1"/>
        <v>236811.73196074419</v>
      </c>
      <c r="H34" s="54">
        <v>125038.33166503906</v>
      </c>
      <c r="I34" s="124">
        <f t="shared" si="2"/>
        <v>1893.9130809512965</v>
      </c>
      <c r="J34" s="49">
        <f t="shared" si="3"/>
        <v>5.5995378638459048E-2</v>
      </c>
      <c r="K34" s="49">
        <f t="shared" si="4"/>
        <v>5.40552900000002E-2</v>
      </c>
      <c r="M34" s="131">
        <f t="shared" si="5"/>
        <v>248637.40687619994</v>
      </c>
      <c r="N34" s="124">
        <f t="shared" si="6"/>
        <v>1984.8361990109113</v>
      </c>
      <c r="O34" s="49">
        <f t="shared" si="7"/>
        <v>5.7702004687885111E-3</v>
      </c>
      <c r="P34" s="49">
        <f t="shared" si="8"/>
        <v>5.7702004687887332E-3</v>
      </c>
      <c r="R34" s="131">
        <v>193215</v>
      </c>
      <c r="S34" s="54">
        <v>17490</v>
      </c>
      <c r="T34" s="54">
        <v>39098</v>
      </c>
      <c r="V34" s="124">
        <f t="shared" si="9"/>
        <v>39098</v>
      </c>
      <c r="W34" s="51">
        <f t="shared" si="10"/>
        <v>269.09455791534856</v>
      </c>
      <c r="Y34" s="176">
        <v>1.0508609961281445E-2</v>
      </c>
      <c r="Z34" s="61">
        <v>-1.3808916407292871E-2</v>
      </c>
      <c r="AA34" s="117">
        <f t="shared" si="11"/>
        <v>3</v>
      </c>
      <c r="AB34" s="63">
        <f t="shared" si="12"/>
        <v>191.2056939400083</v>
      </c>
      <c r="AC34" s="63">
        <f t="shared" si="12"/>
        <v>17.734899748113417</v>
      </c>
      <c r="AE34" s="124">
        <f t="shared" si="13"/>
        <v>0</v>
      </c>
      <c r="AF34" s="51">
        <v>0</v>
      </c>
      <c r="AG34" s="51">
        <f t="shared" si="14"/>
        <v>269.09455791534856</v>
      </c>
      <c r="AI34" s="124">
        <v>0</v>
      </c>
      <c r="AJ34" s="51">
        <f t="shared" si="15"/>
        <v>241.5179479635523</v>
      </c>
      <c r="AK34" s="51">
        <f t="shared" si="16"/>
        <v>27.576609951796257</v>
      </c>
      <c r="AM34" s="124">
        <f t="shared" si="17"/>
        <v>25.235904374889799</v>
      </c>
      <c r="AN34" s="51">
        <f t="shared" si="18"/>
        <v>2.3407055769064611</v>
      </c>
      <c r="AO34" s="51">
        <f t="shared" si="19"/>
        <v>0</v>
      </c>
      <c r="AQ34" s="124">
        <f t="shared" si="20"/>
        <v>193240</v>
      </c>
      <c r="AR34" s="51">
        <f t="shared" si="20"/>
        <v>17734</v>
      </c>
      <c r="AS34" s="51">
        <f t="shared" si="21"/>
        <v>39098</v>
      </c>
      <c r="AU34" s="178">
        <f t="shared" si="22"/>
        <v>250072</v>
      </c>
      <c r="AW34" s="124">
        <f t="shared" si="23"/>
        <v>1542.6067698970305</v>
      </c>
      <c r="AX34" s="51">
        <f t="shared" si="23"/>
        <v>141.56793861185025</v>
      </c>
      <c r="AY34" s="51">
        <f t="shared" si="23"/>
        <v>312.11363842596825</v>
      </c>
      <c r="AZ34" s="65">
        <f t="shared" si="24"/>
        <v>1996.288346934849</v>
      </c>
      <c r="BB34" s="131">
        <v>191205.69394000832</v>
      </c>
      <c r="BC34" s="54">
        <v>17734.899748113417</v>
      </c>
      <c r="BD34" s="54">
        <v>39696.813188078202</v>
      </c>
      <c r="BE34" s="54">
        <f t="shared" si="25"/>
        <v>248637.40687619994</v>
      </c>
      <c r="BG34" s="122">
        <f t="shared" si="26"/>
        <v>1.0639359205641297E-2</v>
      </c>
      <c r="BH34" s="49">
        <f t="shared" si="26"/>
        <v>-5.0733194221330713E-5</v>
      </c>
      <c r="BI34" s="49">
        <f t="shared" si="26"/>
        <v>-1.5084666500585486E-2</v>
      </c>
      <c r="BJ34" s="49">
        <f t="shared" si="27"/>
        <v>5.7698201643261449E-3</v>
      </c>
      <c r="BL34" s="131">
        <v>183939</v>
      </c>
      <c r="BM34" s="54">
        <v>16556</v>
      </c>
      <c r="BN34" s="54">
        <v>36316.731960744175</v>
      </c>
      <c r="BO34" s="54">
        <f t="shared" si="28"/>
        <v>236811.73196074419</v>
      </c>
      <c r="BQ34" s="122">
        <f t="shared" si="29"/>
        <v>5.0565676664546366E-2</v>
      </c>
      <c r="BR34" s="49">
        <f t="shared" si="29"/>
        <v>7.1152452283160139E-2</v>
      </c>
      <c r="BS34" s="49">
        <f t="shared" si="29"/>
        <v>7.6583654120149891E-2</v>
      </c>
      <c r="BT34" s="49">
        <f t="shared" si="30"/>
        <v>5.5994979342720796E-2</v>
      </c>
      <c r="BV34" s="122">
        <f t="shared" si="31"/>
        <v>4.8635563546172822E-2</v>
      </c>
      <c r="BW34" s="49">
        <f t="shared" si="31"/>
        <v>6.9184516869075896E-2</v>
      </c>
      <c r="BX34" s="49">
        <f t="shared" si="31"/>
        <v>7.4605740430411904E-2</v>
      </c>
      <c r="BY34" s="49">
        <f t="shared" si="31"/>
        <v>5.4054891437853136E-2</v>
      </c>
      <c r="CA34" s="180">
        <v>145016.22942828442</v>
      </c>
      <c r="CB34" s="64">
        <v>127631.51459013621</v>
      </c>
      <c r="CC34" s="64">
        <v>134687.98038313119</v>
      </c>
      <c r="CD34" s="64">
        <v>141900.29361644114</v>
      </c>
      <c r="CF34" s="180">
        <v>144347.96744944883</v>
      </c>
      <c r="CG34" s="64">
        <v>127265.42172400308</v>
      </c>
      <c r="CH34" s="64">
        <v>133975.88941639027</v>
      </c>
      <c r="CI34" s="64">
        <v>141285.44329031036</v>
      </c>
      <c r="CK34" s="163">
        <v>125268.4765625</v>
      </c>
      <c r="CL34" s="60">
        <v>125038.33166503906</v>
      </c>
    </row>
    <row r="35" spans="1:90">
      <c r="A35" s="9" t="s">
        <v>94</v>
      </c>
      <c r="B35" s="23" t="s">
        <v>95</v>
      </c>
      <c r="D35" s="131">
        <v>574619.34354334511</v>
      </c>
      <c r="E35" s="54">
        <v>313465.75</v>
      </c>
      <c r="F35" s="124">
        <f t="shared" si="0"/>
        <v>1833.1168350715991</v>
      </c>
      <c r="G35" s="131">
        <f t="shared" si="1"/>
        <v>542639.76824327512</v>
      </c>
      <c r="H35" s="54">
        <v>312021.74751663208</v>
      </c>
      <c r="I35" s="124">
        <f t="shared" si="2"/>
        <v>1739.1088043129112</v>
      </c>
      <c r="J35" s="49">
        <f t="shared" si="3"/>
        <v>5.8933342470640637E-2</v>
      </c>
      <c r="K35" s="49">
        <f t="shared" si="4"/>
        <v>5.40552900000002E-2</v>
      </c>
      <c r="M35" s="131">
        <f t="shared" si="5"/>
        <v>574855.24830227415</v>
      </c>
      <c r="N35" s="124">
        <f t="shared" si="6"/>
        <v>1833.8694045594268</v>
      </c>
      <c r="O35" s="49">
        <f t="shared" si="7"/>
        <v>-4.1037245397990141E-4</v>
      </c>
      <c r="P35" s="49">
        <f t="shared" si="8"/>
        <v>-4.1037245397990141E-4</v>
      </c>
      <c r="R35" s="131">
        <v>434972</v>
      </c>
      <c r="S35" s="54">
        <v>41482</v>
      </c>
      <c r="T35" s="54">
        <v>97746</v>
      </c>
      <c r="V35" s="124">
        <f t="shared" si="9"/>
        <v>97746</v>
      </c>
      <c r="W35" s="51">
        <f t="shared" si="10"/>
        <v>419.34354334510863</v>
      </c>
      <c r="Y35" s="176">
        <v>-2.0428293736095893E-2</v>
      </c>
      <c r="Z35" s="61">
        <v>-3.0486894562711475E-2</v>
      </c>
      <c r="AA35" s="117">
        <f t="shared" si="11"/>
        <v>4</v>
      </c>
      <c r="AB35" s="63">
        <f t="shared" si="12"/>
        <v>444.04304168705261</v>
      </c>
      <c r="AC35" s="63">
        <f t="shared" si="12"/>
        <v>42.786425234850221</v>
      </c>
      <c r="AE35" s="124">
        <f t="shared" si="13"/>
        <v>0</v>
      </c>
      <c r="AF35" s="51">
        <v>0</v>
      </c>
      <c r="AG35" s="51">
        <f t="shared" si="14"/>
        <v>419.34354334510863</v>
      </c>
      <c r="AI35" s="124">
        <v>0</v>
      </c>
      <c r="AJ35" s="51">
        <f t="shared" si="15"/>
        <v>0</v>
      </c>
      <c r="AK35" s="51">
        <f t="shared" si="16"/>
        <v>419.34354334510863</v>
      </c>
      <c r="AM35" s="124">
        <f t="shared" si="17"/>
        <v>382.48831500715153</v>
      </c>
      <c r="AN35" s="51">
        <f t="shared" si="18"/>
        <v>36.855228337957101</v>
      </c>
      <c r="AO35" s="51">
        <f t="shared" si="19"/>
        <v>0</v>
      </c>
      <c r="AQ35" s="124">
        <f t="shared" si="20"/>
        <v>435354</v>
      </c>
      <c r="AR35" s="51">
        <f t="shared" si="20"/>
        <v>41519</v>
      </c>
      <c r="AS35" s="51">
        <f t="shared" si="21"/>
        <v>97746</v>
      </c>
      <c r="AU35" s="178">
        <f t="shared" si="22"/>
        <v>574619</v>
      </c>
      <c r="AW35" s="124">
        <f t="shared" si="23"/>
        <v>1388.8407266184583</v>
      </c>
      <c r="AX35" s="51">
        <f t="shared" si="23"/>
        <v>132.45147197102074</v>
      </c>
      <c r="AY35" s="51">
        <f t="shared" si="23"/>
        <v>311.82354053034499</v>
      </c>
      <c r="AZ35" s="65">
        <f t="shared" si="24"/>
        <v>1833.115739119824</v>
      </c>
      <c r="BB35" s="131">
        <v>444043.04168705258</v>
      </c>
      <c r="BC35" s="54">
        <v>42786.425234850212</v>
      </c>
      <c r="BD35" s="54">
        <v>88025.78138037138</v>
      </c>
      <c r="BE35" s="54">
        <f t="shared" si="25"/>
        <v>574855.24830227415</v>
      </c>
      <c r="BG35" s="122">
        <f t="shared" si="26"/>
        <v>-1.9568016771618124E-2</v>
      </c>
      <c r="BH35" s="49">
        <f t="shared" si="26"/>
        <v>-2.9622134307632608E-2</v>
      </c>
      <c r="BI35" s="49">
        <f t="shared" si="26"/>
        <v>0.11042467862484773</v>
      </c>
      <c r="BJ35" s="49">
        <f t="shared" si="27"/>
        <v>-4.1097007111245976E-4</v>
      </c>
      <c r="BL35" s="131">
        <v>412941</v>
      </c>
      <c r="BM35" s="54">
        <v>39157</v>
      </c>
      <c r="BN35" s="54">
        <v>90541.768243275175</v>
      </c>
      <c r="BO35" s="54">
        <f t="shared" si="28"/>
        <v>542639.76824327512</v>
      </c>
      <c r="BQ35" s="122">
        <f t="shared" si="29"/>
        <v>5.4276518921589245E-2</v>
      </c>
      <c r="BR35" s="49">
        <f t="shared" si="29"/>
        <v>6.0321270781724889E-2</v>
      </c>
      <c r="BS35" s="49">
        <f t="shared" si="29"/>
        <v>7.9568047946312337E-2</v>
      </c>
      <c r="BT35" s="49">
        <f t="shared" si="30"/>
        <v>5.8932709374127645E-2</v>
      </c>
      <c r="BV35" s="122">
        <f t="shared" si="31"/>
        <v>4.9419918442974886E-2</v>
      </c>
      <c r="BW35" s="49">
        <f t="shared" si="31"/>
        <v>5.5436824719669708E-2</v>
      </c>
      <c r="BX35" s="49">
        <f t="shared" si="31"/>
        <v>7.4594940223381867E-2</v>
      </c>
      <c r="BY35" s="49">
        <f t="shared" si="31"/>
        <v>5.4054659819891437E-2</v>
      </c>
      <c r="CA35" s="180">
        <v>336775.78466636367</v>
      </c>
      <c r="CB35" s="64">
        <v>307918.07871383487</v>
      </c>
      <c r="CC35" s="64">
        <v>298664.14363281609</v>
      </c>
      <c r="CD35" s="64">
        <v>328076.6540557624</v>
      </c>
      <c r="CF35" s="180">
        <v>335495.73080238496</v>
      </c>
      <c r="CG35" s="64">
        <v>306746.55551490595</v>
      </c>
      <c r="CH35" s="64">
        <v>297200.31885364302</v>
      </c>
      <c r="CI35" s="64">
        <v>326901.45386022748</v>
      </c>
      <c r="CK35" s="163">
        <v>313465.75</v>
      </c>
      <c r="CL35" s="60">
        <v>312021.74751663208</v>
      </c>
    </row>
    <row r="36" spans="1:90">
      <c r="A36" s="9" t="s">
        <v>96</v>
      </c>
      <c r="B36" s="23" t="s">
        <v>97</v>
      </c>
      <c r="D36" s="131">
        <v>406357.17879009299</v>
      </c>
      <c r="E36" s="54">
        <v>198154.4375</v>
      </c>
      <c r="F36" s="124">
        <f t="shared" si="0"/>
        <v>2050.7094563052265</v>
      </c>
      <c r="G36" s="131">
        <f t="shared" si="1"/>
        <v>384418.78804853256</v>
      </c>
      <c r="H36" s="54">
        <v>197589.50048828125</v>
      </c>
      <c r="I36" s="124">
        <f t="shared" si="2"/>
        <v>1945.5425875289961</v>
      </c>
      <c r="J36" s="49">
        <f t="shared" si="3"/>
        <v>5.7068986801942501E-2</v>
      </c>
      <c r="K36" s="49">
        <f t="shared" si="4"/>
        <v>5.4055289999999978E-2</v>
      </c>
      <c r="M36" s="131">
        <f t="shared" si="5"/>
        <v>401827.15409276378</v>
      </c>
      <c r="N36" s="124">
        <f t="shared" si="6"/>
        <v>2027.8483750471842</v>
      </c>
      <c r="O36" s="49">
        <f t="shared" si="7"/>
        <v>1.1273565390464979E-2</v>
      </c>
      <c r="P36" s="49">
        <f t="shared" si="8"/>
        <v>1.1273565390464757E-2</v>
      </c>
      <c r="R36" s="131">
        <v>316985</v>
      </c>
      <c r="S36" s="54">
        <v>30202</v>
      </c>
      <c r="T36" s="54">
        <v>58625</v>
      </c>
      <c r="V36" s="124">
        <f t="shared" si="9"/>
        <v>58625</v>
      </c>
      <c r="W36" s="51">
        <f t="shared" si="10"/>
        <v>545.17879009299213</v>
      </c>
      <c r="Y36" s="176">
        <v>6.726790631156776E-3</v>
      </c>
      <c r="Z36" s="61">
        <v>3.7521559593592269E-2</v>
      </c>
      <c r="AA36" s="117">
        <f t="shared" si="11"/>
        <v>2</v>
      </c>
      <c r="AB36" s="63">
        <f t="shared" si="12"/>
        <v>314.86695591091762</v>
      </c>
      <c r="AC36" s="63">
        <f t="shared" si="12"/>
        <v>29.109756535401953</v>
      </c>
      <c r="AE36" s="124">
        <f t="shared" si="13"/>
        <v>0</v>
      </c>
      <c r="AF36" s="51">
        <v>0</v>
      </c>
      <c r="AG36" s="51">
        <f t="shared" si="14"/>
        <v>545.17879009299213</v>
      </c>
      <c r="AI36" s="124">
        <v>0</v>
      </c>
      <c r="AJ36" s="51">
        <f t="shared" si="15"/>
        <v>0</v>
      </c>
      <c r="AK36" s="51">
        <f t="shared" si="16"/>
        <v>545.17879009299213</v>
      </c>
      <c r="AM36" s="124">
        <f t="shared" si="17"/>
        <v>499.04188235000458</v>
      </c>
      <c r="AN36" s="51">
        <f t="shared" si="18"/>
        <v>46.13690774298756</v>
      </c>
      <c r="AO36" s="51">
        <f t="shared" si="19"/>
        <v>0</v>
      </c>
      <c r="AQ36" s="124">
        <f t="shared" si="20"/>
        <v>317484</v>
      </c>
      <c r="AR36" s="51">
        <f t="shared" si="20"/>
        <v>30248</v>
      </c>
      <c r="AS36" s="51">
        <f t="shared" si="21"/>
        <v>58625</v>
      </c>
      <c r="AU36" s="178">
        <f t="shared" si="22"/>
        <v>406357</v>
      </c>
      <c r="AW36" s="124">
        <f t="shared" si="23"/>
        <v>1602.2048459045991</v>
      </c>
      <c r="AX36" s="51">
        <f t="shared" si="23"/>
        <v>152.6486127770921</v>
      </c>
      <c r="AY36" s="51">
        <f t="shared" si="23"/>
        <v>295.85509534703203</v>
      </c>
      <c r="AZ36" s="65">
        <f t="shared" si="24"/>
        <v>2050.708554028723</v>
      </c>
      <c r="BB36" s="131">
        <v>314866.9559109176</v>
      </c>
      <c r="BC36" s="54">
        <v>29109.756535401957</v>
      </c>
      <c r="BD36" s="54">
        <v>57850.441646444218</v>
      </c>
      <c r="BE36" s="54">
        <f t="shared" si="25"/>
        <v>401827.15409276378</v>
      </c>
      <c r="BG36" s="122">
        <f t="shared" si="26"/>
        <v>8.3115869733336734E-3</v>
      </c>
      <c r="BH36" s="49">
        <f t="shared" si="26"/>
        <v>3.9101785795211397E-2</v>
      </c>
      <c r="BI36" s="49">
        <f t="shared" si="26"/>
        <v>1.338897909007386E-2</v>
      </c>
      <c r="BJ36" s="49">
        <f t="shared" si="27"/>
        <v>1.1273120447680141E-2</v>
      </c>
      <c r="BL36" s="131">
        <v>301460</v>
      </c>
      <c r="BM36" s="54">
        <v>28559</v>
      </c>
      <c r="BN36" s="54">
        <v>54399.788048532573</v>
      </c>
      <c r="BO36" s="54">
        <f t="shared" si="28"/>
        <v>384418.78804853256</v>
      </c>
      <c r="BQ36" s="122">
        <f t="shared" si="29"/>
        <v>5.3154647382737341E-2</v>
      </c>
      <c r="BR36" s="49">
        <f t="shared" si="29"/>
        <v>5.9140726215903827E-2</v>
      </c>
      <c r="BS36" s="49">
        <f t="shared" si="29"/>
        <v>7.766963995701448E-2</v>
      </c>
      <c r="BT36" s="49">
        <f t="shared" si="30"/>
        <v>5.7068521709968456E-2</v>
      </c>
      <c r="BV36" s="122">
        <f t="shared" si="31"/>
        <v>5.0152110337004396E-2</v>
      </c>
      <c r="BW36" s="49">
        <f t="shared" si="31"/>
        <v>5.612112289837512E-2</v>
      </c>
      <c r="BX36" s="49">
        <f t="shared" si="31"/>
        <v>7.459721082699633E-2</v>
      </c>
      <c r="BY36" s="49">
        <f t="shared" si="31"/>
        <v>5.4054826234000153E-2</v>
      </c>
      <c r="CA36" s="180">
        <v>238804.70176839732</v>
      </c>
      <c r="CB36" s="64">
        <v>209492.15212556766</v>
      </c>
      <c r="CC36" s="64">
        <v>196281.72953620838</v>
      </c>
      <c r="CD36" s="64">
        <v>229327.48481089526</v>
      </c>
      <c r="CF36" s="180">
        <v>237630.11238402678</v>
      </c>
      <c r="CG36" s="64">
        <v>208746.02024043034</v>
      </c>
      <c r="CH36" s="64">
        <v>195265.11880199498</v>
      </c>
      <c r="CI36" s="64">
        <v>228353.36964883315</v>
      </c>
      <c r="CK36" s="163">
        <v>198154.4375</v>
      </c>
      <c r="CL36" s="60">
        <v>197589.50048828125</v>
      </c>
    </row>
    <row r="37" spans="1:90">
      <c r="A37" s="9" t="s">
        <v>98</v>
      </c>
      <c r="B37" s="23" t="s">
        <v>99</v>
      </c>
      <c r="D37" s="131">
        <v>487818.57459638786</v>
      </c>
      <c r="E37" s="54">
        <v>248556.28125</v>
      </c>
      <c r="F37" s="124">
        <f t="shared" si="0"/>
        <v>1962.6081149232186</v>
      </c>
      <c r="G37" s="131">
        <f t="shared" si="1"/>
        <v>461588.56778969336</v>
      </c>
      <c r="H37" s="54">
        <v>247904.74877929688</v>
      </c>
      <c r="I37" s="124">
        <f t="shared" si="2"/>
        <v>1861.9593616604482</v>
      </c>
      <c r="J37" s="49">
        <f t="shared" si="3"/>
        <v>5.6825512235487707E-2</v>
      </c>
      <c r="K37" s="49">
        <f t="shared" si="4"/>
        <v>5.4055289999999978E-2</v>
      </c>
      <c r="M37" s="131">
        <f t="shared" si="5"/>
        <v>483002.59420085698</v>
      </c>
      <c r="N37" s="124">
        <f t="shared" si="6"/>
        <v>1943.2323004343989</v>
      </c>
      <c r="O37" s="49">
        <f t="shared" si="7"/>
        <v>9.9709203498152821E-3</v>
      </c>
      <c r="P37" s="49">
        <f t="shared" si="8"/>
        <v>9.9709203498152821E-3</v>
      </c>
      <c r="R37" s="131">
        <v>373507</v>
      </c>
      <c r="S37" s="54">
        <v>34933</v>
      </c>
      <c r="T37" s="54">
        <v>78923</v>
      </c>
      <c r="V37" s="124">
        <f t="shared" si="9"/>
        <v>78923</v>
      </c>
      <c r="W37" s="51">
        <f t="shared" si="10"/>
        <v>455.57459638785804</v>
      </c>
      <c r="Y37" s="176">
        <v>4.6990690034924842E-3</v>
      </c>
      <c r="Z37" s="61">
        <v>-3.1188546657991978E-2</v>
      </c>
      <c r="AA37" s="117">
        <f t="shared" si="11"/>
        <v>3</v>
      </c>
      <c r="AB37" s="63">
        <f t="shared" si="12"/>
        <v>371.76007376065525</v>
      </c>
      <c r="AC37" s="63">
        <f t="shared" si="12"/>
        <v>36.057583629399986</v>
      </c>
      <c r="AE37" s="124">
        <f t="shared" si="13"/>
        <v>0</v>
      </c>
      <c r="AF37" s="51">
        <v>0</v>
      </c>
      <c r="AG37" s="51">
        <f t="shared" si="14"/>
        <v>455.57459638785804</v>
      </c>
      <c r="AI37" s="124">
        <v>0</v>
      </c>
      <c r="AJ37" s="51">
        <f t="shared" si="15"/>
        <v>455.57459638785804</v>
      </c>
      <c r="AK37" s="51">
        <f t="shared" si="16"/>
        <v>0</v>
      </c>
      <c r="AM37" s="124">
        <f t="shared" si="17"/>
        <v>0</v>
      </c>
      <c r="AN37" s="51">
        <f t="shared" si="18"/>
        <v>0</v>
      </c>
      <c r="AO37" s="51">
        <f t="shared" si="19"/>
        <v>0</v>
      </c>
      <c r="AQ37" s="124">
        <f t="shared" si="20"/>
        <v>373507</v>
      </c>
      <c r="AR37" s="51">
        <f t="shared" si="20"/>
        <v>35389</v>
      </c>
      <c r="AS37" s="51">
        <f t="shared" si="21"/>
        <v>78923</v>
      </c>
      <c r="AU37" s="178">
        <f t="shared" si="22"/>
        <v>487819</v>
      </c>
      <c r="AW37" s="124">
        <f t="shared" si="23"/>
        <v>1502.7059389592473</v>
      </c>
      <c r="AX37" s="51">
        <f t="shared" si="23"/>
        <v>142.37821640244707</v>
      </c>
      <c r="AY37" s="51">
        <f t="shared" si="23"/>
        <v>317.52567105966068</v>
      </c>
      <c r="AZ37" s="65">
        <f t="shared" si="24"/>
        <v>1962.6098264213549</v>
      </c>
      <c r="BB37" s="131">
        <v>371760.07376065524</v>
      </c>
      <c r="BC37" s="54">
        <v>36057.583629399989</v>
      </c>
      <c r="BD37" s="54">
        <v>75184.936810801766</v>
      </c>
      <c r="BE37" s="54">
        <f t="shared" si="25"/>
        <v>483002.59420085698</v>
      </c>
      <c r="BG37" s="122">
        <f t="shared" si="26"/>
        <v>4.6990690034924842E-3</v>
      </c>
      <c r="BH37" s="49">
        <f t="shared" si="26"/>
        <v>-1.8542108541484525E-2</v>
      </c>
      <c r="BI37" s="49">
        <f t="shared" si="26"/>
        <v>4.971824607108255E-2</v>
      </c>
      <c r="BJ37" s="49">
        <f t="shared" si="27"/>
        <v>9.9718010979048533E-3</v>
      </c>
      <c r="BL37" s="131">
        <v>355296</v>
      </c>
      <c r="BM37" s="54">
        <v>33041</v>
      </c>
      <c r="BN37" s="54">
        <v>73251.567789693348</v>
      </c>
      <c r="BO37" s="54">
        <f t="shared" si="28"/>
        <v>461588.56778969336</v>
      </c>
      <c r="BQ37" s="122">
        <f t="shared" si="29"/>
        <v>5.1255854273619672E-2</v>
      </c>
      <c r="BR37" s="49">
        <f t="shared" si="29"/>
        <v>7.1063224478677967E-2</v>
      </c>
      <c r="BS37" s="49">
        <f t="shared" si="29"/>
        <v>7.7424038576067611E-2</v>
      </c>
      <c r="BT37" s="49">
        <f t="shared" si="30"/>
        <v>5.6826433843261137E-2</v>
      </c>
      <c r="BV37" s="122">
        <f t="shared" si="31"/>
        <v>4.8500231600833166E-2</v>
      </c>
      <c r="BW37" s="49">
        <f t="shared" si="31"/>
        <v>6.8255681392603407E-2</v>
      </c>
      <c r="BX37" s="49">
        <f t="shared" si="31"/>
        <v>7.4599822095525958E-2</v>
      </c>
      <c r="BY37" s="49">
        <f t="shared" si="31"/>
        <v>5.4056209191992943E-2</v>
      </c>
      <c r="CA37" s="180">
        <v>281954.17739843047</v>
      </c>
      <c r="CB37" s="64">
        <v>259493.09420654475</v>
      </c>
      <c r="CC37" s="64">
        <v>255096.22765692012</v>
      </c>
      <c r="CD37" s="64">
        <v>275655.26360532921</v>
      </c>
      <c r="CF37" s="180">
        <v>280853.16749634221</v>
      </c>
      <c r="CG37" s="64">
        <v>258741.29809103988</v>
      </c>
      <c r="CH37" s="64">
        <v>253798.30233935846</v>
      </c>
      <c r="CI37" s="64">
        <v>274639.12075169256</v>
      </c>
      <c r="CK37" s="163">
        <v>248556.28125</v>
      </c>
      <c r="CL37" s="60">
        <v>247904.74877929688</v>
      </c>
    </row>
    <row r="38" spans="1:90">
      <c r="A38" s="9" t="s">
        <v>100</v>
      </c>
      <c r="B38" s="23" t="s">
        <v>101</v>
      </c>
      <c r="D38" s="131">
        <v>437485</v>
      </c>
      <c r="E38" s="54">
        <v>243556.875</v>
      </c>
      <c r="F38" s="124">
        <f t="shared" si="0"/>
        <v>1796.2334259708332</v>
      </c>
      <c r="G38" s="131">
        <f t="shared" si="1"/>
        <v>412668.49079793209</v>
      </c>
      <c r="H38" s="54">
        <v>242027.00146484375</v>
      </c>
      <c r="I38" s="124">
        <f t="shared" si="2"/>
        <v>1705.0514541778318</v>
      </c>
      <c r="J38" s="49">
        <f t="shared" si="3"/>
        <v>6.0136670851905771E-2</v>
      </c>
      <c r="K38" s="49">
        <f t="shared" si="4"/>
        <v>5.3477548474904379E-2</v>
      </c>
      <c r="M38" s="131">
        <f t="shared" si="5"/>
        <v>416228.15740215016</v>
      </c>
      <c r="N38" s="124">
        <f t="shared" si="6"/>
        <v>1708.956716586835</v>
      </c>
      <c r="O38" s="49">
        <f t="shared" si="7"/>
        <v>5.1070169616881378E-2</v>
      </c>
      <c r="P38" s="49">
        <f t="shared" si="8"/>
        <v>5.1070169616881378E-2</v>
      </c>
      <c r="R38" s="131">
        <v>325563</v>
      </c>
      <c r="S38" s="54">
        <v>32611</v>
      </c>
      <c r="T38" s="54">
        <v>79311</v>
      </c>
      <c r="V38" s="124">
        <f t="shared" si="9"/>
        <v>79311</v>
      </c>
      <c r="W38" s="51">
        <f t="shared" si="10"/>
        <v>0</v>
      </c>
      <c r="Y38" s="176">
        <v>3.1799442807848299E-2</v>
      </c>
      <c r="Z38" s="61">
        <v>4.6646657371506972E-2</v>
      </c>
      <c r="AA38" s="117">
        <f t="shared" si="11"/>
        <v>2</v>
      </c>
      <c r="AB38" s="63">
        <f t="shared" si="12"/>
        <v>315.52934271222466</v>
      </c>
      <c r="AC38" s="63">
        <f t="shared" si="12"/>
        <v>31.157602014320229</v>
      </c>
      <c r="AE38" s="124">
        <f t="shared" si="13"/>
        <v>0</v>
      </c>
      <c r="AF38" s="51">
        <v>0</v>
      </c>
      <c r="AG38" s="51">
        <f t="shared" si="14"/>
        <v>0</v>
      </c>
      <c r="AI38" s="124">
        <v>0</v>
      </c>
      <c r="AJ38" s="51">
        <f t="shared" si="15"/>
        <v>0</v>
      </c>
      <c r="AK38" s="51">
        <f t="shared" si="16"/>
        <v>0</v>
      </c>
      <c r="AM38" s="124">
        <f t="shared" si="17"/>
        <v>0</v>
      </c>
      <c r="AN38" s="51">
        <f t="shared" si="18"/>
        <v>0</v>
      </c>
      <c r="AO38" s="51">
        <f t="shared" si="19"/>
        <v>0</v>
      </c>
      <c r="AQ38" s="124">
        <f t="shared" si="20"/>
        <v>325563</v>
      </c>
      <c r="AR38" s="51">
        <f t="shared" si="20"/>
        <v>32611</v>
      </c>
      <c r="AS38" s="51">
        <f t="shared" si="21"/>
        <v>79311</v>
      </c>
      <c r="AU38" s="178">
        <f t="shared" si="22"/>
        <v>437485</v>
      </c>
      <c r="AW38" s="124">
        <f t="shared" si="23"/>
        <v>1336.7021563238566</v>
      </c>
      <c r="AX38" s="51">
        <f t="shared" si="23"/>
        <v>133.89480383175388</v>
      </c>
      <c r="AY38" s="51">
        <f t="shared" si="23"/>
        <v>325.63646581522283</v>
      </c>
      <c r="AZ38" s="65">
        <f t="shared" si="24"/>
        <v>1796.2334259708332</v>
      </c>
      <c r="BB38" s="131">
        <v>315529.34271222464</v>
      </c>
      <c r="BC38" s="54">
        <v>31157.602014320226</v>
      </c>
      <c r="BD38" s="54">
        <v>69541.212675605304</v>
      </c>
      <c r="BE38" s="54">
        <f t="shared" si="25"/>
        <v>416228.15740215016</v>
      </c>
      <c r="BG38" s="122">
        <f t="shared" si="26"/>
        <v>3.1799442807848299E-2</v>
      </c>
      <c r="BH38" s="49">
        <f t="shared" si="26"/>
        <v>4.6646657371506972E-2</v>
      </c>
      <c r="BI38" s="49">
        <f t="shared" si="26"/>
        <v>0.14048917107569925</v>
      </c>
      <c r="BJ38" s="49">
        <f t="shared" si="27"/>
        <v>5.1070169616881378E-2</v>
      </c>
      <c r="BL38" s="131">
        <v>308553</v>
      </c>
      <c r="BM38" s="54">
        <v>30774</v>
      </c>
      <c r="BN38" s="54">
        <v>73341.490797932085</v>
      </c>
      <c r="BO38" s="54">
        <f t="shared" si="28"/>
        <v>412668.49079793209</v>
      </c>
      <c r="BQ38" s="122">
        <f t="shared" si="29"/>
        <v>5.512829238412853E-2</v>
      </c>
      <c r="BR38" s="49">
        <f t="shared" si="29"/>
        <v>5.9693247546630301E-2</v>
      </c>
      <c r="BS38" s="49">
        <f t="shared" si="29"/>
        <v>8.1393344164695236E-2</v>
      </c>
      <c r="BT38" s="49">
        <f t="shared" si="30"/>
        <v>6.0136670851905771E-2</v>
      </c>
      <c r="BV38" s="122">
        <f t="shared" si="31"/>
        <v>4.8500629540642493E-2</v>
      </c>
      <c r="BW38" s="49">
        <f t="shared" si="31"/>
        <v>5.3036910480368515E-2</v>
      </c>
      <c r="BX38" s="49">
        <f t="shared" si="31"/>
        <v>7.4600700523115737E-2</v>
      </c>
      <c r="BY38" s="49">
        <f t="shared" si="31"/>
        <v>5.3477548474904379E-2</v>
      </c>
      <c r="CA38" s="180">
        <v>239307.0761191253</v>
      </c>
      <c r="CB38" s="64">
        <v>224229.73868275725</v>
      </c>
      <c r="CC38" s="64">
        <v>235947.54179118844</v>
      </c>
      <c r="CD38" s="64">
        <v>237546.30684434238</v>
      </c>
      <c r="CF38" s="180">
        <v>237870.68260715</v>
      </c>
      <c r="CG38" s="64">
        <v>222971.3976324274</v>
      </c>
      <c r="CH38" s="64">
        <v>234535.131749391</v>
      </c>
      <c r="CI38" s="64">
        <v>236142.318049197</v>
      </c>
      <c r="CK38" s="163">
        <v>243556.875</v>
      </c>
      <c r="CL38" s="60">
        <v>242027.00146484375</v>
      </c>
    </row>
    <row r="39" spans="1:90">
      <c r="A39" s="9" t="s">
        <v>102</v>
      </c>
      <c r="B39" s="23" t="s">
        <v>103</v>
      </c>
      <c r="D39" s="131">
        <v>180313.56906906635</v>
      </c>
      <c r="E39" s="54">
        <v>107292.4375</v>
      </c>
      <c r="F39" s="124">
        <f t="shared" si="0"/>
        <v>1680.5804143378357</v>
      </c>
      <c r="G39" s="131">
        <f t="shared" si="1"/>
        <v>170629.35562584206</v>
      </c>
      <c r="H39" s="54">
        <v>107018.25</v>
      </c>
      <c r="I39" s="124">
        <f t="shared" si="2"/>
        <v>1594.394933815887</v>
      </c>
      <c r="J39" s="49">
        <f t="shared" si="3"/>
        <v>5.6755846071762317E-2</v>
      </c>
      <c r="K39" s="49">
        <f t="shared" si="4"/>
        <v>5.4055289999999978E-2</v>
      </c>
      <c r="M39" s="131">
        <f t="shared" si="5"/>
        <v>185146.4364595474</v>
      </c>
      <c r="N39" s="124">
        <f t="shared" si="6"/>
        <v>1725.6242916426183</v>
      </c>
      <c r="O39" s="49">
        <f t="shared" si="7"/>
        <v>-2.6102945770371311E-2</v>
      </c>
      <c r="P39" s="49">
        <f t="shared" si="8"/>
        <v>-2.6102945770371311E-2</v>
      </c>
      <c r="R39" s="131">
        <v>141117</v>
      </c>
      <c r="S39" s="54">
        <v>13917</v>
      </c>
      <c r="T39" s="54">
        <v>25016</v>
      </c>
      <c r="V39" s="124">
        <f t="shared" si="9"/>
        <v>25016</v>
      </c>
      <c r="W39" s="51">
        <f t="shared" si="10"/>
        <v>263.56906906634686</v>
      </c>
      <c r="Y39" s="176">
        <v>-3.1338116909897851E-2</v>
      </c>
      <c r="Z39" s="61">
        <v>-3.3234938077750242E-2</v>
      </c>
      <c r="AA39" s="117">
        <f t="shared" si="11"/>
        <v>4</v>
      </c>
      <c r="AB39" s="63">
        <f t="shared" si="12"/>
        <v>145.68241247382056</v>
      </c>
      <c r="AC39" s="63">
        <f t="shared" si="12"/>
        <v>14.395431266753047</v>
      </c>
      <c r="AE39" s="124">
        <f t="shared" si="13"/>
        <v>0</v>
      </c>
      <c r="AF39" s="51">
        <v>0</v>
      </c>
      <c r="AG39" s="51">
        <f t="shared" si="14"/>
        <v>263.56906906634686</v>
      </c>
      <c r="AI39" s="124">
        <v>0</v>
      </c>
      <c r="AJ39" s="51">
        <f t="shared" si="15"/>
        <v>0</v>
      </c>
      <c r="AK39" s="51">
        <f t="shared" si="16"/>
        <v>263.56906906634686</v>
      </c>
      <c r="AM39" s="124">
        <f t="shared" si="17"/>
        <v>239.86691060939233</v>
      </c>
      <c r="AN39" s="51">
        <f t="shared" si="18"/>
        <v>23.702158456954532</v>
      </c>
      <c r="AO39" s="51">
        <f t="shared" si="19"/>
        <v>0</v>
      </c>
      <c r="AQ39" s="124">
        <f t="shared" si="20"/>
        <v>141357</v>
      </c>
      <c r="AR39" s="51">
        <f t="shared" si="20"/>
        <v>13941</v>
      </c>
      <c r="AS39" s="51">
        <f t="shared" si="21"/>
        <v>25016</v>
      </c>
      <c r="AU39" s="178">
        <f t="shared" si="22"/>
        <v>180314</v>
      </c>
      <c r="AW39" s="124">
        <f t="shared" si="23"/>
        <v>1317.4926704410084</v>
      </c>
      <c r="AX39" s="51">
        <f t="shared" si="23"/>
        <v>129.9346004698607</v>
      </c>
      <c r="AY39" s="51">
        <f t="shared" si="23"/>
        <v>233.15715984176424</v>
      </c>
      <c r="AZ39" s="65">
        <f t="shared" si="24"/>
        <v>1680.5844307526334</v>
      </c>
      <c r="BB39" s="131">
        <v>145682.41247382056</v>
      </c>
      <c r="BC39" s="54">
        <v>14395.431266753045</v>
      </c>
      <c r="BD39" s="54">
        <v>25068.592718973803</v>
      </c>
      <c r="BE39" s="54">
        <f t="shared" si="25"/>
        <v>185146.4364595474</v>
      </c>
      <c r="BG39" s="122">
        <f t="shared" si="26"/>
        <v>-2.9690697733316562E-2</v>
      </c>
      <c r="BH39" s="49">
        <f t="shared" si="26"/>
        <v>-3.1567742454689518E-2</v>
      </c>
      <c r="BI39" s="49">
        <f t="shared" si="26"/>
        <v>-2.0979525880604477E-3</v>
      </c>
      <c r="BJ39" s="49">
        <f t="shared" si="27"/>
        <v>-2.6100618256313268E-2</v>
      </c>
      <c r="BL39" s="131">
        <v>134245</v>
      </c>
      <c r="BM39" s="54">
        <v>13164</v>
      </c>
      <c r="BN39" s="54">
        <v>23220.355625842069</v>
      </c>
      <c r="BO39" s="54">
        <f t="shared" si="28"/>
        <v>170629.35562584206</v>
      </c>
      <c r="BQ39" s="122">
        <f t="shared" si="29"/>
        <v>5.2977764534992033E-2</v>
      </c>
      <c r="BR39" s="49">
        <f t="shared" si="29"/>
        <v>5.9024612579762881E-2</v>
      </c>
      <c r="BS39" s="49">
        <f t="shared" si="29"/>
        <v>7.7330614702539213E-2</v>
      </c>
      <c r="BT39" s="49">
        <f t="shared" si="30"/>
        <v>5.6758371609833214E-2</v>
      </c>
      <c r="BV39" s="122">
        <f t="shared" si="31"/>
        <v>5.0286863409612526E-2</v>
      </c>
      <c r="BW39" s="49">
        <f t="shared" si="31"/>
        <v>5.6318258639750152E-2</v>
      </c>
      <c r="BX39" s="49">
        <f t="shared" si="31"/>
        <v>7.4577479488151299E-2</v>
      </c>
      <c r="BY39" s="49">
        <f t="shared" si="31"/>
        <v>5.4057809084018915E-2</v>
      </c>
      <c r="CA39" s="180">
        <v>110489.98445411361</v>
      </c>
      <c r="CB39" s="64">
        <v>103598.59496523747</v>
      </c>
      <c r="CC39" s="64">
        <v>85055.646869403252</v>
      </c>
      <c r="CD39" s="64">
        <v>105665.24975354536</v>
      </c>
      <c r="CF39" s="180">
        <v>110015.60353017434</v>
      </c>
      <c r="CG39" s="64">
        <v>103241.98796082754</v>
      </c>
      <c r="CH39" s="64">
        <v>84660.645469951385</v>
      </c>
      <c r="CI39" s="64">
        <v>105294.61041186511</v>
      </c>
      <c r="CK39" s="163">
        <v>107292.4375</v>
      </c>
      <c r="CL39" s="60">
        <v>107018.25</v>
      </c>
    </row>
    <row r="40" spans="1:90">
      <c r="A40" s="9" t="s">
        <v>104</v>
      </c>
      <c r="B40" s="23" t="s">
        <v>105</v>
      </c>
      <c r="D40" s="131">
        <v>387184.09286138054</v>
      </c>
      <c r="E40" s="54">
        <v>219281.65625</v>
      </c>
      <c r="F40" s="124">
        <f t="shared" si="0"/>
        <v>1765.693033711663</v>
      </c>
      <c r="G40" s="131">
        <f t="shared" si="1"/>
        <v>365531.22475004935</v>
      </c>
      <c r="H40" s="54">
        <v>218209.00561523438</v>
      </c>
      <c r="I40" s="124">
        <f t="shared" si="2"/>
        <v>1675.1427087962936</v>
      </c>
      <c r="J40" s="49">
        <f t="shared" si="3"/>
        <v>5.9236712612273923E-2</v>
      </c>
      <c r="K40" s="49">
        <f t="shared" si="4"/>
        <v>5.40552900000002E-2</v>
      </c>
      <c r="M40" s="131">
        <f t="shared" si="5"/>
        <v>389233.12531655899</v>
      </c>
      <c r="N40" s="124">
        <f t="shared" si="6"/>
        <v>1775.0373285798228</v>
      </c>
      <c r="O40" s="49">
        <f t="shared" si="7"/>
        <v>-5.2642807662168778E-3</v>
      </c>
      <c r="P40" s="49">
        <f t="shared" si="8"/>
        <v>-5.2642807662168778E-3</v>
      </c>
      <c r="R40" s="131">
        <v>298016</v>
      </c>
      <c r="S40" s="54">
        <v>28739</v>
      </c>
      <c r="T40" s="54">
        <v>60010</v>
      </c>
      <c r="V40" s="124">
        <f t="shared" si="9"/>
        <v>60010</v>
      </c>
      <c r="W40" s="51">
        <f t="shared" si="10"/>
        <v>419.09286138054449</v>
      </c>
      <c r="Y40" s="176">
        <v>-1.3803229796959804E-2</v>
      </c>
      <c r="Z40" s="61">
        <v>-2.6774173555043523E-2</v>
      </c>
      <c r="AA40" s="117">
        <f t="shared" si="11"/>
        <v>4</v>
      </c>
      <c r="AB40" s="63">
        <f t="shared" si="12"/>
        <v>302.18715879453129</v>
      </c>
      <c r="AC40" s="63">
        <f t="shared" si="12"/>
        <v>29.529631478214181</v>
      </c>
      <c r="AE40" s="124">
        <f t="shared" si="13"/>
        <v>0</v>
      </c>
      <c r="AF40" s="51">
        <v>0</v>
      </c>
      <c r="AG40" s="51">
        <f t="shared" si="14"/>
        <v>419.09286138054449</v>
      </c>
      <c r="AI40" s="124">
        <v>0</v>
      </c>
      <c r="AJ40" s="51">
        <f t="shared" si="15"/>
        <v>0</v>
      </c>
      <c r="AK40" s="51">
        <f t="shared" si="16"/>
        <v>419.09286138054449</v>
      </c>
      <c r="AM40" s="124">
        <f t="shared" si="17"/>
        <v>381.78495863150903</v>
      </c>
      <c r="AN40" s="51">
        <f t="shared" si="18"/>
        <v>37.307902749035456</v>
      </c>
      <c r="AO40" s="51">
        <f t="shared" si="19"/>
        <v>0</v>
      </c>
      <c r="AQ40" s="124">
        <f t="shared" si="20"/>
        <v>298398</v>
      </c>
      <c r="AR40" s="51">
        <f t="shared" si="20"/>
        <v>28776</v>
      </c>
      <c r="AS40" s="51">
        <f t="shared" si="21"/>
        <v>60010</v>
      </c>
      <c r="AU40" s="178">
        <f t="shared" si="22"/>
        <v>387184</v>
      </c>
      <c r="AW40" s="124">
        <f t="shared" si="23"/>
        <v>1360.7978209531607</v>
      </c>
      <c r="AX40" s="51">
        <f t="shared" si="23"/>
        <v>131.22848710697843</v>
      </c>
      <c r="AY40" s="51">
        <f t="shared" si="23"/>
        <v>273.66630217159354</v>
      </c>
      <c r="AZ40" s="65">
        <f t="shared" si="24"/>
        <v>1765.6926102317325</v>
      </c>
      <c r="BB40" s="131">
        <v>302187.15879453131</v>
      </c>
      <c r="BC40" s="54">
        <v>29529.631478214182</v>
      </c>
      <c r="BD40" s="54">
        <v>57516.335043813517</v>
      </c>
      <c r="BE40" s="54">
        <f t="shared" si="25"/>
        <v>389233.12531655899</v>
      </c>
      <c r="BG40" s="122">
        <f t="shared" si="26"/>
        <v>-1.2539112547491515E-2</v>
      </c>
      <c r="BH40" s="49">
        <f t="shared" si="26"/>
        <v>-2.5521194830019578E-2</v>
      </c>
      <c r="BI40" s="49">
        <f t="shared" si="26"/>
        <v>4.3355769352948492E-2</v>
      </c>
      <c r="BJ40" s="49">
        <f t="shared" si="27"/>
        <v>-5.2645193414421199E-3</v>
      </c>
      <c r="BL40" s="131">
        <v>282840</v>
      </c>
      <c r="BM40" s="54">
        <v>27120</v>
      </c>
      <c r="BN40" s="54">
        <v>55571.224750049369</v>
      </c>
      <c r="BO40" s="54">
        <f t="shared" si="28"/>
        <v>365531.22475004935</v>
      </c>
      <c r="BQ40" s="122">
        <f t="shared" si="29"/>
        <v>5.5006364022061938E-2</v>
      </c>
      <c r="BR40" s="49">
        <f t="shared" si="29"/>
        <v>6.1061946902654762E-2</v>
      </c>
      <c r="BS40" s="49">
        <f t="shared" si="29"/>
        <v>7.9875425994577975E-2</v>
      </c>
      <c r="BT40" s="49">
        <f t="shared" si="30"/>
        <v>5.9236458567272443E-2</v>
      </c>
      <c r="BV40" s="122">
        <f t="shared" si="31"/>
        <v>4.984563482381188E-2</v>
      </c>
      <c r="BW40" s="49">
        <f t="shared" si="31"/>
        <v>5.5871595870404578E-2</v>
      </c>
      <c r="BX40" s="49">
        <f t="shared" si="31"/>
        <v>7.4593045876834463E-2</v>
      </c>
      <c r="BY40" s="49">
        <f t="shared" si="31"/>
        <v>5.4055037197699551E-2</v>
      </c>
      <c r="CA40" s="180">
        <v>229187.95694326202</v>
      </c>
      <c r="CB40" s="64">
        <v>212513.83680665932</v>
      </c>
      <c r="CC40" s="64">
        <v>195148.13366472634</v>
      </c>
      <c r="CD40" s="64">
        <v>222139.92440472037</v>
      </c>
      <c r="CF40" s="180">
        <v>227299.02928931057</v>
      </c>
      <c r="CG40" s="64">
        <v>211180.19537225383</v>
      </c>
      <c r="CH40" s="64">
        <v>193717.00717602193</v>
      </c>
      <c r="CI40" s="64">
        <v>220481.21667485993</v>
      </c>
      <c r="CK40" s="163">
        <v>219281.65625</v>
      </c>
      <c r="CL40" s="60">
        <v>218209.00561523438</v>
      </c>
    </row>
    <row r="41" spans="1:90">
      <c r="A41" s="9" t="s">
        <v>106</v>
      </c>
      <c r="B41" s="23" t="s">
        <v>107</v>
      </c>
      <c r="D41" s="131">
        <v>476532.67600703612</v>
      </c>
      <c r="E41" s="54">
        <v>264776.84375</v>
      </c>
      <c r="F41" s="124">
        <f t="shared" si="0"/>
        <v>1799.7520827651156</v>
      </c>
      <c r="G41" s="131">
        <f t="shared" si="1"/>
        <v>450610.06426031538</v>
      </c>
      <c r="H41" s="54">
        <v>263907.41619873047</v>
      </c>
      <c r="I41" s="124">
        <f t="shared" si="2"/>
        <v>1707.4551020612171</v>
      </c>
      <c r="J41" s="49">
        <f t="shared" si="3"/>
        <v>5.7527813519374416E-2</v>
      </c>
      <c r="K41" s="49">
        <f t="shared" si="4"/>
        <v>5.4055289999999978E-2</v>
      </c>
      <c r="M41" s="131">
        <f t="shared" si="5"/>
        <v>470368.39027719607</v>
      </c>
      <c r="N41" s="124">
        <f t="shared" si="6"/>
        <v>1776.4710222216934</v>
      </c>
      <c r="O41" s="49">
        <f t="shared" si="7"/>
        <v>1.31052295546632E-2</v>
      </c>
      <c r="P41" s="49">
        <f t="shared" si="8"/>
        <v>1.3105229554662978E-2</v>
      </c>
      <c r="R41" s="131">
        <v>364474</v>
      </c>
      <c r="S41" s="54">
        <v>37477</v>
      </c>
      <c r="T41" s="54">
        <v>74083</v>
      </c>
      <c r="V41" s="124">
        <f t="shared" si="9"/>
        <v>74083</v>
      </c>
      <c r="W41" s="51">
        <f t="shared" si="10"/>
        <v>498.6760070361197</v>
      </c>
      <c r="Y41" s="176">
        <v>7.5608940349132236E-3</v>
      </c>
      <c r="Z41" s="61">
        <v>1.5589324807793403E-2</v>
      </c>
      <c r="AA41" s="117">
        <f t="shared" si="11"/>
        <v>2</v>
      </c>
      <c r="AB41" s="63">
        <f t="shared" si="12"/>
        <v>361.73893027985122</v>
      </c>
      <c r="AC41" s="63">
        <f t="shared" si="12"/>
        <v>36.901726991953907</v>
      </c>
      <c r="AE41" s="124">
        <f t="shared" si="13"/>
        <v>0</v>
      </c>
      <c r="AF41" s="51">
        <v>0</v>
      </c>
      <c r="AG41" s="51">
        <f t="shared" si="14"/>
        <v>498.6760070361197</v>
      </c>
      <c r="AI41" s="124">
        <v>0</v>
      </c>
      <c r="AJ41" s="51">
        <f t="shared" si="15"/>
        <v>0</v>
      </c>
      <c r="AK41" s="51">
        <f t="shared" si="16"/>
        <v>498.6760070361197</v>
      </c>
      <c r="AM41" s="124">
        <f t="shared" si="17"/>
        <v>452.51411779224975</v>
      </c>
      <c r="AN41" s="51">
        <f t="shared" si="18"/>
        <v>46.161889243869922</v>
      </c>
      <c r="AO41" s="51">
        <f t="shared" si="19"/>
        <v>0</v>
      </c>
      <c r="AQ41" s="124">
        <f t="shared" si="20"/>
        <v>364927</v>
      </c>
      <c r="AR41" s="51">
        <f t="shared" si="20"/>
        <v>37523</v>
      </c>
      <c r="AS41" s="51">
        <f t="shared" si="21"/>
        <v>74083</v>
      </c>
      <c r="AU41" s="178">
        <f t="shared" si="22"/>
        <v>476533</v>
      </c>
      <c r="AW41" s="124">
        <f t="shared" si="23"/>
        <v>1378.24363653402</v>
      </c>
      <c r="AX41" s="51">
        <f t="shared" si="23"/>
        <v>141.7155649586521</v>
      </c>
      <c r="AY41" s="51">
        <f t="shared" si="23"/>
        <v>279.79410491783233</v>
      </c>
      <c r="AZ41" s="65">
        <f t="shared" si="24"/>
        <v>1799.7533064105044</v>
      </c>
      <c r="BB41" s="131">
        <v>361738.93027985113</v>
      </c>
      <c r="BC41" s="54">
        <v>36901.72699195391</v>
      </c>
      <c r="BD41" s="54">
        <v>71727.733005391041</v>
      </c>
      <c r="BE41" s="54">
        <f t="shared" si="25"/>
        <v>470368.39027719607</v>
      </c>
      <c r="BG41" s="122">
        <f t="shared" si="26"/>
        <v>8.8131783816645104E-3</v>
      </c>
      <c r="BH41" s="49">
        <f t="shared" si="26"/>
        <v>1.6835878932754289E-2</v>
      </c>
      <c r="BI41" s="49">
        <f t="shared" si="26"/>
        <v>3.2836211266177084E-2</v>
      </c>
      <c r="BJ41" s="49">
        <f t="shared" si="27"/>
        <v>1.3105918361501656E-2</v>
      </c>
      <c r="BL41" s="131">
        <v>346473</v>
      </c>
      <c r="BM41" s="54">
        <v>35423</v>
      </c>
      <c r="BN41" s="54">
        <v>68714.064260315354</v>
      </c>
      <c r="BO41" s="54">
        <f t="shared" si="28"/>
        <v>450610.06426031538</v>
      </c>
      <c r="BQ41" s="122">
        <f t="shared" si="29"/>
        <v>5.3262447578887873E-2</v>
      </c>
      <c r="BR41" s="49">
        <f t="shared" si="29"/>
        <v>5.9283516359427413E-2</v>
      </c>
      <c r="BS41" s="49">
        <f t="shared" si="29"/>
        <v>7.8134451767327473E-2</v>
      </c>
      <c r="BT41" s="49">
        <f t="shared" si="30"/>
        <v>5.7528532528978493E-2</v>
      </c>
      <c r="BV41" s="122">
        <f t="shared" si="31"/>
        <v>4.9803929916719003E-2</v>
      </c>
      <c r="BW41" s="49">
        <f t="shared" si="31"/>
        <v>5.5805227772385724E-2</v>
      </c>
      <c r="BX41" s="49">
        <f t="shared" si="31"/>
        <v>7.4594263799740324E-2</v>
      </c>
      <c r="BY41" s="49">
        <f t="shared" si="31"/>
        <v>5.405600664864707E-2</v>
      </c>
      <c r="CA41" s="180">
        <v>274353.83657070389</v>
      </c>
      <c r="CB41" s="64">
        <v>265568.08179735014</v>
      </c>
      <c r="CC41" s="64">
        <v>243366.22313193502</v>
      </c>
      <c r="CD41" s="64">
        <v>268444.77476979309</v>
      </c>
      <c r="CF41" s="180">
        <v>272389.32191217819</v>
      </c>
      <c r="CG41" s="64">
        <v>264319.46349158493</v>
      </c>
      <c r="CH41" s="64">
        <v>241740.96689776567</v>
      </c>
      <c r="CI41" s="64">
        <v>266692.0384539697</v>
      </c>
      <c r="CK41" s="163">
        <v>264776.84375</v>
      </c>
      <c r="CL41" s="60">
        <v>263907.41619873047</v>
      </c>
    </row>
    <row r="42" spans="1:90">
      <c r="A42" s="9" t="s">
        <v>108</v>
      </c>
      <c r="B42" s="23" t="s">
        <v>109</v>
      </c>
      <c r="D42" s="131">
        <v>212220.93009541885</v>
      </c>
      <c r="E42" s="54">
        <v>113720.625</v>
      </c>
      <c r="F42" s="124">
        <f t="shared" si="0"/>
        <v>1866.160426883152</v>
      </c>
      <c r="G42" s="131">
        <f t="shared" si="1"/>
        <v>201121.35266537231</v>
      </c>
      <c r="H42" s="54">
        <v>113598.50024414063</v>
      </c>
      <c r="I42" s="124">
        <f t="shared" si="2"/>
        <v>1770.4578161959148</v>
      </c>
      <c r="J42" s="49">
        <f t="shared" si="3"/>
        <v>5.5188458524909167E-2</v>
      </c>
      <c r="K42" s="49">
        <f t="shared" si="4"/>
        <v>5.40552900000002E-2</v>
      </c>
      <c r="M42" s="131">
        <f t="shared" si="5"/>
        <v>213308.92652990384</v>
      </c>
      <c r="N42" s="124">
        <f t="shared" si="6"/>
        <v>1875.7277013725859</v>
      </c>
      <c r="O42" s="49">
        <f t="shared" si="7"/>
        <v>-5.1005668266417281E-3</v>
      </c>
      <c r="P42" s="49">
        <f t="shared" si="8"/>
        <v>-5.1005668266417281E-3</v>
      </c>
      <c r="R42" s="131">
        <v>160053</v>
      </c>
      <c r="S42" s="54">
        <v>14864</v>
      </c>
      <c r="T42" s="54">
        <v>37187</v>
      </c>
      <c r="V42" s="124">
        <f t="shared" si="9"/>
        <v>37187</v>
      </c>
      <c r="W42" s="51">
        <f t="shared" si="10"/>
        <v>116.93009541885112</v>
      </c>
      <c r="Y42" s="176">
        <v>-8.4785856971061335E-3</v>
      </c>
      <c r="Z42" s="61">
        <v>-3.5914327701010329E-2</v>
      </c>
      <c r="AA42" s="117">
        <f t="shared" si="11"/>
        <v>4</v>
      </c>
      <c r="AB42" s="63">
        <f t="shared" si="12"/>
        <v>161.42162709872281</v>
      </c>
      <c r="AC42" s="63">
        <f t="shared" si="12"/>
        <v>15.41771693853185</v>
      </c>
      <c r="AE42" s="124">
        <f t="shared" si="13"/>
        <v>0</v>
      </c>
      <c r="AF42" s="51">
        <v>0</v>
      </c>
      <c r="AG42" s="51">
        <f t="shared" si="14"/>
        <v>116.93009541885112</v>
      </c>
      <c r="AI42" s="124">
        <v>0</v>
      </c>
      <c r="AJ42" s="51">
        <f t="shared" si="15"/>
        <v>0</v>
      </c>
      <c r="AK42" s="51">
        <f t="shared" si="16"/>
        <v>116.93009541885112</v>
      </c>
      <c r="AM42" s="124">
        <f t="shared" si="17"/>
        <v>106.73555911485096</v>
      </c>
      <c r="AN42" s="51">
        <f t="shared" si="18"/>
        <v>10.194536304000158</v>
      </c>
      <c r="AO42" s="51">
        <f t="shared" si="19"/>
        <v>0</v>
      </c>
      <c r="AQ42" s="124">
        <f t="shared" si="20"/>
        <v>160160</v>
      </c>
      <c r="AR42" s="51">
        <f t="shared" si="20"/>
        <v>14874</v>
      </c>
      <c r="AS42" s="51">
        <f t="shared" si="21"/>
        <v>37187</v>
      </c>
      <c r="AU42" s="178">
        <f t="shared" si="22"/>
        <v>212221</v>
      </c>
      <c r="AW42" s="124">
        <f t="shared" si="23"/>
        <v>1408.3636983176975</v>
      </c>
      <c r="AX42" s="51">
        <f t="shared" si="23"/>
        <v>130.79421608877018</v>
      </c>
      <c r="AY42" s="51">
        <f t="shared" si="23"/>
        <v>327.00312718119511</v>
      </c>
      <c r="AZ42" s="65">
        <f t="shared" si="24"/>
        <v>1866.1610415876628</v>
      </c>
      <c r="BB42" s="131">
        <v>161421.62709872282</v>
      </c>
      <c r="BC42" s="54">
        <v>15417.71693853185</v>
      </c>
      <c r="BD42" s="54">
        <v>36469.582492649191</v>
      </c>
      <c r="BE42" s="54">
        <f t="shared" si="25"/>
        <v>213308.92652990384</v>
      </c>
      <c r="BG42" s="122">
        <f t="shared" si="26"/>
        <v>-7.8157253237897129E-3</v>
      </c>
      <c r="BH42" s="49">
        <f t="shared" si="26"/>
        <v>-3.5265723239022329E-2</v>
      </c>
      <c r="BI42" s="49">
        <f t="shared" si="26"/>
        <v>1.9671667683484273E-2</v>
      </c>
      <c r="BJ42" s="49">
        <f t="shared" si="27"/>
        <v>-5.1002391114247647E-3</v>
      </c>
      <c r="BL42" s="131">
        <v>152486</v>
      </c>
      <c r="BM42" s="54">
        <v>14067</v>
      </c>
      <c r="BN42" s="54">
        <v>34568.352665372324</v>
      </c>
      <c r="BO42" s="54">
        <f t="shared" si="28"/>
        <v>201121.35266537231</v>
      </c>
      <c r="BQ42" s="122">
        <f t="shared" si="29"/>
        <v>5.0325931560930126E-2</v>
      </c>
      <c r="BR42" s="49">
        <f t="shared" si="29"/>
        <v>5.7368308807848045E-2</v>
      </c>
      <c r="BS42" s="49">
        <f t="shared" si="29"/>
        <v>7.5752737192212649E-2</v>
      </c>
      <c r="BT42" s="49">
        <f t="shared" si="30"/>
        <v>5.5188806099049081E-2</v>
      </c>
      <c r="BV42" s="122">
        <f t="shared" si="31"/>
        <v>4.9197984911282022E-2</v>
      </c>
      <c r="BW42" s="49">
        <f t="shared" si="31"/>
        <v>5.6232799338333805E-2</v>
      </c>
      <c r="BX42" s="49">
        <f t="shared" si="31"/>
        <v>7.4597484656494739E-2</v>
      </c>
      <c r="BY42" s="49">
        <f t="shared" si="31"/>
        <v>5.405563720087958E-2</v>
      </c>
      <c r="CA42" s="180">
        <v>122427.08481986927</v>
      </c>
      <c r="CB42" s="64">
        <v>110955.60687317362</v>
      </c>
      <c r="CC42" s="64">
        <v>123738.25546344111</v>
      </c>
      <c r="CD42" s="64">
        <v>121737.91420159231</v>
      </c>
      <c r="CF42" s="180">
        <v>121733.01662096099</v>
      </c>
      <c r="CG42" s="64">
        <v>110608.08894579146</v>
      </c>
      <c r="CH42" s="64">
        <v>123184.03835557739</v>
      </c>
      <c r="CI42" s="64">
        <v>121093.16278246096</v>
      </c>
      <c r="CK42" s="163">
        <v>113720.625</v>
      </c>
      <c r="CL42" s="60">
        <v>113598.50024414063</v>
      </c>
    </row>
    <row r="43" spans="1:90">
      <c r="A43" s="9" t="s">
        <v>110</v>
      </c>
      <c r="B43" s="23" t="s">
        <v>111</v>
      </c>
      <c r="D43" s="131">
        <v>640581.0930497715</v>
      </c>
      <c r="E43" s="54">
        <v>328789.4375</v>
      </c>
      <c r="F43" s="124">
        <f t="shared" si="0"/>
        <v>1948.3019221071283</v>
      </c>
      <c r="G43" s="131">
        <f t="shared" si="1"/>
        <v>606092.82527291495</v>
      </c>
      <c r="H43" s="54">
        <v>327903.66906738281</v>
      </c>
      <c r="I43" s="124">
        <f t="shared" si="2"/>
        <v>1848.3868356726605</v>
      </c>
      <c r="J43" s="49">
        <f t="shared" si="3"/>
        <v>5.6902616791952632E-2</v>
      </c>
      <c r="K43" s="49">
        <f t="shared" si="4"/>
        <v>5.4055289999999978E-2</v>
      </c>
      <c r="M43" s="131">
        <f t="shared" si="5"/>
        <v>638810.43127784331</v>
      </c>
      <c r="N43" s="124">
        <f t="shared" si="6"/>
        <v>1942.9165247373353</v>
      </c>
      <c r="O43" s="49">
        <f t="shared" si="7"/>
        <v>2.7718109868466456E-3</v>
      </c>
      <c r="P43" s="49">
        <f t="shared" si="8"/>
        <v>2.7718109868466456E-3</v>
      </c>
      <c r="R43" s="131">
        <v>488991</v>
      </c>
      <c r="S43" s="54">
        <v>49319</v>
      </c>
      <c r="T43" s="54">
        <v>101380</v>
      </c>
      <c r="V43" s="124">
        <f t="shared" si="9"/>
        <v>101380</v>
      </c>
      <c r="W43" s="51">
        <f t="shared" si="10"/>
        <v>891.09304977150168</v>
      </c>
      <c r="Y43" s="176">
        <v>-1.0416227633213704E-2</v>
      </c>
      <c r="Z43" s="61">
        <v>6.5168762151430304E-2</v>
      </c>
      <c r="AA43" s="117">
        <f t="shared" si="11"/>
        <v>1</v>
      </c>
      <c r="AB43" s="63">
        <f t="shared" si="12"/>
        <v>494.13805445746226</v>
      </c>
      <c r="AC43" s="63">
        <f t="shared" si="12"/>
        <v>46.301583141046464</v>
      </c>
      <c r="AE43" s="124">
        <f t="shared" si="13"/>
        <v>891.09304977150168</v>
      </c>
      <c r="AF43" s="51">
        <v>0</v>
      </c>
      <c r="AG43" s="51">
        <f t="shared" si="14"/>
        <v>0</v>
      </c>
      <c r="AI43" s="124">
        <v>0</v>
      </c>
      <c r="AJ43" s="51">
        <f t="shared" si="15"/>
        <v>0</v>
      </c>
      <c r="AK43" s="51">
        <f t="shared" si="16"/>
        <v>0</v>
      </c>
      <c r="AM43" s="124">
        <f t="shared" si="17"/>
        <v>0</v>
      </c>
      <c r="AN43" s="51">
        <f t="shared" si="18"/>
        <v>0</v>
      </c>
      <c r="AO43" s="51">
        <f t="shared" si="19"/>
        <v>0</v>
      </c>
      <c r="AQ43" s="124">
        <f t="shared" si="20"/>
        <v>489882</v>
      </c>
      <c r="AR43" s="51">
        <f t="shared" si="20"/>
        <v>49319</v>
      </c>
      <c r="AS43" s="51">
        <f t="shared" si="21"/>
        <v>101380</v>
      </c>
      <c r="AU43" s="178">
        <f t="shared" si="22"/>
        <v>640581</v>
      </c>
      <c r="AW43" s="124">
        <f t="shared" si="23"/>
        <v>1489.9566230743042</v>
      </c>
      <c r="AX43" s="51">
        <f t="shared" si="23"/>
        <v>150.00177735332508</v>
      </c>
      <c r="AY43" s="51">
        <f t="shared" si="23"/>
        <v>308.34323867231893</v>
      </c>
      <c r="AZ43" s="65">
        <f t="shared" si="24"/>
        <v>1948.3016390999483</v>
      </c>
      <c r="BB43" s="131">
        <v>494138.05445746228</v>
      </c>
      <c r="BC43" s="54">
        <v>46301.58314104646</v>
      </c>
      <c r="BD43" s="54">
        <v>98370.793679334529</v>
      </c>
      <c r="BE43" s="54">
        <f t="shared" si="25"/>
        <v>638810.43127784331</v>
      </c>
      <c r="BG43" s="122">
        <f t="shared" si="26"/>
        <v>-8.613087818413856E-3</v>
      </c>
      <c r="BH43" s="49">
        <f t="shared" si="26"/>
        <v>6.5168762151430526E-2</v>
      </c>
      <c r="BI43" s="49">
        <f t="shared" si="26"/>
        <v>3.0590444664650773E-2</v>
      </c>
      <c r="BJ43" s="49">
        <f t="shared" si="27"/>
        <v>2.7716653258385016E-3</v>
      </c>
      <c r="BL43" s="131">
        <v>465116</v>
      </c>
      <c r="BM43" s="54">
        <v>46889</v>
      </c>
      <c r="BN43" s="54">
        <v>94087.825272914954</v>
      </c>
      <c r="BO43" s="54">
        <f t="shared" si="28"/>
        <v>606092.82527291495</v>
      </c>
      <c r="BQ43" s="122">
        <f t="shared" si="29"/>
        <v>5.3246931948159215E-2</v>
      </c>
      <c r="BR43" s="49">
        <f t="shared" si="29"/>
        <v>5.1824521742839469E-2</v>
      </c>
      <c r="BS43" s="49">
        <f t="shared" si="29"/>
        <v>7.750391409231816E-2</v>
      </c>
      <c r="BT43" s="49">
        <f t="shared" si="30"/>
        <v>5.6902463267991088E-2</v>
      </c>
      <c r="BV43" s="122">
        <f t="shared" si="31"/>
        <v>5.0409453678892602E-2</v>
      </c>
      <c r="BW43" s="49">
        <f t="shared" si="31"/>
        <v>4.8990875488578167E-2</v>
      </c>
      <c r="BX43" s="49">
        <f t="shared" si="31"/>
        <v>7.4601086798407712E-2</v>
      </c>
      <c r="BY43" s="49">
        <f t="shared" si="31"/>
        <v>5.4055136889636479E-2</v>
      </c>
      <c r="CA43" s="180">
        <v>374769.37008441018</v>
      </c>
      <c r="CB43" s="64">
        <v>333215.37015406665</v>
      </c>
      <c r="CC43" s="64">
        <v>333763.90861859714</v>
      </c>
      <c r="CD43" s="64">
        <v>364576.62948803994</v>
      </c>
      <c r="CF43" s="180">
        <v>372145.33490635757</v>
      </c>
      <c r="CG43" s="64">
        <v>331745.57512385258</v>
      </c>
      <c r="CH43" s="64">
        <v>331747.98321124486</v>
      </c>
      <c r="CI43" s="64">
        <v>362283.13467037835</v>
      </c>
      <c r="CK43" s="163">
        <v>328789.4375</v>
      </c>
      <c r="CL43" s="60">
        <v>327903.66906738281</v>
      </c>
    </row>
    <row r="44" spans="1:90">
      <c r="A44" s="9" t="s">
        <v>112</v>
      </c>
      <c r="B44" s="23" t="s">
        <v>113</v>
      </c>
      <c r="D44" s="131">
        <v>353190.92439250601</v>
      </c>
      <c r="E44" s="54">
        <v>178249.3125</v>
      </c>
      <c r="F44" s="124">
        <f t="shared" si="0"/>
        <v>1981.4434032810423</v>
      </c>
      <c r="G44" s="131">
        <f t="shared" si="1"/>
        <v>333851.31768752408</v>
      </c>
      <c r="H44" s="54">
        <v>177596.66862010956</v>
      </c>
      <c r="I44" s="124">
        <f t="shared" si="2"/>
        <v>1879.828716841829</v>
      </c>
      <c r="J44" s="49">
        <f t="shared" si="3"/>
        <v>5.7928801476480274E-2</v>
      </c>
      <c r="K44" s="49">
        <f t="shared" si="4"/>
        <v>5.40552900000002E-2</v>
      </c>
      <c r="M44" s="131">
        <f t="shared" si="5"/>
        <v>348235.44342550455</v>
      </c>
      <c r="N44" s="124">
        <f t="shared" si="6"/>
        <v>1953.6425613170572</v>
      </c>
      <c r="O44" s="49">
        <f t="shared" si="7"/>
        <v>1.4230260189071142E-2</v>
      </c>
      <c r="P44" s="49">
        <f t="shared" si="8"/>
        <v>1.4230260189071142E-2</v>
      </c>
      <c r="R44" s="131">
        <v>276156</v>
      </c>
      <c r="S44" s="54">
        <v>27710</v>
      </c>
      <c r="T44" s="54">
        <v>48568</v>
      </c>
      <c r="V44" s="124">
        <f t="shared" si="9"/>
        <v>48568</v>
      </c>
      <c r="W44" s="51">
        <f t="shared" si="10"/>
        <v>756.92439250601456</v>
      </c>
      <c r="Y44" s="176">
        <v>1.5817416904199577E-2</v>
      </c>
      <c r="Z44" s="61">
        <v>8.7179059684709737E-2</v>
      </c>
      <c r="AA44" s="117">
        <f t="shared" si="11"/>
        <v>2</v>
      </c>
      <c r="AB44" s="63">
        <f t="shared" si="12"/>
        <v>271.85594123953075</v>
      </c>
      <c r="AC44" s="63">
        <f t="shared" si="12"/>
        <v>25.487981720358107</v>
      </c>
      <c r="AE44" s="124">
        <f t="shared" si="13"/>
        <v>0</v>
      </c>
      <c r="AF44" s="51">
        <v>0</v>
      </c>
      <c r="AG44" s="51">
        <f t="shared" si="14"/>
        <v>756.92439250601456</v>
      </c>
      <c r="AI44" s="124">
        <v>0</v>
      </c>
      <c r="AJ44" s="51">
        <f t="shared" si="15"/>
        <v>0</v>
      </c>
      <c r="AK44" s="51">
        <f t="shared" si="16"/>
        <v>756.92439250601456</v>
      </c>
      <c r="AM44" s="124">
        <f t="shared" si="17"/>
        <v>692.04169745093861</v>
      </c>
      <c r="AN44" s="51">
        <f t="shared" si="18"/>
        <v>64.882695055075942</v>
      </c>
      <c r="AO44" s="51">
        <f t="shared" si="19"/>
        <v>0</v>
      </c>
      <c r="AQ44" s="124">
        <f t="shared" si="20"/>
        <v>276848</v>
      </c>
      <c r="AR44" s="51">
        <f t="shared" si="20"/>
        <v>27775</v>
      </c>
      <c r="AS44" s="51">
        <f t="shared" si="21"/>
        <v>48568</v>
      </c>
      <c r="AU44" s="178">
        <f t="shared" si="22"/>
        <v>353191</v>
      </c>
      <c r="AW44" s="124">
        <f t="shared" si="23"/>
        <v>1553.1504504400261</v>
      </c>
      <c r="AX44" s="51">
        <f t="shared" si="23"/>
        <v>155.82107785128204</v>
      </c>
      <c r="AY44" s="51">
        <f t="shared" si="23"/>
        <v>272.47229915683408</v>
      </c>
      <c r="AZ44" s="65">
        <f t="shared" si="24"/>
        <v>1981.4438274481422</v>
      </c>
      <c r="BB44" s="131">
        <v>271855.94123953074</v>
      </c>
      <c r="BC44" s="54">
        <v>25487.981720358115</v>
      </c>
      <c r="BD44" s="54">
        <v>50891.520465615671</v>
      </c>
      <c r="BE44" s="54">
        <f t="shared" si="25"/>
        <v>348235.44342550455</v>
      </c>
      <c r="BG44" s="122">
        <f t="shared" si="26"/>
        <v>1.8362882700697636E-2</v>
      </c>
      <c r="BH44" s="49">
        <f t="shared" si="26"/>
        <v>8.9729281224929958E-2</v>
      </c>
      <c r="BI44" s="49">
        <f t="shared" si="26"/>
        <v>-4.565633811600367E-2</v>
      </c>
      <c r="BJ44" s="49">
        <f t="shared" si="27"/>
        <v>1.4230477305092526E-2</v>
      </c>
      <c r="BL44" s="131">
        <v>262418</v>
      </c>
      <c r="BM44" s="54">
        <v>26402</v>
      </c>
      <c r="BN44" s="54">
        <v>45031.31768752409</v>
      </c>
      <c r="BO44" s="54">
        <f t="shared" si="28"/>
        <v>333851.31768752408</v>
      </c>
      <c r="BQ44" s="122">
        <f t="shared" si="29"/>
        <v>5.4988605964529924E-2</v>
      </c>
      <c r="BR44" s="49">
        <f t="shared" si="29"/>
        <v>5.2003636088175043E-2</v>
      </c>
      <c r="BS44" s="49">
        <f t="shared" si="29"/>
        <v>7.8538281669153776E-2</v>
      </c>
      <c r="BT44" s="49">
        <f t="shared" si="30"/>
        <v>5.7929027947037692E-2</v>
      </c>
      <c r="BV44" s="122">
        <f t="shared" si="31"/>
        <v>5.1125859750364766E-2</v>
      </c>
      <c r="BW44" s="49">
        <f t="shared" si="31"/>
        <v>4.8151819073646962E-2</v>
      </c>
      <c r="BX44" s="49">
        <f t="shared" si="31"/>
        <v>7.4589310428331057E-2</v>
      </c>
      <c r="BY44" s="49">
        <f t="shared" si="31"/>
        <v>5.40555156413558E-2</v>
      </c>
      <c r="CA44" s="180">
        <v>206183.83654726995</v>
      </c>
      <c r="CB44" s="64">
        <v>183427.57822248546</v>
      </c>
      <c r="CC44" s="64">
        <v>172670.68965120628</v>
      </c>
      <c r="CD44" s="64">
        <v>198742.06496343872</v>
      </c>
      <c r="CF44" s="180">
        <v>204837.44914536705</v>
      </c>
      <c r="CG44" s="64">
        <v>182489.56590077875</v>
      </c>
      <c r="CH44" s="64">
        <v>171525.78716917839</v>
      </c>
      <c r="CI44" s="64">
        <v>197571.88269038044</v>
      </c>
      <c r="CK44" s="163">
        <v>178249.3125</v>
      </c>
      <c r="CL44" s="60">
        <v>177596.66862010956</v>
      </c>
    </row>
    <row r="45" spans="1:90">
      <c r="A45" s="9" t="s">
        <v>114</v>
      </c>
      <c r="B45" s="23" t="s">
        <v>115</v>
      </c>
      <c r="D45" s="131">
        <v>283133.57227702206</v>
      </c>
      <c r="E45" s="54">
        <v>159702.5</v>
      </c>
      <c r="F45" s="124">
        <f t="shared" si="0"/>
        <v>1772.8812778574038</v>
      </c>
      <c r="G45" s="131">
        <f t="shared" si="1"/>
        <v>267731.67898710608</v>
      </c>
      <c r="H45" s="54">
        <v>159178.16723632813</v>
      </c>
      <c r="I45" s="124">
        <f t="shared" si="2"/>
        <v>1681.9623170406974</v>
      </c>
      <c r="J45" s="49">
        <f t="shared" si="3"/>
        <v>5.7527347335903922E-2</v>
      </c>
      <c r="K45" s="49">
        <f t="shared" si="4"/>
        <v>5.4055289999999756E-2</v>
      </c>
      <c r="M45" s="131">
        <f t="shared" si="5"/>
        <v>284143.73944893281</v>
      </c>
      <c r="N45" s="124">
        <f t="shared" si="6"/>
        <v>1779.2065837975788</v>
      </c>
      <c r="O45" s="49">
        <f t="shared" si="7"/>
        <v>-3.5551273234802894E-3</v>
      </c>
      <c r="P45" s="49">
        <f t="shared" si="8"/>
        <v>-3.5551273234804004E-3</v>
      </c>
      <c r="R45" s="131">
        <v>221324</v>
      </c>
      <c r="S45" s="54">
        <v>22850</v>
      </c>
      <c r="T45" s="54">
        <v>38515</v>
      </c>
      <c r="V45" s="124">
        <f t="shared" si="9"/>
        <v>38515</v>
      </c>
      <c r="W45" s="51">
        <f t="shared" si="10"/>
        <v>444.57227702206001</v>
      </c>
      <c r="Y45" s="176">
        <v>-5.1920184238281042E-3</v>
      </c>
      <c r="Z45" s="61">
        <v>4.3608405177934184E-2</v>
      </c>
      <c r="AA45" s="117">
        <f t="shared" si="11"/>
        <v>1</v>
      </c>
      <c r="AB45" s="63">
        <f t="shared" si="12"/>
        <v>222.47911566746242</v>
      </c>
      <c r="AC45" s="63">
        <f t="shared" si="12"/>
        <v>21.895185863421727</v>
      </c>
      <c r="AE45" s="124">
        <f t="shared" si="13"/>
        <v>444.57227702206001</v>
      </c>
      <c r="AF45" s="51">
        <v>0</v>
      </c>
      <c r="AG45" s="51">
        <f t="shared" si="14"/>
        <v>0</v>
      </c>
      <c r="AI45" s="124">
        <v>0</v>
      </c>
      <c r="AJ45" s="51">
        <f t="shared" si="15"/>
        <v>0</v>
      </c>
      <c r="AK45" s="51">
        <f t="shared" si="16"/>
        <v>0</v>
      </c>
      <c r="AM45" s="124">
        <f t="shared" si="17"/>
        <v>0</v>
      </c>
      <c r="AN45" s="51">
        <f t="shared" si="18"/>
        <v>0</v>
      </c>
      <c r="AO45" s="51">
        <f t="shared" si="19"/>
        <v>0</v>
      </c>
      <c r="AQ45" s="124">
        <f t="shared" si="20"/>
        <v>221769</v>
      </c>
      <c r="AR45" s="51">
        <f t="shared" si="20"/>
        <v>22850</v>
      </c>
      <c r="AS45" s="51">
        <f t="shared" si="21"/>
        <v>38515</v>
      </c>
      <c r="AU45" s="178">
        <f t="shared" si="22"/>
        <v>283134</v>
      </c>
      <c r="AW45" s="124">
        <f t="shared" si="23"/>
        <v>1388.6382492446894</v>
      </c>
      <c r="AX45" s="51">
        <f t="shared" si="23"/>
        <v>143.07853665409121</v>
      </c>
      <c r="AY45" s="51">
        <f t="shared" si="23"/>
        <v>241.16717020710382</v>
      </c>
      <c r="AZ45" s="65">
        <f t="shared" si="24"/>
        <v>1772.8839561058844</v>
      </c>
      <c r="BB45" s="131">
        <v>222479.11566746247</v>
      </c>
      <c r="BC45" s="54">
        <v>21895.185863421724</v>
      </c>
      <c r="BD45" s="54">
        <v>39769.437918048607</v>
      </c>
      <c r="BE45" s="54">
        <f t="shared" si="25"/>
        <v>284143.73944893281</v>
      </c>
      <c r="BG45" s="122">
        <f t="shared" si="26"/>
        <v>-3.1918306818689013E-3</v>
      </c>
      <c r="BH45" s="49">
        <f t="shared" si="26"/>
        <v>4.3608405177934406E-2</v>
      </c>
      <c r="BI45" s="49">
        <f t="shared" si="26"/>
        <v>-3.1542762073569652E-2</v>
      </c>
      <c r="BJ45" s="49">
        <f t="shared" si="27"/>
        <v>-3.5536220185287126E-3</v>
      </c>
      <c r="BL45" s="131">
        <v>210393</v>
      </c>
      <c r="BM45" s="54">
        <v>21615</v>
      </c>
      <c r="BN45" s="54">
        <v>35723.678987106046</v>
      </c>
      <c r="BO45" s="54">
        <f t="shared" si="28"/>
        <v>267731.67898710608</v>
      </c>
      <c r="BQ45" s="122">
        <f t="shared" si="29"/>
        <v>5.4070239979467027E-2</v>
      </c>
      <c r="BR45" s="49">
        <f t="shared" si="29"/>
        <v>5.7136247975942522E-2</v>
      </c>
      <c r="BS45" s="49">
        <f t="shared" si="29"/>
        <v>7.813643756852251E-2</v>
      </c>
      <c r="BT45" s="49">
        <f t="shared" si="30"/>
        <v>5.7528944916659164E-2</v>
      </c>
      <c r="BV45" s="122">
        <f t="shared" si="31"/>
        <v>5.0609532964656978E-2</v>
      </c>
      <c r="BW45" s="49">
        <f t="shared" si="31"/>
        <v>5.3665474691373394E-2</v>
      </c>
      <c r="BX45" s="49">
        <f t="shared" si="31"/>
        <v>7.4596716788161155E-2</v>
      </c>
      <c r="BY45" s="49">
        <f t="shared" si="31"/>
        <v>5.4056882335602907E-2</v>
      </c>
      <c r="CA45" s="180">
        <v>168734.94620279066</v>
      </c>
      <c r="CB45" s="64">
        <v>157571.55516361605</v>
      </c>
      <c r="CC45" s="64">
        <v>134934.39004224513</v>
      </c>
      <c r="CD45" s="64">
        <v>162164.17538955854</v>
      </c>
      <c r="CF45" s="180">
        <v>167929.00177909553</v>
      </c>
      <c r="CG45" s="64">
        <v>156816.28469931829</v>
      </c>
      <c r="CH45" s="64">
        <v>134002.57321324071</v>
      </c>
      <c r="CI45" s="64">
        <v>161450.0510089178</v>
      </c>
      <c r="CK45" s="163">
        <v>159702.5</v>
      </c>
      <c r="CL45" s="60">
        <v>159178.16723632813</v>
      </c>
    </row>
    <row r="46" spans="1:90">
      <c r="A46" s="9" t="s">
        <v>116</v>
      </c>
      <c r="B46" s="23" t="s">
        <v>117</v>
      </c>
      <c r="D46" s="131">
        <v>512558.60171981045</v>
      </c>
      <c r="E46" s="54">
        <v>262230.9375</v>
      </c>
      <c r="F46" s="124">
        <f t="shared" si="0"/>
        <v>1954.607669889486</v>
      </c>
      <c r="G46" s="131">
        <f t="shared" si="1"/>
        <v>482784.4032418892</v>
      </c>
      <c r="H46" s="54">
        <v>260349.66607666016</v>
      </c>
      <c r="I46" s="124">
        <f t="shared" si="2"/>
        <v>1854.3692047591603</v>
      </c>
      <c r="J46" s="49">
        <f t="shared" si="3"/>
        <v>6.1671831728589366E-2</v>
      </c>
      <c r="K46" s="49">
        <f t="shared" si="4"/>
        <v>5.4055289999999978E-2</v>
      </c>
      <c r="M46" s="131">
        <f t="shared" si="5"/>
        <v>499417.8474502184</v>
      </c>
      <c r="N46" s="124">
        <f t="shared" si="6"/>
        <v>1904.4962894594325</v>
      </c>
      <c r="O46" s="49">
        <f t="shared" si="7"/>
        <v>2.6312143902510243E-2</v>
      </c>
      <c r="P46" s="49">
        <f t="shared" si="8"/>
        <v>2.6312143902510243E-2</v>
      </c>
      <c r="R46" s="131">
        <v>398563</v>
      </c>
      <c r="S46" s="54">
        <v>38055</v>
      </c>
      <c r="T46" s="54">
        <v>75284</v>
      </c>
      <c r="V46" s="124">
        <f t="shared" si="9"/>
        <v>75284</v>
      </c>
      <c r="W46" s="51">
        <f t="shared" si="10"/>
        <v>656.60171981045278</v>
      </c>
      <c r="Y46" s="176">
        <v>4.0480210131100369E-2</v>
      </c>
      <c r="Z46" s="61">
        <v>3.0297147055746043E-2</v>
      </c>
      <c r="AA46" s="117">
        <f t="shared" si="11"/>
        <v>2</v>
      </c>
      <c r="AB46" s="63">
        <f t="shared" si="12"/>
        <v>383.05678101247224</v>
      </c>
      <c r="AC46" s="63">
        <f t="shared" si="12"/>
        <v>36.935946206149175</v>
      </c>
      <c r="AE46" s="124">
        <f t="shared" si="13"/>
        <v>0</v>
      </c>
      <c r="AF46" s="51">
        <v>0</v>
      </c>
      <c r="AG46" s="51">
        <f t="shared" si="14"/>
        <v>656.60171981045278</v>
      </c>
      <c r="AI46" s="124">
        <v>0</v>
      </c>
      <c r="AJ46" s="51">
        <f t="shared" si="15"/>
        <v>0</v>
      </c>
      <c r="AK46" s="51">
        <f t="shared" si="16"/>
        <v>656.60171981045278</v>
      </c>
      <c r="AM46" s="124">
        <f t="shared" si="17"/>
        <v>598.85737275379574</v>
      </c>
      <c r="AN46" s="51">
        <f t="shared" si="18"/>
        <v>57.74434705665692</v>
      </c>
      <c r="AO46" s="51">
        <f t="shared" si="19"/>
        <v>0</v>
      </c>
      <c r="AQ46" s="124">
        <f t="shared" si="20"/>
        <v>399162</v>
      </c>
      <c r="AR46" s="51">
        <f t="shared" si="20"/>
        <v>38113</v>
      </c>
      <c r="AS46" s="51">
        <f t="shared" si="21"/>
        <v>75284</v>
      </c>
      <c r="AU46" s="178">
        <f t="shared" si="22"/>
        <v>512559</v>
      </c>
      <c r="AW46" s="124">
        <f t="shared" si="23"/>
        <v>1522.1773746661759</v>
      </c>
      <c r="AX46" s="51">
        <f t="shared" si="23"/>
        <v>145.34135584211913</v>
      </c>
      <c r="AY46" s="51">
        <f t="shared" si="23"/>
        <v>287.09045819584122</v>
      </c>
      <c r="AZ46" s="65">
        <f t="shared" si="24"/>
        <v>1954.6091887041362</v>
      </c>
      <c r="BB46" s="131">
        <v>383056.78101247217</v>
      </c>
      <c r="BC46" s="54">
        <v>36935.946206149179</v>
      </c>
      <c r="BD46" s="54">
        <v>79425.120231597029</v>
      </c>
      <c r="BE46" s="54">
        <f t="shared" si="25"/>
        <v>499417.8474502184</v>
      </c>
      <c r="BG46" s="122">
        <f t="shared" si="26"/>
        <v>4.2043946970366841E-2</v>
      </c>
      <c r="BH46" s="49">
        <f t="shared" si="26"/>
        <v>3.1867433076747886E-2</v>
      </c>
      <c r="BI46" s="49">
        <f t="shared" si="26"/>
        <v>-5.213867123552185E-2</v>
      </c>
      <c r="BJ46" s="49">
        <f t="shared" si="27"/>
        <v>2.6312941391409828E-2</v>
      </c>
      <c r="BL46" s="131">
        <v>377400</v>
      </c>
      <c r="BM46" s="54">
        <v>35829</v>
      </c>
      <c r="BN46" s="54">
        <v>69555.403241889231</v>
      </c>
      <c r="BO46" s="54">
        <f t="shared" si="28"/>
        <v>482784.4032418892</v>
      </c>
      <c r="BQ46" s="122">
        <f t="shared" si="29"/>
        <v>5.7662957074721799E-2</v>
      </c>
      <c r="BR46" s="49">
        <f t="shared" si="29"/>
        <v>6.3747243852744884E-2</v>
      </c>
      <c r="BS46" s="49">
        <f t="shared" si="29"/>
        <v>8.2360197642571631E-2</v>
      </c>
      <c r="BT46" s="49">
        <f t="shared" si="30"/>
        <v>6.1672656693494865E-2</v>
      </c>
      <c r="BV46" s="122">
        <f t="shared" si="31"/>
        <v>5.0075175420736917E-2</v>
      </c>
      <c r="BW46" s="49">
        <f t="shared" si="31"/>
        <v>5.6115812906437634E-2</v>
      </c>
      <c r="BX46" s="49">
        <f t="shared" si="31"/>
        <v>7.459523547221214E-2</v>
      </c>
      <c r="BY46" s="49">
        <f t="shared" si="31"/>
        <v>5.4056109046523471E-2</v>
      </c>
      <c r="CA46" s="180">
        <v>290521.94469058886</v>
      </c>
      <c r="CB46" s="64">
        <v>265814.34482662333</v>
      </c>
      <c r="CC46" s="64">
        <v>269482.81679431885</v>
      </c>
      <c r="CD46" s="64">
        <v>285023.64177954505</v>
      </c>
      <c r="CF46" s="180">
        <v>288006.91717686917</v>
      </c>
      <c r="CG46" s="64">
        <v>263879.35219167598</v>
      </c>
      <c r="CH46" s="64">
        <v>267302.16334964318</v>
      </c>
      <c r="CI46" s="64">
        <v>282681.80463480891</v>
      </c>
      <c r="CK46" s="163">
        <v>262230.9375</v>
      </c>
      <c r="CL46" s="60">
        <v>260349.66607666016</v>
      </c>
    </row>
    <row r="47" spans="1:90">
      <c r="A47" s="9" t="s">
        <v>118</v>
      </c>
      <c r="B47" s="23" t="s">
        <v>119</v>
      </c>
      <c r="D47" s="131">
        <v>216127.34984784632</v>
      </c>
      <c r="E47" s="54">
        <v>117732.3671875</v>
      </c>
      <c r="F47" s="124">
        <f t="shared" si="0"/>
        <v>1835.7513316932032</v>
      </c>
      <c r="G47" s="131">
        <f t="shared" si="1"/>
        <v>204434.61485650152</v>
      </c>
      <c r="H47" s="54">
        <v>117382.6669921875</v>
      </c>
      <c r="I47" s="124">
        <f t="shared" si="2"/>
        <v>1741.6081956129676</v>
      </c>
      <c r="J47" s="49">
        <f t="shared" si="3"/>
        <v>5.7195475431361054E-2</v>
      </c>
      <c r="K47" s="49">
        <f t="shared" si="4"/>
        <v>5.4055289999999978E-2</v>
      </c>
      <c r="M47" s="131">
        <f t="shared" si="5"/>
        <v>217533.65465097499</v>
      </c>
      <c r="N47" s="124">
        <f t="shared" si="6"/>
        <v>1847.6962609995935</v>
      </c>
      <c r="O47" s="49">
        <f t="shared" si="7"/>
        <v>-6.4647688900599798E-3</v>
      </c>
      <c r="P47" s="49">
        <f t="shared" si="8"/>
        <v>-6.4647688900599798E-3</v>
      </c>
      <c r="R47" s="131">
        <v>167980</v>
      </c>
      <c r="S47" s="54">
        <v>17573</v>
      </c>
      <c r="T47" s="54">
        <v>30175</v>
      </c>
      <c r="V47" s="124">
        <f t="shared" si="9"/>
        <v>30175</v>
      </c>
      <c r="W47" s="51">
        <f t="shared" si="10"/>
        <v>399.34984784631524</v>
      </c>
      <c r="Y47" s="176">
        <v>-1.9788773721658437E-3</v>
      </c>
      <c r="Z47" s="61">
        <v>6.5515825209035983E-2</v>
      </c>
      <c r="AA47" s="117">
        <f t="shared" si="11"/>
        <v>1</v>
      </c>
      <c r="AB47" s="63">
        <f t="shared" si="12"/>
        <v>168.31307092749816</v>
      </c>
      <c r="AC47" s="63">
        <f t="shared" si="12"/>
        <v>16.49248146694816</v>
      </c>
      <c r="AE47" s="124">
        <f t="shared" si="13"/>
        <v>332.41182097641843</v>
      </c>
      <c r="AF47" s="51">
        <v>0</v>
      </c>
      <c r="AG47" s="51">
        <f t="shared" si="14"/>
        <v>66.938026869896817</v>
      </c>
      <c r="AI47" s="124">
        <v>0</v>
      </c>
      <c r="AJ47" s="51">
        <f t="shared" si="15"/>
        <v>0</v>
      </c>
      <c r="AK47" s="51">
        <f t="shared" si="16"/>
        <v>66.938026869896817</v>
      </c>
      <c r="AM47" s="124">
        <f t="shared" si="17"/>
        <v>60.964320164215458</v>
      </c>
      <c r="AN47" s="51">
        <f t="shared" si="18"/>
        <v>5.973706705681356</v>
      </c>
      <c r="AO47" s="51">
        <f t="shared" si="19"/>
        <v>0</v>
      </c>
      <c r="AQ47" s="124">
        <f t="shared" si="20"/>
        <v>168373</v>
      </c>
      <c r="AR47" s="51">
        <f t="shared" si="20"/>
        <v>17579</v>
      </c>
      <c r="AS47" s="51">
        <f t="shared" si="21"/>
        <v>30175</v>
      </c>
      <c r="AU47" s="178">
        <f t="shared" si="22"/>
        <v>216127</v>
      </c>
      <c r="AW47" s="124">
        <f t="shared" si="23"/>
        <v>1430.13348004674</v>
      </c>
      <c r="AX47" s="51">
        <f t="shared" si="23"/>
        <v>149.31322982747616</v>
      </c>
      <c r="AY47" s="51">
        <f t="shared" si="23"/>
        <v>256.30165026702844</v>
      </c>
      <c r="AZ47" s="65">
        <f t="shared" si="24"/>
        <v>1835.7483601412446</v>
      </c>
      <c r="BB47" s="131">
        <v>168313.07092749816</v>
      </c>
      <c r="BC47" s="54">
        <v>16492.48146694816</v>
      </c>
      <c r="BD47" s="54">
        <v>32728.102256528666</v>
      </c>
      <c r="BE47" s="54">
        <f t="shared" si="25"/>
        <v>217533.65465097499</v>
      </c>
      <c r="BG47" s="122">
        <f t="shared" si="26"/>
        <v>3.5605715094844115E-4</v>
      </c>
      <c r="BH47" s="49">
        <f t="shared" si="26"/>
        <v>6.5879627345908132E-2</v>
      </c>
      <c r="BI47" s="49">
        <f t="shared" si="26"/>
        <v>-7.8009480553348221E-2</v>
      </c>
      <c r="BJ47" s="49">
        <f t="shared" si="27"/>
        <v>-6.4663771370545575E-3</v>
      </c>
      <c r="BL47" s="131">
        <v>159734</v>
      </c>
      <c r="BM47" s="54">
        <v>16704</v>
      </c>
      <c r="BN47" s="54">
        <v>27996.614856501525</v>
      </c>
      <c r="BO47" s="54">
        <f t="shared" si="28"/>
        <v>204434.61485650152</v>
      </c>
      <c r="BQ47" s="122">
        <f t="shared" si="29"/>
        <v>5.4083664091552297E-2</v>
      </c>
      <c r="BR47" s="49">
        <f t="shared" si="29"/>
        <v>5.2382662835249061E-2</v>
      </c>
      <c r="BS47" s="49">
        <f t="shared" si="29"/>
        <v>7.7808876346798783E-2</v>
      </c>
      <c r="BT47" s="49">
        <f t="shared" si="30"/>
        <v>5.7193764136791225E-2</v>
      </c>
      <c r="BV47" s="122">
        <f t="shared" si="31"/>
        <v>5.0952721666675194E-2</v>
      </c>
      <c r="BW47" s="49">
        <f t="shared" si="31"/>
        <v>4.925677289072028E-2</v>
      </c>
      <c r="BX47" s="49">
        <f t="shared" si="31"/>
        <v>7.4607462975335936E-2</v>
      </c>
      <c r="BY47" s="49">
        <f t="shared" si="31"/>
        <v>5.4053583788484572E-2</v>
      </c>
      <c r="CA47" s="180">
        <v>127653.76598596141</v>
      </c>
      <c r="CB47" s="64">
        <v>118690.28970407708</v>
      </c>
      <c r="CC47" s="64">
        <v>111043.72468942382</v>
      </c>
      <c r="CD47" s="64">
        <v>124149.01624919423</v>
      </c>
      <c r="CF47" s="180">
        <v>126544.94326361985</v>
      </c>
      <c r="CG47" s="64">
        <v>118042.46748982344</v>
      </c>
      <c r="CH47" s="64">
        <v>110246.75599893788</v>
      </c>
      <c r="CI47" s="64">
        <v>123182.36940085031</v>
      </c>
      <c r="CK47" s="163">
        <v>117732.3671875</v>
      </c>
      <c r="CL47" s="60">
        <v>117382.6669921875</v>
      </c>
    </row>
    <row r="48" spans="1:90">
      <c r="A48" s="9" t="s">
        <v>120</v>
      </c>
      <c r="B48" s="23" t="s">
        <v>121</v>
      </c>
      <c r="D48" s="131">
        <v>592609.12525717157</v>
      </c>
      <c r="E48" s="54">
        <v>334130.3125</v>
      </c>
      <c r="F48" s="124">
        <f t="shared" si="0"/>
        <v>1773.5868404850924</v>
      </c>
      <c r="G48" s="131">
        <f t="shared" si="1"/>
        <v>560617.96594482812</v>
      </c>
      <c r="H48" s="54">
        <v>333179.24963378906</v>
      </c>
      <c r="I48" s="124">
        <f t="shared" si="2"/>
        <v>1682.6316961846401</v>
      </c>
      <c r="J48" s="49">
        <f t="shared" si="3"/>
        <v>5.706409936118928E-2</v>
      </c>
      <c r="K48" s="49">
        <f t="shared" si="4"/>
        <v>5.4055289999999756E-2</v>
      </c>
      <c r="M48" s="131">
        <f t="shared" si="5"/>
        <v>594270.85010549694</v>
      </c>
      <c r="N48" s="124">
        <f t="shared" si="6"/>
        <v>1778.5601242194898</v>
      </c>
      <c r="O48" s="49">
        <f t="shared" si="7"/>
        <v>-2.7962415589295464E-3</v>
      </c>
      <c r="P48" s="49">
        <f t="shared" si="8"/>
        <v>-2.7962415589295464E-3</v>
      </c>
      <c r="R48" s="131">
        <v>462927</v>
      </c>
      <c r="S48" s="54">
        <v>51566</v>
      </c>
      <c r="T48" s="54">
        <v>76717</v>
      </c>
      <c r="V48" s="124">
        <f t="shared" si="9"/>
        <v>76717</v>
      </c>
      <c r="W48" s="51">
        <f t="shared" si="10"/>
        <v>1399.125257171574</v>
      </c>
      <c r="Y48" s="176">
        <v>-6.773647805657923E-6</v>
      </c>
      <c r="Z48" s="61">
        <v>9.2216329499197114E-2</v>
      </c>
      <c r="AA48" s="117">
        <f t="shared" si="11"/>
        <v>1</v>
      </c>
      <c r="AB48" s="63">
        <f t="shared" si="12"/>
        <v>462.93013572569805</v>
      </c>
      <c r="AC48" s="63">
        <f t="shared" si="12"/>
        <v>47.212258787271594</v>
      </c>
      <c r="AE48" s="124">
        <f t="shared" si="13"/>
        <v>3.1357044577298052</v>
      </c>
      <c r="AF48" s="51">
        <v>0</v>
      </c>
      <c r="AG48" s="51">
        <f t="shared" si="14"/>
        <v>1395.9895527138442</v>
      </c>
      <c r="AI48" s="124">
        <v>0</v>
      </c>
      <c r="AJ48" s="51">
        <f t="shared" si="15"/>
        <v>0</v>
      </c>
      <c r="AK48" s="51">
        <f t="shared" si="16"/>
        <v>1395.9895527138442</v>
      </c>
      <c r="AM48" s="124">
        <f t="shared" si="17"/>
        <v>1266.7946049189734</v>
      </c>
      <c r="AN48" s="51">
        <f t="shared" si="18"/>
        <v>129.19494779487087</v>
      </c>
      <c r="AO48" s="51">
        <f t="shared" si="19"/>
        <v>0</v>
      </c>
      <c r="AQ48" s="124">
        <f t="shared" si="20"/>
        <v>464197</v>
      </c>
      <c r="AR48" s="51">
        <f t="shared" si="20"/>
        <v>51695</v>
      </c>
      <c r="AS48" s="51">
        <f t="shared" si="21"/>
        <v>76717</v>
      </c>
      <c r="AU48" s="178">
        <f t="shared" si="22"/>
        <v>592609</v>
      </c>
      <c r="AW48" s="124">
        <f t="shared" si="23"/>
        <v>1389.2693438282406</v>
      </c>
      <c r="AX48" s="51">
        <f t="shared" si="23"/>
        <v>154.71508589930764</v>
      </c>
      <c r="AY48" s="51">
        <f t="shared" si="23"/>
        <v>229.60203588233259</v>
      </c>
      <c r="AZ48" s="65">
        <f t="shared" si="24"/>
        <v>1773.5864656098811</v>
      </c>
      <c r="BB48" s="131">
        <v>462930.13572569808</v>
      </c>
      <c r="BC48" s="54">
        <v>47212.258787271596</v>
      </c>
      <c r="BD48" s="54">
        <v>84128.455592527316</v>
      </c>
      <c r="BE48" s="54">
        <f t="shared" si="25"/>
        <v>594270.85010549694</v>
      </c>
      <c r="BG48" s="122">
        <f t="shared" si="26"/>
        <v>2.7366208776102852E-3</v>
      </c>
      <c r="BH48" s="49">
        <f t="shared" si="26"/>
        <v>9.4948670702807991E-2</v>
      </c>
      <c r="BI48" s="49">
        <f t="shared" si="26"/>
        <v>-8.8096893498489925E-2</v>
      </c>
      <c r="BJ48" s="49">
        <f t="shared" si="27"/>
        <v>-2.7964523334804703E-3</v>
      </c>
      <c r="BL48" s="131">
        <v>440257</v>
      </c>
      <c r="BM48" s="54">
        <v>49173</v>
      </c>
      <c r="BN48" s="54">
        <v>71187.965944828131</v>
      </c>
      <c r="BO48" s="54">
        <f t="shared" si="28"/>
        <v>560617.96594482812</v>
      </c>
      <c r="BQ48" s="122">
        <f t="shared" si="29"/>
        <v>5.4377329605207914E-2</v>
      </c>
      <c r="BR48" s="49">
        <f t="shared" si="29"/>
        <v>5.1288308624651835E-2</v>
      </c>
      <c r="BS48" s="49">
        <f t="shared" si="29"/>
        <v>7.7668099963088766E-2</v>
      </c>
      <c r="BT48" s="49">
        <f t="shared" si="30"/>
        <v>5.7063875934222574E-2</v>
      </c>
      <c r="BV48" s="122">
        <f t="shared" si="31"/>
        <v>5.1376167819977336E-2</v>
      </c>
      <c r="BW48" s="49">
        <f t="shared" si="31"/>
        <v>4.8295939376457264E-2</v>
      </c>
      <c r="BX48" s="49">
        <f t="shared" si="31"/>
        <v>7.4600643723317095E-2</v>
      </c>
      <c r="BY48" s="49">
        <f t="shared" si="31"/>
        <v>5.4055067208991892E-2</v>
      </c>
      <c r="CA48" s="180">
        <v>351100.33277946094</v>
      </c>
      <c r="CB48" s="64">
        <v>339769.16598482284</v>
      </c>
      <c r="CC48" s="64">
        <v>285440.84188381175</v>
      </c>
      <c r="CD48" s="64">
        <v>339157.36645230459</v>
      </c>
      <c r="CF48" s="180">
        <v>350023.30947375583</v>
      </c>
      <c r="CG48" s="64">
        <v>338739.60993384494</v>
      </c>
      <c r="CH48" s="64">
        <v>283709.10682754277</v>
      </c>
      <c r="CI48" s="64">
        <v>338184.31275074789</v>
      </c>
      <c r="CK48" s="163">
        <v>334130.3125</v>
      </c>
      <c r="CL48" s="60">
        <v>333179.24963378906</v>
      </c>
    </row>
    <row r="49" spans="1:90">
      <c r="A49" s="9" t="s">
        <v>122</v>
      </c>
      <c r="B49" s="23" t="s">
        <v>123</v>
      </c>
      <c r="D49" s="131">
        <v>390294.7674539588</v>
      </c>
      <c r="E49" s="54">
        <v>221396.0625</v>
      </c>
      <c r="F49" s="124">
        <f t="shared" si="0"/>
        <v>1762.8803468623512</v>
      </c>
      <c r="G49" s="131">
        <f t="shared" si="1"/>
        <v>368972.34985446028</v>
      </c>
      <c r="H49" s="54">
        <v>220614.66503953934</v>
      </c>
      <c r="I49" s="124">
        <f t="shared" si="2"/>
        <v>1672.4742654271499</v>
      </c>
      <c r="J49" s="49">
        <f t="shared" si="3"/>
        <v>5.7788659794993036E-2</v>
      </c>
      <c r="K49" s="49">
        <f t="shared" si="4"/>
        <v>5.4055289999999756E-2</v>
      </c>
      <c r="M49" s="131">
        <f t="shared" si="5"/>
        <v>383069.44803688896</v>
      </c>
      <c r="N49" s="124">
        <f t="shared" si="6"/>
        <v>1730.2450807447804</v>
      </c>
      <c r="O49" s="49">
        <f t="shared" si="7"/>
        <v>1.8861643636936654E-2</v>
      </c>
      <c r="P49" s="49">
        <f t="shared" si="8"/>
        <v>1.8861643636936654E-2</v>
      </c>
      <c r="R49" s="131">
        <v>300337</v>
      </c>
      <c r="S49" s="54">
        <v>31164</v>
      </c>
      <c r="T49" s="54">
        <v>58331</v>
      </c>
      <c r="V49" s="124">
        <f t="shared" si="9"/>
        <v>58331</v>
      </c>
      <c r="W49" s="51">
        <f t="shared" si="10"/>
        <v>462.76745395880425</v>
      </c>
      <c r="Y49" s="176">
        <v>3.4034937210428939E-2</v>
      </c>
      <c r="Z49" s="61">
        <v>2.170528261701743E-2</v>
      </c>
      <c r="AA49" s="117">
        <f t="shared" si="11"/>
        <v>2</v>
      </c>
      <c r="AB49" s="63">
        <f t="shared" si="12"/>
        <v>290.45150138759828</v>
      </c>
      <c r="AC49" s="63">
        <f t="shared" si="12"/>
        <v>30.501946628068588</v>
      </c>
      <c r="AE49" s="124">
        <f t="shared" si="13"/>
        <v>0</v>
      </c>
      <c r="AF49" s="51">
        <v>0</v>
      </c>
      <c r="AG49" s="51">
        <f t="shared" si="14"/>
        <v>462.76745395880425</v>
      </c>
      <c r="AI49" s="124">
        <v>0</v>
      </c>
      <c r="AJ49" s="51">
        <f t="shared" si="15"/>
        <v>0</v>
      </c>
      <c r="AK49" s="51">
        <f t="shared" si="16"/>
        <v>462.76745395880425</v>
      </c>
      <c r="AM49" s="124">
        <f t="shared" si="17"/>
        <v>418.78815331838979</v>
      </c>
      <c r="AN49" s="51">
        <f t="shared" si="18"/>
        <v>43.979300640414422</v>
      </c>
      <c r="AO49" s="51">
        <f t="shared" si="19"/>
        <v>0</v>
      </c>
      <c r="AQ49" s="124">
        <f t="shared" si="20"/>
        <v>300756</v>
      </c>
      <c r="AR49" s="51">
        <f t="shared" si="20"/>
        <v>31208</v>
      </c>
      <c r="AS49" s="51">
        <f t="shared" si="21"/>
        <v>58331</v>
      </c>
      <c r="AU49" s="178">
        <f t="shared" si="22"/>
        <v>390295</v>
      </c>
      <c r="AW49" s="124">
        <f t="shared" si="23"/>
        <v>1358.4523437493383</v>
      </c>
      <c r="AX49" s="51">
        <f t="shared" si="23"/>
        <v>140.96004982021756</v>
      </c>
      <c r="AY49" s="51">
        <f t="shared" si="23"/>
        <v>263.46900365493178</v>
      </c>
      <c r="AZ49" s="65">
        <f t="shared" si="24"/>
        <v>1762.8813972244877</v>
      </c>
      <c r="BB49" s="131">
        <v>290451.50138759828</v>
      </c>
      <c r="BC49" s="54">
        <v>30501.946628068588</v>
      </c>
      <c r="BD49" s="54">
        <v>62116.000021222091</v>
      </c>
      <c r="BE49" s="54">
        <f t="shared" si="25"/>
        <v>383069.44803688896</v>
      </c>
      <c r="BG49" s="122">
        <f t="shared" si="26"/>
        <v>3.5477518839369671E-2</v>
      </c>
      <c r="BH49" s="49">
        <f t="shared" si="26"/>
        <v>2.3147813499932113E-2</v>
      </c>
      <c r="BI49" s="49">
        <f t="shared" si="26"/>
        <v>-6.0934381156689699E-2</v>
      </c>
      <c r="BJ49" s="49">
        <f t="shared" si="27"/>
        <v>1.8862250696681127E-2</v>
      </c>
      <c r="BL49" s="131">
        <v>285433</v>
      </c>
      <c r="BM49" s="54">
        <v>29449</v>
      </c>
      <c r="BN49" s="54">
        <v>54090.349854460284</v>
      </c>
      <c r="BO49" s="54">
        <f t="shared" si="28"/>
        <v>368972.34985446028</v>
      </c>
      <c r="BQ49" s="122">
        <f t="shared" si="29"/>
        <v>5.3683351259314893E-2</v>
      </c>
      <c r="BR49" s="49">
        <f t="shared" si="29"/>
        <v>5.9730381337226968E-2</v>
      </c>
      <c r="BS49" s="49">
        <f t="shared" si="29"/>
        <v>7.8399384676748118E-2</v>
      </c>
      <c r="BT49" s="49">
        <f t="shared" si="30"/>
        <v>5.7789290048293251E-2</v>
      </c>
      <c r="BV49" s="122">
        <f t="shared" si="31"/>
        <v>4.9964470781014958E-2</v>
      </c>
      <c r="BW49" s="49">
        <f t="shared" si="31"/>
        <v>5.5990158410950119E-2</v>
      </c>
      <c r="BX49" s="49">
        <f t="shared" si="31"/>
        <v>7.4593271184785204E-2</v>
      </c>
      <c r="BY49" s="49">
        <f t="shared" si="31"/>
        <v>5.4055918028877992E-2</v>
      </c>
      <c r="CA49" s="180">
        <v>220287.276466929</v>
      </c>
      <c r="CB49" s="64">
        <v>219511.22934890105</v>
      </c>
      <c r="CC49" s="64">
        <v>210754.41377872392</v>
      </c>
      <c r="CD49" s="64">
        <v>218622.24125828352</v>
      </c>
      <c r="CF49" s="180">
        <v>219180.39433207258</v>
      </c>
      <c r="CG49" s="64">
        <v>218492.35968080317</v>
      </c>
      <c r="CH49" s="64">
        <v>209311.06391760186</v>
      </c>
      <c r="CI49" s="64">
        <v>217496.79175002498</v>
      </c>
      <c r="CK49" s="163">
        <v>221396.0625</v>
      </c>
      <c r="CL49" s="60">
        <v>220614.66503953934</v>
      </c>
    </row>
    <row r="50" spans="1:90">
      <c r="A50" s="9" t="s">
        <v>124</v>
      </c>
      <c r="B50" s="23" t="s">
        <v>125</v>
      </c>
      <c r="D50" s="131">
        <v>225001.23466169497</v>
      </c>
      <c r="E50" s="54">
        <v>140352.578125</v>
      </c>
      <c r="F50" s="124">
        <f t="shared" si="0"/>
        <v>1603.1143685961056</v>
      </c>
      <c r="G50" s="131">
        <f t="shared" si="1"/>
        <v>199147.58149253207</v>
      </c>
      <c r="H50" s="54">
        <v>140422.67003250122</v>
      </c>
      <c r="I50" s="124">
        <f t="shared" si="2"/>
        <v>1418.2010742741097</v>
      </c>
      <c r="J50" s="49">
        <f t="shared" si="3"/>
        <v>0.12982157742213096</v>
      </c>
      <c r="K50" s="49">
        <f t="shared" si="4"/>
        <v>0.13038580894929974</v>
      </c>
      <c r="M50" s="131">
        <f t="shared" si="5"/>
        <v>236818.4766463477</v>
      </c>
      <c r="N50" s="124">
        <f t="shared" si="6"/>
        <v>1687.3111973435487</v>
      </c>
      <c r="O50" s="49">
        <f t="shared" si="7"/>
        <v>-4.9899999999999944E-2</v>
      </c>
      <c r="P50" s="49">
        <f t="shared" si="8"/>
        <v>-4.9900000000000055E-2</v>
      </c>
      <c r="R50" s="131">
        <v>167146</v>
      </c>
      <c r="S50" s="54">
        <v>21183</v>
      </c>
      <c r="T50" s="54">
        <v>34752</v>
      </c>
      <c r="V50" s="124">
        <f t="shared" si="9"/>
        <v>34752</v>
      </c>
      <c r="W50" s="51">
        <f t="shared" si="10"/>
        <v>1920.2346616949653</v>
      </c>
      <c r="Y50" s="176">
        <v>-4.9898106199226633E-2</v>
      </c>
      <c r="Z50" s="61">
        <v>7.1368925805701533E-3</v>
      </c>
      <c r="AA50" s="117">
        <f t="shared" si="11"/>
        <v>1</v>
      </c>
      <c r="AB50" s="63">
        <f t="shared" si="12"/>
        <v>175.92428884795888</v>
      </c>
      <c r="AC50" s="63">
        <f t="shared" si="12"/>
        <v>21.032890519701997</v>
      </c>
      <c r="AE50" s="124">
        <f t="shared" si="13"/>
        <v>1920.2346616949653</v>
      </c>
      <c r="AF50" s="51">
        <v>0</v>
      </c>
      <c r="AG50" s="51">
        <f t="shared" si="14"/>
        <v>0</v>
      </c>
      <c r="AI50" s="124">
        <v>0</v>
      </c>
      <c r="AJ50" s="51">
        <f t="shared" si="15"/>
        <v>0</v>
      </c>
      <c r="AK50" s="51">
        <f t="shared" si="16"/>
        <v>0</v>
      </c>
      <c r="AM50" s="124">
        <f t="shared" si="17"/>
        <v>0</v>
      </c>
      <c r="AN50" s="51">
        <f t="shared" si="18"/>
        <v>0</v>
      </c>
      <c r="AO50" s="51">
        <f t="shared" si="19"/>
        <v>0</v>
      </c>
      <c r="AQ50" s="124">
        <f t="shared" si="20"/>
        <v>169066</v>
      </c>
      <c r="AR50" s="51">
        <f t="shared" si="20"/>
        <v>21183</v>
      </c>
      <c r="AS50" s="51">
        <f t="shared" si="21"/>
        <v>34752</v>
      </c>
      <c r="AU50" s="178">
        <f t="shared" si="22"/>
        <v>225001</v>
      </c>
      <c r="AW50" s="124">
        <f t="shared" si="23"/>
        <v>1204.5806515176901</v>
      </c>
      <c r="AX50" s="51">
        <f t="shared" si="23"/>
        <v>150.92704589390672</v>
      </c>
      <c r="AY50" s="51">
        <f t="shared" si="23"/>
        <v>247.60499924019476</v>
      </c>
      <c r="AZ50" s="65">
        <f t="shared" si="24"/>
        <v>1603.1126966517916</v>
      </c>
      <c r="BB50" s="131">
        <v>175924.28884795887</v>
      </c>
      <c r="BC50" s="54">
        <v>21032.890519701996</v>
      </c>
      <c r="BD50" s="54">
        <v>39861.297278686834</v>
      </c>
      <c r="BE50" s="54">
        <f t="shared" si="25"/>
        <v>236818.4766463477</v>
      </c>
      <c r="BG50" s="122">
        <f t="shared" si="26"/>
        <v>-3.8984320430512587E-2</v>
      </c>
      <c r="BH50" s="49">
        <f t="shared" si="26"/>
        <v>7.1368925805701533E-3</v>
      </c>
      <c r="BI50" s="49">
        <f t="shared" si="26"/>
        <v>-0.12817689406758692</v>
      </c>
      <c r="BJ50" s="49">
        <f t="shared" si="27"/>
        <v>-4.9900990892679742E-2</v>
      </c>
      <c r="BL50" s="131">
        <v>146694</v>
      </c>
      <c r="BM50" s="54">
        <v>20098</v>
      </c>
      <c r="BN50" s="54">
        <v>32355.581492532074</v>
      </c>
      <c r="BO50" s="54">
        <f t="shared" si="28"/>
        <v>199147.58149253207</v>
      </c>
      <c r="BQ50" s="122">
        <f t="shared" si="29"/>
        <v>0.15250794170177384</v>
      </c>
      <c r="BR50" s="49">
        <f t="shared" si="29"/>
        <v>5.398547119116337E-2</v>
      </c>
      <c r="BS50" s="49">
        <f t="shared" si="29"/>
        <v>7.4065073070036958E-2</v>
      </c>
      <c r="BT50" s="49">
        <f t="shared" si="30"/>
        <v>0.12982039909150189</v>
      </c>
      <c r="BV50" s="122">
        <f t="shared" si="31"/>
        <v>0.15308350277178295</v>
      </c>
      <c r="BW50" s="49">
        <f t="shared" si="31"/>
        <v>5.4511830258743732E-2</v>
      </c>
      <c r="BX50" s="49">
        <f t="shared" si="31"/>
        <v>7.4601459866472375E-2</v>
      </c>
      <c r="BY50" s="49">
        <f t="shared" si="31"/>
        <v>0.13038463003021405</v>
      </c>
      <c r="CA50" s="180">
        <v>133426.3457739279</v>
      </c>
      <c r="CB50" s="64">
        <v>151365.93447750655</v>
      </c>
      <c r="CC50" s="64">
        <v>135246.06120096083</v>
      </c>
      <c r="CD50" s="64">
        <v>135155.09107061778</v>
      </c>
      <c r="CF50" s="180">
        <v>133501.50236060991</v>
      </c>
      <c r="CG50" s="64">
        <v>151520.79666807398</v>
      </c>
      <c r="CH50" s="64">
        <v>134653.71775130954</v>
      </c>
      <c r="CI50" s="64">
        <v>135116.07063134306</v>
      </c>
      <c r="CK50" s="163">
        <v>140352.578125</v>
      </c>
      <c r="CL50" s="60">
        <v>140422.67003250122</v>
      </c>
    </row>
    <row r="51" spans="1:90">
      <c r="A51" s="9" t="s">
        <v>126</v>
      </c>
      <c r="B51" s="23" t="s">
        <v>127</v>
      </c>
      <c r="D51" s="131">
        <v>608389.28291419009</v>
      </c>
      <c r="E51" s="54">
        <v>321430.5625</v>
      </c>
      <c r="F51" s="124">
        <f t="shared" si="0"/>
        <v>1892.7549333899763</v>
      </c>
      <c r="G51" s="131">
        <f t="shared" si="1"/>
        <v>575933.70796903013</v>
      </c>
      <c r="H51" s="54">
        <v>320731.41687011719</v>
      </c>
      <c r="I51" s="124">
        <f t="shared" si="2"/>
        <v>1795.6884722716738</v>
      </c>
      <c r="J51" s="49">
        <f t="shared" si="3"/>
        <v>5.6352969961787958E-2</v>
      </c>
      <c r="K51" s="49">
        <f t="shared" si="4"/>
        <v>5.4055289999999978E-2</v>
      </c>
      <c r="M51" s="131">
        <f t="shared" si="5"/>
        <v>603351.77916712151</v>
      </c>
      <c r="N51" s="124">
        <f t="shared" si="6"/>
        <v>1877.0827965903879</v>
      </c>
      <c r="O51" s="49">
        <f t="shared" si="7"/>
        <v>8.3491984626653526E-3</v>
      </c>
      <c r="P51" s="49">
        <f t="shared" si="8"/>
        <v>8.3491984626655746E-3</v>
      </c>
      <c r="R51" s="131">
        <v>474501</v>
      </c>
      <c r="S51" s="54">
        <v>45818</v>
      </c>
      <c r="T51" s="54">
        <v>87244</v>
      </c>
      <c r="V51" s="124">
        <f t="shared" si="9"/>
        <v>87244</v>
      </c>
      <c r="W51" s="51">
        <f t="shared" si="10"/>
        <v>826.28291419008747</v>
      </c>
      <c r="Y51" s="176">
        <v>2.5242758001068566E-2</v>
      </c>
      <c r="Z51" s="61">
        <v>4.0394006693678097E-3</v>
      </c>
      <c r="AA51" s="117">
        <f t="shared" si="11"/>
        <v>2</v>
      </c>
      <c r="AB51" s="63">
        <f t="shared" si="12"/>
        <v>462.81819237147488</v>
      </c>
      <c r="AC51" s="63">
        <f t="shared" si="12"/>
        <v>45.633667333626846</v>
      </c>
      <c r="AE51" s="124">
        <f t="shared" si="13"/>
        <v>0</v>
      </c>
      <c r="AF51" s="51">
        <v>0</v>
      </c>
      <c r="AG51" s="51">
        <f t="shared" si="14"/>
        <v>826.28291419008747</v>
      </c>
      <c r="AI51" s="124">
        <v>0</v>
      </c>
      <c r="AJ51" s="51">
        <f t="shared" si="15"/>
        <v>0</v>
      </c>
      <c r="AK51" s="51">
        <f t="shared" si="16"/>
        <v>826.28291419008747</v>
      </c>
      <c r="AM51" s="124">
        <f t="shared" si="17"/>
        <v>752.12383912744622</v>
      </c>
      <c r="AN51" s="51">
        <f t="shared" si="18"/>
        <v>74.159075062641278</v>
      </c>
      <c r="AO51" s="51">
        <f t="shared" si="19"/>
        <v>0</v>
      </c>
      <c r="AQ51" s="124">
        <f t="shared" si="20"/>
        <v>475253</v>
      </c>
      <c r="AR51" s="51">
        <f t="shared" si="20"/>
        <v>45892</v>
      </c>
      <c r="AS51" s="51">
        <f t="shared" si="21"/>
        <v>87244</v>
      </c>
      <c r="AU51" s="178">
        <f t="shared" si="22"/>
        <v>608389</v>
      </c>
      <c r="AW51" s="124">
        <f t="shared" si="23"/>
        <v>1478.555730057561</v>
      </c>
      <c r="AX51" s="51">
        <f t="shared" si="23"/>
        <v>142.7742267040957</v>
      </c>
      <c r="AY51" s="51">
        <f t="shared" si="23"/>
        <v>271.42409645629141</v>
      </c>
      <c r="AZ51" s="65">
        <f t="shared" si="24"/>
        <v>1892.754053217948</v>
      </c>
      <c r="BB51" s="131">
        <v>462818.19237147487</v>
      </c>
      <c r="BC51" s="54">
        <v>45633.667333626843</v>
      </c>
      <c r="BD51" s="54">
        <v>94899.91946201981</v>
      </c>
      <c r="BE51" s="54">
        <f t="shared" si="25"/>
        <v>603351.77916712151</v>
      </c>
      <c r="BG51" s="122">
        <f t="shared" si="26"/>
        <v>2.6867586092087947E-2</v>
      </c>
      <c r="BH51" s="49">
        <f t="shared" si="26"/>
        <v>5.6610104220748969E-3</v>
      </c>
      <c r="BI51" s="49">
        <f t="shared" si="26"/>
        <v>-8.0673613902104591E-2</v>
      </c>
      <c r="BJ51" s="49">
        <f t="shared" si="27"/>
        <v>8.3487295584541155E-3</v>
      </c>
      <c r="BL51" s="131">
        <v>451568</v>
      </c>
      <c r="BM51" s="54">
        <v>43355</v>
      </c>
      <c r="BN51" s="54">
        <v>81010.707969030147</v>
      </c>
      <c r="BO51" s="54">
        <f t="shared" si="28"/>
        <v>575933.70796903013</v>
      </c>
      <c r="BQ51" s="122">
        <f t="shared" si="29"/>
        <v>5.2450572228324388E-2</v>
      </c>
      <c r="BR51" s="49">
        <f t="shared" si="29"/>
        <v>5.8516895398454727E-2</v>
      </c>
      <c r="BS51" s="49">
        <f t="shared" si="29"/>
        <v>7.694405082045197E-2</v>
      </c>
      <c r="BT51" s="49">
        <f t="shared" si="30"/>
        <v>5.6352478734783551E-2</v>
      </c>
      <c r="BV51" s="122">
        <f t="shared" si="31"/>
        <v>5.0161380396290367E-2</v>
      </c>
      <c r="BW51" s="49">
        <f t="shared" si="31"/>
        <v>5.6214508668894769E-2</v>
      </c>
      <c r="BX51" s="49">
        <f t="shared" si="31"/>
        <v>7.4601583069709099E-2</v>
      </c>
      <c r="BY51" s="49">
        <f t="shared" si="31"/>
        <v>5.4054799841466439E-2</v>
      </c>
      <c r="CA51" s="180">
        <v>351015.43152571429</v>
      </c>
      <c r="CB51" s="64">
        <v>328408.6271033354</v>
      </c>
      <c r="CC51" s="64">
        <v>321987.52152477379</v>
      </c>
      <c r="CD51" s="64">
        <v>344339.95951560902</v>
      </c>
      <c r="CF51" s="180">
        <v>349218.76457932283</v>
      </c>
      <c r="CG51" s="64">
        <v>327558.20611663465</v>
      </c>
      <c r="CH51" s="64">
        <v>320083.18173355551</v>
      </c>
      <c r="CI51" s="64">
        <v>342696.91029317485</v>
      </c>
      <c r="CK51" s="163">
        <v>321430.5625</v>
      </c>
      <c r="CL51" s="60">
        <v>320731.41687011719</v>
      </c>
    </row>
    <row r="52" spans="1:90">
      <c r="A52" s="9" t="s">
        <v>128</v>
      </c>
      <c r="B52" s="23" t="s">
        <v>129</v>
      </c>
      <c r="D52" s="131">
        <v>541189.04659426061</v>
      </c>
      <c r="E52" s="54">
        <v>304863.65625</v>
      </c>
      <c r="F52" s="124">
        <f t="shared" si="0"/>
        <v>1775.1838748219454</v>
      </c>
      <c r="G52" s="131">
        <f t="shared" si="1"/>
        <v>512460.61453412217</v>
      </c>
      <c r="H52" s="54">
        <v>304284.99792480469</v>
      </c>
      <c r="I52" s="124">
        <f t="shared" si="2"/>
        <v>1684.1468295481402</v>
      </c>
      <c r="J52" s="49">
        <f t="shared" si="3"/>
        <v>5.6059785367613912E-2</v>
      </c>
      <c r="K52" s="49">
        <f t="shared" si="4"/>
        <v>5.4055289999999978E-2</v>
      </c>
      <c r="M52" s="131">
        <f t="shared" si="5"/>
        <v>555373.09862173442</v>
      </c>
      <c r="N52" s="124">
        <f t="shared" si="6"/>
        <v>1821.7097618428711</v>
      </c>
      <c r="O52" s="49">
        <f t="shared" si="7"/>
        <v>-2.5539681454997187E-2</v>
      </c>
      <c r="P52" s="49">
        <f t="shared" si="8"/>
        <v>-2.5539681454997187E-2</v>
      </c>
      <c r="R52" s="131">
        <v>411614</v>
      </c>
      <c r="S52" s="54">
        <v>44439</v>
      </c>
      <c r="T52" s="54">
        <v>84591</v>
      </c>
      <c r="V52" s="124">
        <f t="shared" si="9"/>
        <v>84591</v>
      </c>
      <c r="W52" s="51">
        <f t="shared" si="10"/>
        <v>545.04659426060971</v>
      </c>
      <c r="Y52" s="176">
        <v>-2.680666516454655E-2</v>
      </c>
      <c r="Z52" s="61">
        <v>-3.4425748495660047E-3</v>
      </c>
      <c r="AA52" s="117">
        <f t="shared" si="11"/>
        <v>4</v>
      </c>
      <c r="AB52" s="63">
        <f t="shared" si="12"/>
        <v>422.9519307893691</v>
      </c>
      <c r="AC52" s="63">
        <f t="shared" si="12"/>
        <v>44.592513063952907</v>
      </c>
      <c r="AE52" s="124">
        <f t="shared" si="13"/>
        <v>0</v>
      </c>
      <c r="AF52" s="51">
        <v>0</v>
      </c>
      <c r="AG52" s="51">
        <f t="shared" si="14"/>
        <v>545.04659426060971</v>
      </c>
      <c r="AI52" s="124">
        <v>0</v>
      </c>
      <c r="AJ52" s="51">
        <f t="shared" si="15"/>
        <v>0</v>
      </c>
      <c r="AK52" s="51">
        <f t="shared" si="16"/>
        <v>545.04659426060971</v>
      </c>
      <c r="AM52" s="124">
        <f t="shared" si="17"/>
        <v>493.06223706299915</v>
      </c>
      <c r="AN52" s="51">
        <f t="shared" si="18"/>
        <v>51.984357197610578</v>
      </c>
      <c r="AO52" s="51">
        <f t="shared" si="19"/>
        <v>0</v>
      </c>
      <c r="AQ52" s="124">
        <f t="shared" si="20"/>
        <v>412107</v>
      </c>
      <c r="AR52" s="51">
        <f t="shared" si="20"/>
        <v>44491</v>
      </c>
      <c r="AS52" s="51">
        <f t="shared" si="21"/>
        <v>84591</v>
      </c>
      <c r="AU52" s="178">
        <f t="shared" si="22"/>
        <v>541189</v>
      </c>
      <c r="AW52" s="124">
        <f t="shared" si="23"/>
        <v>1351.7747739076394</v>
      </c>
      <c r="AX52" s="51">
        <f t="shared" si="23"/>
        <v>145.93736933836306</v>
      </c>
      <c r="AY52" s="51">
        <f t="shared" si="23"/>
        <v>277.47157873955337</v>
      </c>
      <c r="AZ52" s="65">
        <f t="shared" si="24"/>
        <v>1775.1837219855558</v>
      </c>
      <c r="BB52" s="131">
        <v>422951.93078936904</v>
      </c>
      <c r="BC52" s="54">
        <v>44592.513063952909</v>
      </c>
      <c r="BD52" s="54">
        <v>87828.654768412496</v>
      </c>
      <c r="BE52" s="54">
        <f t="shared" si="25"/>
        <v>555373.09862173442</v>
      </c>
      <c r="BG52" s="122">
        <f t="shared" si="26"/>
        <v>-2.5641048071653905E-2</v>
      </c>
      <c r="BH52" s="49">
        <f t="shared" si="26"/>
        <v>-2.2764598130480262E-3</v>
      </c>
      <c r="BI52" s="49">
        <f t="shared" si="26"/>
        <v>-3.6863308187397137E-2</v>
      </c>
      <c r="BJ52" s="49">
        <f t="shared" si="27"/>
        <v>-2.5539765352220023E-2</v>
      </c>
      <c r="BL52" s="131">
        <v>391829</v>
      </c>
      <c r="BM52" s="54">
        <v>42062</v>
      </c>
      <c r="BN52" s="54">
        <v>78569.614534122185</v>
      </c>
      <c r="BO52" s="54">
        <f t="shared" si="28"/>
        <v>512460.61453412217</v>
      </c>
      <c r="BQ52" s="122">
        <f t="shared" si="29"/>
        <v>5.1752167399554461E-2</v>
      </c>
      <c r="BR52" s="49">
        <f t="shared" si="29"/>
        <v>5.7748086158527778E-2</v>
      </c>
      <c r="BS52" s="49">
        <f t="shared" si="29"/>
        <v>7.6637584409463777E-2</v>
      </c>
      <c r="BT52" s="49">
        <f t="shared" si="30"/>
        <v>5.6059694444996033E-2</v>
      </c>
      <c r="BV52" s="122">
        <f t="shared" si="31"/>
        <v>4.9755848273837167E-2</v>
      </c>
      <c r="BW52" s="49">
        <f t="shared" si="31"/>
        <v>5.574038624590516E-2</v>
      </c>
      <c r="BX52" s="49">
        <f t="shared" si="31"/>
        <v>7.4594030549682611E-2</v>
      </c>
      <c r="BY52" s="49">
        <f t="shared" si="31"/>
        <v>5.4055199249961605E-2</v>
      </c>
      <c r="CA52" s="180">
        <v>320779.64295211376</v>
      </c>
      <c r="CB52" s="64">
        <v>320915.82487452059</v>
      </c>
      <c r="CC52" s="64">
        <v>297995.30945918313</v>
      </c>
      <c r="CD52" s="64">
        <v>316957.96200262121</v>
      </c>
      <c r="CF52" s="180">
        <v>318226.41381017934</v>
      </c>
      <c r="CG52" s="64">
        <v>319351.96923830389</v>
      </c>
      <c r="CH52" s="64">
        <v>295820.54375187558</v>
      </c>
      <c r="CI52" s="64">
        <v>314616.6539892375</v>
      </c>
      <c r="CK52" s="163">
        <v>304863.65625</v>
      </c>
      <c r="CL52" s="60">
        <v>304284.99792480469</v>
      </c>
    </row>
    <row r="53" spans="1:90">
      <c r="A53" s="9" t="s">
        <v>130</v>
      </c>
      <c r="B53" s="23" t="s">
        <v>131</v>
      </c>
      <c r="D53" s="131">
        <v>406831.98826121649</v>
      </c>
      <c r="E53" s="54">
        <v>249965.9375</v>
      </c>
      <c r="F53" s="124">
        <f t="shared" si="0"/>
        <v>1627.5497066924027</v>
      </c>
      <c r="G53" s="131">
        <f t="shared" si="1"/>
        <v>384172.29725277191</v>
      </c>
      <c r="H53" s="54">
        <v>248802.74963378906</v>
      </c>
      <c r="I53" s="124">
        <f t="shared" si="2"/>
        <v>1544.08380863247</v>
      </c>
      <c r="J53" s="49">
        <f t="shared" si="3"/>
        <v>5.8983146808046172E-2</v>
      </c>
      <c r="K53" s="49">
        <f t="shared" si="4"/>
        <v>5.4055289999999978E-2</v>
      </c>
      <c r="M53" s="131">
        <f t="shared" si="5"/>
        <v>402993.22606437467</v>
      </c>
      <c r="N53" s="124">
        <f t="shared" si="6"/>
        <v>1612.1925654945474</v>
      </c>
      <c r="O53" s="49">
        <f t="shared" si="7"/>
        <v>9.525624622356732E-3</v>
      </c>
      <c r="P53" s="49">
        <f t="shared" si="8"/>
        <v>9.525624622356732E-3</v>
      </c>
      <c r="R53" s="131">
        <v>318738</v>
      </c>
      <c r="S53" s="54">
        <v>34737</v>
      </c>
      <c r="T53" s="54">
        <v>52602</v>
      </c>
      <c r="V53" s="124">
        <f t="shared" si="9"/>
        <v>52602</v>
      </c>
      <c r="W53" s="51">
        <f t="shared" si="10"/>
        <v>754.98826121649472</v>
      </c>
      <c r="Y53" s="176">
        <v>1.9067317483169255E-2</v>
      </c>
      <c r="Z53" s="61">
        <v>5.1917412101745608E-2</v>
      </c>
      <c r="AA53" s="117">
        <f t="shared" si="11"/>
        <v>2</v>
      </c>
      <c r="AB53" s="63">
        <f t="shared" si="12"/>
        <v>312.77423437266128</v>
      </c>
      <c r="AC53" s="63">
        <f t="shared" si="12"/>
        <v>33.022554432857035</v>
      </c>
      <c r="AE53" s="124">
        <f t="shared" si="13"/>
        <v>0</v>
      </c>
      <c r="AF53" s="51">
        <v>0</v>
      </c>
      <c r="AG53" s="51">
        <f t="shared" si="14"/>
        <v>754.98826121649472</v>
      </c>
      <c r="AI53" s="124">
        <v>0</v>
      </c>
      <c r="AJ53" s="51">
        <f t="shared" si="15"/>
        <v>0</v>
      </c>
      <c r="AK53" s="51">
        <f t="shared" si="16"/>
        <v>754.98826121649472</v>
      </c>
      <c r="AM53" s="124">
        <f t="shared" si="17"/>
        <v>682.88915052691652</v>
      </c>
      <c r="AN53" s="51">
        <f t="shared" si="18"/>
        <v>72.099110689578268</v>
      </c>
      <c r="AO53" s="51">
        <f t="shared" si="19"/>
        <v>0</v>
      </c>
      <c r="AQ53" s="124">
        <f t="shared" si="20"/>
        <v>319421</v>
      </c>
      <c r="AR53" s="51">
        <f t="shared" si="20"/>
        <v>34809</v>
      </c>
      <c r="AS53" s="51">
        <f t="shared" si="21"/>
        <v>52602</v>
      </c>
      <c r="AU53" s="178">
        <f t="shared" si="22"/>
        <v>406832</v>
      </c>
      <c r="AW53" s="124">
        <f t="shared" si="23"/>
        <v>1277.8581081672378</v>
      </c>
      <c r="AX53" s="51">
        <f t="shared" si="23"/>
        <v>139.25497349013801</v>
      </c>
      <c r="AY53" s="51">
        <f t="shared" si="23"/>
        <v>210.43667199655951</v>
      </c>
      <c r="AZ53" s="65">
        <f t="shared" si="24"/>
        <v>1627.5497536539353</v>
      </c>
      <c r="BB53" s="131">
        <v>312774.23437266127</v>
      </c>
      <c r="BC53" s="54">
        <v>33022.554432857032</v>
      </c>
      <c r="BD53" s="54">
        <v>57196.437258856393</v>
      </c>
      <c r="BE53" s="54">
        <f t="shared" si="25"/>
        <v>402993.22606437467</v>
      </c>
      <c r="BG53" s="122">
        <f t="shared" si="26"/>
        <v>2.1251001191547214E-2</v>
      </c>
      <c r="BH53" s="49">
        <f t="shared" si="26"/>
        <v>5.4097740099883884E-2</v>
      </c>
      <c r="BI53" s="49">
        <f t="shared" si="26"/>
        <v>-8.0327332943189278E-2</v>
      </c>
      <c r="BJ53" s="49">
        <f t="shared" si="27"/>
        <v>9.5256537513415118E-3</v>
      </c>
      <c r="BL53" s="131">
        <v>302580</v>
      </c>
      <c r="BM53" s="54">
        <v>32870</v>
      </c>
      <c r="BN53" s="54">
        <v>48722.297252771918</v>
      </c>
      <c r="BO53" s="54">
        <f t="shared" si="28"/>
        <v>384172.29725277191</v>
      </c>
      <c r="BQ53" s="122">
        <f t="shared" si="29"/>
        <v>5.5658007799590292E-2</v>
      </c>
      <c r="BR53" s="49">
        <f t="shared" si="29"/>
        <v>5.8989960450258616E-2</v>
      </c>
      <c r="BS53" s="49">
        <f t="shared" si="29"/>
        <v>7.9628896131480387E-2</v>
      </c>
      <c r="BT53" s="49">
        <f t="shared" si="30"/>
        <v>5.8983177364084538E-2</v>
      </c>
      <c r="BV53" s="122">
        <f t="shared" si="31"/>
        <v>5.0745624145153601E-2</v>
      </c>
      <c r="BW53" s="49">
        <f t="shared" si="31"/>
        <v>5.4062071935708556E-2</v>
      </c>
      <c r="BX53" s="49">
        <f t="shared" si="31"/>
        <v>7.460496669313077E-2</v>
      </c>
      <c r="BY53" s="49">
        <f t="shared" si="31"/>
        <v>5.4055320413849639E-2</v>
      </c>
      <c r="CA53" s="180">
        <v>237217.51793266644</v>
      </c>
      <c r="CB53" s="64">
        <v>237651.11152371232</v>
      </c>
      <c r="CC53" s="64">
        <v>194062.7471280093</v>
      </c>
      <c r="CD53" s="64">
        <v>229992.97580530494</v>
      </c>
      <c r="CF53" s="180">
        <v>235923.78264315109</v>
      </c>
      <c r="CG53" s="64">
        <v>236450.71331377645</v>
      </c>
      <c r="CH53" s="64">
        <v>192816.11336254512</v>
      </c>
      <c r="CI53" s="64">
        <v>228849.27832950259</v>
      </c>
      <c r="CK53" s="163">
        <v>249965.9375</v>
      </c>
      <c r="CL53" s="60">
        <v>248802.74963378906</v>
      </c>
    </row>
    <row r="54" spans="1:90">
      <c r="A54" s="9" t="s">
        <v>132</v>
      </c>
      <c r="B54" s="23" t="s">
        <v>133</v>
      </c>
      <c r="D54" s="131">
        <v>263234.20232338022</v>
      </c>
      <c r="E54" s="54">
        <v>144023.375</v>
      </c>
      <c r="F54" s="124">
        <f t="shared" si="0"/>
        <v>1827.7186069509912</v>
      </c>
      <c r="G54" s="131">
        <f t="shared" si="1"/>
        <v>249819.0334986907</v>
      </c>
      <c r="H54" s="54">
        <v>144071.99926757813</v>
      </c>
      <c r="I54" s="124">
        <f t="shared" si="2"/>
        <v>1733.9874144087748</v>
      </c>
      <c r="J54" s="49">
        <f t="shared" si="3"/>
        <v>5.3699546575020296E-2</v>
      </c>
      <c r="K54" s="49">
        <f t="shared" si="4"/>
        <v>5.4055289999999978E-2</v>
      </c>
      <c r="M54" s="131">
        <f t="shared" si="5"/>
        <v>253554.77572419631</v>
      </c>
      <c r="N54" s="124">
        <f t="shared" si="6"/>
        <v>1760.5112762021881</v>
      </c>
      <c r="O54" s="49">
        <f t="shared" si="7"/>
        <v>3.8174893655770425E-2</v>
      </c>
      <c r="P54" s="49">
        <f t="shared" si="8"/>
        <v>3.8174893655770425E-2</v>
      </c>
      <c r="R54" s="131">
        <v>197638</v>
      </c>
      <c r="S54" s="54">
        <v>22780</v>
      </c>
      <c r="T54" s="54">
        <v>42593</v>
      </c>
      <c r="V54" s="124">
        <f t="shared" si="9"/>
        <v>42593</v>
      </c>
      <c r="W54" s="51">
        <f t="shared" si="10"/>
        <v>223.20232338021742</v>
      </c>
      <c r="Y54" s="176">
        <v>3.3926042109653665E-2</v>
      </c>
      <c r="Z54" s="61">
        <v>3.6474076524042109E-2</v>
      </c>
      <c r="AA54" s="117">
        <f t="shared" si="11"/>
        <v>2</v>
      </c>
      <c r="AB54" s="63">
        <f t="shared" si="12"/>
        <v>191.15293739650227</v>
      </c>
      <c r="AC54" s="63">
        <f t="shared" si="12"/>
        <v>21.978359629018268</v>
      </c>
      <c r="AE54" s="124">
        <f t="shared" si="13"/>
        <v>0</v>
      </c>
      <c r="AF54" s="51">
        <v>0</v>
      </c>
      <c r="AG54" s="51">
        <f t="shared" si="14"/>
        <v>223.20232338021742</v>
      </c>
      <c r="AI54" s="124">
        <v>0</v>
      </c>
      <c r="AJ54" s="51">
        <f t="shared" si="15"/>
        <v>0</v>
      </c>
      <c r="AK54" s="51">
        <f t="shared" si="16"/>
        <v>223.20232338021742</v>
      </c>
      <c r="AM54" s="124">
        <f t="shared" si="17"/>
        <v>200.18542721458556</v>
      </c>
      <c r="AN54" s="51">
        <f t="shared" si="18"/>
        <v>23.016896165631874</v>
      </c>
      <c r="AO54" s="51">
        <f t="shared" si="19"/>
        <v>0</v>
      </c>
      <c r="AQ54" s="124">
        <f t="shared" si="20"/>
        <v>197838</v>
      </c>
      <c r="AR54" s="51">
        <f t="shared" si="20"/>
        <v>22803</v>
      </c>
      <c r="AS54" s="51">
        <f t="shared" si="21"/>
        <v>42593</v>
      </c>
      <c r="AU54" s="178">
        <f t="shared" si="22"/>
        <v>263234</v>
      </c>
      <c r="AW54" s="124">
        <f t="shared" si="23"/>
        <v>1373.652020027999</v>
      </c>
      <c r="AX54" s="51">
        <f t="shared" si="23"/>
        <v>158.32846577855852</v>
      </c>
      <c r="AY54" s="51">
        <f t="shared" si="23"/>
        <v>295.73671634899546</v>
      </c>
      <c r="AZ54" s="65">
        <f t="shared" si="24"/>
        <v>1827.7172021555527</v>
      </c>
      <c r="BB54" s="131">
        <v>191152.9373965023</v>
      </c>
      <c r="BC54" s="54">
        <v>21978.359629018269</v>
      </c>
      <c r="BD54" s="54">
        <v>40423.478698675761</v>
      </c>
      <c r="BE54" s="54">
        <f t="shared" si="25"/>
        <v>253554.77572419631</v>
      </c>
      <c r="BG54" s="122">
        <f t="shared" si="26"/>
        <v>3.4972324749742656E-2</v>
      </c>
      <c r="BH54" s="49">
        <f t="shared" si="26"/>
        <v>3.7520560446783646E-2</v>
      </c>
      <c r="BI54" s="49">
        <f t="shared" si="26"/>
        <v>5.3669831770201126E-2</v>
      </c>
      <c r="BJ54" s="49">
        <f t="shared" si="27"/>
        <v>3.8174095708346067E-2</v>
      </c>
      <c r="BL54" s="131">
        <v>188560</v>
      </c>
      <c r="BM54" s="54">
        <v>21610</v>
      </c>
      <c r="BN54" s="54">
        <v>39649.033498690704</v>
      </c>
      <c r="BO54" s="54">
        <f t="shared" si="28"/>
        <v>249819.0334986907</v>
      </c>
      <c r="BQ54" s="122">
        <f t="shared" si="29"/>
        <v>4.9204497242257172E-2</v>
      </c>
      <c r="BR54" s="49">
        <f t="shared" si="29"/>
        <v>5.5205923183711203E-2</v>
      </c>
      <c r="BS54" s="49">
        <f t="shared" si="29"/>
        <v>7.4250649802258373E-2</v>
      </c>
      <c r="BT54" s="49">
        <f t="shared" si="30"/>
        <v>5.3698736695255045E-2</v>
      </c>
      <c r="BV54" s="122">
        <f t="shared" si="31"/>
        <v>4.9558723076904343E-2</v>
      </c>
      <c r="BW54" s="49">
        <f t="shared" si="31"/>
        <v>5.5562175182103157E-2</v>
      </c>
      <c r="BX54" s="49">
        <f t="shared" si="31"/>
        <v>7.4613331561674157E-2</v>
      </c>
      <c r="BY54" s="49">
        <f t="shared" si="31"/>
        <v>5.4054479846808112E-2</v>
      </c>
      <c r="CA54" s="180">
        <v>144976.21725678854</v>
      </c>
      <c r="CB54" s="64">
        <v>158170.12599446505</v>
      </c>
      <c r="CC54" s="64">
        <v>137153.49592899511</v>
      </c>
      <c r="CD54" s="64">
        <v>144706.69387663394</v>
      </c>
      <c r="CF54" s="180">
        <v>143907.99672435984</v>
      </c>
      <c r="CG54" s="64">
        <v>157529.51307911519</v>
      </c>
      <c r="CH54" s="64">
        <v>136266.96433530244</v>
      </c>
      <c r="CI54" s="64">
        <v>143723.35848047244</v>
      </c>
      <c r="CK54" s="163">
        <v>144023.375</v>
      </c>
      <c r="CL54" s="60">
        <v>144071.99926757813</v>
      </c>
    </row>
    <row r="55" spans="1:90">
      <c r="A55" s="9" t="s">
        <v>134</v>
      </c>
      <c r="B55" s="23" t="s">
        <v>135</v>
      </c>
      <c r="D55" s="131">
        <v>269871.38537196186</v>
      </c>
      <c r="E55" s="54">
        <v>163245.0625</v>
      </c>
      <c r="F55" s="124">
        <f t="shared" si="0"/>
        <v>1653.1672152225851</v>
      </c>
      <c r="G55" s="131">
        <f t="shared" si="1"/>
        <v>255854.32823988085</v>
      </c>
      <c r="H55" s="54">
        <v>163132.0810546875</v>
      </c>
      <c r="I55" s="124">
        <f t="shared" si="2"/>
        <v>1568.3875702787709</v>
      </c>
      <c r="J55" s="49">
        <f t="shared" si="3"/>
        <v>5.4785303920827477E-2</v>
      </c>
      <c r="K55" s="49">
        <f t="shared" si="4"/>
        <v>5.4055289999999978E-2</v>
      </c>
      <c r="M55" s="131">
        <f t="shared" si="5"/>
        <v>265715.43678468041</v>
      </c>
      <c r="N55" s="124">
        <f t="shared" si="6"/>
        <v>1627.7088734900046</v>
      </c>
      <c r="O55" s="49">
        <f t="shared" si="7"/>
        <v>1.5640598971482289E-2</v>
      </c>
      <c r="P55" s="49">
        <f t="shared" si="8"/>
        <v>1.5640598971482289E-2</v>
      </c>
      <c r="R55" s="131">
        <v>206951</v>
      </c>
      <c r="S55" s="54">
        <v>22544</v>
      </c>
      <c r="T55" s="54">
        <v>40055</v>
      </c>
      <c r="V55" s="124">
        <f t="shared" si="9"/>
        <v>40055</v>
      </c>
      <c r="W55" s="51">
        <f t="shared" si="10"/>
        <v>321.38537196186371</v>
      </c>
      <c r="Y55" s="176">
        <v>2.0630422284766858E-2</v>
      </c>
      <c r="Z55" s="61">
        <v>1.8235356787459134E-2</v>
      </c>
      <c r="AA55" s="117">
        <f t="shared" si="11"/>
        <v>2</v>
      </c>
      <c r="AB55" s="63">
        <f t="shared" si="12"/>
        <v>202.76781436391326</v>
      </c>
      <c r="AC55" s="63">
        <f t="shared" si="12"/>
        <v>22.140264379668078</v>
      </c>
      <c r="AE55" s="124">
        <f t="shared" si="13"/>
        <v>0</v>
      </c>
      <c r="AF55" s="51">
        <v>0</v>
      </c>
      <c r="AG55" s="51">
        <f t="shared" si="14"/>
        <v>321.38537196186371</v>
      </c>
      <c r="AI55" s="124">
        <v>0</v>
      </c>
      <c r="AJ55" s="51">
        <f t="shared" si="15"/>
        <v>0</v>
      </c>
      <c r="AK55" s="51">
        <f t="shared" si="16"/>
        <v>321.38537196186371</v>
      </c>
      <c r="AM55" s="124">
        <f t="shared" si="17"/>
        <v>289.74774852590832</v>
      </c>
      <c r="AN55" s="51">
        <f t="shared" si="18"/>
        <v>31.63762343595538</v>
      </c>
      <c r="AO55" s="51">
        <f t="shared" si="19"/>
        <v>0</v>
      </c>
      <c r="AQ55" s="124">
        <f t="shared" si="20"/>
        <v>207241</v>
      </c>
      <c r="AR55" s="51">
        <f t="shared" si="20"/>
        <v>22576</v>
      </c>
      <c r="AS55" s="51">
        <f t="shared" si="21"/>
        <v>40055</v>
      </c>
      <c r="AU55" s="178">
        <f t="shared" si="22"/>
        <v>269872</v>
      </c>
      <c r="AW55" s="124">
        <f t="shared" si="23"/>
        <v>1269.508534140198</v>
      </c>
      <c r="AX55" s="51">
        <f t="shared" si="23"/>
        <v>138.29514751786138</v>
      </c>
      <c r="AY55" s="51">
        <f t="shared" si="23"/>
        <v>245.36729862809787</v>
      </c>
      <c r="AZ55" s="65">
        <f t="shared" si="24"/>
        <v>1653.1709802861571</v>
      </c>
      <c r="BB55" s="131">
        <v>202767.81436391326</v>
      </c>
      <c r="BC55" s="54">
        <v>22140.264379668082</v>
      </c>
      <c r="BD55" s="54">
        <v>40807.358041099083</v>
      </c>
      <c r="BE55" s="54">
        <f t="shared" si="25"/>
        <v>265715.43678468041</v>
      </c>
      <c r="BG55" s="122">
        <f t="shared" si="26"/>
        <v>2.2060629543792398E-2</v>
      </c>
      <c r="BH55" s="49">
        <f t="shared" si="26"/>
        <v>1.9680687315191348E-2</v>
      </c>
      <c r="BI55" s="49">
        <f t="shared" si="26"/>
        <v>-1.8436823093064381E-2</v>
      </c>
      <c r="BJ55" s="49">
        <f t="shared" si="27"/>
        <v>1.5642912077734605E-2</v>
      </c>
      <c r="BL55" s="131">
        <v>197242</v>
      </c>
      <c r="BM55" s="54">
        <v>21364</v>
      </c>
      <c r="BN55" s="54">
        <v>37248.328239880844</v>
      </c>
      <c r="BO55" s="54">
        <f t="shared" si="28"/>
        <v>255854.32823988085</v>
      </c>
      <c r="BQ55" s="122">
        <f t="shared" si="29"/>
        <v>5.0694071242433081E-2</v>
      </c>
      <c r="BR55" s="49">
        <f t="shared" si="29"/>
        <v>5.6730949260438202E-2</v>
      </c>
      <c r="BS55" s="49">
        <f t="shared" si="29"/>
        <v>7.5350274569212061E-2</v>
      </c>
      <c r="BT55" s="49">
        <f t="shared" si="30"/>
        <v>5.4787706178558881E-2</v>
      </c>
      <c r="BV55" s="122">
        <f t="shared" si="31"/>
        <v>4.9966888852152724E-2</v>
      </c>
      <c r="BW55" s="49">
        <f t="shared" si="31"/>
        <v>5.599958876398281E-2</v>
      </c>
      <c r="BX55" s="49">
        <f t="shared" si="31"/>
        <v>7.4606027690455656E-2</v>
      </c>
      <c r="BY55" s="49">
        <f t="shared" si="31"/>
        <v>5.4057690595135544E-2</v>
      </c>
      <c r="CA55" s="180">
        <v>153785.2941643823</v>
      </c>
      <c r="CB55" s="64">
        <v>159335.29460766638</v>
      </c>
      <c r="CC55" s="64">
        <v>138455.96656049986</v>
      </c>
      <c r="CD55" s="64">
        <v>151646.92622836499</v>
      </c>
      <c r="CF55" s="180">
        <v>152605.64182081676</v>
      </c>
      <c r="CG55" s="64">
        <v>158547.85020489324</v>
      </c>
      <c r="CH55" s="64">
        <v>137359.01669956374</v>
      </c>
      <c r="CI55" s="64">
        <v>150558.46011438899</v>
      </c>
      <c r="CK55" s="163">
        <v>163245.0625</v>
      </c>
      <c r="CL55" s="60">
        <v>163132.0810546875</v>
      </c>
    </row>
    <row r="56" spans="1:90">
      <c r="A56" s="9" t="s">
        <v>136</v>
      </c>
      <c r="B56" s="23" t="s">
        <v>137</v>
      </c>
      <c r="D56" s="131">
        <v>565896.3055330835</v>
      </c>
      <c r="E56" s="54">
        <v>299668.03125</v>
      </c>
      <c r="F56" s="124">
        <f t="shared" si="0"/>
        <v>1888.4106628677414</v>
      </c>
      <c r="G56" s="131">
        <f t="shared" si="1"/>
        <v>535824.24645512237</v>
      </c>
      <c r="H56" s="54">
        <v>299081.3346862793</v>
      </c>
      <c r="I56" s="124">
        <f t="shared" si="2"/>
        <v>1791.566989685846</v>
      </c>
      <c r="J56" s="49">
        <f t="shared" si="3"/>
        <v>5.6122990471055179E-2</v>
      </c>
      <c r="K56" s="49">
        <f t="shared" si="4"/>
        <v>5.4055289999999978E-2</v>
      </c>
      <c r="M56" s="131">
        <f t="shared" si="5"/>
        <v>573242.08582955902</v>
      </c>
      <c r="N56" s="124">
        <f t="shared" si="6"/>
        <v>1912.9237224217891</v>
      </c>
      <c r="O56" s="49">
        <f t="shared" si="7"/>
        <v>-1.2814446946694757E-2</v>
      </c>
      <c r="P56" s="49">
        <f t="shared" si="8"/>
        <v>-1.2814446946694646E-2</v>
      </c>
      <c r="R56" s="131">
        <v>421285</v>
      </c>
      <c r="S56" s="54">
        <v>47439</v>
      </c>
      <c r="T56" s="54">
        <v>96647</v>
      </c>
      <c r="V56" s="124">
        <f t="shared" si="9"/>
        <v>96647</v>
      </c>
      <c r="W56" s="51">
        <f t="shared" si="10"/>
        <v>525.305533083505</v>
      </c>
      <c r="Y56" s="176">
        <v>-1.1885006773215356E-2</v>
      </c>
      <c r="Z56" s="61">
        <v>5.6237375202318196E-2</v>
      </c>
      <c r="AA56" s="117">
        <f t="shared" si="11"/>
        <v>1</v>
      </c>
      <c r="AB56" s="63">
        <f t="shared" si="12"/>
        <v>426.35219877015857</v>
      </c>
      <c r="AC56" s="63">
        <f t="shared" si="12"/>
        <v>44.913199545616578</v>
      </c>
      <c r="AE56" s="124">
        <f t="shared" si="13"/>
        <v>525.305533083505</v>
      </c>
      <c r="AF56" s="51">
        <v>0</v>
      </c>
      <c r="AG56" s="51">
        <f t="shared" si="14"/>
        <v>0</v>
      </c>
      <c r="AI56" s="124">
        <v>0</v>
      </c>
      <c r="AJ56" s="51">
        <f t="shared" si="15"/>
        <v>0</v>
      </c>
      <c r="AK56" s="51">
        <f t="shared" si="16"/>
        <v>0</v>
      </c>
      <c r="AM56" s="124">
        <f t="shared" si="17"/>
        <v>0</v>
      </c>
      <c r="AN56" s="51">
        <f t="shared" si="18"/>
        <v>0</v>
      </c>
      <c r="AO56" s="51">
        <f t="shared" si="19"/>
        <v>0</v>
      </c>
      <c r="AQ56" s="124">
        <f t="shared" si="20"/>
        <v>421810</v>
      </c>
      <c r="AR56" s="51">
        <f t="shared" si="20"/>
        <v>47439</v>
      </c>
      <c r="AS56" s="51">
        <f t="shared" si="21"/>
        <v>96647</v>
      </c>
      <c r="AU56" s="178">
        <f t="shared" si="22"/>
        <v>565896</v>
      </c>
      <c r="AW56" s="124">
        <f t="shared" si="23"/>
        <v>1407.5909206614779</v>
      </c>
      <c r="AX56" s="51">
        <f t="shared" si="23"/>
        <v>158.30517456973485</v>
      </c>
      <c r="AY56" s="51">
        <f t="shared" si="23"/>
        <v>322.51354806469703</v>
      </c>
      <c r="AZ56" s="65">
        <f t="shared" si="24"/>
        <v>1888.4096432959097</v>
      </c>
      <c r="BB56" s="131">
        <v>426352.19877015857</v>
      </c>
      <c r="BC56" s="54">
        <v>44913.199545616582</v>
      </c>
      <c r="BD56" s="54">
        <v>101976.68751378382</v>
      </c>
      <c r="BE56" s="54">
        <f t="shared" si="25"/>
        <v>573242.08582955902</v>
      </c>
      <c r="BG56" s="122">
        <f t="shared" si="26"/>
        <v>-1.0653630456840313E-2</v>
      </c>
      <c r="BH56" s="49">
        <f t="shared" si="26"/>
        <v>5.6237375202317974E-2</v>
      </c>
      <c r="BI56" s="49">
        <f t="shared" si="26"/>
        <v>-5.2263783456031776E-2</v>
      </c>
      <c r="BJ56" s="49">
        <f t="shared" si="27"/>
        <v>-1.2814979938062687E-2</v>
      </c>
      <c r="BL56" s="131">
        <v>401011</v>
      </c>
      <c r="BM56" s="54">
        <v>45051</v>
      </c>
      <c r="BN56" s="54">
        <v>89762.246455122324</v>
      </c>
      <c r="BO56" s="54">
        <f t="shared" si="28"/>
        <v>535824.24645512237</v>
      </c>
      <c r="BQ56" s="122">
        <f t="shared" si="29"/>
        <v>5.1866407654652891E-2</v>
      </c>
      <c r="BR56" s="49">
        <f t="shared" si="29"/>
        <v>5.3006592528467733E-2</v>
      </c>
      <c r="BS56" s="49">
        <f t="shared" si="29"/>
        <v>7.6699880147493626E-2</v>
      </c>
      <c r="BT56" s="49">
        <f t="shared" si="30"/>
        <v>5.6122420259674177E-2</v>
      </c>
      <c r="BV56" s="122">
        <f t="shared" si="31"/>
        <v>4.980704081365217E-2</v>
      </c>
      <c r="BW56" s="49">
        <f t="shared" si="31"/>
        <v>5.094499340881975E-2</v>
      </c>
      <c r="BX56" s="49">
        <f t="shared" si="31"/>
        <v>7.4591893796043474E-2</v>
      </c>
      <c r="BY56" s="49">
        <f t="shared" si="31"/>
        <v>5.4054720904991305E-2</v>
      </c>
      <c r="CA56" s="180">
        <v>323358.5098857237</v>
      </c>
      <c r="CB56" s="64">
        <v>323223.68688358949</v>
      </c>
      <c r="CC56" s="64">
        <v>345998.40602615773</v>
      </c>
      <c r="CD56" s="64">
        <v>327156.00325182569</v>
      </c>
      <c r="CF56" s="180">
        <v>322608.62007324578</v>
      </c>
      <c r="CG56" s="64">
        <v>323079.110987733</v>
      </c>
      <c r="CH56" s="64">
        <v>344288.39431796956</v>
      </c>
      <c r="CI56" s="64">
        <v>326224.67884199793</v>
      </c>
      <c r="CK56" s="163">
        <v>299668.03125</v>
      </c>
      <c r="CL56" s="60">
        <v>299081.3346862793</v>
      </c>
    </row>
    <row r="57" spans="1:90">
      <c r="A57" s="9" t="s">
        <v>138</v>
      </c>
      <c r="B57" s="23" t="s">
        <v>139</v>
      </c>
      <c r="D57" s="131">
        <v>319645.3720097153</v>
      </c>
      <c r="E57" s="54">
        <v>169562.078125</v>
      </c>
      <c r="F57" s="124">
        <f t="shared" si="0"/>
        <v>1885.1229917934536</v>
      </c>
      <c r="G57" s="131">
        <f t="shared" si="1"/>
        <v>303407.95725778805</v>
      </c>
      <c r="H57" s="54">
        <v>169648.75170898438</v>
      </c>
      <c r="I57" s="124">
        <f t="shared" si="2"/>
        <v>1788.4479207854963</v>
      </c>
      <c r="J57" s="49">
        <f t="shared" si="3"/>
        <v>5.3516772924090628E-2</v>
      </c>
      <c r="K57" s="49">
        <f t="shared" si="4"/>
        <v>5.40552900000002E-2</v>
      </c>
      <c r="M57" s="131">
        <f t="shared" si="5"/>
        <v>319064.18744920858</v>
      </c>
      <c r="N57" s="124">
        <f t="shared" si="6"/>
        <v>1881.6954296466963</v>
      </c>
      <c r="O57" s="49">
        <f t="shared" si="7"/>
        <v>1.8215286558891375E-3</v>
      </c>
      <c r="P57" s="49">
        <f t="shared" si="8"/>
        <v>1.8215286558891375E-3</v>
      </c>
      <c r="R57" s="131">
        <v>241021</v>
      </c>
      <c r="S57" s="54">
        <v>29568</v>
      </c>
      <c r="T57" s="54">
        <v>48469</v>
      </c>
      <c r="V57" s="124">
        <f t="shared" si="9"/>
        <v>48469</v>
      </c>
      <c r="W57" s="51">
        <f t="shared" si="10"/>
        <v>587.37200971529819</v>
      </c>
      <c r="Y57" s="176">
        <v>-1.6822272055869725E-3</v>
      </c>
      <c r="Z57" s="61">
        <v>0.16644661962408236</v>
      </c>
      <c r="AA57" s="117">
        <f t="shared" si="11"/>
        <v>1</v>
      </c>
      <c r="AB57" s="63">
        <f t="shared" si="12"/>
        <v>241.42713529516044</v>
      </c>
      <c r="AC57" s="63">
        <f t="shared" si="12"/>
        <v>25.348781077979424</v>
      </c>
      <c r="AE57" s="124">
        <f t="shared" si="13"/>
        <v>405.45208331777769</v>
      </c>
      <c r="AF57" s="51">
        <v>0</v>
      </c>
      <c r="AG57" s="51">
        <f t="shared" si="14"/>
        <v>181.9199263975205</v>
      </c>
      <c r="AI57" s="124">
        <v>0</v>
      </c>
      <c r="AJ57" s="51">
        <f t="shared" si="15"/>
        <v>0</v>
      </c>
      <c r="AK57" s="51">
        <f t="shared" si="16"/>
        <v>181.9199263975205</v>
      </c>
      <c r="AM57" s="124">
        <f t="shared" si="17"/>
        <v>164.63407672013494</v>
      </c>
      <c r="AN57" s="51">
        <f t="shared" si="18"/>
        <v>17.28584967738556</v>
      </c>
      <c r="AO57" s="51">
        <f t="shared" si="19"/>
        <v>0</v>
      </c>
      <c r="AQ57" s="124">
        <f t="shared" si="20"/>
        <v>241591</v>
      </c>
      <c r="AR57" s="51">
        <f t="shared" si="20"/>
        <v>29585</v>
      </c>
      <c r="AS57" s="51">
        <f t="shared" si="21"/>
        <v>48469</v>
      </c>
      <c r="AU57" s="178">
        <f t="shared" si="22"/>
        <v>319645</v>
      </c>
      <c r="AW57" s="124">
        <f t="shared" si="23"/>
        <v>1424.7938139912437</v>
      </c>
      <c r="AX57" s="51">
        <f t="shared" si="23"/>
        <v>174.47887126147478</v>
      </c>
      <c r="AY57" s="51">
        <f t="shared" si="23"/>
        <v>285.84811259666793</v>
      </c>
      <c r="AZ57" s="65">
        <f t="shared" si="24"/>
        <v>1885.1207978493865</v>
      </c>
      <c r="BB57" s="131">
        <v>241427.13529516046</v>
      </c>
      <c r="BC57" s="54">
        <v>25348.781077979424</v>
      </c>
      <c r="BD57" s="54">
        <v>52288.271076068675</v>
      </c>
      <c r="BE57" s="54">
        <f t="shared" si="25"/>
        <v>319064.18744920858</v>
      </c>
      <c r="BG57" s="122">
        <f t="shared" si="26"/>
        <v>6.7873358410674989E-4</v>
      </c>
      <c r="BH57" s="49">
        <f t="shared" si="26"/>
        <v>0.16711726331096033</v>
      </c>
      <c r="BI57" s="49">
        <f t="shared" si="26"/>
        <v>-7.3042596312133168E-2</v>
      </c>
      <c r="BJ57" s="49">
        <f t="shared" si="27"/>
        <v>1.8203627158370761E-3</v>
      </c>
      <c r="BL57" s="131">
        <v>229990</v>
      </c>
      <c r="BM57" s="54">
        <v>28291</v>
      </c>
      <c r="BN57" s="54">
        <v>45126.957257788054</v>
      </c>
      <c r="BO57" s="54">
        <f t="shared" si="28"/>
        <v>303407.95725778805</v>
      </c>
      <c r="BQ57" s="122">
        <f t="shared" si="29"/>
        <v>5.0441323535805882E-2</v>
      </c>
      <c r="BR57" s="49">
        <f t="shared" si="29"/>
        <v>4.573892757414022E-2</v>
      </c>
      <c r="BS57" s="49">
        <f t="shared" si="29"/>
        <v>7.4058676793130607E-2</v>
      </c>
      <c r="BT57" s="49">
        <f t="shared" si="30"/>
        <v>5.3515546820073201E-2</v>
      </c>
      <c r="BV57" s="122">
        <f t="shared" si="31"/>
        <v>5.097826856079557E-2</v>
      </c>
      <c r="BW57" s="49">
        <f t="shared" si="31"/>
        <v>4.6273468915972726E-2</v>
      </c>
      <c r="BX57" s="49">
        <f t="shared" si="31"/>
        <v>7.4607694096743726E-2</v>
      </c>
      <c r="BY57" s="49">
        <f t="shared" si="31"/>
        <v>5.4054063269245667E-2</v>
      </c>
      <c r="CA57" s="180">
        <v>183105.70214065522</v>
      </c>
      <c r="CB57" s="64">
        <v>182425.80267985223</v>
      </c>
      <c r="CC57" s="64">
        <v>177409.74812246207</v>
      </c>
      <c r="CD57" s="64">
        <v>182093.68594355203</v>
      </c>
      <c r="CF57" s="180">
        <v>182475.66161267846</v>
      </c>
      <c r="CG57" s="64">
        <v>182346.37357918752</v>
      </c>
      <c r="CH57" s="64">
        <v>176520.48477845796</v>
      </c>
      <c r="CI57" s="64">
        <v>181482.36922679559</v>
      </c>
      <c r="CK57" s="163">
        <v>169562.078125</v>
      </c>
      <c r="CL57" s="60">
        <v>169648.75170898438</v>
      </c>
    </row>
    <row r="58" spans="1:90">
      <c r="A58" s="9" t="s">
        <v>140</v>
      </c>
      <c r="B58" s="23" t="s">
        <v>141</v>
      </c>
      <c r="D58" s="131">
        <v>335125.07876105787</v>
      </c>
      <c r="E58" s="54">
        <v>194611.96875</v>
      </c>
      <c r="F58" s="124">
        <f t="shared" si="0"/>
        <v>1722.0167953367866</v>
      </c>
      <c r="G58" s="131">
        <f t="shared" si="1"/>
        <v>316504.05462317832</v>
      </c>
      <c r="H58" s="54">
        <v>193733.75102114677</v>
      </c>
      <c r="I58" s="124">
        <f t="shared" si="2"/>
        <v>1633.7063261043797</v>
      </c>
      <c r="J58" s="49">
        <f t="shared" si="3"/>
        <v>5.8833445783338378E-2</v>
      </c>
      <c r="K58" s="49">
        <f t="shared" si="4"/>
        <v>5.4055289999999978E-2</v>
      </c>
      <c r="M58" s="131">
        <f t="shared" si="5"/>
        <v>330357.4780558538</v>
      </c>
      <c r="N58" s="124">
        <f t="shared" si="6"/>
        <v>1697.5188123204975</v>
      </c>
      <c r="O58" s="49">
        <f t="shared" si="7"/>
        <v>1.443164154558052E-2</v>
      </c>
      <c r="P58" s="49">
        <f t="shared" si="8"/>
        <v>1.443164154558052E-2</v>
      </c>
      <c r="R58" s="131">
        <v>260752</v>
      </c>
      <c r="S58" s="54">
        <v>26780</v>
      </c>
      <c r="T58" s="54">
        <v>47124</v>
      </c>
      <c r="V58" s="124">
        <f t="shared" si="9"/>
        <v>47124</v>
      </c>
      <c r="W58" s="51">
        <f t="shared" si="10"/>
        <v>469.07876105787</v>
      </c>
      <c r="Y58" s="176">
        <v>2.5950109717096437E-2</v>
      </c>
      <c r="Z58" s="61">
        <v>3.0417595704797851E-2</v>
      </c>
      <c r="AA58" s="117">
        <f t="shared" si="11"/>
        <v>2</v>
      </c>
      <c r="AB58" s="63">
        <f t="shared" si="12"/>
        <v>254.15660813360782</v>
      </c>
      <c r="AC58" s="63">
        <f t="shared" si="12"/>
        <v>25.98946302123527</v>
      </c>
      <c r="AE58" s="124">
        <f t="shared" si="13"/>
        <v>0</v>
      </c>
      <c r="AF58" s="51">
        <v>0</v>
      </c>
      <c r="AG58" s="51">
        <f t="shared" si="14"/>
        <v>469.07876105787</v>
      </c>
      <c r="AI58" s="124">
        <v>0</v>
      </c>
      <c r="AJ58" s="51">
        <f t="shared" si="15"/>
        <v>0</v>
      </c>
      <c r="AK58" s="51">
        <f t="shared" si="16"/>
        <v>469.07876105787</v>
      </c>
      <c r="AM58" s="124">
        <f t="shared" si="17"/>
        <v>425.56180197896839</v>
      </c>
      <c r="AN58" s="51">
        <f t="shared" si="18"/>
        <v>43.516959078901621</v>
      </c>
      <c r="AO58" s="51">
        <f t="shared" si="19"/>
        <v>0</v>
      </c>
      <c r="AQ58" s="124">
        <f t="shared" si="20"/>
        <v>261178</v>
      </c>
      <c r="AR58" s="51">
        <f t="shared" si="20"/>
        <v>26824</v>
      </c>
      <c r="AS58" s="51">
        <f t="shared" si="21"/>
        <v>47124</v>
      </c>
      <c r="AU58" s="178">
        <f t="shared" si="22"/>
        <v>335126</v>
      </c>
      <c r="AW58" s="124">
        <f t="shared" si="23"/>
        <v>1342.0448992811498</v>
      </c>
      <c r="AX58" s="51">
        <f t="shared" si="23"/>
        <v>137.83324927182824</v>
      </c>
      <c r="AY58" s="51">
        <f t="shared" si="23"/>
        <v>242.14338050572752</v>
      </c>
      <c r="AZ58" s="65">
        <f t="shared" si="24"/>
        <v>1722.0215290587055</v>
      </c>
      <c r="BB58" s="131">
        <v>254156.60813360778</v>
      </c>
      <c r="BC58" s="54">
        <v>25989.463021235271</v>
      </c>
      <c r="BD58" s="54">
        <v>50211.406901010756</v>
      </c>
      <c r="BE58" s="54">
        <f t="shared" si="25"/>
        <v>330357.4780558538</v>
      </c>
      <c r="BG58" s="122">
        <f t="shared" si="26"/>
        <v>2.7626241623043502E-2</v>
      </c>
      <c r="BH58" s="49">
        <f t="shared" si="26"/>
        <v>3.2110589514021681E-2</v>
      </c>
      <c r="BI58" s="49">
        <f t="shared" si="26"/>
        <v>-6.1488157603259763E-2</v>
      </c>
      <c r="BJ58" s="49">
        <f t="shared" si="27"/>
        <v>1.4434430157927114E-2</v>
      </c>
      <c r="BL58" s="131">
        <v>247568</v>
      </c>
      <c r="BM58" s="54">
        <v>25281</v>
      </c>
      <c r="BN58" s="54">
        <v>43655.054623178352</v>
      </c>
      <c r="BO58" s="54">
        <f t="shared" si="28"/>
        <v>316504.05462317832</v>
      </c>
      <c r="BQ58" s="122">
        <f t="shared" si="29"/>
        <v>5.4974794803851923E-2</v>
      </c>
      <c r="BR58" s="49">
        <f t="shared" si="29"/>
        <v>6.1033978086309837E-2</v>
      </c>
      <c r="BS58" s="49">
        <f t="shared" si="29"/>
        <v>7.9462628251525169E-2</v>
      </c>
      <c r="BT58" s="49">
        <f t="shared" si="30"/>
        <v>5.8836356453608518E-2</v>
      </c>
      <c r="BV58" s="122">
        <f t="shared" si="31"/>
        <v>5.0214051802067727E-2</v>
      </c>
      <c r="BW58" s="49">
        <f t="shared" si="31"/>
        <v>5.6245892047942281E-2</v>
      </c>
      <c r="BX58" s="49">
        <f t="shared" si="31"/>
        <v>7.459137997294274E-2</v>
      </c>
      <c r="BY58" s="49">
        <f t="shared" si="31"/>
        <v>5.405818753540359E-2</v>
      </c>
      <c r="CA58" s="180">
        <v>192760.12254834757</v>
      </c>
      <c r="CB58" s="64">
        <v>187036.55368209537</v>
      </c>
      <c r="CC58" s="64">
        <v>170363.12098029547</v>
      </c>
      <c r="CD58" s="64">
        <v>188538.89977164133</v>
      </c>
      <c r="CF58" s="180">
        <v>191626.51119890844</v>
      </c>
      <c r="CG58" s="64">
        <v>186171.61074293181</v>
      </c>
      <c r="CH58" s="64">
        <v>169248.260524251</v>
      </c>
      <c r="CI58" s="64">
        <v>187501.14876142342</v>
      </c>
      <c r="CK58" s="163">
        <v>194611.96875</v>
      </c>
      <c r="CL58" s="60">
        <v>193733.75102114677</v>
      </c>
    </row>
    <row r="59" spans="1:90">
      <c r="A59" s="9" t="s">
        <v>142</v>
      </c>
      <c r="B59" s="23" t="s">
        <v>143</v>
      </c>
      <c r="D59" s="131">
        <v>313782</v>
      </c>
      <c r="E59" s="54">
        <v>177652.984375</v>
      </c>
      <c r="F59" s="124">
        <f t="shared" si="0"/>
        <v>1766.263601503317</v>
      </c>
      <c r="G59" s="131">
        <f t="shared" si="1"/>
        <v>295553.45572631335</v>
      </c>
      <c r="H59" s="54">
        <v>177178.1650390625</v>
      </c>
      <c r="I59" s="124">
        <f t="shared" si="2"/>
        <v>1668.1144409704923</v>
      </c>
      <c r="J59" s="49">
        <f t="shared" si="3"/>
        <v>6.1675963926358435E-2</v>
      </c>
      <c r="K59" s="49">
        <f t="shared" si="4"/>
        <v>5.8838385498133139E-2</v>
      </c>
      <c r="M59" s="131">
        <f t="shared" si="5"/>
        <v>321282.70837432489</v>
      </c>
      <c r="N59" s="124">
        <f t="shared" si="6"/>
        <v>1808.4847237699262</v>
      </c>
      <c r="O59" s="49">
        <f t="shared" si="7"/>
        <v>-2.3346131549619065E-2</v>
      </c>
      <c r="P59" s="49">
        <f t="shared" si="8"/>
        <v>-2.3346131549619065E-2</v>
      </c>
      <c r="R59" s="131">
        <v>242651</v>
      </c>
      <c r="S59" s="54">
        <v>25659</v>
      </c>
      <c r="T59" s="54">
        <v>45472</v>
      </c>
      <c r="V59" s="124">
        <f t="shared" si="9"/>
        <v>45472</v>
      </c>
      <c r="W59" s="51">
        <f t="shared" si="10"/>
        <v>0</v>
      </c>
      <c r="Y59" s="176">
        <v>-3.5982246724242106E-4</v>
      </c>
      <c r="Z59" s="61">
        <v>-4.9885678899369013E-2</v>
      </c>
      <c r="AA59" s="117">
        <f t="shared" si="11"/>
        <v>4</v>
      </c>
      <c r="AB59" s="63">
        <f t="shared" si="12"/>
        <v>242.738342709368</v>
      </c>
      <c r="AC59" s="63">
        <f t="shared" si="12"/>
        <v>27.006223809231834</v>
      </c>
      <c r="AE59" s="124">
        <f t="shared" si="13"/>
        <v>0</v>
      </c>
      <c r="AF59" s="51">
        <v>0</v>
      </c>
      <c r="AG59" s="51">
        <f t="shared" si="14"/>
        <v>0</v>
      </c>
      <c r="AI59" s="124">
        <v>0</v>
      </c>
      <c r="AJ59" s="51">
        <f t="shared" si="15"/>
        <v>0</v>
      </c>
      <c r="AK59" s="51">
        <f t="shared" si="16"/>
        <v>0</v>
      </c>
      <c r="AM59" s="124">
        <f t="shared" si="17"/>
        <v>0</v>
      </c>
      <c r="AN59" s="51">
        <f t="shared" si="18"/>
        <v>0</v>
      </c>
      <c r="AO59" s="51">
        <f t="shared" si="19"/>
        <v>0</v>
      </c>
      <c r="AQ59" s="124">
        <f t="shared" si="20"/>
        <v>242651</v>
      </c>
      <c r="AR59" s="51">
        <f t="shared" si="20"/>
        <v>25659</v>
      </c>
      <c r="AS59" s="51">
        <f t="shared" si="21"/>
        <v>45472</v>
      </c>
      <c r="AU59" s="178">
        <f t="shared" si="22"/>
        <v>313782</v>
      </c>
      <c r="AW59" s="124">
        <f t="shared" si="23"/>
        <v>1365.8706655205888</v>
      </c>
      <c r="AX59" s="51">
        <f t="shared" si="23"/>
        <v>144.43326178994849</v>
      </c>
      <c r="AY59" s="51">
        <f t="shared" si="23"/>
        <v>255.95967419277983</v>
      </c>
      <c r="AZ59" s="65">
        <f t="shared" si="24"/>
        <v>1766.263601503317</v>
      </c>
      <c r="BB59" s="131">
        <v>242738.34270936801</v>
      </c>
      <c r="BC59" s="54">
        <v>27006.22380923184</v>
      </c>
      <c r="BD59" s="54">
        <v>51538.141855725029</v>
      </c>
      <c r="BE59" s="54">
        <f t="shared" si="25"/>
        <v>321282.70837432489</v>
      </c>
      <c r="BG59" s="122">
        <f t="shared" si="26"/>
        <v>-3.5982246724231004E-4</v>
      </c>
      <c r="BH59" s="49">
        <f t="shared" si="26"/>
        <v>-4.9885678899369235E-2</v>
      </c>
      <c r="BI59" s="49">
        <f t="shared" si="26"/>
        <v>-0.1177019899690307</v>
      </c>
      <c r="BJ59" s="49">
        <f t="shared" si="27"/>
        <v>-2.3346131549619065E-2</v>
      </c>
      <c r="BL59" s="131">
        <v>230808</v>
      </c>
      <c r="BM59" s="54">
        <v>22543</v>
      </c>
      <c r="BN59" s="54">
        <v>42202.455726313361</v>
      </c>
      <c r="BO59" s="54">
        <f t="shared" si="28"/>
        <v>295553.45572631335</v>
      </c>
      <c r="BQ59" s="122">
        <f t="shared" si="29"/>
        <v>5.1311046410869698E-2</v>
      </c>
      <c r="BR59" s="49">
        <f t="shared" si="29"/>
        <v>0.13822472607904901</v>
      </c>
      <c r="BS59" s="49">
        <f t="shared" si="29"/>
        <v>7.7472844113383399E-2</v>
      </c>
      <c r="BT59" s="49">
        <f t="shared" si="30"/>
        <v>6.1675963926358435E-2</v>
      </c>
      <c r="BV59" s="122">
        <f t="shared" si="31"/>
        <v>4.8501170659686954E-2</v>
      </c>
      <c r="BW59" s="49">
        <f t="shared" si="31"/>
        <v>0.13518255310072358</v>
      </c>
      <c r="BX59" s="49">
        <f t="shared" si="31"/>
        <v>7.4593044811770426E-2</v>
      </c>
      <c r="BY59" s="49">
        <f t="shared" si="31"/>
        <v>5.8838385498133139E-2</v>
      </c>
      <c r="CA59" s="180">
        <v>184100.16183109963</v>
      </c>
      <c r="CB59" s="64">
        <v>194353.8050447182</v>
      </c>
      <c r="CC59" s="64">
        <v>174864.62216396822</v>
      </c>
      <c r="CD59" s="64">
        <v>183359.82193902988</v>
      </c>
      <c r="CF59" s="180">
        <v>182718.98979042852</v>
      </c>
      <c r="CG59" s="64">
        <v>193553.73381595116</v>
      </c>
      <c r="CH59" s="64">
        <v>173539.44336009675</v>
      </c>
      <c r="CI59" s="64">
        <v>182060.09111715056</v>
      </c>
      <c r="CK59" s="163">
        <v>177652.984375</v>
      </c>
      <c r="CL59" s="60">
        <v>177178.1650390625</v>
      </c>
    </row>
    <row r="60" spans="1:90">
      <c r="A60" s="9" t="s">
        <v>144</v>
      </c>
      <c r="B60" s="23" t="s">
        <v>145</v>
      </c>
      <c r="D60" s="131">
        <v>495982.94575809967</v>
      </c>
      <c r="E60" s="54">
        <v>263993.09375</v>
      </c>
      <c r="F60" s="124">
        <f t="shared" si="0"/>
        <v>1878.7724281446269</v>
      </c>
      <c r="G60" s="131">
        <f t="shared" si="1"/>
        <v>469067.49158166751</v>
      </c>
      <c r="H60" s="54">
        <v>263162.83093261719</v>
      </c>
      <c r="I60" s="124">
        <f t="shared" si="2"/>
        <v>1782.4230341319446</v>
      </c>
      <c r="J60" s="49">
        <f t="shared" si="3"/>
        <v>5.7380770698209904E-2</v>
      </c>
      <c r="K60" s="49">
        <f t="shared" si="4"/>
        <v>5.4055289999999978E-2</v>
      </c>
      <c r="M60" s="131">
        <f t="shared" si="5"/>
        <v>488168.09719759453</v>
      </c>
      <c r="N60" s="124">
        <f t="shared" si="6"/>
        <v>1849.1699546499767</v>
      </c>
      <c r="O60" s="49">
        <f t="shared" si="7"/>
        <v>1.6008519617253691E-2</v>
      </c>
      <c r="P60" s="49">
        <f t="shared" si="8"/>
        <v>1.6008519617253691E-2</v>
      </c>
      <c r="R60" s="131">
        <v>382596</v>
      </c>
      <c r="S60" s="54">
        <v>39196</v>
      </c>
      <c r="T60" s="54">
        <v>73529</v>
      </c>
      <c r="V60" s="124">
        <f t="shared" si="9"/>
        <v>73529</v>
      </c>
      <c r="W60" s="51">
        <f t="shared" si="10"/>
        <v>661.94575809966773</v>
      </c>
      <c r="Y60" s="176">
        <v>2.9490622294798596E-2</v>
      </c>
      <c r="Z60" s="61">
        <v>4.6935595136088359E-2</v>
      </c>
      <c r="AA60" s="117">
        <f t="shared" si="11"/>
        <v>2</v>
      </c>
      <c r="AB60" s="63">
        <f t="shared" si="12"/>
        <v>371.63621670216844</v>
      </c>
      <c r="AC60" s="63">
        <f t="shared" si="12"/>
        <v>37.438788194898478</v>
      </c>
      <c r="AE60" s="124">
        <f t="shared" si="13"/>
        <v>0</v>
      </c>
      <c r="AF60" s="51">
        <v>0</v>
      </c>
      <c r="AG60" s="51">
        <f t="shared" si="14"/>
        <v>661.94575809966773</v>
      </c>
      <c r="AI60" s="124">
        <v>0</v>
      </c>
      <c r="AJ60" s="51">
        <f t="shared" si="15"/>
        <v>0</v>
      </c>
      <c r="AK60" s="51">
        <f t="shared" si="16"/>
        <v>661.94575809966773</v>
      </c>
      <c r="AM60" s="124">
        <f t="shared" si="17"/>
        <v>601.36408789901384</v>
      </c>
      <c r="AN60" s="51">
        <f t="shared" si="18"/>
        <v>60.581670200653839</v>
      </c>
      <c r="AO60" s="51">
        <f t="shared" si="19"/>
        <v>0</v>
      </c>
      <c r="AQ60" s="124">
        <f t="shared" si="20"/>
        <v>383197</v>
      </c>
      <c r="AR60" s="51">
        <f t="shared" si="20"/>
        <v>39257</v>
      </c>
      <c r="AS60" s="51">
        <f t="shared" si="21"/>
        <v>73529</v>
      </c>
      <c r="AU60" s="178">
        <f t="shared" si="22"/>
        <v>495983</v>
      </c>
      <c r="AW60" s="124">
        <f t="shared" si="23"/>
        <v>1451.5417602662192</v>
      </c>
      <c r="AX60" s="51">
        <f t="shared" si="23"/>
        <v>148.70464769497403</v>
      </c>
      <c r="AY60" s="51">
        <f t="shared" si="23"/>
        <v>278.52622565055265</v>
      </c>
      <c r="AZ60" s="65">
        <f t="shared" si="24"/>
        <v>1878.7726336117457</v>
      </c>
      <c r="BB60" s="131">
        <v>371636.21670216846</v>
      </c>
      <c r="BC60" s="54">
        <v>37438.788194898472</v>
      </c>
      <c r="BD60" s="54">
        <v>79093.092300527613</v>
      </c>
      <c r="BE60" s="54">
        <f t="shared" si="25"/>
        <v>488168.09719759453</v>
      </c>
      <c r="BG60" s="122">
        <f t="shared" si="26"/>
        <v>3.1107795145531858E-2</v>
      </c>
      <c r="BH60" s="49">
        <f t="shared" si="26"/>
        <v>4.8564921376095249E-2</v>
      </c>
      <c r="BI60" s="49">
        <f t="shared" si="26"/>
        <v>-7.0348650415461123E-2</v>
      </c>
      <c r="BJ60" s="49">
        <f t="shared" si="27"/>
        <v>1.6008630730414586E-2</v>
      </c>
      <c r="BL60" s="131">
        <v>363751</v>
      </c>
      <c r="BM60" s="54">
        <v>37107</v>
      </c>
      <c r="BN60" s="54">
        <v>68209.491581667491</v>
      </c>
      <c r="BO60" s="54">
        <f t="shared" si="28"/>
        <v>469067.49158166751</v>
      </c>
      <c r="BQ60" s="122">
        <f t="shared" si="29"/>
        <v>5.3459646846331754E-2</v>
      </c>
      <c r="BR60" s="49">
        <f t="shared" si="29"/>
        <v>5.7940550300482396E-2</v>
      </c>
      <c r="BS60" s="49">
        <f t="shared" si="29"/>
        <v>7.7987803383103182E-2</v>
      </c>
      <c r="BT60" s="49">
        <f t="shared" si="30"/>
        <v>5.7380886335940628E-2</v>
      </c>
      <c r="BV60" s="122">
        <f t="shared" si="31"/>
        <v>5.0146498150032803E-2</v>
      </c>
      <c r="BW60" s="49">
        <f t="shared" si="31"/>
        <v>5.4613309085801864E-2</v>
      </c>
      <c r="BX60" s="49">
        <f t="shared" si="31"/>
        <v>7.4597513212903532E-2</v>
      </c>
      <c r="BY60" s="49">
        <f t="shared" si="31"/>
        <v>5.4055405274048285E-2</v>
      </c>
      <c r="CA60" s="180">
        <v>281860.24042804161</v>
      </c>
      <c r="CB60" s="64">
        <v>269433.1126536259</v>
      </c>
      <c r="CC60" s="64">
        <v>268356.27368228987</v>
      </c>
      <c r="CD60" s="64">
        <v>278603.27694379934</v>
      </c>
      <c r="CF60" s="180">
        <v>280171.03678969573</v>
      </c>
      <c r="CG60" s="64">
        <v>268462.62994516862</v>
      </c>
      <c r="CH60" s="64">
        <v>266791.39219457121</v>
      </c>
      <c r="CI60" s="64">
        <v>277036.83442250779</v>
      </c>
      <c r="CK60" s="163">
        <v>263993.09375</v>
      </c>
      <c r="CL60" s="60">
        <v>263162.83093261719</v>
      </c>
    </row>
    <row r="61" spans="1:90">
      <c r="A61" s="9" t="s">
        <v>146</v>
      </c>
      <c r="B61" s="23" t="s">
        <v>147</v>
      </c>
      <c r="D61" s="131">
        <v>222460.53233420337</v>
      </c>
      <c r="E61" s="54">
        <v>120626.71875</v>
      </c>
      <c r="F61" s="124">
        <f t="shared" si="0"/>
        <v>1844.2061148596349</v>
      </c>
      <c r="G61" s="131">
        <f t="shared" si="1"/>
        <v>210794.61599854188</v>
      </c>
      <c r="H61" s="54">
        <v>120479.5810546875</v>
      </c>
      <c r="I61" s="124">
        <f t="shared" si="2"/>
        <v>1749.6293907501142</v>
      </c>
      <c r="J61" s="49">
        <f t="shared" si="3"/>
        <v>5.5342572581370764E-2</v>
      </c>
      <c r="K61" s="49">
        <f t="shared" si="4"/>
        <v>5.4055289999999978E-2</v>
      </c>
      <c r="M61" s="131">
        <f t="shared" si="5"/>
        <v>225684.40309393808</v>
      </c>
      <c r="N61" s="124">
        <f t="shared" si="6"/>
        <v>1870.932123766635</v>
      </c>
      <c r="O61" s="49">
        <f t="shared" si="7"/>
        <v>-1.4284862912714469E-2</v>
      </c>
      <c r="P61" s="49">
        <f t="shared" si="8"/>
        <v>-1.4284862912714469E-2</v>
      </c>
      <c r="R61" s="131">
        <v>172059</v>
      </c>
      <c r="S61" s="54">
        <v>18275</v>
      </c>
      <c r="T61" s="54">
        <v>31831</v>
      </c>
      <c r="V61" s="124">
        <f t="shared" si="9"/>
        <v>31831</v>
      </c>
      <c r="W61" s="51">
        <f t="shared" si="10"/>
        <v>295.53233420336619</v>
      </c>
      <c r="Y61" s="176">
        <v>-2.0630742663062085E-2</v>
      </c>
      <c r="Z61" s="61">
        <v>-5.523077792420672E-3</v>
      </c>
      <c r="AA61" s="117">
        <f t="shared" si="11"/>
        <v>4</v>
      </c>
      <c r="AB61" s="63">
        <f t="shared" si="12"/>
        <v>175.68348068006139</v>
      </c>
      <c r="AC61" s="63">
        <f t="shared" si="12"/>
        <v>18.376494810389797</v>
      </c>
      <c r="AE61" s="124">
        <f t="shared" si="13"/>
        <v>0</v>
      </c>
      <c r="AF61" s="51">
        <v>0</v>
      </c>
      <c r="AG61" s="51">
        <f t="shared" si="14"/>
        <v>295.53233420336619</v>
      </c>
      <c r="AI61" s="124">
        <v>0</v>
      </c>
      <c r="AJ61" s="51">
        <f t="shared" si="15"/>
        <v>0</v>
      </c>
      <c r="AK61" s="51">
        <f t="shared" si="16"/>
        <v>295.53233420336619</v>
      </c>
      <c r="AM61" s="124">
        <f t="shared" si="17"/>
        <v>267.54692200249855</v>
      </c>
      <c r="AN61" s="51">
        <f t="shared" si="18"/>
        <v>27.985412200867607</v>
      </c>
      <c r="AO61" s="51">
        <f t="shared" si="19"/>
        <v>0</v>
      </c>
      <c r="AQ61" s="124">
        <f t="shared" si="20"/>
        <v>172327</v>
      </c>
      <c r="AR61" s="51">
        <f t="shared" si="20"/>
        <v>18303</v>
      </c>
      <c r="AS61" s="51">
        <f t="shared" si="21"/>
        <v>31831</v>
      </c>
      <c r="AU61" s="178">
        <f t="shared" si="22"/>
        <v>222461</v>
      </c>
      <c r="AW61" s="124">
        <f t="shared" si="23"/>
        <v>1428.5972609198575</v>
      </c>
      <c r="AX61" s="51">
        <f t="shared" si="23"/>
        <v>151.73255303357078</v>
      </c>
      <c r="AY61" s="51">
        <f t="shared" si="23"/>
        <v>263.88017787311321</v>
      </c>
      <c r="AZ61" s="65">
        <f t="shared" si="24"/>
        <v>1844.2099918265412</v>
      </c>
      <c r="BB61" s="131">
        <v>175683.48068006136</v>
      </c>
      <c r="BC61" s="54">
        <v>18376.494810389795</v>
      </c>
      <c r="BD61" s="54">
        <v>31624.42760348694</v>
      </c>
      <c r="BE61" s="54">
        <f t="shared" si="25"/>
        <v>225684.40309393808</v>
      </c>
      <c r="BG61" s="122">
        <f t="shared" si="26"/>
        <v>-1.9105271975877303E-2</v>
      </c>
      <c r="BH61" s="49">
        <f t="shared" si="26"/>
        <v>-3.9993922207754995E-3</v>
      </c>
      <c r="BI61" s="49">
        <f t="shared" si="26"/>
        <v>6.5320517134128675E-3</v>
      </c>
      <c r="BJ61" s="49">
        <f t="shared" si="27"/>
        <v>-1.4282790701297898E-2</v>
      </c>
      <c r="BL61" s="131">
        <v>163900</v>
      </c>
      <c r="BM61" s="54">
        <v>17309</v>
      </c>
      <c r="BN61" s="54">
        <v>29585.615998541893</v>
      </c>
      <c r="BO61" s="54">
        <f t="shared" si="28"/>
        <v>210794.61599854188</v>
      </c>
      <c r="BQ61" s="122">
        <f t="shared" si="29"/>
        <v>5.1415497254423403E-2</v>
      </c>
      <c r="BR61" s="49">
        <f t="shared" si="29"/>
        <v>5.7426772199433929E-2</v>
      </c>
      <c r="BS61" s="49">
        <f t="shared" si="29"/>
        <v>7.58944482199988E-2</v>
      </c>
      <c r="BT61" s="49">
        <f t="shared" si="30"/>
        <v>5.5344791166482166E-2</v>
      </c>
      <c r="BV61" s="122">
        <f t="shared" si="31"/>
        <v>5.0133004829155059E-2</v>
      </c>
      <c r="BW61" s="49">
        <f t="shared" si="31"/>
        <v>5.613694735933672E-2</v>
      </c>
      <c r="BX61" s="49">
        <f t="shared" si="31"/>
        <v>7.4582096933724751E-2</v>
      </c>
      <c r="BY61" s="49">
        <f t="shared" si="31"/>
        <v>5.4057505878932322E-2</v>
      </c>
      <c r="CA61" s="180">
        <v>133243.7095155381</v>
      </c>
      <c r="CB61" s="64">
        <v>132248.83697227133</v>
      </c>
      <c r="CC61" s="64">
        <v>107299.04852829344</v>
      </c>
      <c r="CD61" s="64">
        <v>128800.74428875707</v>
      </c>
      <c r="CF61" s="180">
        <v>132704.72722182097</v>
      </c>
      <c r="CG61" s="64">
        <v>131813.90533969755</v>
      </c>
      <c r="CH61" s="64">
        <v>106693.7357695081</v>
      </c>
      <c r="CI61" s="64">
        <v>128340.45122391568</v>
      </c>
      <c r="CK61" s="163">
        <v>120626.71875</v>
      </c>
      <c r="CL61" s="60">
        <v>120479.5810546875</v>
      </c>
    </row>
    <row r="62" spans="1:90">
      <c r="A62" s="9" t="s">
        <v>148</v>
      </c>
      <c r="B62" s="23" t="s">
        <v>149</v>
      </c>
      <c r="D62" s="131">
        <v>1101479.5194633359</v>
      </c>
      <c r="E62" s="54">
        <v>604647.125</v>
      </c>
      <c r="F62" s="124">
        <f t="shared" si="0"/>
        <v>1821.6898318392498</v>
      </c>
      <c r="G62" s="131">
        <f t="shared" si="1"/>
        <v>1040553.0770668404</v>
      </c>
      <c r="H62" s="54">
        <v>601173.15856933594</v>
      </c>
      <c r="I62" s="124">
        <f t="shared" si="2"/>
        <v>1730.8708185560631</v>
      </c>
      <c r="J62" s="49">
        <f t="shared" si="3"/>
        <v>5.8551979460997661E-2</v>
      </c>
      <c r="K62" s="49">
        <f t="shared" si="4"/>
        <v>5.2470127931875554E-2</v>
      </c>
      <c r="M62" s="131">
        <f t="shared" si="5"/>
        <v>1052876.1120363523</v>
      </c>
      <c r="N62" s="124">
        <f t="shared" si="6"/>
        <v>1741.3067366132805</v>
      </c>
      <c r="O62" s="49">
        <f t="shared" si="7"/>
        <v>4.6162513206782219E-2</v>
      </c>
      <c r="P62" s="49">
        <f t="shared" si="8"/>
        <v>4.6162513206782219E-2</v>
      </c>
      <c r="R62" s="131">
        <v>805392</v>
      </c>
      <c r="S62" s="54">
        <v>82437</v>
      </c>
      <c r="T62" s="54">
        <v>213273</v>
      </c>
      <c r="V62" s="124">
        <f t="shared" si="9"/>
        <v>213273</v>
      </c>
      <c r="W62" s="51">
        <f t="shared" si="10"/>
        <v>377.51946333586238</v>
      </c>
      <c r="Y62" s="176">
        <v>4.8497097703797065E-2</v>
      </c>
      <c r="Z62" s="61">
        <v>4.3852700328272931E-3</v>
      </c>
      <c r="AA62" s="117">
        <f t="shared" si="11"/>
        <v>2</v>
      </c>
      <c r="AB62" s="63">
        <f t="shared" si="12"/>
        <v>768.13946530114777</v>
      </c>
      <c r="AC62" s="63">
        <f t="shared" si="12"/>
        <v>82.077069885050818</v>
      </c>
      <c r="AE62" s="124">
        <f t="shared" si="13"/>
        <v>0</v>
      </c>
      <c r="AF62" s="51">
        <v>0</v>
      </c>
      <c r="AG62" s="51">
        <f t="shared" si="14"/>
        <v>377.51946333586238</v>
      </c>
      <c r="AI62" s="124">
        <v>0</v>
      </c>
      <c r="AJ62" s="51">
        <f t="shared" si="15"/>
        <v>0</v>
      </c>
      <c r="AK62" s="51">
        <f t="shared" si="16"/>
        <v>377.51946333586238</v>
      </c>
      <c r="AM62" s="124">
        <f t="shared" si="17"/>
        <v>341.07499290645757</v>
      </c>
      <c r="AN62" s="51">
        <f t="shared" si="18"/>
        <v>36.444470429404845</v>
      </c>
      <c r="AO62" s="51">
        <f t="shared" si="19"/>
        <v>0</v>
      </c>
      <c r="AQ62" s="124">
        <f t="shared" si="20"/>
        <v>805733</v>
      </c>
      <c r="AR62" s="51">
        <f t="shared" si="20"/>
        <v>82473</v>
      </c>
      <c r="AS62" s="51">
        <f t="shared" si="21"/>
        <v>213273</v>
      </c>
      <c r="AU62" s="178">
        <f t="shared" si="22"/>
        <v>1101479</v>
      </c>
      <c r="AW62" s="124">
        <f t="shared" si="23"/>
        <v>1332.5673218077402</v>
      </c>
      <c r="AX62" s="51">
        <f t="shared" si="23"/>
        <v>136.39856470003062</v>
      </c>
      <c r="AY62" s="51">
        <f t="shared" si="23"/>
        <v>352.72308621330166</v>
      </c>
      <c r="AZ62" s="65">
        <f t="shared" si="24"/>
        <v>1821.6889727210726</v>
      </c>
      <c r="BB62" s="131">
        <v>768139.46530114778</v>
      </c>
      <c r="BC62" s="54">
        <v>82077.06988505082</v>
      </c>
      <c r="BD62" s="54">
        <v>202659.57685015383</v>
      </c>
      <c r="BE62" s="54">
        <f t="shared" si="25"/>
        <v>1052876.1120363523</v>
      </c>
      <c r="BG62" s="122">
        <f t="shared" si="26"/>
        <v>4.8941027504834311E-2</v>
      </c>
      <c r="BH62" s="49">
        <f t="shared" si="26"/>
        <v>4.8238821817552235E-3</v>
      </c>
      <c r="BI62" s="49">
        <f t="shared" si="26"/>
        <v>5.2370696291810237E-2</v>
      </c>
      <c r="BJ62" s="49">
        <f t="shared" si="27"/>
        <v>4.6162019831227363E-2</v>
      </c>
      <c r="BL62" s="131">
        <v>765498</v>
      </c>
      <c r="BM62" s="54">
        <v>77727</v>
      </c>
      <c r="BN62" s="54">
        <v>197328.07706684034</v>
      </c>
      <c r="BO62" s="54">
        <f t="shared" si="28"/>
        <v>1040553.0770668404</v>
      </c>
      <c r="BQ62" s="122">
        <f t="shared" si="29"/>
        <v>5.2560555350895655E-2</v>
      </c>
      <c r="BR62" s="49">
        <f t="shared" si="29"/>
        <v>6.1059863367941558E-2</v>
      </c>
      <c r="BS62" s="49">
        <f t="shared" si="29"/>
        <v>8.0804126661401021E-2</v>
      </c>
      <c r="BT62" s="49">
        <f t="shared" si="30"/>
        <v>5.8551480242507559E-2</v>
      </c>
      <c r="BV62" s="122">
        <f t="shared" si="31"/>
        <v>4.6513127215799255E-2</v>
      </c>
      <c r="BW62" s="49">
        <f t="shared" si="31"/>
        <v>5.4963602931302313E-2</v>
      </c>
      <c r="BX62" s="49">
        <f t="shared" si="31"/>
        <v>7.4594426658039392E-2</v>
      </c>
      <c r="BY62" s="49">
        <f t="shared" si="31"/>
        <v>5.2469631581617548E-2</v>
      </c>
      <c r="CA62" s="180">
        <v>582580.39620923076</v>
      </c>
      <c r="CB62" s="64">
        <v>590678.3174042952</v>
      </c>
      <c r="CC62" s="64">
        <v>687607.06261037348</v>
      </c>
      <c r="CD62" s="64">
        <v>600888.78546776937</v>
      </c>
      <c r="CF62" s="180">
        <v>578845.83979674103</v>
      </c>
      <c r="CG62" s="64">
        <v>587843.33796596678</v>
      </c>
      <c r="CH62" s="64">
        <v>683598.98668590363</v>
      </c>
      <c r="CI62" s="64">
        <v>596849.56976770249</v>
      </c>
      <c r="CK62" s="163">
        <v>604647.125</v>
      </c>
      <c r="CL62" s="60">
        <v>601173.15856933594</v>
      </c>
    </row>
    <row r="63" spans="1:90">
      <c r="A63" s="9" t="s">
        <v>150</v>
      </c>
      <c r="B63" s="23" t="s">
        <v>151</v>
      </c>
      <c r="D63" s="131">
        <v>566758.30979942938</v>
      </c>
      <c r="E63" s="54">
        <v>358916.4375</v>
      </c>
      <c r="F63" s="124">
        <f t="shared" si="0"/>
        <v>1579.0815091867432</v>
      </c>
      <c r="G63" s="131">
        <f t="shared" si="1"/>
        <v>535049.4595199707</v>
      </c>
      <c r="H63" s="54">
        <v>357151.74291992188</v>
      </c>
      <c r="I63" s="124">
        <f t="shared" si="2"/>
        <v>1498.1012136343845</v>
      </c>
      <c r="J63" s="49">
        <f t="shared" si="3"/>
        <v>5.9263400261925003E-2</v>
      </c>
      <c r="K63" s="49">
        <f t="shared" si="4"/>
        <v>5.4055289999999978E-2</v>
      </c>
      <c r="M63" s="131">
        <f t="shared" si="5"/>
        <v>560348.57135463902</v>
      </c>
      <c r="N63" s="124">
        <f t="shared" si="6"/>
        <v>1561.2229277034407</v>
      </c>
      <c r="O63" s="49">
        <f t="shared" si="7"/>
        <v>1.1438841414898038E-2</v>
      </c>
      <c r="P63" s="49">
        <f t="shared" si="8"/>
        <v>1.1438841414898038E-2</v>
      </c>
      <c r="R63" s="131">
        <v>434439</v>
      </c>
      <c r="S63" s="54">
        <v>46510</v>
      </c>
      <c r="T63" s="54">
        <v>85155</v>
      </c>
      <c r="V63" s="124">
        <f t="shared" si="9"/>
        <v>85155</v>
      </c>
      <c r="W63" s="51">
        <f t="shared" si="10"/>
        <v>654.30979942937847</v>
      </c>
      <c r="Y63" s="176">
        <v>2.2096601066964983E-2</v>
      </c>
      <c r="Z63" s="61">
        <v>-2.3987703744769884E-2</v>
      </c>
      <c r="AA63" s="117">
        <f t="shared" si="11"/>
        <v>3</v>
      </c>
      <c r="AB63" s="63">
        <f t="shared" si="12"/>
        <v>425.04690803833012</v>
      </c>
      <c r="AC63" s="63">
        <f t="shared" si="12"/>
        <v>47.653088161337571</v>
      </c>
      <c r="AE63" s="124">
        <f t="shared" si="13"/>
        <v>0</v>
      </c>
      <c r="AF63" s="51">
        <v>0</v>
      </c>
      <c r="AG63" s="51">
        <f t="shared" si="14"/>
        <v>654.30979942937847</v>
      </c>
      <c r="AI63" s="124">
        <v>0</v>
      </c>
      <c r="AJ63" s="51">
        <f t="shared" si="15"/>
        <v>654.30979942937847</v>
      </c>
      <c r="AK63" s="51">
        <f t="shared" si="16"/>
        <v>0</v>
      </c>
      <c r="AM63" s="124">
        <f t="shared" si="17"/>
        <v>0</v>
      </c>
      <c r="AN63" s="51">
        <f t="shared" si="18"/>
        <v>0</v>
      </c>
      <c r="AO63" s="51">
        <f t="shared" si="19"/>
        <v>0</v>
      </c>
      <c r="AQ63" s="124">
        <f t="shared" si="20"/>
        <v>434439</v>
      </c>
      <c r="AR63" s="51">
        <f t="shared" si="20"/>
        <v>47164</v>
      </c>
      <c r="AS63" s="51">
        <f t="shared" si="21"/>
        <v>85155</v>
      </c>
      <c r="AU63" s="178">
        <f t="shared" si="22"/>
        <v>566758</v>
      </c>
      <c r="AW63" s="124">
        <f t="shared" si="23"/>
        <v>1210.4182327954818</v>
      </c>
      <c r="AX63" s="51">
        <f t="shared" si="23"/>
        <v>131.40663138338431</v>
      </c>
      <c r="AY63" s="51">
        <f t="shared" si="23"/>
        <v>237.25578185590902</v>
      </c>
      <c r="AZ63" s="65">
        <f t="shared" si="24"/>
        <v>1579.0806460347751</v>
      </c>
      <c r="BB63" s="131">
        <v>425046.90803833009</v>
      </c>
      <c r="BC63" s="54">
        <v>47653.088161337568</v>
      </c>
      <c r="BD63" s="54">
        <v>87648.575154971375</v>
      </c>
      <c r="BE63" s="54">
        <f t="shared" si="25"/>
        <v>560348.57135463902</v>
      </c>
      <c r="BG63" s="122">
        <f t="shared" si="26"/>
        <v>2.2096601066964983E-2</v>
      </c>
      <c r="BH63" s="49">
        <f t="shared" si="26"/>
        <v>-1.0263514500501558E-2</v>
      </c>
      <c r="BI63" s="49">
        <f t="shared" si="26"/>
        <v>-2.8449694140064263E-2</v>
      </c>
      <c r="BJ63" s="49">
        <f t="shared" si="27"/>
        <v>1.1438288545764008E-2</v>
      </c>
      <c r="BL63" s="131">
        <v>412306</v>
      </c>
      <c r="BM63" s="54">
        <v>43889</v>
      </c>
      <c r="BN63" s="54">
        <v>78854.459519970696</v>
      </c>
      <c r="BO63" s="54">
        <f t="shared" si="28"/>
        <v>535049.4595199707</v>
      </c>
      <c r="BQ63" s="122">
        <f t="shared" si="29"/>
        <v>5.3681003914568315E-2</v>
      </c>
      <c r="BR63" s="49">
        <f t="shared" si="29"/>
        <v>7.4620064253001939E-2</v>
      </c>
      <c r="BS63" s="49">
        <f t="shared" si="29"/>
        <v>7.9900877114421398E-2</v>
      </c>
      <c r="BT63" s="49">
        <f t="shared" si="30"/>
        <v>5.9262821251099274E-2</v>
      </c>
      <c r="BV63" s="122">
        <f t="shared" si="31"/>
        <v>4.8500340778349305E-2</v>
      </c>
      <c r="BW63" s="49">
        <f t="shared" si="31"/>
        <v>6.9336449447729764E-2</v>
      </c>
      <c r="BX63" s="49">
        <f t="shared" si="31"/>
        <v>7.4591297987482097E-2</v>
      </c>
      <c r="BY63" s="49">
        <f t="shared" si="31"/>
        <v>5.4054713836013013E-2</v>
      </c>
      <c r="CA63" s="180">
        <v>322368.53758763487</v>
      </c>
      <c r="CB63" s="64">
        <v>342941.65195807157</v>
      </c>
      <c r="CC63" s="64">
        <v>297384.31433149753</v>
      </c>
      <c r="CD63" s="64">
        <v>319797.52283359179</v>
      </c>
      <c r="CF63" s="180">
        <v>320296.69014046685</v>
      </c>
      <c r="CG63" s="64">
        <v>341029.08255274786</v>
      </c>
      <c r="CH63" s="64">
        <v>295237.60671060823</v>
      </c>
      <c r="CI63" s="64">
        <v>317798.79319214216</v>
      </c>
      <c r="CK63" s="163">
        <v>358916.4375</v>
      </c>
      <c r="CL63" s="60">
        <v>357151.74291992188</v>
      </c>
    </row>
    <row r="64" spans="1:90">
      <c r="A64" s="9" t="s">
        <v>152</v>
      </c>
      <c r="B64" s="23" t="s">
        <v>153</v>
      </c>
      <c r="D64" s="131">
        <v>697942.80313743977</v>
      </c>
      <c r="E64" s="54">
        <v>375745.53125</v>
      </c>
      <c r="F64" s="124">
        <f t="shared" si="0"/>
        <v>1857.4879674964591</v>
      </c>
      <c r="G64" s="131">
        <f t="shared" si="1"/>
        <v>658628.80945099948</v>
      </c>
      <c r="H64" s="54">
        <v>373747.33666992188</v>
      </c>
      <c r="I64" s="124">
        <f t="shared" si="2"/>
        <v>1762.2301079637475</v>
      </c>
      <c r="J64" s="49">
        <f t="shared" si="3"/>
        <v>5.9690668130977231E-2</v>
      </c>
      <c r="K64" s="49">
        <f t="shared" si="4"/>
        <v>5.4055289999999978E-2</v>
      </c>
      <c r="M64" s="131">
        <f t="shared" si="5"/>
        <v>694533.51434944244</v>
      </c>
      <c r="N64" s="124">
        <f t="shared" si="6"/>
        <v>1848.4145693999985</v>
      </c>
      <c r="O64" s="49">
        <f t="shared" si="7"/>
        <v>4.9087462556658412E-3</v>
      </c>
      <c r="P64" s="49">
        <f t="shared" si="8"/>
        <v>4.9087462556658412E-3</v>
      </c>
      <c r="R64" s="131">
        <v>538785</v>
      </c>
      <c r="S64" s="54">
        <v>59800</v>
      </c>
      <c r="T64" s="54">
        <v>97896</v>
      </c>
      <c r="V64" s="124">
        <f t="shared" si="9"/>
        <v>97896</v>
      </c>
      <c r="W64" s="51">
        <f t="shared" si="10"/>
        <v>1461.8031374397688</v>
      </c>
      <c r="Y64" s="176">
        <v>-1.8253358310833523E-3</v>
      </c>
      <c r="Z64" s="61">
        <v>0.12179846936113425</v>
      </c>
      <c r="AA64" s="117">
        <f t="shared" si="11"/>
        <v>1</v>
      </c>
      <c r="AB64" s="63">
        <f t="shared" si="12"/>
        <v>539.7702619997815</v>
      </c>
      <c r="AC64" s="63">
        <f t="shared" si="12"/>
        <v>53.307257616473819</v>
      </c>
      <c r="AE64" s="124">
        <f t="shared" si="13"/>
        <v>983.46356575024402</v>
      </c>
      <c r="AF64" s="51">
        <v>0</v>
      </c>
      <c r="AG64" s="51">
        <f t="shared" si="14"/>
        <v>478.33957168952475</v>
      </c>
      <c r="AI64" s="124">
        <v>0</v>
      </c>
      <c r="AJ64" s="51">
        <f t="shared" si="15"/>
        <v>0</v>
      </c>
      <c r="AK64" s="51">
        <f t="shared" si="16"/>
        <v>478.33957168952475</v>
      </c>
      <c r="AM64" s="124">
        <f t="shared" si="17"/>
        <v>435.34524138223861</v>
      </c>
      <c r="AN64" s="51">
        <f t="shared" si="18"/>
        <v>42.994330307286113</v>
      </c>
      <c r="AO64" s="51">
        <f t="shared" si="19"/>
        <v>0</v>
      </c>
      <c r="AQ64" s="124">
        <f t="shared" si="20"/>
        <v>540204</v>
      </c>
      <c r="AR64" s="51">
        <f t="shared" si="20"/>
        <v>59843</v>
      </c>
      <c r="AS64" s="51">
        <f t="shared" si="21"/>
        <v>97896</v>
      </c>
      <c r="AU64" s="178">
        <f t="shared" si="22"/>
        <v>697943</v>
      </c>
      <c r="AW64" s="124">
        <f t="shared" si="23"/>
        <v>1437.6857609001836</v>
      </c>
      <c r="AX64" s="51">
        <f t="shared" si="23"/>
        <v>159.26470183402881</v>
      </c>
      <c r="AY64" s="51">
        <f t="shared" si="23"/>
        <v>260.53802868746698</v>
      </c>
      <c r="AZ64" s="65">
        <f t="shared" si="24"/>
        <v>1857.4884914216793</v>
      </c>
      <c r="BB64" s="131">
        <v>539770.26199978148</v>
      </c>
      <c r="BC64" s="54">
        <v>53307.25761647382</v>
      </c>
      <c r="BD64" s="54">
        <v>101455.99473318708</v>
      </c>
      <c r="BE64" s="54">
        <f t="shared" si="25"/>
        <v>694533.51434944244</v>
      </c>
      <c r="BG64" s="122">
        <f t="shared" si="26"/>
        <v>8.0356038624951331E-4</v>
      </c>
      <c r="BH64" s="49">
        <f t="shared" si="26"/>
        <v>0.12260511374545757</v>
      </c>
      <c r="BI64" s="49">
        <f t="shared" si="26"/>
        <v>-3.5089052574461377E-2</v>
      </c>
      <c r="BJ64" s="49">
        <f t="shared" si="27"/>
        <v>4.9090297013978379E-3</v>
      </c>
      <c r="BL64" s="131">
        <v>511130</v>
      </c>
      <c r="BM64" s="54">
        <v>56883</v>
      </c>
      <c r="BN64" s="54">
        <v>90615.80945099947</v>
      </c>
      <c r="BO64" s="54">
        <f t="shared" si="28"/>
        <v>658628.80945099948</v>
      </c>
      <c r="BQ64" s="122">
        <f t="shared" si="29"/>
        <v>5.688181088959765E-2</v>
      </c>
      <c r="BR64" s="49">
        <f t="shared" si="29"/>
        <v>5.2036636604961162E-2</v>
      </c>
      <c r="BS64" s="49">
        <f t="shared" si="29"/>
        <v>8.0341284739472441E-2</v>
      </c>
      <c r="BT64" s="49">
        <f t="shared" si="30"/>
        <v>5.9690967028561692E-2</v>
      </c>
      <c r="BV64" s="122">
        <f t="shared" si="31"/>
        <v>5.1261370110761817E-2</v>
      </c>
      <c r="BW64" s="49">
        <f t="shared" si="31"/>
        <v>4.6441962203074505E-2</v>
      </c>
      <c r="BX64" s="49">
        <f t="shared" si="31"/>
        <v>7.4596087737077044E-2</v>
      </c>
      <c r="BY64" s="49">
        <f t="shared" si="31"/>
        <v>5.4055587308063036E-2</v>
      </c>
      <c r="CA64" s="180">
        <v>409378.22791660583</v>
      </c>
      <c r="CB64" s="64">
        <v>383632.61844549654</v>
      </c>
      <c r="CC64" s="64">
        <v>344231.73879555712</v>
      </c>
      <c r="CD64" s="64">
        <v>396378.44864476204</v>
      </c>
      <c r="CF64" s="180">
        <v>406430.02163078648</v>
      </c>
      <c r="CG64" s="64">
        <v>381399.19260060595</v>
      </c>
      <c r="CH64" s="64">
        <v>341910.03411749337</v>
      </c>
      <c r="CI64" s="64">
        <v>393800.54910768662</v>
      </c>
      <c r="CK64" s="163">
        <v>375745.53125</v>
      </c>
      <c r="CL64" s="60">
        <v>373747.33666992188</v>
      </c>
    </row>
    <row r="65" spans="1:90">
      <c r="A65" s="9" t="s">
        <v>154</v>
      </c>
      <c r="B65" s="23" t="s">
        <v>155</v>
      </c>
      <c r="D65" s="131">
        <v>473858.37893293466</v>
      </c>
      <c r="E65" s="54">
        <v>251486.8125</v>
      </c>
      <c r="F65" s="124">
        <f t="shared" si="0"/>
        <v>1884.227543473814</v>
      </c>
      <c r="G65" s="131">
        <f t="shared" si="1"/>
        <v>446535.32597735594</v>
      </c>
      <c r="H65" s="54">
        <v>250451.33483886719</v>
      </c>
      <c r="I65" s="124">
        <f t="shared" si="2"/>
        <v>1782.9225237096191</v>
      </c>
      <c r="J65" s="49">
        <f t="shared" si="3"/>
        <v>6.1189006481794594E-2</v>
      </c>
      <c r="K65" s="49">
        <f t="shared" si="4"/>
        <v>5.6819642142057702E-2</v>
      </c>
      <c r="M65" s="131">
        <f t="shared" si="5"/>
        <v>492621.42829657719</v>
      </c>
      <c r="N65" s="124">
        <f t="shared" si="6"/>
        <v>1958.8360256328635</v>
      </c>
      <c r="O65" s="49">
        <f t="shared" si="7"/>
        <v>-3.8088171333761855E-2</v>
      </c>
      <c r="P65" s="49">
        <f t="shared" si="8"/>
        <v>-3.8088171333761855E-2</v>
      </c>
      <c r="R65" s="131">
        <v>368014</v>
      </c>
      <c r="S65" s="54">
        <v>39983</v>
      </c>
      <c r="T65" s="54">
        <v>64097</v>
      </c>
      <c r="V65" s="124">
        <f t="shared" si="9"/>
        <v>64097</v>
      </c>
      <c r="W65" s="51">
        <f t="shared" si="10"/>
        <v>1764.3789329346619</v>
      </c>
      <c r="Y65" s="176">
        <v>-3.0368439406963432E-2</v>
      </c>
      <c r="Z65" s="61">
        <v>-4.1714755907597101E-2</v>
      </c>
      <c r="AA65" s="117">
        <f t="shared" si="11"/>
        <v>4</v>
      </c>
      <c r="AB65" s="63">
        <f t="shared" si="12"/>
        <v>379.54003866676828</v>
      </c>
      <c r="AC65" s="63">
        <f t="shared" si="12"/>
        <v>41.72348499205799</v>
      </c>
      <c r="AE65" s="124">
        <f t="shared" si="13"/>
        <v>0</v>
      </c>
      <c r="AF65" s="51">
        <v>0</v>
      </c>
      <c r="AG65" s="51">
        <f t="shared" si="14"/>
        <v>1764.3789329346619</v>
      </c>
      <c r="AI65" s="124">
        <v>0</v>
      </c>
      <c r="AJ65" s="51">
        <f t="shared" si="15"/>
        <v>0</v>
      </c>
      <c r="AK65" s="51">
        <f t="shared" si="16"/>
        <v>1764.3789329346619</v>
      </c>
      <c r="AM65" s="124">
        <f t="shared" si="17"/>
        <v>1589.6283699397443</v>
      </c>
      <c r="AN65" s="51">
        <f t="shared" si="18"/>
        <v>174.75056299491754</v>
      </c>
      <c r="AO65" s="51">
        <f t="shared" si="19"/>
        <v>0</v>
      </c>
      <c r="AQ65" s="124">
        <f t="shared" si="20"/>
        <v>369604</v>
      </c>
      <c r="AR65" s="51">
        <f t="shared" si="20"/>
        <v>40158</v>
      </c>
      <c r="AS65" s="51">
        <f t="shared" si="21"/>
        <v>64097</v>
      </c>
      <c r="AU65" s="178">
        <f t="shared" si="22"/>
        <v>473859</v>
      </c>
      <c r="AW65" s="124">
        <f t="shared" si="23"/>
        <v>1469.6754725459014</v>
      </c>
      <c r="AX65" s="51">
        <f t="shared" si="23"/>
        <v>159.68232926726526</v>
      </c>
      <c r="AY65" s="51">
        <f t="shared" si="23"/>
        <v>254.87221124169284</v>
      </c>
      <c r="AZ65" s="65">
        <f t="shared" si="24"/>
        <v>1884.2300130548595</v>
      </c>
      <c r="BB65" s="131">
        <v>379540.03866676829</v>
      </c>
      <c r="BC65" s="54">
        <v>41723.484992057987</v>
      </c>
      <c r="BD65" s="54">
        <v>71357.904637750937</v>
      </c>
      <c r="BE65" s="54">
        <f t="shared" si="25"/>
        <v>492621.42829657719</v>
      </c>
      <c r="BG65" s="122">
        <f t="shared" si="26"/>
        <v>-2.6179158071625741E-2</v>
      </c>
      <c r="BH65" s="49">
        <f t="shared" si="26"/>
        <v>-3.7520475395475095E-2</v>
      </c>
      <c r="BI65" s="49">
        <f t="shared" si="26"/>
        <v>-0.10175333306955947</v>
      </c>
      <c r="BJ65" s="49">
        <f t="shared" si="27"/>
        <v>-3.8086910594724466E-2</v>
      </c>
      <c r="BL65" s="131">
        <v>349546</v>
      </c>
      <c r="BM65" s="54">
        <v>37587</v>
      </c>
      <c r="BN65" s="54">
        <v>59402.325977355969</v>
      </c>
      <c r="BO65" s="54">
        <f t="shared" si="28"/>
        <v>446535.32597735594</v>
      </c>
      <c r="BQ65" s="122">
        <f t="shared" si="29"/>
        <v>5.7383005384126884E-2</v>
      </c>
      <c r="BR65" s="49">
        <f t="shared" si="29"/>
        <v>6.8401308963205398E-2</v>
      </c>
      <c r="BS65" s="49">
        <f t="shared" si="29"/>
        <v>7.9031821488499077E-2</v>
      </c>
      <c r="BT65" s="49">
        <f t="shared" si="30"/>
        <v>6.1190397339424996E-2</v>
      </c>
      <c r="BV65" s="122">
        <f t="shared" si="31"/>
        <v>5.3029311961984682E-2</v>
      </c>
      <c r="BW65" s="49">
        <f t="shared" si="31"/>
        <v>6.4002248521193295E-2</v>
      </c>
      <c r="BX65" s="49">
        <f t="shared" si="31"/>
        <v>7.4588990726536908E-2</v>
      </c>
      <c r="BY65" s="49">
        <f t="shared" si="31"/>
        <v>5.6821027272938363E-2</v>
      </c>
      <c r="CA65" s="180">
        <v>287854.7400465433</v>
      </c>
      <c r="CB65" s="64">
        <v>300268.49089359294</v>
      </c>
      <c r="CC65" s="64">
        <v>242111.42628741663</v>
      </c>
      <c r="CD65" s="64">
        <v>281144.84540067881</v>
      </c>
      <c r="CF65" s="180">
        <v>285648.12096502149</v>
      </c>
      <c r="CG65" s="64">
        <v>298785.69998356968</v>
      </c>
      <c r="CH65" s="64">
        <v>240553.36787367519</v>
      </c>
      <c r="CI65" s="64">
        <v>279242.41909491742</v>
      </c>
      <c r="CK65" s="163">
        <v>251486.8125</v>
      </c>
      <c r="CL65" s="60">
        <v>250451.33483886719</v>
      </c>
    </row>
    <row r="66" spans="1:90">
      <c r="A66" s="9" t="s">
        <v>156</v>
      </c>
      <c r="B66" s="23" t="s">
        <v>157</v>
      </c>
      <c r="D66" s="131">
        <v>136086.18911489387</v>
      </c>
      <c r="E66" s="54">
        <v>79913.375</v>
      </c>
      <c r="F66" s="124">
        <f t="shared" si="0"/>
        <v>1702.9213084154419</v>
      </c>
      <c r="G66" s="131">
        <f t="shared" si="1"/>
        <v>127046.91478919075</v>
      </c>
      <c r="H66" s="54">
        <v>78638.086181640625</v>
      </c>
      <c r="I66" s="124">
        <f t="shared" si="2"/>
        <v>1615.5901161650088</v>
      </c>
      <c r="J66" s="49">
        <f t="shared" si="3"/>
        <v>7.1149105357670495E-2</v>
      </c>
      <c r="K66" s="49">
        <f t="shared" si="4"/>
        <v>5.4055289999999978E-2</v>
      </c>
      <c r="M66" s="131">
        <f t="shared" si="5"/>
        <v>137074.89824410589</v>
      </c>
      <c r="N66" s="124">
        <f t="shared" si="6"/>
        <v>1715.2935693694064</v>
      </c>
      <c r="O66" s="49">
        <f t="shared" si="7"/>
        <v>-7.2129116408410354E-3</v>
      </c>
      <c r="P66" s="49">
        <f t="shared" si="8"/>
        <v>-7.2129116408411464E-3</v>
      </c>
      <c r="R66" s="131">
        <v>106278</v>
      </c>
      <c r="S66" s="54">
        <v>11152</v>
      </c>
      <c r="T66" s="54">
        <v>18451</v>
      </c>
      <c r="V66" s="124">
        <f t="shared" si="9"/>
        <v>18451</v>
      </c>
      <c r="W66" s="51">
        <f t="shared" si="10"/>
        <v>205.18911489387392</v>
      </c>
      <c r="Y66" s="176">
        <v>2.3712120200714004E-3</v>
      </c>
      <c r="Z66" s="61">
        <v>-3.0093912132182266E-2</v>
      </c>
      <c r="AA66" s="117">
        <f t="shared" si="11"/>
        <v>3</v>
      </c>
      <c r="AB66" s="63">
        <f t="shared" si="12"/>
        <v>106.02658847895154</v>
      </c>
      <c r="AC66" s="63">
        <f t="shared" si="12"/>
        <v>11.498020416096031</v>
      </c>
      <c r="AE66" s="124">
        <f t="shared" si="13"/>
        <v>0</v>
      </c>
      <c r="AF66" s="51">
        <v>0</v>
      </c>
      <c r="AG66" s="51">
        <f t="shared" si="14"/>
        <v>205.18911489387392</v>
      </c>
      <c r="AI66" s="124">
        <v>0</v>
      </c>
      <c r="AJ66" s="51">
        <f t="shared" si="15"/>
        <v>205.18911489387392</v>
      </c>
      <c r="AK66" s="51">
        <f t="shared" si="16"/>
        <v>0</v>
      </c>
      <c r="AM66" s="124">
        <f t="shared" si="17"/>
        <v>0</v>
      </c>
      <c r="AN66" s="51">
        <f t="shared" si="18"/>
        <v>0</v>
      </c>
      <c r="AO66" s="51">
        <f t="shared" si="19"/>
        <v>0</v>
      </c>
      <c r="AQ66" s="124">
        <f t="shared" si="20"/>
        <v>106278</v>
      </c>
      <c r="AR66" s="51">
        <f t="shared" si="20"/>
        <v>11357</v>
      </c>
      <c r="AS66" s="51">
        <f t="shared" si="21"/>
        <v>18451</v>
      </c>
      <c r="AU66" s="178">
        <f t="shared" si="22"/>
        <v>136086</v>
      </c>
      <c r="AW66" s="124">
        <f t="shared" si="23"/>
        <v>1329.915048638604</v>
      </c>
      <c r="AX66" s="51">
        <f t="shared" si="23"/>
        <v>142.11638539856438</v>
      </c>
      <c r="AY66" s="51">
        <f t="shared" si="23"/>
        <v>230.88750787962593</v>
      </c>
      <c r="AZ66" s="65">
        <f t="shared" si="24"/>
        <v>1702.9189419167942</v>
      </c>
      <c r="BB66" s="131">
        <v>106026.58847895155</v>
      </c>
      <c r="BC66" s="54">
        <v>11498.020416096033</v>
      </c>
      <c r="BD66" s="54">
        <v>19550.289349058301</v>
      </c>
      <c r="BE66" s="54">
        <f t="shared" si="25"/>
        <v>137074.89824410589</v>
      </c>
      <c r="BG66" s="122">
        <f t="shared" si="26"/>
        <v>2.3712120200714004E-3</v>
      </c>
      <c r="BH66" s="49">
        <f t="shared" si="26"/>
        <v>-1.2264756105200392E-2</v>
      </c>
      <c r="BI66" s="49">
        <f t="shared" si="26"/>
        <v>-5.6228802010608203E-2</v>
      </c>
      <c r="BJ66" s="49">
        <f t="shared" si="27"/>
        <v>-7.2142912872701359E-3</v>
      </c>
      <c r="BL66" s="131">
        <v>99744</v>
      </c>
      <c r="BM66" s="54">
        <v>10407</v>
      </c>
      <c r="BN66" s="54">
        <v>16895.914789190745</v>
      </c>
      <c r="BO66" s="54">
        <f t="shared" si="28"/>
        <v>127046.91478919075</v>
      </c>
      <c r="BQ66" s="122">
        <f t="shared" si="29"/>
        <v>6.5507699711260914E-2</v>
      </c>
      <c r="BR66" s="49">
        <f t="shared" si="29"/>
        <v>9.1284712212933661E-2</v>
      </c>
      <c r="BS66" s="49">
        <f t="shared" si="29"/>
        <v>9.2039124854259358E-2</v>
      </c>
      <c r="BT66" s="49">
        <f t="shared" si="30"/>
        <v>7.1147616813897585E-2</v>
      </c>
      <c r="BV66" s="122">
        <f t="shared" si="31"/>
        <v>4.8503912106024671E-2</v>
      </c>
      <c r="BW66" s="49">
        <f t="shared" si="31"/>
        <v>7.3869564984679448E-2</v>
      </c>
      <c r="BX66" s="49">
        <f t="shared" si="31"/>
        <v>7.46119384147228E-2</v>
      </c>
      <c r="BY66" s="49">
        <f t="shared" si="31"/>
        <v>5.4053825210989448E-2</v>
      </c>
      <c r="CA66" s="180">
        <v>80413.798164327134</v>
      </c>
      <c r="CB66" s="64">
        <v>82747.000622360662</v>
      </c>
      <c r="CC66" s="64">
        <v>66332.503212658543</v>
      </c>
      <c r="CD66" s="64">
        <v>78230.257275677461</v>
      </c>
      <c r="CF66" s="180">
        <v>79130.975811314158</v>
      </c>
      <c r="CG66" s="64">
        <v>81578.212250004741</v>
      </c>
      <c r="CH66" s="64">
        <v>65547.060051220789</v>
      </c>
      <c r="CI66" s="64">
        <v>77082.00665039751</v>
      </c>
      <c r="CK66" s="163">
        <v>79913.375</v>
      </c>
      <c r="CL66" s="60">
        <v>78638.086181640625</v>
      </c>
    </row>
    <row r="67" spans="1:90">
      <c r="A67" s="9" t="s">
        <v>158</v>
      </c>
      <c r="B67" s="23" t="s">
        <v>159</v>
      </c>
      <c r="D67" s="131">
        <v>526327.81184444681</v>
      </c>
      <c r="E67" s="54">
        <v>333199</v>
      </c>
      <c r="F67" s="124">
        <f t="shared" si="0"/>
        <v>1579.6200224023687</v>
      </c>
      <c r="G67" s="131">
        <f t="shared" si="1"/>
        <v>496846.23662663269</v>
      </c>
      <c r="H67" s="54">
        <v>331537.58283996582</v>
      </c>
      <c r="I67" s="124">
        <f t="shared" si="2"/>
        <v>1498.6121101886113</v>
      </c>
      <c r="J67" s="49">
        <f t="shared" si="3"/>
        <v>5.9337422817129504E-2</v>
      </c>
      <c r="K67" s="49">
        <f t="shared" si="4"/>
        <v>5.4055289999999978E-2</v>
      </c>
      <c r="M67" s="131">
        <f t="shared" si="5"/>
        <v>533822.19087501091</v>
      </c>
      <c r="N67" s="124">
        <f t="shared" si="6"/>
        <v>1602.1122238512448</v>
      </c>
      <c r="O67" s="49">
        <f t="shared" si="7"/>
        <v>-1.4039092339491854E-2</v>
      </c>
      <c r="P67" s="49">
        <f t="shared" si="8"/>
        <v>-1.4039092339491743E-2</v>
      </c>
      <c r="R67" s="131">
        <v>393572</v>
      </c>
      <c r="S67" s="54">
        <v>44691</v>
      </c>
      <c r="T67" s="54">
        <v>87674</v>
      </c>
      <c r="V67" s="124">
        <f t="shared" si="9"/>
        <v>87674</v>
      </c>
      <c r="W67" s="51">
        <f t="shared" si="10"/>
        <v>390.81184444681276</v>
      </c>
      <c r="Y67" s="176">
        <v>-1.7864341503467274E-2</v>
      </c>
      <c r="Z67" s="61">
        <v>2.433101905043622E-2</v>
      </c>
      <c r="AA67" s="117">
        <f t="shared" si="11"/>
        <v>1</v>
      </c>
      <c r="AB67" s="63">
        <f t="shared" si="12"/>
        <v>400.73079171413616</v>
      </c>
      <c r="AC67" s="63">
        <f t="shared" si="12"/>
        <v>43.629450996640664</v>
      </c>
      <c r="AE67" s="124">
        <f t="shared" si="13"/>
        <v>390.81184444681276</v>
      </c>
      <c r="AF67" s="51">
        <v>0</v>
      </c>
      <c r="AG67" s="51">
        <f t="shared" si="14"/>
        <v>0</v>
      </c>
      <c r="AI67" s="124">
        <v>0</v>
      </c>
      <c r="AJ67" s="51">
        <f t="shared" si="15"/>
        <v>0</v>
      </c>
      <c r="AK67" s="51">
        <f t="shared" si="16"/>
        <v>0</v>
      </c>
      <c r="AM67" s="124">
        <f t="shared" si="17"/>
        <v>0</v>
      </c>
      <c r="AN67" s="51">
        <f t="shared" si="18"/>
        <v>0</v>
      </c>
      <c r="AO67" s="51">
        <f t="shared" si="19"/>
        <v>0</v>
      </c>
      <c r="AQ67" s="124">
        <f t="shared" si="20"/>
        <v>393963</v>
      </c>
      <c r="AR67" s="51">
        <f t="shared" si="20"/>
        <v>44691</v>
      </c>
      <c r="AS67" s="51">
        <f t="shared" si="21"/>
        <v>87674</v>
      </c>
      <c r="AU67" s="178">
        <f t="shared" si="22"/>
        <v>526328</v>
      </c>
      <c r="AW67" s="124">
        <f t="shared" si="23"/>
        <v>1182.3654932937975</v>
      </c>
      <c r="AX67" s="51">
        <f t="shared" si="23"/>
        <v>134.12705320244058</v>
      </c>
      <c r="AY67" s="51">
        <f t="shared" si="23"/>
        <v>263.12804060036194</v>
      </c>
      <c r="AZ67" s="65">
        <f t="shared" si="24"/>
        <v>1579.6205870966</v>
      </c>
      <c r="BB67" s="131">
        <v>400730.79171413614</v>
      </c>
      <c r="BC67" s="54">
        <v>43629.450996640662</v>
      </c>
      <c r="BD67" s="54">
        <v>89461.948164234098</v>
      </c>
      <c r="BE67" s="54">
        <f t="shared" si="25"/>
        <v>533822.19087501091</v>
      </c>
      <c r="BG67" s="122">
        <f t="shared" si="26"/>
        <v>-1.6888624118917228E-2</v>
      </c>
      <c r="BH67" s="49">
        <f t="shared" si="26"/>
        <v>2.433101905043622E-2</v>
      </c>
      <c r="BI67" s="49">
        <f t="shared" si="26"/>
        <v>-1.9985571529828383E-2</v>
      </c>
      <c r="BJ67" s="49">
        <f t="shared" si="27"/>
        <v>-1.4038739870905093E-2</v>
      </c>
      <c r="BL67" s="131">
        <v>373495</v>
      </c>
      <c r="BM67" s="54">
        <v>42170</v>
      </c>
      <c r="BN67" s="54">
        <v>81181.236626632701</v>
      </c>
      <c r="BO67" s="54">
        <f t="shared" si="28"/>
        <v>496846.23662663269</v>
      </c>
      <c r="BQ67" s="122">
        <f t="shared" si="29"/>
        <v>5.4801269093294414E-2</v>
      </c>
      <c r="BR67" s="49">
        <f t="shared" si="29"/>
        <v>5.9781835428029506E-2</v>
      </c>
      <c r="BS67" s="49">
        <f t="shared" si="29"/>
        <v>7.9978621208108835E-2</v>
      </c>
      <c r="BT67" s="49">
        <f t="shared" si="30"/>
        <v>5.9337801516894828E-2</v>
      </c>
      <c r="BV67" s="122">
        <f t="shared" si="31"/>
        <v>4.9541754722310705E-2</v>
      </c>
      <c r="BW67" s="49">
        <f t="shared" si="31"/>
        <v>5.4497486653655391E-2</v>
      </c>
      <c r="BX67" s="49">
        <f t="shared" si="31"/>
        <v>7.459356598961997E-2</v>
      </c>
      <c r="BY67" s="49">
        <f t="shared" si="31"/>
        <v>5.405566681146956E-2</v>
      </c>
      <c r="CA67" s="180">
        <v>303926.45340587123</v>
      </c>
      <c r="CB67" s="64">
        <v>313985.02334526781</v>
      </c>
      <c r="CC67" s="64">
        <v>303536.93789706449</v>
      </c>
      <c r="CD67" s="64">
        <v>304658.60537973151</v>
      </c>
      <c r="CF67" s="180">
        <v>301030.13978993142</v>
      </c>
      <c r="CG67" s="64">
        <v>311653.88974887517</v>
      </c>
      <c r="CH67" s="64">
        <v>301214.447355312</v>
      </c>
      <c r="CI67" s="64">
        <v>301900.33525716304</v>
      </c>
      <c r="CK67" s="163">
        <v>333199</v>
      </c>
      <c r="CL67" s="60">
        <v>331537.58283996582</v>
      </c>
    </row>
    <row r="68" spans="1:90">
      <c r="A68" s="9" t="s">
        <v>160</v>
      </c>
      <c r="B68" s="23" t="s">
        <v>161</v>
      </c>
      <c r="D68" s="131">
        <v>642628.65401009959</v>
      </c>
      <c r="E68" s="54">
        <v>409607.5625</v>
      </c>
      <c r="F68" s="124">
        <f t="shared" si="0"/>
        <v>1568.8886457268466</v>
      </c>
      <c r="G68" s="131">
        <f t="shared" si="1"/>
        <v>604569.3220967747</v>
      </c>
      <c r="H68" s="54">
        <v>406178.91770935059</v>
      </c>
      <c r="I68" s="124">
        <f t="shared" si="2"/>
        <v>1488.4310724600095</v>
      </c>
      <c r="J68" s="49">
        <f t="shared" si="3"/>
        <v>6.2952800485024607E-2</v>
      </c>
      <c r="K68" s="49">
        <f t="shared" si="4"/>
        <v>5.40552900000002E-2</v>
      </c>
      <c r="M68" s="131">
        <f t="shared" si="5"/>
        <v>655919.55400178162</v>
      </c>
      <c r="N68" s="124">
        <f t="shared" si="6"/>
        <v>1601.3365329449493</v>
      </c>
      <c r="O68" s="49">
        <f t="shared" si="7"/>
        <v>-2.0263003154264769E-2</v>
      </c>
      <c r="P68" s="49">
        <f t="shared" si="8"/>
        <v>-2.0263003154264658E-2</v>
      </c>
      <c r="R68" s="131">
        <v>474522</v>
      </c>
      <c r="S68" s="54">
        <v>56168</v>
      </c>
      <c r="T68" s="54">
        <v>111581</v>
      </c>
      <c r="V68" s="124">
        <f t="shared" si="9"/>
        <v>111581</v>
      </c>
      <c r="W68" s="51">
        <f t="shared" si="10"/>
        <v>357.65401009959169</v>
      </c>
      <c r="Y68" s="176">
        <v>-9.3671913840355225E-3</v>
      </c>
      <c r="Z68" s="61">
        <v>-2.7198278445386137E-3</v>
      </c>
      <c r="AA68" s="117">
        <f t="shared" si="11"/>
        <v>4</v>
      </c>
      <c r="AB68" s="63">
        <f t="shared" si="12"/>
        <v>479.00896868433563</v>
      </c>
      <c r="AC68" s="63">
        <f t="shared" si="12"/>
        <v>56.321183924274621</v>
      </c>
      <c r="AE68" s="124">
        <f t="shared" si="13"/>
        <v>0</v>
      </c>
      <c r="AF68" s="51">
        <v>0</v>
      </c>
      <c r="AG68" s="51">
        <f t="shared" si="14"/>
        <v>357.65401009959169</v>
      </c>
      <c r="AI68" s="124">
        <v>0</v>
      </c>
      <c r="AJ68" s="51">
        <f t="shared" si="15"/>
        <v>0</v>
      </c>
      <c r="AK68" s="51">
        <f t="shared" si="16"/>
        <v>357.65401009959169</v>
      </c>
      <c r="AM68" s="124">
        <f t="shared" si="17"/>
        <v>320.02583394340803</v>
      </c>
      <c r="AN68" s="51">
        <f t="shared" si="18"/>
        <v>37.628176156183677</v>
      </c>
      <c r="AO68" s="51">
        <f t="shared" si="19"/>
        <v>0</v>
      </c>
      <c r="AQ68" s="124">
        <f t="shared" si="20"/>
        <v>474842</v>
      </c>
      <c r="AR68" s="51">
        <f t="shared" si="20"/>
        <v>56206</v>
      </c>
      <c r="AS68" s="51">
        <f t="shared" si="21"/>
        <v>111581</v>
      </c>
      <c r="AU68" s="178">
        <f t="shared" si="22"/>
        <v>642629</v>
      </c>
      <c r="AW68" s="124">
        <f t="shared" si="23"/>
        <v>1159.260822973697</v>
      </c>
      <c r="AX68" s="51">
        <f t="shared" si="23"/>
        <v>137.21914619191145</v>
      </c>
      <c r="AY68" s="51">
        <f t="shared" si="23"/>
        <v>272.40952124754773</v>
      </c>
      <c r="AZ68" s="65">
        <f t="shared" si="24"/>
        <v>1568.889490413156</v>
      </c>
      <c r="BB68" s="131">
        <v>479008.96868433559</v>
      </c>
      <c r="BC68" s="54">
        <v>56321.183924274628</v>
      </c>
      <c r="BD68" s="54">
        <v>120589.40139317137</v>
      </c>
      <c r="BE68" s="54">
        <f t="shared" si="25"/>
        <v>655919.55400178162</v>
      </c>
      <c r="BG68" s="122">
        <f t="shared" si="26"/>
        <v>-8.6991454372571386E-3</v>
      </c>
      <c r="BH68" s="49">
        <f t="shared" si="26"/>
        <v>-2.0451261186109626E-3</v>
      </c>
      <c r="BI68" s="49">
        <f t="shared" si="26"/>
        <v>-7.4703094045555862E-2</v>
      </c>
      <c r="BJ68" s="49">
        <f t="shared" si="27"/>
        <v>-2.0262475665949631E-2</v>
      </c>
      <c r="BL68" s="131">
        <v>448784</v>
      </c>
      <c r="BM68" s="54">
        <v>52819</v>
      </c>
      <c r="BN68" s="54">
        <v>102966.32209677466</v>
      </c>
      <c r="BO68" s="54">
        <f t="shared" si="28"/>
        <v>604569.3220967747</v>
      </c>
      <c r="BQ68" s="122">
        <f t="shared" si="29"/>
        <v>5.8063567328603405E-2</v>
      </c>
      <c r="BR68" s="49">
        <f t="shared" si="29"/>
        <v>6.4124652113822567E-2</v>
      </c>
      <c r="BS68" s="49">
        <f t="shared" si="29"/>
        <v>8.3665005487218336E-2</v>
      </c>
      <c r="BT68" s="49">
        <f t="shared" si="30"/>
        <v>6.2953372776551442E-2</v>
      </c>
      <c r="BV68" s="122">
        <f t="shared" si="31"/>
        <v>4.9206982464409021E-2</v>
      </c>
      <c r="BW68" s="49">
        <f t="shared" si="31"/>
        <v>5.521733257410677E-2</v>
      </c>
      <c r="BX68" s="49">
        <f t="shared" si="31"/>
        <v>7.4594122241812055E-2</v>
      </c>
      <c r="BY68" s="49">
        <f t="shared" si="31"/>
        <v>5.405585750112607E-2</v>
      </c>
      <c r="CA68" s="180">
        <v>363295.01004676247</v>
      </c>
      <c r="CB68" s="64">
        <v>405322.73144253192</v>
      </c>
      <c r="CC68" s="64">
        <v>409149.79377072013</v>
      </c>
      <c r="CD68" s="64">
        <v>374341.00713558914</v>
      </c>
      <c r="CF68" s="180">
        <v>360660.64480868401</v>
      </c>
      <c r="CG68" s="64">
        <v>402758.99975090206</v>
      </c>
      <c r="CH68" s="64">
        <v>406195.72951221076</v>
      </c>
      <c r="CI68" s="64">
        <v>371505.24312939146</v>
      </c>
      <c r="CK68" s="163">
        <v>409607.5625</v>
      </c>
      <c r="CL68" s="60">
        <v>406178.91770935059</v>
      </c>
    </row>
    <row r="69" spans="1:90">
      <c r="A69" s="9" t="s">
        <v>162</v>
      </c>
      <c r="B69" s="23" t="s">
        <v>163</v>
      </c>
      <c r="D69" s="131">
        <v>401758</v>
      </c>
      <c r="E69" s="54">
        <v>238697.65625</v>
      </c>
      <c r="F69" s="124">
        <f t="shared" si="0"/>
        <v>1683.1250306840832</v>
      </c>
      <c r="G69" s="131">
        <f t="shared" si="1"/>
        <v>379201.98106129956</v>
      </c>
      <c r="H69" s="54">
        <v>237516.33752441406</v>
      </c>
      <c r="I69" s="124">
        <f t="shared" si="2"/>
        <v>1596.5300956289873</v>
      </c>
      <c r="J69" s="49">
        <f t="shared" si="3"/>
        <v>5.9482861549328581E-2</v>
      </c>
      <c r="K69" s="49">
        <f t="shared" si="4"/>
        <v>5.4239463003032284E-2</v>
      </c>
      <c r="M69" s="131">
        <f t="shared" si="5"/>
        <v>409996.83916249342</v>
      </c>
      <c r="N69" s="124">
        <f t="shared" si="6"/>
        <v>1717.6408248143134</v>
      </c>
      <c r="O69" s="49">
        <f t="shared" si="7"/>
        <v>-2.0094884583312878E-2</v>
      </c>
      <c r="P69" s="49">
        <f t="shared" si="8"/>
        <v>-2.0094884583312989E-2</v>
      </c>
      <c r="R69" s="131">
        <v>299877</v>
      </c>
      <c r="S69" s="54">
        <v>32805</v>
      </c>
      <c r="T69" s="54">
        <v>69076</v>
      </c>
      <c r="V69" s="124">
        <f t="shared" si="9"/>
        <v>69076</v>
      </c>
      <c r="W69" s="51">
        <f t="shared" si="10"/>
        <v>0</v>
      </c>
      <c r="Y69" s="176">
        <v>-1.1423525037090765E-2</v>
      </c>
      <c r="Z69" s="61">
        <v>-4.9904867313976697E-2</v>
      </c>
      <c r="AA69" s="117">
        <f t="shared" si="11"/>
        <v>4</v>
      </c>
      <c r="AB69" s="63">
        <f t="shared" si="12"/>
        <v>303.34223764656264</v>
      </c>
      <c r="AC69" s="63">
        <f t="shared" si="12"/>
        <v>34.528121312711775</v>
      </c>
      <c r="AE69" s="124">
        <f t="shared" si="13"/>
        <v>0</v>
      </c>
      <c r="AF69" s="51">
        <v>0</v>
      </c>
      <c r="AG69" s="51">
        <f t="shared" si="14"/>
        <v>0</v>
      </c>
      <c r="AI69" s="124">
        <v>0</v>
      </c>
      <c r="AJ69" s="51">
        <f t="shared" si="15"/>
        <v>0</v>
      </c>
      <c r="AK69" s="51">
        <f t="shared" si="16"/>
        <v>0</v>
      </c>
      <c r="AM69" s="124">
        <f t="shared" si="17"/>
        <v>0</v>
      </c>
      <c r="AN69" s="51">
        <f t="shared" si="18"/>
        <v>0</v>
      </c>
      <c r="AO69" s="51">
        <f t="shared" si="19"/>
        <v>0</v>
      </c>
      <c r="AQ69" s="124">
        <f t="shared" si="20"/>
        <v>299877</v>
      </c>
      <c r="AR69" s="51">
        <f t="shared" si="20"/>
        <v>32805</v>
      </c>
      <c r="AS69" s="51">
        <f t="shared" si="21"/>
        <v>69076</v>
      </c>
      <c r="AU69" s="178">
        <f t="shared" si="22"/>
        <v>401758</v>
      </c>
      <c r="AW69" s="124">
        <f t="shared" si="23"/>
        <v>1256.3047526781068</v>
      </c>
      <c r="AX69" s="51">
        <f t="shared" si="23"/>
        <v>137.43327234701326</v>
      </c>
      <c r="AY69" s="51">
        <f t="shared" si="23"/>
        <v>289.38700565896318</v>
      </c>
      <c r="AZ69" s="65">
        <f t="shared" si="24"/>
        <v>1683.1250306840832</v>
      </c>
      <c r="BB69" s="131">
        <v>303342.23764656263</v>
      </c>
      <c r="BC69" s="54">
        <v>34528.121312711773</v>
      </c>
      <c r="BD69" s="54">
        <v>72126.480203218976</v>
      </c>
      <c r="BE69" s="54">
        <f t="shared" si="25"/>
        <v>409996.83916249342</v>
      </c>
      <c r="BG69" s="122">
        <f t="shared" si="26"/>
        <v>-1.1423525037090765E-2</v>
      </c>
      <c r="BH69" s="49">
        <f t="shared" si="26"/>
        <v>-4.9904867313976697E-2</v>
      </c>
      <c r="BI69" s="49">
        <f t="shared" si="26"/>
        <v>-4.2293484925704616E-2</v>
      </c>
      <c r="BJ69" s="49">
        <f t="shared" si="27"/>
        <v>-2.0094884583312878E-2</v>
      </c>
      <c r="BL69" s="131">
        <v>284590</v>
      </c>
      <c r="BM69" s="54">
        <v>30649</v>
      </c>
      <c r="BN69" s="54">
        <v>63962.981061299542</v>
      </c>
      <c r="BO69" s="54">
        <f t="shared" si="28"/>
        <v>379201.98106129956</v>
      </c>
      <c r="BQ69" s="122">
        <f t="shared" si="29"/>
        <v>5.3715871956147465E-2</v>
      </c>
      <c r="BR69" s="49">
        <f t="shared" si="29"/>
        <v>7.0344872589644059E-2</v>
      </c>
      <c r="BS69" s="49">
        <f t="shared" si="29"/>
        <v>7.9937158241582651E-2</v>
      </c>
      <c r="BT69" s="49">
        <f t="shared" si="30"/>
        <v>5.9482861549328581E-2</v>
      </c>
      <c r="BV69" s="122">
        <f t="shared" si="31"/>
        <v>4.8501014338587778E-2</v>
      </c>
      <c r="BW69" s="49">
        <f t="shared" si="31"/>
        <v>6.5047717767559243E-2</v>
      </c>
      <c r="BX69" s="49">
        <f t="shared" si="31"/>
        <v>7.4592531036065779E-2</v>
      </c>
      <c r="BY69" s="49">
        <f t="shared" si="31"/>
        <v>5.4239463003032284E-2</v>
      </c>
      <c r="CA69" s="180">
        <v>230064.00397074484</v>
      </c>
      <c r="CB69" s="64">
        <v>248486.11955430731</v>
      </c>
      <c r="CC69" s="64">
        <v>244719.13915832798</v>
      </c>
      <c r="CD69" s="64">
        <v>233990.0202061655</v>
      </c>
      <c r="CF69" s="180">
        <v>227946.55982619917</v>
      </c>
      <c r="CG69" s="64">
        <v>247109.9956911444</v>
      </c>
      <c r="CH69" s="64">
        <v>242978.87350667029</v>
      </c>
      <c r="CI69" s="64">
        <v>231942.87652396614</v>
      </c>
      <c r="CK69" s="163">
        <v>238697.65625</v>
      </c>
      <c r="CL69" s="60">
        <v>237516.33752441406</v>
      </c>
    </row>
    <row r="70" spans="1:90">
      <c r="A70" s="9" t="s">
        <v>164</v>
      </c>
      <c r="B70" s="23" t="s">
        <v>165</v>
      </c>
      <c r="D70" s="131">
        <v>364246.13464184699</v>
      </c>
      <c r="E70" s="54">
        <v>195172.625</v>
      </c>
      <c r="F70" s="124">
        <f t="shared" si="0"/>
        <v>1866.2767621322253</v>
      </c>
      <c r="G70" s="131">
        <f t="shared" si="1"/>
        <v>343420.14355432522</v>
      </c>
      <c r="H70" s="54">
        <v>193960.4169921875</v>
      </c>
      <c r="I70" s="124">
        <f t="shared" si="2"/>
        <v>1770.5681854053644</v>
      </c>
      <c r="J70" s="49">
        <f t="shared" si="3"/>
        <v>6.0642893197752512E-2</v>
      </c>
      <c r="K70" s="49">
        <f t="shared" si="4"/>
        <v>5.4055289999999978E-2</v>
      </c>
      <c r="M70" s="131">
        <f t="shared" si="5"/>
        <v>368371.67873399612</v>
      </c>
      <c r="N70" s="124">
        <f t="shared" si="6"/>
        <v>1887.4146860195999</v>
      </c>
      <c r="O70" s="49">
        <f t="shared" si="7"/>
        <v>-1.1199406279895352E-2</v>
      </c>
      <c r="P70" s="49">
        <f t="shared" si="8"/>
        <v>-1.1199406279895352E-2</v>
      </c>
      <c r="R70" s="131">
        <v>281565</v>
      </c>
      <c r="S70" s="54">
        <v>28359</v>
      </c>
      <c r="T70" s="54">
        <v>53864</v>
      </c>
      <c r="V70" s="124">
        <f t="shared" si="9"/>
        <v>53864</v>
      </c>
      <c r="W70" s="51">
        <f t="shared" si="10"/>
        <v>458.13464184699114</v>
      </c>
      <c r="Y70" s="176">
        <v>-7.6841650523319371E-3</v>
      </c>
      <c r="Z70" s="61">
        <v>4.1285492068521501E-2</v>
      </c>
      <c r="AA70" s="117">
        <f t="shared" si="11"/>
        <v>1</v>
      </c>
      <c r="AB70" s="63">
        <f t="shared" si="12"/>
        <v>283.74534607204862</v>
      </c>
      <c r="AC70" s="63">
        <f t="shared" si="12"/>
        <v>27.234605894359127</v>
      </c>
      <c r="AE70" s="124">
        <f t="shared" si="13"/>
        <v>458.13464184699114</v>
      </c>
      <c r="AF70" s="51">
        <v>0</v>
      </c>
      <c r="AG70" s="51">
        <f t="shared" si="14"/>
        <v>0</v>
      </c>
      <c r="AI70" s="124">
        <v>0</v>
      </c>
      <c r="AJ70" s="51">
        <f t="shared" si="15"/>
        <v>0</v>
      </c>
      <c r="AK70" s="51">
        <f t="shared" si="16"/>
        <v>0</v>
      </c>
      <c r="AM70" s="124">
        <f t="shared" si="17"/>
        <v>0</v>
      </c>
      <c r="AN70" s="51">
        <f t="shared" si="18"/>
        <v>0</v>
      </c>
      <c r="AO70" s="51">
        <f t="shared" si="19"/>
        <v>0</v>
      </c>
      <c r="AQ70" s="124">
        <f t="shared" si="20"/>
        <v>282023</v>
      </c>
      <c r="AR70" s="51">
        <f t="shared" si="20"/>
        <v>28359</v>
      </c>
      <c r="AS70" s="51">
        <f t="shared" si="21"/>
        <v>53864</v>
      </c>
      <c r="AU70" s="178">
        <f t="shared" si="22"/>
        <v>364246</v>
      </c>
      <c r="AW70" s="124">
        <f t="shared" si="23"/>
        <v>1444.9926059046447</v>
      </c>
      <c r="AX70" s="51">
        <f t="shared" si="23"/>
        <v>145.30213958028182</v>
      </c>
      <c r="AY70" s="51">
        <f t="shared" si="23"/>
        <v>275.98132678699176</v>
      </c>
      <c r="AZ70" s="65">
        <f t="shared" si="24"/>
        <v>1866.2760722719183</v>
      </c>
      <c r="BB70" s="131">
        <v>283745.34607204871</v>
      </c>
      <c r="BC70" s="54">
        <v>27234.605894359131</v>
      </c>
      <c r="BD70" s="54">
        <v>57391.726767588298</v>
      </c>
      <c r="BE70" s="54">
        <f t="shared" si="25"/>
        <v>368371.67873399612</v>
      </c>
      <c r="BG70" s="122">
        <f t="shared" si="26"/>
        <v>-6.0700416619744457E-3</v>
      </c>
      <c r="BH70" s="49">
        <f t="shared" si="26"/>
        <v>4.1285492068521279E-2</v>
      </c>
      <c r="BI70" s="49">
        <f t="shared" si="26"/>
        <v>-6.1467513982878863E-2</v>
      </c>
      <c r="BJ70" s="49">
        <f t="shared" si="27"/>
        <v>-1.1199771785320389E-2</v>
      </c>
      <c r="BL70" s="131">
        <v>266873</v>
      </c>
      <c r="BM70" s="54">
        <v>26734</v>
      </c>
      <c r="BN70" s="54">
        <v>49813.14355432523</v>
      </c>
      <c r="BO70" s="54">
        <f t="shared" si="28"/>
        <v>343420.14355432522</v>
      </c>
      <c r="BQ70" s="122">
        <f t="shared" si="29"/>
        <v>5.6768575314850134E-2</v>
      </c>
      <c r="BR70" s="49">
        <f t="shared" si="29"/>
        <v>6.0784020348619627E-2</v>
      </c>
      <c r="BS70" s="49">
        <f t="shared" si="29"/>
        <v>8.1321036108813027E-2</v>
      </c>
      <c r="BT70" s="49">
        <f t="shared" si="30"/>
        <v>6.0642501136163984E-2</v>
      </c>
      <c r="BV70" s="122">
        <f t="shared" si="31"/>
        <v>5.0205035323515501E-2</v>
      </c>
      <c r="BW70" s="49">
        <f t="shared" si="31"/>
        <v>5.4195540616761129E-2</v>
      </c>
      <c r="BX70" s="49">
        <f t="shared" si="31"/>
        <v>7.4605001936565829E-2</v>
      </c>
      <c r="BY70" s="49">
        <f t="shared" si="31"/>
        <v>5.4054900373487813E-2</v>
      </c>
      <c r="CA70" s="180">
        <v>215201.12375995694</v>
      </c>
      <c r="CB70" s="64">
        <v>195997.38644884486</v>
      </c>
      <c r="CC70" s="64">
        <v>194725.34816342473</v>
      </c>
      <c r="CD70" s="64">
        <v>210234.05138054054</v>
      </c>
      <c r="CF70" s="180">
        <v>213327.184110011</v>
      </c>
      <c r="CG70" s="64">
        <v>194723.96852948985</v>
      </c>
      <c r="CH70" s="64">
        <v>193173.10431394965</v>
      </c>
      <c r="CI70" s="64">
        <v>208529.65656942243</v>
      </c>
      <c r="CK70" s="163">
        <v>195172.625</v>
      </c>
      <c r="CL70" s="60">
        <v>193960.4169921875</v>
      </c>
    </row>
    <row r="71" spans="1:90">
      <c r="A71" s="9" t="s">
        <v>166</v>
      </c>
      <c r="B71" s="23" t="s">
        <v>167</v>
      </c>
      <c r="D71" s="131">
        <v>450350.87794031005</v>
      </c>
      <c r="E71" s="54">
        <v>297252.1875</v>
      </c>
      <c r="F71" s="124">
        <f t="shared" si="0"/>
        <v>1515.0464719130455</v>
      </c>
      <c r="G71" s="131">
        <f t="shared" si="1"/>
        <v>422625.31365649984</v>
      </c>
      <c r="H71" s="54">
        <v>294316.6708984375</v>
      </c>
      <c r="I71" s="124">
        <f t="shared" si="2"/>
        <v>1435.9543833055211</v>
      </c>
      <c r="J71" s="49">
        <f t="shared" si="3"/>
        <v>6.5603179430811176E-2</v>
      </c>
      <c r="K71" s="49">
        <f t="shared" si="4"/>
        <v>5.5079805826043771E-2</v>
      </c>
      <c r="M71" s="131">
        <f t="shared" si="5"/>
        <v>466324.3136407272</v>
      </c>
      <c r="N71" s="124">
        <f t="shared" si="6"/>
        <v>1568.7834547583511</v>
      </c>
      <c r="O71" s="49">
        <f t="shared" si="7"/>
        <v>-3.4253919929046694E-2</v>
      </c>
      <c r="P71" s="49">
        <f t="shared" si="8"/>
        <v>-3.4253919929046583E-2</v>
      </c>
      <c r="R71" s="131">
        <v>337315</v>
      </c>
      <c r="S71" s="54">
        <v>36288</v>
      </c>
      <c r="T71" s="54">
        <v>76553</v>
      </c>
      <c r="V71" s="124">
        <f t="shared" si="9"/>
        <v>76553</v>
      </c>
      <c r="W71" s="51">
        <f t="shared" si="10"/>
        <v>194.87794031004887</v>
      </c>
      <c r="Y71" s="176">
        <v>-3.5980422254238809E-2</v>
      </c>
      <c r="Z71" s="61">
        <v>-3.5234042362883078E-2</v>
      </c>
      <c r="AA71" s="117">
        <f t="shared" si="11"/>
        <v>4</v>
      </c>
      <c r="AB71" s="63">
        <f t="shared" si="12"/>
        <v>349.90471955846459</v>
      </c>
      <c r="AC71" s="63">
        <f t="shared" si="12"/>
        <v>37.613267459058932</v>
      </c>
      <c r="AE71" s="124">
        <f t="shared" si="13"/>
        <v>0</v>
      </c>
      <c r="AF71" s="51">
        <v>0</v>
      </c>
      <c r="AG71" s="51">
        <f t="shared" si="14"/>
        <v>194.87794031004887</v>
      </c>
      <c r="AI71" s="124">
        <v>0</v>
      </c>
      <c r="AJ71" s="51">
        <f t="shared" si="15"/>
        <v>0</v>
      </c>
      <c r="AK71" s="51">
        <f t="shared" si="16"/>
        <v>194.87794031004887</v>
      </c>
      <c r="AM71" s="124">
        <f t="shared" si="17"/>
        <v>175.96269937590111</v>
      </c>
      <c r="AN71" s="51">
        <f t="shared" si="18"/>
        <v>18.915240934147732</v>
      </c>
      <c r="AO71" s="51">
        <f t="shared" si="19"/>
        <v>0</v>
      </c>
      <c r="AQ71" s="124">
        <f t="shared" si="20"/>
        <v>337491</v>
      </c>
      <c r="AR71" s="51">
        <f t="shared" si="20"/>
        <v>36307</v>
      </c>
      <c r="AS71" s="51">
        <f t="shared" si="21"/>
        <v>76553</v>
      </c>
      <c r="AU71" s="178">
        <f t="shared" si="22"/>
        <v>450351</v>
      </c>
      <c r="AW71" s="124">
        <f t="shared" si="23"/>
        <v>1135.3692729342824</v>
      </c>
      <c r="AX71" s="51">
        <f t="shared" si="23"/>
        <v>122.14207843298041</v>
      </c>
      <c r="AY71" s="51">
        <f t="shared" si="23"/>
        <v>257.53553117249976</v>
      </c>
      <c r="AZ71" s="65">
        <f t="shared" si="24"/>
        <v>1515.0468825397627</v>
      </c>
      <c r="BB71" s="131">
        <v>349904.71955846454</v>
      </c>
      <c r="BC71" s="54">
        <v>37613.26745905893</v>
      </c>
      <c r="BD71" s="54">
        <v>78806.326623203728</v>
      </c>
      <c r="BE71" s="54">
        <f t="shared" si="25"/>
        <v>466324.3136407272</v>
      </c>
      <c r="BG71" s="122">
        <f t="shared" si="26"/>
        <v>-3.5477428181389103E-2</v>
      </c>
      <c r="BH71" s="49">
        <f t="shared" si="26"/>
        <v>-3.4728901456933192E-2</v>
      </c>
      <c r="BI71" s="49">
        <f t="shared" si="26"/>
        <v>-2.8593219856288266E-2</v>
      </c>
      <c r="BJ71" s="49">
        <f t="shared" si="27"/>
        <v>-3.4253658180546043E-2</v>
      </c>
      <c r="BL71" s="131">
        <v>318035</v>
      </c>
      <c r="BM71" s="54">
        <v>34055</v>
      </c>
      <c r="BN71" s="54">
        <v>70535.313656499857</v>
      </c>
      <c r="BO71" s="54">
        <f t="shared" si="28"/>
        <v>422625.31365649984</v>
      </c>
      <c r="BQ71" s="122">
        <f t="shared" si="29"/>
        <v>6.1175656767336939E-2</v>
      </c>
      <c r="BR71" s="49">
        <f t="shared" si="29"/>
        <v>6.6128321832330084E-2</v>
      </c>
      <c r="BS71" s="49">
        <f t="shared" si="29"/>
        <v>8.5314518806929751E-2</v>
      </c>
      <c r="BT71" s="49">
        <f t="shared" si="30"/>
        <v>6.5603468243823571E-2</v>
      </c>
      <c r="BV71" s="122">
        <f t="shared" si="31"/>
        <v>5.0696007201715076E-2</v>
      </c>
      <c r="BW71" s="49">
        <f t="shared" si="31"/>
        <v>5.5599762179140644E-2</v>
      </c>
      <c r="BX71" s="49">
        <f t="shared" si="31"/>
        <v>7.4596485696157178E-2</v>
      </c>
      <c r="BY71" s="49">
        <f t="shared" si="31"/>
        <v>5.5080091786880558E-2</v>
      </c>
      <c r="CA71" s="180">
        <v>265378.4102551376</v>
      </c>
      <c r="CB71" s="64">
        <v>270688.77539013163</v>
      </c>
      <c r="CC71" s="64">
        <v>267383.30162685161</v>
      </c>
      <c r="CD71" s="64">
        <v>266136.77265003143</v>
      </c>
      <c r="CF71" s="180">
        <v>262305.69552279054</v>
      </c>
      <c r="CG71" s="64">
        <v>267763.95257396688</v>
      </c>
      <c r="CH71" s="64">
        <v>264747.28089921019</v>
      </c>
      <c r="CI71" s="64">
        <v>263140.20526877599</v>
      </c>
      <c r="CK71" s="163">
        <v>297252.1875</v>
      </c>
      <c r="CL71" s="60">
        <v>294316.6708984375</v>
      </c>
    </row>
    <row r="72" spans="1:90">
      <c r="A72" s="9" t="s">
        <v>168</v>
      </c>
      <c r="B72" s="23" t="s">
        <v>169</v>
      </c>
      <c r="D72" s="131">
        <v>1123636.2245295313</v>
      </c>
      <c r="E72" s="54">
        <v>691032.875</v>
      </c>
      <c r="F72" s="124">
        <f t="shared" si="0"/>
        <v>1626.0242677014915</v>
      </c>
      <c r="G72" s="131">
        <f t="shared" si="1"/>
        <v>1058240.8660423739</v>
      </c>
      <c r="H72" s="54">
        <v>685994.91723632813</v>
      </c>
      <c r="I72" s="124">
        <f t="shared" si="2"/>
        <v>1542.6365989790643</v>
      </c>
      <c r="J72" s="49">
        <f t="shared" si="3"/>
        <v>6.1796289092221457E-2</v>
      </c>
      <c r="K72" s="49">
        <f t="shared" si="4"/>
        <v>5.40552900000002E-2</v>
      </c>
      <c r="M72" s="131">
        <f t="shared" si="5"/>
        <v>1140617.2499228972</v>
      </c>
      <c r="N72" s="124">
        <f t="shared" si="6"/>
        <v>1650.5976650139796</v>
      </c>
      <c r="O72" s="49">
        <f t="shared" si="7"/>
        <v>-1.488757547241526E-2</v>
      </c>
      <c r="P72" s="49">
        <f t="shared" si="8"/>
        <v>-1.4887575472415371E-2</v>
      </c>
      <c r="R72" s="131">
        <v>845781</v>
      </c>
      <c r="S72" s="54">
        <v>90827</v>
      </c>
      <c r="T72" s="54">
        <v>186509</v>
      </c>
      <c r="V72" s="124">
        <f t="shared" si="9"/>
        <v>186509</v>
      </c>
      <c r="W72" s="51">
        <f t="shared" si="10"/>
        <v>519.22452953131869</v>
      </c>
      <c r="Y72" s="176">
        <v>-9.3547901336715755E-3</v>
      </c>
      <c r="Z72" s="61">
        <v>-4.0656457945987379E-2</v>
      </c>
      <c r="AA72" s="117">
        <f t="shared" si="11"/>
        <v>4</v>
      </c>
      <c r="AB72" s="63">
        <f t="shared" si="12"/>
        <v>853.76781876745201</v>
      </c>
      <c r="AC72" s="63">
        <f t="shared" si="12"/>
        <v>94.676198899024115</v>
      </c>
      <c r="AE72" s="124">
        <f t="shared" si="13"/>
        <v>0</v>
      </c>
      <c r="AF72" s="51">
        <v>0</v>
      </c>
      <c r="AG72" s="51">
        <f t="shared" si="14"/>
        <v>519.22452953131869</v>
      </c>
      <c r="AI72" s="124">
        <v>0</v>
      </c>
      <c r="AJ72" s="51">
        <f t="shared" si="15"/>
        <v>0</v>
      </c>
      <c r="AK72" s="51">
        <f t="shared" si="16"/>
        <v>519.22452953131869</v>
      </c>
      <c r="AM72" s="124">
        <f t="shared" si="17"/>
        <v>467.39415903448452</v>
      </c>
      <c r="AN72" s="51">
        <f t="shared" si="18"/>
        <v>51.830370496834121</v>
      </c>
      <c r="AO72" s="51">
        <f t="shared" si="19"/>
        <v>0</v>
      </c>
      <c r="AQ72" s="124">
        <f t="shared" si="20"/>
        <v>846248</v>
      </c>
      <c r="AR72" s="51">
        <f t="shared" si="20"/>
        <v>90879</v>
      </c>
      <c r="AS72" s="51">
        <f t="shared" si="21"/>
        <v>186509</v>
      </c>
      <c r="AU72" s="178">
        <f t="shared" si="22"/>
        <v>1123636</v>
      </c>
      <c r="AW72" s="124">
        <f t="shared" si="23"/>
        <v>1224.6132284227433</v>
      </c>
      <c r="AX72" s="51">
        <f t="shared" si="23"/>
        <v>131.51183292111827</v>
      </c>
      <c r="AY72" s="51">
        <f t="shared" si="23"/>
        <v>269.89888143888959</v>
      </c>
      <c r="AZ72" s="65">
        <f t="shared" si="24"/>
        <v>1626.0239427827512</v>
      </c>
      <c r="BB72" s="131">
        <v>853767.81876745203</v>
      </c>
      <c r="BC72" s="54">
        <v>94676.198899024123</v>
      </c>
      <c r="BD72" s="54">
        <v>192173.23225642109</v>
      </c>
      <c r="BE72" s="54">
        <f t="shared" si="25"/>
        <v>1140617.2499228972</v>
      </c>
      <c r="BG72" s="122">
        <f t="shared" si="26"/>
        <v>-8.8078030140654739E-3</v>
      </c>
      <c r="BH72" s="49">
        <f t="shared" si="26"/>
        <v>-4.0107217475788048E-2</v>
      </c>
      <c r="BI72" s="49">
        <f t="shared" si="26"/>
        <v>-2.9474616157068034E-2</v>
      </c>
      <c r="BJ72" s="49">
        <f t="shared" si="27"/>
        <v>-1.4887772321561021E-2</v>
      </c>
      <c r="BL72" s="131">
        <v>800777</v>
      </c>
      <c r="BM72" s="54">
        <v>85167</v>
      </c>
      <c r="BN72" s="54">
        <v>172296.86604237396</v>
      </c>
      <c r="BO72" s="54">
        <f t="shared" si="28"/>
        <v>1058240.8660423739</v>
      </c>
      <c r="BQ72" s="122">
        <f t="shared" si="29"/>
        <v>5.6783598929539769E-2</v>
      </c>
      <c r="BR72" s="49">
        <f t="shared" si="29"/>
        <v>6.7068230652717498E-2</v>
      </c>
      <c r="BS72" s="49">
        <f t="shared" si="29"/>
        <v>8.2486317273645415E-2</v>
      </c>
      <c r="BT72" s="49">
        <f t="shared" si="30"/>
        <v>6.179607691979605E-2</v>
      </c>
      <c r="BV72" s="122">
        <f t="shared" si="31"/>
        <v>4.9079144728647606E-2</v>
      </c>
      <c r="BW72" s="49">
        <f t="shared" si="31"/>
        <v>5.9288796603383265E-2</v>
      </c>
      <c r="BX72" s="49">
        <f t="shared" si="31"/>
        <v>7.4594478052280921E-2</v>
      </c>
      <c r="BY72" s="49">
        <f t="shared" si="31"/>
        <v>5.405507937441234E-2</v>
      </c>
      <c r="CA72" s="180">
        <v>647523.55086095294</v>
      </c>
      <c r="CB72" s="64">
        <v>681349.58938264404</v>
      </c>
      <c r="CC72" s="64">
        <v>652027.76892148866</v>
      </c>
      <c r="CD72" s="64">
        <v>650963.68523753993</v>
      </c>
      <c r="CF72" s="180">
        <v>640616.06365384278</v>
      </c>
      <c r="CG72" s="64">
        <v>675369.29671366315</v>
      </c>
      <c r="CH72" s="64">
        <v>646483.70576532721</v>
      </c>
      <c r="CI72" s="64">
        <v>644331.80749742582</v>
      </c>
      <c r="CK72" s="163">
        <v>691032.875</v>
      </c>
      <c r="CL72" s="60">
        <v>685994.91723632813</v>
      </c>
    </row>
    <row r="73" spans="1:90">
      <c r="A73" s="9" t="s">
        <v>170</v>
      </c>
      <c r="B73" s="23" t="s">
        <v>171</v>
      </c>
      <c r="D73" s="131">
        <v>236145.59160459758</v>
      </c>
      <c r="E73" s="54">
        <v>136000.96875</v>
      </c>
      <c r="F73" s="124">
        <f t="shared" si="0"/>
        <v>1736.3522758333115</v>
      </c>
      <c r="G73" s="131">
        <f t="shared" si="1"/>
        <v>222432.66265748569</v>
      </c>
      <c r="H73" s="54">
        <v>135028.08618164063</v>
      </c>
      <c r="I73" s="124">
        <f t="shared" si="2"/>
        <v>1647.3066378076919</v>
      </c>
      <c r="J73" s="49">
        <f t="shared" si="3"/>
        <v>6.164979901458012E-2</v>
      </c>
      <c r="K73" s="49">
        <f t="shared" si="4"/>
        <v>5.4055289999999978E-2</v>
      </c>
      <c r="M73" s="131">
        <f t="shared" si="5"/>
        <v>238297.22243341507</v>
      </c>
      <c r="N73" s="124">
        <f t="shared" si="6"/>
        <v>1752.1729780576661</v>
      </c>
      <c r="O73" s="49">
        <f t="shared" si="7"/>
        <v>-9.0291897104201047E-3</v>
      </c>
      <c r="P73" s="49">
        <f t="shared" si="8"/>
        <v>-9.0291897104202157E-3</v>
      </c>
      <c r="R73" s="131">
        <v>183816</v>
      </c>
      <c r="S73" s="54">
        <v>19101</v>
      </c>
      <c r="T73" s="54">
        <v>32888</v>
      </c>
      <c r="V73" s="124">
        <f t="shared" si="9"/>
        <v>32888</v>
      </c>
      <c r="W73" s="51">
        <f t="shared" si="10"/>
        <v>340.5916045975755</v>
      </c>
      <c r="Y73" s="176">
        <v>-9.9363909511946957E-3</v>
      </c>
      <c r="Z73" s="61">
        <v>4.0879271830326358E-2</v>
      </c>
      <c r="AA73" s="117">
        <f t="shared" si="11"/>
        <v>1</v>
      </c>
      <c r="AB73" s="63">
        <f t="shared" si="12"/>
        <v>185.66079827598105</v>
      </c>
      <c r="AC73" s="63">
        <f t="shared" si="12"/>
        <v>18.350831375873195</v>
      </c>
      <c r="AE73" s="124">
        <f t="shared" si="13"/>
        <v>340.5916045975755</v>
      </c>
      <c r="AF73" s="51">
        <v>0</v>
      </c>
      <c r="AG73" s="51">
        <f t="shared" si="14"/>
        <v>0</v>
      </c>
      <c r="AI73" s="124">
        <v>0</v>
      </c>
      <c r="AJ73" s="51">
        <f t="shared" si="15"/>
        <v>0</v>
      </c>
      <c r="AK73" s="51">
        <f t="shared" si="16"/>
        <v>0</v>
      </c>
      <c r="AM73" s="124">
        <f t="shared" si="17"/>
        <v>0</v>
      </c>
      <c r="AN73" s="51">
        <f t="shared" si="18"/>
        <v>0</v>
      </c>
      <c r="AO73" s="51">
        <f t="shared" si="19"/>
        <v>0</v>
      </c>
      <c r="AQ73" s="124">
        <f t="shared" si="20"/>
        <v>184157</v>
      </c>
      <c r="AR73" s="51">
        <f t="shared" si="20"/>
        <v>19101</v>
      </c>
      <c r="AS73" s="51">
        <f t="shared" si="21"/>
        <v>32888</v>
      </c>
      <c r="AU73" s="178">
        <f t="shared" si="22"/>
        <v>236146</v>
      </c>
      <c r="AW73" s="124">
        <f t="shared" si="23"/>
        <v>1354.0859428620797</v>
      </c>
      <c r="AX73" s="51">
        <f t="shared" si="23"/>
        <v>140.4475289812963</v>
      </c>
      <c r="AY73" s="51">
        <f t="shared" si="23"/>
        <v>241.82180687591608</v>
      </c>
      <c r="AZ73" s="65">
        <f t="shared" si="24"/>
        <v>1736.3552787192921</v>
      </c>
      <c r="BB73" s="131">
        <v>185660.79827598104</v>
      </c>
      <c r="BC73" s="54">
        <v>18350.831375873197</v>
      </c>
      <c r="BD73" s="54">
        <v>34285.59278156083</v>
      </c>
      <c r="BE73" s="54">
        <f t="shared" si="25"/>
        <v>238297.22243341507</v>
      </c>
      <c r="BG73" s="122">
        <f t="shared" si="26"/>
        <v>-8.0997081233361579E-3</v>
      </c>
      <c r="BH73" s="49">
        <f t="shared" si="26"/>
        <v>4.0879271830326358E-2</v>
      </c>
      <c r="BI73" s="49">
        <f t="shared" si="26"/>
        <v>-4.0763267255290669E-2</v>
      </c>
      <c r="BJ73" s="49">
        <f t="shared" si="27"/>
        <v>-9.0274759036109709E-3</v>
      </c>
      <c r="BL73" s="131">
        <v>174059</v>
      </c>
      <c r="BM73" s="54">
        <v>17988</v>
      </c>
      <c r="BN73" s="54">
        <v>30385.662657485689</v>
      </c>
      <c r="BO73" s="54">
        <f t="shared" si="28"/>
        <v>222432.66265748569</v>
      </c>
      <c r="BQ73" s="122">
        <f t="shared" si="29"/>
        <v>5.8014811069809769E-2</v>
      </c>
      <c r="BR73" s="49">
        <f t="shared" si="29"/>
        <v>6.1874583055370191E-2</v>
      </c>
      <c r="BS73" s="49">
        <f t="shared" si="29"/>
        <v>8.2352567746217797E-2</v>
      </c>
      <c r="BT73" s="49">
        <f t="shared" si="30"/>
        <v>6.1651635055193665E-2</v>
      </c>
      <c r="BV73" s="122">
        <f t="shared" si="31"/>
        <v>5.0446304931827779E-2</v>
      </c>
      <c r="BW73" s="49">
        <f t="shared" si="31"/>
        <v>5.4278466048751639E-2</v>
      </c>
      <c r="BX73" s="49">
        <f t="shared" si="31"/>
        <v>7.4609961530559543E-2</v>
      </c>
      <c r="BY73" s="49">
        <f t="shared" ref="BY73:BY136" si="32">AZ73/(BO73*1000/$H73) - 1</f>
        <v>5.4057112906501725E-2</v>
      </c>
      <c r="CA73" s="180">
        <v>140810.81145562316</v>
      </c>
      <c r="CB73" s="64">
        <v>132064.14672516202</v>
      </c>
      <c r="CC73" s="64">
        <v>116328.16030113296</v>
      </c>
      <c r="CD73" s="64">
        <v>135999.0286904845</v>
      </c>
      <c r="CF73" s="180">
        <v>139263.65907943289</v>
      </c>
      <c r="CG73" s="64">
        <v>130951.45175784422</v>
      </c>
      <c r="CH73" s="64">
        <v>115279.83219507169</v>
      </c>
      <c r="CI73" s="64">
        <v>134647.39017153755</v>
      </c>
      <c r="CK73" s="163">
        <v>136000.96875</v>
      </c>
      <c r="CL73" s="60">
        <v>135028.08618164063</v>
      </c>
    </row>
    <row r="74" spans="1:90">
      <c r="A74" s="9" t="s">
        <v>172</v>
      </c>
      <c r="B74" s="23" t="s">
        <v>173</v>
      </c>
      <c r="D74" s="131">
        <v>648020</v>
      </c>
      <c r="E74" s="54">
        <v>381504.375</v>
      </c>
      <c r="F74" s="124">
        <f t="shared" ref="F74:F137" si="33">D74/E74 * 1000</f>
        <v>1698.5912677934559</v>
      </c>
      <c r="G74" s="131">
        <f t="shared" ref="G74:G137" si="34">BO74</f>
        <v>610238.29045846011</v>
      </c>
      <c r="H74" s="54">
        <v>379334.08333206177</v>
      </c>
      <c r="I74" s="124">
        <f t="shared" ref="I74:I137" si="35">G74/H74 * 1000</f>
        <v>1608.7093600926685</v>
      </c>
      <c r="J74" s="49">
        <f t="shared" ref="J74:J137" si="36">D74/G74-1</f>
        <v>6.1913043039556248E-2</v>
      </c>
      <c r="K74" s="49">
        <f t="shared" ref="K74:K137" si="37">F74/I74-1</f>
        <v>5.5872061125826988E-2</v>
      </c>
      <c r="M74" s="131">
        <f t="shared" ref="M74:M137" si="38">BE74</f>
        <v>666144.78229545045</v>
      </c>
      <c r="N74" s="124">
        <f t="shared" ref="N74:N137" si="39">M74/E74 * 1000</f>
        <v>1746.0999819345463</v>
      </c>
      <c r="O74" s="49">
        <f t="shared" ref="O74:O137" si="40">D74/M74-1</f>
        <v>-2.7208472958378138E-2</v>
      </c>
      <c r="P74" s="49">
        <f t="shared" ref="P74:P137" si="41">F74/N74-1</f>
        <v>-2.7208472958378027E-2</v>
      </c>
      <c r="R74" s="131">
        <v>464461</v>
      </c>
      <c r="S74" s="54">
        <v>52218</v>
      </c>
      <c r="T74" s="54">
        <v>131341</v>
      </c>
      <c r="V74" s="124">
        <f t="shared" ref="V74:V137" si="42">ROUND(T74,0)</f>
        <v>131341</v>
      </c>
      <c r="W74" s="51">
        <f t="shared" ref="W74:W137" si="43">D74-SUM(R74:T74)</f>
        <v>0</v>
      </c>
      <c r="Y74" s="176">
        <v>-3.3998092748937725E-2</v>
      </c>
      <c r="Z74" s="61">
        <v>-4.9904258610007357E-2</v>
      </c>
      <c r="AA74" s="117">
        <f t="shared" ref="AA74:AA137" si="44">IF(AND(Y74&lt;0,Z74&gt;0),1,IF(AND(Y74&gt;0,Z74&gt;0),2,IF(AND(Y74&gt;0,Z74&lt;0),3,IF(AND(Y74&lt;0,Z74&lt;0),4,5))))</f>
        <v>4</v>
      </c>
      <c r="AB74" s="63">
        <f t="shared" ref="AB74:AC137" si="45">R74/(1+Y74)/1000</f>
        <v>480.8075393160558</v>
      </c>
      <c r="AC74" s="63">
        <f t="shared" si="45"/>
        <v>54.960776819823359</v>
      </c>
      <c r="AE74" s="124">
        <f t="shared" ref="AE74:AE137" si="46">IF(AA74=1,MIN(W74,-1*Y74*R74),0)</f>
        <v>0</v>
      </c>
      <c r="AF74" s="51">
        <v>0</v>
      </c>
      <c r="AG74" s="51">
        <f t="shared" ref="AG74:AG137" si="47">W74-AE74-AF74</f>
        <v>0</v>
      </c>
      <c r="AI74" s="124">
        <v>0</v>
      </c>
      <c r="AJ74" s="51">
        <f t="shared" ref="AJ74:AJ137" si="48">IF(AA74=3,MIN(W74,-1*Z74*S74),0)</f>
        <v>0</v>
      </c>
      <c r="AK74" s="51">
        <f t="shared" ref="AK74:AK137" si="49">AG74-AI74-AJ74</f>
        <v>0</v>
      </c>
      <c r="AM74" s="124">
        <f t="shared" ref="AM74:AM137" si="50">AK74*AB74/(AB74+AC74)</f>
        <v>0</v>
      </c>
      <c r="AN74" s="51">
        <f t="shared" ref="AN74:AN137" si="51">AK74*AC74/(AB74+AC74)</f>
        <v>0</v>
      </c>
      <c r="AO74" s="51">
        <f t="shared" ref="AO74:AO137" si="52">W74-SUM(AE74:AF74)-SUM(AI74:AJ74)-SUM(AM74:AN74)</f>
        <v>0</v>
      </c>
      <c r="AQ74" s="124">
        <f t="shared" ref="AQ74:AR137" si="53">ROUND(R74+AE74+AI74+AM74,0)</f>
        <v>464461</v>
      </c>
      <c r="AR74" s="51">
        <f t="shared" si="53"/>
        <v>52218</v>
      </c>
      <c r="AS74" s="51">
        <f t="shared" ref="AS74:AS137" si="54">V74</f>
        <v>131341</v>
      </c>
      <c r="AU74" s="178">
        <f t="shared" ref="AU74:AU137" si="55">SUM(AQ74:AT74)</f>
        <v>648020</v>
      </c>
      <c r="AW74" s="124">
        <f t="shared" ref="AW74:AY137" si="56">AQ74/$E74 * 1000</f>
        <v>1217.4460646748807</v>
      </c>
      <c r="AX74" s="51">
        <f t="shared" si="56"/>
        <v>136.87392182592924</v>
      </c>
      <c r="AY74" s="51">
        <f t="shared" si="56"/>
        <v>344.27128129264571</v>
      </c>
      <c r="AZ74" s="65">
        <f t="shared" ref="AZ74:AZ137" si="57">AU74/$E74 * 1000</f>
        <v>1698.5912677934559</v>
      </c>
      <c r="BB74" s="131">
        <v>480807.53931605577</v>
      </c>
      <c r="BC74" s="54">
        <v>54960.776819823353</v>
      </c>
      <c r="BD74" s="54">
        <v>130376.46615957128</v>
      </c>
      <c r="BE74" s="54">
        <f t="shared" ref="BE74:BE137" si="58">SUM(BB74:BD74)</f>
        <v>666144.78229545045</v>
      </c>
      <c r="BG74" s="122">
        <f t="shared" ref="BG74:BI137" si="59">AQ74/BB74-1</f>
        <v>-3.3998092748937725E-2</v>
      </c>
      <c r="BH74" s="49">
        <f t="shared" si="59"/>
        <v>-4.9904258610007246E-2</v>
      </c>
      <c r="BI74" s="49">
        <f t="shared" si="59"/>
        <v>7.3980670656328407E-3</v>
      </c>
      <c r="BJ74" s="49">
        <f t="shared" ref="BJ74:BJ137" si="60">AU74/BE74-1</f>
        <v>-2.7208472958378138E-2</v>
      </c>
      <c r="BL74" s="131">
        <v>440153</v>
      </c>
      <c r="BM74" s="54">
        <v>48557</v>
      </c>
      <c r="BN74" s="54">
        <v>121528.29045846006</v>
      </c>
      <c r="BO74" s="54">
        <f t="shared" ref="BO74:BO137" si="61">SUM(BL74:BN74)</f>
        <v>610238.29045846011</v>
      </c>
      <c r="BQ74" s="122">
        <f t="shared" ref="BQ74:BS137" si="62">AQ74/BL74-1</f>
        <v>5.5226250871855953E-2</v>
      </c>
      <c r="BR74" s="49">
        <f t="shared" si="62"/>
        <v>7.5395926436971017E-2</v>
      </c>
      <c r="BS74" s="49">
        <f t="shared" si="62"/>
        <v>8.07442407403407E-2</v>
      </c>
      <c r="BT74" s="49">
        <f t="shared" ref="BT74:BT137" si="63">AU74/BO74-1</f>
        <v>6.1913043039556248E-2</v>
      </c>
      <c r="BV74" s="122">
        <f t="shared" ref="BV74:BY137" si="64">AW74/(BL74*1000/$H74) - 1</f>
        <v>4.9223308598764337E-2</v>
      </c>
      <c r="BW74" s="49">
        <f t="shared" si="64"/>
        <v>6.9278243464446998E-2</v>
      </c>
      <c r="BX74" s="49">
        <f t="shared" si="64"/>
        <v>7.4596132423493611E-2</v>
      </c>
      <c r="BY74" s="49">
        <f t="shared" si="32"/>
        <v>5.5872061125826988E-2</v>
      </c>
      <c r="CA74" s="180">
        <v>364659.10086434212</v>
      </c>
      <c r="CB74" s="64">
        <v>395532.38463108358</v>
      </c>
      <c r="CC74" s="64">
        <v>442356.48925581743</v>
      </c>
      <c r="CD74" s="64">
        <v>380176.66523465066</v>
      </c>
      <c r="CF74" s="180">
        <v>362762.25399361982</v>
      </c>
      <c r="CG74" s="64">
        <v>394166.53092285042</v>
      </c>
      <c r="CH74" s="64">
        <v>439471.80581003008</v>
      </c>
      <c r="CI74" s="64">
        <v>377907.76220525452</v>
      </c>
      <c r="CK74" s="163">
        <v>381504.375</v>
      </c>
      <c r="CL74" s="60">
        <v>379334.08333206177</v>
      </c>
    </row>
    <row r="75" spans="1:90">
      <c r="A75" s="9" t="s">
        <v>174</v>
      </c>
      <c r="B75" s="23" t="s">
        <v>175</v>
      </c>
      <c r="D75" s="131">
        <v>266076.73219900753</v>
      </c>
      <c r="E75" s="54">
        <v>153479.546875</v>
      </c>
      <c r="F75" s="124">
        <f t="shared" si="33"/>
        <v>1733.6299045482019</v>
      </c>
      <c r="G75" s="131">
        <f t="shared" si="34"/>
        <v>250773.932815034</v>
      </c>
      <c r="H75" s="54">
        <v>152471.7529296875</v>
      </c>
      <c r="I75" s="124">
        <f t="shared" si="35"/>
        <v>1644.7238783348851</v>
      </c>
      <c r="J75" s="49">
        <f t="shared" si="36"/>
        <v>6.102228892849304E-2</v>
      </c>
      <c r="K75" s="49">
        <f t="shared" si="37"/>
        <v>5.4055289999999978E-2</v>
      </c>
      <c r="M75" s="131">
        <f t="shared" si="38"/>
        <v>269443.07156912814</v>
      </c>
      <c r="N75" s="124">
        <f t="shared" si="39"/>
        <v>1755.5633767186814</v>
      </c>
      <c r="O75" s="49">
        <f t="shared" si="40"/>
        <v>-1.2493694309957171E-2</v>
      </c>
      <c r="P75" s="49">
        <f t="shared" si="41"/>
        <v>-1.2493694309957282E-2</v>
      </c>
      <c r="R75" s="131">
        <v>199383</v>
      </c>
      <c r="S75" s="54">
        <v>20753</v>
      </c>
      <c r="T75" s="54">
        <v>45768</v>
      </c>
      <c r="V75" s="124">
        <f t="shared" si="42"/>
        <v>45768</v>
      </c>
      <c r="W75" s="51">
        <f t="shared" si="43"/>
        <v>172.73219900752883</v>
      </c>
      <c r="Y75" s="176">
        <v>-3.079745335330164E-2</v>
      </c>
      <c r="Z75" s="61">
        <v>3.4616155401427928E-2</v>
      </c>
      <c r="AA75" s="117">
        <f t="shared" si="44"/>
        <v>1</v>
      </c>
      <c r="AB75" s="63">
        <f t="shared" si="45"/>
        <v>205.71860927299102</v>
      </c>
      <c r="AC75" s="63">
        <f t="shared" si="45"/>
        <v>20.058646766392215</v>
      </c>
      <c r="AE75" s="124">
        <f t="shared" si="46"/>
        <v>172.73219900752883</v>
      </c>
      <c r="AF75" s="51">
        <v>0</v>
      </c>
      <c r="AG75" s="51">
        <f t="shared" si="47"/>
        <v>0</v>
      </c>
      <c r="AI75" s="124">
        <v>0</v>
      </c>
      <c r="AJ75" s="51">
        <f t="shared" si="48"/>
        <v>0</v>
      </c>
      <c r="AK75" s="51">
        <f t="shared" si="49"/>
        <v>0</v>
      </c>
      <c r="AM75" s="124">
        <f t="shared" si="50"/>
        <v>0</v>
      </c>
      <c r="AN75" s="51">
        <f t="shared" si="51"/>
        <v>0</v>
      </c>
      <c r="AO75" s="51">
        <f t="shared" si="52"/>
        <v>0</v>
      </c>
      <c r="AQ75" s="124">
        <f t="shared" si="53"/>
        <v>199556</v>
      </c>
      <c r="AR75" s="51">
        <f t="shared" si="53"/>
        <v>20753</v>
      </c>
      <c r="AS75" s="51">
        <f t="shared" si="54"/>
        <v>45768</v>
      </c>
      <c r="AU75" s="178">
        <f t="shared" si="55"/>
        <v>266077</v>
      </c>
      <c r="AW75" s="124">
        <f t="shared" si="56"/>
        <v>1300.2123348886776</v>
      </c>
      <c r="AX75" s="51">
        <f t="shared" si="56"/>
        <v>135.21671403488108</v>
      </c>
      <c r="AY75" s="51">
        <f t="shared" si="56"/>
        <v>298.20260048901059</v>
      </c>
      <c r="AZ75" s="65">
        <f t="shared" si="57"/>
        <v>1733.6316494125695</v>
      </c>
      <c r="BB75" s="131">
        <v>205718.60927299105</v>
      </c>
      <c r="BC75" s="54">
        <v>20058.646766392219</v>
      </c>
      <c r="BD75" s="54">
        <v>43665.815529744847</v>
      </c>
      <c r="BE75" s="54">
        <f t="shared" si="58"/>
        <v>269443.07156912814</v>
      </c>
      <c r="BG75" s="122">
        <f t="shared" si="59"/>
        <v>-2.995649880567286E-2</v>
      </c>
      <c r="BH75" s="49">
        <f t="shared" si="59"/>
        <v>3.4616155401427706E-2</v>
      </c>
      <c r="BI75" s="49">
        <f t="shared" si="59"/>
        <v>4.8142567469584119E-2</v>
      </c>
      <c r="BJ75" s="49">
        <f t="shared" si="60"/>
        <v>-1.2492700404302393E-2</v>
      </c>
      <c r="BL75" s="131">
        <v>188912</v>
      </c>
      <c r="BM75" s="54">
        <v>19551</v>
      </c>
      <c r="BN75" s="54">
        <v>42310.932815034015</v>
      </c>
      <c r="BO75" s="54">
        <f t="shared" si="61"/>
        <v>250773.932815034</v>
      </c>
      <c r="BQ75" s="122">
        <f t="shared" si="62"/>
        <v>5.6343694418565349E-2</v>
      </c>
      <c r="BR75" s="49">
        <f t="shared" si="62"/>
        <v>6.1480231190220502E-2</v>
      </c>
      <c r="BS75" s="49">
        <f t="shared" si="62"/>
        <v>8.1706238907065964E-2</v>
      </c>
      <c r="BT75" s="49">
        <f t="shared" si="63"/>
        <v>6.10233568265377E-2</v>
      </c>
      <c r="BV75" s="122">
        <f t="shared" si="64"/>
        <v>4.9407416581681129E-2</v>
      </c>
      <c r="BW75" s="49">
        <f t="shared" si="64"/>
        <v>5.451022527188365E-2</v>
      </c>
      <c r="BX75" s="49">
        <f t="shared" si="64"/>
        <v>7.4603422796557295E-2</v>
      </c>
      <c r="BY75" s="49">
        <f t="shared" si="32"/>
        <v>5.4056350885897331E-2</v>
      </c>
      <c r="CA75" s="180">
        <v>156023.26701295708</v>
      </c>
      <c r="CB75" s="64">
        <v>144354.66248945185</v>
      </c>
      <c r="CC75" s="64">
        <v>148154.47470856344</v>
      </c>
      <c r="CD75" s="64">
        <v>153774.33125986677</v>
      </c>
      <c r="CF75" s="180">
        <v>154611.9013027469</v>
      </c>
      <c r="CG75" s="64">
        <v>143379.29467247159</v>
      </c>
      <c r="CH75" s="64">
        <v>147039.67587585092</v>
      </c>
      <c r="CI75" s="64">
        <v>152473.99025785626</v>
      </c>
      <c r="CK75" s="163">
        <v>153479.546875</v>
      </c>
      <c r="CL75" s="60">
        <v>152471.7529296875</v>
      </c>
    </row>
    <row r="76" spans="1:90">
      <c r="A76" s="9" t="s">
        <v>176</v>
      </c>
      <c r="B76" s="23" t="s">
        <v>177</v>
      </c>
      <c r="D76" s="131">
        <v>168211.36626892464</v>
      </c>
      <c r="E76" s="54">
        <v>94623.328125</v>
      </c>
      <c r="F76" s="124">
        <f t="shared" si="33"/>
        <v>1777.6944607857465</v>
      </c>
      <c r="G76" s="131">
        <f t="shared" si="34"/>
        <v>158741.69872500055</v>
      </c>
      <c r="H76" s="54">
        <v>94123.332763671875</v>
      </c>
      <c r="I76" s="124">
        <f t="shared" si="35"/>
        <v>1686.5286647209434</v>
      </c>
      <c r="J76" s="49">
        <f t="shared" si="36"/>
        <v>5.965456852221962E-2</v>
      </c>
      <c r="K76" s="49">
        <f t="shared" si="37"/>
        <v>5.4055289999999756E-2</v>
      </c>
      <c r="M76" s="131">
        <f t="shared" si="38"/>
        <v>164454.41651208382</v>
      </c>
      <c r="N76" s="124">
        <f t="shared" si="39"/>
        <v>1737.9901951328011</v>
      </c>
      <c r="O76" s="49">
        <f t="shared" si="40"/>
        <v>2.284493075055094E-2</v>
      </c>
      <c r="P76" s="49">
        <f t="shared" si="41"/>
        <v>2.284493075055094E-2</v>
      </c>
      <c r="R76" s="131">
        <v>126115</v>
      </c>
      <c r="S76" s="54">
        <v>13360</v>
      </c>
      <c r="T76" s="54">
        <v>28566</v>
      </c>
      <c r="V76" s="124">
        <f t="shared" si="42"/>
        <v>28566</v>
      </c>
      <c r="W76" s="51">
        <f t="shared" si="43"/>
        <v>170.36626892464119</v>
      </c>
      <c r="Y76" s="176">
        <v>1.9882052740035627E-2</v>
      </c>
      <c r="Z76" s="61">
        <v>5.9082964080123812E-2</v>
      </c>
      <c r="AA76" s="117">
        <f t="shared" si="44"/>
        <v>2</v>
      </c>
      <c r="AB76" s="63">
        <f t="shared" si="45"/>
        <v>123.65645582366794</v>
      </c>
      <c r="AC76" s="63">
        <f t="shared" si="45"/>
        <v>12.614686906614487</v>
      </c>
      <c r="AE76" s="124">
        <f t="shared" si="46"/>
        <v>0</v>
      </c>
      <c r="AF76" s="51">
        <v>0</v>
      </c>
      <c r="AG76" s="51">
        <f t="shared" si="47"/>
        <v>170.36626892464119</v>
      </c>
      <c r="AI76" s="124">
        <v>0</v>
      </c>
      <c r="AJ76" s="51">
        <f t="shared" si="48"/>
        <v>0</v>
      </c>
      <c r="AK76" s="51">
        <f t="shared" si="49"/>
        <v>170.36626892464119</v>
      </c>
      <c r="AM76" s="124">
        <f t="shared" si="50"/>
        <v>154.59537936670947</v>
      </c>
      <c r="AN76" s="51">
        <f t="shared" si="51"/>
        <v>15.770889557931715</v>
      </c>
      <c r="AO76" s="51">
        <f t="shared" si="52"/>
        <v>0</v>
      </c>
      <c r="AQ76" s="124">
        <f t="shared" si="53"/>
        <v>126270</v>
      </c>
      <c r="AR76" s="51">
        <f t="shared" si="53"/>
        <v>13376</v>
      </c>
      <c r="AS76" s="51">
        <f t="shared" si="54"/>
        <v>28566</v>
      </c>
      <c r="AU76" s="178">
        <f t="shared" si="55"/>
        <v>168212</v>
      </c>
      <c r="AW76" s="124">
        <f t="shared" si="56"/>
        <v>1334.4489408911286</v>
      </c>
      <c r="AX76" s="51">
        <f t="shared" si="56"/>
        <v>141.36048969161112</v>
      </c>
      <c r="AY76" s="51">
        <f t="shared" si="56"/>
        <v>301.89172761143567</v>
      </c>
      <c r="AZ76" s="65">
        <f t="shared" si="57"/>
        <v>1777.7011581941756</v>
      </c>
      <c r="BB76" s="131">
        <v>123656.45582366796</v>
      </c>
      <c r="BC76" s="54">
        <v>12614.68690661449</v>
      </c>
      <c r="BD76" s="54">
        <v>28183.273781801367</v>
      </c>
      <c r="BE76" s="54">
        <f t="shared" si="58"/>
        <v>164454.41651208382</v>
      </c>
      <c r="BG76" s="122">
        <f t="shared" si="59"/>
        <v>2.1135525508339859E-2</v>
      </c>
      <c r="BH76" s="49">
        <f t="shared" si="59"/>
        <v>6.0351326911357361E-2</v>
      </c>
      <c r="BI76" s="49">
        <f t="shared" si="59"/>
        <v>1.3579906335997372E-2</v>
      </c>
      <c r="BJ76" s="49">
        <f t="shared" si="60"/>
        <v>2.284878428692183E-2</v>
      </c>
      <c r="BL76" s="131">
        <v>119646</v>
      </c>
      <c r="BM76" s="54">
        <v>12653</v>
      </c>
      <c r="BN76" s="54">
        <v>26442.698725000559</v>
      </c>
      <c r="BO76" s="54">
        <f t="shared" si="61"/>
        <v>158741.69872500055</v>
      </c>
      <c r="BQ76" s="122">
        <f t="shared" si="62"/>
        <v>5.5363321799307919E-2</v>
      </c>
      <c r="BR76" s="49">
        <f t="shared" si="62"/>
        <v>5.7140599067414755E-2</v>
      </c>
      <c r="BS76" s="49">
        <f t="shared" si="62"/>
        <v>8.0298206211151246E-2</v>
      </c>
      <c r="BT76" s="49">
        <f t="shared" si="63"/>
        <v>5.9658560737752442E-2</v>
      </c>
      <c r="BV76" s="122">
        <f t="shared" si="64"/>
        <v>4.978671848306826E-2</v>
      </c>
      <c r="BW76" s="49">
        <f t="shared" si="64"/>
        <v>5.1554604511113711E-2</v>
      </c>
      <c r="BX76" s="49">
        <f t="shared" si="64"/>
        <v>7.4589845464812621E-2</v>
      </c>
      <c r="BY76" s="49">
        <f t="shared" si="32"/>
        <v>5.4059261120425584E-2</v>
      </c>
      <c r="CA76" s="180">
        <v>93784.827211473414</v>
      </c>
      <c r="CB76" s="64">
        <v>90783.23637791285</v>
      </c>
      <c r="CC76" s="64">
        <v>95623.500261116234</v>
      </c>
      <c r="CD76" s="64">
        <v>93856.070503520779</v>
      </c>
      <c r="CF76" s="180">
        <v>93106.624792606293</v>
      </c>
      <c r="CG76" s="64">
        <v>90309.864434202114</v>
      </c>
      <c r="CH76" s="64">
        <v>95013.911799035544</v>
      </c>
      <c r="CI76" s="64">
        <v>93200.40306862173</v>
      </c>
      <c r="CK76" s="163">
        <v>94623.328125</v>
      </c>
      <c r="CL76" s="60">
        <v>94123.332763671875</v>
      </c>
    </row>
    <row r="77" spans="1:90">
      <c r="A77" s="9" t="s">
        <v>178</v>
      </c>
      <c r="B77" s="23" t="s">
        <v>179</v>
      </c>
      <c r="D77" s="131">
        <v>206464.11223677499</v>
      </c>
      <c r="E77" s="54">
        <v>128001.953125</v>
      </c>
      <c r="F77" s="124">
        <f t="shared" si="33"/>
        <v>1612.9762647852176</v>
      </c>
      <c r="G77" s="131">
        <f t="shared" si="34"/>
        <v>194523.94509912157</v>
      </c>
      <c r="H77" s="54">
        <v>127118.41943359375</v>
      </c>
      <c r="I77" s="124">
        <f t="shared" si="35"/>
        <v>1530.2577389324783</v>
      </c>
      <c r="J77" s="49">
        <f t="shared" si="36"/>
        <v>6.1381477388653627E-2</v>
      </c>
      <c r="K77" s="49">
        <f t="shared" si="37"/>
        <v>5.4055289999999978E-2</v>
      </c>
      <c r="M77" s="131">
        <f t="shared" si="38"/>
        <v>201478.96809304907</v>
      </c>
      <c r="N77" s="124">
        <f t="shared" si="39"/>
        <v>1574.0304204287825</v>
      </c>
      <c r="O77" s="49">
        <f t="shared" si="40"/>
        <v>2.4742752014808911E-2</v>
      </c>
      <c r="P77" s="49">
        <f t="shared" si="41"/>
        <v>2.4742752014809133E-2</v>
      </c>
      <c r="R77" s="131">
        <v>154152</v>
      </c>
      <c r="S77" s="54">
        <v>16962</v>
      </c>
      <c r="T77" s="54">
        <v>35211</v>
      </c>
      <c r="V77" s="124">
        <f t="shared" si="42"/>
        <v>35211</v>
      </c>
      <c r="W77" s="51">
        <f t="shared" si="43"/>
        <v>139.1122367749922</v>
      </c>
      <c r="Y77" s="176">
        <v>2.1426968687477066E-2</v>
      </c>
      <c r="Z77" s="61">
        <v>4.0394044639335824E-2</v>
      </c>
      <c r="AA77" s="117">
        <f t="shared" si="44"/>
        <v>2</v>
      </c>
      <c r="AB77" s="63">
        <f t="shared" si="45"/>
        <v>150.91827876650223</v>
      </c>
      <c r="AC77" s="63">
        <f t="shared" si="45"/>
        <v>16.303438189979321</v>
      </c>
      <c r="AE77" s="124">
        <f t="shared" si="46"/>
        <v>0</v>
      </c>
      <c r="AF77" s="51">
        <v>0</v>
      </c>
      <c r="AG77" s="51">
        <f t="shared" si="47"/>
        <v>139.1122367749922</v>
      </c>
      <c r="AI77" s="124">
        <v>0</v>
      </c>
      <c r="AJ77" s="51">
        <f t="shared" si="48"/>
        <v>0</v>
      </c>
      <c r="AK77" s="51">
        <f t="shared" si="49"/>
        <v>139.1122367749922</v>
      </c>
      <c r="AM77" s="124">
        <f t="shared" si="50"/>
        <v>125.54935872894815</v>
      </c>
      <c r="AN77" s="51">
        <f t="shared" si="51"/>
        <v>13.562878046044037</v>
      </c>
      <c r="AO77" s="51">
        <f t="shared" si="52"/>
        <v>0</v>
      </c>
      <c r="AQ77" s="124">
        <f t="shared" si="53"/>
        <v>154278</v>
      </c>
      <c r="AR77" s="51">
        <f t="shared" si="53"/>
        <v>16976</v>
      </c>
      <c r="AS77" s="51">
        <f t="shared" si="54"/>
        <v>35211</v>
      </c>
      <c r="AU77" s="178">
        <f t="shared" si="55"/>
        <v>206465</v>
      </c>
      <c r="AW77" s="124">
        <f t="shared" si="56"/>
        <v>1205.2784839098524</v>
      </c>
      <c r="AX77" s="51">
        <f t="shared" si="56"/>
        <v>132.6229763339793</v>
      </c>
      <c r="AY77" s="51">
        <f t="shared" si="56"/>
        <v>275.0817400857531</v>
      </c>
      <c r="AZ77" s="65">
        <f t="shared" si="57"/>
        <v>1612.9832003295849</v>
      </c>
      <c r="BB77" s="131">
        <v>150918.27876650222</v>
      </c>
      <c r="BC77" s="54">
        <v>16303.438189979324</v>
      </c>
      <c r="BD77" s="54">
        <v>34257.251136567524</v>
      </c>
      <c r="BE77" s="54">
        <f t="shared" si="58"/>
        <v>201478.96809304907</v>
      </c>
      <c r="BG77" s="122">
        <f t="shared" si="59"/>
        <v>2.2261857615643033E-2</v>
      </c>
      <c r="BH77" s="49">
        <f t="shared" si="59"/>
        <v>4.1252759214559731E-2</v>
      </c>
      <c r="BI77" s="49">
        <f t="shared" si="59"/>
        <v>2.7840787914661602E-2</v>
      </c>
      <c r="BJ77" s="49">
        <f t="shared" si="60"/>
        <v>2.4747158247545809E-2</v>
      </c>
      <c r="BL77" s="131">
        <v>146007</v>
      </c>
      <c r="BM77" s="54">
        <v>15976</v>
      </c>
      <c r="BN77" s="54">
        <v>32540.945099121564</v>
      </c>
      <c r="BO77" s="54">
        <f t="shared" si="61"/>
        <v>194523.94509912157</v>
      </c>
      <c r="BQ77" s="122">
        <f t="shared" si="62"/>
        <v>5.6647968932996395E-2</v>
      </c>
      <c r="BR77" s="49">
        <f t="shared" si="62"/>
        <v>6.259389083625444E-2</v>
      </c>
      <c r="BS77" s="49">
        <f t="shared" si="62"/>
        <v>8.2052162060606948E-2</v>
      </c>
      <c r="BT77" s="49">
        <f t="shared" si="63"/>
        <v>6.1386041162149629E-2</v>
      </c>
      <c r="BV77" s="122">
        <f t="shared" si="64"/>
        <v>4.9354454594222164E-2</v>
      </c>
      <c r="BW77" s="49">
        <f t="shared" si="64"/>
        <v>5.5259334761790013E-2</v>
      </c>
      <c r="BX77" s="49">
        <f t="shared" si="64"/>
        <v>7.4583295237099057E-2</v>
      </c>
      <c r="BY77" s="49">
        <f t="shared" si="32"/>
        <v>5.4059822272041869E-2</v>
      </c>
      <c r="CA77" s="180">
        <v>114461.02512716792</v>
      </c>
      <c r="CB77" s="64">
        <v>117329.81515359749</v>
      </c>
      <c r="CC77" s="64">
        <v>116231.99946054359</v>
      </c>
      <c r="CD77" s="64">
        <v>114986.41772827275</v>
      </c>
      <c r="CF77" s="180">
        <v>113177.14233722749</v>
      </c>
      <c r="CG77" s="64">
        <v>116352.2398169532</v>
      </c>
      <c r="CH77" s="64">
        <v>115237.84113419292</v>
      </c>
      <c r="CI77" s="64">
        <v>113768.30006995826</v>
      </c>
      <c r="CK77" s="163">
        <v>128001.953125</v>
      </c>
      <c r="CL77" s="60">
        <v>127118.41943359375</v>
      </c>
    </row>
    <row r="78" spans="1:90">
      <c r="A78" s="9" t="s">
        <v>180</v>
      </c>
      <c r="B78" s="23" t="s">
        <v>181</v>
      </c>
      <c r="D78" s="131">
        <v>225538.14282419402</v>
      </c>
      <c r="E78" s="54">
        <v>134597.28125</v>
      </c>
      <c r="F78" s="124">
        <f t="shared" si="33"/>
        <v>1675.6515490478675</v>
      </c>
      <c r="G78" s="131">
        <f t="shared" si="34"/>
        <v>212466.45264072777</v>
      </c>
      <c r="H78" s="54">
        <v>133650.33349609375</v>
      </c>
      <c r="I78" s="124">
        <f t="shared" si="35"/>
        <v>1589.7188363315054</v>
      </c>
      <c r="J78" s="49">
        <f t="shared" si="36"/>
        <v>6.1523548875595635E-2</v>
      </c>
      <c r="K78" s="49">
        <f t="shared" si="37"/>
        <v>5.4055289999999978E-2</v>
      </c>
      <c r="M78" s="131">
        <f t="shared" si="38"/>
        <v>227898.27542878635</v>
      </c>
      <c r="N78" s="124">
        <f t="shared" si="39"/>
        <v>1693.1863207956612</v>
      </c>
      <c r="O78" s="49">
        <f t="shared" si="40"/>
        <v>-1.0356079264539408E-2</v>
      </c>
      <c r="P78" s="49">
        <f t="shared" si="41"/>
        <v>-1.0356079264539408E-2</v>
      </c>
      <c r="R78" s="131">
        <v>171838</v>
      </c>
      <c r="S78" s="54">
        <v>20249</v>
      </c>
      <c r="T78" s="54">
        <v>33184</v>
      </c>
      <c r="V78" s="124">
        <f t="shared" si="42"/>
        <v>33184</v>
      </c>
      <c r="W78" s="51">
        <f t="shared" si="43"/>
        <v>267.1428241940157</v>
      </c>
      <c r="Y78" s="176">
        <v>-2.5514255762861815E-3</v>
      </c>
      <c r="Z78" s="61">
        <v>-2.0218123605975413E-2</v>
      </c>
      <c r="AA78" s="117">
        <f t="shared" si="44"/>
        <v>4</v>
      </c>
      <c r="AB78" s="63">
        <f t="shared" si="45"/>
        <v>172.27755335585215</v>
      </c>
      <c r="AC78" s="63">
        <f t="shared" si="45"/>
        <v>20.666844823180579</v>
      </c>
      <c r="AE78" s="124">
        <f t="shared" si="46"/>
        <v>0</v>
      </c>
      <c r="AF78" s="51">
        <v>0</v>
      </c>
      <c r="AG78" s="51">
        <f t="shared" si="47"/>
        <v>267.1428241940157</v>
      </c>
      <c r="AI78" s="124">
        <v>0</v>
      </c>
      <c r="AJ78" s="51">
        <f t="shared" si="48"/>
        <v>0</v>
      </c>
      <c r="AK78" s="51">
        <f t="shared" si="49"/>
        <v>267.1428241940157</v>
      </c>
      <c r="AM78" s="124">
        <f t="shared" si="50"/>
        <v>238.52836663344422</v>
      </c>
      <c r="AN78" s="51">
        <f t="shared" si="51"/>
        <v>28.614457560571456</v>
      </c>
      <c r="AO78" s="51">
        <f t="shared" si="52"/>
        <v>0</v>
      </c>
      <c r="AQ78" s="124">
        <f t="shared" si="53"/>
        <v>172077</v>
      </c>
      <c r="AR78" s="51">
        <f t="shared" si="53"/>
        <v>20278</v>
      </c>
      <c r="AS78" s="51">
        <f t="shared" si="54"/>
        <v>33184</v>
      </c>
      <c r="AU78" s="178">
        <f t="shared" si="55"/>
        <v>225539</v>
      </c>
      <c r="AW78" s="124">
        <f t="shared" si="56"/>
        <v>1278.4582155146616</v>
      </c>
      <c r="AX78" s="51">
        <f t="shared" si="56"/>
        <v>150.65683208218593</v>
      </c>
      <c r="AY78" s="51">
        <f t="shared" si="56"/>
        <v>246.54286989916446</v>
      </c>
      <c r="AZ78" s="65">
        <f t="shared" si="57"/>
        <v>1675.6579174960118</v>
      </c>
      <c r="BB78" s="131">
        <v>172277.55335585214</v>
      </c>
      <c r="BC78" s="54">
        <v>20666.844823180574</v>
      </c>
      <c r="BD78" s="54">
        <v>34953.877249753627</v>
      </c>
      <c r="BE78" s="54">
        <f t="shared" si="58"/>
        <v>227898.27542878635</v>
      </c>
      <c r="BG78" s="122">
        <f t="shared" si="59"/>
        <v>-1.1641293479358605E-3</v>
      </c>
      <c r="BH78" s="49">
        <f t="shared" si="59"/>
        <v>-1.8814909895894405E-2</v>
      </c>
      <c r="BI78" s="49">
        <f t="shared" si="59"/>
        <v>-5.0634647398554389E-2</v>
      </c>
      <c r="BJ78" s="49">
        <f t="shared" si="60"/>
        <v>-1.0352318043422737E-2</v>
      </c>
      <c r="BL78" s="131">
        <v>162736</v>
      </c>
      <c r="BM78" s="54">
        <v>19067</v>
      </c>
      <c r="BN78" s="54">
        <v>30663.452640727774</v>
      </c>
      <c r="BO78" s="54">
        <f t="shared" si="61"/>
        <v>212466.45264072777</v>
      </c>
      <c r="BQ78" s="122">
        <f t="shared" si="62"/>
        <v>5.7399714875626673E-2</v>
      </c>
      <c r="BR78" s="49">
        <f t="shared" si="62"/>
        <v>6.3512875649027078E-2</v>
      </c>
      <c r="BS78" s="49">
        <f t="shared" si="62"/>
        <v>8.2200376741802028E-2</v>
      </c>
      <c r="BT78" s="49">
        <f t="shared" si="63"/>
        <v>6.1527583281005604E-2</v>
      </c>
      <c r="BV78" s="122">
        <f t="shared" si="64"/>
        <v>4.9960468884299836E-2</v>
      </c>
      <c r="BW78" s="49">
        <f t="shared" si="64"/>
        <v>5.6030621033678507E-2</v>
      </c>
      <c r="BX78" s="49">
        <f t="shared" si="64"/>
        <v>7.4586647797836747E-2</v>
      </c>
      <c r="BY78" s="49">
        <f t="shared" si="32"/>
        <v>5.4059296021693015E-2</v>
      </c>
      <c r="CA78" s="180">
        <v>130660.55036328734</v>
      </c>
      <c r="CB78" s="64">
        <v>148731.63897430245</v>
      </c>
      <c r="CC78" s="64">
        <v>118595.59383328698</v>
      </c>
      <c r="CD78" s="64">
        <v>130064.22727907276</v>
      </c>
      <c r="CF78" s="180">
        <v>128938.93689367983</v>
      </c>
      <c r="CG78" s="64">
        <v>147416.97860289313</v>
      </c>
      <c r="CH78" s="64">
        <v>117493.89080214126</v>
      </c>
      <c r="CI78" s="64">
        <v>128510.22847783731</v>
      </c>
      <c r="CK78" s="163">
        <v>134597.28125</v>
      </c>
      <c r="CL78" s="60">
        <v>133650.33349609375</v>
      </c>
    </row>
    <row r="79" spans="1:90">
      <c r="A79" s="9" t="s">
        <v>182</v>
      </c>
      <c r="B79" s="23" t="s">
        <v>183</v>
      </c>
      <c r="D79" s="131">
        <v>607108.28940619843</v>
      </c>
      <c r="E79" s="54">
        <v>396364.25</v>
      </c>
      <c r="F79" s="124">
        <f t="shared" si="33"/>
        <v>1531.6928542526184</v>
      </c>
      <c r="G79" s="131">
        <f t="shared" si="34"/>
        <v>570995.02775507036</v>
      </c>
      <c r="H79" s="54">
        <v>392938.00183105469</v>
      </c>
      <c r="I79" s="124">
        <f t="shared" si="35"/>
        <v>1453.1427988494024</v>
      </c>
      <c r="J79" s="49">
        <f t="shared" si="36"/>
        <v>6.3246192866357021E-2</v>
      </c>
      <c r="K79" s="49">
        <f t="shared" si="37"/>
        <v>5.4055289999999978E-2</v>
      </c>
      <c r="M79" s="131">
        <f t="shared" si="38"/>
        <v>621875.02378146071</v>
      </c>
      <c r="N79" s="124">
        <f t="shared" si="39"/>
        <v>1568.9483190814021</v>
      </c>
      <c r="O79" s="49">
        <f t="shared" si="40"/>
        <v>-2.374550160491995E-2</v>
      </c>
      <c r="P79" s="49">
        <f t="shared" si="41"/>
        <v>-2.3745501604919839E-2</v>
      </c>
      <c r="R79" s="131">
        <v>456988</v>
      </c>
      <c r="S79" s="54">
        <v>50086</v>
      </c>
      <c r="T79" s="54">
        <v>99536</v>
      </c>
      <c r="V79" s="124">
        <f t="shared" si="42"/>
        <v>99536</v>
      </c>
      <c r="W79" s="51">
        <f t="shared" si="43"/>
        <v>498.28940619842615</v>
      </c>
      <c r="Y79" s="176">
        <v>-2.0915659113106E-2</v>
      </c>
      <c r="Z79" s="61">
        <v>-2.1105428966246564E-2</v>
      </c>
      <c r="AA79" s="117">
        <f t="shared" si="44"/>
        <v>4</v>
      </c>
      <c r="AB79" s="63">
        <f t="shared" si="45"/>
        <v>466.75039209190277</v>
      </c>
      <c r="AC79" s="63">
        <f t="shared" si="45"/>
        <v>51.165877799390692</v>
      </c>
      <c r="AE79" s="124">
        <f t="shared" si="46"/>
        <v>0</v>
      </c>
      <c r="AF79" s="51">
        <v>0</v>
      </c>
      <c r="AG79" s="51">
        <f t="shared" si="47"/>
        <v>498.28940619842615</v>
      </c>
      <c r="AI79" s="124">
        <v>0</v>
      </c>
      <c r="AJ79" s="51">
        <f t="shared" si="48"/>
        <v>0</v>
      </c>
      <c r="AK79" s="51">
        <f t="shared" si="49"/>
        <v>498.28940619842615</v>
      </c>
      <c r="AM79" s="124">
        <f t="shared" si="50"/>
        <v>449.06250148730186</v>
      </c>
      <c r="AN79" s="51">
        <f t="shared" si="51"/>
        <v>49.22690471112427</v>
      </c>
      <c r="AO79" s="51">
        <f t="shared" si="52"/>
        <v>0</v>
      </c>
      <c r="AQ79" s="124">
        <f t="shared" si="53"/>
        <v>457437</v>
      </c>
      <c r="AR79" s="51">
        <f t="shared" si="53"/>
        <v>50135</v>
      </c>
      <c r="AS79" s="51">
        <f t="shared" si="54"/>
        <v>99536</v>
      </c>
      <c r="AU79" s="178">
        <f t="shared" si="55"/>
        <v>607108</v>
      </c>
      <c r="AW79" s="124">
        <f t="shared" si="56"/>
        <v>1154.0823876018083</v>
      </c>
      <c r="AX79" s="51">
        <f t="shared" si="56"/>
        <v>126.48718949804378</v>
      </c>
      <c r="AY79" s="51">
        <f t="shared" si="56"/>
        <v>251.12254700064395</v>
      </c>
      <c r="AZ79" s="65">
        <f t="shared" si="57"/>
        <v>1531.6921241004959</v>
      </c>
      <c r="BB79" s="131">
        <v>466750.39209190279</v>
      </c>
      <c r="BC79" s="54">
        <v>51165.877799390684</v>
      </c>
      <c r="BD79" s="54">
        <v>103958.75389016719</v>
      </c>
      <c r="BE79" s="54">
        <f t="shared" si="58"/>
        <v>621875.02378146071</v>
      </c>
      <c r="BG79" s="122">
        <f t="shared" si="59"/>
        <v>-1.9953688844612683E-2</v>
      </c>
      <c r="BH79" s="49">
        <f t="shared" si="59"/>
        <v>-2.0147759478152838E-2</v>
      </c>
      <c r="BI79" s="49">
        <f t="shared" si="59"/>
        <v>-4.2543352287964575E-2</v>
      </c>
      <c r="BJ79" s="49">
        <f t="shared" si="60"/>
        <v>-2.3745966981703615E-2</v>
      </c>
      <c r="BL79" s="131">
        <v>432082</v>
      </c>
      <c r="BM79" s="54">
        <v>47087</v>
      </c>
      <c r="BN79" s="54">
        <v>91826.027755070318</v>
      </c>
      <c r="BO79" s="54">
        <f t="shared" si="61"/>
        <v>570995.02775507036</v>
      </c>
      <c r="BQ79" s="122">
        <f t="shared" si="62"/>
        <v>5.8680991108169378E-2</v>
      </c>
      <c r="BR79" s="49">
        <f t="shared" si="62"/>
        <v>6.4731242168751368E-2</v>
      </c>
      <c r="BS79" s="49">
        <f t="shared" si="62"/>
        <v>8.3962820056799892E-2</v>
      </c>
      <c r="BT79" s="49">
        <f t="shared" si="63"/>
        <v>6.3245686020965364E-2</v>
      </c>
      <c r="BV79" s="122">
        <f t="shared" si="64"/>
        <v>4.9529550716454818E-2</v>
      </c>
      <c r="BW79" s="49">
        <f t="shared" si="64"/>
        <v>5.5527502253005734E-2</v>
      </c>
      <c r="BX79" s="49">
        <f t="shared" si="64"/>
        <v>7.4592838714071741E-2</v>
      </c>
      <c r="BY79" s="49">
        <f t="shared" si="32"/>
        <v>5.405478753587678E-2</v>
      </c>
      <c r="CA79" s="180">
        <v>353997.73171283281</v>
      </c>
      <c r="CB79" s="64">
        <v>368221.89984833373</v>
      </c>
      <c r="CC79" s="64">
        <v>352723.39213412476</v>
      </c>
      <c r="CD79" s="64">
        <v>354911.39316482114</v>
      </c>
      <c r="CF79" s="180">
        <v>350061.69483769208</v>
      </c>
      <c r="CG79" s="64">
        <v>364767.32121076057</v>
      </c>
      <c r="CH79" s="64">
        <v>349657.62314919638</v>
      </c>
      <c r="CI79" s="64">
        <v>351157.41947776463</v>
      </c>
      <c r="CK79" s="163">
        <v>396364.25</v>
      </c>
      <c r="CL79" s="60">
        <v>392938.00183105469</v>
      </c>
    </row>
    <row r="80" spans="1:90">
      <c r="A80" s="9" t="s">
        <v>184</v>
      </c>
      <c r="B80" s="23" t="s">
        <v>185</v>
      </c>
      <c r="D80" s="131">
        <v>236806.75950261072</v>
      </c>
      <c r="E80" s="54">
        <v>133391.125</v>
      </c>
      <c r="F80" s="124">
        <f t="shared" si="33"/>
        <v>1775.2812228145667</v>
      </c>
      <c r="G80" s="131">
        <f t="shared" si="34"/>
        <v>224332.93647907602</v>
      </c>
      <c r="H80" s="54">
        <v>133195.41455078125</v>
      </c>
      <c r="I80" s="124">
        <f t="shared" si="35"/>
        <v>1684.2391852277185</v>
      </c>
      <c r="J80" s="49">
        <f t="shared" si="36"/>
        <v>5.5604064295294187E-2</v>
      </c>
      <c r="K80" s="49">
        <f t="shared" si="37"/>
        <v>5.40552900000002E-2</v>
      </c>
      <c r="M80" s="131">
        <f t="shared" si="38"/>
        <v>239449.27081924363</v>
      </c>
      <c r="N80" s="124">
        <f t="shared" si="39"/>
        <v>1795.0914711847856</v>
      </c>
      <c r="O80" s="49">
        <f t="shared" si="40"/>
        <v>-1.1035787695622967E-2</v>
      </c>
      <c r="P80" s="49">
        <f t="shared" si="41"/>
        <v>-1.1035787695623078E-2</v>
      </c>
      <c r="R80" s="131">
        <v>179905</v>
      </c>
      <c r="S80" s="54">
        <v>18919</v>
      </c>
      <c r="T80" s="54">
        <v>37633</v>
      </c>
      <c r="V80" s="124">
        <f t="shared" si="42"/>
        <v>37633</v>
      </c>
      <c r="W80" s="51">
        <f t="shared" si="43"/>
        <v>349.75950261071557</v>
      </c>
      <c r="Y80" s="176">
        <v>-2.6393742660748676E-2</v>
      </c>
      <c r="Z80" s="61">
        <v>7.1593085740505158E-2</v>
      </c>
      <c r="AA80" s="117">
        <f t="shared" si="44"/>
        <v>1</v>
      </c>
      <c r="AB80" s="63">
        <f t="shared" si="45"/>
        <v>184.78209095703505</v>
      </c>
      <c r="AC80" s="63">
        <f t="shared" si="45"/>
        <v>17.655022463052163</v>
      </c>
      <c r="AE80" s="124">
        <f t="shared" si="46"/>
        <v>349.75950261071557</v>
      </c>
      <c r="AF80" s="51">
        <v>0</v>
      </c>
      <c r="AG80" s="51">
        <f t="shared" si="47"/>
        <v>0</v>
      </c>
      <c r="AI80" s="124">
        <v>0</v>
      </c>
      <c r="AJ80" s="51">
        <f t="shared" si="48"/>
        <v>0</v>
      </c>
      <c r="AK80" s="51">
        <f t="shared" si="49"/>
        <v>0</v>
      </c>
      <c r="AM80" s="124">
        <f t="shared" si="50"/>
        <v>0</v>
      </c>
      <c r="AN80" s="51">
        <f t="shared" si="51"/>
        <v>0</v>
      </c>
      <c r="AO80" s="51">
        <f t="shared" si="52"/>
        <v>0</v>
      </c>
      <c r="AQ80" s="124">
        <f t="shared" si="53"/>
        <v>180255</v>
      </c>
      <c r="AR80" s="51">
        <f t="shared" si="53"/>
        <v>18919</v>
      </c>
      <c r="AS80" s="51">
        <f t="shared" si="54"/>
        <v>37633</v>
      </c>
      <c r="AU80" s="178">
        <f t="shared" si="55"/>
        <v>236807</v>
      </c>
      <c r="AW80" s="124">
        <f t="shared" si="56"/>
        <v>1351.3267842969312</v>
      </c>
      <c r="AX80" s="51">
        <f t="shared" si="56"/>
        <v>141.83102511505169</v>
      </c>
      <c r="AY80" s="51">
        <f t="shared" si="56"/>
        <v>282.12521635153763</v>
      </c>
      <c r="AZ80" s="65">
        <f t="shared" si="57"/>
        <v>1775.2830257635205</v>
      </c>
      <c r="BB80" s="131">
        <v>184782.09095703508</v>
      </c>
      <c r="BC80" s="54">
        <v>17655.022463052159</v>
      </c>
      <c r="BD80" s="54">
        <v>37012.157399156386</v>
      </c>
      <c r="BE80" s="54">
        <f t="shared" si="58"/>
        <v>239449.27081924363</v>
      </c>
      <c r="BG80" s="122">
        <f t="shared" si="59"/>
        <v>-2.4499619706585651E-2</v>
      </c>
      <c r="BH80" s="49">
        <f t="shared" si="59"/>
        <v>7.159308574050538E-2</v>
      </c>
      <c r="BI80" s="49">
        <f t="shared" si="59"/>
        <v>1.6774018173222327E-2</v>
      </c>
      <c r="BJ80" s="49">
        <f t="shared" si="60"/>
        <v>-1.103478331841834E-2</v>
      </c>
      <c r="BL80" s="131">
        <v>171331</v>
      </c>
      <c r="BM80" s="54">
        <v>18033</v>
      </c>
      <c r="BN80" s="54">
        <v>34968.936479076008</v>
      </c>
      <c r="BO80" s="54">
        <f t="shared" si="61"/>
        <v>224332.93647907602</v>
      </c>
      <c r="BQ80" s="122">
        <f t="shared" si="62"/>
        <v>5.2086312459508122E-2</v>
      </c>
      <c r="BR80" s="49">
        <f t="shared" si="62"/>
        <v>4.913214662008536E-2</v>
      </c>
      <c r="BS80" s="49">
        <f t="shared" si="62"/>
        <v>7.6183715867883528E-2</v>
      </c>
      <c r="BT80" s="49">
        <f t="shared" si="63"/>
        <v>5.5605136350932005E-2</v>
      </c>
      <c r="BV80" s="122">
        <f t="shared" si="64"/>
        <v>5.0542699383088419E-2</v>
      </c>
      <c r="BW80" s="49">
        <f t="shared" si="64"/>
        <v>4.7592867873430755E-2</v>
      </c>
      <c r="BX80" s="49">
        <f t="shared" si="64"/>
        <v>7.4604747263529836E-2</v>
      </c>
      <c r="BY80" s="49">
        <f t="shared" si="32"/>
        <v>5.4056360482725774E-2</v>
      </c>
      <c r="CA80" s="180">
        <v>140144.37302725419</v>
      </c>
      <c r="CB80" s="64">
        <v>127056.66731056242</v>
      </c>
      <c r="CC80" s="64">
        <v>125579.16692446409</v>
      </c>
      <c r="CD80" s="64">
        <v>136656.5162594842</v>
      </c>
      <c r="CF80" s="180">
        <v>139113.07713557428</v>
      </c>
      <c r="CG80" s="64">
        <v>126515.09770610984</v>
      </c>
      <c r="CH80" s="64">
        <v>124685.03521259142</v>
      </c>
      <c r="CI80" s="64">
        <v>135735.48914415523</v>
      </c>
      <c r="CK80" s="163">
        <v>133391.125</v>
      </c>
      <c r="CL80" s="60">
        <v>133195.41455078125</v>
      </c>
    </row>
    <row r="81" spans="1:90">
      <c r="A81" s="9" t="s">
        <v>186</v>
      </c>
      <c r="B81" s="23" t="s">
        <v>187</v>
      </c>
      <c r="D81" s="131">
        <v>870900.64045740094</v>
      </c>
      <c r="E81" s="54">
        <v>521674.40625</v>
      </c>
      <c r="F81" s="124">
        <f t="shared" si="33"/>
        <v>1669.43332857323</v>
      </c>
      <c r="G81" s="131">
        <f t="shared" si="34"/>
        <v>815030.2237385544</v>
      </c>
      <c r="H81" s="54">
        <v>514597.92022705078</v>
      </c>
      <c r="I81" s="124">
        <f t="shared" si="35"/>
        <v>1583.8195058754745</v>
      </c>
      <c r="J81" s="49">
        <f t="shared" si="36"/>
        <v>6.8550116414785478E-2</v>
      </c>
      <c r="K81" s="49">
        <f t="shared" si="37"/>
        <v>5.4055289999999978E-2</v>
      </c>
      <c r="M81" s="131">
        <f t="shared" si="38"/>
        <v>876237.90768833202</v>
      </c>
      <c r="N81" s="124">
        <f t="shared" si="39"/>
        <v>1679.6643599732511</v>
      </c>
      <c r="O81" s="49">
        <f t="shared" si="40"/>
        <v>-6.0911165610395557E-3</v>
      </c>
      <c r="P81" s="49">
        <f t="shared" si="41"/>
        <v>-6.0911165610395557E-3</v>
      </c>
      <c r="R81" s="131">
        <v>641617</v>
      </c>
      <c r="S81" s="54">
        <v>73233</v>
      </c>
      <c r="T81" s="54">
        <v>155658</v>
      </c>
      <c r="V81" s="124">
        <f t="shared" si="42"/>
        <v>155658</v>
      </c>
      <c r="W81" s="51">
        <f t="shared" si="43"/>
        <v>392.6404574009357</v>
      </c>
      <c r="Y81" s="176">
        <v>-1.478495180234729E-2</v>
      </c>
      <c r="Z81" s="61">
        <v>-1.893595882255461E-3</v>
      </c>
      <c r="AA81" s="117">
        <f t="shared" si="44"/>
        <v>4</v>
      </c>
      <c r="AB81" s="63">
        <f t="shared" si="45"/>
        <v>651.24563532984075</v>
      </c>
      <c r="AC81" s="63">
        <f t="shared" si="45"/>
        <v>73.37193679739265</v>
      </c>
      <c r="AE81" s="124">
        <f t="shared" si="46"/>
        <v>0</v>
      </c>
      <c r="AF81" s="51">
        <v>0</v>
      </c>
      <c r="AG81" s="51">
        <f t="shared" si="47"/>
        <v>392.6404574009357</v>
      </c>
      <c r="AI81" s="124">
        <v>0</v>
      </c>
      <c r="AJ81" s="51">
        <f t="shared" si="48"/>
        <v>0</v>
      </c>
      <c r="AK81" s="51">
        <f t="shared" si="49"/>
        <v>392.6404574009357</v>
      </c>
      <c r="AM81" s="124">
        <f t="shared" si="50"/>
        <v>352.8832227813723</v>
      </c>
      <c r="AN81" s="51">
        <f t="shared" si="51"/>
        <v>39.757234619563363</v>
      </c>
      <c r="AO81" s="51">
        <f t="shared" si="52"/>
        <v>0</v>
      </c>
      <c r="AQ81" s="124">
        <f t="shared" si="53"/>
        <v>641970</v>
      </c>
      <c r="AR81" s="51">
        <f t="shared" si="53"/>
        <v>73273</v>
      </c>
      <c r="AS81" s="51">
        <f t="shared" si="54"/>
        <v>155658</v>
      </c>
      <c r="AU81" s="178">
        <f t="shared" si="55"/>
        <v>870901</v>
      </c>
      <c r="AW81" s="124">
        <f t="shared" si="56"/>
        <v>1230.5951610981492</v>
      </c>
      <c r="AX81" s="51">
        <f t="shared" si="56"/>
        <v>140.45734105821873</v>
      </c>
      <c r="AY81" s="51">
        <f t="shared" si="56"/>
        <v>298.38151562567674</v>
      </c>
      <c r="AZ81" s="65">
        <f t="shared" si="57"/>
        <v>1669.4340177820445</v>
      </c>
      <c r="BB81" s="131">
        <v>651245.6353298407</v>
      </c>
      <c r="BC81" s="54">
        <v>73371.936797392642</v>
      </c>
      <c r="BD81" s="54">
        <v>151620.33556109868</v>
      </c>
      <c r="BE81" s="54">
        <f t="shared" si="58"/>
        <v>876237.90768833202</v>
      </c>
      <c r="BG81" s="122">
        <f t="shared" si="59"/>
        <v>-1.4242913620669095E-2</v>
      </c>
      <c r="BH81" s="49">
        <f t="shared" si="59"/>
        <v>-1.3484283189340029E-3</v>
      </c>
      <c r="BI81" s="49">
        <f t="shared" si="59"/>
        <v>2.6630098290966187E-2</v>
      </c>
      <c r="BJ81" s="49">
        <f t="shared" si="60"/>
        <v>-6.0907062357205E-3</v>
      </c>
      <c r="BL81" s="131">
        <v>603637</v>
      </c>
      <c r="BM81" s="54">
        <v>68506</v>
      </c>
      <c r="BN81" s="54">
        <v>142887.22373855443</v>
      </c>
      <c r="BO81" s="54">
        <f t="shared" si="61"/>
        <v>815030.2237385544</v>
      </c>
      <c r="BQ81" s="122">
        <f t="shared" si="62"/>
        <v>6.3503396909069476E-2</v>
      </c>
      <c r="BR81" s="49">
        <f t="shared" si="62"/>
        <v>6.9585145826642991E-2</v>
      </c>
      <c r="BS81" s="49">
        <f t="shared" si="62"/>
        <v>8.9376614138802823E-2</v>
      </c>
      <c r="BT81" s="49">
        <f t="shared" si="63"/>
        <v>6.85505575549894E-2</v>
      </c>
      <c r="BV81" s="122">
        <f t="shared" si="64"/>
        <v>4.9077028980297976E-2</v>
      </c>
      <c r="BW81" s="49">
        <f t="shared" si="64"/>
        <v>5.507627929204606E-2</v>
      </c>
      <c r="BX81" s="49">
        <f t="shared" si="64"/>
        <v>7.4599277372186412E-2</v>
      </c>
      <c r="BY81" s="49">
        <f t="shared" si="32"/>
        <v>5.4055725156160195E-2</v>
      </c>
      <c r="CA81" s="180">
        <v>493924.55068201263</v>
      </c>
      <c r="CB81" s="64">
        <v>528030.69399132882</v>
      </c>
      <c r="CC81" s="64">
        <v>514435.16851045412</v>
      </c>
      <c r="CD81" s="64">
        <v>500079.2838896531</v>
      </c>
      <c r="CF81" s="180">
        <v>488917.00444067677</v>
      </c>
      <c r="CG81" s="64">
        <v>522499.13461810979</v>
      </c>
      <c r="CH81" s="64">
        <v>510638.88559189072</v>
      </c>
      <c r="CI81" s="64">
        <v>495157.37326048687</v>
      </c>
      <c r="CK81" s="163">
        <v>521674.40625</v>
      </c>
      <c r="CL81" s="60">
        <v>514597.92022705078</v>
      </c>
    </row>
    <row r="82" spans="1:90">
      <c r="A82" s="9" t="s">
        <v>188</v>
      </c>
      <c r="B82" s="23" t="s">
        <v>189</v>
      </c>
      <c r="D82" s="131">
        <v>580193.14192869677</v>
      </c>
      <c r="E82" s="54">
        <v>320331.8125</v>
      </c>
      <c r="F82" s="124">
        <f t="shared" si="33"/>
        <v>1811.2254833531304</v>
      </c>
      <c r="G82" s="131">
        <f t="shared" si="34"/>
        <v>548975.72023206763</v>
      </c>
      <c r="H82" s="54">
        <v>319480.24545288086</v>
      </c>
      <c r="I82" s="124">
        <f t="shared" si="35"/>
        <v>1718.3401103685278</v>
      </c>
      <c r="J82" s="49">
        <f t="shared" si="36"/>
        <v>5.6864849475369628E-2</v>
      </c>
      <c r="K82" s="49">
        <f t="shared" si="37"/>
        <v>5.4055289999999978E-2</v>
      </c>
      <c r="M82" s="131">
        <f t="shared" si="38"/>
        <v>589926.09265886084</v>
      </c>
      <c r="N82" s="124">
        <f t="shared" si="39"/>
        <v>1841.609448823822</v>
      </c>
      <c r="O82" s="49">
        <f t="shared" si="40"/>
        <v>-1.6498593385311344E-2</v>
      </c>
      <c r="P82" s="49">
        <f t="shared" si="41"/>
        <v>-1.6498593385311455E-2</v>
      </c>
      <c r="R82" s="131">
        <v>448804</v>
      </c>
      <c r="S82" s="54">
        <v>44240</v>
      </c>
      <c r="T82" s="54">
        <v>86442</v>
      </c>
      <c r="V82" s="124">
        <f t="shared" si="42"/>
        <v>86442</v>
      </c>
      <c r="W82" s="51">
        <f t="shared" si="43"/>
        <v>707.14192869677208</v>
      </c>
      <c r="Y82" s="176">
        <v>-1.4731563305496187E-2</v>
      </c>
      <c r="Z82" s="61">
        <v>1.2565280017741154E-2</v>
      </c>
      <c r="AA82" s="117">
        <f t="shared" si="44"/>
        <v>1</v>
      </c>
      <c r="AB82" s="63">
        <f t="shared" si="45"/>
        <v>455.5144398065782</v>
      </c>
      <c r="AC82" s="63">
        <f t="shared" si="45"/>
        <v>43.691010222298821</v>
      </c>
      <c r="AE82" s="124">
        <f t="shared" si="46"/>
        <v>707.14192869677208</v>
      </c>
      <c r="AF82" s="51">
        <v>0</v>
      </c>
      <c r="AG82" s="51">
        <f t="shared" si="47"/>
        <v>0</v>
      </c>
      <c r="AI82" s="124">
        <v>0</v>
      </c>
      <c r="AJ82" s="51">
        <f t="shared" si="48"/>
        <v>0</v>
      </c>
      <c r="AK82" s="51">
        <f t="shared" si="49"/>
        <v>0</v>
      </c>
      <c r="AM82" s="124">
        <f t="shared" si="50"/>
        <v>0</v>
      </c>
      <c r="AN82" s="51">
        <f t="shared" si="51"/>
        <v>0</v>
      </c>
      <c r="AO82" s="51">
        <f t="shared" si="52"/>
        <v>0</v>
      </c>
      <c r="AQ82" s="124">
        <f t="shared" si="53"/>
        <v>449511</v>
      </c>
      <c r="AR82" s="51">
        <f t="shared" si="53"/>
        <v>44240</v>
      </c>
      <c r="AS82" s="51">
        <f t="shared" si="54"/>
        <v>86442</v>
      </c>
      <c r="AU82" s="178">
        <f t="shared" si="55"/>
        <v>580193</v>
      </c>
      <c r="AW82" s="124">
        <f t="shared" si="56"/>
        <v>1403.2668079134351</v>
      </c>
      <c r="AX82" s="51">
        <f t="shared" si="56"/>
        <v>138.10679512201119</v>
      </c>
      <c r="AY82" s="51">
        <f t="shared" si="56"/>
        <v>269.85143724992969</v>
      </c>
      <c r="AZ82" s="65">
        <f t="shared" si="57"/>
        <v>1811.2250402853761</v>
      </c>
      <c r="BB82" s="131">
        <v>455514.43980657827</v>
      </c>
      <c r="BC82" s="54">
        <v>43691.010222298828</v>
      </c>
      <c r="BD82" s="54">
        <v>90720.642629983719</v>
      </c>
      <c r="BE82" s="54">
        <f t="shared" si="58"/>
        <v>589926.09265886084</v>
      </c>
      <c r="BG82" s="122">
        <f t="shared" si="59"/>
        <v>-1.3179472003406634E-2</v>
      </c>
      <c r="BH82" s="49">
        <f t="shared" si="59"/>
        <v>1.2565280017741154E-2</v>
      </c>
      <c r="BI82" s="49">
        <f t="shared" si="59"/>
        <v>-4.7162834234262818E-2</v>
      </c>
      <c r="BJ82" s="49">
        <f t="shared" si="60"/>
        <v>-1.6498833972562132E-2</v>
      </c>
      <c r="BL82" s="131">
        <v>426906</v>
      </c>
      <c r="BM82" s="54">
        <v>41842</v>
      </c>
      <c r="BN82" s="54">
        <v>80227.720232067673</v>
      </c>
      <c r="BO82" s="54">
        <f t="shared" si="61"/>
        <v>548975.72023206763</v>
      </c>
      <c r="BQ82" s="122">
        <f t="shared" si="62"/>
        <v>5.2950766679315864E-2</v>
      </c>
      <c r="BR82" s="49">
        <f t="shared" si="62"/>
        <v>5.7310836002103072E-2</v>
      </c>
      <c r="BS82" s="49">
        <f t="shared" si="62"/>
        <v>7.7458012641476337E-2</v>
      </c>
      <c r="BT82" s="49">
        <f t="shared" si="63"/>
        <v>5.6864590941719584E-2</v>
      </c>
      <c r="BV82" s="122">
        <f t="shared" si="64"/>
        <v>5.0151612364466303E-2</v>
      </c>
      <c r="BW82" s="49">
        <f t="shared" si="64"/>
        <v>5.4500090920387878E-2</v>
      </c>
      <c r="BX82" s="49">
        <f t="shared" si="64"/>
        <v>7.4593708496785815E-2</v>
      </c>
      <c r="BY82" s="49">
        <f t="shared" si="32"/>
        <v>5.4055032153633276E-2</v>
      </c>
      <c r="CA82" s="180">
        <v>345476.04284008872</v>
      </c>
      <c r="CB82" s="64">
        <v>314428.04232588445</v>
      </c>
      <c r="CC82" s="64">
        <v>307807.58336948627</v>
      </c>
      <c r="CD82" s="64">
        <v>336677.76225631632</v>
      </c>
      <c r="CF82" s="180">
        <v>344307.93737936037</v>
      </c>
      <c r="CG82" s="64">
        <v>313546.33138038969</v>
      </c>
      <c r="CH82" s="64">
        <v>306418.13088121329</v>
      </c>
      <c r="CI82" s="64">
        <v>335621.5416434693</v>
      </c>
      <c r="CK82" s="163">
        <v>320331.8125</v>
      </c>
      <c r="CL82" s="60">
        <v>319480.24545288086</v>
      </c>
    </row>
    <row r="83" spans="1:90">
      <c r="A83" s="9" t="s">
        <v>190</v>
      </c>
      <c r="B83" s="23" t="s">
        <v>191</v>
      </c>
      <c r="D83" s="131">
        <v>224953.99896654527</v>
      </c>
      <c r="E83" s="54">
        <v>142623.875</v>
      </c>
      <c r="F83" s="124">
        <f t="shared" si="33"/>
        <v>1577.2534504937921</v>
      </c>
      <c r="G83" s="131">
        <f t="shared" si="34"/>
        <v>211512.32705324877</v>
      </c>
      <c r="H83" s="54">
        <v>142069.916015625</v>
      </c>
      <c r="I83" s="124">
        <f t="shared" si="35"/>
        <v>1488.7903997211233</v>
      </c>
      <c r="J83" s="49">
        <f t="shared" si="36"/>
        <v>6.3550300356312261E-2</v>
      </c>
      <c r="K83" s="49">
        <f t="shared" si="37"/>
        <v>5.9419412423158846E-2</v>
      </c>
      <c r="M83" s="131">
        <f t="shared" si="38"/>
        <v>235465.59302299769</v>
      </c>
      <c r="N83" s="124">
        <f t="shared" si="39"/>
        <v>1650.9549542318753</v>
      </c>
      <c r="O83" s="49">
        <f t="shared" si="40"/>
        <v>-4.4641741162691928E-2</v>
      </c>
      <c r="P83" s="49">
        <f t="shared" si="41"/>
        <v>-4.4641741162691817E-2</v>
      </c>
      <c r="R83" s="131">
        <v>172788</v>
      </c>
      <c r="S83" s="54">
        <v>19723</v>
      </c>
      <c r="T83" s="54">
        <v>32081</v>
      </c>
      <c r="V83" s="124">
        <f t="shared" si="42"/>
        <v>32081</v>
      </c>
      <c r="W83" s="51">
        <f t="shared" si="43"/>
        <v>361.99896654527402</v>
      </c>
      <c r="Y83" s="176">
        <v>-4.647535462463992E-2</v>
      </c>
      <c r="Z83" s="61">
        <v>-3.7858331338697093E-3</v>
      </c>
      <c r="AA83" s="117">
        <f t="shared" si="44"/>
        <v>4</v>
      </c>
      <c r="AB83" s="63">
        <f t="shared" si="45"/>
        <v>181.20978921523425</v>
      </c>
      <c r="AC83" s="63">
        <f t="shared" si="45"/>
        <v>19.797951741686429</v>
      </c>
      <c r="AE83" s="124">
        <f t="shared" si="46"/>
        <v>0</v>
      </c>
      <c r="AF83" s="51">
        <v>0</v>
      </c>
      <c r="AG83" s="51">
        <f t="shared" si="47"/>
        <v>361.99896654527402</v>
      </c>
      <c r="AI83" s="124">
        <v>0</v>
      </c>
      <c r="AJ83" s="51">
        <f t="shared" si="48"/>
        <v>0</v>
      </c>
      <c r="AK83" s="51">
        <f t="shared" si="49"/>
        <v>361.99896654527402</v>
      </c>
      <c r="AM83" s="124">
        <f t="shared" si="50"/>
        <v>326.34442888376338</v>
      </c>
      <c r="AN83" s="51">
        <f t="shared" si="51"/>
        <v>35.654537661510595</v>
      </c>
      <c r="AO83" s="51">
        <f t="shared" si="52"/>
        <v>0</v>
      </c>
      <c r="AQ83" s="124">
        <f t="shared" si="53"/>
        <v>173114</v>
      </c>
      <c r="AR83" s="51">
        <f t="shared" si="53"/>
        <v>19759</v>
      </c>
      <c r="AS83" s="51">
        <f t="shared" si="54"/>
        <v>32081</v>
      </c>
      <c r="AU83" s="178">
        <f t="shared" si="55"/>
        <v>224954</v>
      </c>
      <c r="AW83" s="124">
        <f t="shared" si="56"/>
        <v>1213.7799509373867</v>
      </c>
      <c r="AX83" s="51">
        <f t="shared" si="56"/>
        <v>138.53921722432517</v>
      </c>
      <c r="AY83" s="51">
        <f t="shared" si="56"/>
        <v>224.93428957809482</v>
      </c>
      <c r="AZ83" s="65">
        <f t="shared" si="57"/>
        <v>1577.2534577398069</v>
      </c>
      <c r="BB83" s="131">
        <v>181209.78921523428</v>
      </c>
      <c r="BC83" s="54">
        <v>19797.951741686429</v>
      </c>
      <c r="BD83" s="54">
        <v>34457.852066076979</v>
      </c>
      <c r="BE83" s="54">
        <f t="shared" si="58"/>
        <v>235465.59302299769</v>
      </c>
      <c r="BG83" s="122">
        <f t="shared" si="59"/>
        <v>-4.4676334817753127E-2</v>
      </c>
      <c r="BH83" s="49">
        <f t="shared" si="59"/>
        <v>-1.9674632100659117E-3</v>
      </c>
      <c r="BI83" s="49">
        <f t="shared" si="59"/>
        <v>-6.897853242619667E-2</v>
      </c>
      <c r="BJ83" s="49">
        <f t="shared" si="60"/>
        <v>-4.4641736773707863E-2</v>
      </c>
      <c r="BL83" s="131">
        <v>163143</v>
      </c>
      <c r="BM83" s="54">
        <v>18631</v>
      </c>
      <c r="BN83" s="54">
        <v>29738.327053248762</v>
      </c>
      <c r="BO83" s="54">
        <f t="shared" si="61"/>
        <v>211512.32705324877</v>
      </c>
      <c r="BQ83" s="122">
        <f t="shared" si="62"/>
        <v>6.1118160141716116E-2</v>
      </c>
      <c r="BR83" s="49">
        <f t="shared" si="62"/>
        <v>6.0544254199989211E-2</v>
      </c>
      <c r="BS83" s="49">
        <f t="shared" si="62"/>
        <v>7.8776218398449283E-2</v>
      </c>
      <c r="BT83" s="49">
        <f t="shared" si="63"/>
        <v>6.355030524233829E-2</v>
      </c>
      <c r="BV83" s="122">
        <f t="shared" si="64"/>
        <v>5.6996718775086608E-2</v>
      </c>
      <c r="BW83" s="49">
        <f t="shared" si="64"/>
        <v>5.6425041915640906E-2</v>
      </c>
      <c r="BX83" s="49">
        <f t="shared" si="64"/>
        <v>7.4586192161173681E-2</v>
      </c>
      <c r="BY83" s="49">
        <f t="shared" si="32"/>
        <v>5.9419417290206944E-2</v>
      </c>
      <c r="CA83" s="180">
        <v>137435.03044282997</v>
      </c>
      <c r="CB83" s="64">
        <v>142478.53680947146</v>
      </c>
      <c r="CC83" s="64">
        <v>116912.62170421332</v>
      </c>
      <c r="CD83" s="64">
        <v>134382.98446850129</v>
      </c>
      <c r="CF83" s="180">
        <v>136216.80054672051</v>
      </c>
      <c r="CG83" s="64">
        <v>141743.26639477891</v>
      </c>
      <c r="CH83" s="64">
        <v>116004.15651090789</v>
      </c>
      <c r="CI83" s="64">
        <v>133316.9720945968</v>
      </c>
      <c r="CK83" s="163">
        <v>142623.875</v>
      </c>
      <c r="CL83" s="60">
        <v>142069.916015625</v>
      </c>
    </row>
    <row r="84" spans="1:90">
      <c r="A84" s="9" t="s">
        <v>192</v>
      </c>
      <c r="B84" s="23" t="s">
        <v>193</v>
      </c>
      <c r="D84" s="131">
        <v>330843.47935593553</v>
      </c>
      <c r="E84" s="54">
        <v>188340.4375</v>
      </c>
      <c r="F84" s="124">
        <f t="shared" si="33"/>
        <v>1756.624778764972</v>
      </c>
      <c r="G84" s="131">
        <f t="shared" si="34"/>
        <v>312431.99385741749</v>
      </c>
      <c r="H84" s="54">
        <v>187473.50024414063</v>
      </c>
      <c r="I84" s="124">
        <f t="shared" si="35"/>
        <v>1666.5395026526282</v>
      </c>
      <c r="J84" s="49">
        <f t="shared" si="36"/>
        <v>5.8929577829728741E-2</v>
      </c>
      <c r="K84" s="49">
        <f t="shared" si="37"/>
        <v>5.40552900000002E-2</v>
      </c>
      <c r="M84" s="131">
        <f t="shared" si="38"/>
        <v>329990.71912820661</v>
      </c>
      <c r="N84" s="124">
        <f t="shared" si="39"/>
        <v>1752.0970191449546</v>
      </c>
      <c r="O84" s="49">
        <f t="shared" si="40"/>
        <v>2.5841945797198118E-3</v>
      </c>
      <c r="P84" s="49">
        <f t="shared" si="41"/>
        <v>2.5841945797195898E-3</v>
      </c>
      <c r="R84" s="131">
        <v>252215</v>
      </c>
      <c r="S84" s="54">
        <v>29331</v>
      </c>
      <c r="T84" s="54">
        <v>48890</v>
      </c>
      <c r="V84" s="124">
        <f t="shared" si="42"/>
        <v>48890</v>
      </c>
      <c r="W84" s="51">
        <f t="shared" si="43"/>
        <v>407.4793559355312</v>
      </c>
      <c r="Y84" s="176">
        <v>2.4616924018208142E-3</v>
      </c>
      <c r="Z84" s="61">
        <v>4.285915534125162E-2</v>
      </c>
      <c r="AA84" s="117">
        <f t="shared" si="44"/>
        <v>2</v>
      </c>
      <c r="AB84" s="63">
        <f t="shared" si="45"/>
        <v>251.59564890276491</v>
      </c>
      <c r="AC84" s="63">
        <f t="shared" si="45"/>
        <v>28.125562162228999</v>
      </c>
      <c r="AE84" s="124">
        <f t="shared" si="46"/>
        <v>0</v>
      </c>
      <c r="AF84" s="51">
        <v>0</v>
      </c>
      <c r="AG84" s="51">
        <f t="shared" si="47"/>
        <v>407.4793559355312</v>
      </c>
      <c r="AI84" s="124">
        <v>0</v>
      </c>
      <c r="AJ84" s="51">
        <f t="shared" si="48"/>
        <v>0</v>
      </c>
      <c r="AK84" s="51">
        <f t="shared" si="49"/>
        <v>407.4793559355312</v>
      </c>
      <c r="AM84" s="124">
        <f t="shared" si="50"/>
        <v>366.50789756254812</v>
      </c>
      <c r="AN84" s="51">
        <f t="shared" si="51"/>
        <v>40.971458372983108</v>
      </c>
      <c r="AO84" s="51">
        <f t="shared" si="52"/>
        <v>0</v>
      </c>
      <c r="AQ84" s="124">
        <f t="shared" si="53"/>
        <v>252582</v>
      </c>
      <c r="AR84" s="51">
        <f t="shared" si="53"/>
        <v>29372</v>
      </c>
      <c r="AS84" s="51">
        <f t="shared" si="54"/>
        <v>48890</v>
      </c>
      <c r="AU84" s="178">
        <f t="shared" si="55"/>
        <v>330844</v>
      </c>
      <c r="AW84" s="124">
        <f t="shared" si="56"/>
        <v>1341.0927751508489</v>
      </c>
      <c r="AX84" s="51">
        <f t="shared" si="56"/>
        <v>155.95163943483988</v>
      </c>
      <c r="AY84" s="51">
        <f t="shared" si="56"/>
        <v>259.58312855676576</v>
      </c>
      <c r="AZ84" s="65">
        <f t="shared" si="57"/>
        <v>1756.6275431424544</v>
      </c>
      <c r="BB84" s="131">
        <v>251595.64890276486</v>
      </c>
      <c r="BC84" s="54">
        <v>28125.562162229002</v>
      </c>
      <c r="BD84" s="54">
        <v>50269.508063212757</v>
      </c>
      <c r="BE84" s="54">
        <f t="shared" si="58"/>
        <v>329990.71912820661</v>
      </c>
      <c r="BG84" s="122">
        <f t="shared" si="59"/>
        <v>3.9203821748774459E-3</v>
      </c>
      <c r="BH84" s="49">
        <f t="shared" si="59"/>
        <v>4.4316903981563405E-2</v>
      </c>
      <c r="BI84" s="49">
        <f t="shared" si="59"/>
        <v>-2.7442243148233292E-2</v>
      </c>
      <c r="BJ84" s="49">
        <f t="shared" si="60"/>
        <v>2.5857723333784222E-3</v>
      </c>
      <c r="BL84" s="131">
        <v>239441</v>
      </c>
      <c r="BM84" s="54">
        <v>27704</v>
      </c>
      <c r="BN84" s="54">
        <v>45286.993857417474</v>
      </c>
      <c r="BO84" s="54">
        <f t="shared" si="61"/>
        <v>312431.99385741749</v>
      </c>
      <c r="BQ84" s="122">
        <f t="shared" si="62"/>
        <v>5.4881995982308807E-2</v>
      </c>
      <c r="BR84" s="49">
        <f t="shared" si="62"/>
        <v>6.0207912214842674E-2</v>
      </c>
      <c r="BS84" s="49">
        <f t="shared" si="62"/>
        <v>7.9559401843414701E-2</v>
      </c>
      <c r="BT84" s="49">
        <f t="shared" si="63"/>
        <v>5.8931244253381587E-2</v>
      </c>
      <c r="BV84" s="122">
        <f t="shared" si="64"/>
        <v>5.0026339305540235E-2</v>
      </c>
      <c r="BW84" s="49">
        <f t="shared" si="64"/>
        <v>5.5327740169707651E-2</v>
      </c>
      <c r="BX84" s="49">
        <f t="shared" si="64"/>
        <v>7.4590154252220708E-2</v>
      </c>
      <c r="BY84" s="49">
        <f t="shared" si="32"/>
        <v>5.4056948753050005E-2</v>
      </c>
      <c r="CA84" s="180">
        <v>190817.81296685091</v>
      </c>
      <c r="CB84" s="64">
        <v>202409.26920639488</v>
      </c>
      <c r="CC84" s="64">
        <v>170560.25338379154</v>
      </c>
      <c r="CD84" s="64">
        <v>188329.58613628196</v>
      </c>
      <c r="CF84" s="180">
        <v>189393.55872084387</v>
      </c>
      <c r="CG84" s="64">
        <v>201129.87898301071</v>
      </c>
      <c r="CH84" s="64">
        <v>169223.72924683415</v>
      </c>
      <c r="CI84" s="64">
        <v>186991.66527864028</v>
      </c>
      <c r="CK84" s="163">
        <v>188340.4375</v>
      </c>
      <c r="CL84" s="60">
        <v>187473.50024414063</v>
      </c>
    </row>
    <row r="85" spans="1:90">
      <c r="A85" s="9" t="s">
        <v>194</v>
      </c>
      <c r="B85" s="23" t="s">
        <v>195</v>
      </c>
      <c r="D85" s="131">
        <v>409639.59483418608</v>
      </c>
      <c r="E85" s="54">
        <v>218799.09375</v>
      </c>
      <c r="F85" s="124">
        <f t="shared" si="33"/>
        <v>1872.2179686093241</v>
      </c>
      <c r="G85" s="131">
        <f t="shared" si="34"/>
        <v>387330.30381263327</v>
      </c>
      <c r="H85" s="54">
        <v>218066.25219726563</v>
      </c>
      <c r="I85" s="124">
        <f t="shared" si="35"/>
        <v>1776.2047080180437</v>
      </c>
      <c r="J85" s="49">
        <f t="shared" si="36"/>
        <v>5.7597587387184346E-2</v>
      </c>
      <c r="K85" s="49">
        <f t="shared" si="37"/>
        <v>5.4055289999999756E-2</v>
      </c>
      <c r="M85" s="131">
        <f t="shared" si="38"/>
        <v>396921.34837026405</v>
      </c>
      <c r="N85" s="124">
        <f t="shared" si="39"/>
        <v>1814.0904588196634</v>
      </c>
      <c r="O85" s="49">
        <f t="shared" si="40"/>
        <v>3.2042233344571791E-2</v>
      </c>
      <c r="P85" s="49">
        <f t="shared" si="41"/>
        <v>3.2042233344571569E-2</v>
      </c>
      <c r="R85" s="131">
        <v>304330</v>
      </c>
      <c r="S85" s="54">
        <v>30582</v>
      </c>
      <c r="T85" s="54">
        <v>74553</v>
      </c>
      <c r="V85" s="124">
        <f t="shared" si="42"/>
        <v>74553</v>
      </c>
      <c r="W85" s="51">
        <f t="shared" si="43"/>
        <v>174.59483418607851</v>
      </c>
      <c r="Y85" s="176">
        <v>2.7914252868212586E-2</v>
      </c>
      <c r="Z85" s="61">
        <v>2.2228102091393254E-2</v>
      </c>
      <c r="AA85" s="117">
        <f t="shared" si="44"/>
        <v>2</v>
      </c>
      <c r="AB85" s="63">
        <f t="shared" si="45"/>
        <v>296.06555133448251</v>
      </c>
      <c r="AC85" s="63">
        <f t="shared" si="45"/>
        <v>29.917001829074923</v>
      </c>
      <c r="AE85" s="124">
        <f t="shared" si="46"/>
        <v>0</v>
      </c>
      <c r="AF85" s="51">
        <v>0</v>
      </c>
      <c r="AG85" s="51">
        <f t="shared" si="47"/>
        <v>174.59483418607851</v>
      </c>
      <c r="AI85" s="124">
        <v>0</v>
      </c>
      <c r="AJ85" s="51">
        <f t="shared" si="48"/>
        <v>0</v>
      </c>
      <c r="AK85" s="51">
        <f t="shared" si="49"/>
        <v>174.59483418607851</v>
      </c>
      <c r="AM85" s="124">
        <f t="shared" si="50"/>
        <v>158.57141844495695</v>
      </c>
      <c r="AN85" s="51">
        <f t="shared" si="51"/>
        <v>16.023415741121564</v>
      </c>
      <c r="AO85" s="51">
        <f t="shared" si="52"/>
        <v>0</v>
      </c>
      <c r="AQ85" s="124">
        <f t="shared" si="53"/>
        <v>304489</v>
      </c>
      <c r="AR85" s="51">
        <f t="shared" si="53"/>
        <v>30598</v>
      </c>
      <c r="AS85" s="51">
        <f t="shared" si="54"/>
        <v>74553</v>
      </c>
      <c r="AU85" s="178">
        <f t="shared" si="55"/>
        <v>409640</v>
      </c>
      <c r="AW85" s="124">
        <f t="shared" si="56"/>
        <v>1391.6373910940845</v>
      </c>
      <c r="AX85" s="51">
        <f t="shared" si="56"/>
        <v>139.84518617321743</v>
      </c>
      <c r="AY85" s="51">
        <f t="shared" si="56"/>
        <v>340.73724311300992</v>
      </c>
      <c r="AZ85" s="65">
        <f t="shared" si="57"/>
        <v>1872.2198203803118</v>
      </c>
      <c r="BB85" s="131">
        <v>296065.55133448256</v>
      </c>
      <c r="BC85" s="54">
        <v>29917.001829074921</v>
      </c>
      <c r="BD85" s="54">
        <v>70938.795206706549</v>
      </c>
      <c r="BE85" s="54">
        <f t="shared" si="58"/>
        <v>396921.34837026405</v>
      </c>
      <c r="BG85" s="122">
        <f t="shared" si="59"/>
        <v>2.8451296098278567E-2</v>
      </c>
      <c r="BH85" s="49">
        <f t="shared" si="59"/>
        <v>2.2762915041280918E-2</v>
      </c>
      <c r="BI85" s="49">
        <f t="shared" si="59"/>
        <v>5.0948212226640255E-2</v>
      </c>
      <c r="BJ85" s="49">
        <f t="shared" si="60"/>
        <v>3.2043254115602382E-2</v>
      </c>
      <c r="BL85" s="131">
        <v>289281</v>
      </c>
      <c r="BM85" s="54">
        <v>28904</v>
      </c>
      <c r="BN85" s="54">
        <v>69145.303812633283</v>
      </c>
      <c r="BO85" s="54">
        <f t="shared" si="61"/>
        <v>387330.30381263327</v>
      </c>
      <c r="BQ85" s="122">
        <f t="shared" si="62"/>
        <v>5.2571720921871901E-2</v>
      </c>
      <c r="BR85" s="49">
        <f t="shared" si="62"/>
        <v>5.8607805148076286E-2</v>
      </c>
      <c r="BS85" s="49">
        <f t="shared" si="62"/>
        <v>7.8207714612408719E-2</v>
      </c>
      <c r="BT85" s="49">
        <f t="shared" si="63"/>
        <v>5.7598633434472468E-2</v>
      </c>
      <c r="BV85" s="122">
        <f t="shared" si="64"/>
        <v>4.9046257076916122E-2</v>
      </c>
      <c r="BW85" s="49">
        <f t="shared" si="64"/>
        <v>5.5062124156600945E-2</v>
      </c>
      <c r="BX85" s="49">
        <f t="shared" si="64"/>
        <v>7.4596386054304409E-2</v>
      </c>
      <c r="BY85" s="49">
        <f t="shared" si="32"/>
        <v>5.4056332543677144E-2</v>
      </c>
      <c r="CA85" s="180">
        <v>224545.14315668694</v>
      </c>
      <c r="CB85" s="64">
        <v>215301.59796064769</v>
      </c>
      <c r="CC85" s="64">
        <v>240689.42289990431</v>
      </c>
      <c r="CD85" s="64">
        <v>226527.68376247719</v>
      </c>
      <c r="CF85" s="180">
        <v>223022.88141160333</v>
      </c>
      <c r="CG85" s="64">
        <v>214243.25061916644</v>
      </c>
      <c r="CH85" s="64">
        <v>239285.07194429892</v>
      </c>
      <c r="CI85" s="64">
        <v>225013.42299426047</v>
      </c>
      <c r="CK85" s="163">
        <v>218799.09375</v>
      </c>
      <c r="CL85" s="60">
        <v>218066.25219726563</v>
      </c>
    </row>
    <row r="86" spans="1:90">
      <c r="A86" s="9" t="s">
        <v>196</v>
      </c>
      <c r="B86" s="23" t="s">
        <v>197</v>
      </c>
      <c r="D86" s="131">
        <v>335495.65835025365</v>
      </c>
      <c r="E86" s="54">
        <v>192349.4375</v>
      </c>
      <c r="F86" s="124">
        <f t="shared" si="33"/>
        <v>1744.1988014664907</v>
      </c>
      <c r="G86" s="131">
        <f t="shared" si="34"/>
        <v>317147.46633029514</v>
      </c>
      <c r="H86" s="54">
        <v>191658.75146484375</v>
      </c>
      <c r="I86" s="124">
        <f t="shared" si="35"/>
        <v>1654.7507687822435</v>
      </c>
      <c r="J86" s="49">
        <f t="shared" si="36"/>
        <v>5.7853818705427384E-2</v>
      </c>
      <c r="K86" s="49">
        <f t="shared" si="37"/>
        <v>5.4055289999999978E-2</v>
      </c>
      <c r="M86" s="131">
        <f t="shared" si="38"/>
        <v>341163.25954818178</v>
      </c>
      <c r="N86" s="124">
        <f t="shared" si="39"/>
        <v>1773.6639315526036</v>
      </c>
      <c r="O86" s="49">
        <f t="shared" si="40"/>
        <v>-1.6612577818121421E-2</v>
      </c>
      <c r="P86" s="49">
        <f t="shared" si="41"/>
        <v>-1.6612577818121421E-2</v>
      </c>
      <c r="R86" s="131">
        <v>251270</v>
      </c>
      <c r="S86" s="54">
        <v>27132</v>
      </c>
      <c r="T86" s="54">
        <v>56861</v>
      </c>
      <c r="V86" s="124">
        <f t="shared" si="42"/>
        <v>56861</v>
      </c>
      <c r="W86" s="51">
        <f t="shared" si="43"/>
        <v>232.65835025365232</v>
      </c>
      <c r="Y86" s="176">
        <v>-2.0039949354690112E-2</v>
      </c>
      <c r="Z86" s="61">
        <v>7.0596597451260124E-3</v>
      </c>
      <c r="AA86" s="117">
        <f t="shared" si="44"/>
        <v>1</v>
      </c>
      <c r="AB86" s="63">
        <f t="shared" si="45"/>
        <v>256.40841158222429</v>
      </c>
      <c r="AC86" s="63">
        <f t="shared" si="45"/>
        <v>26.941800058664612</v>
      </c>
      <c r="AE86" s="124">
        <f t="shared" si="46"/>
        <v>232.65835025365232</v>
      </c>
      <c r="AF86" s="51">
        <v>0</v>
      </c>
      <c r="AG86" s="51">
        <f t="shared" si="47"/>
        <v>0</v>
      </c>
      <c r="AI86" s="124">
        <v>0</v>
      </c>
      <c r="AJ86" s="51">
        <f t="shared" si="48"/>
        <v>0</v>
      </c>
      <c r="AK86" s="51">
        <f t="shared" si="49"/>
        <v>0</v>
      </c>
      <c r="AM86" s="124">
        <f t="shared" si="50"/>
        <v>0</v>
      </c>
      <c r="AN86" s="51">
        <f t="shared" si="51"/>
        <v>0</v>
      </c>
      <c r="AO86" s="51">
        <f t="shared" si="52"/>
        <v>0</v>
      </c>
      <c r="AQ86" s="124">
        <f t="shared" si="53"/>
        <v>251503</v>
      </c>
      <c r="AR86" s="51">
        <f t="shared" si="53"/>
        <v>27132</v>
      </c>
      <c r="AS86" s="51">
        <f t="shared" si="54"/>
        <v>56861</v>
      </c>
      <c r="AU86" s="178">
        <f t="shared" si="55"/>
        <v>335496</v>
      </c>
      <c r="AW86" s="124">
        <f t="shared" si="56"/>
        <v>1307.5317675415611</v>
      </c>
      <c r="AX86" s="51">
        <f t="shared" si="56"/>
        <v>141.05578031648781</v>
      </c>
      <c r="AY86" s="51">
        <f t="shared" si="56"/>
        <v>295.61302980155585</v>
      </c>
      <c r="AZ86" s="65">
        <f t="shared" si="57"/>
        <v>1744.2005776596045</v>
      </c>
      <c r="BB86" s="131">
        <v>256408.41158222433</v>
      </c>
      <c r="BC86" s="54">
        <v>26941.800058664616</v>
      </c>
      <c r="BD86" s="54">
        <v>57813.047907292821</v>
      </c>
      <c r="BE86" s="54">
        <f t="shared" si="58"/>
        <v>341163.25954818178</v>
      </c>
      <c r="BG86" s="122">
        <f t="shared" si="59"/>
        <v>-1.9131242816701755E-2</v>
      </c>
      <c r="BH86" s="49">
        <f t="shared" si="59"/>
        <v>7.0596597451257903E-3</v>
      </c>
      <c r="BI86" s="49">
        <f t="shared" si="59"/>
        <v>-1.6467699624131527E-2</v>
      </c>
      <c r="BJ86" s="49">
        <f t="shared" si="60"/>
        <v>-1.6611576392156602E-2</v>
      </c>
      <c r="BL86" s="131">
        <v>238787</v>
      </c>
      <c r="BM86" s="54">
        <v>25637</v>
      </c>
      <c r="BN86" s="54">
        <v>52723.466330295145</v>
      </c>
      <c r="BO86" s="54">
        <f t="shared" si="61"/>
        <v>317147.46633029514</v>
      </c>
      <c r="BQ86" s="122">
        <f t="shared" si="62"/>
        <v>5.3252480243899392E-2</v>
      </c>
      <c r="BR86" s="49">
        <f t="shared" si="62"/>
        <v>5.8314155322385597E-2</v>
      </c>
      <c r="BS86" s="49">
        <f t="shared" si="62"/>
        <v>7.8476131364060286E-2</v>
      </c>
      <c r="BT86" s="49">
        <f t="shared" si="63"/>
        <v>5.7854895963745934E-2</v>
      </c>
      <c r="BV86" s="122">
        <f t="shared" si="64"/>
        <v>4.9470473969001283E-2</v>
      </c>
      <c r="BW86" s="49">
        <f t="shared" si="64"/>
        <v>5.4513973645798464E-2</v>
      </c>
      <c r="BX86" s="49">
        <f t="shared" si="64"/>
        <v>7.4603552307610066E-2</v>
      </c>
      <c r="BY86" s="49">
        <f t="shared" si="32"/>
        <v>5.405636339011255E-2</v>
      </c>
      <c r="CA86" s="180">
        <v>194467.95895637022</v>
      </c>
      <c r="CB86" s="64">
        <v>193890.17113771816</v>
      </c>
      <c r="CC86" s="64">
        <v>196154.85569418449</v>
      </c>
      <c r="CD86" s="64">
        <v>194705.88641207039</v>
      </c>
      <c r="CF86" s="180">
        <v>193093.1328010789</v>
      </c>
      <c r="CG86" s="64">
        <v>192828.73909694463</v>
      </c>
      <c r="CH86" s="64">
        <v>195009.44353811559</v>
      </c>
      <c r="CI86" s="64">
        <v>193388.57541603406</v>
      </c>
      <c r="CK86" s="163">
        <v>192349.4375</v>
      </c>
      <c r="CL86" s="60">
        <v>191658.75146484375</v>
      </c>
    </row>
    <row r="87" spans="1:90">
      <c r="A87" s="9" t="s">
        <v>198</v>
      </c>
      <c r="B87" s="23" t="s">
        <v>199</v>
      </c>
      <c r="D87" s="131">
        <v>292559</v>
      </c>
      <c r="E87" s="54">
        <v>178487.765625</v>
      </c>
      <c r="F87" s="124">
        <f t="shared" si="33"/>
        <v>1639.0983380601103</v>
      </c>
      <c r="G87" s="131">
        <f t="shared" si="34"/>
        <v>275861.75813688617</v>
      </c>
      <c r="H87" s="54">
        <v>177842.75146484375</v>
      </c>
      <c r="I87" s="124">
        <f t="shared" si="35"/>
        <v>1551.155477885299</v>
      </c>
      <c r="J87" s="49">
        <f t="shared" si="36"/>
        <v>6.0527569953456428E-2</v>
      </c>
      <c r="K87" s="49">
        <f t="shared" si="37"/>
        <v>5.6695064697643627E-2</v>
      </c>
      <c r="M87" s="131">
        <f t="shared" si="38"/>
        <v>300616.40781459957</v>
      </c>
      <c r="N87" s="124">
        <f t="shared" si="39"/>
        <v>1684.2409717100159</v>
      </c>
      <c r="O87" s="49">
        <f t="shared" si="40"/>
        <v>-2.680295421389256E-2</v>
      </c>
      <c r="P87" s="49">
        <f t="shared" si="41"/>
        <v>-2.680295421389256E-2</v>
      </c>
      <c r="R87" s="131">
        <v>217945</v>
      </c>
      <c r="S87" s="54">
        <v>24413</v>
      </c>
      <c r="T87" s="54">
        <v>50201</v>
      </c>
      <c r="V87" s="124">
        <f t="shared" si="42"/>
        <v>50201</v>
      </c>
      <c r="W87" s="51">
        <f t="shared" si="43"/>
        <v>0</v>
      </c>
      <c r="Y87" s="176">
        <v>-4.1916113305861868E-2</v>
      </c>
      <c r="Z87" s="61">
        <v>3.0910953941853947E-2</v>
      </c>
      <c r="AA87" s="117">
        <f t="shared" si="44"/>
        <v>1</v>
      </c>
      <c r="AB87" s="63">
        <f t="shared" si="45"/>
        <v>227.48008084346114</v>
      </c>
      <c r="AC87" s="63">
        <f t="shared" si="45"/>
        <v>23.680997768675329</v>
      </c>
      <c r="AE87" s="124">
        <f t="shared" si="46"/>
        <v>0</v>
      </c>
      <c r="AF87" s="51">
        <v>0</v>
      </c>
      <c r="AG87" s="51">
        <f t="shared" si="47"/>
        <v>0</v>
      </c>
      <c r="AI87" s="124">
        <v>0</v>
      </c>
      <c r="AJ87" s="51">
        <f t="shared" si="48"/>
        <v>0</v>
      </c>
      <c r="AK87" s="51">
        <f t="shared" si="49"/>
        <v>0</v>
      </c>
      <c r="AM87" s="124">
        <f t="shared" si="50"/>
        <v>0</v>
      </c>
      <c r="AN87" s="51">
        <f t="shared" si="51"/>
        <v>0</v>
      </c>
      <c r="AO87" s="51">
        <f t="shared" si="52"/>
        <v>0</v>
      </c>
      <c r="AQ87" s="124">
        <f t="shared" si="53"/>
        <v>217945</v>
      </c>
      <c r="AR87" s="51">
        <f t="shared" si="53"/>
        <v>24413</v>
      </c>
      <c r="AS87" s="51">
        <f t="shared" si="54"/>
        <v>50201</v>
      </c>
      <c r="AU87" s="178">
        <f t="shared" si="55"/>
        <v>292559</v>
      </c>
      <c r="AW87" s="124">
        <f t="shared" si="56"/>
        <v>1221.0640837865549</v>
      </c>
      <c r="AX87" s="51">
        <f t="shared" si="56"/>
        <v>136.77688167877753</v>
      </c>
      <c r="AY87" s="51">
        <f t="shared" si="56"/>
        <v>281.25737259477779</v>
      </c>
      <c r="AZ87" s="65">
        <f t="shared" si="57"/>
        <v>1639.0983380601103</v>
      </c>
      <c r="BB87" s="131">
        <v>227480.0808434611</v>
      </c>
      <c r="BC87" s="54">
        <v>23680.997768675334</v>
      </c>
      <c r="BD87" s="54">
        <v>49455.329202463123</v>
      </c>
      <c r="BE87" s="54">
        <f t="shared" si="58"/>
        <v>300616.40781459957</v>
      </c>
      <c r="BG87" s="122">
        <f t="shared" si="59"/>
        <v>-4.1916113305861757E-2</v>
      </c>
      <c r="BH87" s="49">
        <f t="shared" si="59"/>
        <v>3.0910953941853725E-2</v>
      </c>
      <c r="BI87" s="49">
        <f t="shared" si="59"/>
        <v>1.5077663207623271E-2</v>
      </c>
      <c r="BJ87" s="49">
        <f t="shared" si="60"/>
        <v>-2.680295421389256E-2</v>
      </c>
      <c r="BL87" s="131">
        <v>206246</v>
      </c>
      <c r="BM87" s="54">
        <v>23068</v>
      </c>
      <c r="BN87" s="54">
        <v>46547.758136886165</v>
      </c>
      <c r="BO87" s="54">
        <f t="shared" si="61"/>
        <v>275861.75813688617</v>
      </c>
      <c r="BQ87" s="122">
        <f t="shared" si="62"/>
        <v>5.6723524335017483E-2</v>
      </c>
      <c r="BR87" s="49">
        <f t="shared" si="62"/>
        <v>5.830587827293221E-2</v>
      </c>
      <c r="BS87" s="49">
        <f t="shared" si="62"/>
        <v>7.8483733896925756E-2</v>
      </c>
      <c r="BT87" s="49">
        <f t="shared" si="63"/>
        <v>6.0527569953456428E-2</v>
      </c>
      <c r="BV87" s="122">
        <f t="shared" si="64"/>
        <v>5.2904766034247652E-2</v>
      </c>
      <c r="BW87" s="49">
        <f t="shared" si="64"/>
        <v>5.4481401705183341E-2</v>
      </c>
      <c r="BX87" s="49">
        <f t="shared" si="64"/>
        <v>7.4586339151544667E-2</v>
      </c>
      <c r="BY87" s="49">
        <f t="shared" si="32"/>
        <v>5.6695064697643627E-2</v>
      </c>
      <c r="CA87" s="180">
        <v>172527.83070524185</v>
      </c>
      <c r="CB87" s="64">
        <v>170423.38299900378</v>
      </c>
      <c r="CC87" s="64">
        <v>167797.81233076664</v>
      </c>
      <c r="CD87" s="64">
        <v>171565.3210462064</v>
      </c>
      <c r="CF87" s="180">
        <v>170996.40935310078</v>
      </c>
      <c r="CG87" s="64">
        <v>169398.4248609645</v>
      </c>
      <c r="CH87" s="64">
        <v>166550.76892413749</v>
      </c>
      <c r="CI87" s="64">
        <v>170136.21390574737</v>
      </c>
      <c r="CK87" s="163">
        <v>178487.765625</v>
      </c>
      <c r="CL87" s="60">
        <v>177842.75146484375</v>
      </c>
    </row>
    <row r="88" spans="1:90">
      <c r="A88" s="9" t="s">
        <v>200</v>
      </c>
      <c r="B88" s="23" t="s">
        <v>201</v>
      </c>
      <c r="D88" s="131">
        <v>994915</v>
      </c>
      <c r="E88" s="54">
        <v>575628.9375</v>
      </c>
      <c r="F88" s="124">
        <f t="shared" si="33"/>
        <v>1728.3964289929397</v>
      </c>
      <c r="G88" s="131">
        <f t="shared" si="34"/>
        <v>928189.98669377528</v>
      </c>
      <c r="H88" s="54">
        <v>571256.65789794922</v>
      </c>
      <c r="I88" s="124">
        <f t="shared" si="35"/>
        <v>1624.8213020557735</v>
      </c>
      <c r="J88" s="49">
        <f t="shared" si="36"/>
        <v>7.1887236732535831E-2</v>
      </c>
      <c r="K88" s="49">
        <f t="shared" si="37"/>
        <v>6.374554962205381E-2</v>
      </c>
      <c r="M88" s="131">
        <f t="shared" si="38"/>
        <v>1036847.4557669121</v>
      </c>
      <c r="N88" s="124">
        <f t="shared" si="39"/>
        <v>1801.2427593894411</v>
      </c>
      <c r="O88" s="49">
        <f t="shared" si="40"/>
        <v>-4.0442261331389839E-2</v>
      </c>
      <c r="P88" s="49">
        <f t="shared" si="41"/>
        <v>-4.0442261331389728E-2</v>
      </c>
      <c r="R88" s="131">
        <v>734420</v>
      </c>
      <c r="S88" s="54">
        <v>84388</v>
      </c>
      <c r="T88" s="54">
        <v>176107</v>
      </c>
      <c r="V88" s="124">
        <f t="shared" si="42"/>
        <v>176107</v>
      </c>
      <c r="W88" s="51">
        <f t="shared" si="43"/>
        <v>0</v>
      </c>
      <c r="Y88" s="176">
        <v>-4.9900009488836217E-2</v>
      </c>
      <c r="Z88" s="61">
        <v>2.6644352368750734E-2</v>
      </c>
      <c r="AA88" s="117">
        <f t="shared" si="44"/>
        <v>1</v>
      </c>
      <c r="AB88" s="63">
        <f t="shared" si="45"/>
        <v>772.99232431827977</v>
      </c>
      <c r="AC88" s="63">
        <f t="shared" si="45"/>
        <v>82.197890443066953</v>
      </c>
      <c r="AE88" s="124">
        <f t="shared" si="46"/>
        <v>0</v>
      </c>
      <c r="AF88" s="51">
        <v>0</v>
      </c>
      <c r="AG88" s="51">
        <f t="shared" si="47"/>
        <v>0</v>
      </c>
      <c r="AI88" s="124">
        <v>0</v>
      </c>
      <c r="AJ88" s="51">
        <f t="shared" si="48"/>
        <v>0</v>
      </c>
      <c r="AK88" s="51">
        <f t="shared" si="49"/>
        <v>0</v>
      </c>
      <c r="AM88" s="124">
        <f t="shared" si="50"/>
        <v>0</v>
      </c>
      <c r="AN88" s="51">
        <f t="shared" si="51"/>
        <v>0</v>
      </c>
      <c r="AO88" s="51">
        <f t="shared" si="52"/>
        <v>0</v>
      </c>
      <c r="AQ88" s="124">
        <f t="shared" si="53"/>
        <v>734420</v>
      </c>
      <c r="AR88" s="51">
        <f t="shared" si="53"/>
        <v>84388</v>
      </c>
      <c r="AS88" s="51">
        <f t="shared" si="54"/>
        <v>176107</v>
      </c>
      <c r="AU88" s="178">
        <f t="shared" si="55"/>
        <v>994915</v>
      </c>
      <c r="AW88" s="124">
        <f t="shared" si="56"/>
        <v>1275.8566363769717</v>
      </c>
      <c r="AX88" s="51">
        <f t="shared" si="56"/>
        <v>146.60138589714316</v>
      </c>
      <c r="AY88" s="51">
        <f t="shared" si="56"/>
        <v>305.93840671882481</v>
      </c>
      <c r="AZ88" s="65">
        <f t="shared" si="57"/>
        <v>1728.3964289929397</v>
      </c>
      <c r="BB88" s="131">
        <v>772992.32431827975</v>
      </c>
      <c r="BC88" s="54">
        <v>82197.890443066965</v>
      </c>
      <c r="BD88" s="54">
        <v>181657.24100556539</v>
      </c>
      <c r="BE88" s="54">
        <f t="shared" si="58"/>
        <v>1036847.4557669121</v>
      </c>
      <c r="BG88" s="122">
        <f t="shared" si="59"/>
        <v>-4.9900009488836217E-2</v>
      </c>
      <c r="BH88" s="49">
        <f t="shared" si="59"/>
        <v>2.6644352368750512E-2</v>
      </c>
      <c r="BI88" s="49">
        <f t="shared" si="59"/>
        <v>-3.055337059421348E-2</v>
      </c>
      <c r="BJ88" s="49">
        <f t="shared" si="60"/>
        <v>-4.0442261331389839E-2</v>
      </c>
      <c r="BL88" s="131">
        <v>686134</v>
      </c>
      <c r="BM88" s="54">
        <v>79419</v>
      </c>
      <c r="BN88" s="54">
        <v>162636.98669377528</v>
      </c>
      <c r="BO88" s="54">
        <f t="shared" si="61"/>
        <v>928189.98669377528</v>
      </c>
      <c r="BQ88" s="122">
        <f t="shared" si="62"/>
        <v>7.0374008575584401E-2</v>
      </c>
      <c r="BR88" s="49">
        <f t="shared" si="62"/>
        <v>6.2566892053538936E-2</v>
      </c>
      <c r="BS88" s="49">
        <f t="shared" si="62"/>
        <v>8.2822570560699305E-2</v>
      </c>
      <c r="BT88" s="49">
        <f t="shared" si="63"/>
        <v>7.1887236732535831E-2</v>
      </c>
      <c r="BV88" s="122">
        <f t="shared" si="64"/>
        <v>6.2243815426181959E-2</v>
      </c>
      <c r="BW88" s="49">
        <f t="shared" si="64"/>
        <v>5.4495999078426394E-2</v>
      </c>
      <c r="BX88" s="49">
        <f t="shared" si="64"/>
        <v>7.4597822412239667E-2</v>
      </c>
      <c r="BY88" s="49">
        <f t="shared" si="32"/>
        <v>6.374554962205381E-2</v>
      </c>
      <c r="CA88" s="180">
        <v>586260.95248404727</v>
      </c>
      <c r="CB88" s="64">
        <v>591547.81827727682</v>
      </c>
      <c r="CC88" s="64">
        <v>616347.88659456687</v>
      </c>
      <c r="CD88" s="64">
        <v>591741.04273876373</v>
      </c>
      <c r="CF88" s="180">
        <v>581939.99142357137</v>
      </c>
      <c r="CG88" s="64">
        <v>588244.94599623885</v>
      </c>
      <c r="CH88" s="64">
        <v>611886.38253732177</v>
      </c>
      <c r="CI88" s="64">
        <v>587381.88615374407</v>
      </c>
      <c r="CK88" s="163">
        <v>575628.9375</v>
      </c>
      <c r="CL88" s="60">
        <v>571256.65789794922</v>
      </c>
    </row>
    <row r="89" spans="1:90">
      <c r="A89" s="9" t="s">
        <v>202</v>
      </c>
      <c r="B89" s="23" t="s">
        <v>203</v>
      </c>
      <c r="D89" s="131">
        <v>541955.72022518923</v>
      </c>
      <c r="E89" s="54">
        <v>311223.875</v>
      </c>
      <c r="F89" s="124">
        <f t="shared" si="33"/>
        <v>1741.3693606417221</v>
      </c>
      <c r="G89" s="131">
        <f t="shared" si="34"/>
        <v>512143.20651241334</v>
      </c>
      <c r="H89" s="54">
        <v>310001.58166503906</v>
      </c>
      <c r="I89" s="124">
        <f t="shared" si="35"/>
        <v>1652.0664306345091</v>
      </c>
      <c r="J89" s="49">
        <f t="shared" si="36"/>
        <v>5.8211284136311825E-2</v>
      </c>
      <c r="K89" s="49">
        <f t="shared" si="37"/>
        <v>5.4055289999999756E-2</v>
      </c>
      <c r="M89" s="131">
        <f t="shared" si="38"/>
        <v>555706.8123617532</v>
      </c>
      <c r="N89" s="124">
        <f t="shared" si="39"/>
        <v>1785.5532849520403</v>
      </c>
      <c r="O89" s="49">
        <f t="shared" si="40"/>
        <v>-2.4745228654156404E-2</v>
      </c>
      <c r="P89" s="49">
        <f t="shared" si="41"/>
        <v>-2.4745228654156293E-2</v>
      </c>
      <c r="R89" s="131">
        <v>414261</v>
      </c>
      <c r="S89" s="54">
        <v>45891</v>
      </c>
      <c r="T89" s="54">
        <v>81180</v>
      </c>
      <c r="V89" s="124">
        <f t="shared" si="42"/>
        <v>81180</v>
      </c>
      <c r="W89" s="51">
        <f t="shared" si="43"/>
        <v>623.7202251892304</v>
      </c>
      <c r="Y89" s="176">
        <v>-3.2413669550371726E-2</v>
      </c>
      <c r="Z89" s="61">
        <v>2.1559934947144255E-2</v>
      </c>
      <c r="AA89" s="117">
        <f t="shared" si="44"/>
        <v>1</v>
      </c>
      <c r="AB89" s="63">
        <f t="shared" si="45"/>
        <v>428.13854119610892</v>
      </c>
      <c r="AC89" s="63">
        <f t="shared" si="45"/>
        <v>44.92247437481425</v>
      </c>
      <c r="AE89" s="124">
        <f t="shared" si="46"/>
        <v>623.7202251892304</v>
      </c>
      <c r="AF89" s="51">
        <v>0</v>
      </c>
      <c r="AG89" s="51">
        <f t="shared" si="47"/>
        <v>0</v>
      </c>
      <c r="AI89" s="124">
        <v>0</v>
      </c>
      <c r="AJ89" s="51">
        <f t="shared" si="48"/>
        <v>0</v>
      </c>
      <c r="AK89" s="51">
        <f t="shared" si="49"/>
        <v>0</v>
      </c>
      <c r="AM89" s="124">
        <f t="shared" si="50"/>
        <v>0</v>
      </c>
      <c r="AN89" s="51">
        <f t="shared" si="51"/>
        <v>0</v>
      </c>
      <c r="AO89" s="51">
        <f t="shared" si="52"/>
        <v>0</v>
      </c>
      <c r="AQ89" s="124">
        <f t="shared" si="53"/>
        <v>414885</v>
      </c>
      <c r="AR89" s="51">
        <f t="shared" si="53"/>
        <v>45891</v>
      </c>
      <c r="AS89" s="51">
        <f t="shared" si="54"/>
        <v>81180</v>
      </c>
      <c r="AU89" s="178">
        <f t="shared" si="55"/>
        <v>541956</v>
      </c>
      <c r="AW89" s="124">
        <f t="shared" si="56"/>
        <v>1333.0757481250434</v>
      </c>
      <c r="AX89" s="51">
        <f t="shared" si="56"/>
        <v>147.45334046110696</v>
      </c>
      <c r="AY89" s="51">
        <f t="shared" si="56"/>
        <v>260.84117100591976</v>
      </c>
      <c r="AZ89" s="65">
        <f t="shared" si="57"/>
        <v>1741.3702595920702</v>
      </c>
      <c r="BB89" s="131">
        <v>428138.54119610891</v>
      </c>
      <c r="BC89" s="54">
        <v>44922.474374814243</v>
      </c>
      <c r="BD89" s="54">
        <v>82645.796790830063</v>
      </c>
      <c r="BE89" s="54">
        <f t="shared" si="58"/>
        <v>555706.8123617532</v>
      </c>
      <c r="BG89" s="122">
        <f t="shared" si="59"/>
        <v>-3.0956197400687002E-2</v>
      </c>
      <c r="BH89" s="49">
        <f t="shared" si="59"/>
        <v>2.1559934947144477E-2</v>
      </c>
      <c r="BI89" s="49">
        <f t="shared" si="59"/>
        <v>-1.7735890362819973E-2</v>
      </c>
      <c r="BJ89" s="49">
        <f t="shared" si="60"/>
        <v>-2.474472519656945E-2</v>
      </c>
      <c r="BL89" s="131">
        <v>393547</v>
      </c>
      <c r="BM89" s="54">
        <v>43348</v>
      </c>
      <c r="BN89" s="54">
        <v>75248.206512413308</v>
      </c>
      <c r="BO89" s="54">
        <f t="shared" si="61"/>
        <v>512143.20651241334</v>
      </c>
      <c r="BQ89" s="122">
        <f t="shared" si="62"/>
        <v>5.4219699298940105E-2</v>
      </c>
      <c r="BR89" s="49">
        <f t="shared" si="62"/>
        <v>5.8664759619821094E-2</v>
      </c>
      <c r="BS89" s="49">
        <f t="shared" si="62"/>
        <v>7.8829699238189166E-2</v>
      </c>
      <c r="BT89" s="49">
        <f t="shared" si="63"/>
        <v>5.8211830418693822E-2</v>
      </c>
      <c r="BV89" s="122">
        <f t="shared" si="64"/>
        <v>5.0079381619142493E-2</v>
      </c>
      <c r="BW89" s="49">
        <f t="shared" si="64"/>
        <v>5.4506984514548718E-2</v>
      </c>
      <c r="BX89" s="49">
        <f t="shared" si="64"/>
        <v>7.4592728822803434E-2</v>
      </c>
      <c r="BY89" s="49">
        <f t="shared" si="32"/>
        <v>5.4055834136925274E-2</v>
      </c>
      <c r="CA89" s="180">
        <v>324713.32645912748</v>
      </c>
      <c r="CB89" s="64">
        <v>323290.43439921545</v>
      </c>
      <c r="CC89" s="64">
        <v>280410.30407585873</v>
      </c>
      <c r="CD89" s="64">
        <v>317148.41636058548</v>
      </c>
      <c r="CF89" s="180">
        <v>321080.4644721825</v>
      </c>
      <c r="CG89" s="64">
        <v>320869.21383592772</v>
      </c>
      <c r="CH89" s="64">
        <v>277852.40167524002</v>
      </c>
      <c r="CI89" s="64">
        <v>313927.7351114403</v>
      </c>
      <c r="CK89" s="163">
        <v>311223.875</v>
      </c>
      <c r="CL89" s="60">
        <v>310001.58166503906</v>
      </c>
    </row>
    <row r="90" spans="1:90">
      <c r="A90" s="9" t="s">
        <v>204</v>
      </c>
      <c r="B90" s="23" t="s">
        <v>205</v>
      </c>
      <c r="D90" s="131">
        <v>361816</v>
      </c>
      <c r="E90" s="54">
        <v>218123.328125</v>
      </c>
      <c r="F90" s="124">
        <f t="shared" si="33"/>
        <v>1658.7680149124353</v>
      </c>
      <c r="G90" s="131">
        <f t="shared" si="34"/>
        <v>340413.64841262001</v>
      </c>
      <c r="H90" s="54">
        <v>217891.49946594238</v>
      </c>
      <c r="I90" s="124">
        <f t="shared" si="35"/>
        <v>1562.3080718934998</v>
      </c>
      <c r="J90" s="49">
        <f t="shared" si="36"/>
        <v>6.2871602496495482E-2</v>
      </c>
      <c r="K90" s="49">
        <f t="shared" si="37"/>
        <v>6.174194754177198E-2</v>
      </c>
      <c r="M90" s="131">
        <f t="shared" si="38"/>
        <v>374578.44238170137</v>
      </c>
      <c r="N90" s="124">
        <f t="shared" si="39"/>
        <v>1717.2782278796039</v>
      </c>
      <c r="O90" s="49">
        <f t="shared" si="40"/>
        <v>-3.407148126452042E-2</v>
      </c>
      <c r="P90" s="49">
        <f t="shared" si="41"/>
        <v>-3.4071481264520309E-2</v>
      </c>
      <c r="R90" s="131">
        <v>274711</v>
      </c>
      <c r="S90" s="54">
        <v>29091</v>
      </c>
      <c r="T90" s="54">
        <v>58014</v>
      </c>
      <c r="V90" s="124">
        <f t="shared" si="42"/>
        <v>58014</v>
      </c>
      <c r="W90" s="51">
        <f t="shared" si="43"/>
        <v>0</v>
      </c>
      <c r="Y90" s="176">
        <v>-4.9899224747556814E-2</v>
      </c>
      <c r="Z90" s="61">
        <v>3.671446043893134E-2</v>
      </c>
      <c r="AA90" s="117">
        <f t="shared" si="44"/>
        <v>1</v>
      </c>
      <c r="AB90" s="63">
        <f t="shared" si="45"/>
        <v>289.1388020676111</v>
      </c>
      <c r="AC90" s="63">
        <f t="shared" si="45"/>
        <v>28.060764183498755</v>
      </c>
      <c r="AE90" s="124">
        <f t="shared" si="46"/>
        <v>0</v>
      </c>
      <c r="AF90" s="51">
        <v>0</v>
      </c>
      <c r="AG90" s="51">
        <f t="shared" si="47"/>
        <v>0</v>
      </c>
      <c r="AI90" s="124">
        <v>0</v>
      </c>
      <c r="AJ90" s="51">
        <f t="shared" si="48"/>
        <v>0</v>
      </c>
      <c r="AK90" s="51">
        <f t="shared" si="49"/>
        <v>0</v>
      </c>
      <c r="AM90" s="124">
        <f t="shared" si="50"/>
        <v>0</v>
      </c>
      <c r="AN90" s="51">
        <f t="shared" si="51"/>
        <v>0</v>
      </c>
      <c r="AO90" s="51">
        <f t="shared" si="52"/>
        <v>0</v>
      </c>
      <c r="AQ90" s="124">
        <f t="shared" si="53"/>
        <v>274711</v>
      </c>
      <c r="AR90" s="51">
        <f t="shared" si="53"/>
        <v>29091</v>
      </c>
      <c r="AS90" s="51">
        <f t="shared" si="54"/>
        <v>58014</v>
      </c>
      <c r="AU90" s="178">
        <f t="shared" si="55"/>
        <v>361816</v>
      </c>
      <c r="AW90" s="124">
        <f t="shared" si="56"/>
        <v>1259.4297105285837</v>
      </c>
      <c r="AX90" s="51">
        <f t="shared" si="56"/>
        <v>133.36950362012087</v>
      </c>
      <c r="AY90" s="51">
        <f t="shared" si="56"/>
        <v>265.96880076373083</v>
      </c>
      <c r="AZ90" s="65">
        <f t="shared" si="57"/>
        <v>1658.7680149124353</v>
      </c>
      <c r="BB90" s="131">
        <v>289138.80206761108</v>
      </c>
      <c r="BC90" s="54">
        <v>28060.764183498755</v>
      </c>
      <c r="BD90" s="54">
        <v>57378.876130591561</v>
      </c>
      <c r="BE90" s="54">
        <f t="shared" si="58"/>
        <v>374578.44238170137</v>
      </c>
      <c r="BG90" s="122">
        <f t="shared" si="59"/>
        <v>-4.9899224747556814E-2</v>
      </c>
      <c r="BH90" s="49">
        <f t="shared" si="59"/>
        <v>3.671446043893134E-2</v>
      </c>
      <c r="BI90" s="49">
        <f t="shared" si="59"/>
        <v>1.1068949276087814E-2</v>
      </c>
      <c r="BJ90" s="49">
        <f t="shared" si="60"/>
        <v>-3.407148126452042E-2</v>
      </c>
      <c r="BL90" s="131">
        <v>258926</v>
      </c>
      <c r="BM90" s="54">
        <v>27558</v>
      </c>
      <c r="BN90" s="54">
        <v>53929.64841262003</v>
      </c>
      <c r="BO90" s="54">
        <f t="shared" si="61"/>
        <v>340413.64841262001</v>
      </c>
      <c r="BQ90" s="122">
        <f t="shared" si="62"/>
        <v>6.0963364049960278E-2</v>
      </c>
      <c r="BR90" s="49">
        <f t="shared" si="62"/>
        <v>5.5628129762682388E-2</v>
      </c>
      <c r="BS90" s="49">
        <f t="shared" si="62"/>
        <v>7.5734808358665084E-2</v>
      </c>
      <c r="BT90" s="49">
        <f t="shared" si="63"/>
        <v>6.2871602496495482E-2</v>
      </c>
      <c r="BV90" s="122">
        <f t="shared" si="64"/>
        <v>5.9835737233923325E-2</v>
      </c>
      <c r="BW90" s="49">
        <f t="shared" si="64"/>
        <v>5.4506173409411662E-2</v>
      </c>
      <c r="BX90" s="49">
        <f t="shared" si="64"/>
        <v>7.4591481964981776E-2</v>
      </c>
      <c r="BY90" s="49">
        <f t="shared" si="32"/>
        <v>6.174194754177198E-2</v>
      </c>
      <c r="CA90" s="180">
        <v>219291.68526964306</v>
      </c>
      <c r="CB90" s="64">
        <v>201942.94211770635</v>
      </c>
      <c r="CC90" s="64">
        <v>194681.74702255917</v>
      </c>
      <c r="CD90" s="64">
        <v>213776.32442417697</v>
      </c>
      <c r="CF90" s="180">
        <v>217344.0951953608</v>
      </c>
      <c r="CG90" s="64">
        <v>200907.5790114447</v>
      </c>
      <c r="CH90" s="64">
        <v>193395.23137363896</v>
      </c>
      <c r="CI90" s="64">
        <v>212091.3997855451</v>
      </c>
      <c r="CK90" s="163">
        <v>218123.328125</v>
      </c>
      <c r="CL90" s="60">
        <v>217891.49946594238</v>
      </c>
    </row>
    <row r="91" spans="1:90">
      <c r="A91" s="9" t="s">
        <v>206</v>
      </c>
      <c r="B91" s="23" t="s">
        <v>207</v>
      </c>
      <c r="D91" s="131">
        <v>472443.59747937653</v>
      </c>
      <c r="E91" s="54">
        <v>288329.125</v>
      </c>
      <c r="F91" s="124">
        <f t="shared" si="33"/>
        <v>1638.5566233705197</v>
      </c>
      <c r="G91" s="131">
        <f t="shared" si="34"/>
        <v>447001.94895947055</v>
      </c>
      <c r="H91" s="54">
        <v>287548.66461181641</v>
      </c>
      <c r="I91" s="124">
        <f t="shared" si="35"/>
        <v>1554.5262558006038</v>
      </c>
      <c r="J91" s="49">
        <f t="shared" si="36"/>
        <v>5.6916191482227152E-2</v>
      </c>
      <c r="K91" s="49">
        <f t="shared" si="37"/>
        <v>5.4055289999999978E-2</v>
      </c>
      <c r="M91" s="131">
        <f t="shared" si="38"/>
        <v>475968.87828038627</v>
      </c>
      <c r="N91" s="124">
        <f t="shared" si="39"/>
        <v>1650.7832092244801</v>
      </c>
      <c r="O91" s="49">
        <f t="shared" si="40"/>
        <v>-7.4065363553729169E-3</v>
      </c>
      <c r="P91" s="49">
        <f t="shared" si="41"/>
        <v>-7.4065363553730279E-3</v>
      </c>
      <c r="R91" s="131">
        <v>353060</v>
      </c>
      <c r="S91" s="54">
        <v>39487</v>
      </c>
      <c r="T91" s="54">
        <v>79564</v>
      </c>
      <c r="V91" s="124">
        <f t="shared" si="42"/>
        <v>79564</v>
      </c>
      <c r="W91" s="51">
        <f t="shared" si="43"/>
        <v>332.59747937653447</v>
      </c>
      <c r="Y91" s="176">
        <v>-2.267991611343112E-2</v>
      </c>
      <c r="Z91" s="61">
        <v>-1.973046902450093E-2</v>
      </c>
      <c r="AA91" s="117">
        <f t="shared" si="44"/>
        <v>4</v>
      </c>
      <c r="AB91" s="63">
        <f t="shared" si="45"/>
        <v>361.25319209236403</v>
      </c>
      <c r="AC91" s="63">
        <f t="shared" si="45"/>
        <v>40.28177838059004</v>
      </c>
      <c r="AE91" s="124">
        <f t="shared" si="46"/>
        <v>0</v>
      </c>
      <c r="AF91" s="51">
        <v>0</v>
      </c>
      <c r="AG91" s="51">
        <f t="shared" si="47"/>
        <v>332.59747937653447</v>
      </c>
      <c r="AI91" s="124">
        <v>0</v>
      </c>
      <c r="AJ91" s="51">
        <f t="shared" si="48"/>
        <v>0</v>
      </c>
      <c r="AK91" s="51">
        <f t="shared" si="49"/>
        <v>332.59747937653447</v>
      </c>
      <c r="AM91" s="124">
        <f t="shared" si="50"/>
        <v>299.2314740734152</v>
      </c>
      <c r="AN91" s="51">
        <f t="shared" si="51"/>
        <v>33.36600530311928</v>
      </c>
      <c r="AO91" s="51">
        <f t="shared" si="52"/>
        <v>0</v>
      </c>
      <c r="AQ91" s="124">
        <f t="shared" si="53"/>
        <v>353359</v>
      </c>
      <c r="AR91" s="51">
        <f t="shared" si="53"/>
        <v>39520</v>
      </c>
      <c r="AS91" s="51">
        <f t="shared" si="54"/>
        <v>79564</v>
      </c>
      <c r="AU91" s="178">
        <f t="shared" si="55"/>
        <v>472443</v>
      </c>
      <c r="AW91" s="124">
        <f t="shared" si="56"/>
        <v>1225.5404305756485</v>
      </c>
      <c r="AX91" s="51">
        <f t="shared" si="56"/>
        <v>137.06558433873096</v>
      </c>
      <c r="AY91" s="51">
        <f t="shared" si="56"/>
        <v>275.94853624308678</v>
      </c>
      <c r="AZ91" s="65">
        <f t="shared" si="57"/>
        <v>1638.5545511574664</v>
      </c>
      <c r="BB91" s="131">
        <v>361253.19209236407</v>
      </c>
      <c r="BC91" s="54">
        <v>40281.77838059004</v>
      </c>
      <c r="BD91" s="54">
        <v>74433.907807432159</v>
      </c>
      <c r="BE91" s="54">
        <f t="shared" si="58"/>
        <v>475968.87828038627</v>
      </c>
      <c r="BG91" s="122">
        <f t="shared" si="59"/>
        <v>-2.1852241766062264E-2</v>
      </c>
      <c r="BH91" s="49">
        <f t="shared" si="59"/>
        <v>-1.8911240049846123E-2</v>
      </c>
      <c r="BI91" s="49">
        <f t="shared" si="59"/>
        <v>6.8921441096978286E-2</v>
      </c>
      <c r="BJ91" s="49">
        <f t="shared" si="60"/>
        <v>-7.4077916462202964E-3</v>
      </c>
      <c r="BL91" s="131">
        <v>335817</v>
      </c>
      <c r="BM91" s="54">
        <v>37345</v>
      </c>
      <c r="BN91" s="54">
        <v>73839.948959470552</v>
      </c>
      <c r="BO91" s="54">
        <f t="shared" si="61"/>
        <v>447001.94895947055</v>
      </c>
      <c r="BQ91" s="122">
        <f t="shared" si="62"/>
        <v>5.2236783724469049E-2</v>
      </c>
      <c r="BR91" s="49">
        <f t="shared" si="62"/>
        <v>5.8240728343821102E-2</v>
      </c>
      <c r="BS91" s="49">
        <f t="shared" si="62"/>
        <v>7.7519704728822081E-2</v>
      </c>
      <c r="BT91" s="49">
        <f t="shared" si="63"/>
        <v>5.6914854845154572E-2</v>
      </c>
      <c r="BV91" s="122">
        <f t="shared" si="64"/>
        <v>4.938854864351172E-2</v>
      </c>
      <c r="BW91" s="49">
        <f t="shared" si="64"/>
        <v>5.5376241554167427E-2</v>
      </c>
      <c r="BX91" s="49">
        <f t="shared" si="64"/>
        <v>7.4603032862848861E-2</v>
      </c>
      <c r="BY91" s="49">
        <f t="shared" si="32"/>
        <v>5.405395698098836E-2</v>
      </c>
      <c r="CA91" s="180">
        <v>273985.4379158981</v>
      </c>
      <c r="CB91" s="64">
        <v>289893.06159713806</v>
      </c>
      <c r="CC91" s="64">
        <v>252548.04880957157</v>
      </c>
      <c r="CD91" s="64">
        <v>271641.03916955716</v>
      </c>
      <c r="CF91" s="180">
        <v>271849.90091286157</v>
      </c>
      <c r="CG91" s="64">
        <v>288454.25770215783</v>
      </c>
      <c r="CH91" s="64">
        <v>251008.84706676984</v>
      </c>
      <c r="CI91" s="64">
        <v>269722.0038854368</v>
      </c>
      <c r="CK91" s="163">
        <v>288329.125</v>
      </c>
      <c r="CL91" s="60">
        <v>287548.66461181641</v>
      </c>
    </row>
    <row r="92" spans="1:90">
      <c r="A92" s="9" t="s">
        <v>208</v>
      </c>
      <c r="B92" s="23" t="s">
        <v>209</v>
      </c>
      <c r="D92" s="131">
        <v>517405</v>
      </c>
      <c r="E92" s="54">
        <v>313593.1875</v>
      </c>
      <c r="F92" s="124">
        <f t="shared" si="33"/>
        <v>1649.9242350409797</v>
      </c>
      <c r="G92" s="131">
        <f t="shared" si="34"/>
        <v>479566.17569554492</v>
      </c>
      <c r="H92" s="54">
        <v>311742.33544921875</v>
      </c>
      <c r="I92" s="124">
        <f t="shared" si="35"/>
        <v>1538.3415120839879</v>
      </c>
      <c r="J92" s="49">
        <f t="shared" si="36"/>
        <v>7.8902195822245114E-2</v>
      </c>
      <c r="K92" s="49">
        <f t="shared" si="37"/>
        <v>7.2534428851127375E-2</v>
      </c>
      <c r="M92" s="131">
        <f t="shared" si="38"/>
        <v>535631.13983666128</v>
      </c>
      <c r="N92" s="124">
        <f t="shared" si="39"/>
        <v>1708.0445659766167</v>
      </c>
      <c r="O92" s="49">
        <f t="shared" si="40"/>
        <v>-3.4027408940823123E-2</v>
      </c>
      <c r="P92" s="49">
        <f t="shared" si="41"/>
        <v>-3.4027408940823012E-2</v>
      </c>
      <c r="R92" s="131">
        <v>383568</v>
      </c>
      <c r="S92" s="54">
        <v>48994</v>
      </c>
      <c r="T92" s="54">
        <v>84843</v>
      </c>
      <c r="V92" s="124">
        <f t="shared" si="42"/>
        <v>84843</v>
      </c>
      <c r="W92" s="51">
        <f t="shared" si="43"/>
        <v>0</v>
      </c>
      <c r="Y92" s="176">
        <v>-4.9901009125996931E-2</v>
      </c>
      <c r="Z92" s="61">
        <v>7.1023844794449786E-2</v>
      </c>
      <c r="AA92" s="117">
        <f t="shared" si="44"/>
        <v>1</v>
      </c>
      <c r="AB92" s="63">
        <f t="shared" si="45"/>
        <v>403.71372213242012</v>
      </c>
      <c r="AC92" s="63">
        <f t="shared" si="45"/>
        <v>45.745013276901311</v>
      </c>
      <c r="AE92" s="124">
        <f t="shared" si="46"/>
        <v>0</v>
      </c>
      <c r="AF92" s="51">
        <v>0</v>
      </c>
      <c r="AG92" s="51">
        <f t="shared" si="47"/>
        <v>0</v>
      </c>
      <c r="AI92" s="124">
        <v>0</v>
      </c>
      <c r="AJ92" s="51">
        <f t="shared" si="48"/>
        <v>0</v>
      </c>
      <c r="AK92" s="51">
        <f t="shared" si="49"/>
        <v>0</v>
      </c>
      <c r="AM92" s="124">
        <f t="shared" si="50"/>
        <v>0</v>
      </c>
      <c r="AN92" s="51">
        <f t="shared" si="51"/>
        <v>0</v>
      </c>
      <c r="AO92" s="51">
        <f t="shared" si="52"/>
        <v>0</v>
      </c>
      <c r="AQ92" s="124">
        <f t="shared" si="53"/>
        <v>383568</v>
      </c>
      <c r="AR92" s="51">
        <f t="shared" si="53"/>
        <v>48994</v>
      </c>
      <c r="AS92" s="51">
        <f t="shared" si="54"/>
        <v>84843</v>
      </c>
      <c r="AU92" s="178">
        <f t="shared" si="55"/>
        <v>517405</v>
      </c>
      <c r="AW92" s="124">
        <f t="shared" si="56"/>
        <v>1223.1388157945873</v>
      </c>
      <c r="AX92" s="51">
        <f t="shared" si="56"/>
        <v>156.23426130709552</v>
      </c>
      <c r="AY92" s="51">
        <f t="shared" si="56"/>
        <v>270.55115793929673</v>
      </c>
      <c r="AZ92" s="65">
        <f t="shared" si="57"/>
        <v>1649.9242350409797</v>
      </c>
      <c r="BB92" s="131">
        <v>403713.72213242005</v>
      </c>
      <c r="BC92" s="54">
        <v>45745.013276901314</v>
      </c>
      <c r="BD92" s="54">
        <v>86172.404427339861</v>
      </c>
      <c r="BE92" s="54">
        <f t="shared" si="58"/>
        <v>535631.13983666128</v>
      </c>
      <c r="BG92" s="122">
        <f t="shared" si="59"/>
        <v>-4.990100912599682E-2</v>
      </c>
      <c r="BH92" s="49">
        <f t="shared" si="59"/>
        <v>7.1023844794449786E-2</v>
      </c>
      <c r="BI92" s="49">
        <f t="shared" si="59"/>
        <v>-1.5427263938779912E-2</v>
      </c>
      <c r="BJ92" s="49">
        <f t="shared" si="60"/>
        <v>-3.4027408940823123E-2</v>
      </c>
      <c r="BL92" s="131">
        <v>354592</v>
      </c>
      <c r="BM92" s="54">
        <v>46487</v>
      </c>
      <c r="BN92" s="54">
        <v>78487.175695544895</v>
      </c>
      <c r="BO92" s="54">
        <f t="shared" si="61"/>
        <v>479566.17569554492</v>
      </c>
      <c r="BQ92" s="122">
        <f t="shared" si="62"/>
        <v>8.1716451583792038E-2</v>
      </c>
      <c r="BR92" s="49">
        <f t="shared" si="62"/>
        <v>5.3929055434852824E-2</v>
      </c>
      <c r="BS92" s="49">
        <f t="shared" si="62"/>
        <v>8.0979144021051441E-2</v>
      </c>
      <c r="BT92" s="49">
        <f t="shared" si="63"/>
        <v>7.8902195822245114E-2</v>
      </c>
      <c r="BV92" s="122">
        <f t="shared" si="64"/>
        <v>7.5332074650292125E-2</v>
      </c>
      <c r="BW92" s="49">
        <f t="shared" si="64"/>
        <v>4.7708681933819719E-2</v>
      </c>
      <c r="BX92" s="49">
        <f t="shared" si="64"/>
        <v>7.4599118735702685E-2</v>
      </c>
      <c r="BY92" s="49">
        <f t="shared" si="32"/>
        <v>7.2534428851127597E-2</v>
      </c>
      <c r="CA92" s="180">
        <v>306188.79880465521</v>
      </c>
      <c r="CB92" s="64">
        <v>329209.94267801748</v>
      </c>
      <c r="CC92" s="64">
        <v>292375.79001838982</v>
      </c>
      <c r="CD92" s="64">
        <v>305690.99383656232</v>
      </c>
      <c r="CF92" s="180">
        <v>302797.15231824969</v>
      </c>
      <c r="CG92" s="64">
        <v>326635.7392159247</v>
      </c>
      <c r="CH92" s="64">
        <v>289690.38536887977</v>
      </c>
      <c r="CI92" s="64">
        <v>302517.86156778201</v>
      </c>
      <c r="CK92" s="163">
        <v>313593.1875</v>
      </c>
      <c r="CL92" s="60">
        <v>311742.33544921875</v>
      </c>
    </row>
    <row r="93" spans="1:90">
      <c r="A93" s="9" t="s">
        <v>210</v>
      </c>
      <c r="B93" s="23" t="s">
        <v>211</v>
      </c>
      <c r="D93" s="131">
        <v>255478</v>
      </c>
      <c r="E93" s="54">
        <v>149500.5</v>
      </c>
      <c r="F93" s="124">
        <f t="shared" si="33"/>
        <v>1708.8772278353583</v>
      </c>
      <c r="G93" s="131">
        <f t="shared" si="34"/>
        <v>240994.12267033168</v>
      </c>
      <c r="H93" s="54">
        <v>149033.412109375</v>
      </c>
      <c r="I93" s="124">
        <f t="shared" si="35"/>
        <v>1617.0476087165414</v>
      </c>
      <c r="J93" s="49">
        <f t="shared" si="36"/>
        <v>6.0100541744254832E-2</v>
      </c>
      <c r="K93" s="49">
        <f t="shared" si="37"/>
        <v>5.6788444955991446E-2</v>
      </c>
      <c r="M93" s="131">
        <f t="shared" si="38"/>
        <v>259128.18445814401</v>
      </c>
      <c r="N93" s="124">
        <f t="shared" si="39"/>
        <v>1733.2930957297401</v>
      </c>
      <c r="O93" s="49">
        <f t="shared" si="40"/>
        <v>-1.4086404633200433E-2</v>
      </c>
      <c r="P93" s="49">
        <f t="shared" si="41"/>
        <v>-1.4086404633200433E-2</v>
      </c>
      <c r="R93" s="131">
        <v>186558</v>
      </c>
      <c r="S93" s="54">
        <v>21548</v>
      </c>
      <c r="T93" s="54">
        <v>47372</v>
      </c>
      <c r="V93" s="124">
        <f t="shared" si="42"/>
        <v>47372</v>
      </c>
      <c r="W93" s="51">
        <f t="shared" si="43"/>
        <v>0</v>
      </c>
      <c r="Y93" s="176">
        <v>-4.3523645097690022E-2</v>
      </c>
      <c r="Z93" s="61">
        <v>8.1674094857949298E-2</v>
      </c>
      <c r="AA93" s="117">
        <f t="shared" si="44"/>
        <v>1</v>
      </c>
      <c r="AB93" s="63">
        <f t="shared" si="45"/>
        <v>195.04716352246277</v>
      </c>
      <c r="AC93" s="63">
        <f t="shared" si="45"/>
        <v>19.920972594642556</v>
      </c>
      <c r="AE93" s="124">
        <f t="shared" si="46"/>
        <v>0</v>
      </c>
      <c r="AF93" s="51">
        <v>0</v>
      </c>
      <c r="AG93" s="51">
        <f t="shared" si="47"/>
        <v>0</v>
      </c>
      <c r="AI93" s="124">
        <v>0</v>
      </c>
      <c r="AJ93" s="51">
        <f t="shared" si="48"/>
        <v>0</v>
      </c>
      <c r="AK93" s="51">
        <f t="shared" si="49"/>
        <v>0</v>
      </c>
      <c r="AM93" s="124">
        <f t="shared" si="50"/>
        <v>0</v>
      </c>
      <c r="AN93" s="51">
        <f t="shared" si="51"/>
        <v>0</v>
      </c>
      <c r="AO93" s="51">
        <f t="shared" si="52"/>
        <v>0</v>
      </c>
      <c r="AQ93" s="124">
        <f t="shared" si="53"/>
        <v>186558</v>
      </c>
      <c r="AR93" s="51">
        <f t="shared" si="53"/>
        <v>21548</v>
      </c>
      <c r="AS93" s="51">
        <f t="shared" si="54"/>
        <v>47372</v>
      </c>
      <c r="AU93" s="178">
        <f t="shared" si="55"/>
        <v>255478</v>
      </c>
      <c r="AW93" s="124">
        <f t="shared" si="56"/>
        <v>1247.8754251658022</v>
      </c>
      <c r="AX93" s="51">
        <f t="shared" si="56"/>
        <v>144.1332972130528</v>
      </c>
      <c r="AY93" s="51">
        <f t="shared" si="56"/>
        <v>316.86850545650344</v>
      </c>
      <c r="AZ93" s="65">
        <f t="shared" si="57"/>
        <v>1708.8772278353583</v>
      </c>
      <c r="BB93" s="131">
        <v>195047.1635224628</v>
      </c>
      <c r="BC93" s="54">
        <v>19920.972594642553</v>
      </c>
      <c r="BD93" s="54">
        <v>44160.048341038659</v>
      </c>
      <c r="BE93" s="54">
        <f t="shared" si="58"/>
        <v>259128.18445814401</v>
      </c>
      <c r="BG93" s="122">
        <f t="shared" si="59"/>
        <v>-4.3523645097690133E-2</v>
      </c>
      <c r="BH93" s="49">
        <f t="shared" si="59"/>
        <v>8.167409485794952E-2</v>
      </c>
      <c r="BI93" s="49">
        <f t="shared" si="59"/>
        <v>7.2734332946289504E-2</v>
      </c>
      <c r="BJ93" s="49">
        <f t="shared" si="60"/>
        <v>-1.4086404633200433E-2</v>
      </c>
      <c r="BL93" s="131">
        <v>176506</v>
      </c>
      <c r="BM93" s="54">
        <v>20542</v>
      </c>
      <c r="BN93" s="54">
        <v>43946.122670331693</v>
      </c>
      <c r="BO93" s="54">
        <f t="shared" si="61"/>
        <v>240994.12267033168</v>
      </c>
      <c r="BQ93" s="122">
        <f t="shared" si="62"/>
        <v>5.6949905385652588E-2</v>
      </c>
      <c r="BR93" s="49">
        <f t="shared" si="62"/>
        <v>4.8972836140590115E-2</v>
      </c>
      <c r="BS93" s="49">
        <f t="shared" si="62"/>
        <v>7.7956304709019042E-2</v>
      </c>
      <c r="BT93" s="49">
        <f t="shared" si="63"/>
        <v>6.0100541744254832E-2</v>
      </c>
      <c r="BV93" s="122">
        <f t="shared" si="64"/>
        <v>5.3647652203871354E-2</v>
      </c>
      <c r="BW93" s="49">
        <f t="shared" si="64"/>
        <v>4.5695505901856004E-2</v>
      </c>
      <c r="BX93" s="49">
        <f t="shared" si="64"/>
        <v>7.4588420745069328E-2</v>
      </c>
      <c r="BY93" s="49">
        <f t="shared" si="32"/>
        <v>5.6788444955991446E-2</v>
      </c>
      <c r="CA93" s="180">
        <v>147929.71711179335</v>
      </c>
      <c r="CB93" s="64">
        <v>143363.87239140118</v>
      </c>
      <c r="CC93" s="64">
        <v>149831.36546744764</v>
      </c>
      <c r="CD93" s="64">
        <v>147887.50381882174</v>
      </c>
      <c r="CF93" s="180">
        <v>146747.81237943613</v>
      </c>
      <c r="CG93" s="64">
        <v>142573.37758860833</v>
      </c>
      <c r="CH93" s="64">
        <v>148861.46370964716</v>
      </c>
      <c r="CI93" s="64">
        <v>146766.75666364128</v>
      </c>
      <c r="CK93" s="163">
        <v>149500.5</v>
      </c>
      <c r="CL93" s="60">
        <v>149033.412109375</v>
      </c>
    </row>
    <row r="94" spans="1:90">
      <c r="A94" s="9" t="s">
        <v>212</v>
      </c>
      <c r="B94" s="23" t="s">
        <v>213</v>
      </c>
      <c r="D94" s="131">
        <v>562085.32519023609</v>
      </c>
      <c r="E94" s="54">
        <v>292240</v>
      </c>
      <c r="F94" s="124">
        <f t="shared" si="33"/>
        <v>1923.3688926575282</v>
      </c>
      <c r="G94" s="131">
        <f t="shared" si="34"/>
        <v>531305.21715297294</v>
      </c>
      <c r="H94" s="54">
        <v>291168.83239746094</v>
      </c>
      <c r="I94" s="124">
        <f t="shared" si="35"/>
        <v>1824.732450854194</v>
      </c>
      <c r="J94" s="49">
        <f t="shared" si="36"/>
        <v>5.7933005443085994E-2</v>
      </c>
      <c r="K94" s="49">
        <f t="shared" si="37"/>
        <v>5.4055289999999978E-2</v>
      </c>
      <c r="M94" s="131">
        <f t="shared" si="38"/>
        <v>563494.90829878533</v>
      </c>
      <c r="N94" s="124">
        <f t="shared" si="39"/>
        <v>1928.1922676525639</v>
      </c>
      <c r="O94" s="49">
        <f t="shared" si="40"/>
        <v>-2.5015010566906692E-3</v>
      </c>
      <c r="P94" s="49">
        <f t="shared" si="41"/>
        <v>-2.5015010566906692E-3</v>
      </c>
      <c r="R94" s="131">
        <v>418513</v>
      </c>
      <c r="S94" s="54">
        <v>41940</v>
      </c>
      <c r="T94" s="54">
        <v>101370</v>
      </c>
      <c r="V94" s="124">
        <f t="shared" si="42"/>
        <v>101370</v>
      </c>
      <c r="W94" s="51">
        <f t="shared" si="43"/>
        <v>262.32519023609348</v>
      </c>
      <c r="Y94" s="176">
        <v>-4.9631999438471963E-3</v>
      </c>
      <c r="Z94" s="61">
        <v>-1.2152337309673578E-2</v>
      </c>
      <c r="AA94" s="117">
        <f t="shared" si="44"/>
        <v>4</v>
      </c>
      <c r="AB94" s="63">
        <f t="shared" si="45"/>
        <v>420.6005244995784</v>
      </c>
      <c r="AC94" s="63">
        <f t="shared" si="45"/>
        <v>42.455938890192506</v>
      </c>
      <c r="AE94" s="124">
        <f t="shared" si="46"/>
        <v>0</v>
      </c>
      <c r="AF94" s="51">
        <v>0</v>
      </c>
      <c r="AG94" s="51">
        <f t="shared" si="47"/>
        <v>262.32519023609348</v>
      </c>
      <c r="AI94" s="124">
        <v>0</v>
      </c>
      <c r="AJ94" s="51">
        <f t="shared" si="48"/>
        <v>0</v>
      </c>
      <c r="AK94" s="51">
        <f t="shared" si="49"/>
        <v>262.32519023609348</v>
      </c>
      <c r="AM94" s="124">
        <f t="shared" si="50"/>
        <v>238.27356127384513</v>
      </c>
      <c r="AN94" s="51">
        <f t="shared" si="51"/>
        <v>24.051628962248355</v>
      </c>
      <c r="AO94" s="51">
        <f t="shared" si="52"/>
        <v>0</v>
      </c>
      <c r="AQ94" s="124">
        <f t="shared" si="53"/>
        <v>418751</v>
      </c>
      <c r="AR94" s="51">
        <f t="shared" si="53"/>
        <v>41964</v>
      </c>
      <c r="AS94" s="51">
        <f t="shared" si="54"/>
        <v>101370</v>
      </c>
      <c r="AU94" s="178">
        <f t="shared" si="55"/>
        <v>562085</v>
      </c>
      <c r="AW94" s="124">
        <f t="shared" si="56"/>
        <v>1432.9010402408978</v>
      </c>
      <c r="AX94" s="51">
        <f t="shared" si="56"/>
        <v>143.59430604982208</v>
      </c>
      <c r="AY94" s="51">
        <f t="shared" si="56"/>
        <v>346.87243361620585</v>
      </c>
      <c r="AZ94" s="65">
        <f t="shared" si="57"/>
        <v>1923.3677799069258</v>
      </c>
      <c r="BB94" s="131">
        <v>420600.5244995784</v>
      </c>
      <c r="BC94" s="54">
        <v>42455.938890192498</v>
      </c>
      <c r="BD94" s="54">
        <v>100438.44490901439</v>
      </c>
      <c r="BE94" s="54">
        <f t="shared" si="58"/>
        <v>563494.90829878533</v>
      </c>
      <c r="BG94" s="122">
        <f t="shared" si="59"/>
        <v>-4.3973423518168797E-3</v>
      </c>
      <c r="BH94" s="49">
        <f t="shared" si="59"/>
        <v>-1.1587045371080906E-2</v>
      </c>
      <c r="BI94" s="49">
        <f t="shared" si="59"/>
        <v>9.2748856459246021E-3</v>
      </c>
      <c r="BJ94" s="49">
        <f t="shared" si="60"/>
        <v>-2.5020781519426993E-3</v>
      </c>
      <c r="BL94" s="131">
        <v>397691</v>
      </c>
      <c r="BM94" s="54">
        <v>39627</v>
      </c>
      <c r="BN94" s="54">
        <v>93987.21715297288</v>
      </c>
      <c r="BO94" s="54">
        <f t="shared" si="61"/>
        <v>531305.21715297294</v>
      </c>
      <c r="BQ94" s="122">
        <f t="shared" si="62"/>
        <v>5.2955686701484428E-2</v>
      </c>
      <c r="BR94" s="49">
        <f t="shared" si="62"/>
        <v>5.8974941327882613E-2</v>
      </c>
      <c r="BS94" s="49">
        <f t="shared" si="62"/>
        <v>7.855092501580252E-2</v>
      </c>
      <c r="BT94" s="49">
        <f t="shared" si="63"/>
        <v>5.7932393383904879E-2</v>
      </c>
      <c r="BV94" s="122">
        <f t="shared" si="64"/>
        <v>4.9096214971043883E-2</v>
      </c>
      <c r="BW94" s="49">
        <f t="shared" si="64"/>
        <v>5.5093406804712863E-2</v>
      </c>
      <c r="BX94" s="49">
        <f t="shared" si="64"/>
        <v>7.4597637277760143E-2</v>
      </c>
      <c r="BY94" s="49">
        <f t="shared" si="32"/>
        <v>5.4054680184242088E-2</v>
      </c>
      <c r="CA94" s="180">
        <v>318996.26471178595</v>
      </c>
      <c r="CB94" s="64">
        <v>305539.69071508059</v>
      </c>
      <c r="CC94" s="64">
        <v>340779.27700453892</v>
      </c>
      <c r="CD94" s="64">
        <v>321593.17434797925</v>
      </c>
      <c r="CF94" s="180">
        <v>317709.98392032966</v>
      </c>
      <c r="CG94" s="64">
        <v>304706.71369131119</v>
      </c>
      <c r="CH94" s="64">
        <v>338797.59287576447</v>
      </c>
      <c r="CI94" s="64">
        <v>320163.23521374335</v>
      </c>
      <c r="CK94" s="163">
        <v>292240</v>
      </c>
      <c r="CL94" s="60">
        <v>291168.83239746094</v>
      </c>
    </row>
    <row r="95" spans="1:90">
      <c r="A95" s="9" t="s">
        <v>214</v>
      </c>
      <c r="B95" s="23" t="s">
        <v>215</v>
      </c>
      <c r="D95" s="131">
        <v>307114</v>
      </c>
      <c r="E95" s="54">
        <v>187726.609375</v>
      </c>
      <c r="F95" s="124">
        <f t="shared" si="33"/>
        <v>1635.964134346631</v>
      </c>
      <c r="G95" s="131">
        <f t="shared" si="34"/>
        <v>288558.10113268602</v>
      </c>
      <c r="H95" s="54">
        <v>186593.41552734375</v>
      </c>
      <c r="I95" s="124">
        <f t="shared" si="35"/>
        <v>1546.4538248424965</v>
      </c>
      <c r="J95" s="49">
        <f t="shared" si="36"/>
        <v>6.4305589739036773E-2</v>
      </c>
      <c r="K95" s="49">
        <f t="shared" si="37"/>
        <v>5.7881010131842103E-2</v>
      </c>
      <c r="M95" s="131">
        <f t="shared" si="38"/>
        <v>318081.54200611374</v>
      </c>
      <c r="N95" s="124">
        <f t="shared" si="39"/>
        <v>1694.3870827108935</v>
      </c>
      <c r="O95" s="49">
        <f t="shared" si="40"/>
        <v>-3.4480284322511712E-2</v>
      </c>
      <c r="P95" s="49">
        <f t="shared" si="41"/>
        <v>-3.4480284322511601E-2</v>
      </c>
      <c r="R95" s="131">
        <v>229538</v>
      </c>
      <c r="S95" s="54">
        <v>24862</v>
      </c>
      <c r="T95" s="54">
        <v>52714</v>
      </c>
      <c r="V95" s="124">
        <f t="shared" si="42"/>
        <v>52714</v>
      </c>
      <c r="W95" s="51">
        <f t="shared" si="43"/>
        <v>0</v>
      </c>
      <c r="Y95" s="176">
        <v>-4.5329880991936355E-2</v>
      </c>
      <c r="Z95" s="61">
        <v>-3.2489100251100411E-2</v>
      </c>
      <c r="AA95" s="117">
        <f t="shared" si="44"/>
        <v>4</v>
      </c>
      <c r="AB95" s="63">
        <f t="shared" si="45"/>
        <v>240.43697967471547</v>
      </c>
      <c r="AC95" s="63">
        <f t="shared" si="45"/>
        <v>25.696868124640762</v>
      </c>
      <c r="AE95" s="124">
        <f t="shared" si="46"/>
        <v>0</v>
      </c>
      <c r="AF95" s="51">
        <v>0</v>
      </c>
      <c r="AG95" s="51">
        <f t="shared" si="47"/>
        <v>0</v>
      </c>
      <c r="AI95" s="124">
        <v>0</v>
      </c>
      <c r="AJ95" s="51">
        <f t="shared" si="48"/>
        <v>0</v>
      </c>
      <c r="AK95" s="51">
        <f t="shared" si="49"/>
        <v>0</v>
      </c>
      <c r="AM95" s="124">
        <f t="shared" si="50"/>
        <v>0</v>
      </c>
      <c r="AN95" s="51">
        <f t="shared" si="51"/>
        <v>0</v>
      </c>
      <c r="AO95" s="51">
        <f t="shared" si="52"/>
        <v>0</v>
      </c>
      <c r="AQ95" s="124">
        <f t="shared" si="53"/>
        <v>229538</v>
      </c>
      <c r="AR95" s="51">
        <f t="shared" si="53"/>
        <v>24862</v>
      </c>
      <c r="AS95" s="51">
        <f t="shared" si="54"/>
        <v>52714</v>
      </c>
      <c r="AU95" s="178">
        <f t="shared" si="55"/>
        <v>307114</v>
      </c>
      <c r="AW95" s="124">
        <f t="shared" si="56"/>
        <v>1222.7249017291851</v>
      </c>
      <c r="AX95" s="51">
        <f t="shared" si="56"/>
        <v>132.43727185385862</v>
      </c>
      <c r="AY95" s="51">
        <f t="shared" si="56"/>
        <v>280.80196076358715</v>
      </c>
      <c r="AZ95" s="65">
        <f t="shared" si="57"/>
        <v>1635.964134346631</v>
      </c>
      <c r="BB95" s="131">
        <v>240436.97967471546</v>
      </c>
      <c r="BC95" s="54">
        <v>25696.868124640758</v>
      </c>
      <c r="BD95" s="54">
        <v>51947.694206757507</v>
      </c>
      <c r="BE95" s="54">
        <f t="shared" si="58"/>
        <v>318081.54200611374</v>
      </c>
      <c r="BG95" s="122">
        <f t="shared" si="59"/>
        <v>-4.5329880991936355E-2</v>
      </c>
      <c r="BH95" s="49">
        <f t="shared" si="59"/>
        <v>-3.24891002511003E-2</v>
      </c>
      <c r="BI95" s="49">
        <f t="shared" si="59"/>
        <v>1.4751488106334643E-2</v>
      </c>
      <c r="BJ95" s="49">
        <f t="shared" si="60"/>
        <v>-3.4480284322511712E-2</v>
      </c>
      <c r="BL95" s="131">
        <v>216365</v>
      </c>
      <c r="BM95" s="54">
        <v>23435</v>
      </c>
      <c r="BN95" s="54">
        <v>48758.101132686024</v>
      </c>
      <c r="BO95" s="54">
        <f t="shared" si="61"/>
        <v>288558.10113268602</v>
      </c>
      <c r="BQ95" s="122">
        <f t="shared" si="62"/>
        <v>6.0883229727543675E-2</v>
      </c>
      <c r="BR95" s="49">
        <f t="shared" si="62"/>
        <v>6.0891828461702602E-2</v>
      </c>
      <c r="BS95" s="49">
        <f t="shared" si="62"/>
        <v>8.1133160960242146E-2</v>
      </c>
      <c r="BT95" s="49">
        <f t="shared" si="63"/>
        <v>6.4305589739036773E-2</v>
      </c>
      <c r="BV95" s="122">
        <f t="shared" si="64"/>
        <v>5.4479308871510534E-2</v>
      </c>
      <c r="BW95" s="49">
        <f t="shared" si="64"/>
        <v>5.4487855700227295E-2</v>
      </c>
      <c r="BX95" s="49">
        <f t="shared" si="64"/>
        <v>7.4607003317614051E-2</v>
      </c>
      <c r="BY95" s="49">
        <f t="shared" si="32"/>
        <v>5.7881010131842103E-2</v>
      </c>
      <c r="CA95" s="180">
        <v>182354.73792162308</v>
      </c>
      <c r="CB95" s="64">
        <v>184930.85642165979</v>
      </c>
      <c r="CC95" s="64">
        <v>176254.19917510962</v>
      </c>
      <c r="CD95" s="64">
        <v>181532.87862719578</v>
      </c>
      <c r="CF95" s="180">
        <v>180195.80751740286</v>
      </c>
      <c r="CG95" s="64">
        <v>183627.00532937743</v>
      </c>
      <c r="CH95" s="64">
        <v>174625.22590995894</v>
      </c>
      <c r="CI95" s="64">
        <v>179547.4475310143</v>
      </c>
      <c r="CK95" s="163">
        <v>187726.609375</v>
      </c>
      <c r="CL95" s="60">
        <v>186593.41552734375</v>
      </c>
    </row>
    <row r="96" spans="1:90">
      <c r="A96" s="9" t="s">
        <v>216</v>
      </c>
      <c r="B96" s="23" t="s">
        <v>217</v>
      </c>
      <c r="D96" s="131">
        <v>533367.43737091601</v>
      </c>
      <c r="E96" s="54">
        <v>287643.6875</v>
      </c>
      <c r="F96" s="124">
        <f t="shared" si="33"/>
        <v>1854.2643574297663</v>
      </c>
      <c r="G96" s="131">
        <f t="shared" si="34"/>
        <v>502931.97749078961</v>
      </c>
      <c r="H96" s="54">
        <v>285891.33435058594</v>
      </c>
      <c r="I96" s="124">
        <f t="shared" si="35"/>
        <v>1759.1718148198529</v>
      </c>
      <c r="J96" s="49">
        <f t="shared" si="36"/>
        <v>6.0516056330269352E-2</v>
      </c>
      <c r="K96" s="49">
        <f t="shared" si="37"/>
        <v>5.4055289999999978E-2</v>
      </c>
      <c r="M96" s="131">
        <f t="shared" si="38"/>
        <v>527293.27365018299</v>
      </c>
      <c r="N96" s="124">
        <f t="shared" si="39"/>
        <v>1833.1473853400068</v>
      </c>
      <c r="O96" s="49">
        <f t="shared" si="40"/>
        <v>1.151951679315899E-2</v>
      </c>
      <c r="P96" s="49">
        <f t="shared" si="41"/>
        <v>1.1519516793158768E-2</v>
      </c>
      <c r="R96" s="131">
        <v>410527</v>
      </c>
      <c r="S96" s="54">
        <v>42584</v>
      </c>
      <c r="T96" s="54">
        <v>79622</v>
      </c>
      <c r="V96" s="124">
        <f t="shared" si="42"/>
        <v>79622</v>
      </c>
      <c r="W96" s="51">
        <f t="shared" si="43"/>
        <v>634.43737091601361</v>
      </c>
      <c r="Y96" s="176">
        <v>2.0095880813137068E-2</v>
      </c>
      <c r="Z96" s="61">
        <v>2.5741130897245057E-2</v>
      </c>
      <c r="AA96" s="117">
        <f t="shared" si="44"/>
        <v>2</v>
      </c>
      <c r="AB96" s="63">
        <f t="shared" si="45"/>
        <v>402.43962133516453</v>
      </c>
      <c r="AC96" s="63">
        <f t="shared" si="45"/>
        <v>41.515347993065816</v>
      </c>
      <c r="AE96" s="124">
        <f t="shared" si="46"/>
        <v>0</v>
      </c>
      <c r="AF96" s="51">
        <v>0</v>
      </c>
      <c r="AG96" s="51">
        <f t="shared" si="47"/>
        <v>634.43737091601361</v>
      </c>
      <c r="AI96" s="124">
        <v>0</v>
      </c>
      <c r="AJ96" s="51">
        <f t="shared" si="48"/>
        <v>0</v>
      </c>
      <c r="AK96" s="51">
        <f t="shared" si="49"/>
        <v>634.43737091601361</v>
      </c>
      <c r="AM96" s="124">
        <f t="shared" si="50"/>
        <v>575.10953351566036</v>
      </c>
      <c r="AN96" s="51">
        <f t="shared" si="51"/>
        <v>59.327837400353282</v>
      </c>
      <c r="AO96" s="51">
        <f t="shared" si="52"/>
        <v>0</v>
      </c>
      <c r="AQ96" s="124">
        <f t="shared" si="53"/>
        <v>411102</v>
      </c>
      <c r="AR96" s="51">
        <f t="shared" si="53"/>
        <v>42643</v>
      </c>
      <c r="AS96" s="51">
        <f t="shared" si="54"/>
        <v>79622</v>
      </c>
      <c r="AU96" s="178">
        <f t="shared" si="55"/>
        <v>533367</v>
      </c>
      <c r="AW96" s="124">
        <f t="shared" si="56"/>
        <v>1429.2057078429716</v>
      </c>
      <c r="AX96" s="51">
        <f t="shared" si="56"/>
        <v>148.24938579609886</v>
      </c>
      <c r="AY96" s="51">
        <f t="shared" si="56"/>
        <v>276.80774326048783</v>
      </c>
      <c r="AZ96" s="65">
        <f t="shared" si="57"/>
        <v>1854.2628368995581</v>
      </c>
      <c r="BB96" s="131">
        <v>402439.62133516453</v>
      </c>
      <c r="BC96" s="54">
        <v>41515.347993065814</v>
      </c>
      <c r="BD96" s="54">
        <v>83338.304321952601</v>
      </c>
      <c r="BE96" s="54">
        <f t="shared" si="58"/>
        <v>527293.27365018299</v>
      </c>
      <c r="BG96" s="122">
        <f t="shared" si="59"/>
        <v>2.1524666572581674E-2</v>
      </c>
      <c r="BH96" s="49">
        <f t="shared" si="59"/>
        <v>2.7162292054556225E-2</v>
      </c>
      <c r="BI96" s="49">
        <f t="shared" si="59"/>
        <v>-4.4592991808373839E-2</v>
      </c>
      <c r="BJ96" s="49">
        <f t="shared" si="60"/>
        <v>1.1518687328915922E-2</v>
      </c>
      <c r="BL96" s="131">
        <v>389152</v>
      </c>
      <c r="BM96" s="54">
        <v>40137</v>
      </c>
      <c r="BN96" s="54">
        <v>73642.977490789621</v>
      </c>
      <c r="BO96" s="54">
        <f t="shared" si="61"/>
        <v>502931.97749078961</v>
      </c>
      <c r="BQ96" s="122">
        <f t="shared" si="62"/>
        <v>5.6404695337554545E-2</v>
      </c>
      <c r="BR96" s="49">
        <f t="shared" si="62"/>
        <v>6.2436156165134316E-2</v>
      </c>
      <c r="BS96" s="49">
        <f t="shared" si="62"/>
        <v>8.1189309733683102E-2</v>
      </c>
      <c r="BT96" s="49">
        <f t="shared" si="63"/>
        <v>6.0515186687980504E-2</v>
      </c>
      <c r="BV96" s="122">
        <f t="shared" si="64"/>
        <v>4.996897581587878E-2</v>
      </c>
      <c r="BW96" s="49">
        <f t="shared" si="64"/>
        <v>5.5963692401064025E-2</v>
      </c>
      <c r="BX96" s="49">
        <f t="shared" si="64"/>
        <v>7.4602599945293724E-2</v>
      </c>
      <c r="BY96" s="49">
        <f t="shared" si="32"/>
        <v>5.4054425655656102E-2</v>
      </c>
      <c r="CA96" s="180">
        <v>305222.48190413689</v>
      </c>
      <c r="CB96" s="64">
        <v>298770.6058871416</v>
      </c>
      <c r="CC96" s="64">
        <v>282759.92444274033</v>
      </c>
      <c r="CD96" s="64">
        <v>300932.4754991146</v>
      </c>
      <c r="CF96" s="180">
        <v>303436.21562161209</v>
      </c>
      <c r="CG96" s="64">
        <v>297453.44517552364</v>
      </c>
      <c r="CH96" s="64">
        <v>281109.50369064097</v>
      </c>
      <c r="CI96" s="64">
        <v>299277.63485726132</v>
      </c>
      <c r="CK96" s="163">
        <v>287643.6875</v>
      </c>
      <c r="CL96" s="60">
        <v>285891.33435058594</v>
      </c>
    </row>
    <row r="97" spans="1:90">
      <c r="A97" s="9" t="s">
        <v>218</v>
      </c>
      <c r="B97" s="23" t="s">
        <v>219</v>
      </c>
      <c r="D97" s="131">
        <v>514867</v>
      </c>
      <c r="E97" s="54">
        <v>282238.0625</v>
      </c>
      <c r="F97" s="124">
        <f t="shared" si="33"/>
        <v>1824.2295012920167</v>
      </c>
      <c r="G97" s="131">
        <f t="shared" si="34"/>
        <v>483304.00030260708</v>
      </c>
      <c r="H97" s="54">
        <v>280643.16400146484</v>
      </c>
      <c r="I97" s="124">
        <f t="shared" si="35"/>
        <v>1722.129958241507</v>
      </c>
      <c r="J97" s="49">
        <f t="shared" si="36"/>
        <v>6.5306721396120482E-2</v>
      </c>
      <c r="K97" s="49">
        <f t="shared" si="37"/>
        <v>5.928678179129121E-2</v>
      </c>
      <c r="M97" s="131">
        <f t="shared" si="38"/>
        <v>531816.5432549743</v>
      </c>
      <c r="N97" s="124">
        <f t="shared" si="39"/>
        <v>1884.2835673695652</v>
      </c>
      <c r="O97" s="49">
        <f t="shared" si="40"/>
        <v>-3.1871034231532036E-2</v>
      </c>
      <c r="P97" s="49">
        <f t="shared" si="41"/>
        <v>-3.1871034231531925E-2</v>
      </c>
      <c r="R97" s="131">
        <v>381997</v>
      </c>
      <c r="S97" s="54">
        <v>39275</v>
      </c>
      <c r="T97" s="54">
        <v>93595</v>
      </c>
      <c r="V97" s="124">
        <f t="shared" si="42"/>
        <v>93595</v>
      </c>
      <c r="W97" s="51">
        <f t="shared" si="43"/>
        <v>0</v>
      </c>
      <c r="Y97" s="176">
        <v>-4.5772136872980318E-2</v>
      </c>
      <c r="Z97" s="61">
        <v>-4.990943162214545E-2</v>
      </c>
      <c r="AA97" s="117">
        <f t="shared" si="44"/>
        <v>4</v>
      </c>
      <c r="AB97" s="63">
        <f t="shared" si="45"/>
        <v>400.32052590477696</v>
      </c>
      <c r="AC97" s="63">
        <f t="shared" si="45"/>
        <v>41.338164283702461</v>
      </c>
      <c r="AE97" s="124">
        <f t="shared" si="46"/>
        <v>0</v>
      </c>
      <c r="AF97" s="51">
        <v>0</v>
      </c>
      <c r="AG97" s="51">
        <f t="shared" si="47"/>
        <v>0</v>
      </c>
      <c r="AI97" s="124">
        <v>0</v>
      </c>
      <c r="AJ97" s="51">
        <f t="shared" si="48"/>
        <v>0</v>
      </c>
      <c r="AK97" s="51">
        <f t="shared" si="49"/>
        <v>0</v>
      </c>
      <c r="AM97" s="124">
        <f t="shared" si="50"/>
        <v>0</v>
      </c>
      <c r="AN97" s="51">
        <f t="shared" si="51"/>
        <v>0</v>
      </c>
      <c r="AO97" s="51">
        <f t="shared" si="52"/>
        <v>0</v>
      </c>
      <c r="AQ97" s="124">
        <f t="shared" si="53"/>
        <v>381997</v>
      </c>
      <c r="AR97" s="51">
        <f t="shared" si="53"/>
        <v>39275</v>
      </c>
      <c r="AS97" s="51">
        <f t="shared" si="54"/>
        <v>93595</v>
      </c>
      <c r="AU97" s="178">
        <f t="shared" si="55"/>
        <v>514867</v>
      </c>
      <c r="AW97" s="124">
        <f t="shared" si="56"/>
        <v>1353.4567117431229</v>
      </c>
      <c r="AX97" s="51">
        <f t="shared" si="56"/>
        <v>139.15557544617144</v>
      </c>
      <c r="AY97" s="51">
        <f t="shared" si="56"/>
        <v>331.61721410272219</v>
      </c>
      <c r="AZ97" s="65">
        <f t="shared" si="57"/>
        <v>1824.2295012920167</v>
      </c>
      <c r="BB97" s="131">
        <v>400320.52590477688</v>
      </c>
      <c r="BC97" s="54">
        <v>41338.164283702463</v>
      </c>
      <c r="BD97" s="54">
        <v>90157.853066494921</v>
      </c>
      <c r="BE97" s="54">
        <f t="shared" si="58"/>
        <v>531816.5432549743</v>
      </c>
      <c r="BG97" s="122">
        <f t="shared" si="59"/>
        <v>-4.5772136872980207E-2</v>
      </c>
      <c r="BH97" s="49">
        <f t="shared" si="59"/>
        <v>-4.990943162214545E-2</v>
      </c>
      <c r="BI97" s="49">
        <f t="shared" si="59"/>
        <v>3.8123655528598865E-2</v>
      </c>
      <c r="BJ97" s="49">
        <f t="shared" si="60"/>
        <v>-3.1871034231532036E-2</v>
      </c>
      <c r="BL97" s="131">
        <v>360146</v>
      </c>
      <c r="BM97" s="54">
        <v>36552</v>
      </c>
      <c r="BN97" s="54">
        <v>86606.000302607063</v>
      </c>
      <c r="BO97" s="54">
        <f t="shared" si="61"/>
        <v>483304.00030260708</v>
      </c>
      <c r="BQ97" s="122">
        <f t="shared" si="62"/>
        <v>6.0672616105690524E-2</v>
      </c>
      <c r="BR97" s="49">
        <f t="shared" si="62"/>
        <v>7.4496607572773099E-2</v>
      </c>
      <c r="BS97" s="49">
        <f t="shared" si="62"/>
        <v>8.069879307407013E-2</v>
      </c>
      <c r="BT97" s="49">
        <f t="shared" si="63"/>
        <v>6.5306721396120482E-2</v>
      </c>
      <c r="BV97" s="122">
        <f t="shared" si="64"/>
        <v>5.46788633571067E-2</v>
      </c>
      <c r="BW97" s="49">
        <f t="shared" si="64"/>
        <v>6.8424736858669899E-2</v>
      </c>
      <c r="BX97" s="49">
        <f t="shared" si="64"/>
        <v>7.4591874442418105E-2</v>
      </c>
      <c r="BY97" s="49">
        <f t="shared" si="32"/>
        <v>5.928678179129121E-2</v>
      </c>
      <c r="CA97" s="180">
        <v>303615.29530429671</v>
      </c>
      <c r="CB97" s="64">
        <v>297495.48025869549</v>
      </c>
      <c r="CC97" s="64">
        <v>305898.08526121557</v>
      </c>
      <c r="CD97" s="64">
        <v>303513.95868416806</v>
      </c>
      <c r="CF97" s="180">
        <v>302207.80248068884</v>
      </c>
      <c r="CG97" s="64">
        <v>296266.43403340032</v>
      </c>
      <c r="CH97" s="64">
        <v>304122.87459213962</v>
      </c>
      <c r="CI97" s="64">
        <v>302054.29565701995</v>
      </c>
      <c r="CK97" s="163">
        <v>282238.0625</v>
      </c>
      <c r="CL97" s="60">
        <v>280643.16400146484</v>
      </c>
    </row>
    <row r="98" spans="1:90">
      <c r="A98" s="9" t="s">
        <v>220</v>
      </c>
      <c r="B98" s="23" t="s">
        <v>221</v>
      </c>
      <c r="D98" s="131">
        <v>202185</v>
      </c>
      <c r="E98" s="54">
        <v>116725.796875</v>
      </c>
      <c r="F98" s="124">
        <f t="shared" si="33"/>
        <v>1732.136386410941</v>
      </c>
      <c r="G98" s="131">
        <f t="shared" si="34"/>
        <v>187603.2154587156</v>
      </c>
      <c r="H98" s="54">
        <v>116333.33471679688</v>
      </c>
      <c r="I98" s="124">
        <f t="shared" si="35"/>
        <v>1612.6350707251613</v>
      </c>
      <c r="J98" s="49">
        <f t="shared" si="36"/>
        <v>7.7726730352835061E-2</v>
      </c>
      <c r="K98" s="49">
        <f t="shared" si="37"/>
        <v>7.4103135827278566E-2</v>
      </c>
      <c r="M98" s="131">
        <f t="shared" si="38"/>
        <v>211394.81815734354</v>
      </c>
      <c r="N98" s="124">
        <f t="shared" si="39"/>
        <v>1811.0376953238815</v>
      </c>
      <c r="O98" s="49">
        <f t="shared" si="40"/>
        <v>-4.3566905932805655E-2</v>
      </c>
      <c r="P98" s="49">
        <f t="shared" si="41"/>
        <v>-4.3566905932805544E-2</v>
      </c>
      <c r="R98" s="131">
        <v>154701</v>
      </c>
      <c r="S98" s="54">
        <v>17875</v>
      </c>
      <c r="T98" s="54">
        <v>29609</v>
      </c>
      <c r="V98" s="124">
        <f t="shared" si="42"/>
        <v>29609</v>
      </c>
      <c r="W98" s="51">
        <f t="shared" si="43"/>
        <v>0</v>
      </c>
      <c r="Y98" s="176">
        <v>-4.9900723251084966E-2</v>
      </c>
      <c r="Z98" s="61">
        <v>6.5221059061957964E-2</v>
      </c>
      <c r="AA98" s="117">
        <f t="shared" si="44"/>
        <v>1</v>
      </c>
      <c r="AB98" s="63">
        <f t="shared" si="45"/>
        <v>162.82614226311341</v>
      </c>
      <c r="AC98" s="63">
        <f t="shared" si="45"/>
        <v>16.780554466075674</v>
      </c>
      <c r="AE98" s="124">
        <f t="shared" si="46"/>
        <v>0</v>
      </c>
      <c r="AF98" s="51">
        <v>0</v>
      </c>
      <c r="AG98" s="51">
        <f t="shared" si="47"/>
        <v>0</v>
      </c>
      <c r="AI98" s="124">
        <v>0</v>
      </c>
      <c r="AJ98" s="51">
        <f t="shared" si="48"/>
        <v>0</v>
      </c>
      <c r="AK98" s="51">
        <f t="shared" si="49"/>
        <v>0</v>
      </c>
      <c r="AM98" s="124">
        <f t="shared" si="50"/>
        <v>0</v>
      </c>
      <c r="AN98" s="51">
        <f t="shared" si="51"/>
        <v>0</v>
      </c>
      <c r="AO98" s="51">
        <f t="shared" si="52"/>
        <v>0</v>
      </c>
      <c r="AQ98" s="124">
        <f t="shared" si="53"/>
        <v>154701</v>
      </c>
      <c r="AR98" s="51">
        <f t="shared" si="53"/>
        <v>17875</v>
      </c>
      <c r="AS98" s="51">
        <f t="shared" si="54"/>
        <v>29609</v>
      </c>
      <c r="AU98" s="178">
        <f t="shared" si="55"/>
        <v>202185</v>
      </c>
      <c r="AW98" s="124">
        <f t="shared" si="56"/>
        <v>1325.3368504793084</v>
      </c>
      <c r="AX98" s="51">
        <f t="shared" si="56"/>
        <v>153.13667140042816</v>
      </c>
      <c r="AY98" s="51">
        <f t="shared" si="56"/>
        <v>253.66286453120435</v>
      </c>
      <c r="AZ98" s="65">
        <f t="shared" si="57"/>
        <v>1732.136386410941</v>
      </c>
      <c r="BB98" s="131">
        <v>162826.1422631134</v>
      </c>
      <c r="BC98" s="54">
        <v>16780.554466075675</v>
      </c>
      <c r="BD98" s="54">
        <v>31788.121428154453</v>
      </c>
      <c r="BE98" s="54">
        <f t="shared" si="58"/>
        <v>211394.81815734354</v>
      </c>
      <c r="BG98" s="122">
        <f t="shared" si="59"/>
        <v>-4.9900723251084966E-2</v>
      </c>
      <c r="BH98" s="49">
        <f t="shared" si="59"/>
        <v>6.5221059061957964E-2</v>
      </c>
      <c r="BI98" s="49">
        <f t="shared" si="59"/>
        <v>-6.8551437777773949E-2</v>
      </c>
      <c r="BJ98" s="49">
        <f t="shared" si="60"/>
        <v>-4.3566905932805655E-2</v>
      </c>
      <c r="BL98" s="131">
        <v>143159</v>
      </c>
      <c r="BM98" s="54">
        <v>16983</v>
      </c>
      <c r="BN98" s="54">
        <v>27461.215458715586</v>
      </c>
      <c r="BO98" s="54">
        <f t="shared" si="61"/>
        <v>187603.2154587156</v>
      </c>
      <c r="BQ98" s="122">
        <f t="shared" si="62"/>
        <v>8.0623642243938587E-2</v>
      </c>
      <c r="BR98" s="49">
        <f t="shared" si="62"/>
        <v>5.2523111346640672E-2</v>
      </c>
      <c r="BS98" s="49">
        <f t="shared" si="62"/>
        <v>7.8211561484353487E-2</v>
      </c>
      <c r="BT98" s="49">
        <f t="shared" si="63"/>
        <v>7.7726730352835061E-2</v>
      </c>
      <c r="BV98" s="122">
        <f t="shared" si="64"/>
        <v>7.6990307555338866E-2</v>
      </c>
      <c r="BW98" s="49">
        <f t="shared" si="64"/>
        <v>4.89842578721158E-2</v>
      </c>
      <c r="BX98" s="49">
        <f t="shared" si="64"/>
        <v>7.4586336831804267E-2</v>
      </c>
      <c r="BY98" s="49">
        <f t="shared" si="32"/>
        <v>7.4103135827278566E-2</v>
      </c>
      <c r="CA98" s="180">
        <v>123492.31195363168</v>
      </c>
      <c r="CB98" s="64">
        <v>120763.44454077577</v>
      </c>
      <c r="CC98" s="64">
        <v>107854.44803961439</v>
      </c>
      <c r="CD98" s="64">
        <v>120645.51003163075</v>
      </c>
      <c r="CF98" s="180">
        <v>122323.13030226501</v>
      </c>
      <c r="CG98" s="64">
        <v>120034.40321405434</v>
      </c>
      <c r="CH98" s="64">
        <v>107101.09550484929</v>
      </c>
      <c r="CI98" s="64">
        <v>119629.38131605869</v>
      </c>
      <c r="CK98" s="163">
        <v>116725.796875</v>
      </c>
      <c r="CL98" s="60">
        <v>116333.33471679688</v>
      </c>
    </row>
    <row r="99" spans="1:90">
      <c r="A99" s="9" t="s">
        <v>222</v>
      </c>
      <c r="B99" s="23" t="s">
        <v>223</v>
      </c>
      <c r="D99" s="131">
        <v>798664.1555342772</v>
      </c>
      <c r="E99" s="54">
        <v>486320.96875</v>
      </c>
      <c r="F99" s="124">
        <f t="shared" si="33"/>
        <v>1642.2572886114674</v>
      </c>
      <c r="G99" s="131">
        <f t="shared" si="34"/>
        <v>748312.90261919971</v>
      </c>
      <c r="H99" s="54">
        <v>480292.08276367188</v>
      </c>
      <c r="I99" s="124">
        <f t="shared" si="35"/>
        <v>1558.0371392201519</v>
      </c>
      <c r="J99" s="49">
        <f t="shared" si="36"/>
        <v>6.7286362080409168E-2</v>
      </c>
      <c r="K99" s="49">
        <f t="shared" si="37"/>
        <v>5.4055289999999978E-2</v>
      </c>
      <c r="M99" s="131">
        <f t="shared" si="38"/>
        <v>798796.47711278289</v>
      </c>
      <c r="N99" s="124">
        <f t="shared" si="39"/>
        <v>1642.529375539666</v>
      </c>
      <c r="O99" s="49">
        <f t="shared" si="40"/>
        <v>-1.6565117936417906E-4</v>
      </c>
      <c r="P99" s="49">
        <f t="shared" si="41"/>
        <v>-1.6565117936429008E-4</v>
      </c>
      <c r="R99" s="131">
        <v>603994</v>
      </c>
      <c r="S99" s="54">
        <v>64585</v>
      </c>
      <c r="T99" s="54">
        <v>129385</v>
      </c>
      <c r="V99" s="124">
        <f t="shared" si="42"/>
        <v>129385</v>
      </c>
      <c r="W99" s="51">
        <f t="shared" si="43"/>
        <v>700.15553427720442</v>
      </c>
      <c r="Y99" s="176">
        <v>-8.3651121645511584E-4</v>
      </c>
      <c r="Z99" s="61">
        <v>-8.5593922158975211E-3</v>
      </c>
      <c r="AA99" s="117">
        <f t="shared" si="44"/>
        <v>4</v>
      </c>
      <c r="AB99" s="63">
        <f t="shared" si="45"/>
        <v>604.49967075492987</v>
      </c>
      <c r="AC99" s="63">
        <f t="shared" si="45"/>
        <v>65.142580899877885</v>
      </c>
      <c r="AE99" s="124">
        <f t="shared" si="46"/>
        <v>0</v>
      </c>
      <c r="AF99" s="51">
        <v>0</v>
      </c>
      <c r="AG99" s="51">
        <f t="shared" si="47"/>
        <v>700.15553427720442</v>
      </c>
      <c r="AI99" s="124">
        <v>0</v>
      </c>
      <c r="AJ99" s="51">
        <f t="shared" si="48"/>
        <v>0</v>
      </c>
      <c r="AK99" s="51">
        <f t="shared" si="49"/>
        <v>700.15553427720442</v>
      </c>
      <c r="AM99" s="124">
        <f t="shared" si="50"/>
        <v>632.04463114730254</v>
      </c>
      <c r="AN99" s="51">
        <f t="shared" si="51"/>
        <v>68.110903129901914</v>
      </c>
      <c r="AO99" s="51">
        <f t="shared" si="52"/>
        <v>0</v>
      </c>
      <c r="AQ99" s="124">
        <f t="shared" si="53"/>
        <v>604626</v>
      </c>
      <c r="AR99" s="51">
        <f t="shared" si="53"/>
        <v>64653</v>
      </c>
      <c r="AS99" s="51">
        <f t="shared" si="54"/>
        <v>129385</v>
      </c>
      <c r="AU99" s="178">
        <f t="shared" si="55"/>
        <v>798664</v>
      </c>
      <c r="AW99" s="124">
        <f t="shared" si="56"/>
        <v>1243.2653306191621</v>
      </c>
      <c r="AX99" s="51">
        <f t="shared" si="56"/>
        <v>132.94306467224482</v>
      </c>
      <c r="AY99" s="51">
        <f t="shared" si="56"/>
        <v>266.04857350190088</v>
      </c>
      <c r="AZ99" s="65">
        <f t="shared" si="57"/>
        <v>1642.256968793308</v>
      </c>
      <c r="BB99" s="131">
        <v>604499.67075492989</v>
      </c>
      <c r="BC99" s="54">
        <v>65142.580899877881</v>
      </c>
      <c r="BD99" s="54">
        <v>129154.2254579752</v>
      </c>
      <c r="BE99" s="54">
        <f t="shared" si="58"/>
        <v>798796.47711278289</v>
      </c>
      <c r="BG99" s="122">
        <f t="shared" si="59"/>
        <v>2.0898149524595233E-4</v>
      </c>
      <c r="BH99" s="49">
        <f t="shared" si="59"/>
        <v>-7.515528140193739E-3</v>
      </c>
      <c r="BI99" s="49">
        <f t="shared" si="59"/>
        <v>1.786813719849123E-3</v>
      </c>
      <c r="BJ99" s="49">
        <f t="shared" si="60"/>
        <v>-1.6584589013424189E-4</v>
      </c>
      <c r="BL99" s="131">
        <v>568914</v>
      </c>
      <c r="BM99" s="54">
        <v>60488</v>
      </c>
      <c r="BN99" s="54">
        <v>118910.90261919967</v>
      </c>
      <c r="BO99" s="54">
        <f t="shared" si="61"/>
        <v>748312.90261919971</v>
      </c>
      <c r="BQ99" s="122">
        <f t="shared" si="62"/>
        <v>6.2772229194570706E-2</v>
      </c>
      <c r="BR99" s="49">
        <f t="shared" si="62"/>
        <v>6.8856632720539546E-2</v>
      </c>
      <c r="BS99" s="49">
        <f t="shared" si="62"/>
        <v>8.8083574761370631E-2</v>
      </c>
      <c r="BT99" s="49">
        <f t="shared" si="63"/>
        <v>6.7286154233829665E-2</v>
      </c>
      <c r="BV99" s="122">
        <f t="shared" si="64"/>
        <v>4.9597118494082437E-2</v>
      </c>
      <c r="BW99" s="49">
        <f t="shared" si="64"/>
        <v>5.5606094108219706E-2</v>
      </c>
      <c r="BX99" s="49">
        <f t="shared" si="64"/>
        <v>7.4594681134814156E-2</v>
      </c>
      <c r="BY99" s="49">
        <f t="shared" si="32"/>
        <v>5.4055084730079583E-2</v>
      </c>
      <c r="CA99" s="180">
        <v>458470.9855503767</v>
      </c>
      <c r="CB99" s="64">
        <v>468807.06305917149</v>
      </c>
      <c r="CC99" s="64">
        <v>438209.5283685521</v>
      </c>
      <c r="CD99" s="64">
        <v>455882.54827046598</v>
      </c>
      <c r="CF99" s="180">
        <v>453653.46174926235</v>
      </c>
      <c r="CG99" s="64">
        <v>463222.42600997252</v>
      </c>
      <c r="CH99" s="64">
        <v>434570.9654634922</v>
      </c>
      <c r="CI99" s="64">
        <v>451259.74191414483</v>
      </c>
      <c r="CK99" s="163">
        <v>486320.96875</v>
      </c>
      <c r="CL99" s="60">
        <v>480292.08276367188</v>
      </c>
    </row>
    <row r="100" spans="1:90">
      <c r="A100" s="9" t="s">
        <v>224</v>
      </c>
      <c r="B100" s="23" t="s">
        <v>225</v>
      </c>
      <c r="D100" s="131">
        <v>1475777</v>
      </c>
      <c r="E100" s="54">
        <v>973472.4375</v>
      </c>
      <c r="F100" s="124">
        <f t="shared" si="33"/>
        <v>1515.9925881311869</v>
      </c>
      <c r="G100" s="131">
        <f t="shared" si="34"/>
        <v>1390856.2548980126</v>
      </c>
      <c r="H100" s="54">
        <v>967901.83978271484</v>
      </c>
      <c r="I100" s="124">
        <f t="shared" si="35"/>
        <v>1436.9806913583791</v>
      </c>
      <c r="J100" s="49">
        <f t="shared" si="36"/>
        <v>6.1056449796973666E-2</v>
      </c>
      <c r="K100" s="49">
        <f t="shared" si="37"/>
        <v>5.4984661414008151E-2</v>
      </c>
      <c r="M100" s="131">
        <f t="shared" si="38"/>
        <v>1518570.8707723396</v>
      </c>
      <c r="N100" s="124">
        <f t="shared" si="39"/>
        <v>1559.9526111619773</v>
      </c>
      <c r="O100" s="49">
        <f t="shared" si="40"/>
        <v>-2.8180357990519656E-2</v>
      </c>
      <c r="P100" s="49">
        <f t="shared" si="41"/>
        <v>-2.8180357990519656E-2</v>
      </c>
      <c r="R100" s="131">
        <v>1092562</v>
      </c>
      <c r="S100" s="54">
        <v>133062</v>
      </c>
      <c r="T100" s="54">
        <v>250153</v>
      </c>
      <c r="V100" s="124">
        <f t="shared" si="42"/>
        <v>250153</v>
      </c>
      <c r="W100" s="51">
        <f t="shared" si="43"/>
        <v>0</v>
      </c>
      <c r="Y100" s="176">
        <v>-3.7065293329353044E-2</v>
      </c>
      <c r="Z100" s="61">
        <v>2.0154961912227209E-2</v>
      </c>
      <c r="AA100" s="117">
        <f t="shared" si="44"/>
        <v>1</v>
      </c>
      <c r="AB100" s="63">
        <f t="shared" si="45"/>
        <v>1134.6169085311508</v>
      </c>
      <c r="AC100" s="63">
        <f t="shared" si="45"/>
        <v>130.4331253269427</v>
      </c>
      <c r="AE100" s="124">
        <f t="shared" si="46"/>
        <v>0</v>
      </c>
      <c r="AF100" s="51">
        <v>0</v>
      </c>
      <c r="AG100" s="51">
        <f t="shared" si="47"/>
        <v>0</v>
      </c>
      <c r="AI100" s="124">
        <v>0</v>
      </c>
      <c r="AJ100" s="51">
        <f t="shared" si="48"/>
        <v>0</v>
      </c>
      <c r="AK100" s="51">
        <f t="shared" si="49"/>
        <v>0</v>
      </c>
      <c r="AM100" s="124">
        <f t="shared" si="50"/>
        <v>0</v>
      </c>
      <c r="AN100" s="51">
        <f t="shared" si="51"/>
        <v>0</v>
      </c>
      <c r="AO100" s="51">
        <f t="shared" si="52"/>
        <v>0</v>
      </c>
      <c r="AQ100" s="124">
        <f t="shared" si="53"/>
        <v>1092562</v>
      </c>
      <c r="AR100" s="51">
        <f t="shared" si="53"/>
        <v>133062</v>
      </c>
      <c r="AS100" s="51">
        <f t="shared" si="54"/>
        <v>250153</v>
      </c>
      <c r="AU100" s="178">
        <f t="shared" si="55"/>
        <v>1475777</v>
      </c>
      <c r="AW100" s="124">
        <f t="shared" si="56"/>
        <v>1122.3348067314951</v>
      </c>
      <c r="AX100" s="51">
        <f t="shared" si="56"/>
        <v>136.68799944836653</v>
      </c>
      <c r="AY100" s="51">
        <f t="shared" si="56"/>
        <v>256.96978195132516</v>
      </c>
      <c r="AZ100" s="65">
        <f t="shared" si="57"/>
        <v>1515.9925881311869</v>
      </c>
      <c r="BB100" s="131">
        <v>1134616.9085311508</v>
      </c>
      <c r="BC100" s="54">
        <v>130433.12532694273</v>
      </c>
      <c r="BD100" s="54">
        <v>253520.83691424626</v>
      </c>
      <c r="BE100" s="54">
        <f t="shared" si="58"/>
        <v>1518570.8707723396</v>
      </c>
      <c r="BG100" s="122">
        <f t="shared" si="59"/>
        <v>-3.7065293329353044E-2</v>
      </c>
      <c r="BH100" s="49">
        <f t="shared" si="59"/>
        <v>2.0154961912227209E-2</v>
      </c>
      <c r="BI100" s="49">
        <f t="shared" si="59"/>
        <v>-1.3284260793859026E-2</v>
      </c>
      <c r="BJ100" s="49">
        <f t="shared" si="60"/>
        <v>-2.8180357990519656E-2</v>
      </c>
      <c r="BL100" s="131">
        <v>1033938</v>
      </c>
      <c r="BM100" s="54">
        <v>125463</v>
      </c>
      <c r="BN100" s="54">
        <v>231455.25489801273</v>
      </c>
      <c r="BO100" s="54">
        <f t="shared" si="61"/>
        <v>1390856.2548980126</v>
      </c>
      <c r="BQ100" s="122">
        <f t="shared" si="62"/>
        <v>5.6699724741715585E-2</v>
      </c>
      <c r="BR100" s="49">
        <f t="shared" si="62"/>
        <v>6.056765739700154E-2</v>
      </c>
      <c r="BS100" s="49">
        <f t="shared" si="62"/>
        <v>8.0783411507447278E-2</v>
      </c>
      <c r="BT100" s="49">
        <f t="shared" si="63"/>
        <v>6.1056449796973666E-2</v>
      </c>
      <c r="BV100" s="122">
        <f t="shared" si="64"/>
        <v>5.0652867277913849E-2</v>
      </c>
      <c r="BW100" s="49">
        <f t="shared" si="64"/>
        <v>5.4498666079184188E-2</v>
      </c>
      <c r="BX100" s="49">
        <f t="shared" si="64"/>
        <v>7.4598737578224883E-2</v>
      </c>
      <c r="BY100" s="49">
        <f t="shared" si="32"/>
        <v>5.4984661414008151E-2</v>
      </c>
      <c r="CA100" s="180">
        <v>860528.06551037484</v>
      </c>
      <c r="CB100" s="64">
        <v>938678.96490216407</v>
      </c>
      <c r="CC100" s="64">
        <v>860175.08123991778</v>
      </c>
      <c r="CD100" s="64">
        <v>866666.26372621011</v>
      </c>
      <c r="CF100" s="180">
        <v>854002.81278611184</v>
      </c>
      <c r="CG100" s="64">
        <v>932745.95626672695</v>
      </c>
      <c r="CH100" s="64">
        <v>853510.54973694717</v>
      </c>
      <c r="CI100" s="64">
        <v>860145.92032925971</v>
      </c>
      <c r="CK100" s="163">
        <v>973472.4375</v>
      </c>
      <c r="CL100" s="60">
        <v>967901.83978271484</v>
      </c>
    </row>
    <row r="101" spans="1:90">
      <c r="A101" s="9" t="s">
        <v>226</v>
      </c>
      <c r="B101" s="23" t="s">
        <v>227</v>
      </c>
      <c r="D101" s="131">
        <v>1017247.5243698371</v>
      </c>
      <c r="E101" s="54">
        <v>603318.875</v>
      </c>
      <c r="F101" s="124">
        <f t="shared" si="33"/>
        <v>1686.0860260170662</v>
      </c>
      <c r="G101" s="131">
        <f t="shared" si="34"/>
        <v>957176.73784415028</v>
      </c>
      <c r="H101" s="54">
        <v>598378.24904632568</v>
      </c>
      <c r="I101" s="124">
        <f t="shared" si="35"/>
        <v>1599.6182003100298</v>
      </c>
      <c r="J101" s="49">
        <f t="shared" si="36"/>
        <v>6.2758301733266464E-2</v>
      </c>
      <c r="K101" s="49">
        <f t="shared" si="37"/>
        <v>5.4055289999999756E-2</v>
      </c>
      <c r="M101" s="131">
        <f t="shared" si="38"/>
        <v>994178.3226451783</v>
      </c>
      <c r="N101" s="124">
        <f t="shared" si="39"/>
        <v>1647.8488637458563</v>
      </c>
      <c r="O101" s="49">
        <f t="shared" si="40"/>
        <v>2.3204289612027917E-2</v>
      </c>
      <c r="P101" s="49">
        <f t="shared" si="41"/>
        <v>2.3204289612027917E-2</v>
      </c>
      <c r="R101" s="131">
        <v>776279</v>
      </c>
      <c r="S101" s="54">
        <v>76005</v>
      </c>
      <c r="T101" s="54">
        <v>164018</v>
      </c>
      <c r="V101" s="124">
        <f t="shared" si="42"/>
        <v>164018</v>
      </c>
      <c r="W101" s="51">
        <f t="shared" si="43"/>
        <v>945.52436983713415</v>
      </c>
      <c r="Y101" s="176">
        <v>2.7089527133475899E-2</v>
      </c>
      <c r="Z101" s="61">
        <v>-1.4028915643815365E-2</v>
      </c>
      <c r="AA101" s="117">
        <f t="shared" si="44"/>
        <v>3</v>
      </c>
      <c r="AB101" s="63">
        <f t="shared" si="45"/>
        <v>755.80461049635289</v>
      </c>
      <c r="AC101" s="63">
        <f t="shared" si="45"/>
        <v>77.086439152147577</v>
      </c>
      <c r="AE101" s="124">
        <f t="shared" si="46"/>
        <v>0</v>
      </c>
      <c r="AF101" s="51">
        <v>0</v>
      </c>
      <c r="AG101" s="51">
        <f t="shared" si="47"/>
        <v>945.52436983713415</v>
      </c>
      <c r="AI101" s="124">
        <v>0</v>
      </c>
      <c r="AJ101" s="51">
        <f t="shared" si="48"/>
        <v>945.52436983713415</v>
      </c>
      <c r="AK101" s="51">
        <f t="shared" si="49"/>
        <v>0</v>
      </c>
      <c r="AM101" s="124">
        <f t="shared" si="50"/>
        <v>0</v>
      </c>
      <c r="AN101" s="51">
        <f t="shared" si="51"/>
        <v>0</v>
      </c>
      <c r="AO101" s="51">
        <f t="shared" si="52"/>
        <v>0</v>
      </c>
      <c r="AQ101" s="124">
        <f t="shared" si="53"/>
        <v>776279</v>
      </c>
      <c r="AR101" s="51">
        <f t="shared" si="53"/>
        <v>76951</v>
      </c>
      <c r="AS101" s="51">
        <f t="shared" si="54"/>
        <v>164018</v>
      </c>
      <c r="AU101" s="178">
        <f t="shared" si="55"/>
        <v>1017248</v>
      </c>
      <c r="AW101" s="124">
        <f t="shared" si="56"/>
        <v>1286.681110382963</v>
      </c>
      <c r="AX101" s="51">
        <f t="shared" si="56"/>
        <v>127.54615044987611</v>
      </c>
      <c r="AY101" s="51">
        <f t="shared" si="56"/>
        <v>271.85955354040595</v>
      </c>
      <c r="AZ101" s="65">
        <f t="shared" si="57"/>
        <v>1686.086814373245</v>
      </c>
      <c r="BB101" s="131">
        <v>755804.61049635278</v>
      </c>
      <c r="BC101" s="54">
        <v>77086.439152147592</v>
      </c>
      <c r="BD101" s="54">
        <v>161287.27299667784</v>
      </c>
      <c r="BE101" s="54">
        <f t="shared" si="58"/>
        <v>994178.3226451783</v>
      </c>
      <c r="BG101" s="122">
        <f t="shared" si="59"/>
        <v>2.7089527133476121E-2</v>
      </c>
      <c r="BH101" s="49">
        <f t="shared" si="59"/>
        <v>-1.7569776686697791E-3</v>
      </c>
      <c r="BI101" s="49">
        <f t="shared" si="59"/>
        <v>1.6930827538874649E-2</v>
      </c>
      <c r="BJ101" s="49">
        <f t="shared" si="60"/>
        <v>2.3204768027370593E-2</v>
      </c>
      <c r="BL101" s="131">
        <v>734308</v>
      </c>
      <c r="BM101" s="54">
        <v>71486.41</v>
      </c>
      <c r="BN101" s="54">
        <v>151382.32784415031</v>
      </c>
      <c r="BO101" s="54">
        <f t="shared" si="61"/>
        <v>957176.73784415028</v>
      </c>
      <c r="BQ101" s="122">
        <f t="shared" si="62"/>
        <v>5.7157214683756674E-2</v>
      </c>
      <c r="BR101" s="49">
        <f t="shared" si="62"/>
        <v>7.6442361562148564E-2</v>
      </c>
      <c r="BS101" s="49">
        <f t="shared" si="62"/>
        <v>8.3468607834186859E-2</v>
      </c>
      <c r="BT101" s="49">
        <f t="shared" si="63"/>
        <v>6.2758798642712721E-2</v>
      </c>
      <c r="BV101" s="122">
        <f t="shared" si="64"/>
        <v>4.8500070695048247E-2</v>
      </c>
      <c r="BW101" s="49">
        <f t="shared" si="64"/>
        <v>6.7627289981355698E-2</v>
      </c>
      <c r="BX101" s="49">
        <f t="shared" si="64"/>
        <v>7.4595997767318067E-2</v>
      </c>
      <c r="BY101" s="49">
        <f t="shared" si="32"/>
        <v>5.4055782840215505E-2</v>
      </c>
      <c r="CA101" s="180">
        <v>573225.26615281124</v>
      </c>
      <c r="CB101" s="64">
        <v>554762.59370429069</v>
      </c>
      <c r="CC101" s="64">
        <v>547234.28196874226</v>
      </c>
      <c r="CD101" s="64">
        <v>567389.2664135393</v>
      </c>
      <c r="CF101" s="180">
        <v>571005.4963715903</v>
      </c>
      <c r="CG101" s="64">
        <v>550308.56373473664</v>
      </c>
      <c r="CH101" s="64">
        <v>545082.17996078648</v>
      </c>
      <c r="CI101" s="64">
        <v>565090.08997444052</v>
      </c>
      <c r="CK101" s="163">
        <v>603318.875</v>
      </c>
      <c r="CL101" s="60">
        <v>598378.24904632568</v>
      </c>
    </row>
    <row r="102" spans="1:90">
      <c r="A102" s="9" t="s">
        <v>228</v>
      </c>
      <c r="B102" s="23" t="s">
        <v>229</v>
      </c>
      <c r="D102" s="131">
        <v>673451.3901558388</v>
      </c>
      <c r="E102" s="54">
        <v>409731.90625</v>
      </c>
      <c r="F102" s="124">
        <f t="shared" si="33"/>
        <v>1643.6391208082512</v>
      </c>
      <c r="G102" s="131">
        <f t="shared" si="34"/>
        <v>635860.31133991689</v>
      </c>
      <c r="H102" s="54">
        <v>407773.1640625</v>
      </c>
      <c r="I102" s="124">
        <f t="shared" si="35"/>
        <v>1559.3481066901638</v>
      </c>
      <c r="J102" s="49">
        <f t="shared" si="36"/>
        <v>5.9118454392456332E-2</v>
      </c>
      <c r="K102" s="49">
        <f t="shared" si="37"/>
        <v>5.4055289999999756E-2</v>
      </c>
      <c r="M102" s="131">
        <f t="shared" si="38"/>
        <v>690912.56038530869</v>
      </c>
      <c r="N102" s="124">
        <f t="shared" si="39"/>
        <v>1686.2552069931915</v>
      </c>
      <c r="O102" s="49">
        <f t="shared" si="40"/>
        <v>-2.5272619475512403E-2</v>
      </c>
      <c r="P102" s="49">
        <f t="shared" si="41"/>
        <v>-2.5272619475512403E-2</v>
      </c>
      <c r="R102" s="131">
        <v>509657</v>
      </c>
      <c r="S102" s="54">
        <v>58352</v>
      </c>
      <c r="T102" s="54">
        <v>104931</v>
      </c>
      <c r="V102" s="124">
        <f t="shared" si="42"/>
        <v>104931</v>
      </c>
      <c r="W102" s="51">
        <f t="shared" si="43"/>
        <v>511.39015583880246</v>
      </c>
      <c r="Y102" s="176">
        <v>-3.3144815623584067E-2</v>
      </c>
      <c r="Z102" s="61">
        <v>-8.4496004192304852E-3</v>
      </c>
      <c r="AA102" s="117">
        <f t="shared" si="44"/>
        <v>4</v>
      </c>
      <c r="AB102" s="63">
        <f t="shared" si="45"/>
        <v>527.12857958010432</v>
      </c>
      <c r="AC102" s="63">
        <f t="shared" si="45"/>
        <v>58.849252670032101</v>
      </c>
      <c r="AE102" s="124">
        <f t="shared" si="46"/>
        <v>0</v>
      </c>
      <c r="AF102" s="51">
        <v>0</v>
      </c>
      <c r="AG102" s="51">
        <f t="shared" si="47"/>
        <v>511.39015583880246</v>
      </c>
      <c r="AI102" s="124">
        <v>0</v>
      </c>
      <c r="AJ102" s="51">
        <f t="shared" si="48"/>
        <v>0</v>
      </c>
      <c r="AK102" s="51">
        <f t="shared" si="49"/>
        <v>511.39015583880246</v>
      </c>
      <c r="AM102" s="124">
        <f t="shared" si="50"/>
        <v>460.03167973679501</v>
      </c>
      <c r="AN102" s="51">
        <f t="shared" si="51"/>
        <v>51.358476102007472</v>
      </c>
      <c r="AO102" s="51">
        <f t="shared" si="52"/>
        <v>0</v>
      </c>
      <c r="AQ102" s="124">
        <f t="shared" si="53"/>
        <v>510117</v>
      </c>
      <c r="AR102" s="51">
        <f t="shared" si="53"/>
        <v>58403</v>
      </c>
      <c r="AS102" s="51">
        <f t="shared" si="54"/>
        <v>104931</v>
      </c>
      <c r="AU102" s="178">
        <f t="shared" si="55"/>
        <v>673451</v>
      </c>
      <c r="AW102" s="124">
        <f t="shared" si="56"/>
        <v>1245.0018956755334</v>
      </c>
      <c r="AX102" s="51">
        <f t="shared" si="56"/>
        <v>142.53954624750438</v>
      </c>
      <c r="AY102" s="51">
        <f t="shared" si="56"/>
        <v>256.09672666296046</v>
      </c>
      <c r="AZ102" s="65">
        <f t="shared" si="57"/>
        <v>1643.6381685859985</v>
      </c>
      <c r="BB102" s="131">
        <v>527128.57958010444</v>
      </c>
      <c r="BC102" s="54">
        <v>58849.252670032118</v>
      </c>
      <c r="BD102" s="54">
        <v>104934.7281351721</v>
      </c>
      <c r="BE102" s="54">
        <f t="shared" si="58"/>
        <v>690912.56038530869</v>
      </c>
      <c r="BG102" s="122">
        <f t="shared" si="59"/>
        <v>-3.2272163261675924E-2</v>
      </c>
      <c r="BH102" s="49">
        <f t="shared" si="59"/>
        <v>-7.5829793886127428E-3</v>
      </c>
      <c r="BI102" s="49">
        <f t="shared" si="59"/>
        <v>-3.5528134854412308E-5</v>
      </c>
      <c r="BJ102" s="49">
        <f t="shared" si="60"/>
        <v>-2.527318417191704E-2</v>
      </c>
      <c r="BL102" s="131">
        <v>483608</v>
      </c>
      <c r="BM102" s="54">
        <v>55072</v>
      </c>
      <c r="BN102" s="54">
        <v>97180.31133991688</v>
      </c>
      <c r="BO102" s="54">
        <f t="shared" si="61"/>
        <v>635860.31133991689</v>
      </c>
      <c r="BQ102" s="122">
        <f t="shared" si="62"/>
        <v>5.4815056822881347E-2</v>
      </c>
      <c r="BR102" s="49">
        <f t="shared" si="62"/>
        <v>6.0484456711214385E-2</v>
      </c>
      <c r="BS102" s="49">
        <f t="shared" si="62"/>
        <v>7.9755750452093155E-2</v>
      </c>
      <c r="BT102" s="49">
        <f t="shared" si="63"/>
        <v>5.9117840805113397E-2</v>
      </c>
      <c r="BV102" s="122">
        <f t="shared" si="64"/>
        <v>4.9772465020063272E-2</v>
      </c>
      <c r="BW102" s="49">
        <f t="shared" si="64"/>
        <v>5.5414762081963831E-2</v>
      </c>
      <c r="BX102" s="49">
        <f t="shared" si="64"/>
        <v>7.4593928518421615E-2</v>
      </c>
      <c r="BY102" s="49">
        <f t="shared" si="32"/>
        <v>5.4054679345939549E-2</v>
      </c>
      <c r="CA102" s="180">
        <v>399790.39043982764</v>
      </c>
      <c r="CB102" s="64">
        <v>423516.307250218</v>
      </c>
      <c r="CC102" s="64">
        <v>356034.7914482929</v>
      </c>
      <c r="CD102" s="64">
        <v>394311.92761263903</v>
      </c>
      <c r="CF102" s="180">
        <v>396188.46463618666</v>
      </c>
      <c r="CG102" s="64">
        <v>420488.49924849888</v>
      </c>
      <c r="CH102" s="64">
        <v>353251.96089759114</v>
      </c>
      <c r="CI102" s="64">
        <v>391021.39669453277</v>
      </c>
      <c r="CK102" s="163">
        <v>409731.90625</v>
      </c>
      <c r="CL102" s="60">
        <v>407773.1640625</v>
      </c>
    </row>
    <row r="103" spans="1:90">
      <c r="A103" s="9" t="s">
        <v>230</v>
      </c>
      <c r="B103" s="23" t="s">
        <v>231</v>
      </c>
      <c r="D103" s="131">
        <v>447891.72331397841</v>
      </c>
      <c r="E103" s="54">
        <v>240583.375</v>
      </c>
      <c r="F103" s="124">
        <f t="shared" si="33"/>
        <v>1861.6902490206498</v>
      </c>
      <c r="G103" s="131">
        <f t="shared" si="34"/>
        <v>423599.60134795378</v>
      </c>
      <c r="H103" s="54">
        <v>239834.41975784302</v>
      </c>
      <c r="I103" s="124">
        <f t="shared" si="35"/>
        <v>1766.2168831965635</v>
      </c>
      <c r="J103" s="49">
        <f t="shared" si="36"/>
        <v>5.7346895249012597E-2</v>
      </c>
      <c r="K103" s="49">
        <f t="shared" si="37"/>
        <v>5.4055289999999978E-2</v>
      </c>
      <c r="M103" s="131">
        <f t="shared" si="38"/>
        <v>460369.16593498737</v>
      </c>
      <c r="N103" s="124">
        <f t="shared" si="39"/>
        <v>1913.5535276907117</v>
      </c>
      <c r="O103" s="49">
        <f t="shared" si="40"/>
        <v>-2.7103124067112239E-2</v>
      </c>
      <c r="P103" s="49">
        <f t="shared" si="41"/>
        <v>-2.710312406711235E-2</v>
      </c>
      <c r="R103" s="131">
        <v>348279</v>
      </c>
      <c r="S103" s="54">
        <v>35752</v>
      </c>
      <c r="T103" s="54">
        <v>63239</v>
      </c>
      <c r="V103" s="124">
        <f t="shared" si="42"/>
        <v>63239</v>
      </c>
      <c r="W103" s="51">
        <f t="shared" si="43"/>
        <v>621.72331397840753</v>
      </c>
      <c r="Y103" s="176">
        <v>-2.1860935004375803E-2</v>
      </c>
      <c r="Z103" s="61">
        <v>-2.7564949033520358E-2</v>
      </c>
      <c r="AA103" s="117">
        <f t="shared" si="44"/>
        <v>4</v>
      </c>
      <c r="AB103" s="63">
        <f t="shared" si="45"/>
        <v>356.06286719727126</v>
      </c>
      <c r="AC103" s="63">
        <f t="shared" si="45"/>
        <v>36.765437408356426</v>
      </c>
      <c r="AE103" s="124">
        <f t="shared" si="46"/>
        <v>0</v>
      </c>
      <c r="AF103" s="51">
        <v>0</v>
      </c>
      <c r="AG103" s="51">
        <f t="shared" si="47"/>
        <v>621.72331397840753</v>
      </c>
      <c r="AI103" s="124">
        <v>0</v>
      </c>
      <c r="AJ103" s="51">
        <f t="shared" si="48"/>
        <v>0</v>
      </c>
      <c r="AK103" s="51">
        <f t="shared" si="49"/>
        <v>621.72331397840753</v>
      </c>
      <c r="AM103" s="124">
        <f t="shared" si="50"/>
        <v>563.53522183383348</v>
      </c>
      <c r="AN103" s="51">
        <f t="shared" si="51"/>
        <v>58.188092144574064</v>
      </c>
      <c r="AO103" s="51">
        <f t="shared" si="52"/>
        <v>0</v>
      </c>
      <c r="AQ103" s="124">
        <f t="shared" si="53"/>
        <v>348843</v>
      </c>
      <c r="AR103" s="51">
        <f t="shared" si="53"/>
        <v>35810</v>
      </c>
      <c r="AS103" s="51">
        <f t="shared" si="54"/>
        <v>63239</v>
      </c>
      <c r="AU103" s="178">
        <f t="shared" si="55"/>
        <v>447892</v>
      </c>
      <c r="AW103" s="124">
        <f t="shared" si="56"/>
        <v>1449.9879719452767</v>
      </c>
      <c r="AX103" s="51">
        <f t="shared" si="56"/>
        <v>148.84652773700594</v>
      </c>
      <c r="AY103" s="51">
        <f t="shared" si="56"/>
        <v>262.85689940129902</v>
      </c>
      <c r="AZ103" s="65">
        <f t="shared" si="57"/>
        <v>1861.6913990835817</v>
      </c>
      <c r="BB103" s="131">
        <v>356062.8671972712</v>
      </c>
      <c r="BC103" s="54">
        <v>36765.437408356433</v>
      </c>
      <c r="BD103" s="54">
        <v>67540.861329359715</v>
      </c>
      <c r="BE103" s="54">
        <f t="shared" si="58"/>
        <v>460369.16593498737</v>
      </c>
      <c r="BG103" s="122">
        <f t="shared" si="59"/>
        <v>-2.0276945063387175E-2</v>
      </c>
      <c r="BH103" s="49">
        <f t="shared" si="59"/>
        <v>-2.5987380423203366E-2</v>
      </c>
      <c r="BI103" s="49">
        <f t="shared" si="59"/>
        <v>-6.3692722371156862E-2</v>
      </c>
      <c r="BJ103" s="49">
        <f t="shared" si="60"/>
        <v>-2.7102523058091577E-2</v>
      </c>
      <c r="BL103" s="131">
        <v>331135</v>
      </c>
      <c r="BM103" s="54">
        <v>33799</v>
      </c>
      <c r="BN103" s="54">
        <v>58665.601347953794</v>
      </c>
      <c r="BO103" s="54">
        <f t="shared" si="61"/>
        <v>423599.60134795378</v>
      </c>
      <c r="BQ103" s="122">
        <f t="shared" si="62"/>
        <v>5.3476678696000146E-2</v>
      </c>
      <c r="BR103" s="49">
        <f t="shared" si="62"/>
        <v>5.9498801739696461E-2</v>
      </c>
      <c r="BS103" s="49">
        <f t="shared" si="62"/>
        <v>7.7957074451870723E-2</v>
      </c>
      <c r="BT103" s="49">
        <f t="shared" si="63"/>
        <v>5.7347548427204353E-2</v>
      </c>
      <c r="BV103" s="122">
        <f t="shared" si="64"/>
        <v>5.0197121739915751E-2</v>
      </c>
      <c r="BW103" s="49">
        <f t="shared" si="64"/>
        <v>5.6200497434081065E-2</v>
      </c>
      <c r="BX103" s="49">
        <f t="shared" si="64"/>
        <v>7.460130807054477E-2</v>
      </c>
      <c r="BY103" s="49">
        <f t="shared" si="32"/>
        <v>5.4055941144795838E-2</v>
      </c>
      <c r="CA103" s="180">
        <v>270048.93722763786</v>
      </c>
      <c r="CB103" s="64">
        <v>264587.25606816862</v>
      </c>
      <c r="CC103" s="64">
        <v>229160.51630362589</v>
      </c>
      <c r="CD103" s="64">
        <v>262738.09978503286</v>
      </c>
      <c r="CF103" s="180">
        <v>267996.49748876307</v>
      </c>
      <c r="CG103" s="64">
        <v>263481.78985511669</v>
      </c>
      <c r="CH103" s="64">
        <v>227629.98675033008</v>
      </c>
      <c r="CI103" s="64">
        <v>260975.97610976663</v>
      </c>
      <c r="CK103" s="163">
        <v>240583.375</v>
      </c>
      <c r="CL103" s="60">
        <v>239834.41975784302</v>
      </c>
    </row>
    <row r="104" spans="1:90">
      <c r="A104" s="9" t="s">
        <v>232</v>
      </c>
      <c r="B104" s="23" t="s">
        <v>233</v>
      </c>
      <c r="D104" s="131">
        <v>1096472.1731992494</v>
      </c>
      <c r="E104" s="54">
        <v>651355.75</v>
      </c>
      <c r="F104" s="124">
        <f t="shared" si="33"/>
        <v>1683.3691468897748</v>
      </c>
      <c r="G104" s="131">
        <f t="shared" si="34"/>
        <v>1032256.4147030511</v>
      </c>
      <c r="H104" s="54">
        <v>646355.75421142578</v>
      </c>
      <c r="I104" s="124">
        <f t="shared" si="35"/>
        <v>1597.0406513398123</v>
      </c>
      <c r="J104" s="49">
        <f t="shared" si="36"/>
        <v>6.2209115469310294E-2</v>
      </c>
      <c r="K104" s="49">
        <f t="shared" si="37"/>
        <v>5.4055289999999978E-2</v>
      </c>
      <c r="M104" s="131">
        <f t="shared" si="38"/>
        <v>1072913.2997603244</v>
      </c>
      <c r="N104" s="124">
        <f t="shared" si="39"/>
        <v>1647.2001663612004</v>
      </c>
      <c r="O104" s="49">
        <f t="shared" si="40"/>
        <v>2.1957853858450394E-2</v>
      </c>
      <c r="P104" s="49">
        <f t="shared" si="41"/>
        <v>2.1957853858450394E-2</v>
      </c>
      <c r="R104" s="131">
        <v>822835</v>
      </c>
      <c r="S104" s="54">
        <v>82171</v>
      </c>
      <c r="T104" s="54">
        <v>190789</v>
      </c>
      <c r="V104" s="124">
        <f t="shared" si="42"/>
        <v>190789</v>
      </c>
      <c r="W104" s="51">
        <f t="shared" si="43"/>
        <v>677.17319924943149</v>
      </c>
      <c r="Y104" s="176">
        <v>2.5917132562386813E-2</v>
      </c>
      <c r="Z104" s="61">
        <v>3.3962658899462372E-3</v>
      </c>
      <c r="AA104" s="117">
        <f t="shared" si="44"/>
        <v>2</v>
      </c>
      <c r="AB104" s="63">
        <f t="shared" si="45"/>
        <v>802.04821021444707</v>
      </c>
      <c r="AC104" s="63">
        <f t="shared" si="45"/>
        <v>81.892870038857239</v>
      </c>
      <c r="AE104" s="124">
        <f t="shared" si="46"/>
        <v>0</v>
      </c>
      <c r="AF104" s="51">
        <v>0</v>
      </c>
      <c r="AG104" s="51">
        <f t="shared" si="47"/>
        <v>677.17319924943149</v>
      </c>
      <c r="AI104" s="124">
        <v>0</v>
      </c>
      <c r="AJ104" s="51">
        <f t="shared" si="48"/>
        <v>0</v>
      </c>
      <c r="AK104" s="51">
        <f t="shared" si="49"/>
        <v>677.17319924943149</v>
      </c>
      <c r="AM104" s="124">
        <f t="shared" si="50"/>
        <v>614.43637431983404</v>
      </c>
      <c r="AN104" s="51">
        <f t="shared" si="51"/>
        <v>62.736824929597532</v>
      </c>
      <c r="AO104" s="51">
        <f t="shared" si="52"/>
        <v>0</v>
      </c>
      <c r="AQ104" s="124">
        <f t="shared" si="53"/>
        <v>823449</v>
      </c>
      <c r="AR104" s="51">
        <f t="shared" si="53"/>
        <v>82234</v>
      </c>
      <c r="AS104" s="51">
        <f t="shared" si="54"/>
        <v>190789</v>
      </c>
      <c r="AU104" s="178">
        <f t="shared" si="55"/>
        <v>1096472</v>
      </c>
      <c r="AW104" s="124">
        <f t="shared" si="56"/>
        <v>1264.2077697172399</v>
      </c>
      <c r="AX104" s="51">
        <f t="shared" si="56"/>
        <v>126.25051671072221</v>
      </c>
      <c r="AY104" s="51">
        <f t="shared" si="56"/>
        <v>292.9105945560471</v>
      </c>
      <c r="AZ104" s="65">
        <f t="shared" si="57"/>
        <v>1683.3688809840091</v>
      </c>
      <c r="BB104" s="131">
        <v>802048.210214447</v>
      </c>
      <c r="BC104" s="54">
        <v>81892.870038857247</v>
      </c>
      <c r="BD104" s="54">
        <v>188972.21950702008</v>
      </c>
      <c r="BE104" s="54">
        <f t="shared" si="58"/>
        <v>1072913.2997603244</v>
      </c>
      <c r="BG104" s="122">
        <f t="shared" si="59"/>
        <v>2.6682672578785427E-2</v>
      </c>
      <c r="BH104" s="49">
        <f t="shared" si="59"/>
        <v>4.1655636318631561E-3</v>
      </c>
      <c r="BI104" s="49">
        <f t="shared" si="59"/>
        <v>9.6140083326503589E-3</v>
      </c>
      <c r="BJ104" s="49">
        <f t="shared" si="60"/>
        <v>2.1957692429517284E-2</v>
      </c>
      <c r="BL104" s="131">
        <v>778749</v>
      </c>
      <c r="BM104" s="54">
        <v>77326</v>
      </c>
      <c r="BN104" s="54">
        <v>176181.41470305106</v>
      </c>
      <c r="BO104" s="54">
        <f t="shared" si="61"/>
        <v>1032256.4147030511</v>
      </c>
      <c r="BQ104" s="122">
        <f t="shared" si="62"/>
        <v>5.7399752680260319E-2</v>
      </c>
      <c r="BR104" s="49">
        <f t="shared" si="62"/>
        <v>6.3471536093939962E-2</v>
      </c>
      <c r="BS104" s="49">
        <f t="shared" si="62"/>
        <v>8.2912180728992535E-2</v>
      </c>
      <c r="BT104" s="49">
        <f t="shared" si="63"/>
        <v>6.2208947682269145E-2</v>
      </c>
      <c r="BV104" s="122">
        <f t="shared" si="64"/>
        <v>4.928284527560356E-2</v>
      </c>
      <c r="BW104" s="49">
        <f t="shared" si="64"/>
        <v>5.5308019917506002E-2</v>
      </c>
      <c r="BX104" s="49">
        <f t="shared" si="64"/>
        <v>7.4599432521824882E-2</v>
      </c>
      <c r="BY104" s="49">
        <f t="shared" si="32"/>
        <v>5.4055123500940994E-2</v>
      </c>
      <c r="CA104" s="180">
        <v>608297.82245656312</v>
      </c>
      <c r="CB104" s="64">
        <v>589352.69923385943</v>
      </c>
      <c r="CC104" s="64">
        <v>641166.99930870382</v>
      </c>
      <c r="CD104" s="64">
        <v>612324.24426297424</v>
      </c>
      <c r="CF104" s="180">
        <v>607341.80157095927</v>
      </c>
      <c r="CG104" s="64">
        <v>584884.00185954</v>
      </c>
      <c r="CH104" s="64">
        <v>639277.05009025335</v>
      </c>
      <c r="CI104" s="64">
        <v>610838.41924406611</v>
      </c>
      <c r="CK104" s="163">
        <v>651355.75</v>
      </c>
      <c r="CL104" s="60">
        <v>646355.75421142578</v>
      </c>
    </row>
    <row r="105" spans="1:90">
      <c r="A105" s="9" t="s">
        <v>234</v>
      </c>
      <c r="B105" s="23" t="s">
        <v>235</v>
      </c>
      <c r="D105" s="131">
        <v>394553.97855827154</v>
      </c>
      <c r="E105" s="54">
        <v>236174.59375</v>
      </c>
      <c r="F105" s="124">
        <f t="shared" si="33"/>
        <v>1670.6029733914661</v>
      </c>
      <c r="G105" s="131">
        <f t="shared" si="34"/>
        <v>370927.71213959577</v>
      </c>
      <c r="H105" s="54">
        <v>234034.251953125</v>
      </c>
      <c r="I105" s="124">
        <f t="shared" si="35"/>
        <v>1584.9291676070104</v>
      </c>
      <c r="J105" s="49">
        <f t="shared" si="36"/>
        <v>6.36950695390055E-2</v>
      </c>
      <c r="K105" s="49">
        <f t="shared" si="37"/>
        <v>5.4055289999999978E-2</v>
      </c>
      <c r="M105" s="131">
        <f t="shared" si="38"/>
        <v>405431.28388735757</v>
      </c>
      <c r="N105" s="124">
        <f t="shared" si="39"/>
        <v>1716.6591776443252</v>
      </c>
      <c r="O105" s="49">
        <f t="shared" si="40"/>
        <v>-2.6828973888724628E-2</v>
      </c>
      <c r="P105" s="49">
        <f t="shared" si="41"/>
        <v>-2.6828973888724628E-2</v>
      </c>
      <c r="R105" s="131">
        <v>294895</v>
      </c>
      <c r="S105" s="54">
        <v>32055</v>
      </c>
      <c r="T105" s="54">
        <v>67342</v>
      </c>
      <c r="V105" s="124">
        <f t="shared" si="42"/>
        <v>67342</v>
      </c>
      <c r="W105" s="51">
        <f t="shared" si="43"/>
        <v>261.97855827154126</v>
      </c>
      <c r="Y105" s="176">
        <v>-2.6005610921168265E-2</v>
      </c>
      <c r="Z105" s="61">
        <v>-9.3258253719608053E-4</v>
      </c>
      <c r="AA105" s="117">
        <f t="shared" si="44"/>
        <v>4</v>
      </c>
      <c r="AB105" s="63">
        <f t="shared" si="45"/>
        <v>302.76868461111042</v>
      </c>
      <c r="AC105" s="63">
        <f t="shared" si="45"/>
        <v>32.084921837813248</v>
      </c>
      <c r="AE105" s="124">
        <f t="shared" si="46"/>
        <v>0</v>
      </c>
      <c r="AF105" s="51">
        <v>0</v>
      </c>
      <c r="AG105" s="51">
        <f t="shared" si="47"/>
        <v>261.97855827154126</v>
      </c>
      <c r="AI105" s="124">
        <v>0</v>
      </c>
      <c r="AJ105" s="51">
        <f t="shared" si="48"/>
        <v>0</v>
      </c>
      <c r="AK105" s="51">
        <f t="shared" si="49"/>
        <v>261.97855827154126</v>
      </c>
      <c r="AM105" s="124">
        <f t="shared" si="50"/>
        <v>236.87636016632982</v>
      </c>
      <c r="AN105" s="51">
        <f t="shared" si="51"/>
        <v>25.102198105211489</v>
      </c>
      <c r="AO105" s="51">
        <f t="shared" si="52"/>
        <v>0</v>
      </c>
      <c r="AQ105" s="124">
        <f t="shared" si="53"/>
        <v>295132</v>
      </c>
      <c r="AR105" s="51">
        <f t="shared" si="53"/>
        <v>32080</v>
      </c>
      <c r="AS105" s="51">
        <f t="shared" si="54"/>
        <v>67342</v>
      </c>
      <c r="AU105" s="178">
        <f t="shared" si="55"/>
        <v>394554</v>
      </c>
      <c r="AW105" s="124">
        <f t="shared" si="56"/>
        <v>1249.6348371510642</v>
      </c>
      <c r="AX105" s="51">
        <f t="shared" si="56"/>
        <v>135.83171454063313</v>
      </c>
      <c r="AY105" s="51">
        <f t="shared" si="56"/>
        <v>285.13651248738518</v>
      </c>
      <c r="AZ105" s="65">
        <f t="shared" si="57"/>
        <v>1670.6030641790826</v>
      </c>
      <c r="BB105" s="131">
        <v>302768.68461111048</v>
      </c>
      <c r="BC105" s="54">
        <v>32084.921837813243</v>
      </c>
      <c r="BD105" s="54">
        <v>70577.67743843385</v>
      </c>
      <c r="BE105" s="54">
        <f t="shared" si="58"/>
        <v>405431.28388735757</v>
      </c>
      <c r="BG105" s="122">
        <f t="shared" si="59"/>
        <v>-2.5222835118894116E-2</v>
      </c>
      <c r="BH105" s="49">
        <f t="shared" si="59"/>
        <v>-1.5340033671029651E-4</v>
      </c>
      <c r="BI105" s="49">
        <f t="shared" si="59"/>
        <v>-4.5845620823331656E-2</v>
      </c>
      <c r="BJ105" s="49">
        <f t="shared" si="60"/>
        <v>-2.682892100250367E-2</v>
      </c>
      <c r="BL105" s="131">
        <v>278705</v>
      </c>
      <c r="BM105" s="54">
        <v>30123.15</v>
      </c>
      <c r="BN105" s="54">
        <v>62099.562139595735</v>
      </c>
      <c r="BO105" s="54">
        <f t="shared" si="61"/>
        <v>370927.71213959577</v>
      </c>
      <c r="BQ105" s="122">
        <f t="shared" si="62"/>
        <v>5.8940456755350645E-2</v>
      </c>
      <c r="BR105" s="49">
        <f t="shared" si="62"/>
        <v>6.4961665695652648E-2</v>
      </c>
      <c r="BS105" s="49">
        <f t="shared" si="62"/>
        <v>8.441988445296289E-2</v>
      </c>
      <c r="BT105" s="49">
        <f t="shared" si="63"/>
        <v>6.3695127344685076E-2</v>
      </c>
      <c r="BV105" s="122">
        <f t="shared" si="64"/>
        <v>4.9343766086774377E-2</v>
      </c>
      <c r="BW105" s="49">
        <f t="shared" si="64"/>
        <v>5.5310407577809251E-2</v>
      </c>
      <c r="BX105" s="49">
        <f t="shared" si="64"/>
        <v>7.4592285441555495E-2</v>
      </c>
      <c r="BY105" s="49">
        <f t="shared" si="32"/>
        <v>5.4055347281813271E-2</v>
      </c>
      <c r="CA105" s="180">
        <v>229629.00385717858</v>
      </c>
      <c r="CB105" s="64">
        <v>230903.31650179523</v>
      </c>
      <c r="CC105" s="64">
        <v>239464.18039344234</v>
      </c>
      <c r="CD105" s="64">
        <v>231384.40409150562</v>
      </c>
      <c r="CF105" s="180">
        <v>228626.7037710124</v>
      </c>
      <c r="CG105" s="64">
        <v>229387.8150203382</v>
      </c>
      <c r="CH105" s="64">
        <v>238519.20553530887</v>
      </c>
      <c r="CI105" s="64">
        <v>230319.90789757192</v>
      </c>
      <c r="CK105" s="163">
        <v>236174.59375</v>
      </c>
      <c r="CL105" s="60">
        <v>234034.251953125</v>
      </c>
    </row>
    <row r="106" spans="1:90">
      <c r="A106" s="9" t="s">
        <v>236</v>
      </c>
      <c r="B106" s="23" t="s">
        <v>237</v>
      </c>
      <c r="D106" s="131">
        <v>644521.55814360746</v>
      </c>
      <c r="E106" s="54">
        <v>393605.25</v>
      </c>
      <c r="F106" s="124">
        <f t="shared" si="33"/>
        <v>1637.4821172827533</v>
      </c>
      <c r="G106" s="131">
        <f t="shared" si="34"/>
        <v>608213.4713593421</v>
      </c>
      <c r="H106" s="54">
        <v>391510.001953125</v>
      </c>
      <c r="I106" s="124">
        <f t="shared" si="35"/>
        <v>1553.5068537844475</v>
      </c>
      <c r="J106" s="49">
        <f t="shared" si="36"/>
        <v>5.9696288382297125E-2</v>
      </c>
      <c r="K106" s="49">
        <f t="shared" si="37"/>
        <v>5.4055289999999978E-2</v>
      </c>
      <c r="M106" s="131">
        <f t="shared" si="38"/>
        <v>646407.53489041887</v>
      </c>
      <c r="N106" s="124">
        <f t="shared" si="39"/>
        <v>1642.2736609596006</v>
      </c>
      <c r="O106" s="49">
        <f t="shared" si="40"/>
        <v>-2.9176280365158513E-3</v>
      </c>
      <c r="P106" s="49">
        <f t="shared" si="41"/>
        <v>-2.9176280365159624E-3</v>
      </c>
      <c r="R106" s="131">
        <v>487667</v>
      </c>
      <c r="S106" s="54">
        <v>51377</v>
      </c>
      <c r="T106" s="54">
        <v>104922</v>
      </c>
      <c r="V106" s="124">
        <f t="shared" si="42"/>
        <v>104922</v>
      </c>
      <c r="W106" s="51">
        <f t="shared" si="43"/>
        <v>555.55814360745717</v>
      </c>
      <c r="Y106" s="176">
        <v>-4.912030501724729E-5</v>
      </c>
      <c r="Z106" s="61">
        <v>-2.945213714585837E-2</v>
      </c>
      <c r="AA106" s="117">
        <f t="shared" si="44"/>
        <v>4</v>
      </c>
      <c r="AB106" s="63">
        <f t="shared" si="45"/>
        <v>487.69095552848972</v>
      </c>
      <c r="AC106" s="63">
        <f t="shared" si="45"/>
        <v>52.936080709005864</v>
      </c>
      <c r="AE106" s="124">
        <f t="shared" si="46"/>
        <v>0</v>
      </c>
      <c r="AF106" s="51">
        <v>0</v>
      </c>
      <c r="AG106" s="51">
        <f t="shared" si="47"/>
        <v>555.55814360745717</v>
      </c>
      <c r="AI106" s="124">
        <v>0</v>
      </c>
      <c r="AJ106" s="51">
        <f t="shared" si="48"/>
        <v>0</v>
      </c>
      <c r="AK106" s="51">
        <f t="shared" si="49"/>
        <v>555.55814360745717</v>
      </c>
      <c r="AM106" s="124">
        <f t="shared" si="50"/>
        <v>501.1600673787454</v>
      </c>
      <c r="AN106" s="51">
        <f t="shared" si="51"/>
        <v>54.398076228711808</v>
      </c>
      <c r="AO106" s="51">
        <f t="shared" si="52"/>
        <v>0</v>
      </c>
      <c r="AQ106" s="124">
        <f t="shared" si="53"/>
        <v>488168</v>
      </c>
      <c r="AR106" s="51">
        <f t="shared" si="53"/>
        <v>51431</v>
      </c>
      <c r="AS106" s="51">
        <f t="shared" si="54"/>
        <v>104922</v>
      </c>
      <c r="AU106" s="178">
        <f t="shared" si="55"/>
        <v>644521</v>
      </c>
      <c r="AW106" s="124">
        <f t="shared" si="56"/>
        <v>1240.2476847044088</v>
      </c>
      <c r="AX106" s="51">
        <f t="shared" si="56"/>
        <v>130.66644817364607</v>
      </c>
      <c r="AY106" s="51">
        <f t="shared" si="56"/>
        <v>266.56656637582961</v>
      </c>
      <c r="AZ106" s="65">
        <f t="shared" si="57"/>
        <v>1637.4806992538845</v>
      </c>
      <c r="BB106" s="131">
        <v>487690.95552848984</v>
      </c>
      <c r="BC106" s="54">
        <v>52936.080709005873</v>
      </c>
      <c r="BD106" s="54">
        <v>105780.49865292314</v>
      </c>
      <c r="BE106" s="54">
        <f t="shared" si="58"/>
        <v>646407.53489041887</v>
      </c>
      <c r="BG106" s="122">
        <f t="shared" si="59"/>
        <v>9.781696094675052E-4</v>
      </c>
      <c r="BH106" s="49">
        <f t="shared" si="59"/>
        <v>-2.8432038958067785E-2</v>
      </c>
      <c r="BI106" s="49">
        <f t="shared" si="59"/>
        <v>-8.1158499331711598E-3</v>
      </c>
      <c r="BJ106" s="49">
        <f t="shared" si="60"/>
        <v>-2.9184914911901672E-3</v>
      </c>
      <c r="BL106" s="131">
        <v>462633</v>
      </c>
      <c r="BM106" s="54">
        <v>48462</v>
      </c>
      <c r="BN106" s="54">
        <v>97118.471359342147</v>
      </c>
      <c r="BO106" s="54">
        <f t="shared" si="61"/>
        <v>608213.4713593421</v>
      </c>
      <c r="BQ106" s="122">
        <f t="shared" si="62"/>
        <v>5.5194938536593741E-2</v>
      </c>
      <c r="BR106" s="49">
        <f t="shared" si="62"/>
        <v>6.1264495893689874E-2</v>
      </c>
      <c r="BS106" s="49">
        <f t="shared" si="62"/>
        <v>8.0350612313331071E-2</v>
      </c>
      <c r="BT106" s="49">
        <f t="shared" si="63"/>
        <v>5.969537070514308E-2</v>
      </c>
      <c r="BV106" s="122">
        <f t="shared" si="64"/>
        <v>4.957790183791877E-2</v>
      </c>
      <c r="BW106" s="49">
        <f t="shared" si="64"/>
        <v>5.561514959498326E-2</v>
      </c>
      <c r="BX106" s="49">
        <f t="shared" si="64"/>
        <v>7.4599666383647234E-2</v>
      </c>
      <c r="BY106" s="49">
        <f t="shared" si="32"/>
        <v>5.4054377207845006E-2</v>
      </c>
      <c r="CA106" s="180">
        <v>369879.69364138518</v>
      </c>
      <c r="CB106" s="64">
        <v>380961.39551478584</v>
      </c>
      <c r="CC106" s="64">
        <v>358904.420361923</v>
      </c>
      <c r="CD106" s="64">
        <v>368912.38590861647</v>
      </c>
      <c r="CF106" s="180">
        <v>368126.52400850947</v>
      </c>
      <c r="CG106" s="64">
        <v>378107.61918749864</v>
      </c>
      <c r="CH106" s="64">
        <v>357195.3189425944</v>
      </c>
      <c r="CI106" s="64">
        <v>367110.98592145019</v>
      </c>
      <c r="CK106" s="163">
        <v>393605.25</v>
      </c>
      <c r="CL106" s="60">
        <v>391510.001953125</v>
      </c>
    </row>
    <row r="107" spans="1:90">
      <c r="A107" s="9" t="s">
        <v>238</v>
      </c>
      <c r="B107" s="23" t="s">
        <v>239</v>
      </c>
      <c r="D107" s="131">
        <v>645381.82507347793</v>
      </c>
      <c r="E107" s="54">
        <v>355431.3125</v>
      </c>
      <c r="F107" s="124">
        <f t="shared" si="33"/>
        <v>1815.7708743612113</v>
      </c>
      <c r="G107" s="131">
        <f t="shared" si="34"/>
        <v>606052.5113497175</v>
      </c>
      <c r="H107" s="54">
        <v>351813.58211326599</v>
      </c>
      <c r="I107" s="124">
        <f t="shared" si="35"/>
        <v>1722.6523993454</v>
      </c>
      <c r="J107" s="49">
        <f t="shared" si="36"/>
        <v>6.4894234389313077E-2</v>
      </c>
      <c r="K107" s="49">
        <f t="shared" si="37"/>
        <v>5.4055289999999978E-2</v>
      </c>
      <c r="M107" s="131">
        <f t="shared" si="38"/>
        <v>652156.85627377022</v>
      </c>
      <c r="N107" s="124">
        <f t="shared" si="39"/>
        <v>1834.8323103181019</v>
      </c>
      <c r="O107" s="49">
        <f t="shared" si="40"/>
        <v>-1.0388652875633064E-2</v>
      </c>
      <c r="P107" s="49">
        <f t="shared" si="41"/>
        <v>-1.0388652875633064E-2</v>
      </c>
      <c r="R107" s="131">
        <v>496277</v>
      </c>
      <c r="S107" s="54">
        <v>50856</v>
      </c>
      <c r="T107" s="54">
        <v>97505</v>
      </c>
      <c r="V107" s="124">
        <f t="shared" si="42"/>
        <v>97505</v>
      </c>
      <c r="W107" s="51">
        <f t="shared" si="43"/>
        <v>743.82507347792853</v>
      </c>
      <c r="Y107" s="176">
        <v>-9.2178081987362992E-3</v>
      </c>
      <c r="Z107" s="61">
        <v>-1.3675222403789933E-2</v>
      </c>
      <c r="AA107" s="117">
        <f t="shared" si="44"/>
        <v>4</v>
      </c>
      <c r="AB107" s="63">
        <f t="shared" si="45"/>
        <v>500.8941461672394</v>
      </c>
      <c r="AC107" s="63">
        <f t="shared" si="45"/>
        <v>51.561109641736948</v>
      </c>
      <c r="AE107" s="124">
        <f t="shared" si="46"/>
        <v>0</v>
      </c>
      <c r="AF107" s="51">
        <v>0</v>
      </c>
      <c r="AG107" s="51">
        <f t="shared" si="47"/>
        <v>743.82507347792853</v>
      </c>
      <c r="AI107" s="124">
        <v>0</v>
      </c>
      <c r="AJ107" s="51">
        <f t="shared" si="48"/>
        <v>0</v>
      </c>
      <c r="AK107" s="51">
        <f t="shared" si="49"/>
        <v>743.82507347792853</v>
      </c>
      <c r="AM107" s="124">
        <f t="shared" si="50"/>
        <v>674.40325919595944</v>
      </c>
      <c r="AN107" s="51">
        <f t="shared" si="51"/>
        <v>69.421814281969148</v>
      </c>
      <c r="AO107" s="51">
        <f t="shared" si="52"/>
        <v>0</v>
      </c>
      <c r="AQ107" s="124">
        <f t="shared" si="53"/>
        <v>496951</v>
      </c>
      <c r="AR107" s="51">
        <f t="shared" si="53"/>
        <v>50925</v>
      </c>
      <c r="AS107" s="51">
        <f t="shared" si="54"/>
        <v>97505</v>
      </c>
      <c r="AU107" s="178">
        <f t="shared" si="55"/>
        <v>645381</v>
      </c>
      <c r="AW107" s="124">
        <f t="shared" si="56"/>
        <v>1398.1632527100437</v>
      </c>
      <c r="AX107" s="51">
        <f t="shared" si="56"/>
        <v>143.27662816708082</v>
      </c>
      <c r="AY107" s="51">
        <f t="shared" si="56"/>
        <v>274.32867215377939</v>
      </c>
      <c r="AZ107" s="65">
        <f t="shared" si="57"/>
        <v>1815.7685530309038</v>
      </c>
      <c r="BB107" s="131">
        <v>500894.14616723952</v>
      </c>
      <c r="BC107" s="54">
        <v>51561.109641736948</v>
      </c>
      <c r="BD107" s="54">
        <v>99701.600464793737</v>
      </c>
      <c r="BE107" s="54">
        <f t="shared" si="58"/>
        <v>652156.85627377022</v>
      </c>
      <c r="BG107" s="122">
        <f t="shared" si="59"/>
        <v>-7.8722145136089772E-3</v>
      </c>
      <c r="BH107" s="49">
        <f t="shared" si="59"/>
        <v>-1.2337004501199456E-2</v>
      </c>
      <c r="BI107" s="49">
        <f t="shared" si="59"/>
        <v>-2.2031747279416924E-2</v>
      </c>
      <c r="BJ107" s="49">
        <f t="shared" si="60"/>
        <v>-1.0389918021387445E-2</v>
      </c>
      <c r="BL107" s="131">
        <v>468503</v>
      </c>
      <c r="BM107" s="54">
        <v>47737</v>
      </c>
      <c r="BN107" s="54">
        <v>89812.511349717519</v>
      </c>
      <c r="BO107" s="54">
        <f t="shared" si="61"/>
        <v>606052.5113497175</v>
      </c>
      <c r="BQ107" s="122">
        <f t="shared" si="62"/>
        <v>6.0721062618595889E-2</v>
      </c>
      <c r="BR107" s="49">
        <f t="shared" si="62"/>
        <v>6.6782579550453525E-2</v>
      </c>
      <c r="BS107" s="49">
        <f t="shared" si="62"/>
        <v>8.5650523904503562E-2</v>
      </c>
      <c r="BT107" s="49">
        <f t="shared" si="63"/>
        <v>6.4892872999891438E-2</v>
      </c>
      <c r="BV107" s="122">
        <f t="shared" si="64"/>
        <v>4.9924594538468314E-2</v>
      </c>
      <c r="BW107" s="49">
        <f t="shared" si="64"/>
        <v>5.5924414784572996E-2</v>
      </c>
      <c r="BX107" s="49">
        <f t="shared" si="64"/>
        <v>7.4600313212380254E-2</v>
      </c>
      <c r="BY107" s="49">
        <f t="shared" si="32"/>
        <v>5.405394246737627E-2</v>
      </c>
      <c r="CA107" s="180">
        <v>379893.39607566019</v>
      </c>
      <c r="CB107" s="64">
        <v>371066.2372491284</v>
      </c>
      <c r="CC107" s="64">
        <v>338279.22518480197</v>
      </c>
      <c r="CD107" s="64">
        <v>372193.59126963868</v>
      </c>
      <c r="CF107" s="180">
        <v>376070.00493760325</v>
      </c>
      <c r="CG107" s="64">
        <v>367602.42670664896</v>
      </c>
      <c r="CH107" s="64">
        <v>335955.44841662399</v>
      </c>
      <c r="CI107" s="64">
        <v>368778.61524905317</v>
      </c>
      <c r="CK107" s="163">
        <v>355431.3125</v>
      </c>
      <c r="CL107" s="60">
        <v>351813.58211326599</v>
      </c>
    </row>
    <row r="108" spans="1:90">
      <c r="A108" s="9" t="s">
        <v>240</v>
      </c>
      <c r="B108" s="23" t="s">
        <v>241</v>
      </c>
      <c r="D108" s="131">
        <v>326902.8370947988</v>
      </c>
      <c r="E108" s="54">
        <v>174474.546875</v>
      </c>
      <c r="F108" s="124">
        <f t="shared" si="33"/>
        <v>1873.6419893327136</v>
      </c>
      <c r="G108" s="131">
        <f t="shared" si="34"/>
        <v>308875.48817536584</v>
      </c>
      <c r="H108" s="54">
        <v>173764.16845703125</v>
      </c>
      <c r="I108" s="124">
        <f t="shared" si="35"/>
        <v>1777.5557004535442</v>
      </c>
      <c r="J108" s="49">
        <f t="shared" si="36"/>
        <v>5.8364453022564877E-2</v>
      </c>
      <c r="K108" s="49">
        <f t="shared" si="37"/>
        <v>5.4055289999999978E-2</v>
      </c>
      <c r="M108" s="131">
        <f t="shared" si="38"/>
        <v>330414.32718733529</v>
      </c>
      <c r="N108" s="124">
        <f t="shared" si="39"/>
        <v>1893.7680773806869</v>
      </c>
      <c r="O108" s="49">
        <f t="shared" si="40"/>
        <v>-1.0627535804600852E-2</v>
      </c>
      <c r="P108" s="49">
        <f t="shared" si="41"/>
        <v>-1.0627535804600852E-2</v>
      </c>
      <c r="R108" s="131">
        <v>246409</v>
      </c>
      <c r="S108" s="54">
        <v>29798</v>
      </c>
      <c r="T108" s="54">
        <v>50366</v>
      </c>
      <c r="V108" s="124">
        <f t="shared" si="42"/>
        <v>50366</v>
      </c>
      <c r="W108" s="51">
        <f t="shared" si="43"/>
        <v>329.83709479880054</v>
      </c>
      <c r="Y108" s="176">
        <v>-1.4363110753481956E-2</v>
      </c>
      <c r="Z108" s="61">
        <v>2.9351772603899429E-2</v>
      </c>
      <c r="AA108" s="117">
        <f t="shared" si="44"/>
        <v>1</v>
      </c>
      <c r="AB108" s="63">
        <f t="shared" si="45"/>
        <v>249.99977444875296</v>
      </c>
      <c r="AC108" s="63">
        <f t="shared" si="45"/>
        <v>28.948315622580118</v>
      </c>
      <c r="AE108" s="124">
        <f t="shared" si="46"/>
        <v>329.83709479880054</v>
      </c>
      <c r="AF108" s="51">
        <v>0</v>
      </c>
      <c r="AG108" s="51">
        <f t="shared" si="47"/>
        <v>0</v>
      </c>
      <c r="AI108" s="124">
        <v>0</v>
      </c>
      <c r="AJ108" s="51">
        <f t="shared" si="48"/>
        <v>0</v>
      </c>
      <c r="AK108" s="51">
        <f t="shared" si="49"/>
        <v>0</v>
      </c>
      <c r="AM108" s="124">
        <f t="shared" si="50"/>
        <v>0</v>
      </c>
      <c r="AN108" s="51">
        <f t="shared" si="51"/>
        <v>0</v>
      </c>
      <c r="AO108" s="51">
        <f t="shared" si="52"/>
        <v>0</v>
      </c>
      <c r="AQ108" s="124">
        <f t="shared" si="53"/>
        <v>246739</v>
      </c>
      <c r="AR108" s="51">
        <f t="shared" si="53"/>
        <v>29798</v>
      </c>
      <c r="AS108" s="51">
        <f t="shared" si="54"/>
        <v>50366</v>
      </c>
      <c r="AU108" s="178">
        <f t="shared" si="55"/>
        <v>326903</v>
      </c>
      <c r="AW108" s="124">
        <f t="shared" si="56"/>
        <v>1414.1833546458381</v>
      </c>
      <c r="AX108" s="51">
        <f t="shared" si="56"/>
        <v>170.78708919845133</v>
      </c>
      <c r="AY108" s="51">
        <f t="shared" si="56"/>
        <v>288.67247917877711</v>
      </c>
      <c r="AZ108" s="65">
        <f t="shared" si="57"/>
        <v>1873.6429230230663</v>
      </c>
      <c r="BB108" s="131">
        <v>249999.77444875293</v>
      </c>
      <c r="BC108" s="54">
        <v>28948.315622580125</v>
      </c>
      <c r="BD108" s="54">
        <v>51466.237116002267</v>
      </c>
      <c r="BE108" s="54">
        <f t="shared" si="58"/>
        <v>330414.32718733529</v>
      </c>
      <c r="BG108" s="122">
        <f t="shared" si="59"/>
        <v>-1.3043109562570265E-2</v>
      </c>
      <c r="BH108" s="49">
        <f t="shared" si="59"/>
        <v>2.9351772603899207E-2</v>
      </c>
      <c r="BI108" s="49">
        <f t="shared" si="59"/>
        <v>-2.1377842594600183E-2</v>
      </c>
      <c r="BJ108" s="49">
        <f t="shared" si="60"/>
        <v>-1.0627042771497286E-2</v>
      </c>
      <c r="BL108" s="131">
        <v>234054</v>
      </c>
      <c r="BM108" s="54">
        <v>28143</v>
      </c>
      <c r="BN108" s="54">
        <v>46678.488175365841</v>
      </c>
      <c r="BO108" s="54">
        <f t="shared" si="61"/>
        <v>308875.48817536584</v>
      </c>
      <c r="BQ108" s="122">
        <f t="shared" si="62"/>
        <v>5.4196894733693934E-2</v>
      </c>
      <c r="BR108" s="49">
        <f t="shared" si="62"/>
        <v>5.8806808087268569E-2</v>
      </c>
      <c r="BS108" s="49">
        <f t="shared" si="62"/>
        <v>7.8998098884021095E-2</v>
      </c>
      <c r="BT108" s="49">
        <f t="shared" si="63"/>
        <v>5.8364980436385272E-2</v>
      </c>
      <c r="BV108" s="122">
        <f t="shared" si="64"/>
        <v>4.9904700051308648E-2</v>
      </c>
      <c r="BW108" s="49">
        <f t="shared" si="64"/>
        <v>5.4495844002619309E-2</v>
      </c>
      <c r="BX108" s="49">
        <f t="shared" si="64"/>
        <v>7.4604925345501227E-2</v>
      </c>
      <c r="BY108" s="49">
        <f t="shared" si="32"/>
        <v>5.4055815266438767E-2</v>
      </c>
      <c r="CA108" s="180">
        <v>189607.45311201131</v>
      </c>
      <c r="CB108" s="64">
        <v>208330.32158167317</v>
      </c>
      <c r="CC108" s="64">
        <v>174620.65537178901</v>
      </c>
      <c r="CD108" s="64">
        <v>188571.34423987489</v>
      </c>
      <c r="CF108" s="180">
        <v>187797.5658813417</v>
      </c>
      <c r="CG108" s="64">
        <v>207079.71924981041</v>
      </c>
      <c r="CH108" s="64">
        <v>173313.50668015311</v>
      </c>
      <c r="CI108" s="64">
        <v>186930.74345962601</v>
      </c>
      <c r="CK108" s="163">
        <v>174474.546875</v>
      </c>
      <c r="CL108" s="60">
        <v>173764.16845703125</v>
      </c>
    </row>
    <row r="109" spans="1:90">
      <c r="A109" s="9" t="s">
        <v>242</v>
      </c>
      <c r="B109" s="23" t="s">
        <v>243</v>
      </c>
      <c r="D109" s="131">
        <v>370207.63089035539</v>
      </c>
      <c r="E109" s="54">
        <v>237093.515625</v>
      </c>
      <c r="F109" s="124">
        <f t="shared" si="33"/>
        <v>1561.4413996707356</v>
      </c>
      <c r="G109" s="131">
        <f t="shared" si="34"/>
        <v>349397.7696221532</v>
      </c>
      <c r="H109" s="54">
        <v>235861.92057037354</v>
      </c>
      <c r="I109" s="124">
        <f t="shared" si="35"/>
        <v>1481.3657447426078</v>
      </c>
      <c r="J109" s="49">
        <f t="shared" si="36"/>
        <v>5.9559227555191496E-2</v>
      </c>
      <c r="K109" s="49">
        <f t="shared" si="37"/>
        <v>5.4055289999999978E-2</v>
      </c>
      <c r="M109" s="131">
        <f t="shared" si="38"/>
        <v>373393.91754393897</v>
      </c>
      <c r="N109" s="124">
        <f t="shared" si="39"/>
        <v>1574.8803444060406</v>
      </c>
      <c r="O109" s="49">
        <f t="shared" si="40"/>
        <v>-8.5333116150951849E-3</v>
      </c>
      <c r="P109" s="49">
        <f t="shared" si="41"/>
        <v>-8.5333116150951849E-3</v>
      </c>
      <c r="R109" s="131">
        <v>279071</v>
      </c>
      <c r="S109" s="54">
        <v>32720</v>
      </c>
      <c r="T109" s="54">
        <v>57868</v>
      </c>
      <c r="V109" s="124">
        <f t="shared" si="42"/>
        <v>57868</v>
      </c>
      <c r="W109" s="51">
        <f t="shared" si="43"/>
        <v>548.63089035538724</v>
      </c>
      <c r="Y109" s="176">
        <v>-1.1431766493264273E-2</v>
      </c>
      <c r="Z109" s="61">
        <v>6.783108407890226E-2</v>
      </c>
      <c r="AA109" s="117">
        <f t="shared" si="44"/>
        <v>1</v>
      </c>
      <c r="AB109" s="63">
        <f t="shared" si="45"/>
        <v>282.29816672345913</v>
      </c>
      <c r="AC109" s="63">
        <f t="shared" si="45"/>
        <v>30.641550417333903</v>
      </c>
      <c r="AE109" s="124">
        <f t="shared" si="46"/>
        <v>548.63089035538724</v>
      </c>
      <c r="AF109" s="51">
        <v>0</v>
      </c>
      <c r="AG109" s="51">
        <f t="shared" si="47"/>
        <v>0</v>
      </c>
      <c r="AI109" s="124">
        <v>0</v>
      </c>
      <c r="AJ109" s="51">
        <f t="shared" si="48"/>
        <v>0</v>
      </c>
      <c r="AK109" s="51">
        <f t="shared" si="49"/>
        <v>0</v>
      </c>
      <c r="AM109" s="124">
        <f t="shared" si="50"/>
        <v>0</v>
      </c>
      <c r="AN109" s="51">
        <f t="shared" si="51"/>
        <v>0</v>
      </c>
      <c r="AO109" s="51">
        <f t="shared" si="52"/>
        <v>0</v>
      </c>
      <c r="AQ109" s="124">
        <f t="shared" si="53"/>
        <v>279620</v>
      </c>
      <c r="AR109" s="51">
        <f t="shared" si="53"/>
        <v>32720</v>
      </c>
      <c r="AS109" s="51">
        <f t="shared" si="54"/>
        <v>57868</v>
      </c>
      <c r="AU109" s="178">
        <f t="shared" si="55"/>
        <v>370208</v>
      </c>
      <c r="AW109" s="124">
        <f t="shared" si="56"/>
        <v>1179.3658686231731</v>
      </c>
      <c r="AX109" s="51">
        <f t="shared" si="56"/>
        <v>138.00461777179822</v>
      </c>
      <c r="AY109" s="51">
        <f t="shared" si="56"/>
        <v>244.07247008613754</v>
      </c>
      <c r="AZ109" s="65">
        <f t="shared" si="57"/>
        <v>1561.4429564811089</v>
      </c>
      <c r="BB109" s="131">
        <v>282298.16672345914</v>
      </c>
      <c r="BC109" s="54">
        <v>30641.550417333892</v>
      </c>
      <c r="BD109" s="54">
        <v>60454.200403145936</v>
      </c>
      <c r="BE109" s="54">
        <f t="shared" si="58"/>
        <v>373393.91754393897</v>
      </c>
      <c r="BG109" s="122">
        <f t="shared" si="59"/>
        <v>-9.4870142252205802E-3</v>
      </c>
      <c r="BH109" s="49">
        <f t="shared" si="59"/>
        <v>6.7831084078902482E-2</v>
      </c>
      <c r="BI109" s="49">
        <f t="shared" si="59"/>
        <v>-4.2779498957881468E-2</v>
      </c>
      <c r="BJ109" s="49">
        <f t="shared" si="60"/>
        <v>-8.5323230889642332E-3</v>
      </c>
      <c r="BL109" s="131">
        <v>264780</v>
      </c>
      <c r="BM109" s="54">
        <v>31047</v>
      </c>
      <c r="BN109" s="54">
        <v>53570.769622153181</v>
      </c>
      <c r="BO109" s="54">
        <f t="shared" si="61"/>
        <v>349397.7696221532</v>
      </c>
      <c r="BQ109" s="122">
        <f t="shared" si="62"/>
        <v>5.6046529194047956E-2</v>
      </c>
      <c r="BR109" s="49">
        <f t="shared" si="62"/>
        <v>5.3886043740135836E-2</v>
      </c>
      <c r="BS109" s="49">
        <f t="shared" si="62"/>
        <v>8.0215953740373047E-2</v>
      </c>
      <c r="BT109" s="49">
        <f t="shared" si="63"/>
        <v>5.9560283971908268E-2</v>
      </c>
      <c r="BV109" s="122">
        <f t="shared" si="64"/>
        <v>5.0560838539951858E-2</v>
      </c>
      <c r="BW109" s="49">
        <f t="shared" si="64"/>
        <v>4.8411575844256705E-2</v>
      </c>
      <c r="BX109" s="49">
        <f t="shared" si="64"/>
        <v>7.4604713706885706E-2</v>
      </c>
      <c r="BY109" s="49">
        <f t="shared" si="32"/>
        <v>5.4056340929103053E-2</v>
      </c>
      <c r="CA109" s="180">
        <v>214103.53880778083</v>
      </c>
      <c r="CB109" s="64">
        <v>220515.90619058145</v>
      </c>
      <c r="CC109" s="64">
        <v>205116.06610331518</v>
      </c>
      <c r="CD109" s="64">
        <v>213100.3021619349</v>
      </c>
      <c r="CF109" s="180">
        <v>212526.80354807398</v>
      </c>
      <c r="CG109" s="64">
        <v>219610.12512243591</v>
      </c>
      <c r="CH109" s="64">
        <v>203767.06980298422</v>
      </c>
      <c r="CI109" s="64">
        <v>211640.67018671019</v>
      </c>
      <c r="CK109" s="163">
        <v>237093.515625</v>
      </c>
      <c r="CL109" s="60">
        <v>235861.92057037354</v>
      </c>
    </row>
    <row r="110" spans="1:90">
      <c r="A110" s="9" t="s">
        <v>244</v>
      </c>
      <c r="B110" s="23" t="s">
        <v>245</v>
      </c>
      <c r="D110" s="131">
        <v>371871</v>
      </c>
      <c r="E110" s="54">
        <v>230298.28125</v>
      </c>
      <c r="F110" s="124">
        <f t="shared" si="33"/>
        <v>1614.7363236129233</v>
      </c>
      <c r="G110" s="131">
        <f t="shared" si="34"/>
        <v>349384.17426150606</v>
      </c>
      <c r="H110" s="54">
        <v>228211.0830078125</v>
      </c>
      <c r="I110" s="124">
        <f t="shared" si="35"/>
        <v>1530.969353708143</v>
      </c>
      <c r="J110" s="49">
        <f t="shared" si="36"/>
        <v>6.43613174123423E-2</v>
      </c>
      <c r="K110" s="49">
        <f t="shared" si="37"/>
        <v>5.4714988057657399E-2</v>
      </c>
      <c r="M110" s="131">
        <f t="shared" si="38"/>
        <v>383056.13780405628</v>
      </c>
      <c r="N110" s="124">
        <f t="shared" si="39"/>
        <v>1663.3043708573325</v>
      </c>
      <c r="O110" s="49">
        <f t="shared" si="40"/>
        <v>-2.9199735235094448E-2</v>
      </c>
      <c r="P110" s="49">
        <f t="shared" si="41"/>
        <v>-2.9199735235094226E-2</v>
      </c>
      <c r="R110" s="131">
        <v>278061</v>
      </c>
      <c r="S110" s="54">
        <v>34407</v>
      </c>
      <c r="T110" s="54">
        <v>59403</v>
      </c>
      <c r="V110" s="124">
        <f t="shared" si="42"/>
        <v>59403</v>
      </c>
      <c r="W110" s="51">
        <f t="shared" si="43"/>
        <v>0</v>
      </c>
      <c r="Y110" s="176">
        <v>-3.6932298978600286E-2</v>
      </c>
      <c r="Z110" s="61">
        <v>1.1768179762610353E-2</v>
      </c>
      <c r="AA110" s="117">
        <f t="shared" si="44"/>
        <v>1</v>
      </c>
      <c r="AB110" s="63">
        <f t="shared" si="45"/>
        <v>288.72425033577298</v>
      </c>
      <c r="AC110" s="63">
        <f t="shared" si="45"/>
        <v>34.006801842762897</v>
      </c>
      <c r="AE110" s="124">
        <f t="shared" si="46"/>
        <v>0</v>
      </c>
      <c r="AF110" s="51">
        <v>0</v>
      </c>
      <c r="AG110" s="51">
        <f t="shared" si="47"/>
        <v>0</v>
      </c>
      <c r="AI110" s="124">
        <v>0</v>
      </c>
      <c r="AJ110" s="51">
        <f t="shared" si="48"/>
        <v>0</v>
      </c>
      <c r="AK110" s="51">
        <f t="shared" si="49"/>
        <v>0</v>
      </c>
      <c r="AM110" s="124">
        <f t="shared" si="50"/>
        <v>0</v>
      </c>
      <c r="AN110" s="51">
        <f t="shared" si="51"/>
        <v>0</v>
      </c>
      <c r="AO110" s="51">
        <f t="shared" si="52"/>
        <v>0</v>
      </c>
      <c r="AQ110" s="124">
        <f t="shared" si="53"/>
        <v>278061</v>
      </c>
      <c r="AR110" s="51">
        <f t="shared" si="53"/>
        <v>34407</v>
      </c>
      <c r="AS110" s="51">
        <f t="shared" si="54"/>
        <v>59403</v>
      </c>
      <c r="AU110" s="178">
        <f t="shared" si="55"/>
        <v>371871</v>
      </c>
      <c r="AW110" s="124">
        <f t="shared" si="56"/>
        <v>1207.3950291368055</v>
      </c>
      <c r="AX110" s="51">
        <f t="shared" si="56"/>
        <v>149.40189658927383</v>
      </c>
      <c r="AY110" s="51">
        <f t="shared" si="56"/>
        <v>257.93939788684378</v>
      </c>
      <c r="AZ110" s="65">
        <f t="shared" si="57"/>
        <v>1614.7363236129233</v>
      </c>
      <c r="BB110" s="131">
        <v>288724.25033577299</v>
      </c>
      <c r="BC110" s="54">
        <v>34006.801842762899</v>
      </c>
      <c r="BD110" s="54">
        <v>60325.085625520391</v>
      </c>
      <c r="BE110" s="54">
        <f t="shared" si="58"/>
        <v>383056.13780405628</v>
      </c>
      <c r="BG110" s="122">
        <f t="shared" si="59"/>
        <v>-3.6932298978600286E-2</v>
      </c>
      <c r="BH110" s="49">
        <f t="shared" si="59"/>
        <v>1.1768179762610353E-2</v>
      </c>
      <c r="BI110" s="49">
        <f t="shared" si="59"/>
        <v>-1.5285276696404781E-2</v>
      </c>
      <c r="BJ110" s="49">
        <f t="shared" si="60"/>
        <v>-2.9199735235094448E-2</v>
      </c>
      <c r="BL110" s="131">
        <v>262273</v>
      </c>
      <c r="BM110" s="54">
        <v>32333</v>
      </c>
      <c r="BN110" s="54">
        <v>54778.17426150605</v>
      </c>
      <c r="BO110" s="54">
        <f t="shared" si="61"/>
        <v>349384.17426150606</v>
      </c>
      <c r="BQ110" s="122">
        <f t="shared" si="62"/>
        <v>6.0196817819600179E-2</v>
      </c>
      <c r="BR110" s="49">
        <f t="shared" si="62"/>
        <v>6.4144991185476119E-2</v>
      </c>
      <c r="BS110" s="49">
        <f t="shared" si="62"/>
        <v>8.4428256341940955E-2</v>
      </c>
      <c r="BT110" s="49">
        <f t="shared" si="63"/>
        <v>6.43613174123423E-2</v>
      </c>
      <c r="BV110" s="122">
        <f t="shared" si="64"/>
        <v>5.0588231413678519E-2</v>
      </c>
      <c r="BW110" s="49">
        <f t="shared" si="64"/>
        <v>5.4500622400005749E-2</v>
      </c>
      <c r="BX110" s="49">
        <f t="shared" si="64"/>
        <v>7.4600059891103188E-2</v>
      </c>
      <c r="BY110" s="49">
        <f t="shared" si="32"/>
        <v>5.4714988057657399E-2</v>
      </c>
      <c r="CA110" s="180">
        <v>218977.27659375404</v>
      </c>
      <c r="CB110" s="64">
        <v>244734.37612863729</v>
      </c>
      <c r="CC110" s="64">
        <v>204677.99041815603</v>
      </c>
      <c r="CD110" s="64">
        <v>218614.64495179534</v>
      </c>
      <c r="CF110" s="180">
        <v>215846.04219396293</v>
      </c>
      <c r="CG110" s="64">
        <v>242358.27096258706</v>
      </c>
      <c r="CH110" s="64">
        <v>202638.37600788908</v>
      </c>
      <c r="CI110" s="64">
        <v>215761.43715715839</v>
      </c>
      <c r="CK110" s="163">
        <v>230298.28125</v>
      </c>
      <c r="CL110" s="60">
        <v>228211.0830078125</v>
      </c>
    </row>
    <row r="111" spans="1:90">
      <c r="A111" s="9" t="s">
        <v>246</v>
      </c>
      <c r="B111" s="23" t="s">
        <v>247</v>
      </c>
      <c r="D111" s="131">
        <v>295221.88804300176</v>
      </c>
      <c r="E111" s="54">
        <v>178554.9375</v>
      </c>
      <c r="F111" s="124">
        <f t="shared" si="33"/>
        <v>1653.3952640934488</v>
      </c>
      <c r="G111" s="131">
        <f t="shared" si="34"/>
        <v>276893.62424417399</v>
      </c>
      <c r="H111" s="54">
        <v>176522.3330078125</v>
      </c>
      <c r="I111" s="124">
        <f t="shared" si="35"/>
        <v>1568.6039240820553</v>
      </c>
      <c r="J111" s="49">
        <f t="shared" si="36"/>
        <v>6.6192437073470778E-2</v>
      </c>
      <c r="K111" s="49">
        <f t="shared" si="37"/>
        <v>5.4055289999999978E-2</v>
      </c>
      <c r="M111" s="131">
        <f t="shared" si="38"/>
        <v>292424.87554564292</v>
      </c>
      <c r="N111" s="124">
        <f t="shared" si="39"/>
        <v>1637.7305474716595</v>
      </c>
      <c r="O111" s="49">
        <f t="shared" si="40"/>
        <v>9.5648924946614144E-3</v>
      </c>
      <c r="P111" s="49">
        <f t="shared" si="41"/>
        <v>9.5648924946614144E-3</v>
      </c>
      <c r="R111" s="131">
        <v>224492</v>
      </c>
      <c r="S111" s="54">
        <v>22700</v>
      </c>
      <c r="T111" s="54">
        <v>47937</v>
      </c>
      <c r="V111" s="124">
        <f t="shared" si="42"/>
        <v>47937</v>
      </c>
      <c r="W111" s="51">
        <f t="shared" si="43"/>
        <v>92.888043001759797</v>
      </c>
      <c r="Y111" s="176">
        <v>2.3240877331048626E-2</v>
      </c>
      <c r="Z111" s="61">
        <v>-4.6390679953590475E-2</v>
      </c>
      <c r="AA111" s="117">
        <f t="shared" si="44"/>
        <v>3</v>
      </c>
      <c r="AB111" s="63">
        <f t="shared" si="45"/>
        <v>219.39311160589045</v>
      </c>
      <c r="AC111" s="63">
        <f t="shared" si="45"/>
        <v>23.804297549121326</v>
      </c>
      <c r="AE111" s="124">
        <f t="shared" si="46"/>
        <v>0</v>
      </c>
      <c r="AF111" s="51">
        <v>0</v>
      </c>
      <c r="AG111" s="51">
        <f t="shared" si="47"/>
        <v>92.888043001759797</v>
      </c>
      <c r="AI111" s="124">
        <v>0</v>
      </c>
      <c r="AJ111" s="51">
        <f t="shared" si="48"/>
        <v>92.888043001759797</v>
      </c>
      <c r="AK111" s="51">
        <f t="shared" si="49"/>
        <v>0</v>
      </c>
      <c r="AM111" s="124">
        <f t="shared" si="50"/>
        <v>0</v>
      </c>
      <c r="AN111" s="51">
        <f t="shared" si="51"/>
        <v>0</v>
      </c>
      <c r="AO111" s="51">
        <f t="shared" si="52"/>
        <v>0</v>
      </c>
      <c r="AQ111" s="124">
        <f t="shared" si="53"/>
        <v>224492</v>
      </c>
      <c r="AR111" s="51">
        <f t="shared" si="53"/>
        <v>22793</v>
      </c>
      <c r="AS111" s="51">
        <f t="shared" si="54"/>
        <v>47937</v>
      </c>
      <c r="AU111" s="178">
        <f t="shared" si="55"/>
        <v>295222</v>
      </c>
      <c r="AW111" s="124">
        <f t="shared" si="56"/>
        <v>1257.2713090053867</v>
      </c>
      <c r="AX111" s="51">
        <f t="shared" si="56"/>
        <v>127.65258871656798</v>
      </c>
      <c r="AY111" s="51">
        <f t="shared" si="56"/>
        <v>268.47199338858945</v>
      </c>
      <c r="AZ111" s="65">
        <f t="shared" si="57"/>
        <v>1653.395891110544</v>
      </c>
      <c r="BB111" s="131">
        <v>219393.11160589042</v>
      </c>
      <c r="BC111" s="54">
        <v>23804.297549121322</v>
      </c>
      <c r="BD111" s="54">
        <v>49227.466390631162</v>
      </c>
      <c r="BE111" s="54">
        <f t="shared" si="58"/>
        <v>292424.87554564292</v>
      </c>
      <c r="BG111" s="122">
        <f t="shared" si="59"/>
        <v>2.3240877331048848E-2</v>
      </c>
      <c r="BH111" s="49">
        <f t="shared" si="59"/>
        <v>-4.2483822386880421E-2</v>
      </c>
      <c r="BI111" s="49">
        <f t="shared" si="59"/>
        <v>-2.621435725314436E-2</v>
      </c>
      <c r="BJ111" s="49">
        <f t="shared" si="60"/>
        <v>9.5652753519612777E-3</v>
      </c>
      <c r="BL111" s="131">
        <v>211670</v>
      </c>
      <c r="BM111" s="54">
        <v>21122</v>
      </c>
      <c r="BN111" s="54">
        <v>44101.624244173996</v>
      </c>
      <c r="BO111" s="54">
        <f t="shared" si="61"/>
        <v>276893.62424417399</v>
      </c>
      <c r="BQ111" s="122">
        <f t="shared" si="62"/>
        <v>6.0575424009070789E-2</v>
      </c>
      <c r="BR111" s="49">
        <f t="shared" si="62"/>
        <v>7.9111826531578444E-2</v>
      </c>
      <c r="BS111" s="49">
        <f t="shared" si="62"/>
        <v>8.696676872014919E-2</v>
      </c>
      <c r="BT111" s="49">
        <f t="shared" si="63"/>
        <v>6.619284140563475E-2</v>
      </c>
      <c r="BV111" s="122">
        <f t="shared" si="64"/>
        <v>4.8502218970176258E-2</v>
      </c>
      <c r="BW111" s="49">
        <f t="shared" si="64"/>
        <v>6.682760982555358E-2</v>
      </c>
      <c r="BX111" s="49">
        <f t="shared" si="64"/>
        <v>7.4593134208031042E-2</v>
      </c>
      <c r="BY111" s="49">
        <f t="shared" si="32"/>
        <v>5.4055689729393563E-2</v>
      </c>
      <c r="CA111" s="180">
        <v>166394.42660953023</v>
      </c>
      <c r="CB111" s="64">
        <v>171310.72591892228</v>
      </c>
      <c r="CC111" s="64">
        <v>167024.69279130484</v>
      </c>
      <c r="CD111" s="64">
        <v>166890.31719727925</v>
      </c>
      <c r="CF111" s="180">
        <v>165569.04250486812</v>
      </c>
      <c r="CG111" s="64">
        <v>169689.85085802659</v>
      </c>
      <c r="CH111" s="64">
        <v>165980.60147112343</v>
      </c>
      <c r="CI111" s="64">
        <v>165962.71757389861</v>
      </c>
      <c r="CK111" s="163">
        <v>178554.9375</v>
      </c>
      <c r="CL111" s="60">
        <v>176522.3330078125</v>
      </c>
    </row>
    <row r="112" spans="1:90">
      <c r="A112" s="9" t="s">
        <v>248</v>
      </c>
      <c r="B112" s="23" t="s">
        <v>249</v>
      </c>
      <c r="D112" s="131">
        <v>551147.95060995151</v>
      </c>
      <c r="E112" s="54">
        <v>316014.28125</v>
      </c>
      <c r="F112" s="124">
        <f t="shared" si="33"/>
        <v>1744.0602634471966</v>
      </c>
      <c r="G112" s="131">
        <f t="shared" si="34"/>
        <v>518364.79680136766</v>
      </c>
      <c r="H112" s="54">
        <v>313283.41552734375</v>
      </c>
      <c r="I112" s="124">
        <f t="shared" si="35"/>
        <v>1654.6193354308734</v>
      </c>
      <c r="J112" s="49">
        <f t="shared" si="36"/>
        <v>6.3243403122426933E-2</v>
      </c>
      <c r="K112" s="49">
        <f t="shared" si="37"/>
        <v>5.4055289999999978E-2</v>
      </c>
      <c r="M112" s="131">
        <f t="shared" si="38"/>
        <v>544834.16876847472</v>
      </c>
      <c r="N112" s="124">
        <f t="shared" si="39"/>
        <v>1724.0808441105055</v>
      </c>
      <c r="O112" s="49">
        <f t="shared" si="40"/>
        <v>1.1588446913577855E-2</v>
      </c>
      <c r="P112" s="49">
        <f t="shared" si="41"/>
        <v>1.1588446913577855E-2</v>
      </c>
      <c r="R112" s="131">
        <v>415977</v>
      </c>
      <c r="S112" s="54">
        <v>43097</v>
      </c>
      <c r="T112" s="54">
        <v>91640</v>
      </c>
      <c r="V112" s="124">
        <f t="shared" si="42"/>
        <v>91640</v>
      </c>
      <c r="W112" s="51">
        <f t="shared" si="43"/>
        <v>433.95060995151289</v>
      </c>
      <c r="Y112" s="176">
        <v>9.8363101955600829E-3</v>
      </c>
      <c r="Z112" s="61">
        <v>-2.3623563126052294E-2</v>
      </c>
      <c r="AA112" s="117">
        <f t="shared" si="44"/>
        <v>3</v>
      </c>
      <c r="AB112" s="63">
        <f t="shared" si="45"/>
        <v>411.92517618963797</v>
      </c>
      <c r="AC112" s="63">
        <f t="shared" si="45"/>
        <v>44.139737884276613</v>
      </c>
      <c r="AE112" s="124">
        <f t="shared" si="46"/>
        <v>0</v>
      </c>
      <c r="AF112" s="51">
        <v>0</v>
      </c>
      <c r="AG112" s="51">
        <f t="shared" si="47"/>
        <v>433.95060995151289</v>
      </c>
      <c r="AI112" s="124">
        <v>0</v>
      </c>
      <c r="AJ112" s="51">
        <f t="shared" si="48"/>
        <v>433.95060995151289</v>
      </c>
      <c r="AK112" s="51">
        <f t="shared" si="49"/>
        <v>0</v>
      </c>
      <c r="AM112" s="124">
        <f t="shared" si="50"/>
        <v>0</v>
      </c>
      <c r="AN112" s="51">
        <f t="shared" si="51"/>
        <v>0</v>
      </c>
      <c r="AO112" s="51">
        <f t="shared" si="52"/>
        <v>0</v>
      </c>
      <c r="AQ112" s="124">
        <f t="shared" si="53"/>
        <v>415977</v>
      </c>
      <c r="AR112" s="51">
        <f t="shared" si="53"/>
        <v>43531</v>
      </c>
      <c r="AS112" s="51">
        <f t="shared" si="54"/>
        <v>91640</v>
      </c>
      <c r="AU112" s="178">
        <f t="shared" si="55"/>
        <v>551148</v>
      </c>
      <c r="AW112" s="124">
        <f t="shared" si="56"/>
        <v>1316.3234216966262</v>
      </c>
      <c r="AX112" s="51">
        <f t="shared" si="56"/>
        <v>137.75010365927884</v>
      </c>
      <c r="AY112" s="51">
        <f t="shared" si="56"/>
        <v>289.98689438185005</v>
      </c>
      <c r="AZ112" s="65">
        <f t="shared" si="57"/>
        <v>1744.0604197377552</v>
      </c>
      <c r="BB112" s="131">
        <v>411925.17618963792</v>
      </c>
      <c r="BC112" s="54">
        <v>44139.737884276605</v>
      </c>
      <c r="BD112" s="54">
        <v>88769.254694560164</v>
      </c>
      <c r="BE112" s="54">
        <f t="shared" si="58"/>
        <v>544834.16876847472</v>
      </c>
      <c r="BG112" s="122">
        <f t="shared" si="59"/>
        <v>9.8363101955603049E-3</v>
      </c>
      <c r="BH112" s="49">
        <f t="shared" si="59"/>
        <v>-1.3791153129920297E-2</v>
      </c>
      <c r="BI112" s="49">
        <f t="shared" si="59"/>
        <v>3.2339409802612185E-2</v>
      </c>
      <c r="BJ112" s="49">
        <f t="shared" si="60"/>
        <v>1.1588537565103252E-2</v>
      </c>
      <c r="BL112" s="131">
        <v>393307</v>
      </c>
      <c r="BM112" s="54">
        <v>40516</v>
      </c>
      <c r="BN112" s="54">
        <v>84541.796801367673</v>
      </c>
      <c r="BO112" s="54">
        <f t="shared" si="61"/>
        <v>518364.79680136766</v>
      </c>
      <c r="BQ112" s="122">
        <f t="shared" si="62"/>
        <v>5.7639452132812297E-2</v>
      </c>
      <c r="BR112" s="49">
        <f t="shared" si="62"/>
        <v>7.4415045907789468E-2</v>
      </c>
      <c r="BS112" s="49">
        <f t="shared" si="62"/>
        <v>8.3960874587390988E-2</v>
      </c>
      <c r="BT112" s="49">
        <f t="shared" si="63"/>
        <v>6.3243498402910436E-2</v>
      </c>
      <c r="BV112" s="122">
        <f t="shared" si="64"/>
        <v>4.8499766054911575E-2</v>
      </c>
      <c r="BW112" s="49">
        <f t="shared" si="64"/>
        <v>6.5130392033382334E-2</v>
      </c>
      <c r="BX112" s="49">
        <f t="shared" si="64"/>
        <v>7.4593729579253365E-2</v>
      </c>
      <c r="BY112" s="49">
        <f t="shared" si="32"/>
        <v>5.4055384457109001E-2</v>
      </c>
      <c r="CA112" s="180">
        <v>312416.61598396441</v>
      </c>
      <c r="CB112" s="64">
        <v>317657.36935621098</v>
      </c>
      <c r="CC112" s="64">
        <v>301186.68665616674</v>
      </c>
      <c r="CD112" s="64">
        <v>310943.27073243255</v>
      </c>
      <c r="CF112" s="180">
        <v>311110.50983405887</v>
      </c>
      <c r="CG112" s="64">
        <v>315163.71019220067</v>
      </c>
      <c r="CH112" s="64">
        <v>299923.16780897102</v>
      </c>
      <c r="CI112" s="64">
        <v>309584.10967948317</v>
      </c>
      <c r="CK112" s="163">
        <v>316014.28125</v>
      </c>
      <c r="CL112" s="60">
        <v>313283.41552734375</v>
      </c>
    </row>
    <row r="113" spans="1:90">
      <c r="A113" s="9" t="s">
        <v>250</v>
      </c>
      <c r="B113" s="23" t="s">
        <v>251</v>
      </c>
      <c r="D113" s="131">
        <v>332468.73833596555</v>
      </c>
      <c r="E113" s="54">
        <v>176762.8125</v>
      </c>
      <c r="F113" s="124">
        <f t="shared" si="33"/>
        <v>1880.8749059475706</v>
      </c>
      <c r="G113" s="131">
        <f t="shared" si="34"/>
        <v>312682.17273858335</v>
      </c>
      <c r="H113" s="54">
        <v>175842.08203125</v>
      </c>
      <c r="I113" s="124">
        <f t="shared" si="35"/>
        <v>1778.1987629276059</v>
      </c>
      <c r="J113" s="49">
        <f t="shared" si="36"/>
        <v>6.3280120590452293E-2</v>
      </c>
      <c r="K113" s="49">
        <f t="shared" si="37"/>
        <v>5.7741656984914291E-2</v>
      </c>
      <c r="M113" s="131">
        <f t="shared" si="38"/>
        <v>346464.72407153272</v>
      </c>
      <c r="N113" s="124">
        <f t="shared" si="39"/>
        <v>1960.0543755295403</v>
      </c>
      <c r="O113" s="49">
        <f t="shared" si="40"/>
        <v>-4.0396567855714771E-2</v>
      </c>
      <c r="P113" s="49">
        <f t="shared" si="41"/>
        <v>-4.0396567855714771E-2</v>
      </c>
      <c r="R113" s="131">
        <v>257733</v>
      </c>
      <c r="S113" s="54">
        <v>30028</v>
      </c>
      <c r="T113" s="54">
        <v>43243</v>
      </c>
      <c r="V113" s="124">
        <f t="shared" si="42"/>
        <v>43243</v>
      </c>
      <c r="W113" s="51">
        <f t="shared" si="43"/>
        <v>1464.7383359655505</v>
      </c>
      <c r="Y113" s="176">
        <v>-3.4355625061190054E-2</v>
      </c>
      <c r="Z113" s="61">
        <v>2.0981126712677822E-2</v>
      </c>
      <c r="AA113" s="117">
        <f t="shared" si="44"/>
        <v>1</v>
      </c>
      <c r="AB113" s="63">
        <f t="shared" si="45"/>
        <v>266.90260585459509</v>
      </c>
      <c r="AC113" s="63">
        <f t="shared" si="45"/>
        <v>29.410925642360489</v>
      </c>
      <c r="AE113" s="124">
        <f t="shared" si="46"/>
        <v>1464.7383359655505</v>
      </c>
      <c r="AF113" s="51">
        <v>0</v>
      </c>
      <c r="AG113" s="51">
        <f t="shared" si="47"/>
        <v>0</v>
      </c>
      <c r="AI113" s="124">
        <v>0</v>
      </c>
      <c r="AJ113" s="51">
        <f t="shared" si="48"/>
        <v>0</v>
      </c>
      <c r="AK113" s="51">
        <f t="shared" si="49"/>
        <v>0</v>
      </c>
      <c r="AM113" s="124">
        <f t="shared" si="50"/>
        <v>0</v>
      </c>
      <c r="AN113" s="51">
        <f t="shared" si="51"/>
        <v>0</v>
      </c>
      <c r="AO113" s="51">
        <f t="shared" si="52"/>
        <v>0</v>
      </c>
      <c r="AQ113" s="124">
        <f t="shared" si="53"/>
        <v>259198</v>
      </c>
      <c r="AR113" s="51">
        <f t="shared" si="53"/>
        <v>30028</v>
      </c>
      <c r="AS113" s="51">
        <f t="shared" si="54"/>
        <v>43243</v>
      </c>
      <c r="AU113" s="178">
        <f t="shared" si="55"/>
        <v>332469</v>
      </c>
      <c r="AW113" s="124">
        <f t="shared" si="56"/>
        <v>1466.3604653835207</v>
      </c>
      <c r="AX113" s="51">
        <f t="shared" si="56"/>
        <v>169.87736037522032</v>
      </c>
      <c r="AY113" s="51">
        <f t="shared" si="56"/>
        <v>244.63856050038805</v>
      </c>
      <c r="AZ113" s="65">
        <f t="shared" si="57"/>
        <v>1880.876386259129</v>
      </c>
      <c r="BB113" s="131">
        <v>266902.60585459502</v>
      </c>
      <c r="BC113" s="54">
        <v>29410.925642360489</v>
      </c>
      <c r="BD113" s="54">
        <v>50151.192574577246</v>
      </c>
      <c r="BE113" s="54">
        <f t="shared" si="58"/>
        <v>346464.72407153272</v>
      </c>
      <c r="BG113" s="122">
        <f t="shared" si="59"/>
        <v>-2.886673148029284E-2</v>
      </c>
      <c r="BH113" s="49">
        <f t="shared" si="59"/>
        <v>2.0981126712677822E-2</v>
      </c>
      <c r="BI113" s="49">
        <f t="shared" si="59"/>
        <v>-0.13774732404028933</v>
      </c>
      <c r="BJ113" s="49">
        <f t="shared" si="60"/>
        <v>-4.0395812615667936E-2</v>
      </c>
      <c r="BL113" s="131">
        <v>244323</v>
      </c>
      <c r="BM113" s="54">
        <v>28328</v>
      </c>
      <c r="BN113" s="54">
        <v>40031.172738583336</v>
      </c>
      <c r="BO113" s="54">
        <f t="shared" si="61"/>
        <v>312682.17273858335</v>
      </c>
      <c r="BQ113" s="122">
        <f t="shared" si="62"/>
        <v>6.0882520270297835E-2</v>
      </c>
      <c r="BR113" s="49">
        <f t="shared" si="62"/>
        <v>6.0011296243998924E-2</v>
      </c>
      <c r="BS113" s="49">
        <f t="shared" si="62"/>
        <v>8.0233154356754488E-2</v>
      </c>
      <c r="BT113" s="49">
        <f t="shared" si="63"/>
        <v>6.3280957427526152E-2</v>
      </c>
      <c r="BV113" s="122">
        <f t="shared" si="64"/>
        <v>5.5356545398308699E-2</v>
      </c>
      <c r="BW113" s="49">
        <f t="shared" si="64"/>
        <v>5.4489859444779354E-2</v>
      </c>
      <c r="BX113" s="49">
        <f t="shared" si="64"/>
        <v>7.4606384989921892E-2</v>
      </c>
      <c r="BY113" s="49">
        <f t="shared" si="32"/>
        <v>5.7742489463031843E-2</v>
      </c>
      <c r="CA113" s="180">
        <v>202427.07593091269</v>
      </c>
      <c r="CB113" s="64">
        <v>211659.55480699331</v>
      </c>
      <c r="CC113" s="64">
        <v>170158.81878658949</v>
      </c>
      <c r="CD113" s="64">
        <v>197731.49459352644</v>
      </c>
      <c r="CF113" s="180">
        <v>200630.13921395215</v>
      </c>
      <c r="CG113" s="64">
        <v>210381.39833383617</v>
      </c>
      <c r="CH113" s="64">
        <v>168870.13189557474</v>
      </c>
      <c r="CI113" s="64">
        <v>196158.04259878793</v>
      </c>
      <c r="CK113" s="163">
        <v>176762.8125</v>
      </c>
      <c r="CL113" s="60">
        <v>175842.08203125</v>
      </c>
    </row>
    <row r="114" spans="1:90">
      <c r="A114" s="9" t="s">
        <v>252</v>
      </c>
      <c r="B114" s="23" t="s">
        <v>253</v>
      </c>
      <c r="D114" s="131">
        <v>429234.43671708088</v>
      </c>
      <c r="E114" s="54">
        <v>252258.15625</v>
      </c>
      <c r="F114" s="124">
        <f t="shared" si="33"/>
        <v>1701.5681201272589</v>
      </c>
      <c r="G114" s="131">
        <f t="shared" si="34"/>
        <v>404996.62580741371</v>
      </c>
      <c r="H114" s="54">
        <v>250879.66259765625</v>
      </c>
      <c r="I114" s="124">
        <f t="shared" si="35"/>
        <v>1614.3063236533437</v>
      </c>
      <c r="J114" s="49">
        <f t="shared" si="36"/>
        <v>5.9846945295768617E-2</v>
      </c>
      <c r="K114" s="49">
        <f t="shared" si="37"/>
        <v>5.4055289999999978E-2</v>
      </c>
      <c r="M114" s="131">
        <f t="shared" si="38"/>
        <v>437349.51152916817</v>
      </c>
      <c r="N114" s="124">
        <f t="shared" si="39"/>
        <v>1733.7378423385196</v>
      </c>
      <c r="O114" s="49">
        <f t="shared" si="40"/>
        <v>-1.8555124901622477E-2</v>
      </c>
      <c r="P114" s="49">
        <f t="shared" si="41"/>
        <v>-1.8555124901622477E-2</v>
      </c>
      <c r="R114" s="131">
        <v>324440</v>
      </c>
      <c r="S114" s="54">
        <v>36609</v>
      </c>
      <c r="T114" s="54">
        <v>67777</v>
      </c>
      <c r="V114" s="124">
        <f t="shared" si="42"/>
        <v>67777</v>
      </c>
      <c r="W114" s="51">
        <f t="shared" si="43"/>
        <v>408.43671708088368</v>
      </c>
      <c r="Y114" s="176">
        <v>-2.3721501063369788E-2</v>
      </c>
      <c r="Z114" s="61">
        <v>1.6682255284096392E-2</v>
      </c>
      <c r="AA114" s="117">
        <f t="shared" si="44"/>
        <v>1</v>
      </c>
      <c r="AB114" s="63">
        <f t="shared" si="45"/>
        <v>332.32320526712664</v>
      </c>
      <c r="AC114" s="63">
        <f t="shared" si="45"/>
        <v>36.008300341359032</v>
      </c>
      <c r="AE114" s="124">
        <f t="shared" si="46"/>
        <v>408.43671708088368</v>
      </c>
      <c r="AF114" s="51">
        <v>0</v>
      </c>
      <c r="AG114" s="51">
        <f t="shared" si="47"/>
        <v>0</v>
      </c>
      <c r="AI114" s="124">
        <v>0</v>
      </c>
      <c r="AJ114" s="51">
        <f t="shared" si="48"/>
        <v>0</v>
      </c>
      <c r="AK114" s="51">
        <f t="shared" si="49"/>
        <v>0</v>
      </c>
      <c r="AM114" s="124">
        <f t="shared" si="50"/>
        <v>0</v>
      </c>
      <c r="AN114" s="51">
        <f t="shared" si="51"/>
        <v>0</v>
      </c>
      <c r="AO114" s="51">
        <f t="shared" si="52"/>
        <v>0</v>
      </c>
      <c r="AQ114" s="124">
        <f t="shared" si="53"/>
        <v>324848</v>
      </c>
      <c r="AR114" s="51">
        <f t="shared" si="53"/>
        <v>36609</v>
      </c>
      <c r="AS114" s="51">
        <f t="shared" si="54"/>
        <v>67777</v>
      </c>
      <c r="AU114" s="178">
        <f t="shared" si="55"/>
        <v>429234</v>
      </c>
      <c r="AW114" s="124">
        <f t="shared" si="56"/>
        <v>1287.7601455156121</v>
      </c>
      <c r="AX114" s="51">
        <f t="shared" si="56"/>
        <v>145.12513904097005</v>
      </c>
      <c r="AY114" s="51">
        <f t="shared" si="56"/>
        <v>268.68110433991171</v>
      </c>
      <c r="AZ114" s="65">
        <f t="shared" si="57"/>
        <v>1701.5663888964939</v>
      </c>
      <c r="BB114" s="131">
        <v>332323.20526712656</v>
      </c>
      <c r="BC114" s="54">
        <v>36008.300341359034</v>
      </c>
      <c r="BD114" s="54">
        <v>69018.005920682554</v>
      </c>
      <c r="BE114" s="54">
        <f t="shared" si="58"/>
        <v>437349.51152916817</v>
      </c>
      <c r="BG114" s="122">
        <f t="shared" si="59"/>
        <v>-2.249378059867313E-2</v>
      </c>
      <c r="BH114" s="49">
        <f t="shared" si="59"/>
        <v>1.6682255284096392E-2</v>
      </c>
      <c r="BI114" s="49">
        <f t="shared" si="59"/>
        <v>-1.798090084069881E-2</v>
      </c>
      <c r="BJ114" s="49">
        <f t="shared" si="60"/>
        <v>-1.855612345556934E-2</v>
      </c>
      <c r="BL114" s="131">
        <v>307742</v>
      </c>
      <c r="BM114" s="54">
        <v>34527</v>
      </c>
      <c r="BN114" s="54">
        <v>62727.625807413729</v>
      </c>
      <c r="BO114" s="54">
        <f t="shared" si="61"/>
        <v>404996.62580741371</v>
      </c>
      <c r="BQ114" s="122">
        <f t="shared" si="62"/>
        <v>5.5585522938045528E-2</v>
      </c>
      <c r="BR114" s="49">
        <f t="shared" si="62"/>
        <v>6.0300634286210686E-2</v>
      </c>
      <c r="BS114" s="49">
        <f t="shared" si="62"/>
        <v>8.049681663528685E-2</v>
      </c>
      <c r="BT114" s="49">
        <f t="shared" si="63"/>
        <v>5.9845866973004869E-2</v>
      </c>
      <c r="BV114" s="122">
        <f t="shared" si="64"/>
        <v>4.9817154673932995E-2</v>
      </c>
      <c r="BW114" s="49">
        <f t="shared" si="64"/>
        <v>5.4506499754873428E-2</v>
      </c>
      <c r="BX114" s="49">
        <f t="shared" si="64"/>
        <v>7.4592317747119274E-2</v>
      </c>
      <c r="BY114" s="49">
        <f t="shared" si="32"/>
        <v>5.4054217569854845E-2</v>
      </c>
      <c r="CA114" s="180">
        <v>252044.05363828246</v>
      </c>
      <c r="CB114" s="64">
        <v>259138.42060894976</v>
      </c>
      <c r="CC114" s="64">
        <v>234172.34485511499</v>
      </c>
      <c r="CD114" s="64">
        <v>249600.51216226138</v>
      </c>
      <c r="CF114" s="180">
        <v>249333.3201863539</v>
      </c>
      <c r="CG114" s="64">
        <v>257072.90398589589</v>
      </c>
      <c r="CH114" s="64">
        <v>232309.01845000748</v>
      </c>
      <c r="CI114" s="64">
        <v>247134.75823474143</v>
      </c>
      <c r="CK114" s="163">
        <v>252258.15625</v>
      </c>
      <c r="CL114" s="60">
        <v>250879.66259765625</v>
      </c>
    </row>
    <row r="115" spans="1:90">
      <c r="A115" s="9" t="s">
        <v>254</v>
      </c>
      <c r="B115" s="23" t="s">
        <v>255</v>
      </c>
      <c r="D115" s="131">
        <v>409473.61693039536</v>
      </c>
      <c r="E115" s="54">
        <v>227890.296875</v>
      </c>
      <c r="F115" s="124">
        <f t="shared" si="33"/>
        <v>1796.8014546709533</v>
      </c>
      <c r="G115" s="131">
        <f t="shared" si="34"/>
        <v>381896.87427618692</v>
      </c>
      <c r="H115" s="54">
        <v>224031.66444396973</v>
      </c>
      <c r="I115" s="124">
        <f t="shared" si="35"/>
        <v>1704.655791510665</v>
      </c>
      <c r="J115" s="49">
        <f t="shared" si="36"/>
        <v>7.2209919776051956E-2</v>
      </c>
      <c r="K115" s="49">
        <f t="shared" si="37"/>
        <v>5.4055289999999756E-2</v>
      </c>
      <c r="M115" s="131">
        <f t="shared" si="38"/>
        <v>396337.46345410059</v>
      </c>
      <c r="N115" s="124">
        <f t="shared" si="39"/>
        <v>1739.1590115462243</v>
      </c>
      <c r="O115" s="49">
        <f t="shared" si="40"/>
        <v>3.3143860188770802E-2</v>
      </c>
      <c r="P115" s="49">
        <f t="shared" si="41"/>
        <v>3.3143860188770802E-2</v>
      </c>
      <c r="R115" s="131">
        <v>300860</v>
      </c>
      <c r="S115" s="54">
        <v>33289</v>
      </c>
      <c r="T115" s="54">
        <v>74429</v>
      </c>
      <c r="V115" s="124">
        <f t="shared" si="42"/>
        <v>74429</v>
      </c>
      <c r="W115" s="51">
        <f t="shared" si="43"/>
        <v>895.61693039536476</v>
      </c>
      <c r="Y115" s="176">
        <v>4.7236395826333322E-2</v>
      </c>
      <c r="Z115" s="61">
        <v>6.4795445369035365E-2</v>
      </c>
      <c r="AA115" s="117">
        <f t="shared" si="44"/>
        <v>2</v>
      </c>
      <c r="AB115" s="63">
        <f t="shared" si="45"/>
        <v>287.28948038766657</v>
      </c>
      <c r="AC115" s="63">
        <f t="shared" si="45"/>
        <v>31.263281736204966</v>
      </c>
      <c r="AE115" s="124">
        <f t="shared" si="46"/>
        <v>0</v>
      </c>
      <c r="AF115" s="51">
        <v>0</v>
      </c>
      <c r="AG115" s="51">
        <f t="shared" si="47"/>
        <v>895.61693039536476</v>
      </c>
      <c r="AI115" s="124">
        <v>0</v>
      </c>
      <c r="AJ115" s="51">
        <f t="shared" si="48"/>
        <v>0</v>
      </c>
      <c r="AK115" s="51">
        <f t="shared" si="49"/>
        <v>895.61693039536476</v>
      </c>
      <c r="AM115" s="124">
        <f t="shared" si="50"/>
        <v>807.71964067801048</v>
      </c>
      <c r="AN115" s="51">
        <f t="shared" si="51"/>
        <v>87.897289717354226</v>
      </c>
      <c r="AO115" s="51">
        <f t="shared" si="52"/>
        <v>0</v>
      </c>
      <c r="AQ115" s="124">
        <f t="shared" si="53"/>
        <v>301668</v>
      </c>
      <c r="AR115" s="51">
        <f t="shared" si="53"/>
        <v>33377</v>
      </c>
      <c r="AS115" s="51">
        <f t="shared" si="54"/>
        <v>74429</v>
      </c>
      <c r="AU115" s="178">
        <f t="shared" si="55"/>
        <v>409474</v>
      </c>
      <c r="AW115" s="124">
        <f t="shared" si="56"/>
        <v>1323.7421870816543</v>
      </c>
      <c r="AX115" s="51">
        <f t="shared" si="56"/>
        <v>146.46082109545719</v>
      </c>
      <c r="AY115" s="51">
        <f t="shared" si="56"/>
        <v>326.60012743247694</v>
      </c>
      <c r="AZ115" s="65">
        <f t="shared" si="57"/>
        <v>1796.8031356095885</v>
      </c>
      <c r="BB115" s="131">
        <v>287289.48038766661</v>
      </c>
      <c r="BC115" s="54">
        <v>31263.281736204972</v>
      </c>
      <c r="BD115" s="54">
        <v>77784.701330229</v>
      </c>
      <c r="BE115" s="54">
        <f t="shared" si="58"/>
        <v>396337.46345410059</v>
      </c>
      <c r="BG115" s="122">
        <f t="shared" si="59"/>
        <v>5.0048890035691906E-2</v>
      </c>
      <c r="BH115" s="49">
        <f t="shared" si="59"/>
        <v>6.7610249033683623E-2</v>
      </c>
      <c r="BI115" s="49">
        <f t="shared" si="59"/>
        <v>-4.3140891111513424E-2</v>
      </c>
      <c r="BJ115" s="49">
        <f t="shared" si="60"/>
        <v>3.3144826712604658E-2</v>
      </c>
      <c r="BL115" s="131">
        <v>282613</v>
      </c>
      <c r="BM115" s="54">
        <v>31194</v>
      </c>
      <c r="BN115" s="54">
        <v>68089.874276186951</v>
      </c>
      <c r="BO115" s="54">
        <f t="shared" si="61"/>
        <v>381896.87427618692</v>
      </c>
      <c r="BQ115" s="122">
        <f t="shared" si="62"/>
        <v>6.7424357690551995E-2</v>
      </c>
      <c r="BR115" s="49">
        <f t="shared" si="62"/>
        <v>6.9981406680772018E-2</v>
      </c>
      <c r="BS115" s="49">
        <f t="shared" si="62"/>
        <v>9.3099389464286864E-2</v>
      </c>
      <c r="BT115" s="49">
        <f t="shared" si="63"/>
        <v>7.2210922846855707E-2</v>
      </c>
      <c r="BV115" s="122">
        <f t="shared" si="64"/>
        <v>4.9350756924146477E-2</v>
      </c>
      <c r="BW115" s="49">
        <f t="shared" si="64"/>
        <v>5.1864510029036026E-2</v>
      </c>
      <c r="BX115" s="49">
        <f t="shared" si="64"/>
        <v>7.4591059744395949E-2</v>
      </c>
      <c r="BY115" s="49">
        <f t="shared" si="32"/>
        <v>5.4056276086835497E-2</v>
      </c>
      <c r="CA115" s="180">
        <v>217889.10330935026</v>
      </c>
      <c r="CB115" s="64">
        <v>224990.27655763581</v>
      </c>
      <c r="CC115" s="64">
        <v>263917.01210967655</v>
      </c>
      <c r="CD115" s="64">
        <v>226194.45377072837</v>
      </c>
      <c r="CF115" s="180">
        <v>216027.65868994183</v>
      </c>
      <c r="CG115" s="64">
        <v>222180.01419315819</v>
      </c>
      <c r="CH115" s="64">
        <v>261893.0601192521</v>
      </c>
      <c r="CI115" s="64">
        <v>224085.37991061449</v>
      </c>
      <c r="CK115" s="163">
        <v>227890.296875</v>
      </c>
      <c r="CL115" s="60">
        <v>224031.66444396973</v>
      </c>
    </row>
    <row r="116" spans="1:90">
      <c r="A116" s="9" t="s">
        <v>256</v>
      </c>
      <c r="B116" s="23" t="s">
        <v>257</v>
      </c>
      <c r="D116" s="131">
        <v>722320.93599746004</v>
      </c>
      <c r="E116" s="54">
        <v>428645.75</v>
      </c>
      <c r="F116" s="124">
        <f t="shared" si="33"/>
        <v>1685.1232888637296</v>
      </c>
      <c r="G116" s="131">
        <f t="shared" si="34"/>
        <v>677423.31273561588</v>
      </c>
      <c r="H116" s="54">
        <v>423732.57261180878</v>
      </c>
      <c r="I116" s="124">
        <f t="shared" si="35"/>
        <v>1598.7048353637404</v>
      </c>
      <c r="J116" s="49">
        <f t="shared" si="36"/>
        <v>6.6277056631747211E-2</v>
      </c>
      <c r="K116" s="49">
        <f t="shared" si="37"/>
        <v>5.4055289999999978E-2</v>
      </c>
      <c r="M116" s="131">
        <f t="shared" si="38"/>
        <v>706163.76642278582</v>
      </c>
      <c r="N116" s="124">
        <f t="shared" si="39"/>
        <v>1647.4297632083972</v>
      </c>
      <c r="O116" s="49">
        <f t="shared" si="40"/>
        <v>2.2880201934632804E-2</v>
      </c>
      <c r="P116" s="49">
        <f t="shared" si="41"/>
        <v>2.2880201934632804E-2</v>
      </c>
      <c r="R116" s="131">
        <v>525288</v>
      </c>
      <c r="S116" s="54">
        <v>54755</v>
      </c>
      <c r="T116" s="54">
        <v>142236</v>
      </c>
      <c r="V116" s="124">
        <f t="shared" si="42"/>
        <v>142236</v>
      </c>
      <c r="W116" s="51">
        <f t="shared" si="43"/>
        <v>41.93599746003747</v>
      </c>
      <c r="Y116" s="176">
        <v>2.3873428193087243E-2</v>
      </c>
      <c r="Z116" s="61">
        <v>-2.0839853318327384E-2</v>
      </c>
      <c r="AA116" s="117">
        <f t="shared" si="44"/>
        <v>3</v>
      </c>
      <c r="AB116" s="63">
        <f t="shared" si="45"/>
        <v>513.03997695009866</v>
      </c>
      <c r="AC116" s="63">
        <f t="shared" si="45"/>
        <v>55.920372357435198</v>
      </c>
      <c r="AE116" s="124">
        <f t="shared" si="46"/>
        <v>0</v>
      </c>
      <c r="AF116" s="51">
        <v>0</v>
      </c>
      <c r="AG116" s="51">
        <f t="shared" si="47"/>
        <v>41.93599746003747</v>
      </c>
      <c r="AI116" s="124">
        <v>0</v>
      </c>
      <c r="AJ116" s="51">
        <f t="shared" si="48"/>
        <v>41.93599746003747</v>
      </c>
      <c r="AK116" s="51">
        <f t="shared" si="49"/>
        <v>0</v>
      </c>
      <c r="AM116" s="124">
        <f t="shared" si="50"/>
        <v>0</v>
      </c>
      <c r="AN116" s="51">
        <f t="shared" si="51"/>
        <v>0</v>
      </c>
      <c r="AO116" s="51">
        <f t="shared" si="52"/>
        <v>0</v>
      </c>
      <c r="AQ116" s="124">
        <f t="shared" si="53"/>
        <v>525288</v>
      </c>
      <c r="AR116" s="51">
        <f t="shared" si="53"/>
        <v>54797</v>
      </c>
      <c r="AS116" s="51">
        <f t="shared" si="54"/>
        <v>142236</v>
      </c>
      <c r="AU116" s="178">
        <f t="shared" si="55"/>
        <v>722321</v>
      </c>
      <c r="AW116" s="124">
        <f t="shared" si="56"/>
        <v>1225.4594849009934</v>
      </c>
      <c r="AX116" s="51">
        <f t="shared" si="56"/>
        <v>127.83749751397278</v>
      </c>
      <c r="AY116" s="51">
        <f t="shared" si="56"/>
        <v>331.82645576212991</v>
      </c>
      <c r="AZ116" s="65">
        <f t="shared" si="57"/>
        <v>1685.123438177096</v>
      </c>
      <c r="BB116" s="131">
        <v>513039.9769500987</v>
      </c>
      <c r="BC116" s="54">
        <v>55920.372357435197</v>
      </c>
      <c r="BD116" s="54">
        <v>137203.41711525191</v>
      </c>
      <c r="BE116" s="54">
        <f t="shared" si="58"/>
        <v>706163.76642278582</v>
      </c>
      <c r="BG116" s="122">
        <f t="shared" si="59"/>
        <v>2.3873428193087243E-2</v>
      </c>
      <c r="BH116" s="49">
        <f t="shared" si="59"/>
        <v>-2.0088785358129524E-2</v>
      </c>
      <c r="BI116" s="49">
        <f t="shared" si="59"/>
        <v>3.6679719722437332E-2</v>
      </c>
      <c r="BJ116" s="49">
        <f t="shared" si="60"/>
        <v>2.2880292568764782E-2</v>
      </c>
      <c r="BL116" s="131">
        <v>495248</v>
      </c>
      <c r="BM116" s="54">
        <v>51330</v>
      </c>
      <c r="BN116" s="54">
        <v>130845.31273561592</v>
      </c>
      <c r="BO116" s="54">
        <f t="shared" si="61"/>
        <v>677423.31273561588</v>
      </c>
      <c r="BQ116" s="122">
        <f t="shared" si="62"/>
        <v>6.0656479178108791E-2</v>
      </c>
      <c r="BR116" s="49">
        <f t="shared" si="62"/>
        <v>6.7543346970582396E-2</v>
      </c>
      <c r="BS116" s="49">
        <f t="shared" si="62"/>
        <v>8.7054606896006526E-2</v>
      </c>
      <c r="BT116" s="49">
        <f t="shared" si="63"/>
        <v>6.627715111113508E-2</v>
      </c>
      <c r="BV116" s="122">
        <f t="shared" si="64"/>
        <v>4.8499136127031273E-2</v>
      </c>
      <c r="BW116" s="49">
        <f t="shared" si="64"/>
        <v>5.5307066001390792E-2</v>
      </c>
      <c r="BX116" s="49">
        <f t="shared" si="64"/>
        <v>7.4594686053841341E-2</v>
      </c>
      <c r="BY116" s="49">
        <f t="shared" si="32"/>
        <v>5.4055383396456547E-2</v>
      </c>
      <c r="CA116" s="180">
        <v>389105.16454923322</v>
      </c>
      <c r="CB116" s="64">
        <v>402438.23882810911</v>
      </c>
      <c r="CC116" s="64">
        <v>465519.76516007708</v>
      </c>
      <c r="CD116" s="64">
        <v>403015.97034664487</v>
      </c>
      <c r="CF116" s="180">
        <v>387136.93686047394</v>
      </c>
      <c r="CG116" s="64">
        <v>398295.9182078258</v>
      </c>
      <c r="CH116" s="64">
        <v>463001.43027812376</v>
      </c>
      <c r="CI116" s="64">
        <v>400542.62426298048</v>
      </c>
      <c r="CK116" s="163">
        <v>428645.75</v>
      </c>
      <c r="CL116" s="60">
        <v>423732.57261180878</v>
      </c>
    </row>
    <row r="117" spans="1:90">
      <c r="A117" s="9" t="s">
        <v>258</v>
      </c>
      <c r="B117" s="23" t="s">
        <v>259</v>
      </c>
      <c r="D117" s="131">
        <v>441859.71085703257</v>
      </c>
      <c r="E117" s="54">
        <v>243943.6875</v>
      </c>
      <c r="F117" s="124">
        <f t="shared" si="33"/>
        <v>1811.3184865955286</v>
      </c>
      <c r="G117" s="131">
        <f t="shared" si="34"/>
        <v>414901.6434441054</v>
      </c>
      <c r="H117" s="54">
        <v>241442.50463867188</v>
      </c>
      <c r="I117" s="124">
        <f t="shared" si="35"/>
        <v>1718.4283441104205</v>
      </c>
      <c r="J117" s="49">
        <f t="shared" si="36"/>
        <v>6.497459780864645E-2</v>
      </c>
      <c r="K117" s="49">
        <f t="shared" si="37"/>
        <v>5.4055289999999756E-2</v>
      </c>
      <c r="M117" s="131">
        <f t="shared" si="38"/>
        <v>434970.83970033721</v>
      </c>
      <c r="N117" s="124">
        <f t="shared" si="39"/>
        <v>1783.0788906982361</v>
      </c>
      <c r="O117" s="49">
        <f t="shared" si="40"/>
        <v>1.583754709037799E-2</v>
      </c>
      <c r="P117" s="49">
        <f t="shared" si="41"/>
        <v>1.5837547090378212E-2</v>
      </c>
      <c r="R117" s="131">
        <v>327483</v>
      </c>
      <c r="S117" s="54">
        <v>31500</v>
      </c>
      <c r="T117" s="54">
        <v>82736</v>
      </c>
      <c r="V117" s="124">
        <f t="shared" si="42"/>
        <v>82736</v>
      </c>
      <c r="W117" s="51">
        <f t="shared" si="43"/>
        <v>140.7108570325654</v>
      </c>
      <c r="Y117" s="176">
        <v>7.5355752615662297E-3</v>
      </c>
      <c r="Z117" s="61">
        <v>3.5837968421659205E-3</v>
      </c>
      <c r="AA117" s="117">
        <f t="shared" si="44"/>
        <v>2</v>
      </c>
      <c r="AB117" s="63">
        <f t="shared" si="45"/>
        <v>325.03368421009071</v>
      </c>
      <c r="AC117" s="63">
        <f t="shared" si="45"/>
        <v>31.387513528134431</v>
      </c>
      <c r="AE117" s="124">
        <f t="shared" si="46"/>
        <v>0</v>
      </c>
      <c r="AF117" s="51">
        <v>0</v>
      </c>
      <c r="AG117" s="51">
        <f t="shared" si="47"/>
        <v>140.7108570325654</v>
      </c>
      <c r="AI117" s="124">
        <v>0</v>
      </c>
      <c r="AJ117" s="51">
        <f t="shared" si="48"/>
        <v>0</v>
      </c>
      <c r="AK117" s="51">
        <f t="shared" si="49"/>
        <v>140.7108570325654</v>
      </c>
      <c r="AM117" s="124">
        <f t="shared" si="50"/>
        <v>128.31943935962218</v>
      </c>
      <c r="AN117" s="51">
        <f t="shared" si="51"/>
        <v>12.391417672943231</v>
      </c>
      <c r="AO117" s="51">
        <f t="shared" si="52"/>
        <v>0</v>
      </c>
      <c r="AQ117" s="124">
        <f t="shared" si="53"/>
        <v>327611</v>
      </c>
      <c r="AR117" s="51">
        <f t="shared" si="53"/>
        <v>31512</v>
      </c>
      <c r="AS117" s="51">
        <f t="shared" si="54"/>
        <v>82736</v>
      </c>
      <c r="AU117" s="178">
        <f t="shared" si="55"/>
        <v>441859</v>
      </c>
      <c r="AW117" s="124">
        <f t="shared" si="56"/>
        <v>1342.9779772432112</v>
      </c>
      <c r="AX117" s="51">
        <f t="shared" si="56"/>
        <v>129.17735368741606</v>
      </c>
      <c r="AY117" s="51">
        <f t="shared" si="56"/>
        <v>339.16024164388347</v>
      </c>
      <c r="AZ117" s="65">
        <f t="shared" si="57"/>
        <v>1811.3155725745107</v>
      </c>
      <c r="BB117" s="131">
        <v>325033.68421009067</v>
      </c>
      <c r="BC117" s="54">
        <v>31387.51352813443</v>
      </c>
      <c r="BD117" s="54">
        <v>78549.641962112102</v>
      </c>
      <c r="BE117" s="54">
        <f t="shared" si="58"/>
        <v>434970.83970033721</v>
      </c>
      <c r="BG117" s="122">
        <f t="shared" si="59"/>
        <v>7.9293805999609557E-3</v>
      </c>
      <c r="BH117" s="49">
        <f t="shared" si="59"/>
        <v>3.9661144790581471E-3</v>
      </c>
      <c r="BI117" s="49">
        <f t="shared" si="59"/>
        <v>5.329569853300109E-2</v>
      </c>
      <c r="BJ117" s="49">
        <f t="shared" si="60"/>
        <v>1.5835912826726917E-2</v>
      </c>
      <c r="BL117" s="131">
        <v>309132</v>
      </c>
      <c r="BM117" s="54">
        <v>29566</v>
      </c>
      <c r="BN117" s="54">
        <v>76203.643444105415</v>
      </c>
      <c r="BO117" s="54">
        <f t="shared" si="61"/>
        <v>414901.6434441054</v>
      </c>
      <c r="BQ117" s="122">
        <f t="shared" si="62"/>
        <v>5.9777053168225791E-2</v>
      </c>
      <c r="BR117" s="49">
        <f t="shared" si="62"/>
        <v>6.5818845971724382E-2</v>
      </c>
      <c r="BS117" s="49">
        <f t="shared" si="62"/>
        <v>8.5722365239478293E-2</v>
      </c>
      <c r="BT117" s="49">
        <f t="shared" si="63"/>
        <v>6.4972884494072236E-2</v>
      </c>
      <c r="BV117" s="122">
        <f t="shared" si="64"/>
        <v>4.8911036386327433E-2</v>
      </c>
      <c r="BW117" s="49">
        <f t="shared" si="64"/>
        <v>5.4890881988950424E-2</v>
      </c>
      <c r="BX117" s="49">
        <f t="shared" si="64"/>
        <v>7.4590328170072162E-2</v>
      </c>
      <c r="BY117" s="49">
        <f t="shared" si="32"/>
        <v>5.4053594252238213E-2</v>
      </c>
      <c r="CA117" s="180">
        <v>246515.45856223261</v>
      </c>
      <c r="CB117" s="64">
        <v>225884.32681951509</v>
      </c>
      <c r="CC117" s="64">
        <v>266512.39195372589</v>
      </c>
      <c r="CD117" s="64">
        <v>248242.97616166944</v>
      </c>
      <c r="CF117" s="180">
        <v>245875.34554066797</v>
      </c>
      <c r="CG117" s="64">
        <v>224307.6684982694</v>
      </c>
      <c r="CH117" s="64">
        <v>266035.15768040402</v>
      </c>
      <c r="CI117" s="64">
        <v>247498.45101883126</v>
      </c>
      <c r="CK117" s="163">
        <v>243943.6875</v>
      </c>
      <c r="CL117" s="60">
        <v>241442.50463867188</v>
      </c>
    </row>
    <row r="118" spans="1:90">
      <c r="A118" s="9" t="s">
        <v>260</v>
      </c>
      <c r="B118" s="23" t="s">
        <v>261</v>
      </c>
      <c r="D118" s="131">
        <v>630310</v>
      </c>
      <c r="E118" s="54">
        <v>383764.34375</v>
      </c>
      <c r="F118" s="124">
        <f t="shared" si="33"/>
        <v>1642.4402377793858</v>
      </c>
      <c r="G118" s="131">
        <f t="shared" si="34"/>
        <v>592494.74865311373</v>
      </c>
      <c r="H118" s="54">
        <v>381905.08129882813</v>
      </c>
      <c r="I118" s="124">
        <f t="shared" si="35"/>
        <v>1551.4188673219201</v>
      </c>
      <c r="J118" s="49">
        <f t="shared" si="36"/>
        <v>6.3823774696484037E-2</v>
      </c>
      <c r="K118" s="49">
        <f t="shared" si="37"/>
        <v>5.8669758615600642E-2</v>
      </c>
      <c r="M118" s="131">
        <f t="shared" si="38"/>
        <v>653915.59158538596</v>
      </c>
      <c r="N118" s="124">
        <f t="shared" si="39"/>
        <v>1703.9508808858325</v>
      </c>
      <c r="O118" s="49">
        <f t="shared" si="40"/>
        <v>-3.6098835827045206E-2</v>
      </c>
      <c r="P118" s="49">
        <f t="shared" si="41"/>
        <v>-3.6098835827045206E-2</v>
      </c>
      <c r="R118" s="131">
        <v>452771</v>
      </c>
      <c r="S118" s="54">
        <v>52073</v>
      </c>
      <c r="T118" s="54">
        <v>125466</v>
      </c>
      <c r="V118" s="124">
        <f t="shared" si="42"/>
        <v>125466</v>
      </c>
      <c r="W118" s="51">
        <f t="shared" si="43"/>
        <v>0</v>
      </c>
      <c r="Y118" s="176">
        <v>-4.6066010853274997E-2</v>
      </c>
      <c r="Z118" s="61">
        <v>1.9212835439221809E-3</v>
      </c>
      <c r="AA118" s="117">
        <f t="shared" si="44"/>
        <v>1</v>
      </c>
      <c r="AB118" s="63">
        <f t="shared" si="45"/>
        <v>474.63556718950196</v>
      </c>
      <c r="AC118" s="63">
        <f t="shared" si="45"/>
        <v>51.973144852069829</v>
      </c>
      <c r="AE118" s="124">
        <f t="shared" si="46"/>
        <v>0</v>
      </c>
      <c r="AF118" s="51">
        <v>0</v>
      </c>
      <c r="AG118" s="51">
        <f t="shared" si="47"/>
        <v>0</v>
      </c>
      <c r="AI118" s="124">
        <v>0</v>
      </c>
      <c r="AJ118" s="51">
        <f t="shared" si="48"/>
        <v>0</v>
      </c>
      <c r="AK118" s="51">
        <f t="shared" si="49"/>
        <v>0</v>
      </c>
      <c r="AM118" s="124">
        <f t="shared" si="50"/>
        <v>0</v>
      </c>
      <c r="AN118" s="51">
        <f t="shared" si="51"/>
        <v>0</v>
      </c>
      <c r="AO118" s="51">
        <f t="shared" si="52"/>
        <v>0</v>
      </c>
      <c r="AQ118" s="124">
        <f t="shared" si="53"/>
        <v>452771</v>
      </c>
      <c r="AR118" s="51">
        <f t="shared" si="53"/>
        <v>52073</v>
      </c>
      <c r="AS118" s="51">
        <f t="shared" si="54"/>
        <v>125466</v>
      </c>
      <c r="AU118" s="178">
        <f t="shared" si="55"/>
        <v>630310</v>
      </c>
      <c r="AW118" s="124">
        <f t="shared" si="56"/>
        <v>1179.8151844324384</v>
      </c>
      <c r="AX118" s="51">
        <f t="shared" si="56"/>
        <v>135.69004220444856</v>
      </c>
      <c r="AY118" s="51">
        <f t="shared" si="56"/>
        <v>326.93501114249887</v>
      </c>
      <c r="AZ118" s="65">
        <f t="shared" si="57"/>
        <v>1642.4402377793858</v>
      </c>
      <c r="BB118" s="131">
        <v>474635.56718950183</v>
      </c>
      <c r="BC118" s="54">
        <v>51973.144852069847</v>
      </c>
      <c r="BD118" s="54">
        <v>127306.87954381426</v>
      </c>
      <c r="BE118" s="54">
        <f t="shared" si="58"/>
        <v>653915.59158538596</v>
      </c>
      <c r="BG118" s="122">
        <f t="shared" si="59"/>
        <v>-4.6066010853274775E-2</v>
      </c>
      <c r="BH118" s="49">
        <f t="shared" si="59"/>
        <v>1.9212835439219589E-3</v>
      </c>
      <c r="BI118" s="49">
        <f t="shared" si="59"/>
        <v>-1.4460173326145243E-2</v>
      </c>
      <c r="BJ118" s="49">
        <f t="shared" si="60"/>
        <v>-3.6098835827045206E-2</v>
      </c>
      <c r="BL118" s="131">
        <v>427162</v>
      </c>
      <c r="BM118" s="54">
        <v>49142</v>
      </c>
      <c r="BN118" s="54">
        <v>116190.74865311373</v>
      </c>
      <c r="BO118" s="54">
        <f t="shared" si="61"/>
        <v>592494.74865311373</v>
      </c>
      <c r="BQ118" s="122">
        <f t="shared" si="62"/>
        <v>5.9951493812651968E-2</v>
      </c>
      <c r="BR118" s="49">
        <f t="shared" si="62"/>
        <v>5.9643482153758587E-2</v>
      </c>
      <c r="BS118" s="49">
        <f t="shared" si="62"/>
        <v>7.9827795710116556E-2</v>
      </c>
      <c r="BT118" s="49">
        <f t="shared" si="63"/>
        <v>6.3823774696484037E-2</v>
      </c>
      <c r="BV118" s="122">
        <f t="shared" si="64"/>
        <v>5.4816238167866738E-2</v>
      </c>
      <c r="BW118" s="49">
        <f t="shared" si="64"/>
        <v>5.4509718764627957E-2</v>
      </c>
      <c r="BX118" s="49">
        <f t="shared" si="64"/>
        <v>7.4596243308251653E-2</v>
      </c>
      <c r="BY118" s="49">
        <f t="shared" si="32"/>
        <v>5.8669758615600642E-2</v>
      </c>
      <c r="CA118" s="180">
        <v>359978.08897873299</v>
      </c>
      <c r="CB118" s="64">
        <v>374031.50227493426</v>
      </c>
      <c r="CC118" s="64">
        <v>431941.6375666252</v>
      </c>
      <c r="CD118" s="64">
        <v>373197.32220557198</v>
      </c>
      <c r="CF118" s="180">
        <v>359371.32182702736</v>
      </c>
      <c r="CG118" s="64">
        <v>372084.44032475899</v>
      </c>
      <c r="CH118" s="64">
        <v>429985.01118422137</v>
      </c>
      <c r="CI118" s="64">
        <v>372033.06262224657</v>
      </c>
      <c r="CK118" s="163">
        <v>383764.34375</v>
      </c>
      <c r="CL118" s="60">
        <v>381905.08129882813</v>
      </c>
    </row>
    <row r="119" spans="1:90">
      <c r="A119" s="9" t="s">
        <v>262</v>
      </c>
      <c r="B119" s="23" t="s">
        <v>263</v>
      </c>
      <c r="D119" s="131">
        <v>636573.98804914136</v>
      </c>
      <c r="E119" s="54">
        <v>353043.375</v>
      </c>
      <c r="F119" s="124">
        <f t="shared" si="33"/>
        <v>1803.1041881160959</v>
      </c>
      <c r="G119" s="131">
        <f t="shared" si="34"/>
        <v>597628.83293248608</v>
      </c>
      <c r="H119" s="54">
        <v>349360.75073242188</v>
      </c>
      <c r="I119" s="124">
        <f t="shared" si="35"/>
        <v>1710.6353008446981</v>
      </c>
      <c r="J119" s="49">
        <f t="shared" si="36"/>
        <v>6.5166124809535209E-2</v>
      </c>
      <c r="K119" s="49">
        <f t="shared" si="37"/>
        <v>5.40552900000002E-2</v>
      </c>
      <c r="M119" s="131">
        <f t="shared" si="38"/>
        <v>617151.10444704816</v>
      </c>
      <c r="N119" s="124">
        <f t="shared" si="39"/>
        <v>1748.0886150237154</v>
      </c>
      <c r="O119" s="49">
        <f t="shared" si="40"/>
        <v>3.1471844516093972E-2</v>
      </c>
      <c r="P119" s="49">
        <f t="shared" si="41"/>
        <v>3.1471844516093972E-2</v>
      </c>
      <c r="R119" s="131">
        <v>466789</v>
      </c>
      <c r="S119" s="54">
        <v>46844</v>
      </c>
      <c r="T119" s="54">
        <v>122835</v>
      </c>
      <c r="V119" s="124">
        <f t="shared" si="42"/>
        <v>122835</v>
      </c>
      <c r="W119" s="51">
        <f t="shared" si="43"/>
        <v>105.98804914136417</v>
      </c>
      <c r="Y119" s="176">
        <v>2.1520146288416031E-2</v>
      </c>
      <c r="Z119" s="61">
        <v>2.4803516290132333E-2</v>
      </c>
      <c r="AA119" s="117">
        <f t="shared" si="44"/>
        <v>2</v>
      </c>
      <c r="AB119" s="63">
        <f t="shared" si="45"/>
        <v>456.95525604270051</v>
      </c>
      <c r="AC119" s="63">
        <f t="shared" si="45"/>
        <v>45.710225672896684</v>
      </c>
      <c r="AE119" s="124">
        <f t="shared" si="46"/>
        <v>0</v>
      </c>
      <c r="AF119" s="51">
        <v>0</v>
      </c>
      <c r="AG119" s="51">
        <f t="shared" si="47"/>
        <v>105.98804914136417</v>
      </c>
      <c r="AI119" s="124">
        <v>0</v>
      </c>
      <c r="AJ119" s="51">
        <f t="shared" si="48"/>
        <v>0</v>
      </c>
      <c r="AK119" s="51">
        <f t="shared" si="49"/>
        <v>105.98804914136417</v>
      </c>
      <c r="AM119" s="124">
        <f t="shared" si="50"/>
        <v>96.349954183367998</v>
      </c>
      <c r="AN119" s="51">
        <f t="shared" si="51"/>
        <v>9.6380949579961825</v>
      </c>
      <c r="AO119" s="51">
        <f t="shared" si="52"/>
        <v>0</v>
      </c>
      <c r="AQ119" s="124">
        <f t="shared" si="53"/>
        <v>466885</v>
      </c>
      <c r="AR119" s="51">
        <f t="shared" si="53"/>
        <v>46854</v>
      </c>
      <c r="AS119" s="51">
        <f t="shared" si="54"/>
        <v>122835</v>
      </c>
      <c r="AU119" s="178">
        <f t="shared" si="55"/>
        <v>636574</v>
      </c>
      <c r="AW119" s="124">
        <f t="shared" si="56"/>
        <v>1322.4578991179201</v>
      </c>
      <c r="AX119" s="51">
        <f t="shared" si="56"/>
        <v>132.71457083708199</v>
      </c>
      <c r="AY119" s="51">
        <f t="shared" si="56"/>
        <v>347.93175201205798</v>
      </c>
      <c r="AZ119" s="65">
        <f t="shared" si="57"/>
        <v>1803.1042219670601</v>
      </c>
      <c r="BB119" s="131">
        <v>456955.25604270049</v>
      </c>
      <c r="BC119" s="54">
        <v>45710.225672896675</v>
      </c>
      <c r="BD119" s="54">
        <v>114485.62273145096</v>
      </c>
      <c r="BE119" s="54">
        <f t="shared" si="58"/>
        <v>617151.10444704816</v>
      </c>
      <c r="BG119" s="122">
        <f t="shared" si="59"/>
        <v>2.1730232503051949E-2</v>
      </c>
      <c r="BH119" s="49">
        <f t="shared" si="59"/>
        <v>2.5022285719790593E-2</v>
      </c>
      <c r="BI119" s="49">
        <f t="shared" si="59"/>
        <v>7.2929482928473677E-2</v>
      </c>
      <c r="BJ119" s="49">
        <f t="shared" si="60"/>
        <v>3.1471863880652373E-2</v>
      </c>
      <c r="BL119" s="131">
        <v>440553</v>
      </c>
      <c r="BM119" s="54">
        <v>43960</v>
      </c>
      <c r="BN119" s="54">
        <v>113115.83293248611</v>
      </c>
      <c r="BO119" s="54">
        <f t="shared" si="61"/>
        <v>597628.83293248608</v>
      </c>
      <c r="BQ119" s="122">
        <f t="shared" si="62"/>
        <v>5.9770334102820843E-2</v>
      </c>
      <c r="BR119" s="49">
        <f t="shared" si="62"/>
        <v>6.5832575068243804E-2</v>
      </c>
      <c r="BS119" s="49">
        <f t="shared" si="62"/>
        <v>8.5922251691457063E-2</v>
      </c>
      <c r="BT119" s="49">
        <f t="shared" si="63"/>
        <v>6.5166144806660498E-2</v>
      </c>
      <c r="BV119" s="122">
        <f t="shared" si="64"/>
        <v>4.8715783226667364E-2</v>
      </c>
      <c r="BW119" s="49">
        <f t="shared" si="64"/>
        <v>5.4714788461650343E-2</v>
      </c>
      <c r="BX119" s="49">
        <f t="shared" si="64"/>
        <v>7.4594908027857398E-2</v>
      </c>
      <c r="BY119" s="49">
        <f t="shared" si="32"/>
        <v>5.4055309788533901E-2</v>
      </c>
      <c r="CA119" s="180">
        <v>346568.80181371554</v>
      </c>
      <c r="CB119" s="64">
        <v>328959.58915749384</v>
      </c>
      <c r="CC119" s="64">
        <v>388440.18121926044</v>
      </c>
      <c r="CD119" s="64">
        <v>352215.39681819221</v>
      </c>
      <c r="CF119" s="180">
        <v>346114.37680101086</v>
      </c>
      <c r="CG119" s="64">
        <v>326349.77804364893</v>
      </c>
      <c r="CH119" s="64">
        <v>387314.57628667814</v>
      </c>
      <c r="CI119" s="64">
        <v>351353.3282784241</v>
      </c>
      <c r="CK119" s="163">
        <v>353043.375</v>
      </c>
      <c r="CL119" s="60">
        <v>349360.75073242188</v>
      </c>
    </row>
    <row r="120" spans="1:90">
      <c r="A120" s="9" t="s">
        <v>264</v>
      </c>
      <c r="B120" s="23" t="s">
        <v>265</v>
      </c>
      <c r="D120" s="131">
        <v>529054</v>
      </c>
      <c r="E120" s="54">
        <v>287746.65625</v>
      </c>
      <c r="F120" s="124">
        <f t="shared" si="33"/>
        <v>1838.6104182574668</v>
      </c>
      <c r="G120" s="131">
        <f t="shared" si="34"/>
        <v>500069.7496528115</v>
      </c>
      <c r="H120" s="54">
        <v>284025.75010299683</v>
      </c>
      <c r="I120" s="124">
        <f t="shared" si="35"/>
        <v>1760.6493406723519</v>
      </c>
      <c r="J120" s="49">
        <f t="shared" si="36"/>
        <v>5.7960415256695041E-2</v>
      </c>
      <c r="K120" s="49">
        <f t="shared" si="37"/>
        <v>4.4279730088299996E-2</v>
      </c>
      <c r="M120" s="131">
        <f t="shared" si="38"/>
        <v>492649.95433811465</v>
      </c>
      <c r="N120" s="124">
        <f t="shared" si="39"/>
        <v>1712.0961916933297</v>
      </c>
      <c r="O120" s="49">
        <f t="shared" si="40"/>
        <v>7.3894344942739165E-2</v>
      </c>
      <c r="P120" s="49">
        <f t="shared" si="41"/>
        <v>7.3894344942739165E-2</v>
      </c>
      <c r="R120" s="131">
        <v>381741</v>
      </c>
      <c r="S120" s="54">
        <v>40397</v>
      </c>
      <c r="T120" s="54">
        <v>106916</v>
      </c>
      <c r="V120" s="124">
        <f t="shared" si="42"/>
        <v>106916</v>
      </c>
      <c r="W120" s="51">
        <f t="shared" si="43"/>
        <v>0</v>
      </c>
      <c r="Y120" s="176">
        <v>0.10988805922317169</v>
      </c>
      <c r="Z120" s="61">
        <v>-1.3560745433960464E-2</v>
      </c>
      <c r="AA120" s="117">
        <f t="shared" si="44"/>
        <v>3</v>
      </c>
      <c r="AB120" s="63">
        <f t="shared" si="45"/>
        <v>343.94549687036596</v>
      </c>
      <c r="AC120" s="63">
        <f t="shared" si="45"/>
        <v>40.952344316195827</v>
      </c>
      <c r="AE120" s="124">
        <f t="shared" si="46"/>
        <v>0</v>
      </c>
      <c r="AF120" s="51">
        <v>0</v>
      </c>
      <c r="AG120" s="51">
        <f t="shared" si="47"/>
        <v>0</v>
      </c>
      <c r="AI120" s="124">
        <v>0</v>
      </c>
      <c r="AJ120" s="51">
        <f t="shared" si="48"/>
        <v>0</v>
      </c>
      <c r="AK120" s="51">
        <f t="shared" si="49"/>
        <v>0</v>
      </c>
      <c r="AM120" s="124">
        <f t="shared" si="50"/>
        <v>0</v>
      </c>
      <c r="AN120" s="51">
        <f t="shared" si="51"/>
        <v>0</v>
      </c>
      <c r="AO120" s="51">
        <f t="shared" si="52"/>
        <v>0</v>
      </c>
      <c r="AQ120" s="124">
        <f t="shared" si="53"/>
        <v>381741</v>
      </c>
      <c r="AR120" s="51">
        <f t="shared" si="53"/>
        <v>40397</v>
      </c>
      <c r="AS120" s="51">
        <f t="shared" si="54"/>
        <v>106916</v>
      </c>
      <c r="AU120" s="178">
        <f t="shared" si="55"/>
        <v>529054</v>
      </c>
      <c r="AW120" s="124">
        <f t="shared" si="56"/>
        <v>1326.6565977688924</v>
      </c>
      <c r="AX120" s="51">
        <f t="shared" si="56"/>
        <v>140.3908581474611</v>
      </c>
      <c r="AY120" s="51">
        <f t="shared" si="56"/>
        <v>371.56296234111318</v>
      </c>
      <c r="AZ120" s="65">
        <f t="shared" si="57"/>
        <v>1838.6104182574668</v>
      </c>
      <c r="BB120" s="131">
        <v>343945.49687036598</v>
      </c>
      <c r="BC120" s="54">
        <v>40952.344316195835</v>
      </c>
      <c r="BD120" s="54">
        <v>107752.11315155284</v>
      </c>
      <c r="BE120" s="54">
        <f t="shared" si="58"/>
        <v>492649.95433811465</v>
      </c>
      <c r="BG120" s="122">
        <f t="shared" si="59"/>
        <v>0.10988805922317169</v>
      </c>
      <c r="BH120" s="49">
        <f t="shared" si="59"/>
        <v>-1.3560745433960575E-2</v>
      </c>
      <c r="BI120" s="49">
        <f t="shared" si="59"/>
        <v>-7.7595986482126289E-3</v>
      </c>
      <c r="BJ120" s="49">
        <f t="shared" si="60"/>
        <v>7.3894344942739165E-2</v>
      </c>
      <c r="BL120" s="131">
        <v>364048</v>
      </c>
      <c r="BM120" s="54">
        <v>37814</v>
      </c>
      <c r="BN120" s="54">
        <v>98207.749652811515</v>
      </c>
      <c r="BO120" s="54">
        <f t="shared" si="61"/>
        <v>500069.7496528115</v>
      </c>
      <c r="BQ120" s="122">
        <f t="shared" si="62"/>
        <v>4.8600733969146992E-2</v>
      </c>
      <c r="BR120" s="49">
        <f t="shared" si="62"/>
        <v>6.83080340614588E-2</v>
      </c>
      <c r="BS120" s="49">
        <f t="shared" si="62"/>
        <v>8.8671722730378155E-2</v>
      </c>
      <c r="BT120" s="49">
        <f t="shared" si="63"/>
        <v>5.7960415256695041E-2</v>
      </c>
      <c r="BV120" s="122">
        <f t="shared" si="64"/>
        <v>3.5041080600358709E-2</v>
      </c>
      <c r="BW120" s="49">
        <f t="shared" si="64"/>
        <v>5.4493541887556729E-2</v>
      </c>
      <c r="BX120" s="49">
        <f t="shared" si="64"/>
        <v>7.4593903867188338E-2</v>
      </c>
      <c r="BY120" s="49">
        <f t="shared" si="32"/>
        <v>4.4279730088299996E-2</v>
      </c>
      <c r="CA120" s="180">
        <v>260858.75403181053</v>
      </c>
      <c r="CB120" s="64">
        <v>294718.87664032844</v>
      </c>
      <c r="CC120" s="64">
        <v>365593.94411931839</v>
      </c>
      <c r="CD120" s="64">
        <v>281161.12554822682</v>
      </c>
      <c r="CF120" s="180">
        <v>259202.85069852517</v>
      </c>
      <c r="CG120" s="64">
        <v>291371.50291410374</v>
      </c>
      <c r="CH120" s="64">
        <v>363042.68405447417</v>
      </c>
      <c r="CI120" s="64">
        <v>278887.41065681668</v>
      </c>
      <c r="CK120" s="163">
        <v>287746.65625</v>
      </c>
      <c r="CL120" s="60">
        <v>284025.75010299683</v>
      </c>
    </row>
    <row r="121" spans="1:90">
      <c r="A121" s="9" t="s">
        <v>266</v>
      </c>
      <c r="B121" s="23" t="s">
        <v>267</v>
      </c>
      <c r="D121" s="131">
        <v>585450.11581744091</v>
      </c>
      <c r="E121" s="54">
        <v>323519.0625</v>
      </c>
      <c r="F121" s="124">
        <f t="shared" si="33"/>
        <v>1809.630972881052</v>
      </c>
      <c r="G121" s="131">
        <f t="shared" si="34"/>
        <v>547717.7145837195</v>
      </c>
      <c r="H121" s="54">
        <v>319028.99714660645</v>
      </c>
      <c r="I121" s="124">
        <f t="shared" si="35"/>
        <v>1716.8273714380312</v>
      </c>
      <c r="J121" s="49">
        <f t="shared" si="36"/>
        <v>6.8890233470719542E-2</v>
      </c>
      <c r="K121" s="49">
        <f t="shared" si="37"/>
        <v>5.40552900000002E-2</v>
      </c>
      <c r="M121" s="131">
        <f t="shared" si="38"/>
        <v>565556.34340015019</v>
      </c>
      <c r="N121" s="124">
        <f t="shared" si="39"/>
        <v>1748.1391638248524</v>
      </c>
      <c r="O121" s="49">
        <f t="shared" si="40"/>
        <v>3.517558002742649E-2</v>
      </c>
      <c r="P121" s="49">
        <f t="shared" si="41"/>
        <v>3.517558002742649E-2</v>
      </c>
      <c r="R121" s="131">
        <v>419869</v>
      </c>
      <c r="S121" s="54">
        <v>49478</v>
      </c>
      <c r="T121" s="54">
        <v>115839</v>
      </c>
      <c r="V121" s="124">
        <f t="shared" si="42"/>
        <v>115839</v>
      </c>
      <c r="W121" s="51">
        <f t="shared" si="43"/>
        <v>264.11581744090654</v>
      </c>
      <c r="Y121" s="176">
        <v>4.2980070866098563E-2</v>
      </c>
      <c r="Z121" s="61">
        <v>5.213964545781713E-2</v>
      </c>
      <c r="AA121" s="117">
        <f t="shared" si="44"/>
        <v>2</v>
      </c>
      <c r="AB121" s="63">
        <f t="shared" si="45"/>
        <v>402.56665657219855</v>
      </c>
      <c r="AC121" s="63">
        <f t="shared" si="45"/>
        <v>47.026077017058569</v>
      </c>
      <c r="AE121" s="124">
        <f t="shared" si="46"/>
        <v>0</v>
      </c>
      <c r="AF121" s="51">
        <v>0</v>
      </c>
      <c r="AG121" s="51">
        <f t="shared" si="47"/>
        <v>264.11581744090654</v>
      </c>
      <c r="AI121" s="124">
        <v>0</v>
      </c>
      <c r="AJ121" s="51">
        <f t="shared" si="48"/>
        <v>0</v>
      </c>
      <c r="AK121" s="51">
        <f t="shared" si="49"/>
        <v>264.11581744090654</v>
      </c>
      <c r="AM121" s="124">
        <f t="shared" si="50"/>
        <v>236.49008009136446</v>
      </c>
      <c r="AN121" s="51">
        <f t="shared" si="51"/>
        <v>27.625737349542053</v>
      </c>
      <c r="AO121" s="51">
        <f t="shared" si="52"/>
        <v>0</v>
      </c>
      <c r="AQ121" s="124">
        <f t="shared" si="53"/>
        <v>420105</v>
      </c>
      <c r="AR121" s="51">
        <f t="shared" si="53"/>
        <v>49506</v>
      </c>
      <c r="AS121" s="51">
        <f t="shared" si="54"/>
        <v>115839</v>
      </c>
      <c r="AU121" s="178">
        <f t="shared" si="55"/>
        <v>585450</v>
      </c>
      <c r="AW121" s="124">
        <f t="shared" si="56"/>
        <v>1298.5479024130148</v>
      </c>
      <c r="AX121" s="51">
        <f t="shared" si="56"/>
        <v>153.02344046573762</v>
      </c>
      <c r="AY121" s="51">
        <f t="shared" si="56"/>
        <v>358.05927200966715</v>
      </c>
      <c r="AZ121" s="65">
        <f t="shared" si="57"/>
        <v>1809.6306148884194</v>
      </c>
      <c r="BB121" s="131">
        <v>402566.65657219861</v>
      </c>
      <c r="BC121" s="54">
        <v>47026.077017058567</v>
      </c>
      <c r="BD121" s="54">
        <v>115963.609810893</v>
      </c>
      <c r="BE121" s="54">
        <f t="shared" si="58"/>
        <v>565556.34340015019</v>
      </c>
      <c r="BG121" s="122">
        <f t="shared" si="59"/>
        <v>4.3566309185013141E-2</v>
      </c>
      <c r="BH121" s="49">
        <f t="shared" si="59"/>
        <v>5.2735059784847715E-2</v>
      </c>
      <c r="BI121" s="49">
        <f t="shared" si="59"/>
        <v>-1.0745596062092799E-3</v>
      </c>
      <c r="BJ121" s="49">
        <f t="shared" si="60"/>
        <v>3.5175375242452844E-2</v>
      </c>
      <c r="BL121" s="131">
        <v>395030</v>
      </c>
      <c r="BM121" s="54">
        <v>46386</v>
      </c>
      <c r="BN121" s="54">
        <v>106301.71458371945</v>
      </c>
      <c r="BO121" s="54">
        <f t="shared" si="61"/>
        <v>547717.7145837195</v>
      </c>
      <c r="BQ121" s="122">
        <f t="shared" si="62"/>
        <v>6.3476191681644423E-2</v>
      </c>
      <c r="BR121" s="49">
        <f t="shared" si="62"/>
        <v>6.7261673780882214E-2</v>
      </c>
      <c r="BS121" s="49">
        <f t="shared" si="62"/>
        <v>8.9719017737661444E-2</v>
      </c>
      <c r="BT121" s="49">
        <f t="shared" si="63"/>
        <v>6.8890022016100172E-2</v>
      </c>
      <c r="BV121" s="122">
        <f t="shared" si="64"/>
        <v>4.8716388764532992E-2</v>
      </c>
      <c r="BW121" s="49">
        <f t="shared" si="64"/>
        <v>5.2449332809634708E-2</v>
      </c>
      <c r="BX121" s="49">
        <f t="shared" si="64"/>
        <v>7.4594995157143629E-2</v>
      </c>
      <c r="BY121" s="49">
        <f t="shared" si="32"/>
        <v>5.4055081480123057E-2</v>
      </c>
      <c r="CA121" s="180">
        <v>305318.82930206001</v>
      </c>
      <c r="CB121" s="64">
        <v>338429.28464019392</v>
      </c>
      <c r="CC121" s="64">
        <v>393454.86826275836</v>
      </c>
      <c r="CD121" s="64">
        <v>322769.65961554222</v>
      </c>
      <c r="CF121" s="180">
        <v>302838.56732680643</v>
      </c>
      <c r="CG121" s="64">
        <v>334476.43928150064</v>
      </c>
      <c r="CH121" s="64">
        <v>390898.95363698859</v>
      </c>
      <c r="CI121" s="64">
        <v>319876.32097004278</v>
      </c>
      <c r="CK121" s="163">
        <v>323519.0625</v>
      </c>
      <c r="CL121" s="60">
        <v>319028.99714660645</v>
      </c>
    </row>
    <row r="122" spans="1:90">
      <c r="A122" s="9" t="s">
        <v>268</v>
      </c>
      <c r="B122" s="23" t="s">
        <v>269</v>
      </c>
      <c r="D122" s="131">
        <v>728788</v>
      </c>
      <c r="E122" s="54">
        <v>415648.125</v>
      </c>
      <c r="F122" s="124">
        <f t="shared" si="33"/>
        <v>1753.3773308853492</v>
      </c>
      <c r="G122" s="131">
        <f t="shared" si="34"/>
        <v>685037.70922714367</v>
      </c>
      <c r="H122" s="54">
        <v>412238.41619873047</v>
      </c>
      <c r="I122" s="124">
        <f t="shared" si="35"/>
        <v>1661.751264095928</v>
      </c>
      <c r="J122" s="49">
        <f t="shared" si="36"/>
        <v>6.3865521829762129E-2</v>
      </c>
      <c r="K122" s="49">
        <f t="shared" si="37"/>
        <v>5.5138256109147799E-2</v>
      </c>
      <c r="M122" s="131">
        <f t="shared" si="38"/>
        <v>750656.82660361601</v>
      </c>
      <c r="N122" s="124">
        <f t="shared" si="39"/>
        <v>1805.9911291639196</v>
      </c>
      <c r="O122" s="49">
        <f t="shared" si="40"/>
        <v>-2.913292176741078E-2</v>
      </c>
      <c r="P122" s="49">
        <f t="shared" si="41"/>
        <v>-2.913292176741078E-2</v>
      </c>
      <c r="R122" s="131">
        <v>530116</v>
      </c>
      <c r="S122" s="54">
        <v>55559</v>
      </c>
      <c r="T122" s="54">
        <v>143113</v>
      </c>
      <c r="V122" s="124">
        <f t="shared" si="42"/>
        <v>143113</v>
      </c>
      <c r="W122" s="51">
        <f t="shared" si="43"/>
        <v>0</v>
      </c>
      <c r="Y122" s="176">
        <v>-3.5814397988678137E-2</v>
      </c>
      <c r="Z122" s="61">
        <v>-1.5664421564089204E-2</v>
      </c>
      <c r="AA122" s="117">
        <f t="shared" si="44"/>
        <v>4</v>
      </c>
      <c r="AB122" s="63">
        <f t="shared" si="45"/>
        <v>549.80700696438646</v>
      </c>
      <c r="AC122" s="63">
        <f t="shared" si="45"/>
        <v>56.443149284801954</v>
      </c>
      <c r="AE122" s="124">
        <f t="shared" si="46"/>
        <v>0</v>
      </c>
      <c r="AF122" s="51">
        <v>0</v>
      </c>
      <c r="AG122" s="51">
        <f t="shared" si="47"/>
        <v>0</v>
      </c>
      <c r="AI122" s="124">
        <v>0</v>
      </c>
      <c r="AJ122" s="51">
        <f t="shared" si="48"/>
        <v>0</v>
      </c>
      <c r="AK122" s="51">
        <f t="shared" si="49"/>
        <v>0</v>
      </c>
      <c r="AM122" s="124">
        <f t="shared" si="50"/>
        <v>0</v>
      </c>
      <c r="AN122" s="51">
        <f t="shared" si="51"/>
        <v>0</v>
      </c>
      <c r="AO122" s="51">
        <f t="shared" si="52"/>
        <v>0</v>
      </c>
      <c r="AQ122" s="124">
        <f t="shared" si="53"/>
        <v>530116</v>
      </c>
      <c r="AR122" s="51">
        <f t="shared" si="53"/>
        <v>55559</v>
      </c>
      <c r="AS122" s="51">
        <f t="shared" si="54"/>
        <v>143113</v>
      </c>
      <c r="AU122" s="178">
        <f t="shared" si="55"/>
        <v>728788</v>
      </c>
      <c r="AW122" s="124">
        <f t="shared" si="56"/>
        <v>1275.3961057805807</v>
      </c>
      <c r="AX122" s="51">
        <f t="shared" si="56"/>
        <v>133.66835228716599</v>
      </c>
      <c r="AY122" s="51">
        <f t="shared" si="56"/>
        <v>344.31287281760262</v>
      </c>
      <c r="AZ122" s="65">
        <f t="shared" si="57"/>
        <v>1753.3773308853492</v>
      </c>
      <c r="BB122" s="131">
        <v>549807.00696438644</v>
      </c>
      <c r="BC122" s="54">
        <v>56443.149284801962</v>
      </c>
      <c r="BD122" s="54">
        <v>144406.67035442768</v>
      </c>
      <c r="BE122" s="54">
        <f t="shared" si="58"/>
        <v>750656.82660361601</v>
      </c>
      <c r="BG122" s="122">
        <f t="shared" si="59"/>
        <v>-3.5814397988678137E-2</v>
      </c>
      <c r="BH122" s="49">
        <f t="shared" si="59"/>
        <v>-1.5664421564089315E-2</v>
      </c>
      <c r="BI122" s="49">
        <f t="shared" si="59"/>
        <v>-8.9585221461898623E-3</v>
      </c>
      <c r="BJ122" s="49">
        <f t="shared" si="60"/>
        <v>-2.913292176741078E-2</v>
      </c>
      <c r="BL122" s="131">
        <v>500697</v>
      </c>
      <c r="BM122" s="54">
        <v>52255</v>
      </c>
      <c r="BN122" s="54">
        <v>132085.70922714367</v>
      </c>
      <c r="BO122" s="54">
        <f t="shared" si="61"/>
        <v>685037.70922714367</v>
      </c>
      <c r="BQ122" s="122">
        <f t="shared" si="62"/>
        <v>5.8756094004957182E-2</v>
      </c>
      <c r="BR122" s="49">
        <f t="shared" si="62"/>
        <v>6.322839919624923E-2</v>
      </c>
      <c r="BS122" s="49">
        <f t="shared" si="62"/>
        <v>8.3485873205957795E-2</v>
      </c>
      <c r="BT122" s="49">
        <f t="shared" si="63"/>
        <v>6.3865521829762129E-2</v>
      </c>
      <c r="BV122" s="122">
        <f t="shared" si="64"/>
        <v>5.0070742730663698E-2</v>
      </c>
      <c r="BW122" s="49">
        <f t="shared" si="64"/>
        <v>5.4506360018280686E-2</v>
      </c>
      <c r="BX122" s="49">
        <f t="shared" si="64"/>
        <v>7.4597654793035595E-2</v>
      </c>
      <c r="BY122" s="49">
        <f t="shared" si="32"/>
        <v>5.5138256109147799E-2</v>
      </c>
      <c r="CA122" s="180">
        <v>416990.4013854409</v>
      </c>
      <c r="CB122" s="64">
        <v>406200.47103580431</v>
      </c>
      <c r="CC122" s="64">
        <v>489959.80336607102</v>
      </c>
      <c r="CD122" s="64">
        <v>428408.68330514757</v>
      </c>
      <c r="CF122" s="180">
        <v>415397.14883528982</v>
      </c>
      <c r="CG122" s="64">
        <v>403075.64395585284</v>
      </c>
      <c r="CH122" s="64">
        <v>487315.41381977353</v>
      </c>
      <c r="CI122" s="64">
        <v>426295.34794270853</v>
      </c>
      <c r="CK122" s="163">
        <v>415648.125</v>
      </c>
      <c r="CL122" s="60">
        <v>412238.41619873047</v>
      </c>
    </row>
    <row r="123" spans="1:90">
      <c r="A123" s="9" t="s">
        <v>270</v>
      </c>
      <c r="B123" s="23" t="s">
        <v>271</v>
      </c>
      <c r="D123" s="131">
        <v>716532.42327860266</v>
      </c>
      <c r="E123" s="54">
        <v>438184.875</v>
      </c>
      <c r="F123" s="124">
        <f t="shared" si="33"/>
        <v>1635.2285625527413</v>
      </c>
      <c r="G123" s="131">
        <f t="shared" si="34"/>
        <v>678710.56279303692</v>
      </c>
      <c r="H123" s="54">
        <v>437491.41586303711</v>
      </c>
      <c r="I123" s="124">
        <f t="shared" si="35"/>
        <v>1551.3688684705915</v>
      </c>
      <c r="J123" s="49">
        <f t="shared" si="36"/>
        <v>5.5726052545757909E-2</v>
      </c>
      <c r="K123" s="49">
        <f t="shared" si="37"/>
        <v>5.40552900000002E-2</v>
      </c>
      <c r="M123" s="131">
        <f t="shared" si="38"/>
        <v>728536.25010846346</v>
      </c>
      <c r="N123" s="124">
        <f t="shared" si="39"/>
        <v>1662.6229969906274</v>
      </c>
      <c r="O123" s="49">
        <f t="shared" si="40"/>
        <v>-1.6476636307491521E-2</v>
      </c>
      <c r="P123" s="49">
        <f t="shared" si="41"/>
        <v>-1.6476636307491521E-2</v>
      </c>
      <c r="R123" s="131">
        <v>522069</v>
      </c>
      <c r="S123" s="54">
        <v>58508</v>
      </c>
      <c r="T123" s="54">
        <v>135810</v>
      </c>
      <c r="V123" s="124">
        <f t="shared" si="42"/>
        <v>135810</v>
      </c>
      <c r="W123" s="51">
        <f t="shared" si="43"/>
        <v>145.42327860265505</v>
      </c>
      <c r="Y123" s="176">
        <v>-2.555923200703214E-2</v>
      </c>
      <c r="Z123" s="61">
        <v>2.436180802501009E-2</v>
      </c>
      <c r="AA123" s="117">
        <f t="shared" si="44"/>
        <v>1</v>
      </c>
      <c r="AB123" s="63">
        <f t="shared" si="45"/>
        <v>535.76268270804485</v>
      </c>
      <c r="AC123" s="63">
        <f t="shared" si="45"/>
        <v>57.116537869373111</v>
      </c>
      <c r="AE123" s="124">
        <f t="shared" si="46"/>
        <v>145.42327860265505</v>
      </c>
      <c r="AF123" s="51">
        <v>0</v>
      </c>
      <c r="AG123" s="51">
        <f t="shared" si="47"/>
        <v>0</v>
      </c>
      <c r="AI123" s="124">
        <v>0</v>
      </c>
      <c r="AJ123" s="51">
        <f t="shared" si="48"/>
        <v>0</v>
      </c>
      <c r="AK123" s="51">
        <f t="shared" si="49"/>
        <v>0</v>
      </c>
      <c r="AM123" s="124">
        <f t="shared" si="50"/>
        <v>0</v>
      </c>
      <c r="AN123" s="51">
        <f t="shared" si="51"/>
        <v>0</v>
      </c>
      <c r="AO123" s="51">
        <f t="shared" si="52"/>
        <v>0</v>
      </c>
      <c r="AQ123" s="124">
        <f t="shared" si="53"/>
        <v>522214</v>
      </c>
      <c r="AR123" s="51">
        <f t="shared" si="53"/>
        <v>58508</v>
      </c>
      <c r="AS123" s="51">
        <f t="shared" si="54"/>
        <v>135810</v>
      </c>
      <c r="AU123" s="178">
        <f t="shared" si="55"/>
        <v>716532</v>
      </c>
      <c r="AW123" s="124">
        <f t="shared" si="56"/>
        <v>1191.7663748663163</v>
      </c>
      <c r="AX123" s="51">
        <f t="shared" si="56"/>
        <v>133.52354984867972</v>
      </c>
      <c r="AY123" s="51">
        <f t="shared" si="56"/>
        <v>309.93767185597176</v>
      </c>
      <c r="AZ123" s="65">
        <f t="shared" si="57"/>
        <v>1635.227596570968</v>
      </c>
      <c r="BB123" s="131">
        <v>535762.682708045</v>
      </c>
      <c r="BC123" s="54">
        <v>57116.537869373096</v>
      </c>
      <c r="BD123" s="54">
        <v>135657.02953104535</v>
      </c>
      <c r="BE123" s="54">
        <f t="shared" si="58"/>
        <v>728536.25010846346</v>
      </c>
      <c r="BG123" s="122">
        <f t="shared" si="59"/>
        <v>-2.5288589790469107E-2</v>
      </c>
      <c r="BH123" s="49">
        <f t="shared" si="59"/>
        <v>2.4361808025010312E-2</v>
      </c>
      <c r="BI123" s="49">
        <f t="shared" si="59"/>
        <v>1.127626555611938E-3</v>
      </c>
      <c r="BJ123" s="49">
        <f t="shared" si="60"/>
        <v>-1.6477217306175573E-2</v>
      </c>
      <c r="BL123" s="131">
        <v>497132</v>
      </c>
      <c r="BM123" s="54">
        <v>55396</v>
      </c>
      <c r="BN123" s="54">
        <v>126182.56279303689</v>
      </c>
      <c r="BO123" s="54">
        <f t="shared" si="61"/>
        <v>678710.56279303692</v>
      </c>
      <c r="BQ123" s="122">
        <f t="shared" si="62"/>
        <v>5.0453400706452101E-2</v>
      </c>
      <c r="BR123" s="49">
        <f t="shared" si="62"/>
        <v>5.6177341324283425E-2</v>
      </c>
      <c r="BS123" s="49">
        <f t="shared" si="62"/>
        <v>7.6297683244505921E-2</v>
      </c>
      <c r="BT123" s="49">
        <f t="shared" si="63"/>
        <v>5.572542889463783E-2</v>
      </c>
      <c r="BV123" s="122">
        <f t="shared" si="64"/>
        <v>4.8790982512137093E-2</v>
      </c>
      <c r="BW123" s="49">
        <f t="shared" si="64"/>
        <v>5.450586458151685E-2</v>
      </c>
      <c r="BX123" s="49">
        <f t="shared" si="64"/>
        <v>7.4594364610931718E-2</v>
      </c>
      <c r="BY123" s="49">
        <f t="shared" si="32"/>
        <v>5.4054667335852846E-2</v>
      </c>
      <c r="CA123" s="180">
        <v>406338.75756377814</v>
      </c>
      <c r="CB123" s="64">
        <v>411046.59963969816</v>
      </c>
      <c r="CC123" s="64">
        <v>460273.00090170885</v>
      </c>
      <c r="CD123" s="64">
        <v>415784.2100247051</v>
      </c>
      <c r="CF123" s="180">
        <v>406624.43487498065</v>
      </c>
      <c r="CG123" s="64">
        <v>409779.40245970077</v>
      </c>
      <c r="CH123" s="64">
        <v>458815.83047048684</v>
      </c>
      <c r="CI123" s="64">
        <v>415489.50972850143</v>
      </c>
      <c r="CK123" s="163">
        <v>438184.875</v>
      </c>
      <c r="CL123" s="60">
        <v>437491.41586303711</v>
      </c>
    </row>
    <row r="124" spans="1:90">
      <c r="A124" s="9" t="s">
        <v>272</v>
      </c>
      <c r="B124" s="23" t="s">
        <v>273</v>
      </c>
      <c r="D124" s="131">
        <v>609420</v>
      </c>
      <c r="E124" s="54">
        <v>343347.5625</v>
      </c>
      <c r="F124" s="124">
        <f t="shared" si="33"/>
        <v>1774.9361479739646</v>
      </c>
      <c r="G124" s="131">
        <f t="shared" si="34"/>
        <v>572281.48222898669</v>
      </c>
      <c r="H124" s="54">
        <v>339923.580078125</v>
      </c>
      <c r="I124" s="124">
        <f t="shared" si="35"/>
        <v>1683.5592343945621</v>
      </c>
      <c r="J124" s="49">
        <f t="shared" si="36"/>
        <v>6.4895543406999767E-2</v>
      </c>
      <c r="K124" s="49">
        <f t="shared" si="37"/>
        <v>5.4276031227534105E-2</v>
      </c>
      <c r="M124" s="131">
        <f t="shared" si="38"/>
        <v>607279.86808030098</v>
      </c>
      <c r="N124" s="124">
        <f t="shared" si="39"/>
        <v>1768.7030123602551</v>
      </c>
      <c r="O124" s="49">
        <f t="shared" si="40"/>
        <v>3.5241278892783612E-3</v>
      </c>
      <c r="P124" s="49">
        <f t="shared" si="41"/>
        <v>3.5241278892783612E-3</v>
      </c>
      <c r="R124" s="131">
        <v>436688</v>
      </c>
      <c r="S124" s="54">
        <v>46040</v>
      </c>
      <c r="T124" s="54">
        <v>126692</v>
      </c>
      <c r="V124" s="124">
        <f t="shared" si="42"/>
        <v>126692</v>
      </c>
      <c r="W124" s="51">
        <f t="shared" si="43"/>
        <v>0</v>
      </c>
      <c r="Y124" s="176">
        <v>-1.1811553625369342E-2</v>
      </c>
      <c r="Z124" s="61">
        <v>3.6649331146185737E-3</v>
      </c>
      <c r="AA124" s="117">
        <f t="shared" si="44"/>
        <v>1</v>
      </c>
      <c r="AB124" s="63">
        <f t="shared" si="45"/>
        <v>441.90761549791267</v>
      </c>
      <c r="AC124" s="63">
        <f t="shared" si="45"/>
        <v>45.871882618362072</v>
      </c>
      <c r="AE124" s="124">
        <f t="shared" si="46"/>
        <v>0</v>
      </c>
      <c r="AF124" s="51">
        <v>0</v>
      </c>
      <c r="AG124" s="51">
        <f t="shared" si="47"/>
        <v>0</v>
      </c>
      <c r="AI124" s="124">
        <v>0</v>
      </c>
      <c r="AJ124" s="51">
        <f t="shared" si="48"/>
        <v>0</v>
      </c>
      <c r="AK124" s="51">
        <f t="shared" si="49"/>
        <v>0</v>
      </c>
      <c r="AM124" s="124">
        <f t="shared" si="50"/>
        <v>0</v>
      </c>
      <c r="AN124" s="51">
        <f t="shared" si="51"/>
        <v>0</v>
      </c>
      <c r="AO124" s="51">
        <f t="shared" si="52"/>
        <v>0</v>
      </c>
      <c r="AQ124" s="124">
        <f t="shared" si="53"/>
        <v>436688</v>
      </c>
      <c r="AR124" s="51">
        <f t="shared" si="53"/>
        <v>46040</v>
      </c>
      <c r="AS124" s="51">
        <f t="shared" si="54"/>
        <v>126692</v>
      </c>
      <c r="AU124" s="178">
        <f t="shared" si="55"/>
        <v>609420</v>
      </c>
      <c r="AW124" s="124">
        <f t="shared" si="56"/>
        <v>1271.8540851735331</v>
      </c>
      <c r="AX124" s="51">
        <f t="shared" si="56"/>
        <v>134.09153006583526</v>
      </c>
      <c r="AY124" s="51">
        <f t="shared" si="56"/>
        <v>368.99053273459606</v>
      </c>
      <c r="AZ124" s="65">
        <f t="shared" si="57"/>
        <v>1774.9361479739646</v>
      </c>
      <c r="BB124" s="131">
        <v>441907.61549791275</v>
      </c>
      <c r="BC124" s="54">
        <v>45871.882618362069</v>
      </c>
      <c r="BD124" s="54">
        <v>119500.36996402618</v>
      </c>
      <c r="BE124" s="54">
        <f t="shared" si="58"/>
        <v>607279.86808030098</v>
      </c>
      <c r="BG124" s="122">
        <f t="shared" si="59"/>
        <v>-1.1811553625369453E-2</v>
      </c>
      <c r="BH124" s="49">
        <f t="shared" si="59"/>
        <v>3.6649331146185737E-3</v>
      </c>
      <c r="BI124" s="49">
        <f t="shared" si="59"/>
        <v>6.018081816933929E-2</v>
      </c>
      <c r="BJ124" s="49">
        <f t="shared" si="60"/>
        <v>3.5241278892783612E-3</v>
      </c>
      <c r="BL124" s="131">
        <v>412335</v>
      </c>
      <c r="BM124" s="54">
        <v>43225</v>
      </c>
      <c r="BN124" s="54">
        <v>116721.48222898669</v>
      </c>
      <c r="BO124" s="54">
        <f t="shared" si="61"/>
        <v>572281.48222898669</v>
      </c>
      <c r="BQ124" s="122">
        <f t="shared" si="62"/>
        <v>5.9061200237670919E-2</v>
      </c>
      <c r="BR124" s="49">
        <f t="shared" si="62"/>
        <v>6.5124349334875653E-2</v>
      </c>
      <c r="BS124" s="49">
        <f t="shared" si="62"/>
        <v>8.5421445826509901E-2</v>
      </c>
      <c r="BT124" s="49">
        <f t="shared" si="63"/>
        <v>6.4895543406999767E-2</v>
      </c>
      <c r="BV124" s="122">
        <f t="shared" si="64"/>
        <v>4.8499870176375692E-2</v>
      </c>
      <c r="BW124" s="49">
        <f t="shared" si="64"/>
        <v>5.4502555422377252E-2</v>
      </c>
      <c r="BX124" s="49">
        <f t="shared" si="64"/>
        <v>7.4597242142710352E-2</v>
      </c>
      <c r="BY124" s="49">
        <f t="shared" si="32"/>
        <v>5.4276031227534105E-2</v>
      </c>
      <c r="CA124" s="180">
        <v>335156.21232105145</v>
      </c>
      <c r="CB124" s="64">
        <v>330122.97440842865</v>
      </c>
      <c r="CC124" s="64">
        <v>405454.80084848293</v>
      </c>
      <c r="CD124" s="64">
        <v>346581.76607695722</v>
      </c>
      <c r="CF124" s="180">
        <v>333918.97447605012</v>
      </c>
      <c r="CG124" s="64">
        <v>327255.89253965137</v>
      </c>
      <c r="CH124" s="64">
        <v>403782.17914707086</v>
      </c>
      <c r="CI124" s="64">
        <v>344925.20549114823</v>
      </c>
      <c r="CK124" s="163">
        <v>343347.5625</v>
      </c>
      <c r="CL124" s="60">
        <v>339923.580078125</v>
      </c>
    </row>
    <row r="125" spans="1:90">
      <c r="A125" s="9" t="s">
        <v>274</v>
      </c>
      <c r="B125" s="23" t="s">
        <v>275</v>
      </c>
      <c r="D125" s="131">
        <v>504626.04239675042</v>
      </c>
      <c r="E125" s="54">
        <v>318917.875</v>
      </c>
      <c r="F125" s="124">
        <f t="shared" si="33"/>
        <v>1582.3071767198701</v>
      </c>
      <c r="G125" s="131">
        <f t="shared" si="34"/>
        <v>475609.10809943546</v>
      </c>
      <c r="H125" s="54">
        <v>316827.41741943359</v>
      </c>
      <c r="I125" s="124">
        <f t="shared" si="35"/>
        <v>1501.1614587313254</v>
      </c>
      <c r="J125" s="49">
        <f t="shared" si="36"/>
        <v>6.10100475435984E-2</v>
      </c>
      <c r="K125" s="49">
        <f t="shared" si="37"/>
        <v>5.4055289999999978E-2</v>
      </c>
      <c r="M125" s="131">
        <f t="shared" si="38"/>
        <v>510558.12786852318</v>
      </c>
      <c r="N125" s="124">
        <f t="shared" si="39"/>
        <v>1600.9078445932928</v>
      </c>
      <c r="O125" s="49">
        <f t="shared" si="40"/>
        <v>-1.1618824866304722E-2</v>
      </c>
      <c r="P125" s="49">
        <f t="shared" si="41"/>
        <v>-1.1618824866304611E-2</v>
      </c>
      <c r="R125" s="131">
        <v>370445</v>
      </c>
      <c r="S125" s="54">
        <v>42311</v>
      </c>
      <c r="T125" s="54">
        <v>91677</v>
      </c>
      <c r="V125" s="124">
        <f t="shared" si="42"/>
        <v>91677</v>
      </c>
      <c r="W125" s="51">
        <f t="shared" si="43"/>
        <v>193.04239675041754</v>
      </c>
      <c r="Y125" s="176">
        <v>-1.7986778703566908E-2</v>
      </c>
      <c r="Z125" s="61">
        <v>1.6231853654057771E-2</v>
      </c>
      <c r="AA125" s="117">
        <f t="shared" si="44"/>
        <v>1</v>
      </c>
      <c r="AB125" s="63">
        <f t="shared" si="45"/>
        <v>377.23015532412722</v>
      </c>
      <c r="AC125" s="63">
        <f t="shared" si="45"/>
        <v>41.635183789863142</v>
      </c>
      <c r="AE125" s="124">
        <f t="shared" si="46"/>
        <v>193.04239675041754</v>
      </c>
      <c r="AF125" s="51">
        <v>0</v>
      </c>
      <c r="AG125" s="51">
        <f t="shared" si="47"/>
        <v>0</v>
      </c>
      <c r="AI125" s="124">
        <v>0</v>
      </c>
      <c r="AJ125" s="51">
        <f t="shared" si="48"/>
        <v>0</v>
      </c>
      <c r="AK125" s="51">
        <f t="shared" si="49"/>
        <v>0</v>
      </c>
      <c r="AM125" s="124">
        <f t="shared" si="50"/>
        <v>0</v>
      </c>
      <c r="AN125" s="51">
        <f t="shared" si="51"/>
        <v>0</v>
      </c>
      <c r="AO125" s="51">
        <f t="shared" si="52"/>
        <v>0</v>
      </c>
      <c r="AQ125" s="124">
        <f t="shared" si="53"/>
        <v>370638</v>
      </c>
      <c r="AR125" s="51">
        <f t="shared" si="53"/>
        <v>42311</v>
      </c>
      <c r="AS125" s="51">
        <f t="shared" si="54"/>
        <v>91677</v>
      </c>
      <c r="AU125" s="178">
        <f t="shared" si="55"/>
        <v>504626</v>
      </c>
      <c r="AW125" s="124">
        <f t="shared" si="56"/>
        <v>1162.1738041494225</v>
      </c>
      <c r="AX125" s="51">
        <f t="shared" si="56"/>
        <v>132.67051901684721</v>
      </c>
      <c r="AY125" s="51">
        <f t="shared" si="56"/>
        <v>287.46272061420206</v>
      </c>
      <c r="AZ125" s="65">
        <f t="shared" si="57"/>
        <v>1582.3070437804715</v>
      </c>
      <c r="BB125" s="131">
        <v>377230.15532412723</v>
      </c>
      <c r="BC125" s="54">
        <v>41635.183789863135</v>
      </c>
      <c r="BD125" s="54">
        <v>91692.788754532812</v>
      </c>
      <c r="BE125" s="54">
        <f t="shared" si="58"/>
        <v>510558.12786852318</v>
      </c>
      <c r="BG125" s="122">
        <f t="shared" si="59"/>
        <v>-1.747515470618477E-2</v>
      </c>
      <c r="BH125" s="49">
        <f t="shared" si="59"/>
        <v>1.6231853654057993E-2</v>
      </c>
      <c r="BI125" s="49">
        <f t="shared" si="59"/>
        <v>-1.7219188932160456E-4</v>
      </c>
      <c r="BJ125" s="49">
        <f t="shared" si="60"/>
        <v>-1.1618907906311482E-2</v>
      </c>
      <c r="BL125" s="131">
        <v>350994</v>
      </c>
      <c r="BM125" s="54">
        <v>39861</v>
      </c>
      <c r="BN125" s="54">
        <v>84754.108099435456</v>
      </c>
      <c r="BO125" s="54">
        <f t="shared" si="61"/>
        <v>475609.10809943546</v>
      </c>
      <c r="BQ125" s="122">
        <f t="shared" si="62"/>
        <v>5.5966768662712107E-2</v>
      </c>
      <c r="BR125" s="49">
        <f t="shared" si="62"/>
        <v>6.146358596121515E-2</v>
      </c>
      <c r="BS125" s="49">
        <f t="shared" si="62"/>
        <v>8.1682080736929619E-2</v>
      </c>
      <c r="BT125" s="49">
        <f t="shared" si="63"/>
        <v>6.1009958401591291E-2</v>
      </c>
      <c r="BV125" s="122">
        <f t="shared" si="64"/>
        <v>4.9045069035881461E-2</v>
      </c>
      <c r="BW125" s="49">
        <f t="shared" si="64"/>
        <v>5.4505855543101056E-2</v>
      </c>
      <c r="BX125" s="49">
        <f t="shared" si="64"/>
        <v>7.4591821197732111E-2</v>
      </c>
      <c r="BY125" s="49">
        <f t="shared" si="32"/>
        <v>5.4055201442305023E-2</v>
      </c>
      <c r="CA125" s="180">
        <v>286102.8540756469</v>
      </c>
      <c r="CB125" s="64">
        <v>299633.01979782555</v>
      </c>
      <c r="CC125" s="64">
        <v>311105.99418983213</v>
      </c>
      <c r="CD125" s="64">
        <v>291381.53089280328</v>
      </c>
      <c r="CF125" s="180">
        <v>285772.50655340229</v>
      </c>
      <c r="CG125" s="64">
        <v>297635.63351880858</v>
      </c>
      <c r="CH125" s="64">
        <v>309645.28672147851</v>
      </c>
      <c r="CI125" s="64">
        <v>290651.13177760661</v>
      </c>
      <c r="CK125" s="163">
        <v>318917.875</v>
      </c>
      <c r="CL125" s="60">
        <v>316827.41741943359</v>
      </c>
    </row>
    <row r="126" spans="1:90">
      <c r="A126" s="9" t="s">
        <v>276</v>
      </c>
      <c r="B126" s="23" t="s">
        <v>277</v>
      </c>
      <c r="D126" s="131">
        <v>558646</v>
      </c>
      <c r="E126" s="54">
        <v>300540.5</v>
      </c>
      <c r="F126" s="124">
        <f t="shared" si="33"/>
        <v>1858.8043874286493</v>
      </c>
      <c r="G126" s="131">
        <f t="shared" si="34"/>
        <v>522538.03064645565</v>
      </c>
      <c r="H126" s="54">
        <v>296353.24816131592</v>
      </c>
      <c r="I126" s="124">
        <f t="shared" si="35"/>
        <v>1763.226939095397</v>
      </c>
      <c r="J126" s="49">
        <f t="shared" si="36"/>
        <v>6.9101131852304709E-2</v>
      </c>
      <c r="K126" s="49">
        <f t="shared" si="37"/>
        <v>5.4205982346371862E-2</v>
      </c>
      <c r="M126" s="131">
        <f t="shared" si="38"/>
        <v>541741.6369661158</v>
      </c>
      <c r="N126" s="124">
        <f t="shared" si="39"/>
        <v>1802.5578481639438</v>
      </c>
      <c r="O126" s="49">
        <f t="shared" si="40"/>
        <v>3.1203736025446904E-2</v>
      </c>
      <c r="P126" s="49">
        <f t="shared" si="41"/>
        <v>3.1203736025446904E-2</v>
      </c>
      <c r="R126" s="131">
        <v>402379</v>
      </c>
      <c r="S126" s="54">
        <v>41440</v>
      </c>
      <c r="T126" s="54">
        <v>114827</v>
      </c>
      <c r="V126" s="124">
        <f t="shared" si="42"/>
        <v>114827</v>
      </c>
      <c r="W126" s="51">
        <f t="shared" si="43"/>
        <v>0</v>
      </c>
      <c r="Y126" s="176">
        <v>3.4364984181604941E-2</v>
      </c>
      <c r="Z126" s="61">
        <v>3.382944636970886E-2</v>
      </c>
      <c r="AA126" s="117">
        <f t="shared" si="44"/>
        <v>2</v>
      </c>
      <c r="AB126" s="63">
        <f t="shared" si="45"/>
        <v>389.01065499463363</v>
      </c>
      <c r="AC126" s="63">
        <f t="shared" si="45"/>
        <v>40.083981110730129</v>
      </c>
      <c r="AE126" s="124">
        <f t="shared" si="46"/>
        <v>0</v>
      </c>
      <c r="AF126" s="51">
        <v>0</v>
      </c>
      <c r="AG126" s="51">
        <f t="shared" si="47"/>
        <v>0</v>
      </c>
      <c r="AI126" s="124">
        <v>0</v>
      </c>
      <c r="AJ126" s="51">
        <f t="shared" si="48"/>
        <v>0</v>
      </c>
      <c r="AK126" s="51">
        <f t="shared" si="49"/>
        <v>0</v>
      </c>
      <c r="AM126" s="124">
        <f t="shared" si="50"/>
        <v>0</v>
      </c>
      <c r="AN126" s="51">
        <f t="shared" si="51"/>
        <v>0</v>
      </c>
      <c r="AO126" s="51">
        <f t="shared" si="52"/>
        <v>0</v>
      </c>
      <c r="AQ126" s="124">
        <f t="shared" si="53"/>
        <v>402379</v>
      </c>
      <c r="AR126" s="51">
        <f t="shared" si="53"/>
        <v>41440</v>
      </c>
      <c r="AS126" s="51">
        <f t="shared" si="54"/>
        <v>114827</v>
      </c>
      <c r="AU126" s="178">
        <f t="shared" si="55"/>
        <v>558646</v>
      </c>
      <c r="AW126" s="124">
        <f t="shared" si="56"/>
        <v>1338.8511698090606</v>
      </c>
      <c r="AX126" s="51">
        <f t="shared" si="56"/>
        <v>137.88491068591421</v>
      </c>
      <c r="AY126" s="51">
        <f t="shared" si="56"/>
        <v>382.06830693367448</v>
      </c>
      <c r="AZ126" s="65">
        <f t="shared" si="57"/>
        <v>1858.8043874286493</v>
      </c>
      <c r="BB126" s="131">
        <v>389010.65499463357</v>
      </c>
      <c r="BC126" s="54">
        <v>40083.981110730136</v>
      </c>
      <c r="BD126" s="54">
        <v>112647.00086075213</v>
      </c>
      <c r="BE126" s="54">
        <f t="shared" si="58"/>
        <v>541741.6369661158</v>
      </c>
      <c r="BG126" s="122">
        <f t="shared" si="59"/>
        <v>3.4364984181605163E-2</v>
      </c>
      <c r="BH126" s="49">
        <f t="shared" si="59"/>
        <v>3.382944636970886E-2</v>
      </c>
      <c r="BI126" s="49">
        <f t="shared" si="59"/>
        <v>1.9352482734473098E-2</v>
      </c>
      <c r="BJ126" s="49">
        <f t="shared" si="60"/>
        <v>3.1203736025446904E-2</v>
      </c>
      <c r="BL126" s="131">
        <v>378420</v>
      </c>
      <c r="BM126" s="54">
        <v>38751</v>
      </c>
      <c r="BN126" s="54">
        <v>105367.03064645563</v>
      </c>
      <c r="BO126" s="54">
        <f t="shared" si="61"/>
        <v>522538.03064645565</v>
      </c>
      <c r="BQ126" s="122">
        <f t="shared" si="62"/>
        <v>6.3313249828233165E-2</v>
      </c>
      <c r="BR126" s="49">
        <f t="shared" si="62"/>
        <v>6.9391757632061069E-2</v>
      </c>
      <c r="BS126" s="49">
        <f t="shared" si="62"/>
        <v>8.9781113651062006E-2</v>
      </c>
      <c r="BT126" s="49">
        <f t="shared" si="63"/>
        <v>6.9101131852304709E-2</v>
      </c>
      <c r="BV126" s="122">
        <f t="shared" si="64"/>
        <v>4.8498739436321214E-2</v>
      </c>
      <c r="BW126" s="49">
        <f t="shared" si="64"/>
        <v>5.4492559010183461E-2</v>
      </c>
      <c r="BX126" s="49">
        <f t="shared" si="64"/>
        <v>7.459784227200128E-2</v>
      </c>
      <c r="BY126" s="49">
        <f t="shared" si="32"/>
        <v>5.4205982346371862E-2</v>
      </c>
      <c r="CA126" s="180">
        <v>295037.54429221537</v>
      </c>
      <c r="CB126" s="64">
        <v>288469.58779731015</v>
      </c>
      <c r="CC126" s="64">
        <v>382201.89037008345</v>
      </c>
      <c r="CD126" s="64">
        <v>309178.32644554402</v>
      </c>
      <c r="CF126" s="180">
        <v>293035.46396701992</v>
      </c>
      <c r="CG126" s="64">
        <v>285150.36511478404</v>
      </c>
      <c r="CH126" s="64">
        <v>379810.88664017979</v>
      </c>
      <c r="CI126" s="64">
        <v>306736.94513316191</v>
      </c>
      <c r="CK126" s="163">
        <v>300540.5</v>
      </c>
      <c r="CL126" s="60">
        <v>296353.24816131592</v>
      </c>
    </row>
    <row r="127" spans="1:90">
      <c r="A127" s="9" t="s">
        <v>278</v>
      </c>
      <c r="B127" s="23" t="s">
        <v>279</v>
      </c>
      <c r="D127" s="131">
        <v>381598</v>
      </c>
      <c r="E127" s="54">
        <v>239545.84375</v>
      </c>
      <c r="F127" s="124">
        <f t="shared" si="33"/>
        <v>1593.0061403956211</v>
      </c>
      <c r="G127" s="131">
        <f t="shared" si="34"/>
        <v>361782.7698525298</v>
      </c>
      <c r="H127" s="54">
        <v>239940.24328613281</v>
      </c>
      <c r="I127" s="124">
        <f t="shared" si="35"/>
        <v>1507.8036301776092</v>
      </c>
      <c r="J127" s="49">
        <f t="shared" si="36"/>
        <v>5.4771072031836399E-2</v>
      </c>
      <c r="K127" s="49">
        <f t="shared" si="37"/>
        <v>5.650769670051492E-2</v>
      </c>
      <c r="M127" s="131">
        <f t="shared" si="38"/>
        <v>393016.21547459869</v>
      </c>
      <c r="N127" s="124">
        <f t="shared" si="39"/>
        <v>1640.6722376062878</v>
      </c>
      <c r="O127" s="49">
        <f t="shared" si="40"/>
        <v>-2.9052784656252051E-2</v>
      </c>
      <c r="P127" s="49">
        <f t="shared" si="41"/>
        <v>-2.9052784656252051E-2</v>
      </c>
      <c r="R127" s="131">
        <v>278407</v>
      </c>
      <c r="S127" s="54">
        <v>31077</v>
      </c>
      <c r="T127" s="54">
        <v>72114</v>
      </c>
      <c r="V127" s="124">
        <f t="shared" si="42"/>
        <v>72114</v>
      </c>
      <c r="W127" s="51">
        <f t="shared" si="43"/>
        <v>0</v>
      </c>
      <c r="Y127" s="176">
        <v>-3.4245028177100401E-2</v>
      </c>
      <c r="Z127" s="61">
        <v>-4.9915248346819707E-2</v>
      </c>
      <c r="AA127" s="117">
        <f t="shared" si="44"/>
        <v>4</v>
      </c>
      <c r="AB127" s="63">
        <f t="shared" si="45"/>
        <v>288.27912682084991</v>
      </c>
      <c r="AC127" s="63">
        <f t="shared" si="45"/>
        <v>32.709713471271847</v>
      </c>
      <c r="AE127" s="124">
        <f t="shared" si="46"/>
        <v>0</v>
      </c>
      <c r="AF127" s="51">
        <v>0</v>
      </c>
      <c r="AG127" s="51">
        <f t="shared" si="47"/>
        <v>0</v>
      </c>
      <c r="AI127" s="124">
        <v>0</v>
      </c>
      <c r="AJ127" s="51">
        <f t="shared" si="48"/>
        <v>0</v>
      </c>
      <c r="AK127" s="51">
        <f t="shared" si="49"/>
        <v>0</v>
      </c>
      <c r="AM127" s="124">
        <f t="shared" si="50"/>
        <v>0</v>
      </c>
      <c r="AN127" s="51">
        <f t="shared" si="51"/>
        <v>0</v>
      </c>
      <c r="AO127" s="51">
        <f t="shared" si="52"/>
        <v>0</v>
      </c>
      <c r="AQ127" s="124">
        <f t="shared" si="53"/>
        <v>278407</v>
      </c>
      <c r="AR127" s="51">
        <f t="shared" si="53"/>
        <v>31077</v>
      </c>
      <c r="AS127" s="51">
        <f t="shared" si="54"/>
        <v>72114</v>
      </c>
      <c r="AU127" s="178">
        <f t="shared" si="55"/>
        <v>381598</v>
      </c>
      <c r="AW127" s="124">
        <f t="shared" si="56"/>
        <v>1162.2284721857127</v>
      </c>
      <c r="AX127" s="51">
        <f t="shared" si="56"/>
        <v>129.73299604577255</v>
      </c>
      <c r="AY127" s="51">
        <f t="shared" si="56"/>
        <v>301.04467216413559</v>
      </c>
      <c r="AZ127" s="65">
        <f t="shared" si="57"/>
        <v>1593.0061403956211</v>
      </c>
      <c r="BB127" s="131">
        <v>288279.12682084984</v>
      </c>
      <c r="BC127" s="54">
        <v>32709.713471271847</v>
      </c>
      <c r="BD127" s="54">
        <v>72027.37518247703</v>
      </c>
      <c r="BE127" s="54">
        <f t="shared" si="58"/>
        <v>393016.21547459869</v>
      </c>
      <c r="BG127" s="122">
        <f t="shared" si="59"/>
        <v>-3.4245028177100179E-2</v>
      </c>
      <c r="BH127" s="49">
        <f t="shared" si="59"/>
        <v>-4.9915248346819707E-2</v>
      </c>
      <c r="BI127" s="49">
        <f t="shared" si="59"/>
        <v>1.2026651992178561E-3</v>
      </c>
      <c r="BJ127" s="49">
        <f t="shared" si="60"/>
        <v>-2.9052784656252051E-2</v>
      </c>
      <c r="BL127" s="131">
        <v>265753</v>
      </c>
      <c r="BM127" s="54">
        <v>28812</v>
      </c>
      <c r="BN127" s="54">
        <v>67217.769852529818</v>
      </c>
      <c r="BO127" s="54">
        <f t="shared" si="61"/>
        <v>361782.7698525298</v>
      </c>
      <c r="BQ127" s="122">
        <f t="shared" si="62"/>
        <v>4.7615643097161708E-2</v>
      </c>
      <c r="BR127" s="49">
        <f t="shared" si="62"/>
        <v>7.8613077884214899E-2</v>
      </c>
      <c r="BS127" s="49">
        <f t="shared" si="62"/>
        <v>7.2841306074451717E-2</v>
      </c>
      <c r="BT127" s="49">
        <f t="shared" si="63"/>
        <v>5.4771072031836399E-2</v>
      </c>
      <c r="BV127" s="122">
        <f t="shared" si="64"/>
        <v>4.934048673132696E-2</v>
      </c>
      <c r="BW127" s="49">
        <f t="shared" si="64"/>
        <v>8.0388957151935614E-2</v>
      </c>
      <c r="BX127" s="49">
        <f t="shared" si="64"/>
        <v>7.460768242578375E-2</v>
      </c>
      <c r="BY127" s="49">
        <f t="shared" si="32"/>
        <v>5.650769670051492E-2</v>
      </c>
      <c r="CA127" s="180">
        <v>218639.68134523454</v>
      </c>
      <c r="CB127" s="64">
        <v>235399.71082114003</v>
      </c>
      <c r="CC127" s="64">
        <v>244382.88407844736</v>
      </c>
      <c r="CD127" s="64">
        <v>224298.97847042896</v>
      </c>
      <c r="CF127" s="180">
        <v>219842.50848514074</v>
      </c>
      <c r="CG127" s="64">
        <v>235395.16781318845</v>
      </c>
      <c r="CH127" s="64">
        <v>243768.87107352735</v>
      </c>
      <c r="CI127" s="64">
        <v>225021.62363302335</v>
      </c>
      <c r="CK127" s="163">
        <v>239545.84375</v>
      </c>
      <c r="CL127" s="60">
        <v>239940.24328613281</v>
      </c>
    </row>
    <row r="128" spans="1:90">
      <c r="A128" s="9" t="s">
        <v>280</v>
      </c>
      <c r="B128" s="23" t="s">
        <v>281</v>
      </c>
      <c r="D128" s="131">
        <v>551194</v>
      </c>
      <c r="E128" s="54">
        <v>321680.5625</v>
      </c>
      <c r="F128" s="124">
        <f t="shared" si="33"/>
        <v>1713.4824551296911</v>
      </c>
      <c r="G128" s="131">
        <f t="shared" si="34"/>
        <v>516267.99334781081</v>
      </c>
      <c r="H128" s="54">
        <v>318493.83821725845</v>
      </c>
      <c r="I128" s="124">
        <f t="shared" si="35"/>
        <v>1620.9669745498875</v>
      </c>
      <c r="J128" s="49">
        <f t="shared" si="36"/>
        <v>6.765092374932391E-2</v>
      </c>
      <c r="K128" s="49">
        <f t="shared" si="37"/>
        <v>5.7074253844988654E-2</v>
      </c>
      <c r="M128" s="131">
        <f t="shared" si="38"/>
        <v>565605.08107185259</v>
      </c>
      <c r="N128" s="124">
        <f t="shared" si="39"/>
        <v>1758.2818081271309</v>
      </c>
      <c r="O128" s="49">
        <f t="shared" si="40"/>
        <v>-2.5479051645969641E-2</v>
      </c>
      <c r="P128" s="49">
        <f t="shared" si="41"/>
        <v>-2.547905164596953E-2</v>
      </c>
      <c r="R128" s="131">
        <v>387514</v>
      </c>
      <c r="S128" s="54">
        <v>45855</v>
      </c>
      <c r="T128" s="54">
        <v>117825</v>
      </c>
      <c r="V128" s="124">
        <f t="shared" si="42"/>
        <v>117825</v>
      </c>
      <c r="W128" s="51">
        <f t="shared" si="43"/>
        <v>0</v>
      </c>
      <c r="Y128" s="176">
        <v>-4.0314436155408195E-2</v>
      </c>
      <c r="Z128" s="61">
        <v>1.936417284955394E-2</v>
      </c>
      <c r="AA128" s="117">
        <f t="shared" si="44"/>
        <v>1</v>
      </c>
      <c r="AB128" s="63">
        <f t="shared" si="45"/>
        <v>403.79267397498614</v>
      </c>
      <c r="AC128" s="63">
        <f t="shared" si="45"/>
        <v>44.983923529326994</v>
      </c>
      <c r="AE128" s="124">
        <f t="shared" si="46"/>
        <v>0</v>
      </c>
      <c r="AF128" s="51">
        <v>0</v>
      </c>
      <c r="AG128" s="51">
        <f t="shared" si="47"/>
        <v>0</v>
      </c>
      <c r="AI128" s="124">
        <v>0</v>
      </c>
      <c r="AJ128" s="51">
        <f t="shared" si="48"/>
        <v>0</v>
      </c>
      <c r="AK128" s="51">
        <f t="shared" si="49"/>
        <v>0</v>
      </c>
      <c r="AM128" s="124">
        <f t="shared" si="50"/>
        <v>0</v>
      </c>
      <c r="AN128" s="51">
        <f t="shared" si="51"/>
        <v>0</v>
      </c>
      <c r="AO128" s="51">
        <f t="shared" si="52"/>
        <v>0</v>
      </c>
      <c r="AQ128" s="124">
        <f t="shared" si="53"/>
        <v>387514</v>
      </c>
      <c r="AR128" s="51">
        <f t="shared" si="53"/>
        <v>45855</v>
      </c>
      <c r="AS128" s="51">
        <f t="shared" si="54"/>
        <v>117825</v>
      </c>
      <c r="AU128" s="178">
        <f t="shared" si="55"/>
        <v>551194</v>
      </c>
      <c r="AW128" s="124">
        <f t="shared" si="56"/>
        <v>1204.6546952926319</v>
      </c>
      <c r="AX128" s="51">
        <f t="shared" si="56"/>
        <v>142.5482461347039</v>
      </c>
      <c r="AY128" s="51">
        <f t="shared" si="56"/>
        <v>366.27951370235496</v>
      </c>
      <c r="AZ128" s="65">
        <f t="shared" si="57"/>
        <v>1713.4824551296911</v>
      </c>
      <c r="BB128" s="131">
        <v>403792.67397498601</v>
      </c>
      <c r="BC128" s="54">
        <v>44983.923529327003</v>
      </c>
      <c r="BD128" s="54">
        <v>116828.48356753965</v>
      </c>
      <c r="BE128" s="54">
        <f t="shared" si="58"/>
        <v>565605.08107185259</v>
      </c>
      <c r="BG128" s="122">
        <f t="shared" si="59"/>
        <v>-4.0314436155407862E-2</v>
      </c>
      <c r="BH128" s="49">
        <f t="shared" si="59"/>
        <v>1.9364172849553718E-2</v>
      </c>
      <c r="BI128" s="49">
        <f t="shared" si="59"/>
        <v>8.5297386564489042E-3</v>
      </c>
      <c r="BJ128" s="49">
        <f t="shared" si="60"/>
        <v>-2.5479051645969641E-2</v>
      </c>
      <c r="BL128" s="131">
        <v>364654</v>
      </c>
      <c r="BM128" s="54">
        <v>43054</v>
      </c>
      <c r="BN128" s="54">
        <v>108559.99334781081</v>
      </c>
      <c r="BO128" s="54">
        <f t="shared" si="61"/>
        <v>516267.99334781081</v>
      </c>
      <c r="BQ128" s="122">
        <f t="shared" si="62"/>
        <v>6.2689563257224634E-2</v>
      </c>
      <c r="BR128" s="49">
        <f t="shared" si="62"/>
        <v>6.5057834347563626E-2</v>
      </c>
      <c r="BS128" s="49">
        <f t="shared" si="62"/>
        <v>8.5344576454656096E-2</v>
      </c>
      <c r="BT128" s="49">
        <f t="shared" si="63"/>
        <v>6.765092374932391E-2</v>
      </c>
      <c r="BV128" s="122">
        <f t="shared" si="64"/>
        <v>5.2162043005677505E-2</v>
      </c>
      <c r="BW128" s="49">
        <f t="shared" si="64"/>
        <v>5.4506852849452558E-2</v>
      </c>
      <c r="BX128" s="49">
        <f t="shared" si="64"/>
        <v>7.4592624611342861E-2</v>
      </c>
      <c r="BY128" s="49">
        <f t="shared" si="32"/>
        <v>5.7074253844988432E-2</v>
      </c>
      <c r="CA128" s="180">
        <v>306248.67828982847</v>
      </c>
      <c r="CB128" s="64">
        <v>323732.66123850626</v>
      </c>
      <c r="CC128" s="64">
        <v>396389.3128746521</v>
      </c>
      <c r="CD128" s="64">
        <v>322797.47477823892</v>
      </c>
      <c r="CF128" s="180">
        <v>304591.98129663081</v>
      </c>
      <c r="CG128" s="64">
        <v>320807.9879917315</v>
      </c>
      <c r="CH128" s="64">
        <v>394093.96255648794</v>
      </c>
      <c r="CI128" s="64">
        <v>320648.66707572027</v>
      </c>
      <c r="CK128" s="163">
        <v>321680.5625</v>
      </c>
      <c r="CL128" s="60">
        <v>318493.83821725845</v>
      </c>
    </row>
    <row r="129" spans="1:90">
      <c r="A129" s="9" t="s">
        <v>282</v>
      </c>
      <c r="B129" s="23" t="s">
        <v>283</v>
      </c>
      <c r="D129" s="131">
        <v>431529.11654233164</v>
      </c>
      <c r="E129" s="54">
        <v>268365.625</v>
      </c>
      <c r="F129" s="124">
        <f t="shared" si="33"/>
        <v>1607.9895349575104</v>
      </c>
      <c r="G129" s="131">
        <f t="shared" si="34"/>
        <v>407723.97074071318</v>
      </c>
      <c r="H129" s="54">
        <v>267267.66491699219</v>
      </c>
      <c r="I129" s="124">
        <f t="shared" si="35"/>
        <v>1525.5267443869193</v>
      </c>
      <c r="J129" s="49">
        <f t="shared" si="36"/>
        <v>5.8385445816127923E-2</v>
      </c>
      <c r="K129" s="49">
        <f t="shared" si="37"/>
        <v>5.40552900000002E-2</v>
      </c>
      <c r="M129" s="131">
        <f t="shared" si="38"/>
        <v>435285.35941119312</v>
      </c>
      <c r="N129" s="124">
        <f t="shared" si="39"/>
        <v>1621.9862711969654</v>
      </c>
      <c r="O129" s="49">
        <f t="shared" si="40"/>
        <v>-8.6293802161012678E-3</v>
      </c>
      <c r="P129" s="49">
        <f t="shared" si="41"/>
        <v>-8.6293802161012678E-3</v>
      </c>
      <c r="R129" s="131">
        <v>315736</v>
      </c>
      <c r="S129" s="54">
        <v>33553</v>
      </c>
      <c r="T129" s="54">
        <v>82152</v>
      </c>
      <c r="V129" s="124">
        <f t="shared" si="42"/>
        <v>82152</v>
      </c>
      <c r="W129" s="51">
        <f t="shared" si="43"/>
        <v>88.11654233164154</v>
      </c>
      <c r="Y129" s="176">
        <v>-1.1305257596702423E-2</v>
      </c>
      <c r="Z129" s="61">
        <v>4.987528332085045E-3</v>
      </c>
      <c r="AA129" s="117">
        <f t="shared" si="44"/>
        <v>1</v>
      </c>
      <c r="AB129" s="63">
        <f t="shared" si="45"/>
        <v>319.34629209468216</v>
      </c>
      <c r="AC129" s="63">
        <f t="shared" si="45"/>
        <v>33.386483965314291</v>
      </c>
      <c r="AE129" s="124">
        <f t="shared" si="46"/>
        <v>88.11654233164154</v>
      </c>
      <c r="AF129" s="51">
        <v>0</v>
      </c>
      <c r="AG129" s="51">
        <f t="shared" si="47"/>
        <v>0</v>
      </c>
      <c r="AI129" s="124">
        <v>0</v>
      </c>
      <c r="AJ129" s="51">
        <f t="shared" si="48"/>
        <v>0</v>
      </c>
      <c r="AK129" s="51">
        <f t="shared" si="49"/>
        <v>0</v>
      </c>
      <c r="AM129" s="124">
        <f t="shared" si="50"/>
        <v>0</v>
      </c>
      <c r="AN129" s="51">
        <f t="shared" si="51"/>
        <v>0</v>
      </c>
      <c r="AO129" s="51">
        <f t="shared" si="52"/>
        <v>0</v>
      </c>
      <c r="AQ129" s="124">
        <f t="shared" si="53"/>
        <v>315824</v>
      </c>
      <c r="AR129" s="51">
        <f t="shared" si="53"/>
        <v>33553</v>
      </c>
      <c r="AS129" s="51">
        <f t="shared" si="54"/>
        <v>82152</v>
      </c>
      <c r="AU129" s="178">
        <f t="shared" si="55"/>
        <v>431529</v>
      </c>
      <c r="AW129" s="124">
        <f t="shared" si="56"/>
        <v>1176.8422278374885</v>
      </c>
      <c r="AX129" s="51">
        <f t="shared" si="56"/>
        <v>125.02719005088672</v>
      </c>
      <c r="AY129" s="51">
        <f t="shared" si="56"/>
        <v>306.11968280214722</v>
      </c>
      <c r="AZ129" s="65">
        <f t="shared" si="57"/>
        <v>1607.9891006905225</v>
      </c>
      <c r="BB129" s="131">
        <v>319346.29209468217</v>
      </c>
      <c r="BC129" s="54">
        <v>33386.483965314284</v>
      </c>
      <c r="BD129" s="54">
        <v>82552.583351196648</v>
      </c>
      <c r="BE129" s="54">
        <f t="shared" si="58"/>
        <v>435285.35941119312</v>
      </c>
      <c r="BG129" s="122">
        <f t="shared" si="59"/>
        <v>-1.1029694666496614E-2</v>
      </c>
      <c r="BH129" s="49">
        <f t="shared" si="59"/>
        <v>4.987528332085267E-3</v>
      </c>
      <c r="BI129" s="49">
        <f t="shared" si="59"/>
        <v>-4.8524629385913176E-3</v>
      </c>
      <c r="BJ129" s="49">
        <f t="shared" si="60"/>
        <v>-8.6296479538716664E-3</v>
      </c>
      <c r="BL129" s="131">
        <v>299899</v>
      </c>
      <c r="BM129" s="54">
        <v>31689</v>
      </c>
      <c r="BN129" s="54">
        <v>76135.97074071315</v>
      </c>
      <c r="BO129" s="54">
        <f t="shared" si="61"/>
        <v>407723.97074071318</v>
      </c>
      <c r="BQ129" s="122">
        <f t="shared" si="62"/>
        <v>5.3101210740949423E-2</v>
      </c>
      <c r="BR129" s="49">
        <f t="shared" si="62"/>
        <v>5.8821673135788455E-2</v>
      </c>
      <c r="BS129" s="49">
        <f t="shared" si="62"/>
        <v>7.9016911464554695E-2</v>
      </c>
      <c r="BT129" s="49">
        <f t="shared" si="63"/>
        <v>5.8385159979778001E-2</v>
      </c>
      <c r="BV129" s="122">
        <f t="shared" si="64"/>
        <v>4.8792674233113287E-2</v>
      </c>
      <c r="BW129" s="49">
        <f t="shared" si="64"/>
        <v>5.4489732589652284E-2</v>
      </c>
      <c r="BX129" s="49">
        <f t="shared" si="64"/>
        <v>7.4602346455796553E-2</v>
      </c>
      <c r="BY129" s="49">
        <f t="shared" si="32"/>
        <v>5.4055005333087713E-2</v>
      </c>
      <c r="CA129" s="180">
        <v>242201.96693517116</v>
      </c>
      <c r="CB129" s="64">
        <v>240270.17777676738</v>
      </c>
      <c r="CC129" s="64">
        <v>280094.03863990778</v>
      </c>
      <c r="CD129" s="64">
        <v>248422.47626135006</v>
      </c>
      <c r="CF129" s="180">
        <v>242101.95129648095</v>
      </c>
      <c r="CG129" s="64">
        <v>239237.01756113203</v>
      </c>
      <c r="CH129" s="64">
        <v>279521.33891469345</v>
      </c>
      <c r="CI129" s="64">
        <v>248052.63073545814</v>
      </c>
      <c r="CK129" s="163">
        <v>268365.625</v>
      </c>
      <c r="CL129" s="60">
        <v>267267.66491699219</v>
      </c>
    </row>
    <row r="130" spans="1:90">
      <c r="A130" s="9" t="s">
        <v>284</v>
      </c>
      <c r="B130" s="23" t="s">
        <v>285</v>
      </c>
      <c r="D130" s="131">
        <v>517501.67826116661</v>
      </c>
      <c r="E130" s="54">
        <v>281514.65625</v>
      </c>
      <c r="F130" s="124">
        <f t="shared" si="33"/>
        <v>1838.2761492943287</v>
      </c>
      <c r="G130" s="131">
        <f t="shared" si="34"/>
        <v>484941.40065957949</v>
      </c>
      <c r="H130" s="54">
        <v>278062.16650390625</v>
      </c>
      <c r="I130" s="124">
        <f t="shared" si="35"/>
        <v>1744.003532579708</v>
      </c>
      <c r="J130" s="49">
        <f t="shared" si="36"/>
        <v>6.7142705401727287E-2</v>
      </c>
      <c r="K130" s="49">
        <f t="shared" si="37"/>
        <v>5.4055289999999978E-2</v>
      </c>
      <c r="M130" s="131">
        <f t="shared" si="38"/>
        <v>514453.31807176385</v>
      </c>
      <c r="N130" s="124">
        <f t="shared" si="39"/>
        <v>1827.4477248349795</v>
      </c>
      <c r="O130" s="49">
        <f t="shared" si="40"/>
        <v>5.9254359575877658E-3</v>
      </c>
      <c r="P130" s="49">
        <f t="shared" si="41"/>
        <v>5.9254359575877658E-3</v>
      </c>
      <c r="R130" s="131">
        <v>391611</v>
      </c>
      <c r="S130" s="54">
        <v>37114</v>
      </c>
      <c r="T130" s="54">
        <v>88407</v>
      </c>
      <c r="V130" s="124">
        <f t="shared" si="42"/>
        <v>88407</v>
      </c>
      <c r="W130" s="51">
        <f t="shared" si="43"/>
        <v>369.67826116661308</v>
      </c>
      <c r="Y130" s="176">
        <v>1.3436303442359687E-2</v>
      </c>
      <c r="Z130" s="61">
        <v>-9.4440965280850886E-4</v>
      </c>
      <c r="AA130" s="117">
        <f t="shared" si="44"/>
        <v>3</v>
      </c>
      <c r="AB130" s="63">
        <f t="shared" si="45"/>
        <v>386.4189576294109</v>
      </c>
      <c r="AC130" s="63">
        <f t="shared" si="45"/>
        <v>37.149083953478659</v>
      </c>
      <c r="AE130" s="124">
        <f t="shared" si="46"/>
        <v>0</v>
      </c>
      <c r="AF130" s="51">
        <v>0</v>
      </c>
      <c r="AG130" s="51">
        <f t="shared" si="47"/>
        <v>369.67826116661308</v>
      </c>
      <c r="AI130" s="124">
        <v>0</v>
      </c>
      <c r="AJ130" s="51">
        <f t="shared" si="48"/>
        <v>35.050819854334996</v>
      </c>
      <c r="AK130" s="51">
        <f t="shared" si="49"/>
        <v>334.62744131227811</v>
      </c>
      <c r="AM130" s="124">
        <f t="shared" si="50"/>
        <v>305.27890296648582</v>
      </c>
      <c r="AN130" s="51">
        <f t="shared" si="51"/>
        <v>29.348538345792278</v>
      </c>
      <c r="AO130" s="51">
        <f t="shared" si="52"/>
        <v>0</v>
      </c>
      <c r="AQ130" s="124">
        <f t="shared" si="53"/>
        <v>391916</v>
      </c>
      <c r="AR130" s="51">
        <f t="shared" si="53"/>
        <v>37178</v>
      </c>
      <c r="AS130" s="51">
        <f t="shared" si="54"/>
        <v>88407</v>
      </c>
      <c r="AU130" s="178">
        <f t="shared" si="55"/>
        <v>517501</v>
      </c>
      <c r="AW130" s="124">
        <f t="shared" si="56"/>
        <v>1392.1690800068247</v>
      </c>
      <c r="AX130" s="51">
        <f t="shared" si="56"/>
        <v>132.06417205853734</v>
      </c>
      <c r="AY130" s="51">
        <f t="shared" si="56"/>
        <v>314.0404879008853</v>
      </c>
      <c r="AZ130" s="65">
        <f t="shared" si="57"/>
        <v>1838.2737399662471</v>
      </c>
      <c r="BB130" s="131">
        <v>386418.95762941096</v>
      </c>
      <c r="BC130" s="54">
        <v>37149.083953478657</v>
      </c>
      <c r="BD130" s="54">
        <v>90885.276488874209</v>
      </c>
      <c r="BE130" s="54">
        <f t="shared" si="58"/>
        <v>514453.31807176385</v>
      </c>
      <c r="BG130" s="122">
        <f t="shared" si="59"/>
        <v>1.422560219175617E-2</v>
      </c>
      <c r="BH130" s="49">
        <f t="shared" si="59"/>
        <v>7.7837845362638269E-4</v>
      </c>
      <c r="BI130" s="49">
        <f t="shared" si="59"/>
        <v>-2.7268184513666416E-2</v>
      </c>
      <c r="BJ130" s="49">
        <f t="shared" si="60"/>
        <v>5.9241175460957862E-3</v>
      </c>
      <c r="BL130" s="131">
        <v>368916</v>
      </c>
      <c r="BM130" s="54">
        <v>34764</v>
      </c>
      <c r="BN130" s="54">
        <v>81261.400659579493</v>
      </c>
      <c r="BO130" s="54">
        <f t="shared" si="61"/>
        <v>484941.40065957949</v>
      </c>
      <c r="BQ130" s="122">
        <f t="shared" si="62"/>
        <v>6.2344815621984351E-2</v>
      </c>
      <c r="BR130" s="49">
        <f t="shared" si="62"/>
        <v>6.9439650212863802E-2</v>
      </c>
      <c r="BS130" s="49">
        <f t="shared" si="62"/>
        <v>8.7933499575707286E-2</v>
      </c>
      <c r="BT130" s="49">
        <f t="shared" si="63"/>
        <v>6.7141306756105967E-2</v>
      </c>
      <c r="BV130" s="122">
        <f t="shared" si="64"/>
        <v>4.9316241438288611E-2</v>
      </c>
      <c r="BW130" s="49">
        <f t="shared" si="64"/>
        <v>5.632406512891297E-2</v>
      </c>
      <c r="BX130" s="49">
        <f t="shared" si="64"/>
        <v>7.4591106317214217E-2</v>
      </c>
      <c r="BY130" s="49">
        <f t="shared" si="32"/>
        <v>5.4053908507338599E-2</v>
      </c>
      <c r="CA130" s="180">
        <v>293071.92197219323</v>
      </c>
      <c r="CB130" s="64">
        <v>267348.21836943174</v>
      </c>
      <c r="CC130" s="64">
        <v>308366.17233862047</v>
      </c>
      <c r="CD130" s="64">
        <v>293604.5617732972</v>
      </c>
      <c r="CF130" s="180">
        <v>291730.98792861117</v>
      </c>
      <c r="CG130" s="64">
        <v>265099.04632261384</v>
      </c>
      <c r="CH130" s="64">
        <v>307156.13415030722</v>
      </c>
      <c r="CI130" s="64">
        <v>292172.18872073683</v>
      </c>
      <c r="CK130" s="163">
        <v>281514.65625</v>
      </c>
      <c r="CL130" s="60">
        <v>278062.16650390625</v>
      </c>
    </row>
    <row r="131" spans="1:90">
      <c r="A131" s="9" t="s">
        <v>286</v>
      </c>
      <c r="B131" s="23" t="s">
        <v>287</v>
      </c>
      <c r="D131" s="131">
        <v>524692.57148019806</v>
      </c>
      <c r="E131" s="54">
        <v>316898.25</v>
      </c>
      <c r="F131" s="124">
        <f t="shared" si="33"/>
        <v>1655.7130608332425</v>
      </c>
      <c r="G131" s="131">
        <f t="shared" si="34"/>
        <v>491510.50134519977</v>
      </c>
      <c r="H131" s="54">
        <v>312904.00268554688</v>
      </c>
      <c r="I131" s="124">
        <f t="shared" si="35"/>
        <v>1570.8028568721879</v>
      </c>
      <c r="J131" s="49">
        <f t="shared" si="36"/>
        <v>6.7510399155630063E-2</v>
      </c>
      <c r="K131" s="49">
        <f t="shared" si="37"/>
        <v>5.4055289999999978E-2</v>
      </c>
      <c r="M131" s="131">
        <f t="shared" si="38"/>
        <v>530546.89753929316</v>
      </c>
      <c r="N131" s="124">
        <f t="shared" si="39"/>
        <v>1674.1868960756115</v>
      </c>
      <c r="O131" s="49">
        <f t="shared" si="40"/>
        <v>-1.1034511908839306E-2</v>
      </c>
      <c r="P131" s="49">
        <f t="shared" si="41"/>
        <v>-1.1034511908839306E-2</v>
      </c>
      <c r="R131" s="131">
        <v>389679</v>
      </c>
      <c r="S131" s="54">
        <v>42730</v>
      </c>
      <c r="T131" s="54">
        <v>91974</v>
      </c>
      <c r="V131" s="124">
        <f t="shared" si="42"/>
        <v>91974</v>
      </c>
      <c r="W131" s="51">
        <f t="shared" si="43"/>
        <v>309.57148019806482</v>
      </c>
      <c r="Y131" s="176">
        <v>-1.7379536965905551E-2</v>
      </c>
      <c r="Z131" s="61">
        <v>4.2296971465384026E-2</v>
      </c>
      <c r="AA131" s="117">
        <f t="shared" si="44"/>
        <v>1</v>
      </c>
      <c r="AB131" s="63">
        <f t="shared" si="45"/>
        <v>396.57122425149322</v>
      </c>
      <c r="AC131" s="63">
        <f t="shared" si="45"/>
        <v>40.995993627348959</v>
      </c>
      <c r="AE131" s="124">
        <f t="shared" si="46"/>
        <v>309.57148019806482</v>
      </c>
      <c r="AF131" s="51">
        <v>0</v>
      </c>
      <c r="AG131" s="51">
        <f t="shared" si="47"/>
        <v>0</v>
      </c>
      <c r="AI131" s="124">
        <v>0</v>
      </c>
      <c r="AJ131" s="51">
        <f t="shared" si="48"/>
        <v>0</v>
      </c>
      <c r="AK131" s="51">
        <f t="shared" si="49"/>
        <v>0</v>
      </c>
      <c r="AM131" s="124">
        <f t="shared" si="50"/>
        <v>0</v>
      </c>
      <c r="AN131" s="51">
        <f t="shared" si="51"/>
        <v>0</v>
      </c>
      <c r="AO131" s="51">
        <f t="shared" si="52"/>
        <v>0</v>
      </c>
      <c r="AQ131" s="124">
        <f t="shared" si="53"/>
        <v>389989</v>
      </c>
      <c r="AR131" s="51">
        <f t="shared" si="53"/>
        <v>42730</v>
      </c>
      <c r="AS131" s="51">
        <f t="shared" si="54"/>
        <v>91974</v>
      </c>
      <c r="AU131" s="178">
        <f t="shared" si="55"/>
        <v>524693</v>
      </c>
      <c r="AW131" s="124">
        <f t="shared" si="56"/>
        <v>1230.6442209762913</v>
      </c>
      <c r="AX131" s="51">
        <f t="shared" si="56"/>
        <v>134.83823277660889</v>
      </c>
      <c r="AY131" s="51">
        <f t="shared" si="56"/>
        <v>290.23195931186115</v>
      </c>
      <c r="AZ131" s="65">
        <f t="shared" si="57"/>
        <v>1655.7144130647614</v>
      </c>
      <c r="BB131" s="131">
        <v>396571.22425149317</v>
      </c>
      <c r="BC131" s="54">
        <v>40995.993627348958</v>
      </c>
      <c r="BD131" s="54">
        <v>92979.679660450987</v>
      </c>
      <c r="BE131" s="54">
        <f t="shared" si="58"/>
        <v>530546.89753929316</v>
      </c>
      <c r="BG131" s="122">
        <f t="shared" si="59"/>
        <v>-1.6597836274976241E-2</v>
      </c>
      <c r="BH131" s="49">
        <f t="shared" si="59"/>
        <v>4.2296971465384026E-2</v>
      </c>
      <c r="BI131" s="49">
        <f t="shared" si="59"/>
        <v>-1.0816123094030794E-2</v>
      </c>
      <c r="BJ131" s="49">
        <f t="shared" si="60"/>
        <v>-1.1033704214356677E-2</v>
      </c>
      <c r="BL131" s="131">
        <v>366969</v>
      </c>
      <c r="BM131" s="54">
        <v>40031</v>
      </c>
      <c r="BN131" s="54">
        <v>84510.501345199766</v>
      </c>
      <c r="BO131" s="54">
        <f t="shared" si="61"/>
        <v>491510.50134519977</v>
      </c>
      <c r="BQ131" s="122">
        <f t="shared" si="62"/>
        <v>6.2730094367644096E-2</v>
      </c>
      <c r="BR131" s="49">
        <f t="shared" si="62"/>
        <v>6.7422747370787572E-2</v>
      </c>
      <c r="BS131" s="49">
        <f t="shared" si="62"/>
        <v>8.8314452476315308E-2</v>
      </c>
      <c r="BT131" s="49">
        <f t="shared" si="63"/>
        <v>6.7511270998247497E-2</v>
      </c>
      <c r="BV131" s="122">
        <f t="shared" si="64"/>
        <v>4.9335237105363694E-2</v>
      </c>
      <c r="BW131" s="49">
        <f t="shared" si="64"/>
        <v>5.3968742995339269E-2</v>
      </c>
      <c r="BX131" s="49">
        <f t="shared" si="64"/>
        <v>7.4597124977397344E-2</v>
      </c>
      <c r="BY131" s="49">
        <f t="shared" si="32"/>
        <v>5.4056150853742935E-2</v>
      </c>
      <c r="CA131" s="180">
        <v>300771.71058908926</v>
      </c>
      <c r="CB131" s="64">
        <v>295033.00458987505</v>
      </c>
      <c r="CC131" s="64">
        <v>315472.30783496855</v>
      </c>
      <c r="CD131" s="64">
        <v>302789.35693535028</v>
      </c>
      <c r="CF131" s="180">
        <v>299078.48480957816</v>
      </c>
      <c r="CG131" s="64">
        <v>291982.86083716247</v>
      </c>
      <c r="CH131" s="64">
        <v>314041.8569183994</v>
      </c>
      <c r="CI131" s="64">
        <v>300987.73402585968</v>
      </c>
      <c r="CK131" s="163">
        <v>316898.25</v>
      </c>
      <c r="CL131" s="60">
        <v>312904.00268554688</v>
      </c>
    </row>
    <row r="132" spans="1:90">
      <c r="A132" s="9" t="s">
        <v>288</v>
      </c>
      <c r="B132" s="23" t="s">
        <v>289</v>
      </c>
      <c r="D132" s="131">
        <v>517190.67606817646</v>
      </c>
      <c r="E132" s="54">
        <v>255947.1875</v>
      </c>
      <c r="F132" s="124">
        <f t="shared" si="33"/>
        <v>2020.6929449778638</v>
      </c>
      <c r="G132" s="131">
        <f t="shared" si="34"/>
        <v>486708.13870996854</v>
      </c>
      <c r="H132" s="54">
        <v>252448.00146484375</v>
      </c>
      <c r="I132" s="124">
        <f t="shared" si="35"/>
        <v>1927.9540178009615</v>
      </c>
      <c r="J132" s="49">
        <f t="shared" si="36"/>
        <v>6.2630013623775849E-2</v>
      </c>
      <c r="K132" s="49">
        <f t="shared" si="37"/>
        <v>4.8102250531203428E-2</v>
      </c>
      <c r="M132" s="131">
        <f t="shared" si="38"/>
        <v>489595.68165021227</v>
      </c>
      <c r="N132" s="124">
        <f t="shared" si="39"/>
        <v>1912.8777558855272</v>
      </c>
      <c r="O132" s="49">
        <f t="shared" si="40"/>
        <v>5.636282232913814E-2</v>
      </c>
      <c r="P132" s="49">
        <f t="shared" si="41"/>
        <v>5.636282232913814E-2</v>
      </c>
      <c r="R132" s="131">
        <v>370580</v>
      </c>
      <c r="S132" s="54">
        <v>39900</v>
      </c>
      <c r="T132" s="54">
        <v>105836</v>
      </c>
      <c r="V132" s="124">
        <f t="shared" si="42"/>
        <v>105836</v>
      </c>
      <c r="W132" s="51">
        <f t="shared" si="43"/>
        <v>874.67606817645719</v>
      </c>
      <c r="Y132" s="176">
        <v>7.073129234345199E-2</v>
      </c>
      <c r="Z132" s="61">
        <v>3.6090195223861699E-2</v>
      </c>
      <c r="AA132" s="117">
        <f t="shared" si="44"/>
        <v>2</v>
      </c>
      <c r="AB132" s="63">
        <f t="shared" si="45"/>
        <v>346.09990634431864</v>
      </c>
      <c r="AC132" s="63">
        <f t="shared" si="45"/>
        <v>38.510160779370224</v>
      </c>
      <c r="AE132" s="124">
        <f t="shared" si="46"/>
        <v>0</v>
      </c>
      <c r="AF132" s="51">
        <v>0</v>
      </c>
      <c r="AG132" s="51">
        <f t="shared" si="47"/>
        <v>874.67606817645719</v>
      </c>
      <c r="AI132" s="124">
        <v>0</v>
      </c>
      <c r="AJ132" s="51">
        <f t="shared" si="48"/>
        <v>0</v>
      </c>
      <c r="AK132" s="51">
        <f t="shared" si="49"/>
        <v>874.67606817645719</v>
      </c>
      <c r="AM132" s="124">
        <f t="shared" si="50"/>
        <v>787.09667570956651</v>
      </c>
      <c r="AN132" s="51">
        <f t="shared" si="51"/>
        <v>87.579392466890795</v>
      </c>
      <c r="AO132" s="51">
        <f t="shared" si="52"/>
        <v>0</v>
      </c>
      <c r="AQ132" s="124">
        <f t="shared" si="53"/>
        <v>371367</v>
      </c>
      <c r="AR132" s="51">
        <f t="shared" si="53"/>
        <v>39988</v>
      </c>
      <c r="AS132" s="51">
        <f t="shared" si="54"/>
        <v>105836</v>
      </c>
      <c r="AU132" s="178">
        <f t="shared" si="55"/>
        <v>517191</v>
      </c>
      <c r="AW132" s="124">
        <f t="shared" si="56"/>
        <v>1450.9516733798841</v>
      </c>
      <c r="AX132" s="51">
        <f t="shared" si="56"/>
        <v>156.23535617088973</v>
      </c>
      <c r="AY132" s="51">
        <f t="shared" si="56"/>
        <v>413.50718104687121</v>
      </c>
      <c r="AZ132" s="65">
        <f t="shared" si="57"/>
        <v>2020.6942105976452</v>
      </c>
      <c r="BB132" s="131">
        <v>346099.90634431859</v>
      </c>
      <c r="BC132" s="54">
        <v>38510.160779370221</v>
      </c>
      <c r="BD132" s="54">
        <v>104985.61452652344</v>
      </c>
      <c r="BE132" s="54">
        <f t="shared" si="58"/>
        <v>489595.68165021227</v>
      </c>
      <c r="BG132" s="122">
        <f t="shared" si="59"/>
        <v>7.3005202233555E-2</v>
      </c>
      <c r="BH132" s="49">
        <f t="shared" si="59"/>
        <v>3.8375306431373213E-2</v>
      </c>
      <c r="BI132" s="49">
        <f t="shared" si="59"/>
        <v>8.100019010335302E-3</v>
      </c>
      <c r="BJ132" s="49">
        <f t="shared" si="60"/>
        <v>5.6363483960430338E-2</v>
      </c>
      <c r="BL132" s="131">
        <v>352245</v>
      </c>
      <c r="BM132" s="54">
        <v>37321</v>
      </c>
      <c r="BN132" s="54">
        <v>97142.138709968553</v>
      </c>
      <c r="BO132" s="54">
        <f t="shared" si="61"/>
        <v>486708.13870996854</v>
      </c>
      <c r="BQ132" s="122">
        <f t="shared" si="62"/>
        <v>5.4286079291402389E-2</v>
      </c>
      <c r="BR132" s="49">
        <f t="shared" si="62"/>
        <v>7.1461107687361025E-2</v>
      </c>
      <c r="BS132" s="49">
        <f t="shared" si="62"/>
        <v>8.9496292808501909E-2</v>
      </c>
      <c r="BT132" s="49">
        <f t="shared" si="63"/>
        <v>6.2630679180395443E-2</v>
      </c>
      <c r="BV132" s="122">
        <f t="shared" si="64"/>
        <v>3.9872390429452453E-2</v>
      </c>
      <c r="BW132" s="49">
        <f t="shared" si="64"/>
        <v>5.6812610152170429E-2</v>
      </c>
      <c r="BX132" s="49">
        <f t="shared" si="64"/>
        <v>7.460122695375393E-2</v>
      </c>
      <c r="BY132" s="49">
        <f t="shared" si="32"/>
        <v>4.8102906988654937E-2</v>
      </c>
      <c r="CA132" s="180">
        <v>262492.72387925244</v>
      </c>
      <c r="CB132" s="64">
        <v>277143.38491840276</v>
      </c>
      <c r="CC132" s="64">
        <v>356207.44473528658</v>
      </c>
      <c r="CD132" s="64">
        <v>279418.01618812227</v>
      </c>
      <c r="CF132" s="180">
        <v>261230.27132810699</v>
      </c>
      <c r="CG132" s="64">
        <v>274181.792751609</v>
      </c>
      <c r="CH132" s="64">
        <v>354297.53881508199</v>
      </c>
      <c r="CI132" s="64">
        <v>277617.46365900332</v>
      </c>
      <c r="CK132" s="163">
        <v>255947.1875</v>
      </c>
      <c r="CL132" s="60">
        <v>252448.00146484375</v>
      </c>
    </row>
    <row r="133" spans="1:90">
      <c r="A133" s="9" t="s">
        <v>290</v>
      </c>
      <c r="B133" s="23" t="s">
        <v>291</v>
      </c>
      <c r="D133" s="131">
        <v>328467.21938706195</v>
      </c>
      <c r="E133" s="54">
        <v>212189.8125</v>
      </c>
      <c r="F133" s="124">
        <f t="shared" si="33"/>
        <v>1547.9876979817868</v>
      </c>
      <c r="G133" s="131">
        <f t="shared" si="34"/>
        <v>310280.25382127916</v>
      </c>
      <c r="H133" s="54">
        <v>209554.50017547607</v>
      </c>
      <c r="I133" s="124">
        <f t="shared" si="35"/>
        <v>1480.666144422848</v>
      </c>
      <c r="J133" s="49">
        <f t="shared" si="36"/>
        <v>5.8614640608932955E-2</v>
      </c>
      <c r="K133" s="49">
        <f t="shared" si="37"/>
        <v>4.5467071569452511E-2</v>
      </c>
      <c r="M133" s="131">
        <f t="shared" si="38"/>
        <v>308798.17808257462</v>
      </c>
      <c r="N133" s="124">
        <f t="shared" si="39"/>
        <v>1455.2921954373969</v>
      </c>
      <c r="O133" s="49">
        <f t="shared" si="40"/>
        <v>6.3695457747253048E-2</v>
      </c>
      <c r="P133" s="49">
        <f t="shared" si="41"/>
        <v>6.3695457747253048E-2</v>
      </c>
      <c r="R133" s="131">
        <v>245866</v>
      </c>
      <c r="S133" s="54">
        <v>27603</v>
      </c>
      <c r="T133" s="54">
        <v>54341</v>
      </c>
      <c r="V133" s="124">
        <f t="shared" si="42"/>
        <v>54341</v>
      </c>
      <c r="W133" s="51">
        <f t="shared" si="43"/>
        <v>657.21938706195215</v>
      </c>
      <c r="Y133" s="176">
        <v>7.4284548813742024E-2</v>
      </c>
      <c r="Z133" s="61">
        <v>7.4074158327194661E-2</v>
      </c>
      <c r="AA133" s="117">
        <f t="shared" si="44"/>
        <v>2</v>
      </c>
      <c r="AB133" s="63">
        <f t="shared" si="45"/>
        <v>228.86487595068996</v>
      </c>
      <c r="AC133" s="63">
        <f t="shared" si="45"/>
        <v>25.69934281166395</v>
      </c>
      <c r="AE133" s="124">
        <f t="shared" si="46"/>
        <v>0</v>
      </c>
      <c r="AF133" s="51">
        <v>0</v>
      </c>
      <c r="AG133" s="51">
        <f t="shared" si="47"/>
        <v>657.21938706195215</v>
      </c>
      <c r="AI133" s="124">
        <v>0</v>
      </c>
      <c r="AJ133" s="51">
        <f t="shared" si="48"/>
        <v>0</v>
      </c>
      <c r="AK133" s="51">
        <f t="shared" si="49"/>
        <v>657.21938706195215</v>
      </c>
      <c r="AM133" s="124">
        <f t="shared" si="50"/>
        <v>590.87028893381193</v>
      </c>
      <c r="AN133" s="51">
        <f t="shared" si="51"/>
        <v>66.349098128140199</v>
      </c>
      <c r="AO133" s="51">
        <f t="shared" si="52"/>
        <v>0</v>
      </c>
      <c r="AQ133" s="124">
        <f t="shared" si="53"/>
        <v>246457</v>
      </c>
      <c r="AR133" s="51">
        <f t="shared" si="53"/>
        <v>27669</v>
      </c>
      <c r="AS133" s="51">
        <f t="shared" si="54"/>
        <v>54341</v>
      </c>
      <c r="AU133" s="178">
        <f t="shared" si="55"/>
        <v>328467</v>
      </c>
      <c r="AW133" s="124">
        <f t="shared" si="56"/>
        <v>1161.4930853478181</v>
      </c>
      <c r="AX133" s="51">
        <f t="shared" si="56"/>
        <v>130.3974006763402</v>
      </c>
      <c r="AY133" s="51">
        <f t="shared" si="56"/>
        <v>256.09617803870765</v>
      </c>
      <c r="AZ133" s="65">
        <f t="shared" si="57"/>
        <v>1547.9866640628659</v>
      </c>
      <c r="BB133" s="131">
        <v>228864.87595068992</v>
      </c>
      <c r="BC133" s="54">
        <v>25699.342811663952</v>
      </c>
      <c r="BD133" s="54">
        <v>54233.959320220718</v>
      </c>
      <c r="BE133" s="54">
        <f t="shared" si="58"/>
        <v>308798.17808257462</v>
      </c>
      <c r="BG133" s="122">
        <f t="shared" si="59"/>
        <v>7.6866858561120521E-2</v>
      </c>
      <c r="BH133" s="49">
        <f t="shared" si="59"/>
        <v>7.6642317384166603E-2</v>
      </c>
      <c r="BI133" s="49">
        <f t="shared" si="59"/>
        <v>1.9736836683317271E-3</v>
      </c>
      <c r="BJ133" s="49">
        <f t="shared" si="60"/>
        <v>6.3694747292731169E-2</v>
      </c>
      <c r="BL133" s="131">
        <v>234305</v>
      </c>
      <c r="BM133" s="54">
        <v>26035</v>
      </c>
      <c r="BN133" s="54">
        <v>49940.25382127917</v>
      </c>
      <c r="BO133" s="54">
        <f t="shared" si="61"/>
        <v>310280.25382127916</v>
      </c>
      <c r="BQ133" s="122">
        <f t="shared" si="62"/>
        <v>5.1864023388318747E-2</v>
      </c>
      <c r="BR133" s="49">
        <f t="shared" si="62"/>
        <v>6.2761666986748565E-2</v>
      </c>
      <c r="BS133" s="49">
        <f t="shared" si="62"/>
        <v>8.8120220503278723E-2</v>
      </c>
      <c r="BT133" s="49">
        <f t="shared" si="63"/>
        <v>5.8613933547947861E-2</v>
      </c>
      <c r="BV133" s="122">
        <f t="shared" si="64"/>
        <v>3.8800294305856076E-2</v>
      </c>
      <c r="BW133" s="49">
        <f t="shared" si="64"/>
        <v>4.9562593543758693E-2</v>
      </c>
      <c r="BX133" s="49">
        <f t="shared" si="64"/>
        <v>7.4606204001397947E-2</v>
      </c>
      <c r="BY133" s="49">
        <f t="shared" si="32"/>
        <v>4.546637328988079E-2</v>
      </c>
      <c r="CA133" s="180">
        <v>173578.10154625596</v>
      </c>
      <c r="CB133" s="64">
        <v>184948.66582895236</v>
      </c>
      <c r="CC133" s="64">
        <v>184011.30625808443</v>
      </c>
      <c r="CD133" s="64">
        <v>176234.75360631192</v>
      </c>
      <c r="CF133" s="180">
        <v>172479.92345099474</v>
      </c>
      <c r="CG133" s="64">
        <v>182884.80862478795</v>
      </c>
      <c r="CH133" s="64">
        <v>182773.27377713416</v>
      </c>
      <c r="CI133" s="64">
        <v>175001.60566976611</v>
      </c>
      <c r="CK133" s="163">
        <v>212189.8125</v>
      </c>
      <c r="CL133" s="60">
        <v>209554.50017547607</v>
      </c>
    </row>
    <row r="134" spans="1:90">
      <c r="A134" s="9" t="s">
        <v>292</v>
      </c>
      <c r="B134" s="23" t="s">
        <v>293</v>
      </c>
      <c r="D134" s="131">
        <v>726574</v>
      </c>
      <c r="E134" s="54">
        <v>416706.75</v>
      </c>
      <c r="F134" s="124">
        <f t="shared" si="33"/>
        <v>1743.609864731013</v>
      </c>
      <c r="G134" s="131">
        <f t="shared" si="34"/>
        <v>683348.65180044679</v>
      </c>
      <c r="H134" s="54">
        <v>413713.32934570313</v>
      </c>
      <c r="I134" s="124">
        <f t="shared" si="35"/>
        <v>1651.7443440393326</v>
      </c>
      <c r="J134" s="49">
        <f t="shared" si="36"/>
        <v>6.3255189112710664E-2</v>
      </c>
      <c r="K134" s="49">
        <f t="shared" si="37"/>
        <v>5.561727577466602E-2</v>
      </c>
      <c r="M134" s="131">
        <f t="shared" si="38"/>
        <v>736862.96975047863</v>
      </c>
      <c r="N134" s="124">
        <f t="shared" si="39"/>
        <v>1768.3010168433284</v>
      </c>
      <c r="O134" s="49">
        <f t="shared" si="40"/>
        <v>-1.3963206420812169E-2</v>
      </c>
      <c r="P134" s="49">
        <f t="shared" si="41"/>
        <v>-1.3963206420812169E-2</v>
      </c>
      <c r="R134" s="131">
        <v>500202</v>
      </c>
      <c r="S134" s="54">
        <v>59665</v>
      </c>
      <c r="T134" s="54">
        <v>166707</v>
      </c>
      <c r="V134" s="124">
        <f t="shared" si="42"/>
        <v>166707</v>
      </c>
      <c r="W134" s="51">
        <f t="shared" si="43"/>
        <v>0</v>
      </c>
      <c r="Y134" s="176">
        <v>-3.4745039701931879E-2</v>
      </c>
      <c r="Z134" s="61">
        <v>1.211782568936659E-2</v>
      </c>
      <c r="AA134" s="117">
        <f t="shared" si="44"/>
        <v>1</v>
      </c>
      <c r="AB134" s="63">
        <f t="shared" si="45"/>
        <v>518.20712720868994</v>
      </c>
      <c r="AC134" s="63">
        <f t="shared" si="45"/>
        <v>58.950646343335961</v>
      </c>
      <c r="AE134" s="124">
        <f t="shared" si="46"/>
        <v>0</v>
      </c>
      <c r="AF134" s="51">
        <v>0</v>
      </c>
      <c r="AG134" s="51">
        <f t="shared" si="47"/>
        <v>0</v>
      </c>
      <c r="AI134" s="124">
        <v>0</v>
      </c>
      <c r="AJ134" s="51">
        <f t="shared" si="48"/>
        <v>0</v>
      </c>
      <c r="AK134" s="51">
        <f t="shared" si="49"/>
        <v>0</v>
      </c>
      <c r="AM134" s="124">
        <f t="shared" si="50"/>
        <v>0</v>
      </c>
      <c r="AN134" s="51">
        <f t="shared" si="51"/>
        <v>0</v>
      </c>
      <c r="AO134" s="51">
        <f t="shared" si="52"/>
        <v>0</v>
      </c>
      <c r="AQ134" s="124">
        <f t="shared" si="53"/>
        <v>500202</v>
      </c>
      <c r="AR134" s="51">
        <f t="shared" si="53"/>
        <v>59665</v>
      </c>
      <c r="AS134" s="51">
        <f t="shared" si="54"/>
        <v>166707</v>
      </c>
      <c r="AU134" s="178">
        <f t="shared" si="55"/>
        <v>726574</v>
      </c>
      <c r="AW134" s="124">
        <f t="shared" si="56"/>
        <v>1200.3693244709859</v>
      </c>
      <c r="AX134" s="51">
        <f t="shared" si="56"/>
        <v>143.1822258698713</v>
      </c>
      <c r="AY134" s="51">
        <f t="shared" si="56"/>
        <v>400.05831439015566</v>
      </c>
      <c r="AZ134" s="65">
        <f t="shared" si="57"/>
        <v>1743.609864731013</v>
      </c>
      <c r="BB134" s="131">
        <v>518207.12720869004</v>
      </c>
      <c r="BC134" s="54">
        <v>58950.64634333596</v>
      </c>
      <c r="BD134" s="54">
        <v>159705.19619845258</v>
      </c>
      <c r="BE134" s="54">
        <f t="shared" si="58"/>
        <v>736862.96975047863</v>
      </c>
      <c r="BG134" s="122">
        <f t="shared" si="59"/>
        <v>-3.474503970193199E-2</v>
      </c>
      <c r="BH134" s="49">
        <f t="shared" si="59"/>
        <v>1.211782568936659E-2</v>
      </c>
      <c r="BI134" s="49">
        <f t="shared" si="59"/>
        <v>4.3842053785443813E-2</v>
      </c>
      <c r="BJ134" s="49">
        <f t="shared" si="60"/>
        <v>-1.3963206420812169E-2</v>
      </c>
      <c r="BL134" s="131">
        <v>473154</v>
      </c>
      <c r="BM134" s="54">
        <v>56175</v>
      </c>
      <c r="BN134" s="54">
        <v>154019.65180044677</v>
      </c>
      <c r="BO134" s="54">
        <f t="shared" si="61"/>
        <v>683348.65180044679</v>
      </c>
      <c r="BQ134" s="122">
        <f t="shared" si="62"/>
        <v>5.7165320381947549E-2</v>
      </c>
      <c r="BR134" s="49">
        <f t="shared" si="62"/>
        <v>6.2127280818869535E-2</v>
      </c>
      <c r="BS134" s="49">
        <f t="shared" si="62"/>
        <v>8.2374866137156388E-2</v>
      </c>
      <c r="BT134" s="49">
        <f t="shared" si="63"/>
        <v>6.3255189112710664E-2</v>
      </c>
      <c r="BV134" s="122">
        <f t="shared" si="64"/>
        <v>4.9571153728689143E-2</v>
      </c>
      <c r="BW134" s="49">
        <f t="shared" si="64"/>
        <v>5.4497469830937506E-2</v>
      </c>
      <c r="BX134" s="49">
        <f t="shared" si="64"/>
        <v>7.4599606245189687E-2</v>
      </c>
      <c r="BY134" s="49">
        <f t="shared" si="32"/>
        <v>5.561727577466602E-2</v>
      </c>
      <c r="CA134" s="180">
        <v>393024.08888642059</v>
      </c>
      <c r="CB134" s="64">
        <v>424246.00001856894</v>
      </c>
      <c r="CC134" s="64">
        <v>541866.42718013749</v>
      </c>
      <c r="CD134" s="64">
        <v>420536.36689807556</v>
      </c>
      <c r="CF134" s="180">
        <v>393192.97025379044</v>
      </c>
      <c r="CG134" s="64">
        <v>421800.79231870937</v>
      </c>
      <c r="CH134" s="64">
        <v>539372.3203384158</v>
      </c>
      <c r="CI134" s="64">
        <v>419585.40980410605</v>
      </c>
      <c r="CK134" s="163">
        <v>416706.75</v>
      </c>
      <c r="CL134" s="60">
        <v>413713.32934570313</v>
      </c>
    </row>
    <row r="135" spans="1:90">
      <c r="A135" s="9" t="s">
        <v>294</v>
      </c>
      <c r="B135" s="23" t="s">
        <v>295</v>
      </c>
      <c r="D135" s="131">
        <v>625102</v>
      </c>
      <c r="E135" s="54">
        <v>334478.84375</v>
      </c>
      <c r="F135" s="124">
        <f t="shared" si="33"/>
        <v>1868.8835233693312</v>
      </c>
      <c r="G135" s="131">
        <f t="shared" si="34"/>
        <v>585682.81417853595</v>
      </c>
      <c r="H135" s="54">
        <v>330341.75537109375</v>
      </c>
      <c r="I135" s="124">
        <f t="shared" si="35"/>
        <v>1772.9602893240105</v>
      </c>
      <c r="J135" s="49">
        <f t="shared" si="36"/>
        <v>6.7304665370371941E-2</v>
      </c>
      <c r="K135" s="49">
        <f t="shared" si="37"/>
        <v>5.4103430642484351E-2</v>
      </c>
      <c r="M135" s="131">
        <f t="shared" si="38"/>
        <v>606954.56271566288</v>
      </c>
      <c r="N135" s="124">
        <f t="shared" si="39"/>
        <v>1814.6276634743447</v>
      </c>
      <c r="O135" s="49">
        <f t="shared" si="40"/>
        <v>2.9899169392748393E-2</v>
      </c>
      <c r="P135" s="49">
        <f t="shared" si="41"/>
        <v>2.9899169392748393E-2</v>
      </c>
      <c r="R135" s="131">
        <v>451617</v>
      </c>
      <c r="S135" s="54">
        <v>47877</v>
      </c>
      <c r="T135" s="54">
        <v>125608</v>
      </c>
      <c r="V135" s="124">
        <f t="shared" si="42"/>
        <v>125608</v>
      </c>
      <c r="W135" s="51">
        <f t="shared" si="43"/>
        <v>0</v>
      </c>
      <c r="Y135" s="176">
        <v>2.7698042588650162E-2</v>
      </c>
      <c r="Z135" s="61">
        <v>1.8930150082696828E-2</v>
      </c>
      <c r="AA135" s="117">
        <f t="shared" si="44"/>
        <v>2</v>
      </c>
      <c r="AB135" s="63">
        <f t="shared" si="45"/>
        <v>439.44522737674004</v>
      </c>
      <c r="AC135" s="63">
        <f t="shared" si="45"/>
        <v>46.987519209353337</v>
      </c>
      <c r="AE135" s="124">
        <f t="shared" si="46"/>
        <v>0</v>
      </c>
      <c r="AF135" s="51">
        <v>0</v>
      </c>
      <c r="AG135" s="51">
        <f t="shared" si="47"/>
        <v>0</v>
      </c>
      <c r="AI135" s="124">
        <v>0</v>
      </c>
      <c r="AJ135" s="51">
        <f t="shared" si="48"/>
        <v>0</v>
      </c>
      <c r="AK135" s="51">
        <f t="shared" si="49"/>
        <v>0</v>
      </c>
      <c r="AM135" s="124">
        <f t="shared" si="50"/>
        <v>0</v>
      </c>
      <c r="AN135" s="51">
        <f t="shared" si="51"/>
        <v>0</v>
      </c>
      <c r="AO135" s="51">
        <f t="shared" si="52"/>
        <v>0</v>
      </c>
      <c r="AQ135" s="124">
        <f t="shared" si="53"/>
        <v>451617</v>
      </c>
      <c r="AR135" s="51">
        <f t="shared" si="53"/>
        <v>47877</v>
      </c>
      <c r="AS135" s="51">
        <f t="shared" si="54"/>
        <v>125608</v>
      </c>
      <c r="AU135" s="178">
        <f t="shared" si="55"/>
        <v>625102</v>
      </c>
      <c r="AW135" s="124">
        <f t="shared" si="56"/>
        <v>1350.2109578492584</v>
      </c>
      <c r="AX135" s="51">
        <f t="shared" si="56"/>
        <v>143.13909801656925</v>
      </c>
      <c r="AY135" s="51">
        <f t="shared" si="56"/>
        <v>375.53346750350335</v>
      </c>
      <c r="AZ135" s="65">
        <f t="shared" si="57"/>
        <v>1868.8835233693312</v>
      </c>
      <c r="BB135" s="131">
        <v>439445.2273767399</v>
      </c>
      <c r="BC135" s="54">
        <v>46987.519209353341</v>
      </c>
      <c r="BD135" s="54">
        <v>120521.81612956965</v>
      </c>
      <c r="BE135" s="54">
        <f t="shared" si="58"/>
        <v>606954.56271566288</v>
      </c>
      <c r="BG135" s="122">
        <f t="shared" si="59"/>
        <v>2.7698042588650384E-2</v>
      </c>
      <c r="BH135" s="49">
        <f t="shared" si="59"/>
        <v>1.8930150082696828E-2</v>
      </c>
      <c r="BI135" s="49">
        <f t="shared" si="59"/>
        <v>4.2201354358636145E-2</v>
      </c>
      <c r="BJ135" s="49">
        <f t="shared" si="60"/>
        <v>2.9899169392748393E-2</v>
      </c>
      <c r="BL135" s="131">
        <v>425399</v>
      </c>
      <c r="BM135" s="54">
        <v>44841</v>
      </c>
      <c r="BN135" s="54">
        <v>115442.81417853595</v>
      </c>
      <c r="BO135" s="54">
        <f t="shared" si="61"/>
        <v>585682.81417853595</v>
      </c>
      <c r="BQ135" s="122">
        <f t="shared" si="62"/>
        <v>6.1631550614834607E-2</v>
      </c>
      <c r="BR135" s="49">
        <f t="shared" si="62"/>
        <v>6.7705894159363122E-2</v>
      </c>
      <c r="BS135" s="49">
        <f t="shared" si="62"/>
        <v>8.8053863670919164E-2</v>
      </c>
      <c r="BT135" s="49">
        <f t="shared" si="63"/>
        <v>6.7304665370371941E-2</v>
      </c>
      <c r="BV135" s="122">
        <f t="shared" si="64"/>
        <v>4.8500485279020289E-2</v>
      </c>
      <c r="BW135" s="49">
        <f t="shared" si="64"/>
        <v>5.449969672907673E-2</v>
      </c>
      <c r="BX135" s="49">
        <f t="shared" si="64"/>
        <v>7.4595987099265182E-2</v>
      </c>
      <c r="BY135" s="49">
        <f t="shared" si="32"/>
        <v>5.4103430642484351E-2</v>
      </c>
      <c r="CA135" s="180">
        <v>333288.66207522288</v>
      </c>
      <c r="CB135" s="64">
        <v>338151.79835797142</v>
      </c>
      <c r="CC135" s="64">
        <v>408920.48260120512</v>
      </c>
      <c r="CD135" s="64">
        <v>346396.11047775712</v>
      </c>
      <c r="CF135" s="180">
        <v>331839.48172202305</v>
      </c>
      <c r="CG135" s="64">
        <v>334924.66485475155</v>
      </c>
      <c r="CH135" s="64">
        <v>406660.42960579821</v>
      </c>
      <c r="CI135" s="64">
        <v>344434.69655704667</v>
      </c>
      <c r="CK135" s="163">
        <v>334478.84375</v>
      </c>
      <c r="CL135" s="60">
        <v>330341.75537109375</v>
      </c>
    </row>
    <row r="136" spans="1:90">
      <c r="A136" s="9" t="s">
        <v>296</v>
      </c>
      <c r="B136" s="23" t="s">
        <v>297</v>
      </c>
      <c r="D136" s="131">
        <v>657645</v>
      </c>
      <c r="E136" s="54">
        <v>405949.8125</v>
      </c>
      <c r="F136" s="124">
        <f t="shared" si="33"/>
        <v>1620.0155283973681</v>
      </c>
      <c r="G136" s="131">
        <f t="shared" si="34"/>
        <v>615538.44945245096</v>
      </c>
      <c r="H136" s="54">
        <v>400514.66493988037</v>
      </c>
      <c r="I136" s="124">
        <f t="shared" si="35"/>
        <v>1536.8686925479917</v>
      </c>
      <c r="J136" s="49">
        <f t="shared" si="36"/>
        <v>6.8406044472127947E-2</v>
      </c>
      <c r="K136" s="49">
        <f t="shared" si="37"/>
        <v>5.4101457237395012E-2</v>
      </c>
      <c r="M136" s="131">
        <f t="shared" si="38"/>
        <v>650968.51213022205</v>
      </c>
      <c r="N136" s="124">
        <f t="shared" si="39"/>
        <v>1603.5689439571352</v>
      </c>
      <c r="O136" s="49">
        <f t="shared" si="40"/>
        <v>1.0256237813915048E-2</v>
      </c>
      <c r="P136" s="49">
        <f t="shared" si="41"/>
        <v>1.0256237813915048E-2</v>
      </c>
      <c r="R136" s="131">
        <v>470118</v>
      </c>
      <c r="S136" s="54">
        <v>56956</v>
      </c>
      <c r="T136" s="54">
        <v>130571</v>
      </c>
      <c r="V136" s="124">
        <f t="shared" si="42"/>
        <v>130571</v>
      </c>
      <c r="W136" s="51">
        <f t="shared" si="43"/>
        <v>0</v>
      </c>
      <c r="Y136" s="176">
        <v>3.5480024878777883E-3</v>
      </c>
      <c r="Z136" s="61">
        <v>3.3990992692692901E-2</v>
      </c>
      <c r="AA136" s="117">
        <f t="shared" si="44"/>
        <v>2</v>
      </c>
      <c r="AB136" s="63">
        <f t="shared" si="45"/>
        <v>468.45591724017083</v>
      </c>
      <c r="AC136" s="63">
        <f t="shared" si="45"/>
        <v>55.083651987795989</v>
      </c>
      <c r="AE136" s="124">
        <f t="shared" si="46"/>
        <v>0</v>
      </c>
      <c r="AF136" s="51">
        <v>0</v>
      </c>
      <c r="AG136" s="51">
        <f t="shared" si="47"/>
        <v>0</v>
      </c>
      <c r="AI136" s="124">
        <v>0</v>
      </c>
      <c r="AJ136" s="51">
        <f t="shared" si="48"/>
        <v>0</v>
      </c>
      <c r="AK136" s="51">
        <f t="shared" si="49"/>
        <v>0</v>
      </c>
      <c r="AM136" s="124">
        <f t="shared" si="50"/>
        <v>0</v>
      </c>
      <c r="AN136" s="51">
        <f t="shared" si="51"/>
        <v>0</v>
      </c>
      <c r="AO136" s="51">
        <f t="shared" si="52"/>
        <v>0</v>
      </c>
      <c r="AQ136" s="124">
        <f t="shared" si="53"/>
        <v>470118</v>
      </c>
      <c r="AR136" s="51">
        <f t="shared" si="53"/>
        <v>56956</v>
      </c>
      <c r="AS136" s="51">
        <f t="shared" si="54"/>
        <v>130571</v>
      </c>
      <c r="AU136" s="178">
        <f t="shared" si="55"/>
        <v>657645</v>
      </c>
      <c r="AW136" s="124">
        <f t="shared" si="56"/>
        <v>1158.0692625643226</v>
      </c>
      <c r="AX136" s="51">
        <f t="shared" si="56"/>
        <v>140.30305778254302</v>
      </c>
      <c r="AY136" s="51">
        <f t="shared" si="56"/>
        <v>321.64320805050255</v>
      </c>
      <c r="AZ136" s="65">
        <f t="shared" si="57"/>
        <v>1620.0155283973681</v>
      </c>
      <c r="BB136" s="131">
        <v>468455.9172401707</v>
      </c>
      <c r="BC136" s="54">
        <v>55083.651987796002</v>
      </c>
      <c r="BD136" s="54">
        <v>127428.94290225532</v>
      </c>
      <c r="BE136" s="54">
        <f t="shared" si="58"/>
        <v>650968.51213022205</v>
      </c>
      <c r="BG136" s="122">
        <f t="shared" si="59"/>
        <v>3.5480024878780103E-3</v>
      </c>
      <c r="BH136" s="49">
        <f t="shared" si="59"/>
        <v>3.3990992692692679E-2</v>
      </c>
      <c r="BI136" s="49">
        <f t="shared" si="59"/>
        <v>2.4657326869256035E-2</v>
      </c>
      <c r="BJ136" s="49">
        <f t="shared" si="60"/>
        <v>1.0256237813915048E-2</v>
      </c>
      <c r="BL136" s="131">
        <v>442369</v>
      </c>
      <c r="BM136" s="54">
        <v>53289</v>
      </c>
      <c r="BN136" s="54">
        <v>119880.44945245098</v>
      </c>
      <c r="BO136" s="54">
        <f t="shared" si="61"/>
        <v>615538.44945245096</v>
      </c>
      <c r="BQ136" s="122">
        <f t="shared" si="62"/>
        <v>6.2728174894714606E-2</v>
      </c>
      <c r="BR136" s="49">
        <f t="shared" si="62"/>
        <v>6.881345118129456E-2</v>
      </c>
      <c r="BS136" s="49">
        <f t="shared" si="62"/>
        <v>8.9176763987603325E-2</v>
      </c>
      <c r="BT136" s="49">
        <f t="shared" si="63"/>
        <v>6.8406044472127947E-2</v>
      </c>
      <c r="BV136" s="122">
        <f t="shared" si="64"/>
        <v>4.8499607054572014E-2</v>
      </c>
      <c r="BW136" s="49">
        <f t="shared" si="64"/>
        <v>5.4503409293022997E-2</v>
      </c>
      <c r="BX136" s="49">
        <f t="shared" si="64"/>
        <v>7.4594083446702264E-2</v>
      </c>
      <c r="BY136" s="49">
        <f t="shared" si="32"/>
        <v>5.4101457237395012E-2</v>
      </c>
      <c r="CA136" s="180">
        <v>355291.25399818132</v>
      </c>
      <c r="CB136" s="64">
        <v>396416.67177206586</v>
      </c>
      <c r="CC136" s="64">
        <v>432355.78837387805</v>
      </c>
      <c r="CD136" s="64">
        <v>371515.38928464602</v>
      </c>
      <c r="CF136" s="180">
        <v>351926.19923251926</v>
      </c>
      <c r="CG136" s="64">
        <v>391858.88811880024</v>
      </c>
      <c r="CH136" s="64">
        <v>428739.98251774284</v>
      </c>
      <c r="CI136" s="64">
        <v>367763.05492712295</v>
      </c>
      <c r="CK136" s="163">
        <v>405949.8125</v>
      </c>
      <c r="CL136" s="60">
        <v>400514.66493988037</v>
      </c>
    </row>
    <row r="137" spans="1:90">
      <c r="A137" s="9" t="s">
        <v>298</v>
      </c>
      <c r="B137" s="23" t="s">
        <v>299</v>
      </c>
      <c r="D137" s="131">
        <v>519514.23680332524</v>
      </c>
      <c r="E137" s="54">
        <v>324502.875</v>
      </c>
      <c r="F137" s="124">
        <f t="shared" si="33"/>
        <v>1600.9541881665155</v>
      </c>
      <c r="G137" s="131">
        <f t="shared" si="34"/>
        <v>487051.60462462553</v>
      </c>
      <c r="H137" s="54">
        <v>320670.83752441406</v>
      </c>
      <c r="I137" s="124">
        <f t="shared" si="35"/>
        <v>1518.8521924371878</v>
      </c>
      <c r="J137" s="49">
        <f t="shared" si="36"/>
        <v>6.6651319635254946E-2</v>
      </c>
      <c r="K137" s="49">
        <f t="shared" si="37"/>
        <v>5.4055289999999756E-2</v>
      </c>
      <c r="M137" s="131">
        <f t="shared" si="38"/>
        <v>518248.04400018428</v>
      </c>
      <c r="N137" s="124">
        <f t="shared" si="39"/>
        <v>1597.0522418335563</v>
      </c>
      <c r="O137" s="49">
        <f t="shared" si="40"/>
        <v>2.4432177174613656E-3</v>
      </c>
      <c r="P137" s="49">
        <f t="shared" si="41"/>
        <v>2.4432177174613656E-3</v>
      </c>
      <c r="R137" s="131">
        <v>380317</v>
      </c>
      <c r="S137" s="54">
        <v>41056</v>
      </c>
      <c r="T137" s="54">
        <v>98018</v>
      </c>
      <c r="V137" s="124">
        <f t="shared" si="42"/>
        <v>98018</v>
      </c>
      <c r="W137" s="51">
        <f t="shared" si="43"/>
        <v>123.23680332524236</v>
      </c>
      <c r="Y137" s="176">
        <v>5.078032152854961E-3</v>
      </c>
      <c r="Z137" s="61">
        <v>-1.4573250047992259E-3</v>
      </c>
      <c r="AA137" s="117">
        <f t="shared" si="44"/>
        <v>3</v>
      </c>
      <c r="AB137" s="63">
        <f t="shared" si="45"/>
        <v>378.39549550731834</v>
      </c>
      <c r="AC137" s="63">
        <f t="shared" si="45"/>
        <v>41.115919257228867</v>
      </c>
      <c r="AE137" s="124">
        <f t="shared" si="46"/>
        <v>0</v>
      </c>
      <c r="AF137" s="51">
        <v>0</v>
      </c>
      <c r="AG137" s="51">
        <f t="shared" si="47"/>
        <v>123.23680332524236</v>
      </c>
      <c r="AI137" s="124">
        <v>0</v>
      </c>
      <c r="AJ137" s="51">
        <f t="shared" si="48"/>
        <v>59.831935397037014</v>
      </c>
      <c r="AK137" s="51">
        <f t="shared" si="49"/>
        <v>63.404867928205348</v>
      </c>
      <c r="AM137" s="124">
        <f t="shared" si="50"/>
        <v>57.190616447790887</v>
      </c>
      <c r="AN137" s="51">
        <f t="shared" si="51"/>
        <v>6.2142514804144575</v>
      </c>
      <c r="AO137" s="51">
        <f t="shared" si="52"/>
        <v>0</v>
      </c>
      <c r="AQ137" s="124">
        <f t="shared" si="53"/>
        <v>380374</v>
      </c>
      <c r="AR137" s="51">
        <f t="shared" si="53"/>
        <v>41122</v>
      </c>
      <c r="AS137" s="51">
        <f t="shared" si="54"/>
        <v>98018</v>
      </c>
      <c r="AU137" s="178">
        <f t="shared" si="55"/>
        <v>519514</v>
      </c>
      <c r="AW137" s="124">
        <f t="shared" si="56"/>
        <v>1172.1745146325745</v>
      </c>
      <c r="AX137" s="51">
        <f t="shared" si="56"/>
        <v>126.72306832412502</v>
      </c>
      <c r="AY137" s="51">
        <f t="shared" si="56"/>
        <v>302.05587546797545</v>
      </c>
      <c r="AZ137" s="65">
        <f t="shared" si="57"/>
        <v>1600.9534584246749</v>
      </c>
      <c r="BB137" s="131">
        <v>378395.49550731835</v>
      </c>
      <c r="BC137" s="54">
        <v>41115.919257228867</v>
      </c>
      <c r="BD137" s="54">
        <v>98736.629235637098</v>
      </c>
      <c r="BE137" s="54">
        <f t="shared" si="58"/>
        <v>518248.04400018428</v>
      </c>
      <c r="BG137" s="122">
        <f t="shared" si="59"/>
        <v>5.2286681955053815E-3</v>
      </c>
      <c r="BH137" s="49">
        <f t="shared" si="59"/>
        <v>1.4789266252535072E-4</v>
      </c>
      <c r="BI137" s="49">
        <f t="shared" si="59"/>
        <v>-7.2782435576372873E-3</v>
      </c>
      <c r="BJ137" s="49">
        <f t="shared" si="60"/>
        <v>2.4427607869856871E-3</v>
      </c>
      <c r="BL137" s="131">
        <v>358441</v>
      </c>
      <c r="BM137" s="54">
        <v>38474</v>
      </c>
      <c r="BN137" s="54">
        <v>90136.604624625543</v>
      </c>
      <c r="BO137" s="54">
        <f t="shared" si="61"/>
        <v>487051.60462462553</v>
      </c>
      <c r="BQ137" s="122">
        <f t="shared" si="62"/>
        <v>6.118998663657349E-2</v>
      </c>
      <c r="BR137" s="49">
        <f t="shared" si="62"/>
        <v>6.8825700473046814E-2</v>
      </c>
      <c r="BS137" s="49">
        <f t="shared" si="62"/>
        <v>8.7438343259063078E-2</v>
      </c>
      <c r="BT137" s="49">
        <f t="shared" si="63"/>
        <v>6.6650833437646773E-2</v>
      </c>
      <c r="BV137" s="122">
        <f t="shared" si="64"/>
        <v>4.8658449597008158E-2</v>
      </c>
      <c r="BW137" s="49">
        <f t="shared" si="64"/>
        <v>5.6203993688223708E-2</v>
      </c>
      <c r="BX137" s="49">
        <f t="shared" si="64"/>
        <v>7.4596840749238558E-2</v>
      </c>
      <c r="BY137" s="49">
        <f t="shared" si="64"/>
        <v>5.4054809543873539E-2</v>
      </c>
      <c r="CA137" s="180">
        <v>286986.68360961811</v>
      </c>
      <c r="CB137" s="64">
        <v>295896.06499603135</v>
      </c>
      <c r="CC137" s="64">
        <v>335005.15818685043</v>
      </c>
      <c r="CD137" s="64">
        <v>295770.2565100707</v>
      </c>
      <c r="CF137" s="180">
        <v>285160.54028213018</v>
      </c>
      <c r="CG137" s="64">
        <v>293012.98653425538</v>
      </c>
      <c r="CH137" s="64">
        <v>333028.20016050863</v>
      </c>
      <c r="CI137" s="64">
        <v>293683.17786576197</v>
      </c>
      <c r="CK137" s="163">
        <v>324502.875</v>
      </c>
      <c r="CL137" s="60">
        <v>320670.83752441406</v>
      </c>
    </row>
    <row r="138" spans="1:90">
      <c r="A138" s="9" t="s">
        <v>300</v>
      </c>
      <c r="B138" s="23" t="s">
        <v>301</v>
      </c>
      <c r="D138" s="131">
        <v>335610.42025779985</v>
      </c>
      <c r="E138" s="54">
        <v>219498.4375</v>
      </c>
      <c r="F138" s="124">
        <f t="shared" ref="F138:F200" si="65">D138/E138 * 1000</f>
        <v>1528.9877416908712</v>
      </c>
      <c r="G138" s="131">
        <f t="shared" ref="G138:G200" si="66">BO138</f>
        <v>315840.05296745314</v>
      </c>
      <c r="H138" s="54">
        <v>217734.17114257813</v>
      </c>
      <c r="I138" s="124">
        <f t="shared" ref="I138:I200" si="67">G138/H138 * 1000</f>
        <v>1450.5764130180223</v>
      </c>
      <c r="J138" s="49">
        <f t="shared" ref="J138:J200" si="68">D138/G138-1</f>
        <v>6.2596137204878222E-2</v>
      </c>
      <c r="K138" s="49">
        <f t="shared" ref="K138:K200" si="69">F138/I138-1</f>
        <v>5.4055289999999978E-2</v>
      </c>
      <c r="M138" s="131">
        <f t="shared" ref="M138:M200" si="70">BE138</f>
        <v>322787.776156131</v>
      </c>
      <c r="N138" s="124">
        <f t="shared" ref="N138:N200" si="71">M138/E138 * 1000</f>
        <v>1470.5698128540482</v>
      </c>
      <c r="O138" s="49">
        <f t="shared" ref="O138:O200" si="72">D138/M138-1</f>
        <v>3.9724689250520306E-2</v>
      </c>
      <c r="P138" s="49">
        <f t="shared" ref="P138:P200" si="73">F138/N138-1</f>
        <v>3.9724689250520306E-2</v>
      </c>
      <c r="R138" s="131">
        <v>251704</v>
      </c>
      <c r="S138" s="54">
        <v>27212</v>
      </c>
      <c r="T138" s="54">
        <v>55468</v>
      </c>
      <c r="V138" s="124">
        <f t="shared" ref="V138:V200" si="74">ROUND(T138,0)</f>
        <v>55468</v>
      </c>
      <c r="W138" s="51">
        <f t="shared" ref="W138:W200" si="75">D138-SUM(R138:T138)</f>
        <v>1226.4202577998512</v>
      </c>
      <c r="Y138" s="176">
        <v>5.2639459760059459E-2</v>
      </c>
      <c r="Z138" s="61">
        <v>8.7546011422154901E-3</v>
      </c>
      <c r="AA138" s="117">
        <f t="shared" ref="AA138:AA200" si="76">IF(AND(Y138&lt;0,Z138&gt;0),1,IF(AND(Y138&gt;0,Z138&gt;0),2,IF(AND(Y138&gt;0,Z138&lt;0),3,IF(AND(Y138&lt;0,Z138&lt;0),4,5))))</f>
        <v>2</v>
      </c>
      <c r="AB138" s="63">
        <f t="shared" ref="AB138:AC200" si="77">R138/(1+Y138)/1000</f>
        <v>239.11700978545292</v>
      </c>
      <c r="AC138" s="63">
        <f t="shared" si="77"/>
        <v>26.975837303926824</v>
      </c>
      <c r="AE138" s="124">
        <f t="shared" ref="AE138:AE200" si="78">IF(AA138=1,MIN(W138,-1*Y138*R138),0)</f>
        <v>0</v>
      </c>
      <c r="AF138" s="51">
        <v>0</v>
      </c>
      <c r="AG138" s="51">
        <f t="shared" ref="AG138:AG200" si="79">W138-AE138-AF138</f>
        <v>1226.4202577998512</v>
      </c>
      <c r="AI138" s="124">
        <v>0</v>
      </c>
      <c r="AJ138" s="51">
        <f t="shared" ref="AJ138:AJ200" si="80">IF(AA138=3,MIN(W138,-1*Z138*S138),0)</f>
        <v>0</v>
      </c>
      <c r="AK138" s="51">
        <f t="shared" ref="AK138:AK200" si="81">AG138-AI138-AJ138</f>
        <v>1226.4202577998512</v>
      </c>
      <c r="AM138" s="124">
        <f t="shared" ref="AM138:AM200" si="82">AK138*AB138/(AB138+AC138)</f>
        <v>1102.0887934161578</v>
      </c>
      <c r="AN138" s="51">
        <f t="shared" ref="AN138:AN200" si="83">AK138*AC138/(AB138+AC138)</f>
        <v>124.33146438369334</v>
      </c>
      <c r="AO138" s="51">
        <f t="shared" ref="AO138:AO200" si="84">W138-SUM(AE138:AF138)-SUM(AI138:AJ138)-SUM(AM138:AN138)</f>
        <v>0</v>
      </c>
      <c r="AQ138" s="124">
        <f t="shared" ref="AQ138:AR200" si="85">ROUND(R138+AE138+AI138+AM138,0)</f>
        <v>252806</v>
      </c>
      <c r="AR138" s="51">
        <f t="shared" si="85"/>
        <v>27336</v>
      </c>
      <c r="AS138" s="51">
        <f t="shared" ref="AS138:AS200" si="86">V138</f>
        <v>55468</v>
      </c>
      <c r="AU138" s="178">
        <f t="shared" ref="AU138:AU200" si="87">SUM(AQ138:AT138)</f>
        <v>335610</v>
      </c>
      <c r="AW138" s="124">
        <f t="shared" ref="AW138:AY200" si="88">AQ138/$E138 * 1000</f>
        <v>1151.7439617309349</v>
      </c>
      <c r="AX138" s="51">
        <f t="shared" si="88"/>
        <v>124.53847194242555</v>
      </c>
      <c r="AY138" s="51">
        <f t="shared" si="88"/>
        <v>252.70339338975933</v>
      </c>
      <c r="AZ138" s="65">
        <f t="shared" ref="AZ138:AZ200" si="89">AU138/$E138 * 1000</f>
        <v>1528.9858270631198</v>
      </c>
      <c r="BB138" s="131">
        <v>239117.00978545292</v>
      </c>
      <c r="BC138" s="54">
        <v>26975.837303926819</v>
      </c>
      <c r="BD138" s="54">
        <v>56694.929066751261</v>
      </c>
      <c r="BE138" s="54">
        <f t="shared" ref="BE138:BE200" si="90">SUM(BB138:BD138)</f>
        <v>322787.776156131</v>
      </c>
      <c r="BG138" s="122">
        <f t="shared" ref="BG138:BI200" si="91">AQ138/BB138-1</f>
        <v>5.724808212861765E-2</v>
      </c>
      <c r="BH138" s="49">
        <f t="shared" si="91"/>
        <v>1.335130739466428E-2</v>
      </c>
      <c r="BI138" s="49">
        <f t="shared" si="91"/>
        <v>-2.1640896054507919E-2</v>
      </c>
      <c r="BJ138" s="49">
        <f t="shared" ref="BJ138:BJ200" si="92">AU138/BE138-1</f>
        <v>3.9723387287339262E-2</v>
      </c>
      <c r="BL138" s="131">
        <v>239039</v>
      </c>
      <c r="BM138" s="54">
        <v>25598</v>
      </c>
      <c r="BN138" s="54">
        <v>51203.05296745315</v>
      </c>
      <c r="BO138" s="54">
        <f t="shared" ref="BO138:BO200" si="93">SUM(BL138:BN138)</f>
        <v>315840.05296745314</v>
      </c>
      <c r="BQ138" s="122">
        <f t="shared" ref="BQ138:BS200" si="94">AQ138/BL138-1</f>
        <v>5.7593112420985637E-2</v>
      </c>
      <c r="BR138" s="49">
        <f t="shared" si="94"/>
        <v>6.7895929369482078E-2</v>
      </c>
      <c r="BS138" s="49">
        <f t="shared" si="94"/>
        <v>8.3294780005751523E-2</v>
      </c>
      <c r="BT138" s="49">
        <f t="shared" ref="BT138:BT200" si="95">AU138/BO138-1</f>
        <v>6.2594806601631747E-2</v>
      </c>
      <c r="BV138" s="122">
        <f t="shared" ref="BV138:BY200" si="96">AW138/(BL138*1000/$H138) - 1</f>
        <v>4.9092478114258764E-2</v>
      </c>
      <c r="BW138" s="49">
        <f t="shared" si="96"/>
        <v>5.9312483934184312E-2</v>
      </c>
      <c r="BX138" s="49">
        <f t="shared" si="96"/>
        <v>7.4587562964469001E-2</v>
      </c>
      <c r="BY138" s="49">
        <f t="shared" si="96"/>
        <v>5.4053970091766157E-2</v>
      </c>
      <c r="CA138" s="180">
        <v>181353.63250287034</v>
      </c>
      <c r="CB138" s="64">
        <v>194135.12460387763</v>
      </c>
      <c r="CC138" s="64">
        <v>192361.17160807509</v>
      </c>
      <c r="CD138" s="64">
        <v>184218.78183100326</v>
      </c>
      <c r="CF138" s="180">
        <v>180716.62763287048</v>
      </c>
      <c r="CG138" s="64">
        <v>192318.03477417084</v>
      </c>
      <c r="CH138" s="64">
        <v>191374.73467999368</v>
      </c>
      <c r="CI138" s="64">
        <v>183393.10427316761</v>
      </c>
      <c r="CK138" s="163">
        <v>219498.4375</v>
      </c>
      <c r="CL138" s="60">
        <v>217734.17114257813</v>
      </c>
    </row>
    <row r="139" spans="1:90">
      <c r="A139" s="9" t="s">
        <v>302</v>
      </c>
      <c r="B139" s="23" t="s">
        <v>303</v>
      </c>
      <c r="D139" s="131">
        <v>623094</v>
      </c>
      <c r="E139" s="54">
        <v>334416.6875</v>
      </c>
      <c r="F139" s="124">
        <f t="shared" si="65"/>
        <v>1863.2263977556443</v>
      </c>
      <c r="G139" s="131">
        <f t="shared" si="66"/>
        <v>584579.05842520564</v>
      </c>
      <c r="H139" s="54">
        <v>330855.16479873657</v>
      </c>
      <c r="I139" s="124">
        <f t="shared" si="67"/>
        <v>1766.873002513993</v>
      </c>
      <c r="J139" s="49">
        <f t="shared" si="68"/>
        <v>6.588491499943494E-2</v>
      </c>
      <c r="K139" s="49">
        <f t="shared" si="69"/>
        <v>5.4533288529823531E-2</v>
      </c>
      <c r="M139" s="131">
        <f t="shared" si="70"/>
        <v>605499.70724891429</v>
      </c>
      <c r="N139" s="124">
        <f t="shared" si="71"/>
        <v>1810.6145114212168</v>
      </c>
      <c r="O139" s="49">
        <f t="shared" si="72"/>
        <v>2.905747523979052E-2</v>
      </c>
      <c r="P139" s="49">
        <f t="shared" si="73"/>
        <v>2.905747523979052E-2</v>
      </c>
      <c r="R139" s="131">
        <v>439773</v>
      </c>
      <c r="S139" s="54">
        <v>47696</v>
      </c>
      <c r="T139" s="54">
        <v>135625</v>
      </c>
      <c r="V139" s="124">
        <f t="shared" si="74"/>
        <v>135625</v>
      </c>
      <c r="W139" s="51">
        <f t="shared" si="75"/>
        <v>0</v>
      </c>
      <c r="Y139" s="176">
        <v>1.7477950821370047E-2</v>
      </c>
      <c r="Z139" s="61">
        <v>-8.5892972458668781E-3</v>
      </c>
      <c r="AA139" s="117">
        <f t="shared" si="76"/>
        <v>3</v>
      </c>
      <c r="AB139" s="63">
        <f t="shared" si="77"/>
        <v>432.21870276892832</v>
      </c>
      <c r="AC139" s="63">
        <f t="shared" si="77"/>
        <v>48.109224428887835</v>
      </c>
      <c r="AE139" s="124">
        <f t="shared" si="78"/>
        <v>0</v>
      </c>
      <c r="AF139" s="51">
        <v>0</v>
      </c>
      <c r="AG139" s="51">
        <f t="shared" si="79"/>
        <v>0</v>
      </c>
      <c r="AI139" s="124">
        <v>0</v>
      </c>
      <c r="AJ139" s="51">
        <f t="shared" si="80"/>
        <v>0</v>
      </c>
      <c r="AK139" s="51">
        <f t="shared" si="81"/>
        <v>0</v>
      </c>
      <c r="AM139" s="124">
        <f t="shared" si="82"/>
        <v>0</v>
      </c>
      <c r="AN139" s="51">
        <f t="shared" si="83"/>
        <v>0</v>
      </c>
      <c r="AO139" s="51">
        <f t="shared" si="84"/>
        <v>0</v>
      </c>
      <c r="AQ139" s="124">
        <f t="shared" si="85"/>
        <v>439773</v>
      </c>
      <c r="AR139" s="51">
        <f t="shared" si="85"/>
        <v>47696</v>
      </c>
      <c r="AS139" s="51">
        <f t="shared" si="86"/>
        <v>135625</v>
      </c>
      <c r="AU139" s="178">
        <f t="shared" si="87"/>
        <v>623094</v>
      </c>
      <c r="AW139" s="124">
        <f t="shared" si="88"/>
        <v>1315.0450214898442</v>
      </c>
      <c r="AX139" s="51">
        <f t="shared" si="88"/>
        <v>142.62446158581724</v>
      </c>
      <c r="AY139" s="51">
        <f t="shared" si="88"/>
        <v>405.55691467998287</v>
      </c>
      <c r="AZ139" s="65">
        <f t="shared" si="89"/>
        <v>1863.2263977556443</v>
      </c>
      <c r="BB139" s="131">
        <v>432218.70276892831</v>
      </c>
      <c r="BC139" s="54">
        <v>48109.224428887836</v>
      </c>
      <c r="BD139" s="54">
        <v>125171.78005109821</v>
      </c>
      <c r="BE139" s="54">
        <f t="shared" si="90"/>
        <v>605499.70724891429</v>
      </c>
      <c r="BG139" s="122">
        <f t="shared" si="91"/>
        <v>1.7477950821370047E-2</v>
      </c>
      <c r="BH139" s="49">
        <f t="shared" si="91"/>
        <v>-8.5892972458668781E-3</v>
      </c>
      <c r="BI139" s="49">
        <f t="shared" si="91"/>
        <v>8.3510995406748556E-2</v>
      </c>
      <c r="BJ139" s="49">
        <f t="shared" si="92"/>
        <v>2.905747523979052E-2</v>
      </c>
      <c r="BL139" s="131">
        <v>414964</v>
      </c>
      <c r="BM139" s="54">
        <v>44749</v>
      </c>
      <c r="BN139" s="54">
        <v>124866.05842520563</v>
      </c>
      <c r="BO139" s="54">
        <f t="shared" si="93"/>
        <v>584579.05842520564</v>
      </c>
      <c r="BQ139" s="122">
        <f t="shared" si="94"/>
        <v>5.9785909139105975E-2</v>
      </c>
      <c r="BR139" s="49">
        <f t="shared" si="94"/>
        <v>6.585622025073179E-2</v>
      </c>
      <c r="BS139" s="49">
        <f t="shared" si="94"/>
        <v>8.6163859983126923E-2</v>
      </c>
      <c r="BT139" s="49">
        <f t="shared" si="95"/>
        <v>6.588491499943494E-2</v>
      </c>
      <c r="BV139" s="122">
        <f t="shared" si="96"/>
        <v>4.8499236807965085E-2</v>
      </c>
      <c r="BW139" s="49">
        <f t="shared" si="96"/>
        <v>5.4504899378905236E-2</v>
      </c>
      <c r="BX139" s="49">
        <f t="shared" si="96"/>
        <v>7.4596263660285489E-2</v>
      </c>
      <c r="BY139" s="49">
        <f t="shared" si="96"/>
        <v>5.4533288529823754E-2</v>
      </c>
      <c r="CA139" s="180">
        <v>327807.84542744904</v>
      </c>
      <c r="CB139" s="64">
        <v>346224.29598277912</v>
      </c>
      <c r="CC139" s="64">
        <v>424697.42284267506</v>
      </c>
      <c r="CD139" s="64">
        <v>345565.8073447941</v>
      </c>
      <c r="CF139" s="180">
        <v>327075.03830108448</v>
      </c>
      <c r="CG139" s="64">
        <v>343270.580221474</v>
      </c>
      <c r="CH139" s="64">
        <v>422253.49899127334</v>
      </c>
      <c r="CI139" s="64">
        <v>344067.17203678028</v>
      </c>
      <c r="CK139" s="163">
        <v>334416.6875</v>
      </c>
      <c r="CL139" s="60">
        <v>330855.16479873657</v>
      </c>
    </row>
    <row r="140" spans="1:90">
      <c r="A140" s="9" t="s">
        <v>304</v>
      </c>
      <c r="B140" s="23" t="s">
        <v>305</v>
      </c>
      <c r="D140" s="131">
        <v>368096.12465703388</v>
      </c>
      <c r="E140" s="54">
        <v>226818.96875</v>
      </c>
      <c r="F140" s="124">
        <f t="shared" si="65"/>
        <v>1622.8630554384965</v>
      </c>
      <c r="G140" s="131">
        <f t="shared" si="66"/>
        <v>347088.57194204396</v>
      </c>
      <c r="H140" s="54">
        <v>225435.25415039063</v>
      </c>
      <c r="I140" s="124">
        <f t="shared" si="67"/>
        <v>1539.6375036820857</v>
      </c>
      <c r="J140" s="49">
        <f t="shared" si="68"/>
        <v>6.0525048685549088E-2</v>
      </c>
      <c r="K140" s="49">
        <f t="shared" si="69"/>
        <v>5.4055289999999756E-2</v>
      </c>
      <c r="M140" s="131">
        <f t="shared" si="70"/>
        <v>354397.20616241987</v>
      </c>
      <c r="N140" s="124">
        <f t="shared" si="71"/>
        <v>1562.4672315349283</v>
      </c>
      <c r="O140" s="49">
        <f t="shared" si="72"/>
        <v>3.8654137945816069E-2</v>
      </c>
      <c r="P140" s="49">
        <f t="shared" si="73"/>
        <v>3.8654137945815847E-2</v>
      </c>
      <c r="R140" s="131">
        <v>269793</v>
      </c>
      <c r="S140" s="54">
        <v>30843</v>
      </c>
      <c r="T140" s="54">
        <v>66286</v>
      </c>
      <c r="V140" s="124">
        <f t="shared" si="74"/>
        <v>66286</v>
      </c>
      <c r="W140" s="51">
        <f t="shared" si="75"/>
        <v>1174.1246570338844</v>
      </c>
      <c r="Y140" s="176">
        <v>4.9873751509548203E-2</v>
      </c>
      <c r="Z140" s="61">
        <v>0.10747918782878796</v>
      </c>
      <c r="AA140" s="117">
        <f t="shared" si="76"/>
        <v>2</v>
      </c>
      <c r="AB140" s="63">
        <f t="shared" si="77"/>
        <v>256.97661229465109</v>
      </c>
      <c r="AC140" s="63">
        <f t="shared" si="77"/>
        <v>27.849733285252679</v>
      </c>
      <c r="AE140" s="124">
        <f t="shared" si="78"/>
        <v>0</v>
      </c>
      <c r="AF140" s="51">
        <v>0</v>
      </c>
      <c r="AG140" s="51">
        <f t="shared" si="79"/>
        <v>1174.1246570338844</v>
      </c>
      <c r="AI140" s="124">
        <v>0</v>
      </c>
      <c r="AJ140" s="51">
        <f t="shared" si="80"/>
        <v>0</v>
      </c>
      <c r="AK140" s="51">
        <f t="shared" si="81"/>
        <v>1174.1246570338844</v>
      </c>
      <c r="AM140" s="124">
        <f t="shared" si="82"/>
        <v>1059.321166944309</v>
      </c>
      <c r="AN140" s="51">
        <f t="shared" si="83"/>
        <v>114.80349008957539</v>
      </c>
      <c r="AO140" s="51">
        <f t="shared" si="84"/>
        <v>0</v>
      </c>
      <c r="AQ140" s="124">
        <f t="shared" si="85"/>
        <v>270852</v>
      </c>
      <c r="AR140" s="51">
        <f t="shared" si="85"/>
        <v>30958</v>
      </c>
      <c r="AS140" s="51">
        <f t="shared" si="86"/>
        <v>66286</v>
      </c>
      <c r="AU140" s="178">
        <f t="shared" si="87"/>
        <v>368096</v>
      </c>
      <c r="AW140" s="124">
        <f t="shared" si="88"/>
        <v>1194.1329311770799</v>
      </c>
      <c r="AX140" s="51">
        <f t="shared" si="88"/>
        <v>136.48770281696292</v>
      </c>
      <c r="AY140" s="51">
        <f t="shared" si="88"/>
        <v>292.24187185623117</v>
      </c>
      <c r="AZ140" s="65">
        <f t="shared" si="89"/>
        <v>1622.8625058502741</v>
      </c>
      <c r="BB140" s="131">
        <v>256976.61229465101</v>
      </c>
      <c r="BC140" s="54">
        <v>27849.733285252678</v>
      </c>
      <c r="BD140" s="54">
        <v>69570.860582516165</v>
      </c>
      <c r="BE140" s="54">
        <f t="shared" si="90"/>
        <v>354397.20616241987</v>
      </c>
      <c r="BG140" s="122">
        <f t="shared" si="91"/>
        <v>5.3994749099732786E-2</v>
      </c>
      <c r="BH140" s="49">
        <f t="shared" si="91"/>
        <v>0.11160849128825401</v>
      </c>
      <c r="BI140" s="49">
        <f t="shared" si="91"/>
        <v>-4.7216040667199755E-2</v>
      </c>
      <c r="BJ140" s="49">
        <f t="shared" si="92"/>
        <v>3.8653786201976903E-2</v>
      </c>
      <c r="BL140" s="131">
        <v>256464</v>
      </c>
      <c r="BM140" s="54">
        <v>29316</v>
      </c>
      <c r="BN140" s="54">
        <v>61308.571942043927</v>
      </c>
      <c r="BO140" s="54">
        <f t="shared" si="93"/>
        <v>347088.57194204396</v>
      </c>
      <c r="BQ140" s="122">
        <f t="shared" si="94"/>
        <v>5.6101441137937469E-2</v>
      </c>
      <c r="BR140" s="49">
        <f t="shared" si="94"/>
        <v>5.6010369763951351E-2</v>
      </c>
      <c r="BS140" s="49">
        <f t="shared" si="94"/>
        <v>8.118649481285134E-2</v>
      </c>
      <c r="BT140" s="49">
        <f t="shared" si="95"/>
        <v>6.0524689535049969E-2</v>
      </c>
      <c r="BV140" s="122">
        <f t="shared" si="96"/>
        <v>4.9658668777122328E-2</v>
      </c>
      <c r="BW140" s="49">
        <f t="shared" si="96"/>
        <v>4.9568152986253944E-2</v>
      </c>
      <c r="BX140" s="49">
        <f t="shared" si="96"/>
        <v>7.4590690475948795E-2</v>
      </c>
      <c r="BY140" s="49">
        <f t="shared" si="96"/>
        <v>5.4054933040506903E-2</v>
      </c>
      <c r="CA140" s="180">
        <v>194898.89970492572</v>
      </c>
      <c r="CB140" s="64">
        <v>200424.23078857525</v>
      </c>
      <c r="CC140" s="64">
        <v>236048.13466965177</v>
      </c>
      <c r="CD140" s="64">
        <v>202258.6554577986</v>
      </c>
      <c r="CF140" s="180">
        <v>194851.74681401526</v>
      </c>
      <c r="CG140" s="64">
        <v>199455.2931858245</v>
      </c>
      <c r="CH140" s="64">
        <v>235130.53671713147</v>
      </c>
      <c r="CI140" s="64">
        <v>201864.80974601288</v>
      </c>
      <c r="CK140" s="163">
        <v>226818.96875</v>
      </c>
      <c r="CL140" s="60">
        <v>225435.25415039063</v>
      </c>
    </row>
    <row r="141" spans="1:90">
      <c r="A141" s="9" t="s">
        <v>306</v>
      </c>
      <c r="B141" s="23" t="s">
        <v>307</v>
      </c>
      <c r="D141" s="131">
        <v>353964.94742046401</v>
      </c>
      <c r="E141" s="54">
        <v>198247.3125</v>
      </c>
      <c r="F141" s="124">
        <f t="shared" si="65"/>
        <v>1785.4716059289026</v>
      </c>
      <c r="G141" s="131">
        <f t="shared" si="66"/>
        <v>332800.36901520169</v>
      </c>
      <c r="H141" s="54">
        <v>196403.9951171875</v>
      </c>
      <c r="I141" s="124">
        <f t="shared" si="67"/>
        <v>1694.4684287945934</v>
      </c>
      <c r="J141" s="49">
        <f t="shared" si="68"/>
        <v>6.3595417480728722E-2</v>
      </c>
      <c r="K141" s="49">
        <f t="shared" si="69"/>
        <v>5.3706032870170839E-2</v>
      </c>
      <c r="M141" s="131">
        <f t="shared" si="70"/>
        <v>339224.48859748995</v>
      </c>
      <c r="N141" s="124">
        <f t="shared" si="71"/>
        <v>1711.1177161480559</v>
      </c>
      <c r="O141" s="49">
        <f t="shared" si="72"/>
        <v>4.3453404215945346E-2</v>
      </c>
      <c r="P141" s="49">
        <f t="shared" si="73"/>
        <v>4.3453404215945346E-2</v>
      </c>
      <c r="R141" s="131">
        <v>265003</v>
      </c>
      <c r="S141" s="54">
        <v>27753</v>
      </c>
      <c r="T141" s="54">
        <v>60364</v>
      </c>
      <c r="V141" s="124">
        <f t="shared" si="74"/>
        <v>60364</v>
      </c>
      <c r="W141" s="51">
        <f t="shared" si="75"/>
        <v>844.9474204640137</v>
      </c>
      <c r="Y141" s="176">
        <v>4.7139969621893263E-2</v>
      </c>
      <c r="Z141" s="61">
        <v>8.75714976656079E-2</v>
      </c>
      <c r="AA141" s="117">
        <f t="shared" si="76"/>
        <v>2</v>
      </c>
      <c r="AB141" s="63">
        <f t="shared" si="77"/>
        <v>253.07313987421247</v>
      </c>
      <c r="AC141" s="63">
        <f t="shared" si="77"/>
        <v>25.518322298414191</v>
      </c>
      <c r="AE141" s="124">
        <f t="shared" si="78"/>
        <v>0</v>
      </c>
      <c r="AF141" s="51">
        <v>0</v>
      </c>
      <c r="AG141" s="51">
        <f t="shared" si="79"/>
        <v>844.9474204640137</v>
      </c>
      <c r="AI141" s="124">
        <v>0</v>
      </c>
      <c r="AJ141" s="51">
        <f t="shared" si="80"/>
        <v>0</v>
      </c>
      <c r="AK141" s="51">
        <f t="shared" si="81"/>
        <v>844.9474204640137</v>
      </c>
      <c r="AM141" s="124">
        <f t="shared" si="82"/>
        <v>767.5522252471053</v>
      </c>
      <c r="AN141" s="51">
        <f t="shared" si="83"/>
        <v>77.395195216908391</v>
      </c>
      <c r="AO141" s="51">
        <f t="shared" si="84"/>
        <v>0</v>
      </c>
      <c r="AQ141" s="124">
        <f t="shared" si="85"/>
        <v>265771</v>
      </c>
      <c r="AR141" s="51">
        <f t="shared" si="85"/>
        <v>27830</v>
      </c>
      <c r="AS141" s="51">
        <f t="shared" si="86"/>
        <v>60364</v>
      </c>
      <c r="AU141" s="178">
        <f t="shared" si="87"/>
        <v>353965</v>
      </c>
      <c r="AW141" s="124">
        <f t="shared" si="88"/>
        <v>1340.6032931720072</v>
      </c>
      <c r="AX141" s="51">
        <f t="shared" si="88"/>
        <v>140.38021322483249</v>
      </c>
      <c r="AY141" s="51">
        <f t="shared" si="88"/>
        <v>304.48836475399889</v>
      </c>
      <c r="AZ141" s="65">
        <f t="shared" si="89"/>
        <v>1785.4718711508383</v>
      </c>
      <c r="BB141" s="131">
        <v>253073.13987421247</v>
      </c>
      <c r="BC141" s="54">
        <v>25518.322298414187</v>
      </c>
      <c r="BD141" s="54">
        <v>60633.026424863332</v>
      </c>
      <c r="BE141" s="54">
        <f t="shared" si="90"/>
        <v>339224.48859748995</v>
      </c>
      <c r="BG141" s="122">
        <f t="shared" si="91"/>
        <v>5.0174665442958011E-2</v>
      </c>
      <c r="BH141" s="49">
        <f t="shared" si="91"/>
        <v>9.0588937413392134E-2</v>
      </c>
      <c r="BI141" s="49">
        <f t="shared" si="91"/>
        <v>-4.4369618461435056E-3</v>
      </c>
      <c r="BJ141" s="49">
        <f t="shared" si="92"/>
        <v>4.3453559215179682E-2</v>
      </c>
      <c r="BL141" s="131">
        <v>250855</v>
      </c>
      <c r="BM141" s="54">
        <v>26294</v>
      </c>
      <c r="BN141" s="54">
        <v>55651.369015201664</v>
      </c>
      <c r="BO141" s="54">
        <f t="shared" si="93"/>
        <v>332800.36901520169</v>
      </c>
      <c r="BQ141" s="122">
        <f t="shared" si="94"/>
        <v>5.9460644595483503E-2</v>
      </c>
      <c r="BR141" s="49">
        <f t="shared" si="94"/>
        <v>5.8416368753327674E-2</v>
      </c>
      <c r="BS141" s="49">
        <f t="shared" si="94"/>
        <v>8.4681312754606886E-2</v>
      </c>
      <c r="BT141" s="49">
        <f t="shared" si="95"/>
        <v>6.3595575471947718E-2</v>
      </c>
      <c r="BV141" s="122">
        <f t="shared" si="96"/>
        <v>4.9609705392519077E-2</v>
      </c>
      <c r="BW141" s="49">
        <f t="shared" si="96"/>
        <v>4.8575139300210735E-2</v>
      </c>
      <c r="BX141" s="49">
        <f t="shared" si="96"/>
        <v>7.4595870014431354E-2</v>
      </c>
      <c r="BY141" s="49">
        <f t="shared" si="96"/>
        <v>5.370618939237648E-2</v>
      </c>
      <c r="CA141" s="180">
        <v>191938.38717820722</v>
      </c>
      <c r="CB141" s="64">
        <v>183645.92814190063</v>
      </c>
      <c r="CC141" s="64">
        <v>205722.80789870696</v>
      </c>
      <c r="CD141" s="64">
        <v>193599.40701858484</v>
      </c>
      <c r="CF141" s="180">
        <v>191342.82251082279</v>
      </c>
      <c r="CG141" s="64">
        <v>182155.03887402648</v>
      </c>
      <c r="CH141" s="64">
        <v>204795.77010514907</v>
      </c>
      <c r="CI141" s="64">
        <v>192837.35497723814</v>
      </c>
      <c r="CK141" s="163">
        <v>198247.3125</v>
      </c>
      <c r="CL141" s="60">
        <v>196403.9951171875</v>
      </c>
    </row>
    <row r="142" spans="1:90">
      <c r="A142" s="9" t="s">
        <v>308</v>
      </c>
      <c r="B142" s="23" t="s">
        <v>309</v>
      </c>
      <c r="D142" s="131">
        <v>564660</v>
      </c>
      <c r="E142" s="54">
        <v>331104.6875</v>
      </c>
      <c r="F142" s="124">
        <f t="shared" si="65"/>
        <v>1705.3820779870414</v>
      </c>
      <c r="G142" s="131">
        <f t="shared" si="66"/>
        <v>528581.24657216948</v>
      </c>
      <c r="H142" s="54">
        <v>324833.74938964844</v>
      </c>
      <c r="I142" s="124">
        <f t="shared" si="67"/>
        <v>1627.2362325816073</v>
      </c>
      <c r="J142" s="49">
        <f t="shared" si="68"/>
        <v>6.8255833255152165E-2</v>
      </c>
      <c r="K142" s="49">
        <f t="shared" si="69"/>
        <v>4.8023663584147114E-2</v>
      </c>
      <c r="M142" s="131">
        <f t="shared" si="70"/>
        <v>532439.60637365282</v>
      </c>
      <c r="N142" s="124">
        <f t="shared" si="71"/>
        <v>1608.0702764851458</v>
      </c>
      <c r="O142" s="49">
        <f t="shared" si="72"/>
        <v>6.051464474214141E-2</v>
      </c>
      <c r="P142" s="49">
        <f t="shared" si="73"/>
        <v>6.051464474214141E-2</v>
      </c>
      <c r="R142" s="131">
        <v>400656</v>
      </c>
      <c r="S142" s="54">
        <v>49013</v>
      </c>
      <c r="T142" s="54">
        <v>114991</v>
      </c>
      <c r="V142" s="124">
        <f t="shared" si="74"/>
        <v>114991</v>
      </c>
      <c r="W142" s="51">
        <f t="shared" si="75"/>
        <v>0</v>
      </c>
      <c r="Y142" s="176">
        <v>6.4968874480074046E-2</v>
      </c>
      <c r="Z142" s="61">
        <v>7.7886025071567389E-3</v>
      </c>
      <c r="AA142" s="117">
        <f t="shared" si="76"/>
        <v>2</v>
      </c>
      <c r="AB142" s="63">
        <f t="shared" si="77"/>
        <v>376.21381206620083</v>
      </c>
      <c r="AC142" s="63">
        <f t="shared" si="77"/>
        <v>48.63420748961282</v>
      </c>
      <c r="AE142" s="124">
        <f t="shared" si="78"/>
        <v>0</v>
      </c>
      <c r="AF142" s="51">
        <v>0</v>
      </c>
      <c r="AG142" s="51">
        <f t="shared" si="79"/>
        <v>0</v>
      </c>
      <c r="AI142" s="124">
        <v>0</v>
      </c>
      <c r="AJ142" s="51">
        <f t="shared" si="80"/>
        <v>0</v>
      </c>
      <c r="AK142" s="51">
        <f t="shared" si="81"/>
        <v>0</v>
      </c>
      <c r="AM142" s="124">
        <f t="shared" si="82"/>
        <v>0</v>
      </c>
      <c r="AN142" s="51">
        <f t="shared" si="83"/>
        <v>0</v>
      </c>
      <c r="AO142" s="51">
        <f t="shared" si="84"/>
        <v>0</v>
      </c>
      <c r="AQ142" s="124">
        <f t="shared" si="85"/>
        <v>400656</v>
      </c>
      <c r="AR142" s="51">
        <f t="shared" si="85"/>
        <v>49013</v>
      </c>
      <c r="AS142" s="51">
        <f t="shared" si="86"/>
        <v>114991</v>
      </c>
      <c r="AU142" s="178">
        <f t="shared" si="87"/>
        <v>564660</v>
      </c>
      <c r="AW142" s="124">
        <f t="shared" si="88"/>
        <v>1210.0583746643574</v>
      </c>
      <c r="AX142" s="51">
        <f t="shared" si="88"/>
        <v>148.02871070799924</v>
      </c>
      <c r="AY142" s="51">
        <f t="shared" si="88"/>
        <v>347.2949926146847</v>
      </c>
      <c r="AZ142" s="65">
        <f t="shared" si="89"/>
        <v>1705.3820779870414</v>
      </c>
      <c r="BB142" s="131">
        <v>376213.81206620077</v>
      </c>
      <c r="BC142" s="54">
        <v>48634.207489612811</v>
      </c>
      <c r="BD142" s="54">
        <v>107591.58681783918</v>
      </c>
      <c r="BE142" s="54">
        <f t="shared" si="90"/>
        <v>532439.60637365282</v>
      </c>
      <c r="BG142" s="122">
        <f t="shared" si="91"/>
        <v>6.4968874480074268E-2</v>
      </c>
      <c r="BH142" s="49">
        <f t="shared" si="91"/>
        <v>7.7886025071569609E-3</v>
      </c>
      <c r="BI142" s="49">
        <f t="shared" si="91"/>
        <v>6.8773157837039633E-2</v>
      </c>
      <c r="BJ142" s="49">
        <f t="shared" si="92"/>
        <v>6.051464474214141E-2</v>
      </c>
      <c r="BL142" s="131">
        <v>377999</v>
      </c>
      <c r="BM142" s="54">
        <v>45600</v>
      </c>
      <c r="BN142" s="54">
        <v>104982.24657216949</v>
      </c>
      <c r="BO142" s="54">
        <f t="shared" si="93"/>
        <v>528581.24657216948</v>
      </c>
      <c r="BQ142" s="122">
        <f t="shared" si="94"/>
        <v>5.9939312008761902E-2</v>
      </c>
      <c r="BR142" s="49">
        <f t="shared" si="94"/>
        <v>7.4846491228070189E-2</v>
      </c>
      <c r="BS142" s="49">
        <f t="shared" si="94"/>
        <v>9.5337580920884957E-2</v>
      </c>
      <c r="BT142" s="49">
        <f t="shared" si="95"/>
        <v>6.8255833255152165E-2</v>
      </c>
      <c r="BV142" s="122">
        <f t="shared" si="96"/>
        <v>3.9864652611692586E-2</v>
      </c>
      <c r="BW142" s="49">
        <f t="shared" si="96"/>
        <v>5.448949817094273E-2</v>
      </c>
      <c r="BX142" s="49">
        <f t="shared" si="96"/>
        <v>7.4592498053711376E-2</v>
      </c>
      <c r="BY142" s="49">
        <f t="shared" si="96"/>
        <v>4.8023663584147114E-2</v>
      </c>
      <c r="CA142" s="180">
        <v>285332.02835371211</v>
      </c>
      <c r="CB142" s="64">
        <v>350002.40491635917</v>
      </c>
      <c r="CC142" s="64">
        <v>365049.29164095031</v>
      </c>
      <c r="CD142" s="64">
        <v>303869.54813706997</v>
      </c>
      <c r="CF142" s="180">
        <v>281363.40701321821</v>
      </c>
      <c r="CG142" s="64">
        <v>344442.13581613713</v>
      </c>
      <c r="CH142" s="64">
        <v>361375.56901583582</v>
      </c>
      <c r="CI142" s="64">
        <v>299557.86016365362</v>
      </c>
      <c r="CK142" s="163">
        <v>331104.6875</v>
      </c>
      <c r="CL142" s="60">
        <v>324833.74938964844</v>
      </c>
    </row>
    <row r="143" spans="1:90">
      <c r="A143" s="9" t="s">
        <v>310</v>
      </c>
      <c r="B143" s="23" t="s">
        <v>311</v>
      </c>
      <c r="D143" s="131">
        <v>533905</v>
      </c>
      <c r="E143" s="54">
        <v>314321.09375</v>
      </c>
      <c r="F143" s="124">
        <f t="shared" si="65"/>
        <v>1698.5974235144695</v>
      </c>
      <c r="G143" s="131">
        <f t="shared" si="66"/>
        <v>499347.27925977408</v>
      </c>
      <c r="H143" s="54">
        <v>311576.33331298828</v>
      </c>
      <c r="I143" s="124">
        <f t="shared" si="67"/>
        <v>1602.6482947219356</v>
      </c>
      <c r="J143" s="49">
        <f t="shared" si="68"/>
        <v>6.9205785583639878E-2</v>
      </c>
      <c r="K143" s="49">
        <f t="shared" si="69"/>
        <v>5.9869111088519444E-2</v>
      </c>
      <c r="M143" s="131">
        <f t="shared" si="70"/>
        <v>546936.5655334316</v>
      </c>
      <c r="N143" s="124">
        <f t="shared" si="71"/>
        <v>1740.0568285386719</v>
      </c>
      <c r="O143" s="49">
        <f t="shared" si="72"/>
        <v>-2.3826466092501608E-2</v>
      </c>
      <c r="P143" s="49">
        <f t="shared" si="73"/>
        <v>-2.3826466092501497E-2</v>
      </c>
      <c r="R143" s="131">
        <v>378599</v>
      </c>
      <c r="S143" s="54">
        <v>42961</v>
      </c>
      <c r="T143" s="54">
        <v>112345</v>
      </c>
      <c r="V143" s="124">
        <f t="shared" si="74"/>
        <v>112345</v>
      </c>
      <c r="W143" s="51">
        <f t="shared" si="75"/>
        <v>0</v>
      </c>
      <c r="Y143" s="176">
        <v>-4.9047552220647828E-2</v>
      </c>
      <c r="Z143" s="61">
        <v>1.9480635461953444E-2</v>
      </c>
      <c r="AA143" s="117">
        <f t="shared" si="76"/>
        <v>1</v>
      </c>
      <c r="AB143" s="63">
        <f t="shared" si="77"/>
        <v>398.12611123100623</v>
      </c>
      <c r="AC143" s="63">
        <f t="shared" si="77"/>
        <v>42.140084377898212</v>
      </c>
      <c r="AE143" s="124">
        <f t="shared" si="78"/>
        <v>0</v>
      </c>
      <c r="AF143" s="51">
        <v>0</v>
      </c>
      <c r="AG143" s="51">
        <f t="shared" si="79"/>
        <v>0</v>
      </c>
      <c r="AI143" s="124">
        <v>0</v>
      </c>
      <c r="AJ143" s="51">
        <f t="shared" si="80"/>
        <v>0</v>
      </c>
      <c r="AK143" s="51">
        <f t="shared" si="81"/>
        <v>0</v>
      </c>
      <c r="AM143" s="124">
        <f t="shared" si="82"/>
        <v>0</v>
      </c>
      <c r="AN143" s="51">
        <f t="shared" si="83"/>
        <v>0</v>
      </c>
      <c r="AO143" s="51">
        <f t="shared" si="84"/>
        <v>0</v>
      </c>
      <c r="AQ143" s="124">
        <f t="shared" si="85"/>
        <v>378599</v>
      </c>
      <c r="AR143" s="51">
        <f t="shared" si="85"/>
        <v>42961</v>
      </c>
      <c r="AS143" s="51">
        <f t="shared" si="86"/>
        <v>112345</v>
      </c>
      <c r="AU143" s="178">
        <f t="shared" si="87"/>
        <v>533905</v>
      </c>
      <c r="AW143" s="124">
        <f t="shared" si="88"/>
        <v>1204.4975902925701</v>
      </c>
      <c r="AX143" s="51">
        <f t="shared" si="88"/>
        <v>136.67870484750119</v>
      </c>
      <c r="AY143" s="51">
        <f t="shared" si="88"/>
        <v>357.42112837439822</v>
      </c>
      <c r="AZ143" s="65">
        <f t="shared" si="89"/>
        <v>1698.5974235144695</v>
      </c>
      <c r="BB143" s="131">
        <v>398126.11123100627</v>
      </c>
      <c r="BC143" s="54">
        <v>42140.084377898209</v>
      </c>
      <c r="BD143" s="54">
        <v>106670.36992452711</v>
      </c>
      <c r="BE143" s="54">
        <f t="shared" si="90"/>
        <v>546936.5655334316</v>
      </c>
      <c r="BG143" s="122">
        <f t="shared" si="91"/>
        <v>-4.9047552220647939E-2</v>
      </c>
      <c r="BH143" s="49">
        <f t="shared" si="91"/>
        <v>1.9480635461953444E-2</v>
      </c>
      <c r="BI143" s="49">
        <f t="shared" si="91"/>
        <v>5.3197810033731807E-2</v>
      </c>
      <c r="BJ143" s="49">
        <f t="shared" si="92"/>
        <v>-2.3826466092501608E-2</v>
      </c>
      <c r="BL143" s="131">
        <v>355329</v>
      </c>
      <c r="BM143" s="54">
        <v>40385</v>
      </c>
      <c r="BN143" s="54">
        <v>103633.27925977408</v>
      </c>
      <c r="BO143" s="54">
        <f t="shared" si="93"/>
        <v>499347.27925977408</v>
      </c>
      <c r="BQ143" s="122">
        <f t="shared" si="94"/>
        <v>6.5488603519555211E-2</v>
      </c>
      <c r="BR143" s="49">
        <f t="shared" si="94"/>
        <v>6.378605918038871E-2</v>
      </c>
      <c r="BS143" s="49">
        <f t="shared" si="94"/>
        <v>8.4062965125213829E-2</v>
      </c>
      <c r="BT143" s="49">
        <f t="shared" si="95"/>
        <v>6.9205785583639878E-2</v>
      </c>
      <c r="BV143" s="122">
        <f t="shared" si="96"/>
        <v>5.6184388743077518E-2</v>
      </c>
      <c r="BW143" s="49">
        <f t="shared" si="96"/>
        <v>5.4496711609572479E-2</v>
      </c>
      <c r="BX143" s="49">
        <f t="shared" si="96"/>
        <v>7.4596552602890664E-2</v>
      </c>
      <c r="BY143" s="49">
        <f t="shared" si="96"/>
        <v>5.9869111088519444E-2</v>
      </c>
      <c r="CA143" s="180">
        <v>301950.98429328587</v>
      </c>
      <c r="CB143" s="64">
        <v>303266.60260255623</v>
      </c>
      <c r="CC143" s="64">
        <v>361923.67945976171</v>
      </c>
      <c r="CD143" s="64">
        <v>312143.13330336969</v>
      </c>
      <c r="CF143" s="180">
        <v>300803.06048100046</v>
      </c>
      <c r="CG143" s="64">
        <v>300958.6473369181</v>
      </c>
      <c r="CH143" s="64">
        <v>359823.05966977717</v>
      </c>
      <c r="CI143" s="64">
        <v>310558.30153408274</v>
      </c>
      <c r="CK143" s="163">
        <v>314321.09375</v>
      </c>
      <c r="CL143" s="60">
        <v>311576.33331298828</v>
      </c>
    </row>
    <row r="144" spans="1:90">
      <c r="A144" s="9" t="s">
        <v>312</v>
      </c>
      <c r="B144" s="23" t="s">
        <v>313</v>
      </c>
      <c r="D144" s="131">
        <v>628762.43812368892</v>
      </c>
      <c r="E144" s="54">
        <v>406574.1875</v>
      </c>
      <c r="F144" s="124">
        <f t="shared" si="65"/>
        <v>1546.4888265285874</v>
      </c>
      <c r="G144" s="131">
        <f t="shared" si="66"/>
        <v>592533.49106506398</v>
      </c>
      <c r="H144" s="54">
        <v>403858.760597229</v>
      </c>
      <c r="I144" s="124">
        <f t="shared" si="67"/>
        <v>1467.1799868568444</v>
      </c>
      <c r="J144" s="49">
        <f t="shared" si="68"/>
        <v>6.1142446131617456E-2</v>
      </c>
      <c r="K144" s="49">
        <f t="shared" si="69"/>
        <v>5.40552900000002E-2</v>
      </c>
      <c r="M144" s="131">
        <f t="shared" si="70"/>
        <v>611661.96097925398</v>
      </c>
      <c r="N144" s="124">
        <f t="shared" si="71"/>
        <v>1504.4289081417742</v>
      </c>
      <c r="O144" s="49">
        <f t="shared" si="72"/>
        <v>2.7957398424871105E-2</v>
      </c>
      <c r="P144" s="49">
        <f t="shared" si="73"/>
        <v>2.7957398424871105E-2</v>
      </c>
      <c r="R144" s="131">
        <v>455605</v>
      </c>
      <c r="S144" s="54">
        <v>51937</v>
      </c>
      <c r="T144" s="54">
        <v>120346</v>
      </c>
      <c r="V144" s="124">
        <f t="shared" si="74"/>
        <v>120346</v>
      </c>
      <c r="W144" s="51">
        <f t="shared" si="75"/>
        <v>874.43812368891668</v>
      </c>
      <c r="Y144" s="176">
        <v>4.6785139873399162E-2</v>
      </c>
      <c r="Z144" s="61">
        <v>1.4713962602672659E-3</v>
      </c>
      <c r="AA144" s="117">
        <f t="shared" si="76"/>
        <v>2</v>
      </c>
      <c r="AB144" s="63">
        <f t="shared" si="77"/>
        <v>435.24213579789836</v>
      </c>
      <c r="AC144" s="63">
        <f t="shared" si="77"/>
        <v>51.860692371190162</v>
      </c>
      <c r="AE144" s="124">
        <f t="shared" si="78"/>
        <v>0</v>
      </c>
      <c r="AF144" s="51">
        <v>0</v>
      </c>
      <c r="AG144" s="51">
        <f t="shared" si="79"/>
        <v>874.43812368891668</v>
      </c>
      <c r="AI144" s="124">
        <v>0</v>
      </c>
      <c r="AJ144" s="51">
        <f t="shared" si="80"/>
        <v>0</v>
      </c>
      <c r="AK144" s="51">
        <f t="shared" si="81"/>
        <v>874.43812368891668</v>
      </c>
      <c r="AM144" s="124">
        <f t="shared" si="82"/>
        <v>781.33875347846572</v>
      </c>
      <c r="AN144" s="51">
        <f t="shared" si="83"/>
        <v>93.099370210450928</v>
      </c>
      <c r="AO144" s="51">
        <f t="shared" si="84"/>
        <v>0</v>
      </c>
      <c r="AQ144" s="124">
        <f t="shared" si="85"/>
        <v>456386</v>
      </c>
      <c r="AR144" s="51">
        <f t="shared" si="85"/>
        <v>52030</v>
      </c>
      <c r="AS144" s="51">
        <f t="shared" si="86"/>
        <v>120346</v>
      </c>
      <c r="AU144" s="178">
        <f t="shared" si="87"/>
        <v>628762</v>
      </c>
      <c r="AW144" s="124">
        <f t="shared" si="88"/>
        <v>1122.5159245998618</v>
      </c>
      <c r="AX144" s="51">
        <f t="shared" si="88"/>
        <v>127.97172471752158</v>
      </c>
      <c r="AY144" s="51">
        <f t="shared" si="88"/>
        <v>296.00009961281665</v>
      </c>
      <c r="AZ144" s="65">
        <f t="shared" si="89"/>
        <v>1546.4877489301998</v>
      </c>
      <c r="BB144" s="131">
        <v>435242.1357978984</v>
      </c>
      <c r="BC144" s="54">
        <v>51860.692371190162</v>
      </c>
      <c r="BD144" s="54">
        <v>124559.13281016539</v>
      </c>
      <c r="BE144" s="54">
        <f t="shared" si="90"/>
        <v>611661.96097925398</v>
      </c>
      <c r="BG144" s="122">
        <f t="shared" si="91"/>
        <v>4.8579543346234377E-2</v>
      </c>
      <c r="BH144" s="49">
        <f t="shared" si="91"/>
        <v>3.2646619446965452E-3</v>
      </c>
      <c r="BI144" s="49">
        <f t="shared" si="91"/>
        <v>-3.3824358881708205E-2</v>
      </c>
      <c r="BJ144" s="49">
        <f t="shared" si="92"/>
        <v>2.795668214085012E-2</v>
      </c>
      <c r="BL144" s="131">
        <v>432366</v>
      </c>
      <c r="BM144" s="54">
        <v>48924</v>
      </c>
      <c r="BN144" s="54">
        <v>111243.49106506402</v>
      </c>
      <c r="BO144" s="54">
        <f t="shared" si="93"/>
        <v>592533.49106506398</v>
      </c>
      <c r="BQ144" s="122">
        <f t="shared" si="94"/>
        <v>5.5554784603784713E-2</v>
      </c>
      <c r="BR144" s="49">
        <f t="shared" si="94"/>
        <v>6.3486223530373698E-2</v>
      </c>
      <c r="BS144" s="49">
        <f t="shared" si="94"/>
        <v>8.1825092396750732E-2</v>
      </c>
      <c r="BT144" s="49">
        <f t="shared" si="95"/>
        <v>6.1141706724148426E-2</v>
      </c>
      <c r="BV144" s="122">
        <f t="shared" si="96"/>
        <v>4.8504947335250126E-2</v>
      </c>
      <c r="BW144" s="49">
        <f t="shared" si="96"/>
        <v>5.6383413782765901E-2</v>
      </c>
      <c r="BX144" s="49">
        <f t="shared" si="96"/>
        <v>7.4599801046972392E-2</v>
      </c>
      <c r="BY144" s="49">
        <f t="shared" si="96"/>
        <v>5.405455553088423E-2</v>
      </c>
      <c r="CA144" s="180">
        <v>330100.90924137365</v>
      </c>
      <c r="CB144" s="64">
        <v>373222.22335833823</v>
      </c>
      <c r="CC144" s="64">
        <v>422618.76178800582</v>
      </c>
      <c r="CD144" s="64">
        <v>349082.67805487837</v>
      </c>
      <c r="CF144" s="180">
        <v>329955.96278558386</v>
      </c>
      <c r="CG144" s="64">
        <v>371186.26575697609</v>
      </c>
      <c r="CH144" s="64">
        <v>420715.02618207858</v>
      </c>
      <c r="CI144" s="64">
        <v>348197.45850077784</v>
      </c>
      <c r="CK144" s="163">
        <v>406574.1875</v>
      </c>
      <c r="CL144" s="60">
        <v>403858.760597229</v>
      </c>
    </row>
    <row r="145" spans="1:90">
      <c r="A145" s="9" t="s">
        <v>314</v>
      </c>
      <c r="B145" s="23" t="s">
        <v>315</v>
      </c>
      <c r="D145" s="131">
        <v>501740</v>
      </c>
      <c r="E145" s="54">
        <v>250446.09375</v>
      </c>
      <c r="F145" s="124">
        <f t="shared" si="65"/>
        <v>2003.3852095167686</v>
      </c>
      <c r="G145" s="131">
        <f t="shared" si="66"/>
        <v>480778.50962294091</v>
      </c>
      <c r="H145" s="54">
        <v>250220.58605957031</v>
      </c>
      <c r="I145" s="124">
        <f t="shared" si="67"/>
        <v>1921.4186857850352</v>
      </c>
      <c r="J145" s="49">
        <f t="shared" si="68"/>
        <v>4.3599058521768264E-2</v>
      </c>
      <c r="K145" s="49">
        <f t="shared" si="69"/>
        <v>4.2659376812630656E-2</v>
      </c>
      <c r="M145" s="131">
        <f t="shared" si="70"/>
        <v>437224.36995013122</v>
      </c>
      <c r="N145" s="124">
        <f t="shared" si="71"/>
        <v>1745.7823494207771</v>
      </c>
      <c r="O145" s="49">
        <f t="shared" si="72"/>
        <v>0.14755726003385239</v>
      </c>
      <c r="P145" s="49">
        <f t="shared" si="73"/>
        <v>0.14755726003385239</v>
      </c>
      <c r="R145" s="131">
        <v>374980</v>
      </c>
      <c r="S145" s="54">
        <v>38819</v>
      </c>
      <c r="T145" s="54">
        <v>87941</v>
      </c>
      <c r="V145" s="124">
        <f t="shared" si="74"/>
        <v>87941</v>
      </c>
      <c r="W145" s="51">
        <f t="shared" si="75"/>
        <v>0</v>
      </c>
      <c r="Y145" s="176">
        <v>0.1961207583488096</v>
      </c>
      <c r="Z145" s="61">
        <v>7.6244019155601084E-2</v>
      </c>
      <c r="AA145" s="117">
        <f t="shared" si="76"/>
        <v>2</v>
      </c>
      <c r="AB145" s="63">
        <f t="shared" si="77"/>
        <v>313.49677478856137</v>
      </c>
      <c r="AC145" s="63">
        <f t="shared" si="77"/>
        <v>36.068957698326244</v>
      </c>
      <c r="AE145" s="124">
        <f t="shared" si="78"/>
        <v>0</v>
      </c>
      <c r="AF145" s="51">
        <v>0</v>
      </c>
      <c r="AG145" s="51">
        <f t="shared" si="79"/>
        <v>0</v>
      </c>
      <c r="AI145" s="124">
        <v>0</v>
      </c>
      <c r="AJ145" s="51">
        <f t="shared" si="80"/>
        <v>0</v>
      </c>
      <c r="AK145" s="51">
        <f t="shared" si="81"/>
        <v>0</v>
      </c>
      <c r="AM145" s="124">
        <f t="shared" si="82"/>
        <v>0</v>
      </c>
      <c r="AN145" s="51">
        <f t="shared" si="83"/>
        <v>0</v>
      </c>
      <c r="AO145" s="51">
        <f t="shared" si="84"/>
        <v>0</v>
      </c>
      <c r="AQ145" s="124">
        <f t="shared" si="85"/>
        <v>374980</v>
      </c>
      <c r="AR145" s="51">
        <f t="shared" si="85"/>
        <v>38819</v>
      </c>
      <c r="AS145" s="51">
        <f t="shared" si="86"/>
        <v>87941</v>
      </c>
      <c r="AU145" s="178">
        <f t="shared" si="87"/>
        <v>501740</v>
      </c>
      <c r="AW145" s="124">
        <f t="shared" si="88"/>
        <v>1497.2483474799653</v>
      </c>
      <c r="AX145" s="51">
        <f t="shared" si="88"/>
        <v>154.99942290475431</v>
      </c>
      <c r="AY145" s="51">
        <f t="shared" si="88"/>
        <v>351.13743913204877</v>
      </c>
      <c r="AZ145" s="65">
        <f t="shared" si="89"/>
        <v>2003.3852095167686</v>
      </c>
      <c r="BB145" s="131">
        <v>313496.77478856134</v>
      </c>
      <c r="BC145" s="54">
        <v>36068.957698326245</v>
      </c>
      <c r="BD145" s="54">
        <v>87658.637463243605</v>
      </c>
      <c r="BE145" s="54">
        <f t="shared" si="90"/>
        <v>437224.36995013122</v>
      </c>
      <c r="BG145" s="122">
        <f t="shared" si="91"/>
        <v>0.19612075834880982</v>
      </c>
      <c r="BH145" s="49">
        <f t="shared" si="91"/>
        <v>7.6244019155601084E-2</v>
      </c>
      <c r="BI145" s="49">
        <f t="shared" si="91"/>
        <v>3.2211604575167474E-3</v>
      </c>
      <c r="BJ145" s="49">
        <f t="shared" si="92"/>
        <v>0.14755726003385239</v>
      </c>
      <c r="BL145" s="131">
        <v>361958</v>
      </c>
      <c r="BM145" s="54">
        <v>37058</v>
      </c>
      <c r="BN145" s="54">
        <v>81762.509622940939</v>
      </c>
      <c r="BO145" s="54">
        <f t="shared" si="93"/>
        <v>480778.50962294091</v>
      </c>
      <c r="BQ145" s="122">
        <f t="shared" si="94"/>
        <v>3.5976549765442289E-2</v>
      </c>
      <c r="BR145" s="49">
        <f t="shared" si="94"/>
        <v>4.7520103621350396E-2</v>
      </c>
      <c r="BS145" s="49">
        <f t="shared" si="94"/>
        <v>7.5566300564305244E-2</v>
      </c>
      <c r="BT145" s="49">
        <f t="shared" si="95"/>
        <v>4.3599058521768264E-2</v>
      </c>
      <c r="BV145" s="122">
        <f t="shared" si="96"/>
        <v>3.5043731546643864E-2</v>
      </c>
      <c r="BW145" s="49">
        <f t="shared" si="96"/>
        <v>4.6576891308835133E-2</v>
      </c>
      <c r="BX145" s="49">
        <f t="shared" si="96"/>
        <v>7.4597834781060302E-2</v>
      </c>
      <c r="BY145" s="49">
        <f t="shared" si="96"/>
        <v>4.2659376812630656E-2</v>
      </c>
      <c r="CA145" s="180">
        <v>237765.51461918897</v>
      </c>
      <c r="CB145" s="64">
        <v>259574.94917413566</v>
      </c>
      <c r="CC145" s="64">
        <v>297418.45490527002</v>
      </c>
      <c r="CD145" s="64">
        <v>249529.09239066683</v>
      </c>
      <c r="CF145" s="180">
        <v>238251.73266361241</v>
      </c>
      <c r="CG145" s="64">
        <v>258805.59676830054</v>
      </c>
      <c r="CH145" s="64">
        <v>296270.25877088355</v>
      </c>
      <c r="CI145" s="64">
        <v>249454.06424587662</v>
      </c>
      <c r="CK145" s="163">
        <v>250446.09375</v>
      </c>
      <c r="CL145" s="60">
        <v>250220.58605957031</v>
      </c>
    </row>
    <row r="146" spans="1:90">
      <c r="A146" s="9" t="s">
        <v>316</v>
      </c>
      <c r="B146" s="23" t="s">
        <v>317</v>
      </c>
      <c r="D146" s="131">
        <v>388309.19970171928</v>
      </c>
      <c r="E146" s="54">
        <v>231308.875</v>
      </c>
      <c r="F146" s="124">
        <f t="shared" si="65"/>
        <v>1678.7475175853901</v>
      </c>
      <c r="G146" s="131">
        <f t="shared" si="66"/>
        <v>366455.6241556257</v>
      </c>
      <c r="H146" s="54">
        <v>229468.58055114746</v>
      </c>
      <c r="I146" s="124">
        <f t="shared" si="67"/>
        <v>1596.9751644231942</v>
      </c>
      <c r="J146" s="49">
        <f t="shared" si="68"/>
        <v>5.9634984717311434E-2</v>
      </c>
      <c r="K146" s="49">
        <f t="shared" si="69"/>
        <v>5.1204524017586017E-2</v>
      </c>
      <c r="M146" s="131">
        <f t="shared" si="70"/>
        <v>370099.01363296487</v>
      </c>
      <c r="N146" s="124">
        <f t="shared" si="71"/>
        <v>1600.0208104119001</v>
      </c>
      <c r="O146" s="49">
        <f t="shared" si="72"/>
        <v>4.9203552017065944E-2</v>
      </c>
      <c r="P146" s="49">
        <f t="shared" si="73"/>
        <v>4.9203552017065944E-2</v>
      </c>
      <c r="R146" s="131">
        <v>284312</v>
      </c>
      <c r="S146" s="54">
        <v>31636</v>
      </c>
      <c r="T146" s="54">
        <v>70725</v>
      </c>
      <c r="V146" s="124">
        <f t="shared" si="74"/>
        <v>70725</v>
      </c>
      <c r="W146" s="51">
        <f t="shared" si="75"/>
        <v>1636.1997017192771</v>
      </c>
      <c r="Y146" s="176">
        <v>6.9796928395419178E-2</v>
      </c>
      <c r="Z146" s="61">
        <v>-4.9901234876634892E-2</v>
      </c>
      <c r="AA146" s="117">
        <f t="shared" si="76"/>
        <v>3</v>
      </c>
      <c r="AB146" s="63">
        <f t="shared" si="77"/>
        <v>265.76258769637479</v>
      </c>
      <c r="AC146" s="63">
        <f t="shared" si="77"/>
        <v>33.297590904554262</v>
      </c>
      <c r="AE146" s="124">
        <f t="shared" si="78"/>
        <v>0</v>
      </c>
      <c r="AF146" s="51">
        <v>0</v>
      </c>
      <c r="AG146" s="51">
        <f t="shared" si="79"/>
        <v>1636.1997017192771</v>
      </c>
      <c r="AI146" s="124">
        <v>0</v>
      </c>
      <c r="AJ146" s="51">
        <f t="shared" si="80"/>
        <v>1578.6754665572214</v>
      </c>
      <c r="AK146" s="51">
        <f t="shared" si="81"/>
        <v>57.524235162055675</v>
      </c>
      <c r="AM146" s="124">
        <f t="shared" si="82"/>
        <v>51.119442459515788</v>
      </c>
      <c r="AN146" s="51">
        <f t="shared" si="83"/>
        <v>6.4047927025398863</v>
      </c>
      <c r="AO146" s="51">
        <f t="shared" si="84"/>
        <v>0</v>
      </c>
      <c r="AQ146" s="124">
        <f t="shared" si="85"/>
        <v>284363</v>
      </c>
      <c r="AR146" s="51">
        <f t="shared" si="85"/>
        <v>33221</v>
      </c>
      <c r="AS146" s="51">
        <f t="shared" si="86"/>
        <v>70725</v>
      </c>
      <c r="AU146" s="178">
        <f t="shared" si="87"/>
        <v>388309</v>
      </c>
      <c r="AW146" s="124">
        <f t="shared" si="88"/>
        <v>1229.3648481927032</v>
      </c>
      <c r="AX146" s="51">
        <f t="shared" si="88"/>
        <v>143.62181304111223</v>
      </c>
      <c r="AY146" s="51">
        <f t="shared" si="88"/>
        <v>305.75999299637766</v>
      </c>
      <c r="AZ146" s="65">
        <f t="shared" si="89"/>
        <v>1678.7466542301931</v>
      </c>
      <c r="BB146" s="131">
        <v>265762.5876963748</v>
      </c>
      <c r="BC146" s="54">
        <v>33297.590904554265</v>
      </c>
      <c r="BD146" s="54">
        <v>71038.835032035771</v>
      </c>
      <c r="BE146" s="54">
        <f t="shared" si="90"/>
        <v>370099.01363296487</v>
      </c>
      <c r="BG146" s="122">
        <f t="shared" si="91"/>
        <v>6.9988828995281915E-2</v>
      </c>
      <c r="BH146" s="49">
        <f t="shared" si="91"/>
        <v>-2.3001935717754662E-3</v>
      </c>
      <c r="BI146" s="49">
        <f t="shared" si="91"/>
        <v>-4.4177953072321863E-3</v>
      </c>
      <c r="BJ146" s="49">
        <f t="shared" si="92"/>
        <v>4.9203012427086357E-2</v>
      </c>
      <c r="BL146" s="131">
        <v>271718</v>
      </c>
      <c r="BM146" s="54">
        <v>29446</v>
      </c>
      <c r="BN146" s="54">
        <v>65291.624155625672</v>
      </c>
      <c r="BO146" s="54">
        <f t="shared" si="93"/>
        <v>366455.6241556257</v>
      </c>
      <c r="BQ146" s="122">
        <f t="shared" si="94"/>
        <v>4.653721873412886E-2</v>
      </c>
      <c r="BR146" s="49">
        <f t="shared" si="94"/>
        <v>0.12820077429871635</v>
      </c>
      <c r="BS146" s="49">
        <f t="shared" si="94"/>
        <v>8.3217042226176208E-2</v>
      </c>
      <c r="BT146" s="49">
        <f t="shared" si="95"/>
        <v>5.9634439762598968E-2</v>
      </c>
      <c r="BV146" s="122">
        <f t="shared" si="96"/>
        <v>3.8210963919418361E-2</v>
      </c>
      <c r="BW146" s="49">
        <f t="shared" si="96"/>
        <v>0.1192248038689907</v>
      </c>
      <c r="BX146" s="49">
        <f t="shared" si="96"/>
        <v>7.459896257094778E-2</v>
      </c>
      <c r="BY146" s="49">
        <f t="shared" si="96"/>
        <v>5.1203983398535602E-2</v>
      </c>
      <c r="CA146" s="180">
        <v>201562.45139291781</v>
      </c>
      <c r="CB146" s="64">
        <v>239630.44729379349</v>
      </c>
      <c r="CC146" s="64">
        <v>241028.84969387983</v>
      </c>
      <c r="CD146" s="64">
        <v>211219.86173151332</v>
      </c>
      <c r="CF146" s="180">
        <v>201107.7164538108</v>
      </c>
      <c r="CG146" s="64">
        <v>237837.31084935745</v>
      </c>
      <c r="CH146" s="64">
        <v>239643.86116111182</v>
      </c>
      <c r="CI146" s="64">
        <v>210372.55741393063</v>
      </c>
      <c r="CK146" s="163">
        <v>231308.875</v>
      </c>
      <c r="CL146" s="60">
        <v>229468.58055114746</v>
      </c>
    </row>
    <row r="147" spans="1:90">
      <c r="A147" s="9" t="s">
        <v>318</v>
      </c>
      <c r="B147" s="23" t="s">
        <v>319</v>
      </c>
      <c r="D147" s="131">
        <v>211839.34910056464</v>
      </c>
      <c r="E147" s="54">
        <v>134913.28125</v>
      </c>
      <c r="F147" s="124">
        <f t="shared" si="65"/>
        <v>1570.1889920534761</v>
      </c>
      <c r="G147" s="131">
        <f t="shared" si="66"/>
        <v>198938.64049475224</v>
      </c>
      <c r="H147" s="54">
        <v>133545.91546630859</v>
      </c>
      <c r="I147" s="124">
        <f t="shared" si="67"/>
        <v>1489.6647329130865</v>
      </c>
      <c r="J147" s="49">
        <f t="shared" si="68"/>
        <v>6.4847676518392072E-2</v>
      </c>
      <c r="K147" s="49">
        <f t="shared" si="69"/>
        <v>5.40552900000002E-2</v>
      </c>
      <c r="M147" s="131">
        <f t="shared" si="70"/>
        <v>215747.41104836582</v>
      </c>
      <c r="N147" s="124">
        <f t="shared" si="71"/>
        <v>1599.1562064862744</v>
      </c>
      <c r="O147" s="49">
        <f t="shared" si="72"/>
        <v>-1.8114061850434293E-2</v>
      </c>
      <c r="P147" s="49">
        <f t="shared" si="73"/>
        <v>-1.8114061850434293E-2</v>
      </c>
      <c r="R147" s="131">
        <v>158865</v>
      </c>
      <c r="S147" s="54">
        <v>18132</v>
      </c>
      <c r="T147" s="54">
        <v>34688</v>
      </c>
      <c r="V147" s="124">
        <f t="shared" si="74"/>
        <v>34688</v>
      </c>
      <c r="W147" s="51">
        <f t="shared" si="75"/>
        <v>154.34910056463559</v>
      </c>
      <c r="Y147" s="176">
        <v>-6.0955428748310503E-4</v>
      </c>
      <c r="Z147" s="61">
        <v>-3.5885766994376955E-2</v>
      </c>
      <c r="AA147" s="117">
        <f t="shared" si="76"/>
        <v>4</v>
      </c>
      <c r="AB147" s="63">
        <f t="shared" si="77"/>
        <v>158.96189590519543</v>
      </c>
      <c r="AC147" s="63">
        <f t="shared" si="77"/>
        <v>18.806900032451082</v>
      </c>
      <c r="AE147" s="124">
        <f t="shared" si="78"/>
        <v>0</v>
      </c>
      <c r="AF147" s="51">
        <v>0</v>
      </c>
      <c r="AG147" s="51">
        <f t="shared" si="79"/>
        <v>154.34910056463559</v>
      </c>
      <c r="AI147" s="124">
        <v>0</v>
      </c>
      <c r="AJ147" s="51">
        <f t="shared" si="80"/>
        <v>0</v>
      </c>
      <c r="AK147" s="51">
        <f t="shared" si="81"/>
        <v>154.34910056463559</v>
      </c>
      <c r="AM147" s="124">
        <f t="shared" si="82"/>
        <v>138.01986747787933</v>
      </c>
      <c r="AN147" s="51">
        <f t="shared" si="83"/>
        <v>16.329233086756265</v>
      </c>
      <c r="AO147" s="51">
        <f t="shared" si="84"/>
        <v>0</v>
      </c>
      <c r="AQ147" s="124">
        <f t="shared" si="85"/>
        <v>159003</v>
      </c>
      <c r="AR147" s="51">
        <f t="shared" si="85"/>
        <v>18148</v>
      </c>
      <c r="AS147" s="51">
        <f t="shared" si="86"/>
        <v>34688</v>
      </c>
      <c r="AU147" s="178">
        <f t="shared" si="87"/>
        <v>211839</v>
      </c>
      <c r="AW147" s="124">
        <f t="shared" si="88"/>
        <v>1178.5570592220697</v>
      </c>
      <c r="AX147" s="51">
        <f t="shared" si="88"/>
        <v>134.516037500941</v>
      </c>
      <c r="AY147" s="51">
        <f t="shared" si="88"/>
        <v>257.11330773818833</v>
      </c>
      <c r="AZ147" s="65">
        <f t="shared" si="89"/>
        <v>1570.1864044611991</v>
      </c>
      <c r="BB147" s="131">
        <v>158961.89590519547</v>
      </c>
      <c r="BC147" s="54">
        <v>18806.900032451078</v>
      </c>
      <c r="BD147" s="54">
        <v>37978.615110719256</v>
      </c>
      <c r="BE147" s="54">
        <f t="shared" si="90"/>
        <v>215747.41104836582</v>
      </c>
      <c r="BG147" s="122">
        <f t="shared" si="91"/>
        <v>2.5857828739694888E-4</v>
      </c>
      <c r="BH147" s="49">
        <f t="shared" si="91"/>
        <v>-3.5035015409990655E-2</v>
      </c>
      <c r="BI147" s="49">
        <f t="shared" si="91"/>
        <v>-8.6643894231690832E-2</v>
      </c>
      <c r="BJ147" s="49">
        <f t="shared" si="92"/>
        <v>-1.8115679948945695E-2</v>
      </c>
      <c r="BL147" s="131">
        <v>149981</v>
      </c>
      <c r="BM147" s="54">
        <v>17005</v>
      </c>
      <c r="BN147" s="54">
        <v>31952.640494752231</v>
      </c>
      <c r="BO147" s="54">
        <f t="shared" si="93"/>
        <v>198938.64049475224</v>
      </c>
      <c r="BQ147" s="122">
        <f t="shared" si="94"/>
        <v>6.0154286209586516E-2</v>
      </c>
      <c r="BR147" s="49">
        <f t="shared" si="94"/>
        <v>6.7215524845633645E-2</v>
      </c>
      <c r="BS147" s="49">
        <f t="shared" si="94"/>
        <v>8.5606681103460369E-2</v>
      </c>
      <c r="BT147" s="49">
        <f t="shared" si="95"/>
        <v>6.4845921703119647E-2</v>
      </c>
      <c r="BV147" s="122">
        <f t="shared" si="96"/>
        <v>4.940946788654399E-2</v>
      </c>
      <c r="BW147" s="49">
        <f t="shared" si="96"/>
        <v>5.639913983907463E-2</v>
      </c>
      <c r="BX147" s="49">
        <f t="shared" si="96"/>
        <v>7.4603899045725397E-2</v>
      </c>
      <c r="BY147" s="49">
        <f t="shared" si="96"/>
        <v>5.4053552970036334E-2</v>
      </c>
      <c r="CA147" s="180">
        <v>120561.54966899459</v>
      </c>
      <c r="CB147" s="64">
        <v>135346.30417870588</v>
      </c>
      <c r="CC147" s="64">
        <v>128858.27743339527</v>
      </c>
      <c r="CD147" s="64">
        <v>123129.5860079235</v>
      </c>
      <c r="CF147" s="180">
        <v>119115.18737138886</v>
      </c>
      <c r="CG147" s="64">
        <v>133957.82266200136</v>
      </c>
      <c r="CH147" s="64">
        <v>127901.22693377167</v>
      </c>
      <c r="CI147" s="64">
        <v>121738.83334913955</v>
      </c>
      <c r="CK147" s="163">
        <v>134913.28125</v>
      </c>
      <c r="CL147" s="60">
        <v>133545.91546630859</v>
      </c>
    </row>
    <row r="148" spans="1:90">
      <c r="A148" s="9" t="s">
        <v>320</v>
      </c>
      <c r="B148" s="23" t="s">
        <v>321</v>
      </c>
      <c r="D148" s="131">
        <v>535723</v>
      </c>
      <c r="E148" s="54">
        <v>319712.5625</v>
      </c>
      <c r="F148" s="124">
        <f t="shared" si="65"/>
        <v>1675.6395050945175</v>
      </c>
      <c r="G148" s="131">
        <f t="shared" si="66"/>
        <v>506394.19523135666</v>
      </c>
      <c r="H148" s="54">
        <v>317709.16668701172</v>
      </c>
      <c r="I148" s="124">
        <f t="shared" si="67"/>
        <v>1593.8923025479662</v>
      </c>
      <c r="J148" s="49">
        <f t="shared" si="68"/>
        <v>5.7916945029837574E-2</v>
      </c>
      <c r="K148" s="49">
        <f t="shared" si="69"/>
        <v>5.128778300508241E-2</v>
      </c>
      <c r="M148" s="131">
        <f t="shared" si="70"/>
        <v>509886.40572685923</v>
      </c>
      <c r="N148" s="124">
        <f t="shared" si="71"/>
        <v>1594.8275592919788</v>
      </c>
      <c r="O148" s="49">
        <f t="shared" si="72"/>
        <v>5.0671274979982917E-2</v>
      </c>
      <c r="P148" s="49">
        <f t="shared" si="73"/>
        <v>5.0671274979982917E-2</v>
      </c>
      <c r="R148" s="131">
        <v>395680</v>
      </c>
      <c r="S148" s="54">
        <v>44221</v>
      </c>
      <c r="T148" s="54">
        <v>95822</v>
      </c>
      <c r="V148" s="124">
        <f t="shared" si="74"/>
        <v>95822</v>
      </c>
      <c r="W148" s="51">
        <f t="shared" si="75"/>
        <v>0</v>
      </c>
      <c r="Y148" s="176">
        <v>5.0178677048023257E-2</v>
      </c>
      <c r="Z148" s="61">
        <v>1.2245223919899351E-2</v>
      </c>
      <c r="AA148" s="117">
        <f t="shared" si="76"/>
        <v>2</v>
      </c>
      <c r="AB148" s="63">
        <f t="shared" si="77"/>
        <v>376.77398013091261</v>
      </c>
      <c r="AC148" s="63">
        <f t="shared" si="77"/>
        <v>43.686054480706822</v>
      </c>
      <c r="AE148" s="124">
        <f t="shared" si="78"/>
        <v>0</v>
      </c>
      <c r="AF148" s="51">
        <v>0</v>
      </c>
      <c r="AG148" s="51">
        <f t="shared" si="79"/>
        <v>0</v>
      </c>
      <c r="AI148" s="124">
        <v>0</v>
      </c>
      <c r="AJ148" s="51">
        <f t="shared" si="80"/>
        <v>0</v>
      </c>
      <c r="AK148" s="51">
        <f t="shared" si="81"/>
        <v>0</v>
      </c>
      <c r="AM148" s="124">
        <f t="shared" si="82"/>
        <v>0</v>
      </c>
      <c r="AN148" s="51">
        <f t="shared" si="83"/>
        <v>0</v>
      </c>
      <c r="AO148" s="51">
        <f t="shared" si="84"/>
        <v>0</v>
      </c>
      <c r="AQ148" s="124">
        <f t="shared" si="85"/>
        <v>395680</v>
      </c>
      <c r="AR148" s="51">
        <f t="shared" si="85"/>
        <v>44221</v>
      </c>
      <c r="AS148" s="51">
        <f t="shared" si="86"/>
        <v>95822</v>
      </c>
      <c r="AU148" s="178">
        <f t="shared" si="87"/>
        <v>535723</v>
      </c>
      <c r="AW148" s="124">
        <f t="shared" si="88"/>
        <v>1237.6116750182439</v>
      </c>
      <c r="AX148" s="51">
        <f t="shared" si="88"/>
        <v>138.31486524712332</v>
      </c>
      <c r="AY148" s="51">
        <f t="shared" si="88"/>
        <v>299.71296482915022</v>
      </c>
      <c r="AZ148" s="65">
        <f t="shared" si="89"/>
        <v>1675.6395050945175</v>
      </c>
      <c r="BB148" s="131">
        <v>376773.98013091262</v>
      </c>
      <c r="BC148" s="54">
        <v>43686.054480706815</v>
      </c>
      <c r="BD148" s="54">
        <v>89426.371115239788</v>
      </c>
      <c r="BE148" s="54">
        <f t="shared" si="90"/>
        <v>509886.40572685923</v>
      </c>
      <c r="BG148" s="122">
        <f t="shared" si="91"/>
        <v>5.0178677048023257E-2</v>
      </c>
      <c r="BH148" s="49">
        <f t="shared" si="91"/>
        <v>1.2245223919899573E-2</v>
      </c>
      <c r="BI148" s="49">
        <f t="shared" si="91"/>
        <v>7.1518376570580688E-2</v>
      </c>
      <c r="BJ148" s="49">
        <f t="shared" si="92"/>
        <v>5.0671274979982917E-2</v>
      </c>
      <c r="BL148" s="131">
        <v>376110</v>
      </c>
      <c r="BM148" s="54">
        <v>41673</v>
      </c>
      <c r="BN148" s="54">
        <v>88611.195231356629</v>
      </c>
      <c r="BO148" s="54">
        <f t="shared" si="93"/>
        <v>506394.19523135666</v>
      </c>
      <c r="BQ148" s="122">
        <f t="shared" si="94"/>
        <v>5.2032650022599825E-2</v>
      </c>
      <c r="BR148" s="49">
        <f t="shared" si="94"/>
        <v>6.1142706308641159E-2</v>
      </c>
      <c r="BS148" s="49">
        <f t="shared" si="94"/>
        <v>8.1375775936850303E-2</v>
      </c>
      <c r="BT148" s="49">
        <f t="shared" si="95"/>
        <v>5.7916945029837574E-2</v>
      </c>
      <c r="BV148" s="122">
        <f t="shared" si="96"/>
        <v>4.544036040563415E-2</v>
      </c>
      <c r="BW148" s="49">
        <f t="shared" si="96"/>
        <v>5.4493330887861902E-2</v>
      </c>
      <c r="BX148" s="49">
        <f t="shared" si="96"/>
        <v>7.4599615235379835E-2</v>
      </c>
      <c r="BY148" s="49">
        <f t="shared" si="96"/>
        <v>5.128778300508241E-2</v>
      </c>
      <c r="CA148" s="180">
        <v>285756.87689727137</v>
      </c>
      <c r="CB148" s="64">
        <v>314392.37768642837</v>
      </c>
      <c r="CC148" s="64">
        <v>303416.22793341236</v>
      </c>
      <c r="CD148" s="64">
        <v>290998.17116295284</v>
      </c>
      <c r="CF148" s="180">
        <v>284459.45993781579</v>
      </c>
      <c r="CG148" s="64">
        <v>312866.83985272388</v>
      </c>
      <c r="CH148" s="64">
        <v>301590.18811221962</v>
      </c>
      <c r="CI148" s="64">
        <v>289532.88148832077</v>
      </c>
      <c r="CK148" s="163">
        <v>319712.5625</v>
      </c>
      <c r="CL148" s="60">
        <v>317709.16668701172</v>
      </c>
    </row>
    <row r="149" spans="1:90">
      <c r="A149" s="9" t="s">
        <v>322</v>
      </c>
      <c r="B149" s="23" t="s">
        <v>323</v>
      </c>
      <c r="D149" s="131">
        <v>377389.92421182181</v>
      </c>
      <c r="E149" s="54">
        <v>227708.875</v>
      </c>
      <c r="F149" s="124">
        <f t="shared" si="65"/>
        <v>1657.3351574980193</v>
      </c>
      <c r="G149" s="131">
        <f t="shared" si="66"/>
        <v>354917.2404259211</v>
      </c>
      <c r="H149" s="54">
        <v>225725.25122070313</v>
      </c>
      <c r="I149" s="124">
        <f t="shared" si="67"/>
        <v>1572.3417672881462</v>
      </c>
      <c r="J149" s="49">
        <f t="shared" si="68"/>
        <v>6.331809567473301E-2</v>
      </c>
      <c r="K149" s="49">
        <f t="shared" si="69"/>
        <v>5.4055289999999756E-2</v>
      </c>
      <c r="M149" s="131">
        <f t="shared" si="70"/>
        <v>382265.53340417863</v>
      </c>
      <c r="N149" s="124">
        <f t="shared" si="71"/>
        <v>1678.7467480315759</v>
      </c>
      <c r="O149" s="49">
        <f t="shared" si="72"/>
        <v>-1.2754509016123405E-2</v>
      </c>
      <c r="P149" s="49">
        <f t="shared" si="73"/>
        <v>-1.2754509016123405E-2</v>
      </c>
      <c r="R149" s="131">
        <v>285352</v>
      </c>
      <c r="S149" s="54">
        <v>29279</v>
      </c>
      <c r="T149" s="54">
        <v>62594</v>
      </c>
      <c r="V149" s="124">
        <f t="shared" si="74"/>
        <v>62594</v>
      </c>
      <c r="W149" s="51">
        <f t="shared" si="75"/>
        <v>164.92421182180988</v>
      </c>
      <c r="Y149" s="176">
        <v>-2.9051063567570035E-3</v>
      </c>
      <c r="Z149" s="61">
        <v>-4.1880000779445092E-2</v>
      </c>
      <c r="AA149" s="117">
        <f t="shared" si="76"/>
        <v>4</v>
      </c>
      <c r="AB149" s="63">
        <f t="shared" si="77"/>
        <v>286.18339319476843</v>
      </c>
      <c r="AC149" s="63">
        <f t="shared" si="77"/>
        <v>30.558802680059813</v>
      </c>
      <c r="AE149" s="124">
        <f t="shared" si="78"/>
        <v>0</v>
      </c>
      <c r="AF149" s="51">
        <v>0</v>
      </c>
      <c r="AG149" s="51">
        <f t="shared" si="79"/>
        <v>164.92421182180988</v>
      </c>
      <c r="AI149" s="124">
        <v>0</v>
      </c>
      <c r="AJ149" s="51">
        <f t="shared" si="80"/>
        <v>0</v>
      </c>
      <c r="AK149" s="51">
        <f t="shared" si="81"/>
        <v>164.92421182180988</v>
      </c>
      <c r="AM149" s="124">
        <f t="shared" si="82"/>
        <v>149.01257607556167</v>
      </c>
      <c r="AN149" s="51">
        <f t="shared" si="83"/>
        <v>15.911635746248232</v>
      </c>
      <c r="AO149" s="51">
        <f t="shared" si="84"/>
        <v>0</v>
      </c>
      <c r="AQ149" s="124">
        <f t="shared" si="85"/>
        <v>285501</v>
      </c>
      <c r="AR149" s="51">
        <f t="shared" si="85"/>
        <v>29295</v>
      </c>
      <c r="AS149" s="51">
        <f t="shared" si="86"/>
        <v>62594</v>
      </c>
      <c r="AU149" s="178">
        <f t="shared" si="87"/>
        <v>377390</v>
      </c>
      <c r="AW149" s="124">
        <f t="shared" si="88"/>
        <v>1253.7982983755026</v>
      </c>
      <c r="AX149" s="51">
        <f t="shared" si="88"/>
        <v>128.65111208335645</v>
      </c>
      <c r="AY149" s="51">
        <f t="shared" si="88"/>
        <v>274.88607986842851</v>
      </c>
      <c r="AZ149" s="65">
        <f t="shared" si="89"/>
        <v>1657.3354903272875</v>
      </c>
      <c r="BB149" s="131">
        <v>286183.3931947684</v>
      </c>
      <c r="BC149" s="54">
        <v>30558.802680059813</v>
      </c>
      <c r="BD149" s="54">
        <v>65523.337529350421</v>
      </c>
      <c r="BE149" s="54">
        <f t="shared" si="90"/>
        <v>382265.53340417863</v>
      </c>
      <c r="BG149" s="122">
        <f t="shared" si="91"/>
        <v>-2.3844611916526981E-3</v>
      </c>
      <c r="BH149" s="49">
        <f t="shared" si="91"/>
        <v>-4.1356420056485654E-2</v>
      </c>
      <c r="BI149" s="49">
        <f t="shared" si="91"/>
        <v>-4.4706781427888309E-2</v>
      </c>
      <c r="BJ149" s="49">
        <f t="shared" si="92"/>
        <v>-1.2754310755564768E-2</v>
      </c>
      <c r="BL149" s="131">
        <v>269782</v>
      </c>
      <c r="BM149" s="54">
        <v>27394</v>
      </c>
      <c r="BN149" s="54">
        <v>57741.240425921082</v>
      </c>
      <c r="BO149" s="54">
        <f t="shared" si="93"/>
        <v>354917.2404259211</v>
      </c>
      <c r="BQ149" s="122">
        <f t="shared" si="94"/>
        <v>5.8265562565330553E-2</v>
      </c>
      <c r="BR149" s="49">
        <f t="shared" si="94"/>
        <v>6.9394757976199095E-2</v>
      </c>
      <c r="BS149" s="49">
        <f t="shared" si="94"/>
        <v>8.404321656900926E-2</v>
      </c>
      <c r="BT149" s="49">
        <f t="shared" si="95"/>
        <v>6.331830921233994E-2</v>
      </c>
      <c r="BV149" s="122">
        <f t="shared" si="96"/>
        <v>4.9046770655197358E-2</v>
      </c>
      <c r="BW149" s="49">
        <f t="shared" si="96"/>
        <v>6.0079017114640809E-2</v>
      </c>
      <c r="BX149" s="49">
        <f t="shared" si="96"/>
        <v>7.459986965435017E-2</v>
      </c>
      <c r="BY149" s="49">
        <f t="shared" si="96"/>
        <v>5.4055501677432449E-2</v>
      </c>
      <c r="CA149" s="180">
        <v>217050.21305023829</v>
      </c>
      <c r="CB149" s="64">
        <v>219920.40132801118</v>
      </c>
      <c r="CC149" s="64">
        <v>222315.2261109169</v>
      </c>
      <c r="CD149" s="64">
        <v>218163.43771839244</v>
      </c>
      <c r="CF149" s="180">
        <v>214934.91674651616</v>
      </c>
      <c r="CG149" s="64">
        <v>218129.68523006944</v>
      </c>
      <c r="CH149" s="64">
        <v>220991.11295154138</v>
      </c>
      <c r="CI149" s="64">
        <v>216187.2007666204</v>
      </c>
      <c r="CK149" s="163">
        <v>227708.875</v>
      </c>
      <c r="CL149" s="60">
        <v>225725.25122070313</v>
      </c>
    </row>
    <row r="150" spans="1:90">
      <c r="A150" s="9" t="s">
        <v>324</v>
      </c>
      <c r="B150" s="23" t="s">
        <v>325</v>
      </c>
      <c r="D150" s="131">
        <v>380879.40468222072</v>
      </c>
      <c r="E150" s="54">
        <v>198129.109375</v>
      </c>
      <c r="F150" s="124">
        <f t="shared" si="65"/>
        <v>1922.379835470457</v>
      </c>
      <c r="G150" s="131">
        <f t="shared" si="66"/>
        <v>358229.78653916571</v>
      </c>
      <c r="H150" s="54">
        <v>196420.08024120331</v>
      </c>
      <c r="I150" s="124">
        <f t="shared" si="67"/>
        <v>1823.7941156487693</v>
      </c>
      <c r="J150" s="49">
        <f t="shared" si="68"/>
        <v>6.3226507102805307E-2</v>
      </c>
      <c r="K150" s="49">
        <f t="shared" si="69"/>
        <v>5.4055289999999978E-2</v>
      </c>
      <c r="M150" s="131">
        <f t="shared" si="70"/>
        <v>378426.41098702227</v>
      </c>
      <c r="N150" s="124">
        <f t="shared" si="71"/>
        <v>1909.9990515314569</v>
      </c>
      <c r="O150" s="49">
        <f t="shared" si="72"/>
        <v>6.4820890508157092E-3</v>
      </c>
      <c r="P150" s="49">
        <f t="shared" si="73"/>
        <v>6.4820890508154871E-3</v>
      </c>
      <c r="R150" s="131">
        <v>288462</v>
      </c>
      <c r="S150" s="54">
        <v>27635</v>
      </c>
      <c r="T150" s="54">
        <v>64498</v>
      </c>
      <c r="V150" s="124">
        <f t="shared" si="74"/>
        <v>64498</v>
      </c>
      <c r="W150" s="51">
        <f t="shared" si="75"/>
        <v>284.4046822207165</v>
      </c>
      <c r="Y150" s="176">
        <v>3.1059937846777963E-4</v>
      </c>
      <c r="Z150" s="61">
        <v>-1.6236324479214304E-2</v>
      </c>
      <c r="AA150" s="117">
        <f t="shared" si="76"/>
        <v>3</v>
      </c>
      <c r="AB150" s="63">
        <f t="shared" si="77"/>
        <v>288.37243170194614</v>
      </c>
      <c r="AC150" s="63">
        <f t="shared" si="77"/>
        <v>28.091096152102342</v>
      </c>
      <c r="AE150" s="124">
        <f t="shared" si="78"/>
        <v>0</v>
      </c>
      <c r="AF150" s="51">
        <v>0</v>
      </c>
      <c r="AG150" s="51">
        <f t="shared" si="79"/>
        <v>284.4046822207165</v>
      </c>
      <c r="AI150" s="124">
        <v>0</v>
      </c>
      <c r="AJ150" s="51">
        <f t="shared" si="80"/>
        <v>284.4046822207165</v>
      </c>
      <c r="AK150" s="51">
        <f t="shared" si="81"/>
        <v>0</v>
      </c>
      <c r="AM150" s="124">
        <f t="shared" si="82"/>
        <v>0</v>
      </c>
      <c r="AN150" s="51">
        <f t="shared" si="83"/>
        <v>0</v>
      </c>
      <c r="AO150" s="51">
        <f t="shared" si="84"/>
        <v>0</v>
      </c>
      <c r="AQ150" s="124">
        <f t="shared" si="85"/>
        <v>288462</v>
      </c>
      <c r="AR150" s="51">
        <f t="shared" si="85"/>
        <v>27919</v>
      </c>
      <c r="AS150" s="51">
        <f t="shared" si="86"/>
        <v>64498</v>
      </c>
      <c r="AU150" s="178">
        <f t="shared" si="87"/>
        <v>380879</v>
      </c>
      <c r="AW150" s="124">
        <f t="shared" si="88"/>
        <v>1455.9294235458681</v>
      </c>
      <c r="AX150" s="51">
        <f t="shared" si="88"/>
        <v>140.91316560232229</v>
      </c>
      <c r="AY150" s="51">
        <f t="shared" si="88"/>
        <v>325.53520380452676</v>
      </c>
      <c r="AZ150" s="65">
        <f t="shared" si="89"/>
        <v>1922.3777929527171</v>
      </c>
      <c r="BB150" s="131">
        <v>288372.43170194607</v>
      </c>
      <c r="BC150" s="54">
        <v>28091.096152102338</v>
      </c>
      <c r="BD150" s="54">
        <v>61962.883132973882</v>
      </c>
      <c r="BE150" s="54">
        <f t="shared" si="90"/>
        <v>378426.41098702227</v>
      </c>
      <c r="BG150" s="122">
        <f t="shared" si="91"/>
        <v>3.1059937846800167E-4</v>
      </c>
      <c r="BH150" s="49">
        <f t="shared" si="91"/>
        <v>-6.1263594403900834E-3</v>
      </c>
      <c r="BI150" s="49">
        <f t="shared" si="91"/>
        <v>4.0913474952185336E-2</v>
      </c>
      <c r="BJ150" s="49">
        <f t="shared" si="92"/>
        <v>6.4810196692688393E-3</v>
      </c>
      <c r="BL150" s="131">
        <v>272746</v>
      </c>
      <c r="BM150" s="54">
        <v>25981</v>
      </c>
      <c r="BN150" s="54">
        <v>59502.786539165711</v>
      </c>
      <c r="BO150" s="54">
        <f t="shared" si="93"/>
        <v>358229.78653916571</v>
      </c>
      <c r="BQ150" s="122">
        <f t="shared" si="94"/>
        <v>5.762137666546896E-2</v>
      </c>
      <c r="BR150" s="49">
        <f t="shared" si="94"/>
        <v>7.4592971787075246E-2</v>
      </c>
      <c r="BS150" s="49">
        <f t="shared" si="94"/>
        <v>8.3949235848750581E-2</v>
      </c>
      <c r="BT150" s="49">
        <f t="shared" si="95"/>
        <v>6.3225377430634166E-2</v>
      </c>
      <c r="BV150" s="122">
        <f t="shared" si="96"/>
        <v>4.8498508496580328E-2</v>
      </c>
      <c r="BW150" s="49">
        <f t="shared" si="96"/>
        <v>6.5323709428048105E-2</v>
      </c>
      <c r="BX150" s="49">
        <f t="shared" si="96"/>
        <v>7.4599267893683763E-2</v>
      </c>
      <c r="BY150" s="49">
        <f t="shared" si="96"/>
        <v>5.4054170072195262E-2</v>
      </c>
      <c r="CA150" s="180">
        <v>218710.44661254963</v>
      </c>
      <c r="CB150" s="64">
        <v>202161.23007807598</v>
      </c>
      <c r="CC150" s="64">
        <v>210234.90093160968</v>
      </c>
      <c r="CD150" s="64">
        <v>215972.40538312038</v>
      </c>
      <c r="CF150" s="180">
        <v>216515.55608015702</v>
      </c>
      <c r="CG150" s="64">
        <v>200230.89989951855</v>
      </c>
      <c r="CH150" s="64">
        <v>208514.40473022676</v>
      </c>
      <c r="CI150" s="64">
        <v>213907.49169760008</v>
      </c>
      <c r="CK150" s="163">
        <v>198129.109375</v>
      </c>
      <c r="CL150" s="60">
        <v>196420.08024120331</v>
      </c>
    </row>
    <row r="151" spans="1:90">
      <c r="A151" s="9" t="s">
        <v>326</v>
      </c>
      <c r="B151" s="23" t="s">
        <v>327</v>
      </c>
      <c r="D151" s="131">
        <v>975022.7179605125</v>
      </c>
      <c r="E151" s="54">
        <v>519346.125</v>
      </c>
      <c r="F151" s="124">
        <f t="shared" si="65"/>
        <v>1877.404434201781</v>
      </c>
      <c r="G151" s="131">
        <f t="shared" si="66"/>
        <v>917562.97711008787</v>
      </c>
      <c r="H151" s="54">
        <v>515159.169921875</v>
      </c>
      <c r="I151" s="124">
        <f t="shared" si="67"/>
        <v>1781.1251952464288</v>
      </c>
      <c r="J151" s="49">
        <f t="shared" si="68"/>
        <v>6.262212216909302E-2</v>
      </c>
      <c r="K151" s="49">
        <f t="shared" si="69"/>
        <v>5.4055289999999978E-2</v>
      </c>
      <c r="M151" s="131">
        <f t="shared" si="70"/>
        <v>987331.81985567592</v>
      </c>
      <c r="N151" s="124">
        <f t="shared" si="71"/>
        <v>1901.1055870604134</v>
      </c>
      <c r="O151" s="49">
        <f t="shared" si="72"/>
        <v>-1.2467036560173561E-2</v>
      </c>
      <c r="P151" s="49">
        <f t="shared" si="73"/>
        <v>-1.2467036560173561E-2</v>
      </c>
      <c r="R151" s="131">
        <v>752028</v>
      </c>
      <c r="S151" s="54">
        <v>72134</v>
      </c>
      <c r="T151" s="54">
        <v>149986</v>
      </c>
      <c r="V151" s="124">
        <f t="shared" si="74"/>
        <v>149986</v>
      </c>
      <c r="W151" s="51">
        <f t="shared" si="75"/>
        <v>874.71796051249839</v>
      </c>
      <c r="Y151" s="176">
        <v>-6.8883871196682156E-3</v>
      </c>
      <c r="Z151" s="61">
        <v>-3.9025422114758235E-2</v>
      </c>
      <c r="AA151" s="117">
        <f t="shared" si="76"/>
        <v>4</v>
      </c>
      <c r="AB151" s="63">
        <f t="shared" si="77"/>
        <v>757.24419113264162</v>
      </c>
      <c r="AC151" s="63">
        <f t="shared" si="77"/>
        <v>75.06338009350975</v>
      </c>
      <c r="AE151" s="124">
        <f t="shared" si="78"/>
        <v>0</v>
      </c>
      <c r="AF151" s="51">
        <v>0</v>
      </c>
      <c r="AG151" s="51">
        <f t="shared" si="79"/>
        <v>874.71796051249839</v>
      </c>
      <c r="AI151" s="124">
        <v>0</v>
      </c>
      <c r="AJ151" s="51">
        <f t="shared" si="80"/>
        <v>0</v>
      </c>
      <c r="AK151" s="51">
        <f t="shared" si="81"/>
        <v>874.71796051249839</v>
      </c>
      <c r="AM151" s="124">
        <f t="shared" si="82"/>
        <v>795.8297117274484</v>
      </c>
      <c r="AN151" s="51">
        <f t="shared" si="83"/>
        <v>78.888248785049967</v>
      </c>
      <c r="AO151" s="51">
        <f t="shared" si="84"/>
        <v>0</v>
      </c>
      <c r="AQ151" s="124">
        <f t="shared" si="85"/>
        <v>752824</v>
      </c>
      <c r="AR151" s="51">
        <f t="shared" si="85"/>
        <v>72213</v>
      </c>
      <c r="AS151" s="51">
        <f t="shared" si="86"/>
        <v>149986</v>
      </c>
      <c r="AU151" s="178">
        <f t="shared" si="87"/>
        <v>975023</v>
      </c>
      <c r="AW151" s="124">
        <f t="shared" si="88"/>
        <v>1449.5612150759764</v>
      </c>
      <c r="AX151" s="51">
        <f t="shared" si="88"/>
        <v>139.04599750311027</v>
      </c>
      <c r="AY151" s="51">
        <f t="shared" si="88"/>
        <v>288.79776468920414</v>
      </c>
      <c r="AZ151" s="65">
        <f t="shared" si="89"/>
        <v>1877.4049772682911</v>
      </c>
      <c r="BB151" s="131">
        <v>757244.19113264163</v>
      </c>
      <c r="BC151" s="54">
        <v>75063.380093509753</v>
      </c>
      <c r="BD151" s="54">
        <v>155024.24862952452</v>
      </c>
      <c r="BE151" s="54">
        <f t="shared" si="90"/>
        <v>987331.81985567592</v>
      </c>
      <c r="BG151" s="122">
        <f t="shared" si="91"/>
        <v>-5.837207052100557E-3</v>
      </c>
      <c r="BH151" s="49">
        <f t="shared" si="91"/>
        <v>-3.797297816803491E-2</v>
      </c>
      <c r="BI151" s="49">
        <f t="shared" si="91"/>
        <v>-3.2499745517650447E-2</v>
      </c>
      <c r="BJ151" s="49">
        <f t="shared" si="92"/>
        <v>-1.2466750901915846E-2</v>
      </c>
      <c r="BL151" s="131">
        <v>711459</v>
      </c>
      <c r="BM151" s="54">
        <v>67655</v>
      </c>
      <c r="BN151" s="54">
        <v>138448.97711008781</v>
      </c>
      <c r="BO151" s="54">
        <f t="shared" si="93"/>
        <v>917562.97711008787</v>
      </c>
      <c r="BQ151" s="122">
        <f t="shared" si="94"/>
        <v>5.814108753983005E-2</v>
      </c>
      <c r="BR151" s="49">
        <f t="shared" si="94"/>
        <v>6.7371221639198842E-2</v>
      </c>
      <c r="BS151" s="49">
        <f t="shared" si="94"/>
        <v>8.3330502909664039E-2</v>
      </c>
      <c r="BT151" s="49">
        <f t="shared" si="95"/>
        <v>6.2622429547980918E-2</v>
      </c>
      <c r="BV151" s="122">
        <f t="shared" si="96"/>
        <v>4.9610381356458344E-2</v>
      </c>
      <c r="BW151" s="49">
        <f t="shared" si="96"/>
        <v>5.8766102352544314E-2</v>
      </c>
      <c r="BX151" s="49">
        <f t="shared" si="96"/>
        <v>7.4596720308618858E-2</v>
      </c>
      <c r="BY151" s="49">
        <f t="shared" si="96"/>
        <v>5.4055594900807247E-2</v>
      </c>
      <c r="CA151" s="180">
        <v>574317.08800984267</v>
      </c>
      <c r="CB151" s="64">
        <v>540203.38584709889</v>
      </c>
      <c r="CC151" s="64">
        <v>525984.36200399406</v>
      </c>
      <c r="CD151" s="64">
        <v>563481.88671439397</v>
      </c>
      <c r="CF151" s="180">
        <v>571930.31171141251</v>
      </c>
      <c r="CG151" s="64">
        <v>535580.3974306219</v>
      </c>
      <c r="CH151" s="64">
        <v>522581.58277420455</v>
      </c>
      <c r="CI151" s="64">
        <v>560910.55620434054</v>
      </c>
      <c r="CK151" s="163">
        <v>519346.125</v>
      </c>
      <c r="CL151" s="60">
        <v>515159.169921875</v>
      </c>
    </row>
    <row r="152" spans="1:90">
      <c r="A152" s="9" t="s">
        <v>328</v>
      </c>
      <c r="B152" s="23" t="s">
        <v>329</v>
      </c>
      <c r="D152" s="131">
        <v>234070.57168048335</v>
      </c>
      <c r="E152" s="54">
        <v>134315.828125</v>
      </c>
      <c r="F152" s="124">
        <f t="shared" si="65"/>
        <v>1742.6879240371236</v>
      </c>
      <c r="G152" s="131">
        <f t="shared" si="66"/>
        <v>221351.72685255759</v>
      </c>
      <c r="H152" s="54">
        <v>133480.74755859375</v>
      </c>
      <c r="I152" s="124">
        <f t="shared" si="67"/>
        <v>1658.3045188250187</v>
      </c>
      <c r="J152" s="49">
        <f t="shared" si="68"/>
        <v>5.7459885263952737E-2</v>
      </c>
      <c r="K152" s="49">
        <f t="shared" si="69"/>
        <v>5.0885349617146414E-2</v>
      </c>
      <c r="M152" s="131">
        <f t="shared" si="70"/>
        <v>222815.04292276519</v>
      </c>
      <c r="N152" s="124">
        <f t="shared" si="71"/>
        <v>1658.8889487797676</v>
      </c>
      <c r="O152" s="49">
        <f t="shared" si="72"/>
        <v>5.0515120568496386E-2</v>
      </c>
      <c r="P152" s="49">
        <f t="shared" si="73"/>
        <v>5.0515120568496386E-2</v>
      </c>
      <c r="R152" s="131">
        <v>175886</v>
      </c>
      <c r="S152" s="54">
        <v>16702</v>
      </c>
      <c r="T152" s="54">
        <v>41284</v>
      </c>
      <c r="V152" s="124">
        <f t="shared" si="74"/>
        <v>41284</v>
      </c>
      <c r="W152" s="51">
        <f t="shared" si="75"/>
        <v>198.57168048335006</v>
      </c>
      <c r="Y152" s="176">
        <v>5.4125445958797647E-2</v>
      </c>
      <c r="Z152" s="61">
        <v>-1.7013982162170871E-2</v>
      </c>
      <c r="AA152" s="117">
        <f t="shared" si="76"/>
        <v>3</v>
      </c>
      <c r="AB152" s="63">
        <f t="shared" si="77"/>
        <v>166.85490391517862</v>
      </c>
      <c r="AC152" s="63">
        <f t="shared" si="77"/>
        <v>16.991086034710474</v>
      </c>
      <c r="AE152" s="124">
        <f t="shared" si="78"/>
        <v>0</v>
      </c>
      <c r="AF152" s="51">
        <v>0</v>
      </c>
      <c r="AG152" s="51">
        <f t="shared" si="79"/>
        <v>198.57168048335006</v>
      </c>
      <c r="AI152" s="124">
        <v>0</v>
      </c>
      <c r="AJ152" s="51">
        <f t="shared" si="80"/>
        <v>198.57168048335006</v>
      </c>
      <c r="AK152" s="51">
        <f t="shared" si="81"/>
        <v>0</v>
      </c>
      <c r="AM152" s="124">
        <f t="shared" si="82"/>
        <v>0</v>
      </c>
      <c r="AN152" s="51">
        <f t="shared" si="83"/>
        <v>0</v>
      </c>
      <c r="AO152" s="51">
        <f t="shared" si="84"/>
        <v>0</v>
      </c>
      <c r="AQ152" s="124">
        <f t="shared" si="85"/>
        <v>175886</v>
      </c>
      <c r="AR152" s="51">
        <f t="shared" si="85"/>
        <v>16901</v>
      </c>
      <c r="AS152" s="51">
        <f t="shared" si="86"/>
        <v>41284</v>
      </c>
      <c r="AU152" s="178">
        <f t="shared" si="87"/>
        <v>234071</v>
      </c>
      <c r="AW152" s="124">
        <f t="shared" si="88"/>
        <v>1309.4957046783275</v>
      </c>
      <c r="AX152" s="51">
        <f t="shared" si="88"/>
        <v>125.83029294411388</v>
      </c>
      <c r="AY152" s="51">
        <f t="shared" si="88"/>
        <v>307.36511531298726</v>
      </c>
      <c r="AZ152" s="65">
        <f t="shared" si="89"/>
        <v>1742.6911129354285</v>
      </c>
      <c r="BB152" s="131">
        <v>166854.90391517861</v>
      </c>
      <c r="BC152" s="54">
        <v>16991.086034710475</v>
      </c>
      <c r="BD152" s="54">
        <v>38969.052972876132</v>
      </c>
      <c r="BE152" s="54">
        <f t="shared" si="90"/>
        <v>222815.04292276519</v>
      </c>
      <c r="BG152" s="122">
        <f t="shared" si="91"/>
        <v>5.4125445958797647E-2</v>
      </c>
      <c r="BH152" s="49">
        <f t="shared" si="91"/>
        <v>-5.3019585991408436E-3</v>
      </c>
      <c r="BI152" s="49">
        <f t="shared" si="91"/>
        <v>5.9404754555753669E-2</v>
      </c>
      <c r="BJ152" s="49">
        <f t="shared" si="92"/>
        <v>5.05170428781887E-2</v>
      </c>
      <c r="BL152" s="131">
        <v>167432</v>
      </c>
      <c r="BM152" s="54">
        <v>15740</v>
      </c>
      <c r="BN152" s="54">
        <v>38179.726852557593</v>
      </c>
      <c r="BO152" s="54">
        <f t="shared" si="93"/>
        <v>221351.72685255759</v>
      </c>
      <c r="BQ152" s="122">
        <f t="shared" si="94"/>
        <v>5.0492140092694315E-2</v>
      </c>
      <c r="BR152" s="49">
        <f t="shared" si="94"/>
        <v>7.3761118170266871E-2</v>
      </c>
      <c r="BS152" s="49">
        <f t="shared" si="94"/>
        <v>8.1306845369284231E-2</v>
      </c>
      <c r="BT152" s="49">
        <f t="shared" si="95"/>
        <v>5.746182028168545E-2</v>
      </c>
      <c r="BV152" s="122">
        <f t="shared" si="96"/>
        <v>4.3960924944040913E-2</v>
      </c>
      <c r="BW152" s="49">
        <f t="shared" si="96"/>
        <v>6.7085233017608825E-2</v>
      </c>
      <c r="BX152" s="49">
        <f t="shared" si="96"/>
        <v>7.4584046236112922E-2</v>
      </c>
      <c r="BY152" s="49">
        <f t="shared" si="96"/>
        <v>5.0887272604311251E-2</v>
      </c>
      <c r="CA152" s="180">
        <v>126547.84765452491</v>
      </c>
      <c r="CB152" s="64">
        <v>122278.56237936154</v>
      </c>
      <c r="CC152" s="64">
        <v>132218.75059573361</v>
      </c>
      <c r="CD152" s="64">
        <v>127163.16667766379</v>
      </c>
      <c r="CF152" s="180">
        <v>126487.8569761414</v>
      </c>
      <c r="CG152" s="64">
        <v>121709.6620569064</v>
      </c>
      <c r="CH152" s="64">
        <v>131516.84379175564</v>
      </c>
      <c r="CI152" s="64">
        <v>126940.33581629022</v>
      </c>
      <c r="CK152" s="163">
        <v>134315.828125</v>
      </c>
      <c r="CL152" s="60">
        <v>133480.74755859375</v>
      </c>
    </row>
    <row r="153" spans="1:90">
      <c r="A153" s="9" t="s">
        <v>330</v>
      </c>
      <c r="B153" s="23" t="s">
        <v>331</v>
      </c>
      <c r="D153" s="131">
        <v>464945.7347155356</v>
      </c>
      <c r="E153" s="54">
        <v>271700.1875</v>
      </c>
      <c r="F153" s="124">
        <f t="shared" si="65"/>
        <v>1711.2455423518454</v>
      </c>
      <c r="G153" s="131">
        <f t="shared" si="66"/>
        <v>434951.27805182373</v>
      </c>
      <c r="H153" s="54">
        <v>269110.24731445313</v>
      </c>
      <c r="I153" s="124">
        <f t="shared" si="67"/>
        <v>1616.2568404301107</v>
      </c>
      <c r="J153" s="49">
        <f t="shared" si="68"/>
        <v>6.8960497824168021E-2</v>
      </c>
      <c r="K153" s="49">
        <f t="shared" si="69"/>
        <v>5.8770796537793268E-2</v>
      </c>
      <c r="M153" s="131">
        <f t="shared" si="70"/>
        <v>486257.27269009437</v>
      </c>
      <c r="N153" s="124">
        <f t="shared" si="71"/>
        <v>1789.6832430051024</v>
      </c>
      <c r="O153" s="49">
        <f t="shared" si="72"/>
        <v>-4.3827700214452592E-2</v>
      </c>
      <c r="P153" s="49">
        <f t="shared" si="73"/>
        <v>-4.3827700214452592E-2</v>
      </c>
      <c r="R153" s="131">
        <v>344670</v>
      </c>
      <c r="S153" s="54">
        <v>35389</v>
      </c>
      <c r="T153" s="54">
        <v>83791</v>
      </c>
      <c r="V153" s="124">
        <f t="shared" si="74"/>
        <v>83791</v>
      </c>
      <c r="W153" s="51">
        <f t="shared" si="75"/>
        <v>1095.7347155355965</v>
      </c>
      <c r="Y153" s="176">
        <v>-3.9824781990412061E-2</v>
      </c>
      <c r="Z153" s="61">
        <v>-3.6800350117730085E-2</v>
      </c>
      <c r="AA153" s="117">
        <f t="shared" si="76"/>
        <v>4</v>
      </c>
      <c r="AB153" s="63">
        <f t="shared" si="77"/>
        <v>358.96573201971381</v>
      </c>
      <c r="AC153" s="63">
        <f t="shared" si="77"/>
        <v>36.741084783747098</v>
      </c>
      <c r="AE153" s="124">
        <f t="shared" si="78"/>
        <v>0</v>
      </c>
      <c r="AF153" s="51">
        <v>0</v>
      </c>
      <c r="AG153" s="51">
        <f t="shared" si="79"/>
        <v>1095.7347155355965</v>
      </c>
      <c r="AI153" s="124">
        <v>0</v>
      </c>
      <c r="AJ153" s="51">
        <f t="shared" si="80"/>
        <v>0</v>
      </c>
      <c r="AK153" s="51">
        <f t="shared" si="81"/>
        <v>1095.7347155355965</v>
      </c>
      <c r="AM153" s="124">
        <f t="shared" si="82"/>
        <v>993.99655896503646</v>
      </c>
      <c r="AN153" s="51">
        <f t="shared" si="83"/>
        <v>101.73815657055988</v>
      </c>
      <c r="AO153" s="51">
        <f t="shared" si="84"/>
        <v>0</v>
      </c>
      <c r="AQ153" s="124">
        <f t="shared" si="85"/>
        <v>345664</v>
      </c>
      <c r="AR153" s="51">
        <f t="shared" si="85"/>
        <v>35491</v>
      </c>
      <c r="AS153" s="51">
        <f t="shared" si="86"/>
        <v>83791</v>
      </c>
      <c r="AU153" s="178">
        <f t="shared" si="87"/>
        <v>464946</v>
      </c>
      <c r="AW153" s="124">
        <f t="shared" si="88"/>
        <v>1272.2258426855153</v>
      </c>
      <c r="AX153" s="51">
        <f t="shared" si="88"/>
        <v>130.62559995472949</v>
      </c>
      <c r="AY153" s="51">
        <f t="shared" si="88"/>
        <v>308.39507609835567</v>
      </c>
      <c r="AZ153" s="65">
        <f t="shared" si="89"/>
        <v>1711.2465187386003</v>
      </c>
      <c r="BB153" s="131">
        <v>358965.73201971379</v>
      </c>
      <c r="BC153" s="54">
        <v>36741.084783747094</v>
      </c>
      <c r="BD153" s="54">
        <v>90550.455886633485</v>
      </c>
      <c r="BE153" s="54">
        <f t="shared" si="90"/>
        <v>486257.27269009437</v>
      </c>
      <c r="BG153" s="122">
        <f t="shared" si="91"/>
        <v>-3.7055715443565784E-2</v>
      </c>
      <c r="BH153" s="49">
        <f t="shared" si="91"/>
        <v>-3.4024166436699366E-2</v>
      </c>
      <c r="BI153" s="49">
        <f t="shared" si="91"/>
        <v>-7.4648501992039984E-2</v>
      </c>
      <c r="BJ153" s="49">
        <f t="shared" si="92"/>
        <v>-4.3827154650449063E-2</v>
      </c>
      <c r="BL153" s="131">
        <v>324530</v>
      </c>
      <c r="BM153" s="54">
        <v>33190</v>
      </c>
      <c r="BN153" s="54">
        <v>77231.278051823756</v>
      </c>
      <c r="BO153" s="54">
        <f t="shared" si="93"/>
        <v>434951.27805182373</v>
      </c>
      <c r="BQ153" s="122">
        <f t="shared" si="94"/>
        <v>6.5121868548362327E-2</v>
      </c>
      <c r="BR153" s="49">
        <f t="shared" si="94"/>
        <v>6.9328110876770044E-2</v>
      </c>
      <c r="BS153" s="49">
        <f t="shared" si="94"/>
        <v>8.4936079185100821E-2</v>
      </c>
      <c r="BT153" s="49">
        <f t="shared" si="95"/>
        <v>6.8961107741824845E-2</v>
      </c>
      <c r="BV153" s="122">
        <f t="shared" si="96"/>
        <v>5.4968758404269513E-2</v>
      </c>
      <c r="BW153" s="49">
        <f t="shared" si="96"/>
        <v>5.913490537559718E-2</v>
      </c>
      <c r="BX153" s="49">
        <f t="shared" si="96"/>
        <v>7.4594093130228911E-2</v>
      </c>
      <c r="BY153" s="49">
        <f t="shared" si="96"/>
        <v>5.8771400641503879E-2</v>
      </c>
      <c r="CA153" s="180">
        <v>272250.55843679863</v>
      </c>
      <c r="CB153" s="64">
        <v>264411.99923518504</v>
      </c>
      <c r="CC153" s="64">
        <v>307230.15392593818</v>
      </c>
      <c r="CD153" s="64">
        <v>277512.74691426608</v>
      </c>
      <c r="CF153" s="180">
        <v>270258.02076770924</v>
      </c>
      <c r="CG153" s="64">
        <v>262259.10035712604</v>
      </c>
      <c r="CH153" s="64">
        <v>305981.35416116891</v>
      </c>
      <c r="CI153" s="64">
        <v>275522.89418254403</v>
      </c>
      <c r="CK153" s="163">
        <v>271700.1875</v>
      </c>
      <c r="CL153" s="60">
        <v>269110.24731445313</v>
      </c>
    </row>
    <row r="154" spans="1:90">
      <c r="A154" s="9" t="s">
        <v>332</v>
      </c>
      <c r="B154" s="23" t="s">
        <v>333</v>
      </c>
      <c r="D154" s="131">
        <v>319241.43044009502</v>
      </c>
      <c r="E154" s="54">
        <v>183940.03125</v>
      </c>
      <c r="F154" s="124">
        <f t="shared" si="65"/>
        <v>1735.5734272231457</v>
      </c>
      <c r="G154" s="131">
        <f t="shared" si="66"/>
        <v>300696.8835339747</v>
      </c>
      <c r="H154" s="54">
        <v>182620.41571044922</v>
      </c>
      <c r="I154" s="124">
        <f t="shared" si="67"/>
        <v>1646.5677310183089</v>
      </c>
      <c r="J154" s="49">
        <f t="shared" si="68"/>
        <v>6.1671895924471754E-2</v>
      </c>
      <c r="K154" s="49">
        <f t="shared" si="69"/>
        <v>5.4055289999999978E-2</v>
      </c>
      <c r="M154" s="131">
        <f t="shared" si="70"/>
        <v>312621.57786240021</v>
      </c>
      <c r="N154" s="124">
        <f t="shared" si="71"/>
        <v>1699.5842380688962</v>
      </c>
      <c r="O154" s="49">
        <f t="shared" si="72"/>
        <v>2.1175290019835202E-2</v>
      </c>
      <c r="P154" s="49">
        <f t="shared" si="73"/>
        <v>2.1175290019835202E-2</v>
      </c>
      <c r="R154" s="131">
        <v>240915</v>
      </c>
      <c r="S154" s="54">
        <v>22876</v>
      </c>
      <c r="T154" s="54">
        <v>55239</v>
      </c>
      <c r="V154" s="124">
        <f t="shared" si="74"/>
        <v>55239</v>
      </c>
      <c r="W154" s="51">
        <f t="shared" si="75"/>
        <v>211.43044009502046</v>
      </c>
      <c r="Y154" s="176">
        <v>2.3096196313693085E-2</v>
      </c>
      <c r="Z154" s="61">
        <v>-2.9812516391136468E-2</v>
      </c>
      <c r="AA154" s="117">
        <f t="shared" si="76"/>
        <v>3</v>
      </c>
      <c r="AB154" s="63">
        <f t="shared" si="77"/>
        <v>235.47639104518055</v>
      </c>
      <c r="AC154" s="63">
        <f t="shared" si="77"/>
        <v>23.578947766782967</v>
      </c>
      <c r="AE154" s="124">
        <f t="shared" si="78"/>
        <v>0</v>
      </c>
      <c r="AF154" s="51">
        <v>0</v>
      </c>
      <c r="AG154" s="51">
        <f t="shared" si="79"/>
        <v>211.43044009502046</v>
      </c>
      <c r="AI154" s="124">
        <v>0</v>
      </c>
      <c r="AJ154" s="51">
        <f t="shared" si="80"/>
        <v>211.43044009502046</v>
      </c>
      <c r="AK154" s="51">
        <f t="shared" si="81"/>
        <v>0</v>
      </c>
      <c r="AM154" s="124">
        <f t="shared" si="82"/>
        <v>0</v>
      </c>
      <c r="AN154" s="51">
        <f t="shared" si="83"/>
        <v>0</v>
      </c>
      <c r="AO154" s="51">
        <f t="shared" si="84"/>
        <v>0</v>
      </c>
      <c r="AQ154" s="124">
        <f t="shared" si="85"/>
        <v>240915</v>
      </c>
      <c r="AR154" s="51">
        <f t="shared" si="85"/>
        <v>23087</v>
      </c>
      <c r="AS154" s="51">
        <f t="shared" si="86"/>
        <v>55239</v>
      </c>
      <c r="AU154" s="178">
        <f t="shared" si="87"/>
        <v>319241</v>
      </c>
      <c r="AW154" s="124">
        <f t="shared" si="88"/>
        <v>1309.7475213134171</v>
      </c>
      <c r="AX154" s="51">
        <f t="shared" si="88"/>
        <v>125.51373316133436</v>
      </c>
      <c r="AY154" s="51">
        <f t="shared" si="88"/>
        <v>300.30983263736942</v>
      </c>
      <c r="AZ154" s="65">
        <f t="shared" si="89"/>
        <v>1735.5710871121209</v>
      </c>
      <c r="BB154" s="131">
        <v>235476.39104518056</v>
      </c>
      <c r="BC154" s="54">
        <v>23578.947766782967</v>
      </c>
      <c r="BD154" s="54">
        <v>53566.239050436663</v>
      </c>
      <c r="BE154" s="54">
        <f t="shared" si="90"/>
        <v>312621.57786240021</v>
      </c>
      <c r="BG154" s="122">
        <f t="shared" si="91"/>
        <v>2.3096196313693085E-2</v>
      </c>
      <c r="BH154" s="49">
        <f t="shared" si="91"/>
        <v>-2.0863855828036626E-2</v>
      </c>
      <c r="BI154" s="49">
        <f t="shared" si="91"/>
        <v>3.1227896137869804E-2</v>
      </c>
      <c r="BJ154" s="49">
        <f t="shared" si="92"/>
        <v>2.1173913147202184E-2</v>
      </c>
      <c r="BL154" s="131">
        <v>228123</v>
      </c>
      <c r="BM154" s="54">
        <v>21538</v>
      </c>
      <c r="BN154" s="54">
        <v>51035.883533974687</v>
      </c>
      <c r="BO154" s="54">
        <f t="shared" si="93"/>
        <v>300696.8835339747</v>
      </c>
      <c r="BQ154" s="122">
        <f t="shared" si="94"/>
        <v>5.6075012164490179E-2</v>
      </c>
      <c r="BR154" s="49">
        <f t="shared" si="94"/>
        <v>7.1919398272820123E-2</v>
      </c>
      <c r="BS154" s="49">
        <f t="shared" si="94"/>
        <v>8.2356102706192758E-2</v>
      </c>
      <c r="BT154" s="49">
        <f t="shared" si="95"/>
        <v>6.1670464449393059E-2</v>
      </c>
      <c r="BV154" s="122">
        <f t="shared" si="96"/>
        <v>4.8498559189501522E-2</v>
      </c>
      <c r="BW154" s="49">
        <f t="shared" si="96"/>
        <v>6.422927510879739E-2</v>
      </c>
      <c r="BX154" s="49">
        <f t="shared" si="96"/>
        <v>7.4591104936254204E-2</v>
      </c>
      <c r="BY154" s="49">
        <f t="shared" si="96"/>
        <v>5.4053868794555093E-2</v>
      </c>
      <c r="CA154" s="180">
        <v>178592.47622336177</v>
      </c>
      <c r="CB154" s="64">
        <v>169688.96687653122</v>
      </c>
      <c r="CC154" s="64">
        <v>181745.78700413328</v>
      </c>
      <c r="CD154" s="64">
        <v>178416.81284746394</v>
      </c>
      <c r="CF154" s="180">
        <v>177979.7300359084</v>
      </c>
      <c r="CG154" s="64">
        <v>168405.04178029089</v>
      </c>
      <c r="CH154" s="64">
        <v>180920.72159060699</v>
      </c>
      <c r="CI154" s="64">
        <v>177708.3794166038</v>
      </c>
      <c r="CK154" s="163">
        <v>183940.03125</v>
      </c>
      <c r="CL154" s="60">
        <v>182620.41571044922</v>
      </c>
    </row>
    <row r="155" spans="1:90">
      <c r="A155" s="9" t="s">
        <v>334</v>
      </c>
      <c r="B155" s="23" t="s">
        <v>335</v>
      </c>
      <c r="D155" s="131">
        <v>352784.99850340514</v>
      </c>
      <c r="E155" s="54">
        <v>226834.03125</v>
      </c>
      <c r="F155" s="124">
        <f t="shared" si="65"/>
        <v>1555.2560458381624</v>
      </c>
      <c r="G155" s="131">
        <f t="shared" si="66"/>
        <v>332922.55124630546</v>
      </c>
      <c r="H155" s="54">
        <v>225634.0859375</v>
      </c>
      <c r="I155" s="124">
        <f t="shared" si="67"/>
        <v>1475.4975954232557</v>
      </c>
      <c r="J155" s="49">
        <f t="shared" si="68"/>
        <v>5.9660864614740072E-2</v>
      </c>
      <c r="K155" s="49">
        <f t="shared" si="69"/>
        <v>5.4055289999999978E-2</v>
      </c>
      <c r="M155" s="131">
        <f t="shared" si="70"/>
        <v>345388.84212533431</v>
      </c>
      <c r="N155" s="124">
        <f t="shared" si="71"/>
        <v>1522.6500195849001</v>
      </c>
      <c r="O155" s="49">
        <f t="shared" si="72"/>
        <v>2.141399916847031E-2</v>
      </c>
      <c r="P155" s="49">
        <f t="shared" si="73"/>
        <v>2.141399916847031E-2</v>
      </c>
      <c r="R155" s="131">
        <v>269607</v>
      </c>
      <c r="S155" s="54">
        <v>28385</v>
      </c>
      <c r="T155" s="54">
        <v>54533</v>
      </c>
      <c r="V155" s="124">
        <f t="shared" si="74"/>
        <v>54533</v>
      </c>
      <c r="W155" s="51">
        <f t="shared" si="75"/>
        <v>259.99850340513512</v>
      </c>
      <c r="Y155" s="176">
        <v>1.7000717375357244E-2</v>
      </c>
      <c r="Z155" s="61">
        <v>-4.0739467054142664E-2</v>
      </c>
      <c r="AA155" s="117">
        <f t="shared" si="76"/>
        <v>3</v>
      </c>
      <c r="AB155" s="63">
        <f t="shared" si="77"/>
        <v>265.10010798792069</v>
      </c>
      <c r="AC155" s="63">
        <f t="shared" si="77"/>
        <v>29.59050125082349</v>
      </c>
      <c r="AE155" s="124">
        <f t="shared" si="78"/>
        <v>0</v>
      </c>
      <c r="AF155" s="51">
        <v>0</v>
      </c>
      <c r="AG155" s="51">
        <f t="shared" si="79"/>
        <v>259.99850340513512</v>
      </c>
      <c r="AI155" s="124">
        <v>0</v>
      </c>
      <c r="AJ155" s="51">
        <f t="shared" si="80"/>
        <v>259.99850340513512</v>
      </c>
      <c r="AK155" s="51">
        <f t="shared" si="81"/>
        <v>0</v>
      </c>
      <c r="AM155" s="124">
        <f t="shared" si="82"/>
        <v>0</v>
      </c>
      <c r="AN155" s="51">
        <f t="shared" si="83"/>
        <v>0</v>
      </c>
      <c r="AO155" s="51">
        <f t="shared" si="84"/>
        <v>0</v>
      </c>
      <c r="AQ155" s="124">
        <f t="shared" si="85"/>
        <v>269607</v>
      </c>
      <c r="AR155" s="51">
        <f t="shared" si="85"/>
        <v>28645</v>
      </c>
      <c r="AS155" s="51">
        <f t="shared" si="86"/>
        <v>54533</v>
      </c>
      <c r="AU155" s="178">
        <f t="shared" si="87"/>
        <v>352785</v>
      </c>
      <c r="AW155" s="124">
        <f t="shared" si="88"/>
        <v>1188.5650425304073</v>
      </c>
      <c r="AX155" s="51">
        <f t="shared" si="88"/>
        <v>126.2817569398551</v>
      </c>
      <c r="AY155" s="51">
        <f t="shared" si="88"/>
        <v>240.4092529656526</v>
      </c>
      <c r="AZ155" s="65">
        <f t="shared" si="89"/>
        <v>1555.2560524359151</v>
      </c>
      <c r="BB155" s="131">
        <v>265100.1079879207</v>
      </c>
      <c r="BC155" s="54">
        <v>29590.501250823494</v>
      </c>
      <c r="BD155" s="54">
        <v>50698.232886590093</v>
      </c>
      <c r="BE155" s="54">
        <f t="shared" si="90"/>
        <v>345388.84212533431</v>
      </c>
      <c r="BG155" s="122">
        <f t="shared" si="91"/>
        <v>1.7000717375357244E-2</v>
      </c>
      <c r="BH155" s="49">
        <f t="shared" si="91"/>
        <v>-3.1952863616907523E-2</v>
      </c>
      <c r="BI155" s="49">
        <f t="shared" si="91"/>
        <v>7.5639068564542056E-2</v>
      </c>
      <c r="BJ155" s="49">
        <f t="shared" si="92"/>
        <v>2.1414003501542656E-2</v>
      </c>
      <c r="BL155" s="131">
        <v>255776</v>
      </c>
      <c r="BM155" s="54">
        <v>26668</v>
      </c>
      <c r="BN155" s="54">
        <v>50478.551246305462</v>
      </c>
      <c r="BO155" s="54">
        <f t="shared" si="93"/>
        <v>332922.55124630546</v>
      </c>
      <c r="BQ155" s="122">
        <f t="shared" si="94"/>
        <v>5.4074659076692067E-2</v>
      </c>
      <c r="BR155" s="49">
        <f t="shared" si="94"/>
        <v>7.4133793310334539E-2</v>
      </c>
      <c r="BS155" s="49">
        <f t="shared" si="94"/>
        <v>8.0320228168023755E-2</v>
      </c>
      <c r="BT155" s="49">
        <f t="shared" si="95"/>
        <v>5.9660869110064407E-2</v>
      </c>
      <c r="BV155" s="122">
        <f t="shared" si="96"/>
        <v>4.8498635323932726E-2</v>
      </c>
      <c r="BW155" s="49">
        <f t="shared" si="96"/>
        <v>6.8451657331099147E-2</v>
      </c>
      <c r="BX155" s="49">
        <f t="shared" si="96"/>
        <v>7.4605366131469619E-2</v>
      </c>
      <c r="BY155" s="49">
        <f t="shared" si="96"/>
        <v>5.4055294471544224E-2</v>
      </c>
      <c r="CA155" s="180">
        <v>201060.00657857611</v>
      </c>
      <c r="CB155" s="64">
        <v>212951.89404866376</v>
      </c>
      <c r="CC155" s="64">
        <v>172014.88099652267</v>
      </c>
      <c r="CD155" s="64">
        <v>197117.47610781161</v>
      </c>
      <c r="CF155" s="180">
        <v>200817.06183125862</v>
      </c>
      <c r="CG155" s="64">
        <v>211676.72543727508</v>
      </c>
      <c r="CH155" s="64">
        <v>171638.85478989212</v>
      </c>
      <c r="CI155" s="64">
        <v>196858.78084169232</v>
      </c>
      <c r="CK155" s="163">
        <v>226834.03125</v>
      </c>
      <c r="CL155" s="60">
        <v>225634.0859375</v>
      </c>
    </row>
    <row r="156" spans="1:90">
      <c r="A156" s="9" t="s">
        <v>336</v>
      </c>
      <c r="B156" s="23" t="s">
        <v>337</v>
      </c>
      <c r="D156" s="131">
        <v>378157</v>
      </c>
      <c r="E156" s="54">
        <v>189923.25</v>
      </c>
      <c r="F156" s="124">
        <f t="shared" si="65"/>
        <v>1991.1043013427791</v>
      </c>
      <c r="G156" s="131">
        <f t="shared" si="66"/>
        <v>355048.36218428274</v>
      </c>
      <c r="H156" s="54">
        <v>188683.99951267242</v>
      </c>
      <c r="I156" s="124">
        <f t="shared" si="67"/>
        <v>1881.7089053724289</v>
      </c>
      <c r="J156" s="49">
        <f t="shared" si="68"/>
        <v>6.5085887662039266E-2</v>
      </c>
      <c r="K156" s="49">
        <f t="shared" si="69"/>
        <v>5.8136195060786378E-2</v>
      </c>
      <c r="M156" s="131">
        <f t="shared" si="70"/>
        <v>371709.42233264889</v>
      </c>
      <c r="N156" s="124">
        <f t="shared" si="71"/>
        <v>1957.1559687012984</v>
      </c>
      <c r="O156" s="49">
        <f t="shared" si="72"/>
        <v>1.7345747188461269E-2</v>
      </c>
      <c r="P156" s="49">
        <f t="shared" si="73"/>
        <v>1.7345747188461269E-2</v>
      </c>
      <c r="R156" s="131">
        <v>294637</v>
      </c>
      <c r="S156" s="54">
        <v>30497</v>
      </c>
      <c r="T156" s="54">
        <v>53023</v>
      </c>
      <c r="V156" s="124">
        <f t="shared" si="74"/>
        <v>53023</v>
      </c>
      <c r="W156" s="51">
        <f t="shared" si="75"/>
        <v>0</v>
      </c>
      <c r="Y156" s="176">
        <v>3.7038551247000395E-2</v>
      </c>
      <c r="Z156" s="61">
        <v>-4.9888350199357445E-2</v>
      </c>
      <c r="AA156" s="117">
        <f t="shared" si="76"/>
        <v>3</v>
      </c>
      <c r="AB156" s="63">
        <f t="shared" si="77"/>
        <v>284.11383515657155</v>
      </c>
      <c r="AC156" s="63">
        <f t="shared" si="77"/>
        <v>32.098332871088402</v>
      </c>
      <c r="AE156" s="124">
        <f t="shared" si="78"/>
        <v>0</v>
      </c>
      <c r="AF156" s="51">
        <v>0</v>
      </c>
      <c r="AG156" s="51">
        <f t="shared" si="79"/>
        <v>0</v>
      </c>
      <c r="AI156" s="124">
        <v>0</v>
      </c>
      <c r="AJ156" s="51">
        <f t="shared" si="80"/>
        <v>0</v>
      </c>
      <c r="AK156" s="51">
        <f t="shared" si="81"/>
        <v>0</v>
      </c>
      <c r="AM156" s="124">
        <f t="shared" si="82"/>
        <v>0</v>
      </c>
      <c r="AN156" s="51">
        <f t="shared" si="83"/>
        <v>0</v>
      </c>
      <c r="AO156" s="51">
        <f t="shared" si="84"/>
        <v>0</v>
      </c>
      <c r="AQ156" s="124">
        <f t="shared" si="85"/>
        <v>294637</v>
      </c>
      <c r="AR156" s="51">
        <f t="shared" si="85"/>
        <v>30497</v>
      </c>
      <c r="AS156" s="51">
        <f t="shared" si="86"/>
        <v>53023</v>
      </c>
      <c r="AU156" s="178">
        <f t="shared" si="87"/>
        <v>378157</v>
      </c>
      <c r="AW156" s="124">
        <f t="shared" si="88"/>
        <v>1551.3477154587445</v>
      </c>
      <c r="AX156" s="51">
        <f t="shared" si="88"/>
        <v>160.57539032214331</v>
      </c>
      <c r="AY156" s="51">
        <f t="shared" si="88"/>
        <v>279.18119556189146</v>
      </c>
      <c r="AZ156" s="65">
        <f t="shared" si="89"/>
        <v>1991.1043013427791</v>
      </c>
      <c r="BB156" s="131">
        <v>284113.83515657153</v>
      </c>
      <c r="BC156" s="54">
        <v>32098.332871088409</v>
      </c>
      <c r="BD156" s="54">
        <v>55497.254304988935</v>
      </c>
      <c r="BE156" s="54">
        <f t="shared" si="90"/>
        <v>371709.42233264889</v>
      </c>
      <c r="BG156" s="122">
        <f t="shared" si="91"/>
        <v>3.7038551247000395E-2</v>
      </c>
      <c r="BH156" s="49">
        <f t="shared" si="91"/>
        <v>-4.9888350199357556E-2</v>
      </c>
      <c r="BI156" s="49">
        <f t="shared" si="91"/>
        <v>-4.45833642758523E-2</v>
      </c>
      <c r="BJ156" s="49">
        <f t="shared" si="92"/>
        <v>1.7345747188461269E-2</v>
      </c>
      <c r="BL156" s="131">
        <v>279175</v>
      </c>
      <c r="BM156" s="54">
        <v>26853</v>
      </c>
      <c r="BN156" s="54">
        <v>49020.362184282734</v>
      </c>
      <c r="BO156" s="54">
        <f t="shared" si="93"/>
        <v>355048.36218428274</v>
      </c>
      <c r="BQ156" s="122">
        <f t="shared" si="94"/>
        <v>5.5384615384615365E-2</v>
      </c>
      <c r="BR156" s="49">
        <f t="shared" si="94"/>
        <v>0.13570178378579678</v>
      </c>
      <c r="BS156" s="49">
        <f t="shared" si="94"/>
        <v>8.165255492544321E-2</v>
      </c>
      <c r="BT156" s="49">
        <f t="shared" si="95"/>
        <v>6.5085887662039266E-2</v>
      </c>
      <c r="BV156" s="122">
        <f t="shared" si="96"/>
        <v>4.8498223650410122E-2</v>
      </c>
      <c r="BW156" s="49">
        <f t="shared" si="96"/>
        <v>0.12829132198601534</v>
      </c>
      <c r="BX156" s="49">
        <f t="shared" si="96"/>
        <v>7.4594764708550532E-2</v>
      </c>
      <c r="BY156" s="49">
        <f t="shared" si="96"/>
        <v>5.8136195060786378E-2</v>
      </c>
      <c r="CA156" s="180">
        <v>215480.59711936297</v>
      </c>
      <c r="CB156" s="64">
        <v>230999.83074847487</v>
      </c>
      <c r="CC156" s="64">
        <v>188297.56090831087</v>
      </c>
      <c r="CD156" s="64">
        <v>212138.94092477974</v>
      </c>
      <c r="CF156" s="180">
        <v>213882.85960101971</v>
      </c>
      <c r="CG156" s="64">
        <v>229523.206159024</v>
      </c>
      <c r="CH156" s="64">
        <v>187027.84580046422</v>
      </c>
      <c r="CI156" s="64">
        <v>210685.98448306759</v>
      </c>
      <c r="CK156" s="163">
        <v>189923.25</v>
      </c>
      <c r="CL156" s="60">
        <v>188683.99951267242</v>
      </c>
    </row>
    <row r="157" spans="1:90">
      <c r="A157" s="9" t="s">
        <v>338</v>
      </c>
      <c r="B157" s="23" t="s">
        <v>339</v>
      </c>
      <c r="D157" s="131">
        <v>522731.18383877998</v>
      </c>
      <c r="E157" s="54">
        <v>302095.9375</v>
      </c>
      <c r="F157" s="124">
        <f t="shared" si="65"/>
        <v>1730.348273348694</v>
      </c>
      <c r="G157" s="131">
        <f t="shared" si="66"/>
        <v>491708.32730592706</v>
      </c>
      <c r="H157" s="54">
        <v>299528.00341796875</v>
      </c>
      <c r="I157" s="124">
        <f t="shared" si="67"/>
        <v>1641.6105395654281</v>
      </c>
      <c r="J157" s="49">
        <f t="shared" si="68"/>
        <v>6.3091989315754216E-2</v>
      </c>
      <c r="K157" s="49">
        <f t="shared" si="69"/>
        <v>5.40552900000002E-2</v>
      </c>
      <c r="M157" s="131">
        <f t="shared" si="70"/>
        <v>524510.60133952985</v>
      </c>
      <c r="N157" s="124">
        <f t="shared" si="71"/>
        <v>1736.2385131032418</v>
      </c>
      <c r="O157" s="49">
        <f t="shared" si="72"/>
        <v>-3.3925291427960858E-3</v>
      </c>
      <c r="P157" s="49">
        <f t="shared" si="73"/>
        <v>-3.3925291427961968E-3</v>
      </c>
      <c r="R157" s="131">
        <v>394320</v>
      </c>
      <c r="S157" s="54">
        <v>41300</v>
      </c>
      <c r="T157" s="54">
        <v>86696</v>
      </c>
      <c r="V157" s="124">
        <f t="shared" si="74"/>
        <v>86696</v>
      </c>
      <c r="W157" s="51">
        <f t="shared" si="75"/>
        <v>415.18383877997985</v>
      </c>
      <c r="Y157" s="176">
        <v>5.4107135988974431E-3</v>
      </c>
      <c r="Z157" s="61">
        <v>-3.3626247674922727E-4</v>
      </c>
      <c r="AA157" s="117">
        <f t="shared" si="76"/>
        <v>3</v>
      </c>
      <c r="AB157" s="63">
        <f t="shared" si="77"/>
        <v>392.19792933031306</v>
      </c>
      <c r="AC157" s="63">
        <f t="shared" si="77"/>
        <v>41.313892311752895</v>
      </c>
      <c r="AE157" s="124">
        <f t="shared" si="78"/>
        <v>0</v>
      </c>
      <c r="AF157" s="51">
        <v>0</v>
      </c>
      <c r="AG157" s="51">
        <f t="shared" si="79"/>
        <v>415.18383877997985</v>
      </c>
      <c r="AI157" s="124">
        <v>0</v>
      </c>
      <c r="AJ157" s="51">
        <f t="shared" si="80"/>
        <v>13.887640289743086</v>
      </c>
      <c r="AK157" s="51">
        <f t="shared" si="81"/>
        <v>401.29619849023675</v>
      </c>
      <c r="AM157" s="124">
        <f t="shared" si="82"/>
        <v>363.05247109488511</v>
      </c>
      <c r="AN157" s="51">
        <f t="shared" si="83"/>
        <v>38.243727395351605</v>
      </c>
      <c r="AO157" s="51">
        <f t="shared" si="84"/>
        <v>0</v>
      </c>
      <c r="AQ157" s="124">
        <f t="shared" si="85"/>
        <v>394683</v>
      </c>
      <c r="AR157" s="51">
        <f t="shared" si="85"/>
        <v>41352</v>
      </c>
      <c r="AS157" s="51">
        <f t="shared" si="86"/>
        <v>86696</v>
      </c>
      <c r="AU157" s="178">
        <f t="shared" si="87"/>
        <v>522731</v>
      </c>
      <c r="AW157" s="124">
        <f t="shared" si="88"/>
        <v>1306.4823157378607</v>
      </c>
      <c r="AX157" s="51">
        <f t="shared" si="88"/>
        <v>136.88366795730246</v>
      </c>
      <c r="AY157" s="51">
        <f t="shared" si="88"/>
        <v>286.98168110916748</v>
      </c>
      <c r="AZ157" s="65">
        <f t="shared" si="89"/>
        <v>1730.3476648043306</v>
      </c>
      <c r="BB157" s="131">
        <v>392197.92933031311</v>
      </c>
      <c r="BC157" s="54">
        <v>41313.892311752898</v>
      </c>
      <c r="BD157" s="54">
        <v>90998.779697463804</v>
      </c>
      <c r="BE157" s="54">
        <f t="shared" si="90"/>
        <v>524510.60133952985</v>
      </c>
      <c r="BG157" s="122">
        <f t="shared" si="91"/>
        <v>6.3362666751713981E-3</v>
      </c>
      <c r="BH157" s="49">
        <f t="shared" si="91"/>
        <v>9.2239404507199474E-4</v>
      </c>
      <c r="BI157" s="49">
        <f t="shared" si="91"/>
        <v>-4.7283927452312025E-2</v>
      </c>
      <c r="BJ157" s="49">
        <f t="shared" si="92"/>
        <v>-3.3928796386287763E-3</v>
      </c>
      <c r="BL157" s="131">
        <v>372883</v>
      </c>
      <c r="BM157" s="54">
        <v>38833</v>
      </c>
      <c r="BN157" s="54">
        <v>79992.327305927072</v>
      </c>
      <c r="BO157" s="54">
        <f t="shared" si="93"/>
        <v>491708.32730592706</v>
      </c>
      <c r="BQ157" s="122">
        <f t="shared" si="94"/>
        <v>5.846337859328532E-2</v>
      </c>
      <c r="BR157" s="49">
        <f t="shared" si="94"/>
        <v>6.4867509592356987E-2</v>
      </c>
      <c r="BS157" s="49">
        <f t="shared" si="94"/>
        <v>8.3803946201427948E-2</v>
      </c>
      <c r="BT157" s="49">
        <f t="shared" si="95"/>
        <v>6.3091615438051196E-2</v>
      </c>
      <c r="BV157" s="122">
        <f t="shared" si="96"/>
        <v>4.9466024286024535E-2</v>
      </c>
      <c r="BW157" s="49">
        <f t="shared" si="96"/>
        <v>5.5815717657121233E-2</v>
      </c>
      <c r="BX157" s="49">
        <f t="shared" si="96"/>
        <v>7.4591187119917191E-2</v>
      </c>
      <c r="BY157" s="49">
        <f t="shared" si="96"/>
        <v>5.4054919300404292E-2</v>
      </c>
      <c r="CA157" s="180">
        <v>297454.8703497689</v>
      </c>
      <c r="CB157" s="64">
        <v>297320.80385307653</v>
      </c>
      <c r="CC157" s="64">
        <v>308751.27927049203</v>
      </c>
      <c r="CD157" s="64">
        <v>299344.3716700048</v>
      </c>
      <c r="CF157" s="180">
        <v>296063.50419910537</v>
      </c>
      <c r="CG157" s="64">
        <v>294948.99944304524</v>
      </c>
      <c r="CH157" s="64">
        <v>307502.38102519291</v>
      </c>
      <c r="CI157" s="64">
        <v>297863.72097549977</v>
      </c>
      <c r="CK157" s="163">
        <v>302095.9375</v>
      </c>
      <c r="CL157" s="60">
        <v>299528.00341796875</v>
      </c>
    </row>
    <row r="158" spans="1:90">
      <c r="A158" s="9" t="s">
        <v>340</v>
      </c>
      <c r="B158" s="23" t="s">
        <v>341</v>
      </c>
      <c r="D158" s="131">
        <v>387690.71755316498</v>
      </c>
      <c r="E158" s="54">
        <v>242897.75</v>
      </c>
      <c r="F158" s="124">
        <f t="shared" si="65"/>
        <v>1596.1066644428158</v>
      </c>
      <c r="G158" s="131">
        <f t="shared" si="66"/>
        <v>364920.78530298697</v>
      </c>
      <c r="H158" s="54">
        <v>240990.58837890625</v>
      </c>
      <c r="I158" s="124">
        <f t="shared" si="67"/>
        <v>1514.2532650662149</v>
      </c>
      <c r="J158" s="49">
        <f t="shared" si="68"/>
        <v>6.2396917816760045E-2</v>
      </c>
      <c r="K158" s="49">
        <f t="shared" si="69"/>
        <v>5.4055289999999978E-2</v>
      </c>
      <c r="M158" s="131">
        <f t="shared" si="70"/>
        <v>387809.6718579384</v>
      </c>
      <c r="N158" s="124">
        <f t="shared" si="71"/>
        <v>1596.596394400271</v>
      </c>
      <c r="O158" s="49">
        <f t="shared" si="72"/>
        <v>-3.0673372379685926E-4</v>
      </c>
      <c r="P158" s="49">
        <f t="shared" si="73"/>
        <v>-3.0673372379697028E-4</v>
      </c>
      <c r="R158" s="131">
        <v>288812</v>
      </c>
      <c r="S158" s="54">
        <v>30652</v>
      </c>
      <c r="T158" s="54">
        <v>68009</v>
      </c>
      <c r="V158" s="124">
        <f t="shared" si="74"/>
        <v>68009</v>
      </c>
      <c r="W158" s="51">
        <f t="shared" si="75"/>
        <v>217.71755316498457</v>
      </c>
      <c r="Y158" s="176">
        <v>-1.3338026514935097E-2</v>
      </c>
      <c r="Z158" s="61">
        <v>3.9179955587886894E-3</v>
      </c>
      <c r="AA158" s="117">
        <f t="shared" si="76"/>
        <v>1</v>
      </c>
      <c r="AB158" s="63">
        <f t="shared" si="77"/>
        <v>292.71625719988464</v>
      </c>
      <c r="AC158" s="63">
        <f t="shared" si="77"/>
        <v>30.532374293120281</v>
      </c>
      <c r="AE158" s="124">
        <f t="shared" si="78"/>
        <v>217.71755316498457</v>
      </c>
      <c r="AF158" s="51">
        <v>0</v>
      </c>
      <c r="AG158" s="51">
        <f t="shared" si="79"/>
        <v>0</v>
      </c>
      <c r="AI158" s="124">
        <v>0</v>
      </c>
      <c r="AJ158" s="51">
        <f t="shared" si="80"/>
        <v>0</v>
      </c>
      <c r="AK158" s="51">
        <f t="shared" si="81"/>
        <v>0</v>
      </c>
      <c r="AM158" s="124">
        <f t="shared" si="82"/>
        <v>0</v>
      </c>
      <c r="AN158" s="51">
        <f t="shared" si="83"/>
        <v>0</v>
      </c>
      <c r="AO158" s="51">
        <f t="shared" si="84"/>
        <v>0</v>
      </c>
      <c r="AQ158" s="124">
        <f t="shared" si="85"/>
        <v>289030</v>
      </c>
      <c r="AR158" s="51">
        <f t="shared" si="85"/>
        <v>30652</v>
      </c>
      <c r="AS158" s="51">
        <f t="shared" si="86"/>
        <v>68009</v>
      </c>
      <c r="AU158" s="178">
        <f t="shared" si="87"/>
        <v>387691</v>
      </c>
      <c r="AW158" s="124">
        <f t="shared" si="88"/>
        <v>1189.9245670246019</v>
      </c>
      <c r="AX158" s="51">
        <f t="shared" si="88"/>
        <v>126.1930174322323</v>
      </c>
      <c r="AY158" s="51">
        <f t="shared" si="88"/>
        <v>279.99024280793049</v>
      </c>
      <c r="AZ158" s="65">
        <f t="shared" si="89"/>
        <v>1596.1078272647646</v>
      </c>
      <c r="BB158" s="131">
        <v>292716.25719988463</v>
      </c>
      <c r="BC158" s="54">
        <v>30532.374293120283</v>
      </c>
      <c r="BD158" s="54">
        <v>64561.040364933498</v>
      </c>
      <c r="BE158" s="54">
        <f t="shared" si="90"/>
        <v>387809.6718579384</v>
      </c>
      <c r="BG158" s="122">
        <f t="shared" si="91"/>
        <v>-1.2593277992644647E-2</v>
      </c>
      <c r="BH158" s="49">
        <f t="shared" si="91"/>
        <v>3.9179955587886894E-3</v>
      </c>
      <c r="BI158" s="49">
        <f t="shared" si="91"/>
        <v>5.3406196919640658E-2</v>
      </c>
      <c r="BJ158" s="49">
        <f t="shared" si="92"/>
        <v>-3.0600541077241417E-4</v>
      </c>
      <c r="BL158" s="131">
        <v>273290</v>
      </c>
      <c r="BM158" s="54">
        <v>28840</v>
      </c>
      <c r="BN158" s="54">
        <v>62790.785302987002</v>
      </c>
      <c r="BO158" s="54">
        <f t="shared" si="93"/>
        <v>364920.78530298697</v>
      </c>
      <c r="BQ158" s="122">
        <f t="shared" si="94"/>
        <v>5.7594496688499364E-2</v>
      </c>
      <c r="BR158" s="49">
        <f t="shared" si="94"/>
        <v>6.2829403606102563E-2</v>
      </c>
      <c r="BS158" s="49">
        <f t="shared" si="94"/>
        <v>8.3104784751987459E-2</v>
      </c>
      <c r="BT158" s="49">
        <f t="shared" si="95"/>
        <v>6.2397691811682643E-2</v>
      </c>
      <c r="BV158" s="122">
        <f t="shared" si="96"/>
        <v>4.9290576068550251E-2</v>
      </c>
      <c r="BW158" s="49">
        <f t="shared" si="96"/>
        <v>5.4484380038253732E-2</v>
      </c>
      <c r="BX158" s="49">
        <f t="shared" si="96"/>
        <v>7.4600564860687557E-2</v>
      </c>
      <c r="BY158" s="49">
        <f t="shared" si="96"/>
        <v>5.4056057917742484E-2</v>
      </c>
      <c r="CA158" s="180">
        <v>222004.93634256328</v>
      </c>
      <c r="CB158" s="64">
        <v>219730.20600121634</v>
      </c>
      <c r="CC158" s="64">
        <v>219050.2319918763</v>
      </c>
      <c r="CD158" s="64">
        <v>221327.54276727766</v>
      </c>
      <c r="CF158" s="180">
        <v>220321.48143668246</v>
      </c>
      <c r="CG158" s="64">
        <v>217655.01825361353</v>
      </c>
      <c r="CH158" s="64">
        <v>217582.98260595032</v>
      </c>
      <c r="CI158" s="64">
        <v>219658.63914122726</v>
      </c>
      <c r="CK158" s="163">
        <v>242897.75</v>
      </c>
      <c r="CL158" s="60">
        <v>240990.58837890625</v>
      </c>
    </row>
    <row r="159" spans="1:90">
      <c r="A159" s="9" t="s">
        <v>342</v>
      </c>
      <c r="B159" s="23" t="s">
        <v>343</v>
      </c>
      <c r="D159" s="131">
        <v>617635.46514394542</v>
      </c>
      <c r="E159" s="54">
        <v>374092.875</v>
      </c>
      <c r="F159" s="124">
        <f t="shared" si="65"/>
        <v>1651.0217286120337</v>
      </c>
      <c r="G159" s="131">
        <f t="shared" si="66"/>
        <v>582929.28756834497</v>
      </c>
      <c r="H159" s="54">
        <v>372157.24578857422</v>
      </c>
      <c r="I159" s="124">
        <f t="shared" si="67"/>
        <v>1566.3521110093131</v>
      </c>
      <c r="J159" s="49">
        <f t="shared" si="68"/>
        <v>5.9537543087559097E-2</v>
      </c>
      <c r="K159" s="49">
        <f t="shared" si="69"/>
        <v>5.4055289999999978E-2</v>
      </c>
      <c r="M159" s="131">
        <f t="shared" si="70"/>
        <v>607658.66558051226</v>
      </c>
      <c r="N159" s="124">
        <f t="shared" si="71"/>
        <v>1624.3524167107225</v>
      </c>
      <c r="O159" s="49">
        <f t="shared" si="72"/>
        <v>1.6418427200247443E-2</v>
      </c>
      <c r="P159" s="49">
        <f t="shared" si="73"/>
        <v>1.6418427200247443E-2</v>
      </c>
      <c r="R159" s="131">
        <v>468036</v>
      </c>
      <c r="S159" s="54">
        <v>47298</v>
      </c>
      <c r="T159" s="54">
        <v>101787</v>
      </c>
      <c r="V159" s="124">
        <f t="shared" si="74"/>
        <v>101787</v>
      </c>
      <c r="W159" s="51">
        <f t="shared" si="75"/>
        <v>514.46514394541737</v>
      </c>
      <c r="Y159" s="176">
        <v>9.1666337958318245E-3</v>
      </c>
      <c r="Z159" s="61">
        <v>-2.2423150169910921E-2</v>
      </c>
      <c r="AA159" s="117">
        <f t="shared" si="76"/>
        <v>3</v>
      </c>
      <c r="AB159" s="63">
        <f t="shared" si="77"/>
        <v>463.78465589924576</v>
      </c>
      <c r="AC159" s="63">
        <f t="shared" si="77"/>
        <v>48.3828969642855</v>
      </c>
      <c r="AE159" s="124">
        <f t="shared" si="78"/>
        <v>0</v>
      </c>
      <c r="AF159" s="51">
        <v>0</v>
      </c>
      <c r="AG159" s="51">
        <f t="shared" si="79"/>
        <v>514.46514394541737</v>
      </c>
      <c r="AI159" s="124">
        <v>0</v>
      </c>
      <c r="AJ159" s="51">
        <f t="shared" si="80"/>
        <v>514.46514394541737</v>
      </c>
      <c r="AK159" s="51">
        <f t="shared" si="81"/>
        <v>0</v>
      </c>
      <c r="AM159" s="124">
        <f t="shared" si="82"/>
        <v>0</v>
      </c>
      <c r="AN159" s="51">
        <f t="shared" si="83"/>
        <v>0</v>
      </c>
      <c r="AO159" s="51">
        <f t="shared" si="84"/>
        <v>0</v>
      </c>
      <c r="AQ159" s="124">
        <f t="shared" si="85"/>
        <v>468036</v>
      </c>
      <c r="AR159" s="51">
        <f t="shared" si="85"/>
        <v>47812</v>
      </c>
      <c r="AS159" s="51">
        <f t="shared" si="86"/>
        <v>101787</v>
      </c>
      <c r="AU159" s="178">
        <f t="shared" si="87"/>
        <v>617635</v>
      </c>
      <c r="AW159" s="124">
        <f t="shared" si="88"/>
        <v>1251.1224652434239</v>
      </c>
      <c r="AX159" s="51">
        <f t="shared" si="88"/>
        <v>127.80783381666919</v>
      </c>
      <c r="AY159" s="51">
        <f t="shared" si="88"/>
        <v>272.09018616032182</v>
      </c>
      <c r="AZ159" s="65">
        <f t="shared" si="89"/>
        <v>1651.0204852204149</v>
      </c>
      <c r="BB159" s="131">
        <v>463784.65589924576</v>
      </c>
      <c r="BC159" s="54">
        <v>48382.896964285501</v>
      </c>
      <c r="BD159" s="54">
        <v>95491.112716980962</v>
      </c>
      <c r="BE159" s="54">
        <f t="shared" si="90"/>
        <v>607658.66558051226</v>
      </c>
      <c r="BG159" s="122">
        <f t="shared" si="91"/>
        <v>9.1666337958318245E-3</v>
      </c>
      <c r="BH159" s="49">
        <f t="shared" si="91"/>
        <v>-1.1799561417476068E-2</v>
      </c>
      <c r="BI159" s="49">
        <f t="shared" si="91"/>
        <v>6.5931656924754334E-2</v>
      </c>
      <c r="BJ159" s="49">
        <f t="shared" si="92"/>
        <v>1.6417661731125133E-2</v>
      </c>
      <c r="BL159" s="131">
        <v>444077</v>
      </c>
      <c r="BM159" s="54">
        <v>44621</v>
      </c>
      <c r="BN159" s="54">
        <v>94231.287568344997</v>
      </c>
      <c r="BO159" s="54">
        <f t="shared" si="93"/>
        <v>582929.28756834497</v>
      </c>
      <c r="BQ159" s="122">
        <f t="shared" si="94"/>
        <v>5.3952355109586847E-2</v>
      </c>
      <c r="BR159" s="49">
        <f t="shared" si="94"/>
        <v>7.1513412966988543E-2</v>
      </c>
      <c r="BS159" s="49">
        <f t="shared" si="94"/>
        <v>8.0182629640658698E-2</v>
      </c>
      <c r="BT159" s="49">
        <f t="shared" si="95"/>
        <v>5.9536745145243763E-2</v>
      </c>
      <c r="BV159" s="122">
        <f t="shared" si="96"/>
        <v>4.8499000869677733E-2</v>
      </c>
      <c r="BW159" s="49">
        <f t="shared" si="96"/>
        <v>6.5969194402084375E-2</v>
      </c>
      <c r="BX159" s="49">
        <f t="shared" si="96"/>
        <v>7.4593554864489375E-2</v>
      </c>
      <c r="BY159" s="49">
        <f t="shared" si="96"/>
        <v>5.4054496186393353E-2</v>
      </c>
      <c r="CA159" s="180">
        <v>351748.42693913152</v>
      </c>
      <c r="CB159" s="64">
        <v>348193.81600773684</v>
      </c>
      <c r="CC159" s="64">
        <v>323993.39099216874</v>
      </c>
      <c r="CD159" s="64">
        <v>346797.95026732696</v>
      </c>
      <c r="CF159" s="180">
        <v>351019.30889208085</v>
      </c>
      <c r="CG159" s="64">
        <v>346358.23389223317</v>
      </c>
      <c r="CH159" s="64">
        <v>323095.40699470619</v>
      </c>
      <c r="CI159" s="64">
        <v>346041.22689628077</v>
      </c>
      <c r="CK159" s="163">
        <v>374092.875</v>
      </c>
      <c r="CL159" s="60">
        <v>372157.24578857422</v>
      </c>
    </row>
    <row r="160" spans="1:90">
      <c r="A160" s="9" t="s">
        <v>344</v>
      </c>
      <c r="B160" s="23" t="s">
        <v>345</v>
      </c>
      <c r="D160" s="131">
        <v>397706.56886546174</v>
      </c>
      <c r="E160" s="54">
        <v>207538.234375</v>
      </c>
      <c r="F160" s="124">
        <f t="shared" si="65"/>
        <v>1916.3050609115589</v>
      </c>
      <c r="G160" s="131">
        <f t="shared" si="66"/>
        <v>375382.01809621259</v>
      </c>
      <c r="H160" s="54">
        <v>206477.25146484375</v>
      </c>
      <c r="I160" s="124">
        <f t="shared" si="67"/>
        <v>1818.0308747480967</v>
      </c>
      <c r="J160" s="49">
        <f t="shared" si="68"/>
        <v>5.9471550828327668E-2</v>
      </c>
      <c r="K160" s="49">
        <f t="shared" si="69"/>
        <v>5.40552900000002E-2</v>
      </c>
      <c r="M160" s="131">
        <f t="shared" si="70"/>
        <v>394435.86836589937</v>
      </c>
      <c r="N160" s="124">
        <f t="shared" si="71"/>
        <v>1900.5455527447284</v>
      </c>
      <c r="O160" s="49">
        <f t="shared" si="72"/>
        <v>8.2920970476454414E-3</v>
      </c>
      <c r="P160" s="49">
        <f t="shared" si="73"/>
        <v>8.2920970476456635E-3</v>
      </c>
      <c r="R160" s="131">
        <v>303625</v>
      </c>
      <c r="S160" s="54">
        <v>29804</v>
      </c>
      <c r="T160" s="54">
        <v>63975</v>
      </c>
      <c r="V160" s="124">
        <f t="shared" si="74"/>
        <v>63975</v>
      </c>
      <c r="W160" s="51">
        <f t="shared" si="75"/>
        <v>302.56886546174064</v>
      </c>
      <c r="Y160" s="176">
        <v>2.5618873665719688E-2</v>
      </c>
      <c r="Z160" s="61">
        <v>-3.8163216459668803E-2</v>
      </c>
      <c r="AA160" s="117">
        <f t="shared" si="76"/>
        <v>3</v>
      </c>
      <c r="AB160" s="63">
        <f t="shared" si="77"/>
        <v>296.04076894060807</v>
      </c>
      <c r="AC160" s="63">
        <f t="shared" si="77"/>
        <v>30.986546272744281</v>
      </c>
      <c r="AE160" s="124">
        <f t="shared" si="78"/>
        <v>0</v>
      </c>
      <c r="AF160" s="51">
        <v>0</v>
      </c>
      <c r="AG160" s="51">
        <f t="shared" si="79"/>
        <v>302.56886546174064</v>
      </c>
      <c r="AI160" s="124">
        <v>0</v>
      </c>
      <c r="AJ160" s="51">
        <f t="shared" si="80"/>
        <v>302.56886546174064</v>
      </c>
      <c r="AK160" s="51">
        <f t="shared" si="81"/>
        <v>0</v>
      </c>
      <c r="AM160" s="124">
        <f t="shared" si="82"/>
        <v>0</v>
      </c>
      <c r="AN160" s="51">
        <f t="shared" si="83"/>
        <v>0</v>
      </c>
      <c r="AO160" s="51">
        <f t="shared" si="84"/>
        <v>0</v>
      </c>
      <c r="AQ160" s="124">
        <f t="shared" si="85"/>
        <v>303625</v>
      </c>
      <c r="AR160" s="51">
        <f t="shared" si="85"/>
        <v>30107</v>
      </c>
      <c r="AS160" s="51">
        <f t="shared" si="86"/>
        <v>63975</v>
      </c>
      <c r="AU160" s="178">
        <f t="shared" si="87"/>
        <v>397707</v>
      </c>
      <c r="AW160" s="124">
        <f t="shared" si="88"/>
        <v>1462.9834397231173</v>
      </c>
      <c r="AX160" s="51">
        <f t="shared" si="88"/>
        <v>145.06724551583002</v>
      </c>
      <c r="AY160" s="51">
        <f t="shared" si="88"/>
        <v>308.25645304664118</v>
      </c>
      <c r="AZ160" s="65">
        <f t="shared" si="89"/>
        <v>1916.3071382855885</v>
      </c>
      <c r="BB160" s="131">
        <v>296040.76894060802</v>
      </c>
      <c r="BC160" s="54">
        <v>30986.54627274429</v>
      </c>
      <c r="BD160" s="54">
        <v>67408.553152547043</v>
      </c>
      <c r="BE160" s="54">
        <f t="shared" si="90"/>
        <v>394435.86836589937</v>
      </c>
      <c r="BG160" s="122">
        <f t="shared" si="91"/>
        <v>2.561887366571991E-2</v>
      </c>
      <c r="BH160" s="49">
        <f t="shared" si="91"/>
        <v>-2.838477915552462E-2</v>
      </c>
      <c r="BI160" s="49">
        <f t="shared" si="91"/>
        <v>-5.0936461205106087E-2</v>
      </c>
      <c r="BJ160" s="49">
        <f t="shared" si="92"/>
        <v>8.2931900885498955E-3</v>
      </c>
      <c r="BL160" s="131">
        <v>288100</v>
      </c>
      <c r="BM160" s="54">
        <v>28052</v>
      </c>
      <c r="BN160" s="54">
        <v>59230.018096212567</v>
      </c>
      <c r="BO160" s="54">
        <f t="shared" si="93"/>
        <v>375382.01809621259</v>
      </c>
      <c r="BQ160" s="122">
        <f t="shared" si="94"/>
        <v>5.388753904894128E-2</v>
      </c>
      <c r="BR160" s="49">
        <f t="shared" si="94"/>
        <v>7.3256808783687344E-2</v>
      </c>
      <c r="BS160" s="49">
        <f t="shared" si="94"/>
        <v>8.011110001823285E-2</v>
      </c>
      <c r="BT160" s="49">
        <f t="shared" si="95"/>
        <v>5.9472699350413105E-2</v>
      </c>
      <c r="BV160" s="122">
        <f t="shared" si="96"/>
        <v>4.8499824965679172E-2</v>
      </c>
      <c r="BW160" s="49">
        <f t="shared" si="96"/>
        <v>6.7770074564532434E-2</v>
      </c>
      <c r="BX160" s="49">
        <f t="shared" si="96"/>
        <v>7.4589325094973624E-2</v>
      </c>
      <c r="BY160" s="49">
        <f t="shared" si="96"/>
        <v>5.4056432650578135E-2</v>
      </c>
      <c r="CA160" s="180">
        <v>224526.34743339106</v>
      </c>
      <c r="CB160" s="64">
        <v>222998.71377217109</v>
      </c>
      <c r="CC160" s="64">
        <v>228711.60568103654</v>
      </c>
      <c r="CD160" s="64">
        <v>225109.19107938407</v>
      </c>
      <c r="CF160" s="180">
        <v>222650.95774980518</v>
      </c>
      <c r="CG160" s="64">
        <v>221509.65334007653</v>
      </c>
      <c r="CH160" s="64">
        <v>227282.55708173141</v>
      </c>
      <c r="CI160" s="64">
        <v>223325.31985149035</v>
      </c>
      <c r="CK160" s="163">
        <v>207538.234375</v>
      </c>
      <c r="CL160" s="60">
        <v>206477.25146484375</v>
      </c>
    </row>
    <row r="161" spans="1:90">
      <c r="A161" s="9" t="s">
        <v>346</v>
      </c>
      <c r="B161" s="23" t="s">
        <v>347</v>
      </c>
      <c r="D161" s="131">
        <v>166251</v>
      </c>
      <c r="E161" s="54">
        <v>97135.1953125</v>
      </c>
      <c r="F161" s="124">
        <f t="shared" si="65"/>
        <v>1711.5423453377844</v>
      </c>
      <c r="G161" s="131">
        <f t="shared" si="66"/>
        <v>157163.3765309593</v>
      </c>
      <c r="H161" s="54">
        <v>96804.16748046875</v>
      </c>
      <c r="I161" s="124">
        <f t="shared" si="67"/>
        <v>1623.5187040131166</v>
      </c>
      <c r="J161" s="49">
        <f t="shared" si="68"/>
        <v>5.7822780787930794E-2</v>
      </c>
      <c r="K161" s="49">
        <f t="shared" si="69"/>
        <v>5.4217817821923031E-2</v>
      </c>
      <c r="M161" s="131">
        <f t="shared" si="70"/>
        <v>164347.69683948593</v>
      </c>
      <c r="N161" s="124">
        <f t="shared" si="71"/>
        <v>1691.9479732423679</v>
      </c>
      <c r="O161" s="49">
        <f t="shared" si="72"/>
        <v>1.1580954264135412E-2</v>
      </c>
      <c r="P161" s="49">
        <f t="shared" si="73"/>
        <v>1.1580954264135412E-2</v>
      </c>
      <c r="R161" s="131">
        <v>125574</v>
      </c>
      <c r="S161" s="54">
        <v>12046</v>
      </c>
      <c r="T161" s="54">
        <v>28631</v>
      </c>
      <c r="V161" s="124">
        <f t="shared" si="74"/>
        <v>28631</v>
      </c>
      <c r="W161" s="51">
        <f t="shared" si="75"/>
        <v>0</v>
      </c>
      <c r="Y161" s="176">
        <v>2.6048642988761861E-2</v>
      </c>
      <c r="Z161" s="61">
        <v>-4.9886822425962651E-2</v>
      </c>
      <c r="AA161" s="117">
        <f t="shared" si="76"/>
        <v>3</v>
      </c>
      <c r="AB161" s="63">
        <f t="shared" si="77"/>
        <v>122.38601050552278</v>
      </c>
      <c r="AC161" s="63">
        <f t="shared" si="77"/>
        <v>12.678489557167856</v>
      </c>
      <c r="AE161" s="124">
        <f t="shared" si="78"/>
        <v>0</v>
      </c>
      <c r="AF161" s="51">
        <v>0</v>
      </c>
      <c r="AG161" s="51">
        <f t="shared" si="79"/>
        <v>0</v>
      </c>
      <c r="AI161" s="124">
        <v>0</v>
      </c>
      <c r="AJ161" s="51">
        <f t="shared" si="80"/>
        <v>0</v>
      </c>
      <c r="AK161" s="51">
        <f t="shared" si="81"/>
        <v>0</v>
      </c>
      <c r="AM161" s="124">
        <f t="shared" si="82"/>
        <v>0</v>
      </c>
      <c r="AN161" s="51">
        <f t="shared" si="83"/>
        <v>0</v>
      </c>
      <c r="AO161" s="51">
        <f t="shared" si="84"/>
        <v>0</v>
      </c>
      <c r="AQ161" s="124">
        <f t="shared" si="85"/>
        <v>125574</v>
      </c>
      <c r="AR161" s="51">
        <f t="shared" si="85"/>
        <v>12046</v>
      </c>
      <c r="AS161" s="51">
        <f t="shared" si="86"/>
        <v>28631</v>
      </c>
      <c r="AU161" s="178">
        <f t="shared" si="87"/>
        <v>166251</v>
      </c>
      <c r="AW161" s="124">
        <f t="shared" si="88"/>
        <v>1292.7754929200241</v>
      </c>
      <c r="AX161" s="51">
        <f t="shared" si="88"/>
        <v>124.01272228100252</v>
      </c>
      <c r="AY161" s="51">
        <f t="shared" si="88"/>
        <v>294.75413013675768</v>
      </c>
      <c r="AZ161" s="65">
        <f t="shared" si="89"/>
        <v>1711.5423453377844</v>
      </c>
      <c r="BB161" s="131">
        <v>122386.01050552281</v>
      </c>
      <c r="BC161" s="54">
        <v>12678.489557167857</v>
      </c>
      <c r="BD161" s="54">
        <v>29283.196776795259</v>
      </c>
      <c r="BE161" s="54">
        <f t="shared" si="90"/>
        <v>164347.69683948593</v>
      </c>
      <c r="BG161" s="122">
        <f t="shared" si="91"/>
        <v>2.6048642988761639E-2</v>
      </c>
      <c r="BH161" s="49">
        <f t="shared" si="91"/>
        <v>-4.9886822425962873E-2</v>
      </c>
      <c r="BI161" s="49">
        <f t="shared" si="91"/>
        <v>-2.2272048429906266E-2</v>
      </c>
      <c r="BJ161" s="49">
        <f t="shared" si="92"/>
        <v>1.1580954264135412E-2</v>
      </c>
      <c r="BL161" s="131">
        <v>119357</v>
      </c>
      <c r="BM161" s="54">
        <v>11254</v>
      </c>
      <c r="BN161" s="54">
        <v>26552.3765309593</v>
      </c>
      <c r="BO161" s="54">
        <f t="shared" si="93"/>
        <v>157163.3765309593</v>
      </c>
      <c r="BQ161" s="122">
        <f t="shared" si="94"/>
        <v>5.2087435173471253E-2</v>
      </c>
      <c r="BR161" s="49">
        <f t="shared" si="94"/>
        <v>7.037497778567614E-2</v>
      </c>
      <c r="BS161" s="49">
        <f t="shared" si="94"/>
        <v>7.8283895477946563E-2</v>
      </c>
      <c r="BT161" s="49">
        <f t="shared" si="95"/>
        <v>5.7822780787930794E-2</v>
      </c>
      <c r="BV161" s="122">
        <f t="shared" si="96"/>
        <v>4.8502017739014525E-2</v>
      </c>
      <c r="BW161" s="49">
        <f t="shared" si="96"/>
        <v>6.6727238084150153E-2</v>
      </c>
      <c r="BX161" s="49">
        <f t="shared" si="96"/>
        <v>7.4609202910685735E-2</v>
      </c>
      <c r="BY161" s="49">
        <f t="shared" si="96"/>
        <v>5.4217817821923031E-2</v>
      </c>
      <c r="CA161" s="180">
        <v>92821.282737792455</v>
      </c>
      <c r="CB161" s="64">
        <v>91242.400457814554</v>
      </c>
      <c r="CC161" s="64">
        <v>99355.44735900528</v>
      </c>
      <c r="CD161" s="64">
        <v>93795.164330686399</v>
      </c>
      <c r="CF161" s="180">
        <v>92492.763417000693</v>
      </c>
      <c r="CG161" s="64">
        <v>90683.603506641768</v>
      </c>
      <c r="CH161" s="64">
        <v>99055.33093479884</v>
      </c>
      <c r="CI161" s="64">
        <v>93433.095523917887</v>
      </c>
      <c r="CK161" s="163">
        <v>97135.1953125</v>
      </c>
      <c r="CL161" s="60">
        <v>96804.16748046875</v>
      </c>
    </row>
    <row r="162" spans="1:90">
      <c r="A162" s="9" t="s">
        <v>348</v>
      </c>
      <c r="B162" s="23" t="s">
        <v>349</v>
      </c>
      <c r="D162" s="131">
        <v>207832.05459194773</v>
      </c>
      <c r="E162" s="54">
        <v>114335.75</v>
      </c>
      <c r="F162" s="124">
        <f t="shared" si="65"/>
        <v>1817.7346507277709</v>
      </c>
      <c r="G162" s="131">
        <f t="shared" si="66"/>
        <v>195158.38332347368</v>
      </c>
      <c r="H162" s="54">
        <v>113167.08203125</v>
      </c>
      <c r="I162" s="124">
        <f t="shared" si="67"/>
        <v>1724.5154670470567</v>
      </c>
      <c r="J162" s="49">
        <f t="shared" si="68"/>
        <v>6.4940439927028581E-2</v>
      </c>
      <c r="K162" s="49">
        <f t="shared" si="69"/>
        <v>5.4055289999999978E-2</v>
      </c>
      <c r="M162" s="131">
        <f t="shared" si="70"/>
        <v>208547.29806886666</v>
      </c>
      <c r="N162" s="124">
        <f t="shared" si="71"/>
        <v>1823.9902923527125</v>
      </c>
      <c r="O162" s="49">
        <f t="shared" si="72"/>
        <v>-3.429646337027803E-3</v>
      </c>
      <c r="P162" s="49">
        <f t="shared" si="73"/>
        <v>-3.4296463370276919E-3</v>
      </c>
      <c r="R162" s="131">
        <v>157065</v>
      </c>
      <c r="S162" s="54">
        <v>16123</v>
      </c>
      <c r="T162" s="54">
        <v>34478</v>
      </c>
      <c r="V162" s="124">
        <f t="shared" si="74"/>
        <v>34478</v>
      </c>
      <c r="W162" s="51">
        <f t="shared" si="75"/>
        <v>166.05459194772993</v>
      </c>
      <c r="Y162" s="176">
        <v>1.9972952624704998E-3</v>
      </c>
      <c r="Z162" s="61">
        <v>4.5836153607115016E-4</v>
      </c>
      <c r="AA162" s="117">
        <f t="shared" si="76"/>
        <v>2</v>
      </c>
      <c r="AB162" s="63">
        <f t="shared" si="77"/>
        <v>156.75192013253613</v>
      </c>
      <c r="AC162" s="63">
        <f t="shared" si="77"/>
        <v>16.115613222768484</v>
      </c>
      <c r="AE162" s="124">
        <f t="shared" si="78"/>
        <v>0</v>
      </c>
      <c r="AF162" s="51">
        <v>0</v>
      </c>
      <c r="AG162" s="51">
        <f t="shared" si="79"/>
        <v>166.05459194772993</v>
      </c>
      <c r="AI162" s="124">
        <v>0</v>
      </c>
      <c r="AJ162" s="51">
        <f t="shared" si="80"/>
        <v>0</v>
      </c>
      <c r="AK162" s="51">
        <f t="shared" si="81"/>
        <v>166.05459194772993</v>
      </c>
      <c r="AM162" s="124">
        <f t="shared" si="82"/>
        <v>150.57411666268044</v>
      </c>
      <c r="AN162" s="51">
        <f t="shared" si="83"/>
        <v>15.480475285049492</v>
      </c>
      <c r="AO162" s="51">
        <f t="shared" si="84"/>
        <v>0</v>
      </c>
      <c r="AQ162" s="124">
        <f t="shared" si="85"/>
        <v>157216</v>
      </c>
      <c r="AR162" s="51">
        <f t="shared" si="85"/>
        <v>16138</v>
      </c>
      <c r="AS162" s="51">
        <f t="shared" si="86"/>
        <v>34478</v>
      </c>
      <c r="AU162" s="178">
        <f t="shared" si="87"/>
        <v>207832</v>
      </c>
      <c r="AW162" s="124">
        <f t="shared" si="88"/>
        <v>1375.0379911794869</v>
      </c>
      <c r="AX162" s="51">
        <f t="shared" si="88"/>
        <v>141.14570464618458</v>
      </c>
      <c r="AY162" s="51">
        <f t="shared" si="88"/>
        <v>301.55047743159946</v>
      </c>
      <c r="AZ162" s="65">
        <f t="shared" si="89"/>
        <v>1817.7341732572706</v>
      </c>
      <c r="BB162" s="131">
        <v>156751.92013253612</v>
      </c>
      <c r="BC162" s="54">
        <v>16115.613222768481</v>
      </c>
      <c r="BD162" s="54">
        <v>35679.764713562065</v>
      </c>
      <c r="BE162" s="54">
        <f t="shared" si="90"/>
        <v>208547.29806886666</v>
      </c>
      <c r="BG162" s="122">
        <f t="shared" si="91"/>
        <v>2.9606008466849243E-3</v>
      </c>
      <c r="BH162" s="49">
        <f t="shared" si="91"/>
        <v>1.3891359219202482E-3</v>
      </c>
      <c r="BI162" s="49">
        <f t="shared" si="91"/>
        <v>-3.3681968567053522E-2</v>
      </c>
      <c r="BJ162" s="49">
        <f t="shared" si="92"/>
        <v>-3.4299081095284789E-3</v>
      </c>
      <c r="BL162" s="131">
        <v>148269</v>
      </c>
      <c r="BM162" s="54">
        <v>15133</v>
      </c>
      <c r="BN162" s="54">
        <v>31756.383323473692</v>
      </c>
      <c r="BO162" s="54">
        <f t="shared" si="93"/>
        <v>195158.38332347368</v>
      </c>
      <c r="BQ162" s="122">
        <f t="shared" si="94"/>
        <v>6.0343025177211684E-2</v>
      </c>
      <c r="BR162" s="49">
        <f t="shared" si="94"/>
        <v>6.6411154430714436E-2</v>
      </c>
      <c r="BS162" s="49">
        <f t="shared" si="94"/>
        <v>8.5702979738078167E-2</v>
      </c>
      <c r="BT162" s="49">
        <f t="shared" si="95"/>
        <v>6.4940160195526397E-2</v>
      </c>
      <c r="BV162" s="122">
        <f t="shared" si="96"/>
        <v>4.9504867125927943E-2</v>
      </c>
      <c r="BW162" s="49">
        <f t="shared" si="96"/>
        <v>5.5510971787045005E-2</v>
      </c>
      <c r="BX162" s="49">
        <f t="shared" si="96"/>
        <v>7.4605608216079533E-2</v>
      </c>
      <c r="BY162" s="49">
        <f t="shared" si="96"/>
        <v>5.405501312773664E-2</v>
      </c>
      <c r="CA162" s="180">
        <v>118885.4366460243</v>
      </c>
      <c r="CB162" s="64">
        <v>115978.10832787874</v>
      </c>
      <c r="CC162" s="64">
        <v>121058.46953120707</v>
      </c>
      <c r="CD162" s="64">
        <v>119020.3968127064</v>
      </c>
      <c r="CF162" s="180">
        <v>117904.18536333684</v>
      </c>
      <c r="CG162" s="64">
        <v>114758.96607170199</v>
      </c>
      <c r="CH162" s="64">
        <v>120330.28720564868</v>
      </c>
      <c r="CI162" s="64">
        <v>118056.06443985253</v>
      </c>
      <c r="CK162" s="163">
        <v>114335.75</v>
      </c>
      <c r="CL162" s="60">
        <v>113167.08203125</v>
      </c>
    </row>
    <row r="163" spans="1:90">
      <c r="A163" s="9" t="s">
        <v>350</v>
      </c>
      <c r="B163" s="23" t="s">
        <v>351</v>
      </c>
      <c r="D163" s="131">
        <v>299845.65022835741</v>
      </c>
      <c r="E163" s="54">
        <v>146794.5625</v>
      </c>
      <c r="F163" s="124">
        <f t="shared" si="65"/>
        <v>2042.620960353061</v>
      </c>
      <c r="G163" s="131">
        <f t="shared" si="66"/>
        <v>281948.13240073627</v>
      </c>
      <c r="H163" s="54">
        <v>145493.9150390625</v>
      </c>
      <c r="I163" s="124">
        <f t="shared" si="67"/>
        <v>1937.8688952389402</v>
      </c>
      <c r="J163" s="49">
        <f t="shared" si="68"/>
        <v>6.347805064437595E-2</v>
      </c>
      <c r="K163" s="49">
        <f t="shared" si="69"/>
        <v>5.40552900000002E-2</v>
      </c>
      <c r="M163" s="131">
        <f t="shared" si="70"/>
        <v>301176.11185454368</v>
      </c>
      <c r="N163" s="124">
        <f t="shared" si="71"/>
        <v>2051.6843861607185</v>
      </c>
      <c r="O163" s="49">
        <f t="shared" si="72"/>
        <v>-4.4175536299798646E-3</v>
      </c>
      <c r="P163" s="49">
        <f t="shared" si="73"/>
        <v>-4.4175536299799756E-3</v>
      </c>
      <c r="R163" s="131">
        <v>228664</v>
      </c>
      <c r="S163" s="54">
        <v>23187</v>
      </c>
      <c r="T163" s="54">
        <v>47705</v>
      </c>
      <c r="V163" s="124">
        <f t="shared" si="74"/>
        <v>47705</v>
      </c>
      <c r="W163" s="51">
        <f t="shared" si="75"/>
        <v>289.6502283574082</v>
      </c>
      <c r="Y163" s="176">
        <v>1.1385580819586183E-2</v>
      </c>
      <c r="Z163" s="61">
        <v>3.3863460059926354E-3</v>
      </c>
      <c r="AA163" s="117">
        <f t="shared" si="76"/>
        <v>2</v>
      </c>
      <c r="AB163" s="63">
        <f t="shared" si="77"/>
        <v>226.08983590086376</v>
      </c>
      <c r="AC163" s="63">
        <f t="shared" si="77"/>
        <v>23.108745790987193</v>
      </c>
      <c r="AE163" s="124">
        <f t="shared" si="78"/>
        <v>0</v>
      </c>
      <c r="AF163" s="51">
        <v>0</v>
      </c>
      <c r="AG163" s="51">
        <f t="shared" si="79"/>
        <v>289.6502283574082</v>
      </c>
      <c r="AI163" s="124">
        <v>0</v>
      </c>
      <c r="AJ163" s="51">
        <f t="shared" si="80"/>
        <v>0</v>
      </c>
      <c r="AK163" s="51">
        <f t="shared" si="81"/>
        <v>289.6502283574082</v>
      </c>
      <c r="AM163" s="124">
        <f t="shared" si="82"/>
        <v>262.79031025526751</v>
      </c>
      <c r="AN163" s="51">
        <f t="shared" si="83"/>
        <v>26.8599181021407</v>
      </c>
      <c r="AO163" s="51">
        <f t="shared" si="84"/>
        <v>0</v>
      </c>
      <c r="AQ163" s="124">
        <f t="shared" si="85"/>
        <v>228927</v>
      </c>
      <c r="AR163" s="51">
        <f t="shared" si="85"/>
        <v>23214</v>
      </c>
      <c r="AS163" s="51">
        <f t="shared" si="86"/>
        <v>47705</v>
      </c>
      <c r="AU163" s="178">
        <f t="shared" si="87"/>
        <v>299846</v>
      </c>
      <c r="AW163" s="124">
        <f t="shared" si="88"/>
        <v>1559.5059932822783</v>
      </c>
      <c r="AX163" s="51">
        <f t="shared" si="88"/>
        <v>158.13937249889619</v>
      </c>
      <c r="AY163" s="51">
        <f t="shared" si="88"/>
        <v>324.97797730076007</v>
      </c>
      <c r="AZ163" s="65">
        <f t="shared" si="89"/>
        <v>2042.6233430819348</v>
      </c>
      <c r="BB163" s="131">
        <v>226089.83590086372</v>
      </c>
      <c r="BC163" s="54">
        <v>23108.745790987192</v>
      </c>
      <c r="BD163" s="54">
        <v>51977.530162692754</v>
      </c>
      <c r="BE163" s="54">
        <f t="shared" si="90"/>
        <v>301176.11185454368</v>
      </c>
      <c r="BG163" s="122">
        <f t="shared" si="91"/>
        <v>1.2548835235478339E-2</v>
      </c>
      <c r="BH163" s="49">
        <f t="shared" si="91"/>
        <v>4.5547348161949497E-3</v>
      </c>
      <c r="BI163" s="49">
        <f t="shared" si="91"/>
        <v>-8.2199561027995749E-2</v>
      </c>
      <c r="BJ163" s="49">
        <f t="shared" si="92"/>
        <v>-4.416392277439507E-3</v>
      </c>
      <c r="BL163" s="131">
        <v>216154</v>
      </c>
      <c r="BM163" s="54">
        <v>21794</v>
      </c>
      <c r="BN163" s="54">
        <v>44000.132400736271</v>
      </c>
      <c r="BO163" s="54">
        <f t="shared" si="93"/>
        <v>281948.13240073627</v>
      </c>
      <c r="BQ163" s="122">
        <f t="shared" si="94"/>
        <v>5.9092128760050766E-2</v>
      </c>
      <c r="BR163" s="49">
        <f t="shared" si="94"/>
        <v>6.5155547398366487E-2</v>
      </c>
      <c r="BS163" s="49">
        <f t="shared" si="94"/>
        <v>8.4201282976178904E-2</v>
      </c>
      <c r="BT163" s="49">
        <f t="shared" si="95"/>
        <v>6.3479291197521714E-2</v>
      </c>
      <c r="BV163" s="122">
        <f t="shared" si="96"/>
        <v>4.9708228806871757E-2</v>
      </c>
      <c r="BW163" s="49">
        <f t="shared" si="96"/>
        <v>5.5717923588375795E-2</v>
      </c>
      <c r="BX163" s="49">
        <f t="shared" si="96"/>
        <v>7.4594907768322338E-2</v>
      </c>
      <c r="BY163" s="49">
        <f t="shared" si="96"/>
        <v>5.4056519561442418E-2</v>
      </c>
      <c r="CA163" s="180">
        <v>171473.42654288217</v>
      </c>
      <c r="CB163" s="64">
        <v>166305.0971515009</v>
      </c>
      <c r="CC163" s="64">
        <v>176355.43008824813</v>
      </c>
      <c r="CD163" s="64">
        <v>171884.75072738036</v>
      </c>
      <c r="CF163" s="180">
        <v>169875.92796816918</v>
      </c>
      <c r="CG163" s="64">
        <v>164856.35219346892</v>
      </c>
      <c r="CH163" s="64">
        <v>175201.9631561155</v>
      </c>
      <c r="CI163" s="64">
        <v>170358.36284486103</v>
      </c>
      <c r="CK163" s="163">
        <v>146794.5625</v>
      </c>
      <c r="CL163" s="60">
        <v>145493.9150390625</v>
      </c>
    </row>
    <row r="164" spans="1:90">
      <c r="A164" s="9" t="s">
        <v>352</v>
      </c>
      <c r="B164" s="23" t="s">
        <v>353</v>
      </c>
      <c r="D164" s="131">
        <v>362598.06354615348</v>
      </c>
      <c r="E164" s="54">
        <v>227382.6875</v>
      </c>
      <c r="F164" s="124">
        <f t="shared" si="65"/>
        <v>1594.6599432560295</v>
      </c>
      <c r="G164" s="131">
        <f t="shared" si="66"/>
        <v>342215.63812910864</v>
      </c>
      <c r="H164" s="54">
        <v>226201.33227539063</v>
      </c>
      <c r="I164" s="124">
        <f t="shared" si="67"/>
        <v>1512.8807363188978</v>
      </c>
      <c r="J164" s="49">
        <f t="shared" si="68"/>
        <v>5.9560181201757656E-2</v>
      </c>
      <c r="K164" s="49">
        <f t="shared" si="69"/>
        <v>5.4055289999999978E-2</v>
      </c>
      <c r="M164" s="131">
        <f t="shared" si="70"/>
        <v>363393.38251450169</v>
      </c>
      <c r="N164" s="124">
        <f t="shared" si="71"/>
        <v>1598.1576544366496</v>
      </c>
      <c r="O164" s="49">
        <f t="shared" si="72"/>
        <v>-2.1885895743202211E-3</v>
      </c>
      <c r="P164" s="49">
        <f t="shared" si="73"/>
        <v>-2.1885895743202211E-3</v>
      </c>
      <c r="R164" s="131">
        <v>275440</v>
      </c>
      <c r="S164" s="54">
        <v>30106</v>
      </c>
      <c r="T164" s="54">
        <v>56689</v>
      </c>
      <c r="V164" s="124">
        <f t="shared" si="74"/>
        <v>56689</v>
      </c>
      <c r="W164" s="51">
        <f t="shared" si="75"/>
        <v>363.06354615348391</v>
      </c>
      <c r="Y164" s="176">
        <v>-7.9673699740951953E-3</v>
      </c>
      <c r="Z164" s="61">
        <v>2.2892693521218366E-2</v>
      </c>
      <c r="AA164" s="117">
        <f t="shared" si="76"/>
        <v>1</v>
      </c>
      <c r="AB164" s="63">
        <f t="shared" si="77"/>
        <v>277.65215746261032</v>
      </c>
      <c r="AC164" s="63">
        <f t="shared" si="77"/>
        <v>29.432217270379297</v>
      </c>
      <c r="AE164" s="124">
        <f t="shared" si="78"/>
        <v>363.06354615348391</v>
      </c>
      <c r="AF164" s="51">
        <v>0</v>
      </c>
      <c r="AG164" s="51">
        <f t="shared" si="79"/>
        <v>0</v>
      </c>
      <c r="AI164" s="124">
        <v>0</v>
      </c>
      <c r="AJ164" s="51">
        <f t="shared" si="80"/>
        <v>0</v>
      </c>
      <c r="AK164" s="51">
        <f t="shared" si="81"/>
        <v>0</v>
      </c>
      <c r="AM164" s="124">
        <f t="shared" si="82"/>
        <v>0</v>
      </c>
      <c r="AN164" s="51">
        <f t="shared" si="83"/>
        <v>0</v>
      </c>
      <c r="AO164" s="51">
        <f t="shared" si="84"/>
        <v>0</v>
      </c>
      <c r="AQ164" s="124">
        <f t="shared" si="85"/>
        <v>275803</v>
      </c>
      <c r="AR164" s="51">
        <f t="shared" si="85"/>
        <v>30106</v>
      </c>
      <c r="AS164" s="51">
        <f t="shared" si="86"/>
        <v>56689</v>
      </c>
      <c r="AU164" s="178">
        <f t="shared" si="87"/>
        <v>362598</v>
      </c>
      <c r="AW164" s="124">
        <f t="shared" si="88"/>
        <v>1212.9463462340334</v>
      </c>
      <c r="AX164" s="51">
        <f t="shared" si="88"/>
        <v>132.40234043763778</v>
      </c>
      <c r="AY164" s="51">
        <f t="shared" si="88"/>
        <v>249.31097711649662</v>
      </c>
      <c r="AZ164" s="65">
        <f t="shared" si="89"/>
        <v>1594.6596637881676</v>
      </c>
      <c r="BB164" s="131">
        <v>277652.15746261034</v>
      </c>
      <c r="BC164" s="54">
        <v>29432.2172703793</v>
      </c>
      <c r="BD164" s="54">
        <v>56309.007781512031</v>
      </c>
      <c r="BE164" s="54">
        <f t="shared" si="90"/>
        <v>363393.38251450169</v>
      </c>
      <c r="BG164" s="122">
        <f t="shared" si="91"/>
        <v>-6.6599787284540302E-3</v>
      </c>
      <c r="BH164" s="49">
        <f t="shared" si="91"/>
        <v>2.2892693521218144E-2</v>
      </c>
      <c r="BI164" s="49">
        <f t="shared" si="91"/>
        <v>6.7483380272370663E-3</v>
      </c>
      <c r="BJ164" s="49">
        <f t="shared" si="92"/>
        <v>-2.1887644430892417E-3</v>
      </c>
      <c r="BL164" s="131">
        <v>261334</v>
      </c>
      <c r="BM164" s="54">
        <v>28402</v>
      </c>
      <c r="BN164" s="54">
        <v>52479.638129108644</v>
      </c>
      <c r="BO164" s="54">
        <f t="shared" si="93"/>
        <v>342215.63812910864</v>
      </c>
      <c r="BQ164" s="122">
        <f t="shared" si="94"/>
        <v>5.5365930188953527E-2</v>
      </c>
      <c r="BR164" s="49">
        <f t="shared" si="94"/>
        <v>5.9995774945426295E-2</v>
      </c>
      <c r="BS164" s="49">
        <f t="shared" si="94"/>
        <v>8.0209430189583708E-2</v>
      </c>
      <c r="BT164" s="49">
        <f t="shared" si="95"/>
        <v>5.9559995511373032E-2</v>
      </c>
      <c r="BV164" s="122">
        <f t="shared" si="96"/>
        <v>4.9882830005684831E-2</v>
      </c>
      <c r="BW164" s="49">
        <f t="shared" si="96"/>
        <v>5.4488620638458274E-2</v>
      </c>
      <c r="BX164" s="49">
        <f t="shared" si="96"/>
        <v>7.4597256861626215E-2</v>
      </c>
      <c r="BY164" s="49">
        <f t="shared" si="96"/>
        <v>5.4055105274360082E-2</v>
      </c>
      <c r="CA164" s="180">
        <v>210579.86369636614</v>
      </c>
      <c r="CB164" s="64">
        <v>211812.78277956304</v>
      </c>
      <c r="CC164" s="64">
        <v>191051.77283469081</v>
      </c>
      <c r="CD164" s="64">
        <v>207392.87915255147</v>
      </c>
      <c r="CF164" s="180">
        <v>208694.04404023776</v>
      </c>
      <c r="CG164" s="64">
        <v>210191.1508343622</v>
      </c>
      <c r="CH164" s="64">
        <v>189816.00925651676</v>
      </c>
      <c r="CI164" s="64">
        <v>205696.02437777806</v>
      </c>
      <c r="CK164" s="163">
        <v>227382.6875</v>
      </c>
      <c r="CL164" s="60">
        <v>226201.33227539063</v>
      </c>
    </row>
    <row r="165" spans="1:90">
      <c r="A165" s="9" t="s">
        <v>354</v>
      </c>
      <c r="B165" s="23" t="s">
        <v>355</v>
      </c>
      <c r="D165" s="131">
        <v>344931</v>
      </c>
      <c r="E165" s="54">
        <v>205878.6875</v>
      </c>
      <c r="F165" s="124">
        <f t="shared" si="65"/>
        <v>1675.4089711204324</v>
      </c>
      <c r="G165" s="131">
        <f t="shared" si="66"/>
        <v>325137.41775945673</v>
      </c>
      <c r="H165" s="54">
        <v>204854.00341796875</v>
      </c>
      <c r="I165" s="124">
        <f t="shared" si="67"/>
        <v>1587.1665299899985</v>
      </c>
      <c r="J165" s="49">
        <f t="shared" si="68"/>
        <v>6.0877589472605687E-2</v>
      </c>
      <c r="K165" s="49">
        <f t="shared" si="69"/>
        <v>5.5597468484286816E-2</v>
      </c>
      <c r="M165" s="131">
        <f t="shared" si="70"/>
        <v>350640.58336252626</v>
      </c>
      <c r="N165" s="124">
        <f t="shared" si="71"/>
        <v>1703.1417269090869</v>
      </c>
      <c r="O165" s="49">
        <f t="shared" si="72"/>
        <v>-1.6283293016949862E-2</v>
      </c>
      <c r="P165" s="49">
        <f t="shared" si="73"/>
        <v>-1.6283293016949751E-2</v>
      </c>
      <c r="R165" s="131">
        <v>260032</v>
      </c>
      <c r="S165" s="54">
        <v>27160</v>
      </c>
      <c r="T165" s="54">
        <v>57739</v>
      </c>
      <c r="V165" s="124">
        <f t="shared" si="74"/>
        <v>57739</v>
      </c>
      <c r="W165" s="51">
        <f t="shared" si="75"/>
        <v>0</v>
      </c>
      <c r="Y165" s="176">
        <v>-3.9072202288966906E-2</v>
      </c>
      <c r="Z165" s="61">
        <v>-5.4171198721809644E-3</v>
      </c>
      <c r="AA165" s="117">
        <f t="shared" si="76"/>
        <v>4</v>
      </c>
      <c r="AB165" s="63">
        <f t="shared" si="77"/>
        <v>270.60513872052218</v>
      </c>
      <c r="AC165" s="63">
        <f t="shared" si="77"/>
        <v>27.30793033206999</v>
      </c>
      <c r="AE165" s="124">
        <f t="shared" si="78"/>
        <v>0</v>
      </c>
      <c r="AF165" s="51">
        <v>0</v>
      </c>
      <c r="AG165" s="51">
        <f t="shared" si="79"/>
        <v>0</v>
      </c>
      <c r="AI165" s="124">
        <v>0</v>
      </c>
      <c r="AJ165" s="51">
        <f t="shared" si="80"/>
        <v>0</v>
      </c>
      <c r="AK165" s="51">
        <f t="shared" si="81"/>
        <v>0</v>
      </c>
      <c r="AM165" s="124">
        <f t="shared" si="82"/>
        <v>0</v>
      </c>
      <c r="AN165" s="51">
        <f t="shared" si="83"/>
        <v>0</v>
      </c>
      <c r="AO165" s="51">
        <f t="shared" si="84"/>
        <v>0</v>
      </c>
      <c r="AQ165" s="124">
        <f t="shared" si="85"/>
        <v>260032</v>
      </c>
      <c r="AR165" s="51">
        <f t="shared" si="85"/>
        <v>27160</v>
      </c>
      <c r="AS165" s="51">
        <f t="shared" si="86"/>
        <v>57739</v>
      </c>
      <c r="AU165" s="178">
        <f t="shared" si="87"/>
        <v>344931</v>
      </c>
      <c r="AW165" s="124">
        <f t="shared" si="88"/>
        <v>1263.0350579634426</v>
      </c>
      <c r="AX165" s="51">
        <f t="shared" si="88"/>
        <v>131.92234868895792</v>
      </c>
      <c r="AY165" s="51">
        <f t="shared" si="88"/>
        <v>280.45156446803173</v>
      </c>
      <c r="AZ165" s="65">
        <f t="shared" si="89"/>
        <v>1675.4089711204324</v>
      </c>
      <c r="BB165" s="131">
        <v>270605.13872052217</v>
      </c>
      <c r="BC165" s="54">
        <v>27307.930332069998</v>
      </c>
      <c r="BD165" s="54">
        <v>52727.514309934137</v>
      </c>
      <c r="BE165" s="54">
        <f t="shared" si="90"/>
        <v>350640.58336252626</v>
      </c>
      <c r="BG165" s="122">
        <f t="shared" si="91"/>
        <v>-3.9072202288966795E-2</v>
      </c>
      <c r="BH165" s="49">
        <f t="shared" si="91"/>
        <v>-5.4171198721812974E-3</v>
      </c>
      <c r="BI165" s="49">
        <f t="shared" si="91"/>
        <v>9.5044982788458077E-2</v>
      </c>
      <c r="BJ165" s="49">
        <f t="shared" si="92"/>
        <v>-1.6283293016949862E-2</v>
      </c>
      <c r="BL165" s="131">
        <v>246046</v>
      </c>
      <c r="BM165" s="54">
        <v>25628</v>
      </c>
      <c r="BN165" s="54">
        <v>53463.417759456752</v>
      </c>
      <c r="BO165" s="54">
        <f t="shared" si="93"/>
        <v>325137.41775945673</v>
      </c>
      <c r="BQ165" s="122">
        <f t="shared" si="94"/>
        <v>5.6843029352234842E-2</v>
      </c>
      <c r="BR165" s="49">
        <f t="shared" si="94"/>
        <v>5.9778367410644684E-2</v>
      </c>
      <c r="BS165" s="49">
        <f t="shared" si="94"/>
        <v>7.9972108400925723E-2</v>
      </c>
      <c r="BT165" s="49">
        <f t="shared" si="95"/>
        <v>6.0877589472605687E-2</v>
      </c>
      <c r="BV165" s="122">
        <f t="shared" si="96"/>
        <v>5.1582988876297087E-2</v>
      </c>
      <c r="BW165" s="49">
        <f t="shared" si="96"/>
        <v>5.4503717388569184E-2</v>
      </c>
      <c r="BX165" s="49">
        <f t="shared" si="96"/>
        <v>7.4596951594001926E-2</v>
      </c>
      <c r="BY165" s="49">
        <f t="shared" si="96"/>
        <v>5.5597468484286816E-2</v>
      </c>
      <c r="CA165" s="180">
        <v>205235.18977149486</v>
      </c>
      <c r="CB165" s="64">
        <v>196525.07530947708</v>
      </c>
      <c r="CC165" s="64">
        <v>178900.06382579065</v>
      </c>
      <c r="CD165" s="64">
        <v>200114.70662480363</v>
      </c>
      <c r="CF165" s="180">
        <v>204171.70343967952</v>
      </c>
      <c r="CG165" s="64">
        <v>195158.61406072465</v>
      </c>
      <c r="CH165" s="64">
        <v>177765.10741589827</v>
      </c>
      <c r="CI165" s="64">
        <v>199100.08477400008</v>
      </c>
      <c r="CK165" s="163">
        <v>205878.6875</v>
      </c>
      <c r="CL165" s="60">
        <v>204854.00341796875</v>
      </c>
    </row>
    <row r="166" spans="1:90">
      <c r="A166" s="9" t="s">
        <v>356</v>
      </c>
      <c r="B166" s="23" t="s">
        <v>357</v>
      </c>
      <c r="D166" s="131">
        <v>279921.32116789673</v>
      </c>
      <c r="E166" s="54">
        <v>145043.375</v>
      </c>
      <c r="F166" s="124">
        <f t="shared" si="65"/>
        <v>1929.9145594750312</v>
      </c>
      <c r="G166" s="131">
        <f t="shared" si="66"/>
        <v>264569.65266945492</v>
      </c>
      <c r="H166" s="54">
        <v>144499.16479492188</v>
      </c>
      <c r="I166" s="124">
        <f t="shared" si="67"/>
        <v>1830.9424351686819</v>
      </c>
      <c r="J166" s="49">
        <f t="shared" si="68"/>
        <v>5.8025054436692036E-2</v>
      </c>
      <c r="K166" s="49">
        <f t="shared" si="69"/>
        <v>5.4055289999999978E-2</v>
      </c>
      <c r="M166" s="131">
        <f t="shared" si="70"/>
        <v>274797.13220998092</v>
      </c>
      <c r="N166" s="124">
        <f t="shared" si="71"/>
        <v>1894.5858934265761</v>
      </c>
      <c r="O166" s="49">
        <f t="shared" si="72"/>
        <v>1.8647170429712645E-2</v>
      </c>
      <c r="P166" s="49">
        <f t="shared" si="73"/>
        <v>1.8647170429712867E-2</v>
      </c>
      <c r="R166" s="131">
        <v>221579</v>
      </c>
      <c r="S166" s="54">
        <v>21016</v>
      </c>
      <c r="T166" s="54">
        <v>36866</v>
      </c>
      <c r="V166" s="124">
        <f t="shared" si="74"/>
        <v>36866</v>
      </c>
      <c r="W166" s="51">
        <f t="shared" si="75"/>
        <v>460.32116789673455</v>
      </c>
      <c r="Y166" s="176">
        <v>2.5246261286347327E-2</v>
      </c>
      <c r="Z166" s="61">
        <v>-2.1044908852061006E-2</v>
      </c>
      <c r="AA166" s="117">
        <f t="shared" si="76"/>
        <v>3</v>
      </c>
      <c r="AB166" s="63">
        <f t="shared" si="77"/>
        <v>216.12270960343824</v>
      </c>
      <c r="AC166" s="63">
        <f t="shared" si="77"/>
        <v>21.467787634013209</v>
      </c>
      <c r="AE166" s="124">
        <f t="shared" si="78"/>
        <v>0</v>
      </c>
      <c r="AF166" s="51">
        <v>0</v>
      </c>
      <c r="AG166" s="51">
        <f t="shared" si="79"/>
        <v>460.32116789673455</v>
      </c>
      <c r="AI166" s="124">
        <v>0</v>
      </c>
      <c r="AJ166" s="51">
        <f t="shared" si="80"/>
        <v>442.27980443491413</v>
      </c>
      <c r="AK166" s="51">
        <f t="shared" si="81"/>
        <v>18.041363461820424</v>
      </c>
      <c r="AM166" s="124">
        <f t="shared" si="82"/>
        <v>16.411213418237981</v>
      </c>
      <c r="AN166" s="51">
        <f t="shared" si="83"/>
        <v>1.630150043582445</v>
      </c>
      <c r="AO166" s="51">
        <f t="shared" si="84"/>
        <v>0</v>
      </c>
      <c r="AQ166" s="124">
        <f t="shared" si="85"/>
        <v>221595</v>
      </c>
      <c r="AR166" s="51">
        <f t="shared" si="85"/>
        <v>21460</v>
      </c>
      <c r="AS166" s="51">
        <f t="shared" si="86"/>
        <v>36866</v>
      </c>
      <c r="AU166" s="178">
        <f t="shared" si="87"/>
        <v>279921</v>
      </c>
      <c r="AW166" s="124">
        <f t="shared" si="88"/>
        <v>1527.7843610575112</v>
      </c>
      <c r="AX166" s="51">
        <f t="shared" si="88"/>
        <v>147.9557408258047</v>
      </c>
      <c r="AY166" s="51">
        <f t="shared" si="88"/>
        <v>254.1722433030809</v>
      </c>
      <c r="AZ166" s="65">
        <f t="shared" si="89"/>
        <v>1929.9123451863968</v>
      </c>
      <c r="BB166" s="131">
        <v>216122.70960343821</v>
      </c>
      <c r="BC166" s="54">
        <v>21467.787634013213</v>
      </c>
      <c r="BD166" s="54">
        <v>37206.634972529486</v>
      </c>
      <c r="BE166" s="54">
        <f t="shared" si="90"/>
        <v>274797.13220998092</v>
      </c>
      <c r="BG166" s="122">
        <f t="shared" si="91"/>
        <v>2.5320293302831809E-2</v>
      </c>
      <c r="BH166" s="49">
        <f t="shared" si="91"/>
        <v>-3.6275903907656559E-4</v>
      </c>
      <c r="BI166" s="49">
        <f t="shared" si="91"/>
        <v>-9.1552211797971683E-3</v>
      </c>
      <c r="BJ166" s="49">
        <f t="shared" si="92"/>
        <v>1.8646001684267111E-2</v>
      </c>
      <c r="BL166" s="131">
        <v>210537</v>
      </c>
      <c r="BM166" s="54">
        <v>19855</v>
      </c>
      <c r="BN166" s="54">
        <v>34177.652669454896</v>
      </c>
      <c r="BO166" s="54">
        <f t="shared" si="93"/>
        <v>264569.65266945492</v>
      </c>
      <c r="BQ166" s="122">
        <f t="shared" si="94"/>
        <v>5.2522834466150803E-2</v>
      </c>
      <c r="BR166" s="49">
        <f t="shared" si="94"/>
        <v>8.0836061445479723E-2</v>
      </c>
      <c r="BS166" s="49">
        <f t="shared" si="94"/>
        <v>7.8658044674546179E-2</v>
      </c>
      <c r="BT166" s="49">
        <f t="shared" si="95"/>
        <v>5.8023840511007396E-2</v>
      </c>
      <c r="BV166" s="122">
        <f t="shared" si="96"/>
        <v>4.8573714641862109E-2</v>
      </c>
      <c r="BW166" s="49">
        <f t="shared" si="96"/>
        <v>7.6780708936927677E-2</v>
      </c>
      <c r="BX166" s="49">
        <f t="shared" si="96"/>
        <v>7.4610864196971827E-2</v>
      </c>
      <c r="BY166" s="49">
        <f t="shared" si="96"/>
        <v>5.4054080629027057E-2</v>
      </c>
      <c r="CA166" s="180">
        <v>163914.05399437613</v>
      </c>
      <c r="CB166" s="64">
        <v>154495.72817122759</v>
      </c>
      <c r="CC166" s="64">
        <v>126239.01313084172</v>
      </c>
      <c r="CD166" s="64">
        <v>156829.95666443644</v>
      </c>
      <c r="CF166" s="180">
        <v>163019.47832654321</v>
      </c>
      <c r="CG166" s="64">
        <v>153500.3070974226</v>
      </c>
      <c r="CH166" s="64">
        <v>125390.46858375508</v>
      </c>
      <c r="CI166" s="64">
        <v>156055.27462982803</v>
      </c>
      <c r="CK166" s="163">
        <v>145043.375</v>
      </c>
      <c r="CL166" s="60">
        <v>144499.16479492188</v>
      </c>
    </row>
    <row r="167" spans="1:90">
      <c r="A167" s="9" t="s">
        <v>358</v>
      </c>
      <c r="B167" s="23" t="s">
        <v>359</v>
      </c>
      <c r="D167" s="131">
        <v>1148069</v>
      </c>
      <c r="E167" s="54">
        <v>747848.3125</v>
      </c>
      <c r="F167" s="124">
        <f t="shared" si="65"/>
        <v>1535.1629211572233</v>
      </c>
      <c r="G167" s="131">
        <f t="shared" si="66"/>
        <v>1082637.0130764029</v>
      </c>
      <c r="H167" s="54">
        <v>745291.42082214355</v>
      </c>
      <c r="I167" s="124">
        <f t="shared" si="67"/>
        <v>1452.635818458943</v>
      </c>
      <c r="J167" s="49">
        <f t="shared" si="68"/>
        <v>6.0437603862874223E-2</v>
      </c>
      <c r="K167" s="49">
        <f t="shared" si="69"/>
        <v>5.681197010950112E-2</v>
      </c>
      <c r="M167" s="131">
        <f t="shared" si="70"/>
        <v>1162526.4655444543</v>
      </c>
      <c r="N167" s="124">
        <f t="shared" si="71"/>
        <v>1554.4950040178826</v>
      </c>
      <c r="O167" s="49">
        <f t="shared" si="72"/>
        <v>-1.2436246376277826E-2</v>
      </c>
      <c r="P167" s="49">
        <f t="shared" si="73"/>
        <v>-1.2436246376277715E-2</v>
      </c>
      <c r="R167" s="131">
        <v>816037</v>
      </c>
      <c r="S167" s="54">
        <v>99682</v>
      </c>
      <c r="T167" s="54">
        <v>232350</v>
      </c>
      <c r="V167" s="124">
        <f t="shared" si="74"/>
        <v>232350</v>
      </c>
      <c r="W167" s="51">
        <f t="shared" si="75"/>
        <v>0</v>
      </c>
      <c r="Y167" s="176">
        <v>-4.0259750478329526E-2</v>
      </c>
      <c r="Z167" s="61">
        <v>1.3990852430787237E-2</v>
      </c>
      <c r="AA167" s="117">
        <f t="shared" si="76"/>
        <v>1</v>
      </c>
      <c r="AB167" s="63">
        <f t="shared" si="77"/>
        <v>850.2686017458459</v>
      </c>
      <c r="AC167" s="63">
        <f t="shared" si="77"/>
        <v>98.306606771685907</v>
      </c>
      <c r="AE167" s="124">
        <f t="shared" si="78"/>
        <v>0</v>
      </c>
      <c r="AF167" s="51">
        <v>0</v>
      </c>
      <c r="AG167" s="51">
        <f t="shared" si="79"/>
        <v>0</v>
      </c>
      <c r="AI167" s="124">
        <v>0</v>
      </c>
      <c r="AJ167" s="51">
        <f t="shared" si="80"/>
        <v>0</v>
      </c>
      <c r="AK167" s="51">
        <f t="shared" si="81"/>
        <v>0</v>
      </c>
      <c r="AM167" s="124">
        <f t="shared" si="82"/>
        <v>0</v>
      </c>
      <c r="AN167" s="51">
        <f t="shared" si="83"/>
        <v>0</v>
      </c>
      <c r="AO167" s="51">
        <f t="shared" si="84"/>
        <v>0</v>
      </c>
      <c r="AQ167" s="124">
        <f t="shared" si="85"/>
        <v>816037</v>
      </c>
      <c r="AR167" s="51">
        <f t="shared" si="85"/>
        <v>99682</v>
      </c>
      <c r="AS167" s="51">
        <f t="shared" si="86"/>
        <v>232350</v>
      </c>
      <c r="AU167" s="178">
        <f t="shared" si="87"/>
        <v>1148069</v>
      </c>
      <c r="AW167" s="124">
        <f t="shared" si="88"/>
        <v>1091.1798373550519</v>
      </c>
      <c r="AX167" s="51">
        <f t="shared" si="88"/>
        <v>133.29173621689492</v>
      </c>
      <c r="AY167" s="51">
        <f t="shared" si="88"/>
        <v>310.6913475852765</v>
      </c>
      <c r="AZ167" s="65">
        <f t="shared" si="89"/>
        <v>1535.1629211572233</v>
      </c>
      <c r="BB167" s="131">
        <v>850268.60174584598</v>
      </c>
      <c r="BC167" s="54">
        <v>98306.606771685896</v>
      </c>
      <c r="BD167" s="54">
        <v>213951.25702692248</v>
      </c>
      <c r="BE167" s="54">
        <f t="shared" si="90"/>
        <v>1162526.4655444543</v>
      </c>
      <c r="BG167" s="122">
        <f t="shared" si="91"/>
        <v>-4.0259750478329637E-2</v>
      </c>
      <c r="BH167" s="49">
        <f t="shared" si="91"/>
        <v>1.3990852430787459E-2</v>
      </c>
      <c r="BI167" s="49">
        <f t="shared" si="91"/>
        <v>8.5995021617294443E-2</v>
      </c>
      <c r="BJ167" s="49">
        <f t="shared" si="92"/>
        <v>-1.2436246376277826E-2</v>
      </c>
      <c r="BL167" s="131">
        <v>772949</v>
      </c>
      <c r="BM167" s="54">
        <v>94207</v>
      </c>
      <c r="BN167" s="54">
        <v>215481.013076403</v>
      </c>
      <c r="BO167" s="54">
        <f t="shared" si="93"/>
        <v>1082637.0130764029</v>
      </c>
      <c r="BQ167" s="122">
        <f t="shared" si="94"/>
        <v>5.5744945656181821E-2</v>
      </c>
      <c r="BR167" s="49">
        <f t="shared" si="94"/>
        <v>5.8116700457503168E-2</v>
      </c>
      <c r="BS167" s="49">
        <f t="shared" si="94"/>
        <v>7.8285259024727827E-2</v>
      </c>
      <c r="BT167" s="49">
        <f t="shared" si="95"/>
        <v>6.0437603862874223E-2</v>
      </c>
      <c r="BV167" s="122">
        <f t="shared" si="96"/>
        <v>5.2135356090533991E-2</v>
      </c>
      <c r="BW167" s="49">
        <f t="shared" si="96"/>
        <v>5.449900186758927E-2</v>
      </c>
      <c r="BX167" s="49">
        <f t="shared" si="96"/>
        <v>7.4598604178989225E-2</v>
      </c>
      <c r="BY167" s="49">
        <f t="shared" si="96"/>
        <v>5.6811970109501342E-2</v>
      </c>
      <c r="CA167" s="180">
        <v>644869.6379571677</v>
      </c>
      <c r="CB167" s="64">
        <v>707476.29220863921</v>
      </c>
      <c r="CC167" s="64">
        <v>725918.79284764989</v>
      </c>
      <c r="CD167" s="64">
        <v>663467.53238051163</v>
      </c>
      <c r="CF167" s="180">
        <v>640477.61463138112</v>
      </c>
      <c r="CG167" s="64">
        <v>703818.40167148272</v>
      </c>
      <c r="CH167" s="64">
        <v>720835.04426194041</v>
      </c>
      <c r="CI167" s="64">
        <v>658749.77888533787</v>
      </c>
      <c r="CK167" s="163">
        <v>747848.3125</v>
      </c>
      <c r="CL167" s="60">
        <v>745291.42082214355</v>
      </c>
    </row>
    <row r="168" spans="1:90">
      <c r="A168" s="9" t="s">
        <v>360</v>
      </c>
      <c r="B168" s="23" t="s">
        <v>361</v>
      </c>
      <c r="D168" s="131">
        <v>391285</v>
      </c>
      <c r="E168" s="54">
        <v>231311.25</v>
      </c>
      <c r="F168" s="124">
        <f t="shared" si="65"/>
        <v>1691.595199109425</v>
      </c>
      <c r="G168" s="131">
        <f t="shared" si="66"/>
        <v>368939.80905905529</v>
      </c>
      <c r="H168" s="54">
        <v>230173.17480659485</v>
      </c>
      <c r="I168" s="124">
        <f t="shared" si="67"/>
        <v>1602.8792641412729</v>
      </c>
      <c r="J168" s="49">
        <f t="shared" si="68"/>
        <v>6.056595247320673E-2</v>
      </c>
      <c r="K168" s="49">
        <f t="shared" si="69"/>
        <v>5.534785866462677E-2</v>
      </c>
      <c r="M168" s="131">
        <f t="shared" si="70"/>
        <v>390092.55178012245</v>
      </c>
      <c r="N168" s="124">
        <f t="shared" si="71"/>
        <v>1686.4400316894335</v>
      </c>
      <c r="O168" s="49">
        <f t="shared" si="72"/>
        <v>3.056834113945639E-3</v>
      </c>
      <c r="P168" s="49">
        <f t="shared" si="73"/>
        <v>3.0568341139454169E-3</v>
      </c>
      <c r="R168" s="131">
        <v>296032</v>
      </c>
      <c r="S168" s="54">
        <v>31608</v>
      </c>
      <c r="T168" s="54">
        <v>63645</v>
      </c>
      <c r="V168" s="124">
        <f t="shared" si="74"/>
        <v>63645</v>
      </c>
      <c r="W168" s="51">
        <f t="shared" si="75"/>
        <v>0</v>
      </c>
      <c r="Y168" s="176">
        <v>5.3171275290415654E-3</v>
      </c>
      <c r="Z168" s="61">
        <v>-4.9897690612393242E-2</v>
      </c>
      <c r="AA168" s="117">
        <f t="shared" si="76"/>
        <v>3</v>
      </c>
      <c r="AB168" s="63">
        <f t="shared" si="77"/>
        <v>294.46628520854307</v>
      </c>
      <c r="AC168" s="63">
        <f t="shared" si="77"/>
        <v>33.267996180719841</v>
      </c>
      <c r="AE168" s="124">
        <f t="shared" si="78"/>
        <v>0</v>
      </c>
      <c r="AF168" s="51">
        <v>0</v>
      </c>
      <c r="AG168" s="51">
        <f t="shared" si="79"/>
        <v>0</v>
      </c>
      <c r="AI168" s="124">
        <v>0</v>
      </c>
      <c r="AJ168" s="51">
        <f t="shared" si="80"/>
        <v>0</v>
      </c>
      <c r="AK168" s="51">
        <f t="shared" si="81"/>
        <v>0</v>
      </c>
      <c r="AM168" s="124">
        <f t="shared" si="82"/>
        <v>0</v>
      </c>
      <c r="AN168" s="51">
        <f t="shared" si="83"/>
        <v>0</v>
      </c>
      <c r="AO168" s="51">
        <f t="shared" si="84"/>
        <v>0</v>
      </c>
      <c r="AQ168" s="124">
        <f t="shared" si="85"/>
        <v>296032</v>
      </c>
      <c r="AR168" s="51">
        <f t="shared" si="85"/>
        <v>31608</v>
      </c>
      <c r="AS168" s="51">
        <f t="shared" si="86"/>
        <v>63645</v>
      </c>
      <c r="AU168" s="178">
        <f t="shared" si="87"/>
        <v>391285</v>
      </c>
      <c r="AW168" s="124">
        <f t="shared" si="88"/>
        <v>1279.7994044820562</v>
      </c>
      <c r="AX168" s="51">
        <f t="shared" si="88"/>
        <v>136.64705024074706</v>
      </c>
      <c r="AY168" s="51">
        <f t="shared" si="88"/>
        <v>275.1487443866219</v>
      </c>
      <c r="AZ168" s="65">
        <f t="shared" si="89"/>
        <v>1691.595199109425</v>
      </c>
      <c r="BB168" s="131">
        <v>294466.28520854306</v>
      </c>
      <c r="BC168" s="54">
        <v>33267.996180719842</v>
      </c>
      <c r="BD168" s="54">
        <v>62358.270390859572</v>
      </c>
      <c r="BE168" s="54">
        <f t="shared" si="90"/>
        <v>390092.55178012245</v>
      </c>
      <c r="BG168" s="122">
        <f t="shared" si="91"/>
        <v>5.3171275290415654E-3</v>
      </c>
      <c r="BH168" s="49">
        <f t="shared" si="91"/>
        <v>-4.9897690612393353E-2</v>
      </c>
      <c r="BI168" s="49">
        <f t="shared" si="91"/>
        <v>2.063446598302443E-2</v>
      </c>
      <c r="BJ168" s="49">
        <f t="shared" si="92"/>
        <v>3.056834113945639E-3</v>
      </c>
      <c r="BL168" s="131">
        <v>280949</v>
      </c>
      <c r="BM168" s="54">
        <v>29055</v>
      </c>
      <c r="BN168" s="54">
        <v>58935.809059055282</v>
      </c>
      <c r="BO168" s="54">
        <f t="shared" si="93"/>
        <v>368939.80905905529</v>
      </c>
      <c r="BQ168" s="122">
        <f t="shared" si="94"/>
        <v>5.3685900287952615E-2</v>
      </c>
      <c r="BR168" s="49">
        <f t="shared" si="94"/>
        <v>8.7867836861125426E-2</v>
      </c>
      <c r="BS168" s="49">
        <f t="shared" si="94"/>
        <v>7.9903729432575954E-2</v>
      </c>
      <c r="BT168" s="49">
        <f t="shared" si="95"/>
        <v>6.056595247320673E-2</v>
      </c>
      <c r="BV168" s="122">
        <f t="shared" si="96"/>
        <v>4.8501657045315394E-2</v>
      </c>
      <c r="BW168" s="49">
        <f t="shared" si="96"/>
        <v>8.2515414967097689E-2</v>
      </c>
      <c r="BX168" s="49">
        <f t="shared" si="96"/>
        <v>7.459049176803112E-2</v>
      </c>
      <c r="BY168" s="49">
        <f t="shared" si="96"/>
        <v>5.5347858664626992E-2</v>
      </c>
      <c r="CA168" s="180">
        <v>223332.21095442268</v>
      </c>
      <c r="CB168" s="64">
        <v>239417.46501137232</v>
      </c>
      <c r="CC168" s="64">
        <v>211576.41696166323</v>
      </c>
      <c r="CD168" s="64">
        <v>222630.40919964149</v>
      </c>
      <c r="CF168" s="180">
        <v>223130.46189494384</v>
      </c>
      <c r="CG168" s="64">
        <v>238519.25129112357</v>
      </c>
      <c r="CH168" s="64">
        <v>210505.00048519718</v>
      </c>
      <c r="CI168" s="64">
        <v>222262.69752435092</v>
      </c>
      <c r="CK168" s="163">
        <v>231311.25</v>
      </c>
      <c r="CL168" s="60">
        <v>230173.17480659485</v>
      </c>
    </row>
    <row r="169" spans="1:90">
      <c r="A169" s="9" t="s">
        <v>362</v>
      </c>
      <c r="B169" s="23" t="s">
        <v>363</v>
      </c>
      <c r="D169" s="131">
        <v>374046.91985368048</v>
      </c>
      <c r="E169" s="54">
        <v>216374.59375</v>
      </c>
      <c r="F169" s="124">
        <f t="shared" si="65"/>
        <v>1728.7007377855814</v>
      </c>
      <c r="G169" s="131">
        <f t="shared" si="66"/>
        <v>353134.75992070884</v>
      </c>
      <c r="H169" s="54">
        <v>215319.83740234375</v>
      </c>
      <c r="I169" s="124">
        <f t="shared" si="67"/>
        <v>1640.0474948383226</v>
      </c>
      <c r="J169" s="49">
        <f t="shared" si="68"/>
        <v>5.9218639189376754E-2</v>
      </c>
      <c r="K169" s="49">
        <f t="shared" si="69"/>
        <v>5.4055289999999978E-2</v>
      </c>
      <c r="M169" s="131">
        <f t="shared" si="70"/>
        <v>377696.7139209634</v>
      </c>
      <c r="N169" s="124">
        <f t="shared" si="71"/>
        <v>1745.5686796452433</v>
      </c>
      <c r="O169" s="49">
        <f t="shared" si="72"/>
        <v>-9.6632931470160832E-3</v>
      </c>
      <c r="P169" s="49">
        <f t="shared" si="73"/>
        <v>-9.6632931470160832E-3</v>
      </c>
      <c r="R169" s="131">
        <v>282797</v>
      </c>
      <c r="S169" s="54">
        <v>29502</v>
      </c>
      <c r="T169" s="54">
        <v>61436</v>
      </c>
      <c r="V169" s="124">
        <f t="shared" si="74"/>
        <v>61436</v>
      </c>
      <c r="W169" s="51">
        <f t="shared" si="75"/>
        <v>311.91985368047608</v>
      </c>
      <c r="Y169" s="176">
        <v>-2.8730852749835112E-2</v>
      </c>
      <c r="Z169" s="61">
        <v>-5.8553944920420875E-3</v>
      </c>
      <c r="AA169" s="117">
        <f t="shared" si="76"/>
        <v>4</v>
      </c>
      <c r="AB169" s="63">
        <f t="shared" si="77"/>
        <v>291.16234238537118</v>
      </c>
      <c r="AC169" s="63">
        <f t="shared" si="77"/>
        <v>29.675763300979703</v>
      </c>
      <c r="AE169" s="124">
        <f t="shared" si="78"/>
        <v>0</v>
      </c>
      <c r="AF169" s="51">
        <v>0</v>
      </c>
      <c r="AG169" s="51">
        <f t="shared" si="79"/>
        <v>311.91985368047608</v>
      </c>
      <c r="AI169" s="124">
        <v>0</v>
      </c>
      <c r="AJ169" s="51">
        <f t="shared" si="80"/>
        <v>0</v>
      </c>
      <c r="AK169" s="51">
        <f t="shared" si="81"/>
        <v>311.91985368047608</v>
      </c>
      <c r="AM169" s="124">
        <f t="shared" si="82"/>
        <v>283.06897972678468</v>
      </c>
      <c r="AN169" s="51">
        <f t="shared" si="83"/>
        <v>28.850873953691401</v>
      </c>
      <c r="AO169" s="51">
        <f t="shared" si="84"/>
        <v>0</v>
      </c>
      <c r="AQ169" s="124">
        <f t="shared" si="85"/>
        <v>283080</v>
      </c>
      <c r="AR169" s="51">
        <f t="shared" si="85"/>
        <v>29531</v>
      </c>
      <c r="AS169" s="51">
        <f t="shared" si="86"/>
        <v>61436</v>
      </c>
      <c r="AU169" s="178">
        <f t="shared" si="87"/>
        <v>374047</v>
      </c>
      <c r="AW169" s="124">
        <f t="shared" si="88"/>
        <v>1308.2866851136491</v>
      </c>
      <c r="AX169" s="51">
        <f t="shared" si="88"/>
        <v>136.48090327148216</v>
      </c>
      <c r="AY169" s="51">
        <f t="shared" si="88"/>
        <v>283.93351980585754</v>
      </c>
      <c r="AZ169" s="65">
        <f t="shared" si="89"/>
        <v>1728.7011081909889</v>
      </c>
      <c r="BB169" s="131">
        <v>291162.34238537116</v>
      </c>
      <c r="BC169" s="54">
        <v>29675.763300979703</v>
      </c>
      <c r="BD169" s="54">
        <v>56858.608234612548</v>
      </c>
      <c r="BE169" s="54">
        <f t="shared" si="90"/>
        <v>377696.7139209634</v>
      </c>
      <c r="BG169" s="122">
        <f t="shared" si="91"/>
        <v>-2.7758886397038496E-2</v>
      </c>
      <c r="BH169" s="49">
        <f t="shared" si="91"/>
        <v>-4.8781660478779409E-3</v>
      </c>
      <c r="BI169" s="49">
        <f t="shared" si="91"/>
        <v>8.0504815497769666E-2</v>
      </c>
      <c r="BJ169" s="49">
        <f t="shared" si="92"/>
        <v>-9.6630809494602232E-3</v>
      </c>
      <c r="BL169" s="131">
        <v>268401</v>
      </c>
      <c r="BM169" s="54">
        <v>27841</v>
      </c>
      <c r="BN169" s="54">
        <v>56892.759920708835</v>
      </c>
      <c r="BO169" s="54">
        <f t="shared" si="93"/>
        <v>353134.75992070884</v>
      </c>
      <c r="BQ169" s="122">
        <f t="shared" si="94"/>
        <v>5.4690556294499704E-2</v>
      </c>
      <c r="BR169" s="49">
        <f t="shared" si="94"/>
        <v>6.070184260622824E-2</v>
      </c>
      <c r="BS169" s="49">
        <f t="shared" si="94"/>
        <v>7.9856208164677867E-2</v>
      </c>
      <c r="BT169" s="49">
        <f t="shared" si="95"/>
        <v>5.9218866146132809E-2</v>
      </c>
      <c r="BV169" s="122">
        <f t="shared" si="96"/>
        <v>4.9549280048592381E-2</v>
      </c>
      <c r="BW169" s="49">
        <f t="shared" si="96"/>
        <v>5.5531263278637555E-2</v>
      </c>
      <c r="BX169" s="49">
        <f t="shared" si="96"/>
        <v>7.4592257483695024E-2</v>
      </c>
      <c r="BY169" s="49">
        <f t="shared" si="96"/>
        <v>5.4055515850415015E-2</v>
      </c>
      <c r="CA169" s="180">
        <v>220826.39995795014</v>
      </c>
      <c r="CB169" s="64">
        <v>213565.49349117852</v>
      </c>
      <c r="CC169" s="64">
        <v>192916.52139007341</v>
      </c>
      <c r="CD169" s="64">
        <v>215555.95868177441</v>
      </c>
      <c r="CF169" s="180">
        <v>219906.44393754622</v>
      </c>
      <c r="CG169" s="64">
        <v>212137.47835808527</v>
      </c>
      <c r="CH169" s="64">
        <v>191912.23346004856</v>
      </c>
      <c r="CI169" s="64">
        <v>214671.08763155318</v>
      </c>
      <c r="CK169" s="163">
        <v>216374.59375</v>
      </c>
      <c r="CL169" s="60">
        <v>215319.83740234375</v>
      </c>
    </row>
    <row r="170" spans="1:90">
      <c r="A170" s="9" t="s">
        <v>364</v>
      </c>
      <c r="B170" s="23" t="s">
        <v>365</v>
      </c>
      <c r="D170" s="131">
        <v>486451</v>
      </c>
      <c r="E170" s="54">
        <v>288342.1875</v>
      </c>
      <c r="F170" s="124">
        <f t="shared" si="65"/>
        <v>1687.0614883574747</v>
      </c>
      <c r="G170" s="131">
        <f t="shared" si="66"/>
        <v>458690.7663838141</v>
      </c>
      <c r="H170" s="54">
        <v>286630.24725341797</v>
      </c>
      <c r="I170" s="124">
        <f t="shared" si="67"/>
        <v>1600.2873764340457</v>
      </c>
      <c r="J170" s="49">
        <f t="shared" si="68"/>
        <v>6.052058521918724E-2</v>
      </c>
      <c r="K170" s="49">
        <f t="shared" si="69"/>
        <v>5.4224080750289838E-2</v>
      </c>
      <c r="M170" s="131">
        <f t="shared" si="70"/>
        <v>490401.05663169804</v>
      </c>
      <c r="N170" s="124">
        <f t="shared" si="71"/>
        <v>1700.7606860570761</v>
      </c>
      <c r="O170" s="49">
        <f t="shared" si="72"/>
        <v>-8.0547473915102419E-3</v>
      </c>
      <c r="P170" s="49">
        <f t="shared" si="73"/>
        <v>-8.0547473915102419E-3</v>
      </c>
      <c r="R170" s="131">
        <v>356866</v>
      </c>
      <c r="S170" s="54">
        <v>38095</v>
      </c>
      <c r="T170" s="54">
        <v>91490</v>
      </c>
      <c r="V170" s="124">
        <f t="shared" si="74"/>
        <v>91490</v>
      </c>
      <c r="W170" s="51">
        <f t="shared" si="75"/>
        <v>0</v>
      </c>
      <c r="Y170" s="176">
        <v>-3.0112974469943765E-2</v>
      </c>
      <c r="Z170" s="61">
        <v>-4.2920530721783146E-2</v>
      </c>
      <c r="AA170" s="117">
        <f t="shared" si="76"/>
        <v>4</v>
      </c>
      <c r="AB170" s="63">
        <f t="shared" si="77"/>
        <v>367.94594690548411</v>
      </c>
      <c r="AC170" s="63">
        <f t="shared" si="77"/>
        <v>39.803382292516851</v>
      </c>
      <c r="AE170" s="124">
        <f t="shared" si="78"/>
        <v>0</v>
      </c>
      <c r="AF170" s="51">
        <v>0</v>
      </c>
      <c r="AG170" s="51">
        <f t="shared" si="79"/>
        <v>0</v>
      </c>
      <c r="AI170" s="124">
        <v>0</v>
      </c>
      <c r="AJ170" s="51">
        <f t="shared" si="80"/>
        <v>0</v>
      </c>
      <c r="AK170" s="51">
        <f t="shared" si="81"/>
        <v>0</v>
      </c>
      <c r="AM170" s="124">
        <f t="shared" si="82"/>
        <v>0</v>
      </c>
      <c r="AN170" s="51">
        <f t="shared" si="83"/>
        <v>0</v>
      </c>
      <c r="AO170" s="51">
        <f t="shared" si="84"/>
        <v>0</v>
      </c>
      <c r="AQ170" s="124">
        <f t="shared" si="85"/>
        <v>356866</v>
      </c>
      <c r="AR170" s="51">
        <f t="shared" si="85"/>
        <v>38095</v>
      </c>
      <c r="AS170" s="51">
        <f t="shared" si="86"/>
        <v>91490</v>
      </c>
      <c r="AU170" s="178">
        <f t="shared" si="87"/>
        <v>486451</v>
      </c>
      <c r="AW170" s="124">
        <f t="shared" si="88"/>
        <v>1237.6475433377227</v>
      </c>
      <c r="AX170" s="51">
        <f t="shared" si="88"/>
        <v>132.11733021204188</v>
      </c>
      <c r="AY170" s="51">
        <f t="shared" si="88"/>
        <v>317.29661480771006</v>
      </c>
      <c r="AZ170" s="65">
        <f t="shared" si="89"/>
        <v>1687.0614883574747</v>
      </c>
      <c r="BB170" s="131">
        <v>367945.94690548413</v>
      </c>
      <c r="BC170" s="54">
        <v>39803.382292516842</v>
      </c>
      <c r="BD170" s="54">
        <v>82651.727433697102</v>
      </c>
      <c r="BE170" s="54">
        <f t="shared" si="90"/>
        <v>490401.05663169804</v>
      </c>
      <c r="BG170" s="122">
        <f t="shared" si="91"/>
        <v>-3.0112974469943765E-2</v>
      </c>
      <c r="BH170" s="49">
        <f t="shared" si="91"/>
        <v>-4.2920530721783035E-2</v>
      </c>
      <c r="BI170" s="49">
        <f t="shared" si="91"/>
        <v>0.1069339122209263</v>
      </c>
      <c r="BJ170" s="49">
        <f t="shared" si="92"/>
        <v>-8.0547473915102419E-3</v>
      </c>
      <c r="BL170" s="131">
        <v>338338</v>
      </c>
      <c r="BM170" s="54">
        <v>35719</v>
      </c>
      <c r="BN170" s="54">
        <v>84633.766383814087</v>
      </c>
      <c r="BO170" s="54">
        <f t="shared" si="93"/>
        <v>458690.7663838141</v>
      </c>
      <c r="BQ170" s="122">
        <f t="shared" si="94"/>
        <v>5.4761806241096167E-2</v>
      </c>
      <c r="BR170" s="49">
        <f t="shared" si="94"/>
        <v>6.6519219463030854E-2</v>
      </c>
      <c r="BS170" s="49">
        <f t="shared" si="94"/>
        <v>8.1010616792036583E-2</v>
      </c>
      <c r="BT170" s="49">
        <f t="shared" si="95"/>
        <v>6.052058521918724E-2</v>
      </c>
      <c r="BV170" s="122">
        <f t="shared" si="96"/>
        <v>4.8499492695106117E-2</v>
      </c>
      <c r="BW170" s="49">
        <f t="shared" si="96"/>
        <v>6.0187100006692029E-2</v>
      </c>
      <c r="BX170" s="49">
        <f t="shared" si="96"/>
        <v>7.4592459262213806E-2</v>
      </c>
      <c r="BY170" s="49">
        <f t="shared" si="96"/>
        <v>5.4224080750289616E-2</v>
      </c>
      <c r="CA170" s="180">
        <v>279061.42727315647</v>
      </c>
      <c r="CB170" s="64">
        <v>286450.2218764752</v>
      </c>
      <c r="CC170" s="64">
        <v>280430.42625308112</v>
      </c>
      <c r="CD170" s="64">
        <v>279877.65316624223</v>
      </c>
      <c r="CF170" s="180">
        <v>277793.52110049798</v>
      </c>
      <c r="CG170" s="64">
        <v>285338.46584406844</v>
      </c>
      <c r="CH170" s="64">
        <v>278705.99479953345</v>
      </c>
      <c r="CI170" s="64">
        <v>278540.55249054602</v>
      </c>
      <c r="CK170" s="163">
        <v>288342.1875</v>
      </c>
      <c r="CL170" s="60">
        <v>286630.24725341797</v>
      </c>
    </row>
    <row r="171" spans="1:90">
      <c r="A171" s="9" t="s">
        <v>366</v>
      </c>
      <c r="B171" s="23" t="s">
        <v>367</v>
      </c>
      <c r="D171" s="131">
        <v>965882.12645754963</v>
      </c>
      <c r="E171" s="54">
        <v>566415.25</v>
      </c>
      <c r="F171" s="124">
        <f t="shared" si="65"/>
        <v>1705.2544514956999</v>
      </c>
      <c r="G171" s="131">
        <f t="shared" si="66"/>
        <v>911213.86926940444</v>
      </c>
      <c r="H171" s="54">
        <v>563241.33819580078</v>
      </c>
      <c r="I171" s="124">
        <f t="shared" si="67"/>
        <v>1617.803608286715</v>
      </c>
      <c r="J171" s="49">
        <f t="shared" si="68"/>
        <v>5.9994979259893499E-2</v>
      </c>
      <c r="K171" s="49">
        <f t="shared" si="69"/>
        <v>5.4055289999999978E-2</v>
      </c>
      <c r="M171" s="131">
        <f t="shared" si="70"/>
        <v>974841.10870661575</v>
      </c>
      <c r="N171" s="124">
        <f t="shared" si="71"/>
        <v>1721.071437795179</v>
      </c>
      <c r="O171" s="49">
        <f t="shared" si="72"/>
        <v>-9.1901974270992559E-3</v>
      </c>
      <c r="P171" s="49">
        <f t="shared" si="73"/>
        <v>-9.1901974270991449E-3</v>
      </c>
      <c r="R171" s="131">
        <v>719289</v>
      </c>
      <c r="S171" s="54">
        <v>75106</v>
      </c>
      <c r="T171" s="54">
        <v>170976</v>
      </c>
      <c r="V171" s="124">
        <f t="shared" si="74"/>
        <v>170976</v>
      </c>
      <c r="W171" s="51">
        <f t="shared" si="75"/>
        <v>511.1264575496316</v>
      </c>
      <c r="Y171" s="176">
        <v>-2.8310108136413326E-2</v>
      </c>
      <c r="Z171" s="61">
        <v>-6.0766674832496426E-3</v>
      </c>
      <c r="AA171" s="117">
        <f t="shared" si="76"/>
        <v>4</v>
      </c>
      <c r="AB171" s="63">
        <f t="shared" si="77"/>
        <v>740.24542811749177</v>
      </c>
      <c r="AC171" s="63">
        <f t="shared" si="77"/>
        <v>75.565184499513961</v>
      </c>
      <c r="AE171" s="124">
        <f t="shared" si="78"/>
        <v>0</v>
      </c>
      <c r="AF171" s="51">
        <v>0</v>
      </c>
      <c r="AG171" s="51">
        <f t="shared" si="79"/>
        <v>511.1264575496316</v>
      </c>
      <c r="AI171" s="124">
        <v>0</v>
      </c>
      <c r="AJ171" s="51">
        <f t="shared" si="80"/>
        <v>0</v>
      </c>
      <c r="AK171" s="51">
        <f t="shared" si="81"/>
        <v>511.1264575496316</v>
      </c>
      <c r="AM171" s="124">
        <f t="shared" si="82"/>
        <v>463.78291424437526</v>
      </c>
      <c r="AN171" s="51">
        <f t="shared" si="83"/>
        <v>47.343543305256325</v>
      </c>
      <c r="AO171" s="51">
        <f t="shared" si="84"/>
        <v>0</v>
      </c>
      <c r="AQ171" s="124">
        <f t="shared" si="85"/>
        <v>719753</v>
      </c>
      <c r="AR171" s="51">
        <f t="shared" si="85"/>
        <v>75153</v>
      </c>
      <c r="AS171" s="51">
        <f t="shared" si="86"/>
        <v>170976</v>
      </c>
      <c r="AU171" s="178">
        <f t="shared" si="87"/>
        <v>965882</v>
      </c>
      <c r="AW171" s="124">
        <f t="shared" si="88"/>
        <v>1270.7161397931993</v>
      </c>
      <c r="AX171" s="51">
        <f t="shared" si="88"/>
        <v>132.68180897318706</v>
      </c>
      <c r="AY171" s="51">
        <f t="shared" si="88"/>
        <v>301.8562794698766</v>
      </c>
      <c r="AZ171" s="65">
        <f t="shared" si="89"/>
        <v>1705.2542282362631</v>
      </c>
      <c r="BB171" s="131">
        <v>740245.42811749177</v>
      </c>
      <c r="BC171" s="54">
        <v>75565.184499513955</v>
      </c>
      <c r="BD171" s="54">
        <v>159030.49608961001</v>
      </c>
      <c r="BE171" s="54">
        <f t="shared" si="90"/>
        <v>974841.10870661575</v>
      </c>
      <c r="BG171" s="122">
        <f t="shared" si="91"/>
        <v>-2.7683288999981737E-2</v>
      </c>
      <c r="BH171" s="49">
        <f t="shared" si="91"/>
        <v>-5.4546879259800285E-3</v>
      </c>
      <c r="BI171" s="49">
        <f t="shared" si="91"/>
        <v>7.5114548493007138E-2</v>
      </c>
      <c r="BJ171" s="49">
        <f t="shared" si="92"/>
        <v>-9.1903271482902671E-3</v>
      </c>
      <c r="BL171" s="131">
        <v>682173</v>
      </c>
      <c r="BM171" s="54">
        <v>70825</v>
      </c>
      <c r="BN171" s="54">
        <v>158215.86926940444</v>
      </c>
      <c r="BO171" s="54">
        <f t="shared" si="93"/>
        <v>911213.86926940444</v>
      </c>
      <c r="BQ171" s="122">
        <f t="shared" si="94"/>
        <v>5.5088665191967534E-2</v>
      </c>
      <c r="BR171" s="49">
        <f t="shared" si="94"/>
        <v>6.1108365690081268E-2</v>
      </c>
      <c r="BS171" s="49">
        <f t="shared" si="94"/>
        <v>8.0650131933782454E-2</v>
      </c>
      <c r="BT171" s="49">
        <f t="shared" si="95"/>
        <v>5.9994840480673828E-2</v>
      </c>
      <c r="BV171" s="122">
        <f t="shared" si="96"/>
        <v>4.9176468497175829E-2</v>
      </c>
      <c r="BW171" s="49">
        <f t="shared" si="96"/>
        <v>5.5162437561560029E-2</v>
      </c>
      <c r="BX171" s="49">
        <f t="shared" si="96"/>
        <v>7.4594701381808459E-2</v>
      </c>
      <c r="BY171" s="49">
        <f t="shared" si="96"/>
        <v>5.4055151998430695E-2</v>
      </c>
      <c r="CA171" s="180">
        <v>561424.70773284405</v>
      </c>
      <c r="CB171" s="64">
        <v>543814.68657481414</v>
      </c>
      <c r="CC171" s="64">
        <v>539577.22591368482</v>
      </c>
      <c r="CD171" s="64">
        <v>556353.29089368426</v>
      </c>
      <c r="CF171" s="180">
        <v>556862.92489513895</v>
      </c>
      <c r="CG171" s="64">
        <v>539774.08239657164</v>
      </c>
      <c r="CH171" s="64">
        <v>535482.41429541307</v>
      </c>
      <c r="CI171" s="64">
        <v>551982.64568681887</v>
      </c>
      <c r="CK171" s="163">
        <v>566415.25</v>
      </c>
      <c r="CL171" s="60">
        <v>563241.33819580078</v>
      </c>
    </row>
    <row r="172" spans="1:90">
      <c r="A172" s="9" t="s">
        <v>368</v>
      </c>
      <c r="B172" s="23" t="s">
        <v>369</v>
      </c>
      <c r="D172" s="131">
        <v>327302.78750735812</v>
      </c>
      <c r="E172" s="54">
        <v>209078.46875</v>
      </c>
      <c r="F172" s="124">
        <f t="shared" si="65"/>
        <v>1565.4542979206612</v>
      </c>
      <c r="G172" s="131">
        <f t="shared" si="66"/>
        <v>308418.41905534058</v>
      </c>
      <c r="H172" s="54">
        <v>207664.99959182739</v>
      </c>
      <c r="I172" s="124">
        <f t="shared" si="67"/>
        <v>1485.1728488746176</v>
      </c>
      <c r="J172" s="49">
        <f t="shared" si="68"/>
        <v>6.1229703822031079E-2</v>
      </c>
      <c r="K172" s="49">
        <f t="shared" si="69"/>
        <v>5.4055289999999978E-2</v>
      </c>
      <c r="M172" s="131">
        <f t="shared" si="70"/>
        <v>330106.62026029924</v>
      </c>
      <c r="N172" s="124">
        <f t="shared" si="71"/>
        <v>1578.8647307103411</v>
      </c>
      <c r="O172" s="49">
        <f t="shared" si="72"/>
        <v>-8.4937186377244123E-3</v>
      </c>
      <c r="P172" s="49">
        <f t="shared" si="73"/>
        <v>-8.4937186377241902E-3</v>
      </c>
      <c r="R172" s="131">
        <v>249453</v>
      </c>
      <c r="S172" s="54">
        <v>27029</v>
      </c>
      <c r="T172" s="54">
        <v>50475</v>
      </c>
      <c r="V172" s="124">
        <f t="shared" si="74"/>
        <v>50475</v>
      </c>
      <c r="W172" s="51">
        <f t="shared" si="75"/>
        <v>345.78750735812355</v>
      </c>
      <c r="Y172" s="176">
        <v>-7.7946562919717355E-4</v>
      </c>
      <c r="Z172" s="61">
        <v>-2.0717271940954296E-2</v>
      </c>
      <c r="AA172" s="117">
        <f t="shared" si="76"/>
        <v>4</v>
      </c>
      <c r="AB172" s="63">
        <f t="shared" si="77"/>
        <v>249.64759171715536</v>
      </c>
      <c r="AC172" s="63">
        <f t="shared" si="77"/>
        <v>27.600813560320745</v>
      </c>
      <c r="AE172" s="124">
        <f t="shared" si="78"/>
        <v>0</v>
      </c>
      <c r="AF172" s="51">
        <v>0</v>
      </c>
      <c r="AG172" s="51">
        <f t="shared" si="79"/>
        <v>345.78750735812355</v>
      </c>
      <c r="AI172" s="124">
        <v>0</v>
      </c>
      <c r="AJ172" s="51">
        <f t="shared" si="80"/>
        <v>0</v>
      </c>
      <c r="AK172" s="51">
        <f t="shared" si="81"/>
        <v>345.78750735812355</v>
      </c>
      <c r="AM172" s="124">
        <f t="shared" si="82"/>
        <v>311.36344453068278</v>
      </c>
      <c r="AN172" s="51">
        <f t="shared" si="83"/>
        <v>34.4240628274408</v>
      </c>
      <c r="AO172" s="51">
        <f t="shared" si="84"/>
        <v>0</v>
      </c>
      <c r="AQ172" s="124">
        <f t="shared" si="85"/>
        <v>249764</v>
      </c>
      <c r="AR172" s="51">
        <f t="shared" si="85"/>
        <v>27063</v>
      </c>
      <c r="AS172" s="51">
        <f t="shared" si="86"/>
        <v>50475</v>
      </c>
      <c r="AU172" s="178">
        <f t="shared" si="87"/>
        <v>327302</v>
      </c>
      <c r="AW172" s="124">
        <f t="shared" si="88"/>
        <v>1194.5945533906156</v>
      </c>
      <c r="AX172" s="51">
        <f t="shared" si="88"/>
        <v>129.43944042540247</v>
      </c>
      <c r="AY172" s="51">
        <f t="shared" si="88"/>
        <v>241.41653754100398</v>
      </c>
      <c r="AZ172" s="65">
        <f t="shared" si="89"/>
        <v>1565.4505313570219</v>
      </c>
      <c r="BB172" s="131">
        <v>249647.59171715542</v>
      </c>
      <c r="BC172" s="54">
        <v>27600.813560320748</v>
      </c>
      <c r="BD172" s="54">
        <v>52858.214982823047</v>
      </c>
      <c r="BE172" s="54">
        <f t="shared" si="90"/>
        <v>330106.62026029924</v>
      </c>
      <c r="BG172" s="122">
        <f t="shared" si="91"/>
        <v>4.6629042981694013E-4</v>
      </c>
      <c r="BH172" s="49">
        <f t="shared" si="91"/>
        <v>-1.9485424193941725E-2</v>
      </c>
      <c r="BI172" s="49">
        <f t="shared" si="91"/>
        <v>-4.5086936507362285E-2</v>
      </c>
      <c r="BJ172" s="49">
        <f t="shared" si="92"/>
        <v>-8.4961042528857167E-3</v>
      </c>
      <c r="BL172" s="131">
        <v>236306</v>
      </c>
      <c r="BM172" s="54">
        <v>25459</v>
      </c>
      <c r="BN172" s="54">
        <v>46653.419055340557</v>
      </c>
      <c r="BO172" s="54">
        <f t="shared" si="93"/>
        <v>308418.41905534058</v>
      </c>
      <c r="BQ172" s="122">
        <f t="shared" si="94"/>
        <v>5.6951579731365332E-2</v>
      </c>
      <c r="BR172" s="49">
        <f t="shared" si="94"/>
        <v>6.3003260143760453E-2</v>
      </c>
      <c r="BS172" s="49">
        <f t="shared" si="94"/>
        <v>8.1914273852603525E-2</v>
      </c>
      <c r="BT172" s="49">
        <f t="shared" si="95"/>
        <v>6.122715044872562E-2</v>
      </c>
      <c r="BV172" s="122">
        <f t="shared" si="96"/>
        <v>4.9806088047960717E-2</v>
      </c>
      <c r="BW172" s="49">
        <f t="shared" si="96"/>
        <v>5.5816856243668944E-2</v>
      </c>
      <c r="BX172" s="49">
        <f t="shared" si="96"/>
        <v>7.4600022571636337E-2</v>
      </c>
      <c r="BY172" s="49">
        <f t="shared" si="96"/>
        <v>5.4052753888703453E-2</v>
      </c>
      <c r="CA172" s="180">
        <v>189340.34698795388</v>
      </c>
      <c r="CB172" s="64">
        <v>198632.8475862089</v>
      </c>
      <c r="CC172" s="64">
        <v>179343.52032147255</v>
      </c>
      <c r="CD172" s="64">
        <v>188395.73227608067</v>
      </c>
      <c r="CF172" s="180">
        <v>188482.82803966268</v>
      </c>
      <c r="CG172" s="64">
        <v>197570.11458620595</v>
      </c>
      <c r="CH172" s="64">
        <v>178391.26408788082</v>
      </c>
      <c r="CI172" s="64">
        <v>187535.24434217715</v>
      </c>
      <c r="CK172" s="163">
        <v>209078.46875</v>
      </c>
      <c r="CL172" s="60">
        <v>207664.99959182739</v>
      </c>
    </row>
    <row r="173" spans="1:90">
      <c r="A173" s="9" t="s">
        <v>370</v>
      </c>
      <c r="B173" s="23" t="s">
        <v>371</v>
      </c>
      <c r="D173" s="131">
        <v>1433322.6987859264</v>
      </c>
      <c r="E173" s="54">
        <v>804863.5625</v>
      </c>
      <c r="F173" s="124">
        <f t="shared" si="65"/>
        <v>1780.8269197003517</v>
      </c>
      <c r="G173" s="131">
        <f t="shared" si="66"/>
        <v>1353829.8186376349</v>
      </c>
      <c r="H173" s="54">
        <v>801319.58154296875</v>
      </c>
      <c r="I173" s="124">
        <f t="shared" si="67"/>
        <v>1689.5004812322049</v>
      </c>
      <c r="J173" s="49">
        <f t="shared" si="68"/>
        <v>5.8717040394549391E-2</v>
      </c>
      <c r="K173" s="49">
        <f t="shared" si="69"/>
        <v>5.40552900000002E-2</v>
      </c>
      <c r="M173" s="131">
        <f t="shared" si="70"/>
        <v>1441067.2358973883</v>
      </c>
      <c r="N173" s="124">
        <f t="shared" si="71"/>
        <v>1790.4490935348913</v>
      </c>
      <c r="O173" s="49">
        <f t="shared" si="72"/>
        <v>-5.3741677824207246E-3</v>
      </c>
      <c r="P173" s="49">
        <f t="shared" si="73"/>
        <v>-5.3741677824207246E-3</v>
      </c>
      <c r="R173" s="131">
        <v>1109443</v>
      </c>
      <c r="S173" s="54">
        <v>112198</v>
      </c>
      <c r="T173" s="54">
        <v>209862</v>
      </c>
      <c r="V173" s="124">
        <f t="shared" si="74"/>
        <v>209862</v>
      </c>
      <c r="W173" s="51">
        <f t="shared" si="75"/>
        <v>1819.6987859264482</v>
      </c>
      <c r="Y173" s="176">
        <v>-4.9566768353707102E-3</v>
      </c>
      <c r="Z173" s="61">
        <v>-1.2769127810347003E-2</v>
      </c>
      <c r="AA173" s="117">
        <f t="shared" si="76"/>
        <v>4</v>
      </c>
      <c r="AB173" s="63">
        <f t="shared" si="77"/>
        <v>1114.9695437094485</v>
      </c>
      <c r="AC173" s="63">
        <f t="shared" si="77"/>
        <v>113.64920117535191</v>
      </c>
      <c r="AE173" s="124">
        <f t="shared" si="78"/>
        <v>0</v>
      </c>
      <c r="AF173" s="51">
        <v>0</v>
      </c>
      <c r="AG173" s="51">
        <f t="shared" si="79"/>
        <v>1819.6987859264482</v>
      </c>
      <c r="AI173" s="124">
        <v>0</v>
      </c>
      <c r="AJ173" s="51">
        <f t="shared" si="80"/>
        <v>0</v>
      </c>
      <c r="AK173" s="51">
        <f t="shared" si="81"/>
        <v>1819.6987859264482</v>
      </c>
      <c r="AM173" s="124">
        <f t="shared" si="82"/>
        <v>1651.3737345129689</v>
      </c>
      <c r="AN173" s="51">
        <f t="shared" si="83"/>
        <v>168.32505141347937</v>
      </c>
      <c r="AO173" s="51">
        <f t="shared" si="84"/>
        <v>0</v>
      </c>
      <c r="AQ173" s="124">
        <f t="shared" si="85"/>
        <v>1111094</v>
      </c>
      <c r="AR173" s="51">
        <f t="shared" si="85"/>
        <v>112366</v>
      </c>
      <c r="AS173" s="51">
        <f t="shared" si="86"/>
        <v>209862</v>
      </c>
      <c r="AU173" s="178">
        <f t="shared" si="87"/>
        <v>1433322</v>
      </c>
      <c r="AW173" s="124">
        <f t="shared" si="88"/>
        <v>1380.474967146994</v>
      </c>
      <c r="AX173" s="51">
        <f t="shared" si="88"/>
        <v>139.60875511742401</v>
      </c>
      <c r="AY173" s="51">
        <f t="shared" si="88"/>
        <v>260.74232923173236</v>
      </c>
      <c r="AZ173" s="65">
        <f t="shared" si="89"/>
        <v>1780.8260514961503</v>
      </c>
      <c r="BB173" s="131">
        <v>1114969.5437094485</v>
      </c>
      <c r="BC173" s="54">
        <v>113649.2011753519</v>
      </c>
      <c r="BD173" s="54">
        <v>212448.49101258785</v>
      </c>
      <c r="BE173" s="54">
        <f t="shared" si="90"/>
        <v>1441067.2358973883</v>
      </c>
      <c r="BG173" s="122">
        <f t="shared" si="91"/>
        <v>-3.4759188995914236E-3</v>
      </c>
      <c r="BH173" s="49">
        <f t="shared" si="91"/>
        <v>-1.1290894806836538E-2</v>
      </c>
      <c r="BI173" s="49">
        <f t="shared" si="91"/>
        <v>-1.217467349501955E-2</v>
      </c>
      <c r="BJ173" s="49">
        <f t="shared" si="92"/>
        <v>-5.3746526910419812E-3</v>
      </c>
      <c r="BL173" s="131">
        <v>1053465</v>
      </c>
      <c r="BM173" s="54">
        <v>105931</v>
      </c>
      <c r="BN173" s="54">
        <v>194433.81863763486</v>
      </c>
      <c r="BO173" s="54">
        <f t="shared" si="93"/>
        <v>1353829.8186376349</v>
      </c>
      <c r="BQ173" s="122">
        <f t="shared" si="94"/>
        <v>5.4704237919627197E-2</v>
      </c>
      <c r="BR173" s="49">
        <f t="shared" si="94"/>
        <v>6.0747090086943345E-2</v>
      </c>
      <c r="BS173" s="49">
        <f t="shared" si="94"/>
        <v>7.9349268920745564E-2</v>
      </c>
      <c r="BT173" s="49">
        <f t="shared" si="95"/>
        <v>5.8716524239625922E-2</v>
      </c>
      <c r="BV173" s="122">
        <f t="shared" si="96"/>
        <v>5.0060156725446836E-2</v>
      </c>
      <c r="BW173" s="49">
        <f t="shared" si="96"/>
        <v>5.6076400963164685E-2</v>
      </c>
      <c r="BX173" s="49">
        <f t="shared" si="96"/>
        <v>7.4596670550955535E-2</v>
      </c>
      <c r="BY173" s="49">
        <f t="shared" si="96"/>
        <v>5.4054776117813619E-2</v>
      </c>
      <c r="CA173" s="180">
        <v>845626.9048496515</v>
      </c>
      <c r="CB173" s="64">
        <v>817891.26998094656</v>
      </c>
      <c r="CC173" s="64">
        <v>720820.03294215887</v>
      </c>
      <c r="CD173" s="64">
        <v>822434.02738144726</v>
      </c>
      <c r="CF173" s="180">
        <v>841780.40631520667</v>
      </c>
      <c r="CG173" s="64">
        <v>813666.58988924196</v>
      </c>
      <c r="CH173" s="64">
        <v>716239.52928408759</v>
      </c>
      <c r="CI173" s="64">
        <v>818833.98768356896</v>
      </c>
      <c r="CK173" s="163">
        <v>804863.5625</v>
      </c>
      <c r="CL173" s="60">
        <v>801319.58154296875</v>
      </c>
    </row>
    <row r="174" spans="1:90">
      <c r="A174" s="9" t="s">
        <v>372</v>
      </c>
      <c r="B174" s="23" t="s">
        <v>373</v>
      </c>
      <c r="D174" s="131">
        <v>1062999.7866100855</v>
      </c>
      <c r="E174" s="54">
        <v>651781.125</v>
      </c>
      <c r="F174" s="124">
        <f t="shared" si="65"/>
        <v>1630.9152656270701</v>
      </c>
      <c r="G174" s="131">
        <f t="shared" si="66"/>
        <v>1001345.9456690934</v>
      </c>
      <c r="H174" s="54">
        <v>647166.6636505127</v>
      </c>
      <c r="I174" s="124">
        <f t="shared" si="67"/>
        <v>1547.2767710573037</v>
      </c>
      <c r="J174" s="49">
        <f t="shared" si="68"/>
        <v>6.1570969760900596E-2</v>
      </c>
      <c r="K174" s="49">
        <f t="shared" si="69"/>
        <v>5.40552900000002E-2</v>
      </c>
      <c r="M174" s="131">
        <f t="shared" si="70"/>
        <v>1086450.3647517697</v>
      </c>
      <c r="N174" s="124">
        <f t="shared" si="71"/>
        <v>1666.8944881639059</v>
      </c>
      <c r="O174" s="49">
        <f t="shared" si="72"/>
        <v>-2.1584583062883023E-2</v>
      </c>
      <c r="P174" s="49">
        <f t="shared" si="73"/>
        <v>-2.1584583062883023E-2</v>
      </c>
      <c r="R174" s="131">
        <v>804189</v>
      </c>
      <c r="S174" s="54">
        <v>86566</v>
      </c>
      <c r="T174" s="54">
        <v>171294</v>
      </c>
      <c r="V174" s="124">
        <f t="shared" si="74"/>
        <v>171294</v>
      </c>
      <c r="W174" s="51">
        <f t="shared" si="75"/>
        <v>950.78661008551717</v>
      </c>
      <c r="Y174" s="176">
        <v>-2.3535019688144088E-2</v>
      </c>
      <c r="Z174" s="61">
        <v>-3.0960019368196035E-2</v>
      </c>
      <c r="AA174" s="117">
        <f t="shared" si="76"/>
        <v>4</v>
      </c>
      <c r="AB174" s="63">
        <f t="shared" si="77"/>
        <v>823.57177801006674</v>
      </c>
      <c r="AC174" s="63">
        <f t="shared" si="77"/>
        <v>89.331711518816661</v>
      </c>
      <c r="AE174" s="124">
        <f t="shared" si="78"/>
        <v>0</v>
      </c>
      <c r="AF174" s="51">
        <v>0</v>
      </c>
      <c r="AG174" s="51">
        <f t="shared" si="79"/>
        <v>950.78661008551717</v>
      </c>
      <c r="AI174" s="124">
        <v>0</v>
      </c>
      <c r="AJ174" s="51">
        <f t="shared" si="80"/>
        <v>0</v>
      </c>
      <c r="AK174" s="51">
        <f t="shared" si="81"/>
        <v>950.78661008551717</v>
      </c>
      <c r="AM174" s="124">
        <f t="shared" si="82"/>
        <v>857.74786487057099</v>
      </c>
      <c r="AN174" s="51">
        <f t="shared" si="83"/>
        <v>93.038745214946147</v>
      </c>
      <c r="AO174" s="51">
        <f t="shared" si="84"/>
        <v>0</v>
      </c>
      <c r="AQ174" s="124">
        <f t="shared" si="85"/>
        <v>805047</v>
      </c>
      <c r="AR174" s="51">
        <f t="shared" si="85"/>
        <v>86659</v>
      </c>
      <c r="AS174" s="51">
        <f t="shared" si="86"/>
        <v>171294</v>
      </c>
      <c r="AU174" s="178">
        <f t="shared" si="87"/>
        <v>1063000</v>
      </c>
      <c r="AW174" s="124">
        <f t="shared" si="88"/>
        <v>1235.1492995443832</v>
      </c>
      <c r="AX174" s="51">
        <f t="shared" si="88"/>
        <v>132.95721013706861</v>
      </c>
      <c r="AY174" s="51">
        <f t="shared" si="88"/>
        <v>262.80908334066902</v>
      </c>
      <c r="AZ174" s="65">
        <f t="shared" si="89"/>
        <v>1630.9155930221207</v>
      </c>
      <c r="BB174" s="131">
        <v>823571.77801006683</v>
      </c>
      <c r="BC174" s="54">
        <v>89331.711518816664</v>
      </c>
      <c r="BD174" s="54">
        <v>173546.8752228861</v>
      </c>
      <c r="BE174" s="54">
        <f t="shared" si="90"/>
        <v>1086450.3647517697</v>
      </c>
      <c r="BG174" s="122">
        <f t="shared" si="91"/>
        <v>-2.2493216140585637E-2</v>
      </c>
      <c r="BH174" s="49">
        <f t="shared" si="91"/>
        <v>-2.9918955691940252E-2</v>
      </c>
      <c r="BI174" s="49">
        <f t="shared" si="91"/>
        <v>-1.2981364371975723E-2</v>
      </c>
      <c r="BJ174" s="49">
        <f t="shared" si="92"/>
        <v>-2.158438665270046E-2</v>
      </c>
      <c r="BL174" s="131">
        <v>761560</v>
      </c>
      <c r="BM174" s="54">
        <v>81511</v>
      </c>
      <c r="BN174" s="54">
        <v>158274.94566909337</v>
      </c>
      <c r="BO174" s="54">
        <f t="shared" si="93"/>
        <v>1001345.9456690934</v>
      </c>
      <c r="BQ174" s="122">
        <f t="shared" si="94"/>
        <v>5.710252639319302E-2</v>
      </c>
      <c r="BR174" s="49">
        <f t="shared" si="94"/>
        <v>6.3157119897927938E-2</v>
      </c>
      <c r="BS174" s="49">
        <f t="shared" si="94"/>
        <v>8.2255939345736051E-2</v>
      </c>
      <c r="BT174" s="49">
        <f t="shared" si="95"/>
        <v>6.1571182863989771E-2</v>
      </c>
      <c r="BV174" s="122">
        <f t="shared" si="96"/>
        <v>4.9618482189724089E-2</v>
      </c>
      <c r="BW174" s="49">
        <f t="shared" si="96"/>
        <v>5.5630210556695703E-2</v>
      </c>
      <c r="BX174" s="49">
        <f t="shared" si="96"/>
        <v>7.4593814729341457E-2</v>
      </c>
      <c r="BY174" s="49">
        <f t="shared" si="96"/>
        <v>5.4055501594368227E-2</v>
      </c>
      <c r="CA174" s="180">
        <v>624621.95267071959</v>
      </c>
      <c r="CB174" s="64">
        <v>642887.29025877616</v>
      </c>
      <c r="CC174" s="64">
        <v>588830.09109138546</v>
      </c>
      <c r="CD174" s="64">
        <v>620050.00653311971</v>
      </c>
      <c r="CF174" s="180">
        <v>618185.42600145028</v>
      </c>
      <c r="CG174" s="64">
        <v>637555.51504416228</v>
      </c>
      <c r="CH174" s="64">
        <v>583610.40759499767</v>
      </c>
      <c r="CI174" s="64">
        <v>614008.96593654575</v>
      </c>
      <c r="CK174" s="163">
        <v>651781.125</v>
      </c>
      <c r="CL174" s="60">
        <v>647166.6636505127</v>
      </c>
    </row>
    <row r="175" spans="1:90">
      <c r="A175" s="9" t="s">
        <v>374</v>
      </c>
      <c r="B175" s="23" t="s">
        <v>375</v>
      </c>
      <c r="D175" s="131">
        <v>1059532</v>
      </c>
      <c r="E175" s="54">
        <v>579195.75</v>
      </c>
      <c r="F175" s="124">
        <f t="shared" si="65"/>
        <v>1829.3159091723307</v>
      </c>
      <c r="G175" s="131">
        <f t="shared" si="66"/>
        <v>994379.68037770281</v>
      </c>
      <c r="H175" s="54">
        <v>575386.83755493164</v>
      </c>
      <c r="I175" s="124">
        <f t="shared" si="67"/>
        <v>1728.1933048785988</v>
      </c>
      <c r="J175" s="49">
        <f t="shared" si="68"/>
        <v>6.5520566145870873E-2</v>
      </c>
      <c r="K175" s="49">
        <f t="shared" si="69"/>
        <v>5.8513479949417802E-2</v>
      </c>
      <c r="M175" s="131">
        <f t="shared" si="70"/>
        <v>1073235.6116667413</v>
      </c>
      <c r="N175" s="124">
        <f t="shared" si="71"/>
        <v>1852.9756333100534</v>
      </c>
      <c r="O175" s="49">
        <f t="shared" si="72"/>
        <v>-1.276850257089357E-2</v>
      </c>
      <c r="P175" s="49">
        <f t="shared" si="73"/>
        <v>-1.276850257089357E-2</v>
      </c>
      <c r="R175" s="131">
        <v>815379</v>
      </c>
      <c r="S175" s="54">
        <v>82276</v>
      </c>
      <c r="T175" s="54">
        <v>161877</v>
      </c>
      <c r="V175" s="124">
        <f t="shared" si="74"/>
        <v>161877</v>
      </c>
      <c r="W175" s="51">
        <f t="shared" si="75"/>
        <v>0</v>
      </c>
      <c r="Y175" s="176">
        <v>-1.6970393573026876E-2</v>
      </c>
      <c r="Z175" s="61">
        <v>-4.9903522338690109E-2</v>
      </c>
      <c r="AA175" s="117">
        <f t="shared" si="76"/>
        <v>4</v>
      </c>
      <c r="AB175" s="63">
        <f t="shared" si="77"/>
        <v>829.4551808705595</v>
      </c>
      <c r="AC175" s="63">
        <f t="shared" si="77"/>
        <v>86.597521340700851</v>
      </c>
      <c r="AE175" s="124">
        <f t="shared" si="78"/>
        <v>0</v>
      </c>
      <c r="AF175" s="51">
        <v>0</v>
      </c>
      <c r="AG175" s="51">
        <f t="shared" si="79"/>
        <v>0</v>
      </c>
      <c r="AI175" s="124">
        <v>0</v>
      </c>
      <c r="AJ175" s="51">
        <f t="shared" si="80"/>
        <v>0</v>
      </c>
      <c r="AK175" s="51">
        <f t="shared" si="81"/>
        <v>0</v>
      </c>
      <c r="AM175" s="124">
        <f t="shared" si="82"/>
        <v>0</v>
      </c>
      <c r="AN175" s="51">
        <f t="shared" si="83"/>
        <v>0</v>
      </c>
      <c r="AO175" s="51">
        <f t="shared" si="84"/>
        <v>0</v>
      </c>
      <c r="AQ175" s="124">
        <f t="shared" si="85"/>
        <v>815379</v>
      </c>
      <c r="AR175" s="51">
        <f t="shared" si="85"/>
        <v>82276</v>
      </c>
      <c r="AS175" s="51">
        <f t="shared" si="86"/>
        <v>161877</v>
      </c>
      <c r="AU175" s="178">
        <f t="shared" si="87"/>
        <v>1059532</v>
      </c>
      <c r="AW175" s="124">
        <f t="shared" si="88"/>
        <v>1407.7779403595416</v>
      </c>
      <c r="AX175" s="51">
        <f t="shared" si="88"/>
        <v>142.05214730943726</v>
      </c>
      <c r="AY175" s="51">
        <f t="shared" si="88"/>
        <v>279.48582150335181</v>
      </c>
      <c r="AZ175" s="65">
        <f t="shared" si="89"/>
        <v>1829.3159091723307</v>
      </c>
      <c r="BB175" s="131">
        <v>829455.18087055965</v>
      </c>
      <c r="BC175" s="54">
        <v>86597.521340700841</v>
      </c>
      <c r="BD175" s="54">
        <v>157182.90945548099</v>
      </c>
      <c r="BE175" s="54">
        <f t="shared" si="90"/>
        <v>1073235.6116667413</v>
      </c>
      <c r="BG175" s="122">
        <f t="shared" si="91"/>
        <v>-1.6970393573026987E-2</v>
      </c>
      <c r="BH175" s="49">
        <f t="shared" si="91"/>
        <v>-4.9903522338689887E-2</v>
      </c>
      <c r="BI175" s="49">
        <f t="shared" si="91"/>
        <v>2.9863873628376503E-2</v>
      </c>
      <c r="BJ175" s="49">
        <f t="shared" si="92"/>
        <v>-1.276850257089357E-2</v>
      </c>
      <c r="BL175" s="131">
        <v>772548</v>
      </c>
      <c r="BM175" s="54">
        <v>72183</v>
      </c>
      <c r="BN175" s="54">
        <v>149648.68037770281</v>
      </c>
      <c r="BO175" s="54">
        <f t="shared" si="93"/>
        <v>994379.68037770281</v>
      </c>
      <c r="BQ175" s="122">
        <f t="shared" si="94"/>
        <v>5.5441215303126734E-2</v>
      </c>
      <c r="BR175" s="49">
        <f t="shared" si="94"/>
        <v>0.13982516659047151</v>
      </c>
      <c r="BS175" s="49">
        <f t="shared" si="94"/>
        <v>8.1713514555783462E-2</v>
      </c>
      <c r="BT175" s="49">
        <f t="shared" si="95"/>
        <v>6.5520566145870873E-2</v>
      </c>
      <c r="BV175" s="122">
        <f t="shared" si="96"/>
        <v>4.8500413026856259E-2</v>
      </c>
      <c r="BW175" s="49">
        <f t="shared" si="96"/>
        <v>0.1323294377937243</v>
      </c>
      <c r="BX175" s="49">
        <f t="shared" si="96"/>
        <v>7.4599940142314081E-2</v>
      </c>
      <c r="BY175" s="49">
        <f t="shared" si="96"/>
        <v>5.8513479949417802E-2</v>
      </c>
      <c r="CA175" s="180">
        <v>629084.10482453532</v>
      </c>
      <c r="CB175" s="64">
        <v>623210.33473228558</v>
      </c>
      <c r="CC175" s="64">
        <v>533308.51836895826</v>
      </c>
      <c r="CD175" s="64">
        <v>612508.19146034599</v>
      </c>
      <c r="CF175" s="180">
        <v>621403.9151232515</v>
      </c>
      <c r="CG175" s="64">
        <v>618618.39430938056</v>
      </c>
      <c r="CH175" s="64">
        <v>528073.16059387405</v>
      </c>
      <c r="CI175" s="64">
        <v>605776.81344254327</v>
      </c>
      <c r="CK175" s="163">
        <v>579195.75</v>
      </c>
      <c r="CL175" s="60">
        <v>575386.83755493164</v>
      </c>
    </row>
    <row r="176" spans="1:90">
      <c r="A176" s="9" t="s">
        <v>376</v>
      </c>
      <c r="B176" s="23" t="s">
        <v>377</v>
      </c>
      <c r="D176" s="131">
        <v>997997.25948249665</v>
      </c>
      <c r="E176" s="54">
        <v>578764.8125</v>
      </c>
      <c r="F176" s="124">
        <f t="shared" si="65"/>
        <v>1724.3571791650631</v>
      </c>
      <c r="G176" s="131">
        <f t="shared" si="66"/>
        <v>939271.61053509836</v>
      </c>
      <c r="H176" s="54">
        <v>575240.8369140625</v>
      </c>
      <c r="I176" s="124">
        <f t="shared" si="67"/>
        <v>1632.8319379651759</v>
      </c>
      <c r="J176" s="49">
        <f t="shared" si="68"/>
        <v>6.25225422430713E-2</v>
      </c>
      <c r="K176" s="49">
        <f t="shared" si="69"/>
        <v>5.6053068948385132E-2</v>
      </c>
      <c r="M176" s="131">
        <f t="shared" si="70"/>
        <v>1035574.6044794931</v>
      </c>
      <c r="N176" s="124">
        <f t="shared" si="71"/>
        <v>1789.2839753099072</v>
      </c>
      <c r="O176" s="49">
        <f t="shared" si="72"/>
        <v>-3.6286468241352621E-2</v>
      </c>
      <c r="P176" s="49">
        <f t="shared" si="73"/>
        <v>-3.6286468241352621E-2</v>
      </c>
      <c r="R176" s="131">
        <v>770604</v>
      </c>
      <c r="S176" s="54">
        <v>77591</v>
      </c>
      <c r="T176" s="54">
        <v>147412</v>
      </c>
      <c r="V176" s="124">
        <f t="shared" si="74"/>
        <v>147412</v>
      </c>
      <c r="W176" s="51">
        <f t="shared" si="75"/>
        <v>2390.2594824966509</v>
      </c>
      <c r="Y176" s="176">
        <v>-3.2801604644128068E-2</v>
      </c>
      <c r="Z176" s="61">
        <v>-4.6971734119148234E-2</v>
      </c>
      <c r="AA176" s="117">
        <f t="shared" si="76"/>
        <v>4</v>
      </c>
      <c r="AB176" s="63">
        <f t="shared" si="77"/>
        <v>796.73829454241729</v>
      </c>
      <c r="AC176" s="63">
        <f t="shared" si="77"/>
        <v>81.415213774677767</v>
      </c>
      <c r="AE176" s="124">
        <f t="shared" si="78"/>
        <v>0</v>
      </c>
      <c r="AF176" s="51">
        <v>0</v>
      </c>
      <c r="AG176" s="51">
        <f t="shared" si="79"/>
        <v>2390.2594824966509</v>
      </c>
      <c r="AI176" s="124">
        <v>0</v>
      </c>
      <c r="AJ176" s="51">
        <f t="shared" si="80"/>
        <v>0</v>
      </c>
      <c r="AK176" s="51">
        <f t="shared" si="81"/>
        <v>2390.2594824966509</v>
      </c>
      <c r="AM176" s="124">
        <f t="shared" si="82"/>
        <v>2168.6541653154254</v>
      </c>
      <c r="AN176" s="51">
        <f t="shared" si="83"/>
        <v>221.60531718122513</v>
      </c>
      <c r="AO176" s="51">
        <f t="shared" si="84"/>
        <v>0</v>
      </c>
      <c r="AQ176" s="124">
        <f t="shared" si="85"/>
        <v>772773</v>
      </c>
      <c r="AR176" s="51">
        <f t="shared" si="85"/>
        <v>77813</v>
      </c>
      <c r="AS176" s="51">
        <f t="shared" si="86"/>
        <v>147412</v>
      </c>
      <c r="AU176" s="178">
        <f t="shared" si="87"/>
        <v>997998</v>
      </c>
      <c r="AW176" s="124">
        <f t="shared" si="88"/>
        <v>1335.2107510855285</v>
      </c>
      <c r="AX176" s="51">
        <f t="shared" si="88"/>
        <v>134.44666696975466</v>
      </c>
      <c r="AY176" s="51">
        <f t="shared" si="88"/>
        <v>254.70104058891795</v>
      </c>
      <c r="AZ176" s="65">
        <f t="shared" si="89"/>
        <v>1724.3584586442009</v>
      </c>
      <c r="BB176" s="131">
        <v>796738.29454241716</v>
      </c>
      <c r="BC176" s="54">
        <v>81415.213774677759</v>
      </c>
      <c r="BD176" s="54">
        <v>157421.09616239826</v>
      </c>
      <c r="BE176" s="54">
        <f t="shared" si="90"/>
        <v>1035574.6044794931</v>
      </c>
      <c r="BG176" s="122">
        <f t="shared" si="91"/>
        <v>-3.0079255266851401E-2</v>
      </c>
      <c r="BH176" s="49">
        <f t="shared" si="91"/>
        <v>-4.4244971027738611E-2</v>
      </c>
      <c r="BI176" s="49">
        <f t="shared" si="91"/>
        <v>-6.35816698422218E-2</v>
      </c>
      <c r="BJ176" s="49">
        <f t="shared" si="92"/>
        <v>-3.6285753162496714E-2</v>
      </c>
      <c r="BL176" s="131">
        <v>730369</v>
      </c>
      <c r="BM176" s="54">
        <v>72559</v>
      </c>
      <c r="BN176" s="54">
        <v>136343.61053509836</v>
      </c>
      <c r="BO176" s="54">
        <f t="shared" si="93"/>
        <v>939271.61053509836</v>
      </c>
      <c r="BQ176" s="122">
        <f t="shared" si="94"/>
        <v>5.805832394310273E-2</v>
      </c>
      <c r="BR176" s="49">
        <f t="shared" si="94"/>
        <v>7.2410038727104942E-2</v>
      </c>
      <c r="BS176" s="49">
        <f t="shared" si="94"/>
        <v>8.1180111201854643E-2</v>
      </c>
      <c r="BT176" s="49">
        <f t="shared" si="95"/>
        <v>6.2523330638563079E-2</v>
      </c>
      <c r="BV176" s="122">
        <f t="shared" si="96"/>
        <v>5.1616032322145955E-2</v>
      </c>
      <c r="BW176" s="49">
        <f t="shared" si="96"/>
        <v>6.5880362573738749E-2</v>
      </c>
      <c r="BX176" s="49">
        <f t="shared" si="96"/>
        <v>7.459703594643452E-2</v>
      </c>
      <c r="BY176" s="49">
        <f t="shared" si="96"/>
        <v>5.6053852543504812E-2</v>
      </c>
      <c r="CA176" s="180">
        <v>604270.6204759489</v>
      </c>
      <c r="CB176" s="64">
        <v>585915.18375215062</v>
      </c>
      <c r="CC176" s="64">
        <v>534116.66602445906</v>
      </c>
      <c r="CD176" s="64">
        <v>591014.61153243785</v>
      </c>
      <c r="CF176" s="180">
        <v>596852.20168762468</v>
      </c>
      <c r="CG176" s="64">
        <v>581449.07976948319</v>
      </c>
      <c r="CH176" s="64">
        <v>529025.3520783725</v>
      </c>
      <c r="CI176" s="64">
        <v>584437.87331954658</v>
      </c>
      <c r="CK176" s="163">
        <v>578764.8125</v>
      </c>
      <c r="CL176" s="60">
        <v>575240.8369140625</v>
      </c>
    </row>
    <row r="177" spans="1:90">
      <c r="A177" s="9" t="s">
        <v>378</v>
      </c>
      <c r="B177" s="23" t="s">
        <v>379</v>
      </c>
      <c r="D177" s="131">
        <v>381067</v>
      </c>
      <c r="E177" s="54">
        <v>239149.65625</v>
      </c>
      <c r="F177" s="124">
        <f t="shared" si="65"/>
        <v>1593.4248285167669</v>
      </c>
      <c r="G177" s="131">
        <f t="shared" si="66"/>
        <v>358975.47128077853</v>
      </c>
      <c r="H177" s="54">
        <v>237659.91450500488</v>
      </c>
      <c r="I177" s="124">
        <f t="shared" si="67"/>
        <v>1510.4586401474062</v>
      </c>
      <c r="J177" s="49">
        <f t="shared" si="68"/>
        <v>6.1540496458996952E-2</v>
      </c>
      <c r="K177" s="49">
        <f t="shared" si="69"/>
        <v>5.4927812099021756E-2</v>
      </c>
      <c r="M177" s="131">
        <f t="shared" si="70"/>
        <v>385482.00833236298</v>
      </c>
      <c r="N177" s="124">
        <f t="shared" si="71"/>
        <v>1611.8861067037933</v>
      </c>
      <c r="O177" s="49">
        <f t="shared" si="72"/>
        <v>-1.1453215031909769E-2</v>
      </c>
      <c r="P177" s="49">
        <f t="shared" si="73"/>
        <v>-1.1453215031909769E-2</v>
      </c>
      <c r="R177" s="131">
        <v>290423</v>
      </c>
      <c r="S177" s="54">
        <v>30259</v>
      </c>
      <c r="T177" s="54">
        <v>60385</v>
      </c>
      <c r="V177" s="124">
        <f t="shared" si="74"/>
        <v>60385</v>
      </c>
      <c r="W177" s="51">
        <f t="shared" si="75"/>
        <v>0</v>
      </c>
      <c r="Y177" s="176">
        <v>7.5063494834037847E-4</v>
      </c>
      <c r="Z177" s="61">
        <v>-4.9895396899726663E-2</v>
      </c>
      <c r="AA177" s="117">
        <f t="shared" si="76"/>
        <v>3</v>
      </c>
      <c r="AB177" s="63">
        <f t="shared" si="77"/>
        <v>290.20516186331662</v>
      </c>
      <c r="AC177" s="63">
        <f t="shared" si="77"/>
        <v>31.84807220306298</v>
      </c>
      <c r="AE177" s="124">
        <f t="shared" si="78"/>
        <v>0</v>
      </c>
      <c r="AF177" s="51">
        <v>0</v>
      </c>
      <c r="AG177" s="51">
        <f t="shared" si="79"/>
        <v>0</v>
      </c>
      <c r="AI177" s="124">
        <v>0</v>
      </c>
      <c r="AJ177" s="51">
        <f t="shared" si="80"/>
        <v>0</v>
      </c>
      <c r="AK177" s="51">
        <f t="shared" si="81"/>
        <v>0</v>
      </c>
      <c r="AM177" s="124">
        <f t="shared" si="82"/>
        <v>0</v>
      </c>
      <c r="AN177" s="51">
        <f t="shared" si="83"/>
        <v>0</v>
      </c>
      <c r="AO177" s="51">
        <f t="shared" si="84"/>
        <v>0</v>
      </c>
      <c r="AQ177" s="124">
        <f t="shared" si="85"/>
        <v>290423</v>
      </c>
      <c r="AR177" s="51">
        <f t="shared" si="85"/>
        <v>30259</v>
      </c>
      <c r="AS177" s="51">
        <f t="shared" si="86"/>
        <v>60385</v>
      </c>
      <c r="AU177" s="178">
        <f t="shared" si="87"/>
        <v>381067</v>
      </c>
      <c r="AW177" s="124">
        <f t="shared" si="88"/>
        <v>1214.3985676333164</v>
      </c>
      <c r="AX177" s="51">
        <f t="shared" si="88"/>
        <v>126.52746599965059</v>
      </c>
      <c r="AY177" s="51">
        <f t="shared" si="88"/>
        <v>252.49879488379989</v>
      </c>
      <c r="AZ177" s="65">
        <f t="shared" si="89"/>
        <v>1593.4248285167669</v>
      </c>
      <c r="BB177" s="131">
        <v>290205.16186331661</v>
      </c>
      <c r="BC177" s="54">
        <v>31848.072203062977</v>
      </c>
      <c r="BD177" s="54">
        <v>63428.774265983353</v>
      </c>
      <c r="BE177" s="54">
        <f t="shared" si="90"/>
        <v>385482.00833236298</v>
      </c>
      <c r="BG177" s="122">
        <f t="shared" si="91"/>
        <v>7.5063494834037847E-4</v>
      </c>
      <c r="BH177" s="49">
        <f t="shared" si="91"/>
        <v>-4.9895396899726552E-2</v>
      </c>
      <c r="BI177" s="49">
        <f t="shared" si="91"/>
        <v>-4.7987278663458532E-2</v>
      </c>
      <c r="BJ177" s="49">
        <f t="shared" si="92"/>
        <v>-1.1453215031909769E-2</v>
      </c>
      <c r="BL177" s="131">
        <v>275264</v>
      </c>
      <c r="BM177" s="54">
        <v>27868</v>
      </c>
      <c r="BN177" s="54">
        <v>55843.471280778496</v>
      </c>
      <c r="BO177" s="54">
        <f t="shared" si="93"/>
        <v>358975.47128077853</v>
      </c>
      <c r="BQ177" s="122">
        <f t="shared" si="94"/>
        <v>5.5070768425947492E-2</v>
      </c>
      <c r="BR177" s="49">
        <f t="shared" si="94"/>
        <v>8.5797330271278893E-2</v>
      </c>
      <c r="BS177" s="49">
        <f t="shared" si="94"/>
        <v>8.1326046090274273E-2</v>
      </c>
      <c r="BT177" s="49">
        <f t="shared" si="95"/>
        <v>6.1540496458996952E-2</v>
      </c>
      <c r="BV177" s="122">
        <f t="shared" si="96"/>
        <v>4.8498386126534454E-2</v>
      </c>
      <c r="BW177" s="49">
        <f t="shared" si="96"/>
        <v>7.9033542127596945E-2</v>
      </c>
      <c r="BX177" s="49">
        <f t="shared" si="96"/>
        <v>7.4590111044115615E-2</v>
      </c>
      <c r="BY177" s="49">
        <f t="shared" si="96"/>
        <v>5.4927812099021533E-2</v>
      </c>
      <c r="CA177" s="180">
        <v>220100.44505916926</v>
      </c>
      <c r="CB177" s="64">
        <v>229198.79727458543</v>
      </c>
      <c r="CC177" s="64">
        <v>215208.54743646013</v>
      </c>
      <c r="CD177" s="64">
        <v>219999.11780552645</v>
      </c>
      <c r="CF177" s="180">
        <v>218645.21883176532</v>
      </c>
      <c r="CG177" s="64">
        <v>227407.26550936757</v>
      </c>
      <c r="CH177" s="64">
        <v>213356.10185020664</v>
      </c>
      <c r="CI177" s="64">
        <v>218464.70757879855</v>
      </c>
      <c r="CK177" s="163">
        <v>239149.65625</v>
      </c>
      <c r="CL177" s="60">
        <v>237659.91450500488</v>
      </c>
    </row>
    <row r="178" spans="1:90">
      <c r="A178" s="9" t="s">
        <v>380</v>
      </c>
      <c r="B178" s="23" t="s">
        <v>381</v>
      </c>
      <c r="D178" s="131">
        <v>696092.29421984474</v>
      </c>
      <c r="E178" s="54">
        <v>336757.8125</v>
      </c>
      <c r="F178" s="124">
        <f t="shared" si="65"/>
        <v>2067.0412634297672</v>
      </c>
      <c r="G178" s="131">
        <f t="shared" si="66"/>
        <v>659709.30502182723</v>
      </c>
      <c r="H178" s="54">
        <v>336408.41870117188</v>
      </c>
      <c r="I178" s="124">
        <f t="shared" si="67"/>
        <v>1961.0368479150345</v>
      </c>
      <c r="J178" s="49">
        <f t="shared" si="68"/>
        <v>5.5150031871710192E-2</v>
      </c>
      <c r="K178" s="49">
        <f t="shared" si="69"/>
        <v>5.4055289999999756E-2</v>
      </c>
      <c r="M178" s="131">
        <f t="shared" si="70"/>
        <v>690559.07374255417</v>
      </c>
      <c r="N178" s="124">
        <f t="shared" si="71"/>
        <v>2050.610403411366</v>
      </c>
      <c r="O178" s="49">
        <f t="shared" si="72"/>
        <v>8.0126678334739854E-3</v>
      </c>
      <c r="P178" s="49">
        <f t="shared" si="73"/>
        <v>8.0126678334739854E-3</v>
      </c>
      <c r="R178" s="131">
        <v>540853</v>
      </c>
      <c r="S178" s="54">
        <v>50029</v>
      </c>
      <c r="T178" s="54">
        <v>104361</v>
      </c>
      <c r="V178" s="124">
        <f t="shared" si="74"/>
        <v>104361</v>
      </c>
      <c r="W178" s="51">
        <f t="shared" si="75"/>
        <v>849.29421984474175</v>
      </c>
      <c r="Y178" s="176">
        <v>7.9519912389243164E-3</v>
      </c>
      <c r="Z178" s="61">
        <v>5.6407744655462277E-3</v>
      </c>
      <c r="AA178" s="117">
        <f t="shared" si="76"/>
        <v>2</v>
      </c>
      <c r="AB178" s="63">
        <f t="shared" si="77"/>
        <v>536.58607225450339</v>
      </c>
      <c r="AC178" s="63">
        <f t="shared" si="77"/>
        <v>49.748380604981143</v>
      </c>
      <c r="AE178" s="124">
        <f t="shared" si="78"/>
        <v>0</v>
      </c>
      <c r="AF178" s="51">
        <v>0</v>
      </c>
      <c r="AG178" s="51">
        <f t="shared" si="79"/>
        <v>849.29421984474175</v>
      </c>
      <c r="AI178" s="124">
        <v>0</v>
      </c>
      <c r="AJ178" s="51">
        <f t="shared" si="80"/>
        <v>0</v>
      </c>
      <c r="AK178" s="51">
        <f t="shared" si="81"/>
        <v>849.29421984474175</v>
      </c>
      <c r="AM178" s="124">
        <f t="shared" si="82"/>
        <v>777.23464379835139</v>
      </c>
      <c r="AN178" s="51">
        <f t="shared" si="83"/>
        <v>72.059576046390418</v>
      </c>
      <c r="AO178" s="51">
        <f t="shared" si="84"/>
        <v>0</v>
      </c>
      <c r="AQ178" s="124">
        <f t="shared" si="85"/>
        <v>541630</v>
      </c>
      <c r="AR178" s="51">
        <f t="shared" si="85"/>
        <v>50101</v>
      </c>
      <c r="AS178" s="51">
        <f t="shared" si="86"/>
        <v>104361</v>
      </c>
      <c r="AU178" s="178">
        <f t="shared" si="87"/>
        <v>696092</v>
      </c>
      <c r="AW178" s="124">
        <f t="shared" si="88"/>
        <v>1608.366546804315</v>
      </c>
      <c r="AX178" s="51">
        <f t="shared" si="88"/>
        <v>148.77457371534624</v>
      </c>
      <c r="AY178" s="51">
        <f t="shared" si="88"/>
        <v>309.89926922630787</v>
      </c>
      <c r="AZ178" s="65">
        <f t="shared" si="89"/>
        <v>2067.0403897459692</v>
      </c>
      <c r="BB178" s="131">
        <v>536586.07225450338</v>
      </c>
      <c r="BC178" s="54">
        <v>49748.380604981139</v>
      </c>
      <c r="BD178" s="54">
        <v>104224.62088306971</v>
      </c>
      <c r="BE178" s="54">
        <f t="shared" si="90"/>
        <v>690559.07374255417</v>
      </c>
      <c r="BG178" s="122">
        <f t="shared" si="91"/>
        <v>9.4000347871576739E-3</v>
      </c>
      <c r="BH178" s="49">
        <f t="shared" si="91"/>
        <v>7.0880577564680358E-3</v>
      </c>
      <c r="BI178" s="49">
        <f t="shared" si="91"/>
        <v>1.3085115184374718E-3</v>
      </c>
      <c r="BJ178" s="49">
        <f t="shared" si="92"/>
        <v>8.0122417731181006E-3</v>
      </c>
      <c r="BL178" s="131">
        <v>515300</v>
      </c>
      <c r="BM178" s="54">
        <v>47394</v>
      </c>
      <c r="BN178" s="54">
        <v>97015.305021827226</v>
      </c>
      <c r="BO178" s="54">
        <f t="shared" si="93"/>
        <v>659709.30502182723</v>
      </c>
      <c r="BQ178" s="122">
        <f t="shared" si="94"/>
        <v>5.1096448670677308E-2</v>
      </c>
      <c r="BR178" s="49">
        <f t="shared" si="94"/>
        <v>5.7116934633075989E-2</v>
      </c>
      <c r="BS178" s="49">
        <f t="shared" si="94"/>
        <v>7.5716867318203818E-2</v>
      </c>
      <c r="BT178" s="49">
        <f t="shared" si="95"/>
        <v>5.51495858876343E-2</v>
      </c>
      <c r="BV178" s="122">
        <f t="shared" si="96"/>
        <v>5.0005912482639081E-2</v>
      </c>
      <c r="BW178" s="49">
        <f t="shared" si="96"/>
        <v>5.6020152055546335E-2</v>
      </c>
      <c r="BX178" s="49">
        <f t="shared" si="96"/>
        <v>7.4600786892495163E-2</v>
      </c>
      <c r="BY178" s="49">
        <f t="shared" si="96"/>
        <v>5.4054844478642616E-2</v>
      </c>
      <c r="CA178" s="180">
        <v>406963.24130648258</v>
      </c>
      <c r="CB178" s="64">
        <v>358020.69677308074</v>
      </c>
      <c r="CC178" s="64">
        <v>353625.45669419202</v>
      </c>
      <c r="CD178" s="64">
        <v>394110.18862643198</v>
      </c>
      <c r="CF178" s="180">
        <v>405781.35273295623</v>
      </c>
      <c r="CG178" s="64">
        <v>357579.57965822448</v>
      </c>
      <c r="CH178" s="64">
        <v>351916.3962867079</v>
      </c>
      <c r="CI178" s="64">
        <v>393079.21651186317</v>
      </c>
      <c r="CK178" s="163">
        <v>336757.8125</v>
      </c>
      <c r="CL178" s="60">
        <v>336408.41870117188</v>
      </c>
    </row>
    <row r="179" spans="1:90">
      <c r="A179" s="9" t="s">
        <v>382</v>
      </c>
      <c r="B179" s="23" t="s">
        <v>383</v>
      </c>
      <c r="D179" s="131">
        <v>999911.38516574085</v>
      </c>
      <c r="E179" s="54">
        <v>527745.75</v>
      </c>
      <c r="F179" s="124">
        <f t="shared" si="65"/>
        <v>1894.6839177117786</v>
      </c>
      <c r="G179" s="131">
        <f t="shared" si="66"/>
        <v>944716.42766562873</v>
      </c>
      <c r="H179" s="54">
        <v>525567.0029296875</v>
      </c>
      <c r="I179" s="124">
        <f t="shared" si="67"/>
        <v>1797.5185321747012</v>
      </c>
      <c r="J179" s="49">
        <f t="shared" si="68"/>
        <v>5.8424894374386582E-2</v>
      </c>
      <c r="K179" s="49">
        <f t="shared" si="69"/>
        <v>5.4055289999999756E-2</v>
      </c>
      <c r="M179" s="131">
        <f t="shared" si="70"/>
        <v>987605.370415268</v>
      </c>
      <c r="N179" s="124">
        <f t="shared" si="71"/>
        <v>1871.3658431456208</v>
      </c>
      <c r="O179" s="49">
        <f t="shared" si="72"/>
        <v>1.2460457505712341E-2</v>
      </c>
      <c r="P179" s="49">
        <f t="shared" si="73"/>
        <v>1.2460457505712341E-2</v>
      </c>
      <c r="R179" s="131">
        <v>769411</v>
      </c>
      <c r="S179" s="54">
        <v>72531</v>
      </c>
      <c r="T179" s="54">
        <v>157230</v>
      </c>
      <c r="V179" s="124">
        <f t="shared" si="74"/>
        <v>157230</v>
      </c>
      <c r="W179" s="51">
        <f t="shared" si="75"/>
        <v>739.38516574085224</v>
      </c>
      <c r="Y179" s="176">
        <v>2.4135598651115364E-2</v>
      </c>
      <c r="Z179" s="61">
        <v>-4.0983904603991927E-2</v>
      </c>
      <c r="AA179" s="117">
        <f t="shared" si="76"/>
        <v>3</v>
      </c>
      <c r="AB179" s="63">
        <f t="shared" si="77"/>
        <v>751.27844497680576</v>
      </c>
      <c r="AC179" s="63">
        <f t="shared" si="77"/>
        <v>75.630638889381373</v>
      </c>
      <c r="AE179" s="124">
        <f t="shared" si="78"/>
        <v>0</v>
      </c>
      <c r="AF179" s="51">
        <v>0</v>
      </c>
      <c r="AG179" s="51">
        <f t="shared" si="79"/>
        <v>739.38516574085224</v>
      </c>
      <c r="AI179" s="124">
        <v>0</v>
      </c>
      <c r="AJ179" s="51">
        <f t="shared" si="80"/>
        <v>739.38516574085224</v>
      </c>
      <c r="AK179" s="51">
        <f t="shared" si="81"/>
        <v>0</v>
      </c>
      <c r="AM179" s="124">
        <f t="shared" si="82"/>
        <v>0</v>
      </c>
      <c r="AN179" s="51">
        <f t="shared" si="83"/>
        <v>0</v>
      </c>
      <c r="AO179" s="51">
        <f t="shared" si="84"/>
        <v>0</v>
      </c>
      <c r="AQ179" s="124">
        <f t="shared" si="85"/>
        <v>769411</v>
      </c>
      <c r="AR179" s="51">
        <f t="shared" si="85"/>
        <v>73270</v>
      </c>
      <c r="AS179" s="51">
        <f t="shared" si="86"/>
        <v>157230</v>
      </c>
      <c r="AU179" s="178">
        <f t="shared" si="87"/>
        <v>999911</v>
      </c>
      <c r="AW179" s="124">
        <f t="shared" si="88"/>
        <v>1457.9198411356226</v>
      </c>
      <c r="AX179" s="51">
        <f t="shared" si="88"/>
        <v>138.8357935615777</v>
      </c>
      <c r="AY179" s="51">
        <f t="shared" si="88"/>
        <v>297.92755318256945</v>
      </c>
      <c r="AZ179" s="65">
        <f t="shared" si="89"/>
        <v>1894.6831878797698</v>
      </c>
      <c r="BB179" s="131">
        <v>751278.44497680571</v>
      </c>
      <c r="BC179" s="54">
        <v>75630.638889381356</v>
      </c>
      <c r="BD179" s="54">
        <v>160696.28654908095</v>
      </c>
      <c r="BE179" s="54">
        <f t="shared" si="90"/>
        <v>987605.370415268</v>
      </c>
      <c r="BG179" s="122">
        <f t="shared" si="91"/>
        <v>2.4135598651115364E-2</v>
      </c>
      <c r="BH179" s="49">
        <f t="shared" si="91"/>
        <v>-3.1212732353538164E-2</v>
      </c>
      <c r="BI179" s="49">
        <f t="shared" si="91"/>
        <v>-2.1570420969387216E-2</v>
      </c>
      <c r="BJ179" s="49">
        <f t="shared" si="92"/>
        <v>1.2460067506070427E-2</v>
      </c>
      <c r="BL179" s="131">
        <v>730791</v>
      </c>
      <c r="BM179" s="54">
        <v>68214</v>
      </c>
      <c r="BN179" s="54">
        <v>145711.42766562878</v>
      </c>
      <c r="BO179" s="54">
        <f t="shared" si="93"/>
        <v>944716.42766562873</v>
      </c>
      <c r="BQ179" s="122">
        <f t="shared" si="94"/>
        <v>5.2846846772880429E-2</v>
      </c>
      <c r="BR179" s="49">
        <f t="shared" si="94"/>
        <v>7.4119682176679191E-2</v>
      </c>
      <c r="BS179" s="49">
        <f t="shared" si="94"/>
        <v>7.9050576326816779E-2</v>
      </c>
      <c r="BT179" s="49">
        <f t="shared" si="95"/>
        <v>5.8424486669249154E-2</v>
      </c>
      <c r="BV179" s="122">
        <f t="shared" si="96"/>
        <v>4.8500270826235203E-2</v>
      </c>
      <c r="BW179" s="49">
        <f t="shared" si="96"/>
        <v>6.9685283395244157E-2</v>
      </c>
      <c r="BX179" s="49">
        <f t="shared" si="96"/>
        <v>7.4595820827807913E-2</v>
      </c>
      <c r="BY179" s="49">
        <f t="shared" si="96"/>
        <v>5.4054883978033708E-2</v>
      </c>
      <c r="CA179" s="180">
        <v>569792.48418963933</v>
      </c>
      <c r="CB179" s="64">
        <v>544285.73761169636</v>
      </c>
      <c r="CC179" s="64">
        <v>545229.11418150703</v>
      </c>
      <c r="CD179" s="64">
        <v>563638.00523739809</v>
      </c>
      <c r="CF179" s="180">
        <v>566653.20668060507</v>
      </c>
      <c r="CG179" s="64">
        <v>542854.80020896893</v>
      </c>
      <c r="CH179" s="64">
        <v>542087.53755606536</v>
      </c>
      <c r="CI179" s="64">
        <v>560716.75823730987</v>
      </c>
      <c r="CK179" s="163">
        <v>527745.75</v>
      </c>
      <c r="CL179" s="60">
        <v>525567.0029296875</v>
      </c>
    </row>
    <row r="180" spans="1:90">
      <c r="A180" s="9" t="s">
        <v>384</v>
      </c>
      <c r="B180" s="23" t="s">
        <v>385</v>
      </c>
      <c r="D180" s="131">
        <v>1217698</v>
      </c>
      <c r="E180" s="54">
        <v>647873.9375</v>
      </c>
      <c r="F180" s="124">
        <f t="shared" si="65"/>
        <v>1879.5292255447457</v>
      </c>
      <c r="G180" s="131">
        <f t="shared" si="66"/>
        <v>1143270.6526034703</v>
      </c>
      <c r="H180" s="54">
        <v>641324.16796875</v>
      </c>
      <c r="I180" s="124">
        <f t="shared" si="67"/>
        <v>1782.6720240787474</v>
      </c>
      <c r="J180" s="49">
        <f t="shared" si="68"/>
        <v>6.5100374287613283E-2</v>
      </c>
      <c r="K180" s="49">
        <f t="shared" si="69"/>
        <v>5.4332597447953157E-2</v>
      </c>
      <c r="M180" s="131">
        <f t="shared" si="70"/>
        <v>1218943.7530393987</v>
      </c>
      <c r="N180" s="124">
        <f t="shared" si="71"/>
        <v>1881.4520580084279</v>
      </c>
      <c r="O180" s="49">
        <f t="shared" si="72"/>
        <v>-1.0219938666509165E-3</v>
      </c>
      <c r="P180" s="49">
        <f t="shared" si="73"/>
        <v>-1.0219938666508055E-3</v>
      </c>
      <c r="R180" s="131">
        <v>866092</v>
      </c>
      <c r="S180" s="54">
        <v>96940</v>
      </c>
      <c r="T180" s="54">
        <v>254666</v>
      </c>
      <c r="V180" s="124">
        <f t="shared" si="74"/>
        <v>254666</v>
      </c>
      <c r="W180" s="51">
        <f t="shared" si="75"/>
        <v>0</v>
      </c>
      <c r="Y180" s="176">
        <v>-1.3584945454071073E-2</v>
      </c>
      <c r="Z180" s="61">
        <v>-2.5671789135293555E-2</v>
      </c>
      <c r="AA180" s="117">
        <f t="shared" si="76"/>
        <v>4</v>
      </c>
      <c r="AB180" s="63">
        <f t="shared" si="77"/>
        <v>878.01985179421592</v>
      </c>
      <c r="AC180" s="63">
        <f t="shared" si="77"/>
        <v>99.494193967725437</v>
      </c>
      <c r="AE180" s="124">
        <f t="shared" si="78"/>
        <v>0</v>
      </c>
      <c r="AF180" s="51">
        <v>0</v>
      </c>
      <c r="AG180" s="51">
        <f t="shared" si="79"/>
        <v>0</v>
      </c>
      <c r="AI180" s="124">
        <v>0</v>
      </c>
      <c r="AJ180" s="51">
        <f t="shared" si="80"/>
        <v>0</v>
      </c>
      <c r="AK180" s="51">
        <f t="shared" si="81"/>
        <v>0</v>
      </c>
      <c r="AM180" s="124">
        <f t="shared" si="82"/>
        <v>0</v>
      </c>
      <c r="AN180" s="51">
        <f t="shared" si="83"/>
        <v>0</v>
      </c>
      <c r="AO180" s="51">
        <f t="shared" si="84"/>
        <v>0</v>
      </c>
      <c r="AQ180" s="124">
        <f t="shared" si="85"/>
        <v>866092</v>
      </c>
      <c r="AR180" s="51">
        <f t="shared" si="85"/>
        <v>96940</v>
      </c>
      <c r="AS180" s="51">
        <f t="shared" si="86"/>
        <v>254666</v>
      </c>
      <c r="AU180" s="178">
        <f t="shared" si="87"/>
        <v>1217698</v>
      </c>
      <c r="AW180" s="124">
        <f t="shared" si="88"/>
        <v>1336.8217949035804</v>
      </c>
      <c r="AX180" s="51">
        <f t="shared" si="88"/>
        <v>149.62787417266648</v>
      </c>
      <c r="AY180" s="51">
        <f t="shared" si="88"/>
        <v>393.07955646849894</v>
      </c>
      <c r="AZ180" s="65">
        <f t="shared" si="89"/>
        <v>1879.5292255447457</v>
      </c>
      <c r="BB180" s="131">
        <v>878019.8517942162</v>
      </c>
      <c r="BC180" s="54">
        <v>99494.193967725441</v>
      </c>
      <c r="BD180" s="54">
        <v>241429.70727745697</v>
      </c>
      <c r="BE180" s="54">
        <f t="shared" si="90"/>
        <v>1218943.7530393987</v>
      </c>
      <c r="BG180" s="122">
        <f t="shared" si="91"/>
        <v>-1.3584945454071296E-2</v>
      </c>
      <c r="BH180" s="49">
        <f t="shared" si="91"/>
        <v>-2.5671789135293555E-2</v>
      </c>
      <c r="BI180" s="49">
        <f t="shared" si="91"/>
        <v>5.4824623165911968E-2</v>
      </c>
      <c r="BJ180" s="49">
        <f t="shared" si="92"/>
        <v>-1.0219938666509165E-3</v>
      </c>
      <c r="BL180" s="131">
        <v>817679</v>
      </c>
      <c r="BM180" s="54">
        <v>91000</v>
      </c>
      <c r="BN180" s="54">
        <v>234591.65260347014</v>
      </c>
      <c r="BO180" s="54">
        <f t="shared" si="93"/>
        <v>1143270.6526034703</v>
      </c>
      <c r="BQ180" s="122">
        <f t="shared" si="94"/>
        <v>5.9207830945884554E-2</v>
      </c>
      <c r="BR180" s="49">
        <f t="shared" si="94"/>
        <v>6.527472527472522E-2</v>
      </c>
      <c r="BS180" s="49">
        <f t="shared" si="94"/>
        <v>8.5571447976716675E-2</v>
      </c>
      <c r="BT180" s="49">
        <f t="shared" si="95"/>
        <v>6.5100374287613283E-2</v>
      </c>
      <c r="BV180" s="122">
        <f t="shared" si="96"/>
        <v>4.8499625573152461E-2</v>
      </c>
      <c r="BW180" s="49">
        <f t="shared" si="96"/>
        <v>5.4505185810089563E-2</v>
      </c>
      <c r="BX180" s="49">
        <f t="shared" si="96"/>
        <v>7.4596716038294097E-2</v>
      </c>
      <c r="BY180" s="49">
        <f t="shared" si="96"/>
        <v>5.4332597447952935E-2</v>
      </c>
      <c r="CA180" s="180">
        <v>665917.03231561626</v>
      </c>
      <c r="CB180" s="64">
        <v>716022.91805322596</v>
      </c>
      <c r="CC180" s="64">
        <v>819150.88557932363</v>
      </c>
      <c r="CD180" s="64">
        <v>695665.54216977034</v>
      </c>
      <c r="CF180" s="180">
        <v>661026.32399747916</v>
      </c>
      <c r="CG180" s="64">
        <v>710865.10136884009</v>
      </c>
      <c r="CH180" s="64">
        <v>813472.61199468526</v>
      </c>
      <c r="CI180" s="64">
        <v>690131.5339175245</v>
      </c>
      <c r="CK180" s="163">
        <v>647873.9375</v>
      </c>
      <c r="CL180" s="60">
        <v>641324.16796875</v>
      </c>
    </row>
    <row r="181" spans="1:90">
      <c r="A181" s="9" t="s">
        <v>386</v>
      </c>
      <c r="B181" s="23" t="s">
        <v>387</v>
      </c>
      <c r="D181" s="131">
        <v>879938.02611644566</v>
      </c>
      <c r="E181" s="54">
        <v>563792.625</v>
      </c>
      <c r="F181" s="124">
        <f t="shared" si="65"/>
        <v>1560.7476705046392</v>
      </c>
      <c r="G181" s="131">
        <f t="shared" si="66"/>
        <v>828448.00699638459</v>
      </c>
      <c r="H181" s="54">
        <v>559494.6708984375</v>
      </c>
      <c r="I181" s="124">
        <f t="shared" si="67"/>
        <v>1480.7075922029094</v>
      </c>
      <c r="J181" s="49">
        <f t="shared" si="68"/>
        <v>6.2152384561516394E-2</v>
      </c>
      <c r="K181" s="49">
        <f t="shared" si="69"/>
        <v>5.4055289999999978E-2</v>
      </c>
      <c r="M181" s="131">
        <f t="shared" si="70"/>
        <v>885827.54009268992</v>
      </c>
      <c r="N181" s="124">
        <f t="shared" si="71"/>
        <v>1571.1939121103082</v>
      </c>
      <c r="O181" s="49">
        <f t="shared" si="72"/>
        <v>-6.6486011211933649E-3</v>
      </c>
      <c r="P181" s="49">
        <f t="shared" si="73"/>
        <v>-6.6486011211934759E-3</v>
      </c>
      <c r="R181" s="131">
        <v>647555</v>
      </c>
      <c r="S181" s="54">
        <v>72854</v>
      </c>
      <c r="T181" s="54">
        <v>159172</v>
      </c>
      <c r="V181" s="124">
        <f t="shared" si="74"/>
        <v>159172</v>
      </c>
      <c r="W181" s="51">
        <f t="shared" si="75"/>
        <v>357.02611644566059</v>
      </c>
      <c r="Y181" s="176">
        <v>-2.6630510657203565E-2</v>
      </c>
      <c r="Z181" s="61">
        <v>-1.1579738543075702E-2</v>
      </c>
      <c r="AA181" s="117">
        <f t="shared" si="76"/>
        <v>4</v>
      </c>
      <c r="AB181" s="63">
        <f t="shared" si="77"/>
        <v>665.27152031159187</v>
      </c>
      <c r="AC181" s="63">
        <f t="shared" si="77"/>
        <v>73.707513737743227</v>
      </c>
      <c r="AE181" s="124">
        <f t="shared" si="78"/>
        <v>0</v>
      </c>
      <c r="AF181" s="51">
        <v>0</v>
      </c>
      <c r="AG181" s="51">
        <f t="shared" si="79"/>
        <v>357.02611644566059</v>
      </c>
      <c r="AI181" s="124">
        <v>0</v>
      </c>
      <c r="AJ181" s="51">
        <f t="shared" si="80"/>
        <v>0</v>
      </c>
      <c r="AK181" s="51">
        <f t="shared" si="81"/>
        <v>357.02611644566059</v>
      </c>
      <c r="AM181" s="124">
        <f t="shared" si="82"/>
        <v>321.41548857919423</v>
      </c>
      <c r="AN181" s="51">
        <f t="shared" si="83"/>
        <v>35.610627866466359</v>
      </c>
      <c r="AO181" s="51">
        <f t="shared" si="84"/>
        <v>0</v>
      </c>
      <c r="AQ181" s="124">
        <f t="shared" si="85"/>
        <v>647876</v>
      </c>
      <c r="AR181" s="51">
        <f t="shared" si="85"/>
        <v>72890</v>
      </c>
      <c r="AS181" s="51">
        <f t="shared" si="86"/>
        <v>159172</v>
      </c>
      <c r="AU181" s="178">
        <f t="shared" si="87"/>
        <v>879938</v>
      </c>
      <c r="AW181" s="124">
        <f t="shared" si="88"/>
        <v>1149.1388345138428</v>
      </c>
      <c r="AX181" s="51">
        <f t="shared" si="88"/>
        <v>129.2851250049608</v>
      </c>
      <c r="AY181" s="51">
        <f t="shared" si="88"/>
        <v>282.32366466304876</v>
      </c>
      <c r="AZ181" s="65">
        <f t="shared" si="89"/>
        <v>1560.7476241818524</v>
      </c>
      <c r="BB181" s="131">
        <v>665271.5203115918</v>
      </c>
      <c r="BC181" s="54">
        <v>73707.51373774324</v>
      </c>
      <c r="BD181" s="54">
        <v>146848.50604335489</v>
      </c>
      <c r="BE181" s="54">
        <f t="shared" si="90"/>
        <v>885827.54009268992</v>
      </c>
      <c r="BG181" s="122">
        <f t="shared" si="91"/>
        <v>-2.6148000899609114E-2</v>
      </c>
      <c r="BH181" s="49">
        <f t="shared" si="91"/>
        <v>-1.1091321580212532E-2</v>
      </c>
      <c r="BI181" s="49">
        <f t="shared" si="91"/>
        <v>8.3919777522331485E-2</v>
      </c>
      <c r="BJ181" s="49">
        <f t="shared" si="92"/>
        <v>-6.6486306037331078E-3</v>
      </c>
      <c r="BL181" s="131">
        <v>612892.80606165936</v>
      </c>
      <c r="BM181" s="54">
        <v>68562</v>
      </c>
      <c r="BN181" s="54">
        <v>146993.2009347252</v>
      </c>
      <c r="BO181" s="54">
        <f t="shared" si="93"/>
        <v>828448.00699638459</v>
      </c>
      <c r="BQ181" s="122">
        <f t="shared" si="94"/>
        <v>5.7078813117642069E-2</v>
      </c>
      <c r="BR181" s="49">
        <f t="shared" si="94"/>
        <v>6.31253464017969E-2</v>
      </c>
      <c r="BS181" s="49">
        <f t="shared" si="94"/>
        <v>8.2852805353106129E-2</v>
      </c>
      <c r="BT181" s="49">
        <f t="shared" si="95"/>
        <v>6.2152353036972308E-2</v>
      </c>
      <c r="BV181" s="122">
        <f t="shared" si="96"/>
        <v>4.9020395857370502E-2</v>
      </c>
      <c r="BW181" s="49">
        <f t="shared" si="96"/>
        <v>5.5020834671011487E-2</v>
      </c>
      <c r="BX181" s="49">
        <f t="shared" si="96"/>
        <v>7.4597905502020279E-2</v>
      </c>
      <c r="BY181" s="49">
        <f t="shared" si="96"/>
        <v>5.4055258715776766E-2</v>
      </c>
      <c r="CA181" s="180">
        <v>504562.20959548885</v>
      </c>
      <c r="CB181" s="64">
        <v>530445.71712462988</v>
      </c>
      <c r="CC181" s="64">
        <v>498244.74845248985</v>
      </c>
      <c r="CD181" s="64">
        <v>505552.19993614993</v>
      </c>
      <c r="CF181" s="180">
        <v>501615.29052896745</v>
      </c>
      <c r="CG181" s="64">
        <v>525942.82991388161</v>
      </c>
      <c r="CH181" s="64">
        <v>495557.47290310392</v>
      </c>
      <c r="CI181" s="64">
        <v>502538.28087792679</v>
      </c>
      <c r="CK181" s="163">
        <v>563792.625</v>
      </c>
      <c r="CL181" s="60">
        <v>559494.6708984375</v>
      </c>
    </row>
    <row r="182" spans="1:90">
      <c r="A182" s="9" t="s">
        <v>388</v>
      </c>
      <c r="B182" s="23" t="s">
        <v>389</v>
      </c>
      <c r="D182" s="131">
        <v>807617.89695116214</v>
      </c>
      <c r="E182" s="54">
        <v>547396.375</v>
      </c>
      <c r="F182" s="124">
        <f t="shared" si="65"/>
        <v>1475.3804260233951</v>
      </c>
      <c r="G182" s="131">
        <f t="shared" si="66"/>
        <v>761790.0192049871</v>
      </c>
      <c r="H182" s="54">
        <v>544245.25732421875</v>
      </c>
      <c r="I182" s="124">
        <f t="shared" si="67"/>
        <v>1399.7182500961551</v>
      </c>
      <c r="J182" s="49">
        <f t="shared" si="68"/>
        <v>6.0158149346720924E-2</v>
      </c>
      <c r="K182" s="49">
        <f t="shared" si="69"/>
        <v>5.4055289999999978E-2</v>
      </c>
      <c r="M182" s="131">
        <f t="shared" si="70"/>
        <v>804629.89495335182</v>
      </c>
      <c r="N182" s="124">
        <f t="shared" si="71"/>
        <v>1469.9218549873515</v>
      </c>
      <c r="O182" s="49">
        <f t="shared" si="72"/>
        <v>3.7135110397352733E-3</v>
      </c>
      <c r="P182" s="49">
        <f t="shared" si="73"/>
        <v>3.7135110397352733E-3</v>
      </c>
      <c r="R182" s="131">
        <v>609929</v>
      </c>
      <c r="S182" s="54">
        <v>70782</v>
      </c>
      <c r="T182" s="54">
        <v>126116</v>
      </c>
      <c r="V182" s="124">
        <f t="shared" si="74"/>
        <v>126116</v>
      </c>
      <c r="W182" s="51">
        <f t="shared" si="75"/>
        <v>790.89695116213989</v>
      </c>
      <c r="Y182" s="176">
        <v>8.0632324342984063E-3</v>
      </c>
      <c r="Z182" s="61">
        <v>-2.3823750468575322E-2</v>
      </c>
      <c r="AA182" s="117">
        <f t="shared" si="76"/>
        <v>3</v>
      </c>
      <c r="AB182" s="63">
        <f t="shared" si="77"/>
        <v>605.05033848633377</v>
      </c>
      <c r="AC182" s="63">
        <f t="shared" si="77"/>
        <v>72.509446971257645</v>
      </c>
      <c r="AE182" s="124">
        <f t="shared" si="78"/>
        <v>0</v>
      </c>
      <c r="AF182" s="51">
        <v>0</v>
      </c>
      <c r="AG182" s="51">
        <f t="shared" si="79"/>
        <v>790.89695116213989</v>
      </c>
      <c r="AI182" s="124">
        <v>0</v>
      </c>
      <c r="AJ182" s="51">
        <f t="shared" si="80"/>
        <v>790.89695116213989</v>
      </c>
      <c r="AK182" s="51">
        <f t="shared" si="81"/>
        <v>0</v>
      </c>
      <c r="AM182" s="124">
        <f t="shared" si="82"/>
        <v>0</v>
      </c>
      <c r="AN182" s="51">
        <f t="shared" si="83"/>
        <v>0</v>
      </c>
      <c r="AO182" s="51">
        <f t="shared" si="84"/>
        <v>0</v>
      </c>
      <c r="AQ182" s="124">
        <f t="shared" si="85"/>
        <v>609929</v>
      </c>
      <c r="AR182" s="51">
        <f t="shared" si="85"/>
        <v>71573</v>
      </c>
      <c r="AS182" s="51">
        <f t="shared" si="86"/>
        <v>126116</v>
      </c>
      <c r="AU182" s="178">
        <f t="shared" si="87"/>
        <v>807618</v>
      </c>
      <c r="AW182" s="124">
        <f t="shared" si="88"/>
        <v>1114.2364616499333</v>
      </c>
      <c r="AX182" s="51">
        <f t="shared" si="88"/>
        <v>130.75168793362946</v>
      </c>
      <c r="AY182" s="51">
        <f t="shared" si="88"/>
        <v>230.39246469251827</v>
      </c>
      <c r="AZ182" s="65">
        <f t="shared" si="89"/>
        <v>1475.3806142760811</v>
      </c>
      <c r="BB182" s="131">
        <v>605050.33848633384</v>
      </c>
      <c r="BC182" s="54">
        <v>72509.446971257639</v>
      </c>
      <c r="BD182" s="54">
        <v>127070.10949576033</v>
      </c>
      <c r="BE182" s="54">
        <f t="shared" si="90"/>
        <v>804629.89495335182</v>
      </c>
      <c r="BG182" s="122">
        <f t="shared" si="91"/>
        <v>8.0632324342981843E-3</v>
      </c>
      <c r="BH182" s="49">
        <f t="shared" si="91"/>
        <v>-1.2914827106995319E-2</v>
      </c>
      <c r="BI182" s="49">
        <f t="shared" si="91"/>
        <v>-7.5085281624956979E-3</v>
      </c>
      <c r="BJ182" s="49">
        <f t="shared" si="92"/>
        <v>3.7136391095951016E-3</v>
      </c>
      <c r="BL182" s="131">
        <v>578367.00049849425</v>
      </c>
      <c r="BM182" s="54">
        <v>66737</v>
      </c>
      <c r="BN182" s="54">
        <v>116686.01870649282</v>
      </c>
      <c r="BO182" s="54">
        <f t="shared" si="93"/>
        <v>761790.0192049871</v>
      </c>
      <c r="BQ182" s="122">
        <f t="shared" si="94"/>
        <v>5.4570885742621034E-2</v>
      </c>
      <c r="BR182" s="49">
        <f t="shared" si="94"/>
        <v>7.2463550953743905E-2</v>
      </c>
      <c r="BS182" s="49">
        <f t="shared" si="94"/>
        <v>8.0815005928233541E-2</v>
      </c>
      <c r="BT182" s="49">
        <f t="shared" si="95"/>
        <v>6.0158284618692548E-2</v>
      </c>
      <c r="BV182" s="122">
        <f t="shared" si="96"/>
        <v>4.8500189789568937E-2</v>
      </c>
      <c r="BW182" s="49">
        <f t="shared" si="96"/>
        <v>6.6289854878315069E-2</v>
      </c>
      <c r="BX182" s="49">
        <f t="shared" si="96"/>
        <v>7.4593234237783301E-2</v>
      </c>
      <c r="BY182" s="49">
        <f t="shared" si="96"/>
        <v>5.4055424493270943E-2</v>
      </c>
      <c r="CA182" s="180">
        <v>458888.62875142635</v>
      </c>
      <c r="CB182" s="64">
        <v>521823.67368720204</v>
      </c>
      <c r="CC182" s="64">
        <v>431138.29651663941</v>
      </c>
      <c r="CD182" s="64">
        <v>459211.74846911617</v>
      </c>
      <c r="CF182" s="180">
        <v>455580.14950188098</v>
      </c>
      <c r="CG182" s="64">
        <v>518206.89954462938</v>
      </c>
      <c r="CH182" s="64">
        <v>428286.7512831355</v>
      </c>
      <c r="CI182" s="64">
        <v>456025.01708113018</v>
      </c>
      <c r="CK182" s="163">
        <v>547396.375</v>
      </c>
      <c r="CL182" s="60">
        <v>544245.25732421875</v>
      </c>
    </row>
    <row r="183" spans="1:90">
      <c r="A183" s="9" t="s">
        <v>390</v>
      </c>
      <c r="B183" s="23" t="s">
        <v>391</v>
      </c>
      <c r="D183" s="131">
        <v>1701335.1341257284</v>
      </c>
      <c r="E183" s="54">
        <v>1017741.5</v>
      </c>
      <c r="F183" s="124">
        <f t="shared" si="65"/>
        <v>1671.677075294393</v>
      </c>
      <c r="G183" s="131">
        <f t="shared" si="66"/>
        <v>1599233.9277332826</v>
      </c>
      <c r="H183" s="54">
        <v>1008377.1599116325</v>
      </c>
      <c r="I183" s="124">
        <f t="shared" si="67"/>
        <v>1585.9481861662046</v>
      </c>
      <c r="J183" s="49">
        <f t="shared" si="68"/>
        <v>6.3843822108727855E-2</v>
      </c>
      <c r="K183" s="49">
        <f t="shared" si="69"/>
        <v>5.40552900000002E-2</v>
      </c>
      <c r="M183" s="131">
        <f t="shared" si="70"/>
        <v>1716266.8073390913</v>
      </c>
      <c r="N183" s="124">
        <f t="shared" si="71"/>
        <v>1686.3484562033595</v>
      </c>
      <c r="O183" s="49">
        <f t="shared" si="72"/>
        <v>-8.700088558207919E-3</v>
      </c>
      <c r="P183" s="49">
        <f t="shared" si="73"/>
        <v>-8.700088558207919E-3</v>
      </c>
      <c r="R183" s="131">
        <v>1240270</v>
      </c>
      <c r="S183" s="54">
        <v>131417</v>
      </c>
      <c r="T183" s="54">
        <v>329430</v>
      </c>
      <c r="V183" s="124">
        <f t="shared" si="74"/>
        <v>329430</v>
      </c>
      <c r="W183" s="51">
        <f t="shared" si="75"/>
        <v>218.13412572839297</v>
      </c>
      <c r="Y183" s="176">
        <v>-2.0557261352110445E-2</v>
      </c>
      <c r="Z183" s="61">
        <v>-3.2927491248620377E-2</v>
      </c>
      <c r="AA183" s="117">
        <f t="shared" si="76"/>
        <v>4</v>
      </c>
      <c r="AB183" s="63">
        <f t="shared" si="77"/>
        <v>1266.301694892526</v>
      </c>
      <c r="AC183" s="63">
        <f t="shared" si="77"/>
        <v>135.8915684302483</v>
      </c>
      <c r="AE183" s="124">
        <f t="shared" si="78"/>
        <v>0</v>
      </c>
      <c r="AF183" s="51">
        <v>0</v>
      </c>
      <c r="AG183" s="51">
        <f t="shared" si="79"/>
        <v>218.13412572839297</v>
      </c>
      <c r="AI183" s="124">
        <v>0</v>
      </c>
      <c r="AJ183" s="51">
        <f t="shared" si="80"/>
        <v>0</v>
      </c>
      <c r="AK183" s="51">
        <f t="shared" si="81"/>
        <v>218.13412572839297</v>
      </c>
      <c r="AM183" s="124">
        <f t="shared" si="82"/>
        <v>196.99396677259517</v>
      </c>
      <c r="AN183" s="51">
        <f t="shared" si="83"/>
        <v>21.140158955797808</v>
      </c>
      <c r="AO183" s="51">
        <f t="shared" si="84"/>
        <v>0</v>
      </c>
      <c r="AQ183" s="124">
        <f t="shared" si="85"/>
        <v>1240467</v>
      </c>
      <c r="AR183" s="51">
        <f t="shared" si="85"/>
        <v>131438</v>
      </c>
      <c r="AS183" s="51">
        <f t="shared" si="86"/>
        <v>329430</v>
      </c>
      <c r="AU183" s="178">
        <f t="shared" si="87"/>
        <v>1701335</v>
      </c>
      <c r="AW183" s="124">
        <f t="shared" si="88"/>
        <v>1218.8428987124923</v>
      </c>
      <c r="AX183" s="51">
        <f t="shared" si="88"/>
        <v>129.14674305803587</v>
      </c>
      <c r="AY183" s="51">
        <f t="shared" si="88"/>
        <v>323.68730173624635</v>
      </c>
      <c r="AZ183" s="65">
        <f t="shared" si="89"/>
        <v>1671.6769435067747</v>
      </c>
      <c r="BB183" s="131">
        <v>1266301.6948925259</v>
      </c>
      <c r="BC183" s="54">
        <v>135891.5684302483</v>
      </c>
      <c r="BD183" s="54">
        <v>314073.54401631694</v>
      </c>
      <c r="BE183" s="54">
        <f t="shared" si="90"/>
        <v>1716266.8073390913</v>
      </c>
      <c r="BG183" s="122">
        <f t="shared" si="91"/>
        <v>-2.0401690210734902E-2</v>
      </c>
      <c r="BH183" s="49">
        <f t="shared" si="91"/>
        <v>-3.2772956274577658E-2</v>
      </c>
      <c r="BI183" s="49">
        <f t="shared" si="91"/>
        <v>4.8894458881532765E-2</v>
      </c>
      <c r="BJ183" s="49">
        <f t="shared" si="92"/>
        <v>-8.7001667079034117E-3</v>
      </c>
      <c r="BL183" s="131">
        <v>1172015.3548446724</v>
      </c>
      <c r="BM183" s="54">
        <v>123478</v>
      </c>
      <c r="BN183" s="54">
        <v>303740.57288861013</v>
      </c>
      <c r="BO183" s="54">
        <f t="shared" si="93"/>
        <v>1599233.9277332826</v>
      </c>
      <c r="BQ183" s="122">
        <f t="shared" si="94"/>
        <v>5.8405075387770511E-2</v>
      </c>
      <c r="BR183" s="49">
        <f t="shared" si="94"/>
        <v>6.4464924925897726E-2</v>
      </c>
      <c r="BS183" s="49">
        <f t="shared" si="94"/>
        <v>8.4576870541463345E-2</v>
      </c>
      <c r="BT183" s="49">
        <f t="shared" si="95"/>
        <v>6.3843738239991676E-2</v>
      </c>
      <c r="BV183" s="122">
        <f t="shared" si="96"/>
        <v>4.8666585724938205E-2</v>
      </c>
      <c r="BW183" s="49">
        <f t="shared" si="96"/>
        <v>5.4670677988787997E-2</v>
      </c>
      <c r="BX183" s="49">
        <f t="shared" si="96"/>
        <v>7.4597571605802715E-2</v>
      </c>
      <c r="BY183" s="49">
        <f t="shared" si="96"/>
        <v>5.4055206902948294E-2</v>
      </c>
      <c r="CA183" s="180">
        <v>960401.82343929599</v>
      </c>
      <c r="CB183" s="64">
        <v>977961.36122093012</v>
      </c>
      <c r="CC183" s="64">
        <v>1065625.3723670281</v>
      </c>
      <c r="CD183" s="64">
        <v>979493.66085059952</v>
      </c>
      <c r="CF183" s="180">
        <v>953152.91256472503</v>
      </c>
      <c r="CG183" s="64">
        <v>970367.45971059729</v>
      </c>
      <c r="CH183" s="64">
        <v>1058970.4000061776</v>
      </c>
      <c r="CI183" s="64">
        <v>971981.87138792663</v>
      </c>
      <c r="CK183" s="163">
        <v>1017741.5</v>
      </c>
      <c r="CL183" s="60">
        <v>1008377.1599116325</v>
      </c>
    </row>
    <row r="184" spans="1:90">
      <c r="A184" s="9" t="s">
        <v>392</v>
      </c>
      <c r="B184" s="23" t="s">
        <v>393</v>
      </c>
      <c r="D184" s="131">
        <v>726579.17295923422</v>
      </c>
      <c r="E184" s="54">
        <v>462630.34375</v>
      </c>
      <c r="F184" s="124">
        <f t="shared" si="65"/>
        <v>1570.5393793881126</v>
      </c>
      <c r="G184" s="131">
        <f t="shared" si="66"/>
        <v>685520.49358046916</v>
      </c>
      <c r="H184" s="54">
        <v>460081.74780273438</v>
      </c>
      <c r="I184" s="124">
        <f t="shared" si="67"/>
        <v>1489.9971512766779</v>
      </c>
      <c r="J184" s="49">
        <f t="shared" si="68"/>
        <v>5.9894167662757791E-2</v>
      </c>
      <c r="K184" s="49">
        <f t="shared" si="69"/>
        <v>5.4055289999999978E-2</v>
      </c>
      <c r="M184" s="131">
        <f t="shared" si="70"/>
        <v>707973.73878685862</v>
      </c>
      <c r="N184" s="124">
        <f t="shared" si="71"/>
        <v>1530.3227476350735</v>
      </c>
      <c r="O184" s="49">
        <f t="shared" si="72"/>
        <v>2.62798365999517E-2</v>
      </c>
      <c r="P184" s="49">
        <f t="shared" si="73"/>
        <v>2.6279836599951922E-2</v>
      </c>
      <c r="R184" s="131">
        <v>547368</v>
      </c>
      <c r="S184" s="54">
        <v>59916</v>
      </c>
      <c r="T184" s="54">
        <v>118689</v>
      </c>
      <c r="V184" s="124">
        <f t="shared" si="74"/>
        <v>118689</v>
      </c>
      <c r="W184" s="51">
        <f t="shared" si="75"/>
        <v>606.17295923421625</v>
      </c>
      <c r="Y184" s="176">
        <v>3.1793868428519723E-2</v>
      </c>
      <c r="Z184" s="61">
        <v>1.4562447221876162E-2</v>
      </c>
      <c r="AA184" s="117">
        <f t="shared" si="76"/>
        <v>2</v>
      </c>
      <c r="AB184" s="63">
        <f t="shared" si="77"/>
        <v>530.50131111330631</v>
      </c>
      <c r="AC184" s="63">
        <f t="shared" si="77"/>
        <v>59.056000115187466</v>
      </c>
      <c r="AE184" s="124">
        <f t="shared" si="78"/>
        <v>0</v>
      </c>
      <c r="AF184" s="51">
        <v>0</v>
      </c>
      <c r="AG184" s="51">
        <f t="shared" si="79"/>
        <v>606.17295923421625</v>
      </c>
      <c r="AI184" s="124">
        <v>0</v>
      </c>
      <c r="AJ184" s="51">
        <f t="shared" si="80"/>
        <v>0</v>
      </c>
      <c r="AK184" s="51">
        <f t="shared" si="81"/>
        <v>606.17295923421625</v>
      </c>
      <c r="AM184" s="124">
        <f t="shared" si="82"/>
        <v>545.45256841120238</v>
      </c>
      <c r="AN184" s="51">
        <f t="shared" si="83"/>
        <v>60.720390823013929</v>
      </c>
      <c r="AO184" s="51">
        <f t="shared" si="84"/>
        <v>0</v>
      </c>
      <c r="AQ184" s="124">
        <f t="shared" si="85"/>
        <v>547913</v>
      </c>
      <c r="AR184" s="51">
        <f t="shared" si="85"/>
        <v>59977</v>
      </c>
      <c r="AS184" s="51">
        <f t="shared" si="86"/>
        <v>118689</v>
      </c>
      <c r="AU184" s="178">
        <f t="shared" si="87"/>
        <v>726579</v>
      </c>
      <c r="AW184" s="124">
        <f t="shared" si="88"/>
        <v>1184.3429800966228</v>
      </c>
      <c r="AX184" s="51">
        <f t="shared" si="88"/>
        <v>129.64346331854716</v>
      </c>
      <c r="AY184" s="51">
        <f t="shared" si="88"/>
        <v>256.55256211239384</v>
      </c>
      <c r="AZ184" s="65">
        <f t="shared" si="89"/>
        <v>1570.5390055275639</v>
      </c>
      <c r="BB184" s="131">
        <v>530501.31111330632</v>
      </c>
      <c r="BC184" s="54">
        <v>59056.000115187468</v>
      </c>
      <c r="BD184" s="54">
        <v>118416.42755836484</v>
      </c>
      <c r="BE184" s="54">
        <f t="shared" si="90"/>
        <v>707973.73878685862</v>
      </c>
      <c r="BG184" s="122">
        <f t="shared" si="91"/>
        <v>3.2821198594502388E-2</v>
      </c>
      <c r="BH184" s="49">
        <f t="shared" si="91"/>
        <v>1.5595365128287408E-2</v>
      </c>
      <c r="BI184" s="49">
        <f t="shared" si="91"/>
        <v>2.3018127404730304E-3</v>
      </c>
      <c r="BJ184" s="49">
        <f t="shared" si="92"/>
        <v>2.6279592298186438E-2</v>
      </c>
      <c r="BL184" s="131">
        <v>519172.8830620363</v>
      </c>
      <c r="BM184" s="54">
        <v>56506</v>
      </c>
      <c r="BN184" s="54">
        <v>109841.61051843295</v>
      </c>
      <c r="BO184" s="54">
        <f t="shared" si="93"/>
        <v>685520.49358046916</v>
      </c>
      <c r="BQ184" s="122">
        <f t="shared" si="94"/>
        <v>5.5357507827560326E-2</v>
      </c>
      <c r="BR184" s="49">
        <f t="shared" si="94"/>
        <v>6.142710508618543E-2</v>
      </c>
      <c r="BS184" s="49">
        <f t="shared" si="94"/>
        <v>8.054679314887081E-2</v>
      </c>
      <c r="BT184" s="49">
        <f t="shared" si="95"/>
        <v>5.9893915359236827E-2</v>
      </c>
      <c r="BV184" s="122">
        <f t="shared" si="96"/>
        <v>4.9543622284377919E-2</v>
      </c>
      <c r="BW184" s="49">
        <f t="shared" si="96"/>
        <v>5.5579782585864601E-2</v>
      </c>
      <c r="BX184" s="49">
        <f t="shared" si="96"/>
        <v>7.4594141717648998E-2</v>
      </c>
      <c r="BY184" s="49">
        <f t="shared" si="96"/>
        <v>5.4055039086400303E-2</v>
      </c>
      <c r="CA184" s="180">
        <v>402348.37289181602</v>
      </c>
      <c r="CB184" s="64">
        <v>425004.19215160434</v>
      </c>
      <c r="CC184" s="64">
        <v>401777.07455900835</v>
      </c>
      <c r="CD184" s="64">
        <v>404048.94287127978</v>
      </c>
      <c r="CF184" s="180">
        <v>400905.15825363906</v>
      </c>
      <c r="CG184" s="64">
        <v>422426.17949791427</v>
      </c>
      <c r="CH184" s="64">
        <v>399686.63924564392</v>
      </c>
      <c r="CI184" s="64">
        <v>402405.16811189527</v>
      </c>
      <c r="CK184" s="163">
        <v>462630.34375</v>
      </c>
      <c r="CL184" s="60">
        <v>460081.74780273438</v>
      </c>
    </row>
    <row r="185" spans="1:90">
      <c r="A185" s="9" t="s">
        <v>394</v>
      </c>
      <c r="B185" s="23" t="s">
        <v>395</v>
      </c>
      <c r="D185" s="131">
        <v>2355170.2529971581</v>
      </c>
      <c r="E185" s="54">
        <v>1320167.625</v>
      </c>
      <c r="F185" s="124">
        <f t="shared" si="65"/>
        <v>1783.9933417524599</v>
      </c>
      <c r="G185" s="131">
        <f t="shared" si="66"/>
        <v>2217977.0923040723</v>
      </c>
      <c r="H185" s="54">
        <v>1310470.4106941223</v>
      </c>
      <c r="I185" s="124">
        <f t="shared" si="67"/>
        <v>1692.5045191438294</v>
      </c>
      <c r="J185" s="49">
        <f t="shared" si="68"/>
        <v>6.1855084603496646E-2</v>
      </c>
      <c r="K185" s="49">
        <f t="shared" si="69"/>
        <v>5.40552900000002E-2</v>
      </c>
      <c r="M185" s="131">
        <f t="shared" si="70"/>
        <v>2375538.5206303652</v>
      </c>
      <c r="N185" s="124">
        <f t="shared" si="71"/>
        <v>1799.4218882851071</v>
      </c>
      <c r="O185" s="49">
        <f t="shared" si="72"/>
        <v>-8.5741685332899609E-3</v>
      </c>
      <c r="P185" s="49">
        <f t="shared" si="73"/>
        <v>-8.5741685332898498E-3</v>
      </c>
      <c r="R185" s="131">
        <v>1706681</v>
      </c>
      <c r="S185" s="54">
        <v>187778</v>
      </c>
      <c r="T185" s="54">
        <v>460551</v>
      </c>
      <c r="V185" s="124">
        <f t="shared" si="74"/>
        <v>460551</v>
      </c>
      <c r="W185" s="51">
        <f t="shared" si="75"/>
        <v>160.25299715809524</v>
      </c>
      <c r="Y185" s="176">
        <v>-2.2350140093158943E-2</v>
      </c>
      <c r="Z185" s="61">
        <v>-4.8625720191999289E-3</v>
      </c>
      <c r="AA185" s="117">
        <f t="shared" si="76"/>
        <v>4</v>
      </c>
      <c r="AB185" s="63">
        <f t="shared" si="77"/>
        <v>1745.6975855984138</v>
      </c>
      <c r="AC185" s="63">
        <f t="shared" si="77"/>
        <v>188.69554568057401</v>
      </c>
      <c r="AE185" s="124">
        <f t="shared" si="78"/>
        <v>0</v>
      </c>
      <c r="AF185" s="51">
        <v>0</v>
      </c>
      <c r="AG185" s="51">
        <f t="shared" si="79"/>
        <v>160.25299715809524</v>
      </c>
      <c r="AI185" s="124">
        <v>0</v>
      </c>
      <c r="AJ185" s="51">
        <f t="shared" si="80"/>
        <v>0</v>
      </c>
      <c r="AK185" s="51">
        <f t="shared" si="81"/>
        <v>160.25299715809524</v>
      </c>
      <c r="AM185" s="124">
        <f t="shared" si="82"/>
        <v>144.62069043784714</v>
      </c>
      <c r="AN185" s="51">
        <f t="shared" si="83"/>
        <v>15.632306720248085</v>
      </c>
      <c r="AO185" s="51">
        <f t="shared" si="84"/>
        <v>0</v>
      </c>
      <c r="AQ185" s="124">
        <f t="shared" si="85"/>
        <v>1706826</v>
      </c>
      <c r="AR185" s="51">
        <f t="shared" si="85"/>
        <v>187794</v>
      </c>
      <c r="AS185" s="51">
        <f t="shared" si="86"/>
        <v>460551</v>
      </c>
      <c r="AU185" s="178">
        <f t="shared" si="87"/>
        <v>2355171</v>
      </c>
      <c r="AW185" s="124">
        <f t="shared" si="88"/>
        <v>1292.8858181929738</v>
      </c>
      <c r="AX185" s="51">
        <f t="shared" si="88"/>
        <v>142.25011766971639</v>
      </c>
      <c r="AY185" s="51">
        <f t="shared" si="88"/>
        <v>348.85797172915829</v>
      </c>
      <c r="AZ185" s="65">
        <f t="shared" si="89"/>
        <v>1783.9939075918485</v>
      </c>
      <c r="BB185" s="131">
        <v>1745697.5855984141</v>
      </c>
      <c r="BC185" s="54">
        <v>188695.54568057403</v>
      </c>
      <c r="BD185" s="54">
        <v>441145.38935137738</v>
      </c>
      <c r="BE185" s="54">
        <f t="shared" si="90"/>
        <v>2375538.5206303652</v>
      </c>
      <c r="BG185" s="122">
        <f t="shared" si="91"/>
        <v>-2.226707874210021E-2</v>
      </c>
      <c r="BH185" s="49">
        <f t="shared" si="91"/>
        <v>-4.7777793446177608E-3</v>
      </c>
      <c r="BI185" s="49">
        <f t="shared" si="91"/>
        <v>4.3989149874500422E-2</v>
      </c>
      <c r="BJ185" s="49">
        <f t="shared" si="92"/>
        <v>-8.5738540770791127E-3</v>
      </c>
      <c r="BL185" s="131">
        <v>1615779.5299881899</v>
      </c>
      <c r="BM185" s="54">
        <v>176765</v>
      </c>
      <c r="BN185" s="54">
        <v>425432.56231588247</v>
      </c>
      <c r="BO185" s="54">
        <f t="shared" si="93"/>
        <v>2217977.0923040723</v>
      </c>
      <c r="BQ185" s="122">
        <f t="shared" si="94"/>
        <v>5.6348324955246554E-2</v>
      </c>
      <c r="BR185" s="49">
        <f t="shared" si="94"/>
        <v>6.2393573388397128E-2</v>
      </c>
      <c r="BS185" s="49">
        <f t="shared" si="94"/>
        <v>8.2547601652649627E-2</v>
      </c>
      <c r="BT185" s="49">
        <f t="shared" si="95"/>
        <v>6.1855421398157029E-2</v>
      </c>
      <c r="BV185" s="122">
        <f t="shared" si="96"/>
        <v>4.8588979933627874E-2</v>
      </c>
      <c r="BW185" s="49">
        <f t="shared" si="96"/>
        <v>5.4589823346931965E-2</v>
      </c>
      <c r="BX185" s="49">
        <f t="shared" si="96"/>
        <v>7.459581137182103E-2</v>
      </c>
      <c r="BY185" s="49">
        <f t="shared" si="96"/>
        <v>5.4055624320755058E-2</v>
      </c>
      <c r="CA185" s="180">
        <v>1323990.2869470518</v>
      </c>
      <c r="CB185" s="64">
        <v>1357972.05699941</v>
      </c>
      <c r="CC185" s="64">
        <v>1496769.5584418166</v>
      </c>
      <c r="CD185" s="64">
        <v>1355747.7847348077</v>
      </c>
      <c r="CF185" s="180">
        <v>1313554.0127879884</v>
      </c>
      <c r="CG185" s="64">
        <v>1350384.3222283591</v>
      </c>
      <c r="CH185" s="64">
        <v>1486340.1719579662</v>
      </c>
      <c r="CI185" s="64">
        <v>1344988.6275891338</v>
      </c>
      <c r="CK185" s="163">
        <v>1320167.625</v>
      </c>
      <c r="CL185" s="60">
        <v>1310470.4106941223</v>
      </c>
    </row>
    <row r="186" spans="1:90">
      <c r="A186" s="9" t="s">
        <v>396</v>
      </c>
      <c r="B186" s="23" t="s">
        <v>397</v>
      </c>
      <c r="D186" s="131">
        <v>1527149.6151958413</v>
      </c>
      <c r="E186" s="54">
        <v>884667.0625</v>
      </c>
      <c r="F186" s="124">
        <f t="shared" si="65"/>
        <v>1726.2421988224992</v>
      </c>
      <c r="G186" s="131">
        <f t="shared" si="66"/>
        <v>1440824.0359780136</v>
      </c>
      <c r="H186" s="54">
        <v>879777.00818443298</v>
      </c>
      <c r="I186" s="124">
        <f t="shared" si="67"/>
        <v>1637.7150375313797</v>
      </c>
      <c r="J186" s="49">
        <f t="shared" si="68"/>
        <v>5.9914033263076982E-2</v>
      </c>
      <c r="K186" s="49">
        <f t="shared" si="69"/>
        <v>5.4055289999999978E-2</v>
      </c>
      <c r="M186" s="131">
        <f t="shared" si="70"/>
        <v>1528153.3534721127</v>
      </c>
      <c r="N186" s="124">
        <f t="shared" si="71"/>
        <v>1727.376793201355</v>
      </c>
      <c r="O186" s="49">
        <f t="shared" si="72"/>
        <v>-6.5683085666157215E-4</v>
      </c>
      <c r="P186" s="49">
        <f t="shared" si="73"/>
        <v>-6.5683085666157215E-4</v>
      </c>
      <c r="R186" s="131">
        <v>1145748</v>
      </c>
      <c r="S186" s="54">
        <v>119827</v>
      </c>
      <c r="T186" s="54">
        <v>261098</v>
      </c>
      <c r="V186" s="124">
        <f t="shared" si="74"/>
        <v>261098</v>
      </c>
      <c r="W186" s="51">
        <f t="shared" si="75"/>
        <v>476.61519584129564</v>
      </c>
      <c r="Y186" s="176">
        <v>-3.4908824188650822E-4</v>
      </c>
      <c r="Z186" s="61">
        <v>-4.1719825239570296E-2</v>
      </c>
      <c r="AA186" s="117">
        <f t="shared" si="76"/>
        <v>4</v>
      </c>
      <c r="AB186" s="63">
        <f t="shared" si="77"/>
        <v>1146.1481068275541</v>
      </c>
      <c r="AC186" s="63">
        <f t="shared" si="77"/>
        <v>125.04380572201318</v>
      </c>
      <c r="AE186" s="124">
        <f t="shared" si="78"/>
        <v>0</v>
      </c>
      <c r="AF186" s="51">
        <v>0</v>
      </c>
      <c r="AG186" s="51">
        <f t="shared" si="79"/>
        <v>476.61519584129564</v>
      </c>
      <c r="AI186" s="124">
        <v>0</v>
      </c>
      <c r="AJ186" s="51">
        <f t="shared" si="80"/>
        <v>0</v>
      </c>
      <c r="AK186" s="51">
        <f t="shared" si="81"/>
        <v>476.61519584129564</v>
      </c>
      <c r="AM186" s="124">
        <f t="shared" si="82"/>
        <v>429.73181232967011</v>
      </c>
      <c r="AN186" s="51">
        <f t="shared" si="83"/>
        <v>46.883383511625631</v>
      </c>
      <c r="AO186" s="51">
        <f t="shared" si="84"/>
        <v>0</v>
      </c>
      <c r="AQ186" s="124">
        <f t="shared" si="85"/>
        <v>1146178</v>
      </c>
      <c r="AR186" s="51">
        <f t="shared" si="85"/>
        <v>119874</v>
      </c>
      <c r="AS186" s="51">
        <f t="shared" si="86"/>
        <v>261098</v>
      </c>
      <c r="AU186" s="178">
        <f t="shared" si="87"/>
        <v>1527150</v>
      </c>
      <c r="AW186" s="124">
        <f t="shared" si="88"/>
        <v>1295.6037910589669</v>
      </c>
      <c r="AX186" s="51">
        <f t="shared" si="88"/>
        <v>135.50182332011485</v>
      </c>
      <c r="AY186" s="51">
        <f t="shared" si="88"/>
        <v>295.13701941401263</v>
      </c>
      <c r="AZ186" s="65">
        <f t="shared" si="89"/>
        <v>1726.2426337930942</v>
      </c>
      <c r="BB186" s="131">
        <v>1146148.1068275541</v>
      </c>
      <c r="BC186" s="54">
        <v>125043.80572201316</v>
      </c>
      <c r="BD186" s="54">
        <v>256961.4409225455</v>
      </c>
      <c r="BE186" s="54">
        <f t="shared" si="90"/>
        <v>1528153.3534721127</v>
      </c>
      <c r="BG186" s="122">
        <f t="shared" si="91"/>
        <v>2.6081421997670162E-5</v>
      </c>
      <c r="BH186" s="49">
        <f t="shared" si="91"/>
        <v>-4.1343956961020778E-2</v>
      </c>
      <c r="BI186" s="49">
        <f t="shared" si="91"/>
        <v>1.6097975877638948E-2</v>
      </c>
      <c r="BJ186" s="49">
        <f t="shared" si="92"/>
        <v>-6.5657904675142653E-4</v>
      </c>
      <c r="BL186" s="131">
        <v>1086709.6576665435</v>
      </c>
      <c r="BM186" s="54">
        <v>112484</v>
      </c>
      <c r="BN186" s="54">
        <v>241630.37831147012</v>
      </c>
      <c r="BO186" s="54">
        <f t="shared" si="93"/>
        <v>1440824.0359780136</v>
      </c>
      <c r="BQ186" s="122">
        <f t="shared" si="94"/>
        <v>5.472330342692544E-2</v>
      </c>
      <c r="BR186" s="49">
        <f t="shared" si="94"/>
        <v>6.5698232637530607E-2</v>
      </c>
      <c r="BS186" s="49">
        <f t="shared" si="94"/>
        <v>8.0567773905628082E-2</v>
      </c>
      <c r="BT186" s="49">
        <f t="shared" si="95"/>
        <v>5.9914300335355941E-2</v>
      </c>
      <c r="BV186" s="122">
        <f t="shared" si="96"/>
        <v>4.8893252258210396E-2</v>
      </c>
      <c r="BW186" s="49">
        <f t="shared" si="96"/>
        <v>5.9807516838895181E-2</v>
      </c>
      <c r="BX186" s="49">
        <f t="shared" si="96"/>
        <v>7.4594865757428686E-2</v>
      </c>
      <c r="BY186" s="49">
        <f t="shared" si="96"/>
        <v>5.4055555596019156E-2</v>
      </c>
      <c r="CA186" s="180">
        <v>869273.67796195229</v>
      </c>
      <c r="CB186" s="64">
        <v>899894.02483727061</v>
      </c>
      <c r="CC186" s="64">
        <v>871848.76403607486</v>
      </c>
      <c r="CD186" s="64">
        <v>872135.09935217572</v>
      </c>
      <c r="CF186" s="180">
        <v>865291.84062993131</v>
      </c>
      <c r="CG186" s="64">
        <v>896408.99981633481</v>
      </c>
      <c r="CH186" s="64">
        <v>866919.48500751704</v>
      </c>
      <c r="CI186" s="64">
        <v>868020.23242046207</v>
      </c>
      <c r="CK186" s="163">
        <v>884667.0625</v>
      </c>
      <c r="CL186" s="60">
        <v>879777.00818443298</v>
      </c>
    </row>
    <row r="187" spans="1:90">
      <c r="A187" s="9" t="s">
        <v>398</v>
      </c>
      <c r="B187" s="23" t="s">
        <v>399</v>
      </c>
      <c r="D187" s="131">
        <v>1863165.3572225964</v>
      </c>
      <c r="E187" s="54">
        <v>1053807.5</v>
      </c>
      <c r="F187" s="124">
        <f t="shared" si="65"/>
        <v>1768.031976639563</v>
      </c>
      <c r="G187" s="131">
        <f t="shared" si="66"/>
        <v>1760708.9664602408</v>
      </c>
      <c r="H187" s="54">
        <v>1049689.4992675781</v>
      </c>
      <c r="I187" s="124">
        <f t="shared" si="67"/>
        <v>1677.3617033311061</v>
      </c>
      <c r="J187" s="49">
        <f t="shared" si="68"/>
        <v>5.8190418015724443E-2</v>
      </c>
      <c r="K187" s="49">
        <f t="shared" si="69"/>
        <v>5.4055289999999978E-2</v>
      </c>
      <c r="M187" s="131">
        <f t="shared" si="70"/>
        <v>1830271.1415463011</v>
      </c>
      <c r="N187" s="124">
        <f t="shared" si="71"/>
        <v>1736.8173423953626</v>
      </c>
      <c r="O187" s="49">
        <f t="shared" si="72"/>
        <v>1.7972318379289254E-2</v>
      </c>
      <c r="P187" s="49">
        <f t="shared" si="73"/>
        <v>1.7972318379289254E-2</v>
      </c>
      <c r="R187" s="131">
        <v>1450372</v>
      </c>
      <c r="S187" s="54">
        <v>144572</v>
      </c>
      <c r="T187" s="54">
        <v>265677</v>
      </c>
      <c r="V187" s="124">
        <f t="shared" si="74"/>
        <v>265677</v>
      </c>
      <c r="W187" s="51">
        <f t="shared" si="75"/>
        <v>2544.3572225964162</v>
      </c>
      <c r="Y187" s="176">
        <v>2.5917958806242147E-2</v>
      </c>
      <c r="Z187" s="61">
        <v>6.3092803372444273E-3</v>
      </c>
      <c r="AA187" s="117">
        <f t="shared" si="76"/>
        <v>2</v>
      </c>
      <c r="AB187" s="63">
        <f t="shared" si="77"/>
        <v>1413.7309787301633</v>
      </c>
      <c r="AC187" s="63">
        <f t="shared" si="77"/>
        <v>143.66557362121273</v>
      </c>
      <c r="AE187" s="124">
        <f t="shared" si="78"/>
        <v>0</v>
      </c>
      <c r="AF187" s="51">
        <v>0</v>
      </c>
      <c r="AG187" s="51">
        <f t="shared" si="79"/>
        <v>2544.3572225964162</v>
      </c>
      <c r="AI187" s="124">
        <v>0</v>
      </c>
      <c r="AJ187" s="51">
        <f t="shared" si="80"/>
        <v>0</v>
      </c>
      <c r="AK187" s="51">
        <f t="shared" si="81"/>
        <v>2544.3572225964162</v>
      </c>
      <c r="AM187" s="124">
        <f t="shared" si="82"/>
        <v>2309.6472257560495</v>
      </c>
      <c r="AN187" s="51">
        <f t="shared" si="83"/>
        <v>234.70999684036687</v>
      </c>
      <c r="AO187" s="51">
        <f t="shared" si="84"/>
        <v>0</v>
      </c>
      <c r="AQ187" s="124">
        <f t="shared" si="85"/>
        <v>1452682</v>
      </c>
      <c r="AR187" s="51">
        <f t="shared" si="85"/>
        <v>144807</v>
      </c>
      <c r="AS187" s="51">
        <f t="shared" si="86"/>
        <v>265677</v>
      </c>
      <c r="AU187" s="178">
        <f t="shared" si="87"/>
        <v>1863166</v>
      </c>
      <c r="AW187" s="124">
        <f t="shared" si="88"/>
        <v>1378.5079343238683</v>
      </c>
      <c r="AX187" s="51">
        <f t="shared" si="88"/>
        <v>137.41314234335965</v>
      </c>
      <c r="AY187" s="51">
        <f t="shared" si="88"/>
        <v>252.11150992947006</v>
      </c>
      <c r="AZ187" s="65">
        <f t="shared" si="89"/>
        <v>1768.0325865966981</v>
      </c>
      <c r="BB187" s="131">
        <v>1413730.9787301635</v>
      </c>
      <c r="BC187" s="54">
        <v>143665.57362121274</v>
      </c>
      <c r="BD187" s="54">
        <v>272874.58919492475</v>
      </c>
      <c r="BE187" s="54">
        <f t="shared" si="90"/>
        <v>1830271.1415463011</v>
      </c>
      <c r="BG187" s="122">
        <f t="shared" si="91"/>
        <v>2.755193304515613E-2</v>
      </c>
      <c r="BH187" s="49">
        <f t="shared" si="91"/>
        <v>7.9450236407836439E-3</v>
      </c>
      <c r="BI187" s="49">
        <f t="shared" si="91"/>
        <v>-2.6376912618210957E-2</v>
      </c>
      <c r="BJ187" s="49">
        <f t="shared" si="92"/>
        <v>1.7972669571737709E-2</v>
      </c>
      <c r="BL187" s="131">
        <v>1377877</v>
      </c>
      <c r="BM187" s="54">
        <v>136564</v>
      </c>
      <c r="BN187" s="54">
        <v>246267.9664602408</v>
      </c>
      <c r="BO187" s="54">
        <f t="shared" si="93"/>
        <v>1760708.9664602408</v>
      </c>
      <c r="BQ187" s="122">
        <f t="shared" si="94"/>
        <v>5.4290041854243798E-2</v>
      </c>
      <c r="BR187" s="49">
        <f t="shared" si="94"/>
        <v>6.0359977739374848E-2</v>
      </c>
      <c r="BS187" s="49">
        <f t="shared" si="94"/>
        <v>7.881266012278032E-2</v>
      </c>
      <c r="BT187" s="49">
        <f t="shared" si="95"/>
        <v>5.8190783083101216E-2</v>
      </c>
      <c r="BV187" s="122">
        <f t="shared" si="96"/>
        <v>5.0170155476000344E-2</v>
      </c>
      <c r="BW187" s="49">
        <f t="shared" si="96"/>
        <v>5.6216371658604158E-2</v>
      </c>
      <c r="BX187" s="49">
        <f t="shared" si="96"/>
        <v>7.4596945844288554E-2</v>
      </c>
      <c r="BY187" s="49">
        <f t="shared" si="96"/>
        <v>5.4055653640790124E-2</v>
      </c>
      <c r="CA187" s="180">
        <v>1072216.6884095541</v>
      </c>
      <c r="CB187" s="64">
        <v>1033908.0015203725</v>
      </c>
      <c r="CC187" s="64">
        <v>925840.75055119779</v>
      </c>
      <c r="CD187" s="64">
        <v>1044557.2757780381</v>
      </c>
      <c r="CF187" s="180">
        <v>1063457.1041598411</v>
      </c>
      <c r="CG187" s="64">
        <v>1028357.3309210504</v>
      </c>
      <c r="CH187" s="64">
        <v>918904.92415621784</v>
      </c>
      <c r="CI187" s="64">
        <v>1036820.1096681411</v>
      </c>
      <c r="CK187" s="163">
        <v>1053807.5</v>
      </c>
      <c r="CL187" s="60">
        <v>1049689.4992675781</v>
      </c>
    </row>
    <row r="188" spans="1:90">
      <c r="A188" s="9" t="s">
        <v>400</v>
      </c>
      <c r="B188" s="23" t="s">
        <v>401</v>
      </c>
      <c r="D188" s="131">
        <v>1128066</v>
      </c>
      <c r="E188" s="54">
        <v>536622.875</v>
      </c>
      <c r="F188" s="124">
        <f t="shared" si="65"/>
        <v>2102.157870180245</v>
      </c>
      <c r="G188" s="131">
        <f t="shared" si="66"/>
        <v>1062439.3651688364</v>
      </c>
      <c r="H188" s="54">
        <v>532851.00036621094</v>
      </c>
      <c r="I188" s="124">
        <f t="shared" si="67"/>
        <v>1993.8770208532158</v>
      </c>
      <c r="J188" s="49">
        <f t="shared" si="68"/>
        <v>6.1769769628909232E-2</v>
      </c>
      <c r="K188" s="49">
        <f t="shared" si="69"/>
        <v>5.4306684010377859E-2</v>
      </c>
      <c r="M188" s="131">
        <f t="shared" si="70"/>
        <v>1111819.4963227548</v>
      </c>
      <c r="N188" s="124">
        <f t="shared" si="71"/>
        <v>2071.8824115031525</v>
      </c>
      <c r="O188" s="49">
        <f t="shared" si="72"/>
        <v>1.4612537134830905E-2</v>
      </c>
      <c r="P188" s="49">
        <f t="shared" si="73"/>
        <v>1.4612537134830683E-2</v>
      </c>
      <c r="R188" s="131">
        <v>846846</v>
      </c>
      <c r="S188" s="54">
        <v>80578</v>
      </c>
      <c r="T188" s="54">
        <v>200642</v>
      </c>
      <c r="V188" s="124">
        <f t="shared" si="74"/>
        <v>200642</v>
      </c>
      <c r="W188" s="51">
        <f t="shared" si="75"/>
        <v>0</v>
      </c>
      <c r="Y188" s="176">
        <v>1.8111422426865031E-2</v>
      </c>
      <c r="Z188" s="61">
        <v>-4.9897017308112357E-2</v>
      </c>
      <c r="AA188" s="117">
        <f t="shared" si="76"/>
        <v>3</v>
      </c>
      <c r="AB188" s="63">
        <f t="shared" si="77"/>
        <v>831.78125826481664</v>
      </c>
      <c r="AC188" s="63">
        <f t="shared" si="77"/>
        <v>84.809753750800425</v>
      </c>
      <c r="AE188" s="124">
        <f t="shared" si="78"/>
        <v>0</v>
      </c>
      <c r="AF188" s="51">
        <v>0</v>
      </c>
      <c r="AG188" s="51">
        <f t="shared" si="79"/>
        <v>0</v>
      </c>
      <c r="AI188" s="124">
        <v>0</v>
      </c>
      <c r="AJ188" s="51">
        <f t="shared" si="80"/>
        <v>0</v>
      </c>
      <c r="AK188" s="51">
        <f t="shared" si="81"/>
        <v>0</v>
      </c>
      <c r="AM188" s="124">
        <f t="shared" si="82"/>
        <v>0</v>
      </c>
      <c r="AN188" s="51">
        <f t="shared" si="83"/>
        <v>0</v>
      </c>
      <c r="AO188" s="51">
        <f t="shared" si="84"/>
        <v>0</v>
      </c>
      <c r="AQ188" s="124">
        <f t="shared" si="85"/>
        <v>846846</v>
      </c>
      <c r="AR188" s="51">
        <f t="shared" si="85"/>
        <v>80578</v>
      </c>
      <c r="AS188" s="51">
        <f t="shared" si="86"/>
        <v>200642</v>
      </c>
      <c r="AU188" s="178">
        <f t="shared" si="87"/>
        <v>1128066</v>
      </c>
      <c r="AW188" s="124">
        <f t="shared" si="88"/>
        <v>1578.1026852424061</v>
      </c>
      <c r="AX188" s="51">
        <f t="shared" si="88"/>
        <v>150.15759438134276</v>
      </c>
      <c r="AY188" s="51">
        <f t="shared" si="88"/>
        <v>373.89759055649654</v>
      </c>
      <c r="AZ188" s="65">
        <f t="shared" si="89"/>
        <v>2102.157870180245</v>
      </c>
      <c r="BB188" s="131">
        <v>831781.2582648166</v>
      </c>
      <c r="BC188" s="54">
        <v>84809.753750800432</v>
      </c>
      <c r="BD188" s="54">
        <v>195228.4843071379</v>
      </c>
      <c r="BE188" s="54">
        <f t="shared" si="90"/>
        <v>1111819.4963227548</v>
      </c>
      <c r="BG188" s="122">
        <f t="shared" si="91"/>
        <v>1.8111422426865031E-2</v>
      </c>
      <c r="BH188" s="49">
        <f t="shared" si="91"/>
        <v>-4.9897017308112357E-2</v>
      </c>
      <c r="BI188" s="49">
        <f t="shared" si="91"/>
        <v>2.7729128318926266E-2</v>
      </c>
      <c r="BJ188" s="49">
        <f t="shared" si="92"/>
        <v>1.4612537134830905E-2</v>
      </c>
      <c r="BL188" s="131">
        <v>801997</v>
      </c>
      <c r="BM188" s="54">
        <v>75041</v>
      </c>
      <c r="BN188" s="54">
        <v>185401.36516883638</v>
      </c>
      <c r="BO188" s="54">
        <f t="shared" si="93"/>
        <v>1062439.3651688364</v>
      </c>
      <c r="BQ188" s="122">
        <f t="shared" si="94"/>
        <v>5.5921655567290118E-2</v>
      </c>
      <c r="BR188" s="49">
        <f t="shared" si="94"/>
        <v>7.3786330139523626E-2</v>
      </c>
      <c r="BS188" s="49">
        <f t="shared" si="94"/>
        <v>8.2203466070946529E-2</v>
      </c>
      <c r="BT188" s="49">
        <f t="shared" si="95"/>
        <v>6.1769769628909232E-2</v>
      </c>
      <c r="BV188" s="122">
        <f t="shared" si="96"/>
        <v>4.8499675824248634E-2</v>
      </c>
      <c r="BW188" s="49">
        <f t="shared" si="96"/>
        <v>6.6238781182050177E-2</v>
      </c>
      <c r="BX188" s="49">
        <f t="shared" si="96"/>
        <v>7.4596753810923122E-2</v>
      </c>
      <c r="BY188" s="49">
        <f t="shared" si="96"/>
        <v>5.4306684010377859E-2</v>
      </c>
      <c r="CA188" s="180">
        <v>630848.2728580425</v>
      </c>
      <c r="CB188" s="64">
        <v>610344.43255776563</v>
      </c>
      <c r="CC188" s="64">
        <v>662393.98462557583</v>
      </c>
      <c r="CD188" s="64">
        <v>634528.46841841971</v>
      </c>
      <c r="CF188" s="180">
        <v>627329.18254213373</v>
      </c>
      <c r="CG188" s="64">
        <v>607618.50591118273</v>
      </c>
      <c r="CH188" s="64">
        <v>658437.96858110174</v>
      </c>
      <c r="CI188" s="64">
        <v>630906.51935216493</v>
      </c>
      <c r="CK188" s="163">
        <v>536622.875</v>
      </c>
      <c r="CL188" s="60">
        <v>532851.00036621094</v>
      </c>
    </row>
    <row r="189" spans="1:90">
      <c r="A189" s="9" t="s">
        <v>402</v>
      </c>
      <c r="B189" s="23" t="s">
        <v>403</v>
      </c>
      <c r="D189" s="131">
        <v>432675.44276957348</v>
      </c>
      <c r="E189" s="54">
        <v>219720.4375</v>
      </c>
      <c r="F189" s="124">
        <f t="shared" si="65"/>
        <v>1969.2089078858378</v>
      </c>
      <c r="G189" s="131">
        <f t="shared" si="66"/>
        <v>409319.11484897765</v>
      </c>
      <c r="H189" s="54">
        <v>219095.58532714844</v>
      </c>
      <c r="I189" s="124">
        <f t="shared" si="67"/>
        <v>1868.2216450769279</v>
      </c>
      <c r="J189" s="49">
        <f t="shared" si="68"/>
        <v>5.7061415099593837E-2</v>
      </c>
      <c r="K189" s="49">
        <f t="shared" si="69"/>
        <v>5.4055289999999756E-2</v>
      </c>
      <c r="M189" s="131">
        <f t="shared" si="70"/>
        <v>425354.58823505032</v>
      </c>
      <c r="N189" s="124">
        <f t="shared" si="71"/>
        <v>1935.889956686666</v>
      </c>
      <c r="O189" s="49">
        <f t="shared" si="72"/>
        <v>1.7211180358721379E-2</v>
      </c>
      <c r="P189" s="49">
        <f t="shared" si="73"/>
        <v>1.7211180358721601E-2</v>
      </c>
      <c r="R189" s="131">
        <v>338607</v>
      </c>
      <c r="S189" s="54">
        <v>29352</v>
      </c>
      <c r="T189" s="54">
        <v>64261</v>
      </c>
      <c r="V189" s="124">
        <f t="shared" si="74"/>
        <v>64261</v>
      </c>
      <c r="W189" s="51">
        <f t="shared" si="75"/>
        <v>455.44276957347756</v>
      </c>
      <c r="Y189" s="176">
        <v>3.7038184291438014E-2</v>
      </c>
      <c r="Z189" s="61">
        <v>-3.9647937969164104E-2</v>
      </c>
      <c r="AA189" s="117">
        <f t="shared" si="76"/>
        <v>3</v>
      </c>
      <c r="AB189" s="63">
        <f t="shared" si="77"/>
        <v>326.51353164141693</v>
      </c>
      <c r="AC189" s="63">
        <f t="shared" si="77"/>
        <v>30.563791301629486</v>
      </c>
      <c r="AE189" s="124">
        <f t="shared" si="78"/>
        <v>0</v>
      </c>
      <c r="AF189" s="51">
        <v>0</v>
      </c>
      <c r="AG189" s="51">
        <f t="shared" si="79"/>
        <v>455.44276957347756</v>
      </c>
      <c r="AI189" s="124">
        <v>0</v>
      </c>
      <c r="AJ189" s="51">
        <f t="shared" si="80"/>
        <v>455.44276957347756</v>
      </c>
      <c r="AK189" s="51">
        <f t="shared" si="81"/>
        <v>0</v>
      </c>
      <c r="AM189" s="124">
        <f t="shared" si="82"/>
        <v>0</v>
      </c>
      <c r="AN189" s="51">
        <f t="shared" si="83"/>
        <v>0</v>
      </c>
      <c r="AO189" s="51">
        <f t="shared" si="84"/>
        <v>0</v>
      </c>
      <c r="AQ189" s="124">
        <f t="shared" si="85"/>
        <v>338607</v>
      </c>
      <c r="AR189" s="51">
        <f t="shared" si="85"/>
        <v>29807</v>
      </c>
      <c r="AS189" s="51">
        <f t="shared" si="86"/>
        <v>64261</v>
      </c>
      <c r="AU189" s="178">
        <f t="shared" si="87"/>
        <v>432675</v>
      </c>
      <c r="AW189" s="124">
        <f t="shared" si="88"/>
        <v>1541.0810384901042</v>
      </c>
      <c r="AX189" s="51">
        <f t="shared" si="88"/>
        <v>135.65875045192371</v>
      </c>
      <c r="AY189" s="51">
        <f t="shared" si="88"/>
        <v>292.4671037941111</v>
      </c>
      <c r="AZ189" s="65">
        <f t="shared" si="89"/>
        <v>1969.2068927361388</v>
      </c>
      <c r="BB189" s="131">
        <v>326513.53164141695</v>
      </c>
      <c r="BC189" s="54">
        <v>30563.791301629481</v>
      </c>
      <c r="BD189" s="54">
        <v>68277.265292003896</v>
      </c>
      <c r="BE189" s="54">
        <f t="shared" si="90"/>
        <v>425354.58823505032</v>
      </c>
      <c r="BG189" s="122">
        <f t="shared" si="91"/>
        <v>3.7038184291438014E-2</v>
      </c>
      <c r="BH189" s="49">
        <f t="shared" si="91"/>
        <v>-2.4761041395709782E-2</v>
      </c>
      <c r="BI189" s="49">
        <f t="shared" si="91"/>
        <v>-5.8822878667260436E-2</v>
      </c>
      <c r="BJ189" s="49">
        <f t="shared" si="92"/>
        <v>1.7210139416444781E-2</v>
      </c>
      <c r="BL189" s="131">
        <v>322026</v>
      </c>
      <c r="BM189" s="54">
        <v>27663</v>
      </c>
      <c r="BN189" s="54">
        <v>59630.114848977682</v>
      </c>
      <c r="BO189" s="54">
        <f t="shared" si="93"/>
        <v>409319.11484897765</v>
      </c>
      <c r="BQ189" s="122">
        <f t="shared" si="94"/>
        <v>5.1489631272009007E-2</v>
      </c>
      <c r="BR189" s="49">
        <f t="shared" si="94"/>
        <v>7.7504247550880256E-2</v>
      </c>
      <c r="BS189" s="49">
        <f t="shared" si="94"/>
        <v>7.7660174942656646E-2</v>
      </c>
      <c r="BT189" s="49">
        <f t="shared" si="95"/>
        <v>5.7060333377393579E-2</v>
      </c>
      <c r="BV189" s="122">
        <f t="shared" si="96"/>
        <v>4.849935149509399E-2</v>
      </c>
      <c r="BW189" s="49">
        <f t="shared" si="96"/>
        <v>7.4439986082991183E-2</v>
      </c>
      <c r="BX189" s="49">
        <f t="shared" si="96"/>
        <v>7.4595470040507816E-2</v>
      </c>
      <c r="BY189" s="49">
        <f t="shared" si="96"/>
        <v>5.4054211354056303E-2</v>
      </c>
      <c r="CA189" s="180">
        <v>247637.81998462524</v>
      </c>
      <c r="CB189" s="64">
        <v>219956.30259250643</v>
      </c>
      <c r="CC189" s="64">
        <v>231659.07360606611</v>
      </c>
      <c r="CD189" s="64">
        <v>242754.86830389575</v>
      </c>
      <c r="CF189" s="180">
        <v>246167.47983997932</v>
      </c>
      <c r="CG189" s="64">
        <v>219245.02258628685</v>
      </c>
      <c r="CH189" s="64">
        <v>230021.02665704576</v>
      </c>
      <c r="CI189" s="64">
        <v>241373.91902237391</v>
      </c>
      <c r="CK189" s="163">
        <v>219720.4375</v>
      </c>
      <c r="CL189" s="60">
        <v>219095.58532714844</v>
      </c>
    </row>
    <row r="190" spans="1:90">
      <c r="A190" s="9" t="s">
        <v>404</v>
      </c>
      <c r="B190" s="23" t="s">
        <v>405</v>
      </c>
      <c r="D190" s="131">
        <v>281550.54938215588</v>
      </c>
      <c r="E190" s="54">
        <v>168384.8125</v>
      </c>
      <c r="F190" s="124">
        <f t="shared" si="65"/>
        <v>1672.0661751020798</v>
      </c>
      <c r="G190" s="131">
        <f t="shared" si="66"/>
        <v>265165.6372773383</v>
      </c>
      <c r="H190" s="54">
        <v>167158.00299072266</v>
      </c>
      <c r="I190" s="124">
        <f t="shared" si="67"/>
        <v>1586.3173317047531</v>
      </c>
      <c r="J190" s="49">
        <f t="shared" si="68"/>
        <v>6.1791234614915425E-2</v>
      </c>
      <c r="K190" s="49">
        <f t="shared" si="69"/>
        <v>5.4055289999999978E-2</v>
      </c>
      <c r="M190" s="131">
        <f t="shared" si="70"/>
        <v>288642.96733401972</v>
      </c>
      <c r="N190" s="124">
        <f t="shared" si="71"/>
        <v>1714.1864699586235</v>
      </c>
      <c r="O190" s="49">
        <f t="shared" si="72"/>
        <v>-2.4571594511278882E-2</v>
      </c>
      <c r="P190" s="49">
        <f t="shared" si="73"/>
        <v>-2.4571594511278882E-2</v>
      </c>
      <c r="R190" s="131">
        <v>218002</v>
      </c>
      <c r="S190" s="54">
        <v>25048</v>
      </c>
      <c r="T190" s="54">
        <v>38085</v>
      </c>
      <c r="V190" s="124">
        <f t="shared" si="74"/>
        <v>38085</v>
      </c>
      <c r="W190" s="51">
        <f t="shared" si="75"/>
        <v>415.54938215587754</v>
      </c>
      <c r="Y190" s="176">
        <v>-2.022767477363685E-2</v>
      </c>
      <c r="Z190" s="61">
        <v>-7.3222664348046029E-3</v>
      </c>
      <c r="AA190" s="117">
        <f t="shared" si="76"/>
        <v>4</v>
      </c>
      <c r="AB190" s="63">
        <f t="shared" si="77"/>
        <v>222.50271250479909</v>
      </c>
      <c r="AC190" s="63">
        <f t="shared" si="77"/>
        <v>25.23276099891984</v>
      </c>
      <c r="AE190" s="124">
        <f t="shared" si="78"/>
        <v>0</v>
      </c>
      <c r="AF190" s="51">
        <v>0</v>
      </c>
      <c r="AG190" s="51">
        <f t="shared" si="79"/>
        <v>415.54938215587754</v>
      </c>
      <c r="AI190" s="124">
        <v>0</v>
      </c>
      <c r="AJ190" s="51">
        <f t="shared" si="80"/>
        <v>0</v>
      </c>
      <c r="AK190" s="51">
        <f t="shared" si="81"/>
        <v>415.54938215587754</v>
      </c>
      <c r="AM190" s="124">
        <f t="shared" si="82"/>
        <v>373.22416286090782</v>
      </c>
      <c r="AN190" s="51">
        <f t="shared" si="83"/>
        <v>42.325219294969713</v>
      </c>
      <c r="AO190" s="51">
        <f t="shared" si="84"/>
        <v>0</v>
      </c>
      <c r="AQ190" s="124">
        <f t="shared" si="85"/>
        <v>218375</v>
      </c>
      <c r="AR190" s="51">
        <f t="shared" si="85"/>
        <v>25090</v>
      </c>
      <c r="AS190" s="51">
        <f t="shared" si="86"/>
        <v>38085</v>
      </c>
      <c r="AU190" s="178">
        <f t="shared" si="87"/>
        <v>281550</v>
      </c>
      <c r="AW190" s="124">
        <f t="shared" si="88"/>
        <v>1296.8806198005536</v>
      </c>
      <c r="AX190" s="51">
        <f t="shared" si="88"/>
        <v>149.00393703856159</v>
      </c>
      <c r="AY190" s="51">
        <f t="shared" si="88"/>
        <v>226.17835560436899</v>
      </c>
      <c r="AZ190" s="65">
        <f t="shared" si="89"/>
        <v>1672.0629124434843</v>
      </c>
      <c r="BB190" s="131">
        <v>222502.71250479913</v>
      </c>
      <c r="BC190" s="54">
        <v>25232.760998919832</v>
      </c>
      <c r="BD190" s="54">
        <v>40907.493830300744</v>
      </c>
      <c r="BE190" s="54">
        <f t="shared" si="90"/>
        <v>288642.96733401972</v>
      </c>
      <c r="BG190" s="122">
        <f t="shared" si="91"/>
        <v>-1.855129071610806E-2</v>
      </c>
      <c r="BH190" s="49">
        <f t="shared" si="91"/>
        <v>-5.6577636876893322E-3</v>
      </c>
      <c r="BI190" s="49">
        <f t="shared" si="91"/>
        <v>-6.8996987251516373E-2</v>
      </c>
      <c r="BJ190" s="49">
        <f t="shared" si="92"/>
        <v>-2.457349783898144E-2</v>
      </c>
      <c r="BL190" s="131">
        <v>206403</v>
      </c>
      <c r="BM190" s="54">
        <v>23580</v>
      </c>
      <c r="BN190" s="54">
        <v>35182.637277338283</v>
      </c>
      <c r="BO190" s="54">
        <f t="shared" si="93"/>
        <v>265165.6372773383</v>
      </c>
      <c r="BQ190" s="122">
        <f t="shared" si="94"/>
        <v>5.8003032901653651E-2</v>
      </c>
      <c r="BR190" s="49">
        <f t="shared" si="94"/>
        <v>6.4037319762510592E-2</v>
      </c>
      <c r="BS190" s="49">
        <f t="shared" si="94"/>
        <v>8.2494177448464878E-2</v>
      </c>
      <c r="BT190" s="49">
        <f t="shared" si="95"/>
        <v>6.1789162769703809E-2</v>
      </c>
      <c r="BV190" s="122">
        <f t="shared" si="96"/>
        <v>5.0294688174257196E-2</v>
      </c>
      <c r="BW190" s="49">
        <f t="shared" si="96"/>
        <v>5.6285010734577146E-2</v>
      </c>
      <c r="BX190" s="49">
        <f t="shared" si="96"/>
        <v>7.4607396384815505E-2</v>
      </c>
      <c r="BY190" s="49">
        <f t="shared" si="96"/>
        <v>5.405323324973299E-2</v>
      </c>
      <c r="CA190" s="180">
        <v>168752.84276385265</v>
      </c>
      <c r="CB190" s="64">
        <v>181590.84907856004</v>
      </c>
      <c r="CC190" s="64">
        <v>138795.71895190069</v>
      </c>
      <c r="CD190" s="64">
        <v>164731.93768229755</v>
      </c>
      <c r="CF190" s="180">
        <v>167428.82697649873</v>
      </c>
      <c r="CG190" s="64">
        <v>180223.60179198781</v>
      </c>
      <c r="CH190" s="64">
        <v>137740.29635237818</v>
      </c>
      <c r="CI190" s="64">
        <v>163539.26621579577</v>
      </c>
      <c r="CK190" s="163">
        <v>168384.8125</v>
      </c>
      <c r="CL190" s="60">
        <v>167158.00299072266</v>
      </c>
    </row>
    <row r="191" spans="1:90">
      <c r="A191" s="9" t="s">
        <v>406</v>
      </c>
      <c r="B191" s="23" t="s">
        <v>407</v>
      </c>
      <c r="D191" s="131">
        <v>487949.8999029703</v>
      </c>
      <c r="E191" s="54">
        <v>281462.125</v>
      </c>
      <c r="F191" s="124">
        <f t="shared" si="65"/>
        <v>1733.6254386019798</v>
      </c>
      <c r="G191" s="131">
        <f t="shared" si="66"/>
        <v>458940.65016897779</v>
      </c>
      <c r="H191" s="54">
        <v>279038.83349609375</v>
      </c>
      <c r="I191" s="124">
        <f t="shared" si="67"/>
        <v>1644.7196414165144</v>
      </c>
      <c r="J191" s="49">
        <f t="shared" si="68"/>
        <v>6.3209152911845035E-2</v>
      </c>
      <c r="K191" s="49">
        <f t="shared" si="69"/>
        <v>5.4055289999999756E-2</v>
      </c>
      <c r="M191" s="131">
        <f t="shared" si="70"/>
        <v>485152.25436150836</v>
      </c>
      <c r="N191" s="124">
        <f t="shared" si="71"/>
        <v>1723.6857511876894</v>
      </c>
      <c r="O191" s="49">
        <f t="shared" si="72"/>
        <v>5.7665310555834459E-3</v>
      </c>
      <c r="P191" s="49">
        <f t="shared" si="73"/>
        <v>5.7665310555834459E-3</v>
      </c>
      <c r="R191" s="131">
        <v>368996</v>
      </c>
      <c r="S191" s="54">
        <v>36267</v>
      </c>
      <c r="T191" s="54">
        <v>82596</v>
      </c>
      <c r="V191" s="124">
        <f t="shared" si="74"/>
        <v>82596</v>
      </c>
      <c r="W191" s="51">
        <f t="shared" si="75"/>
        <v>90.899902970297262</v>
      </c>
      <c r="Y191" s="176">
        <v>1.7085361336103055E-2</v>
      </c>
      <c r="Z191" s="61">
        <v>-4.6319021208969025E-2</v>
      </c>
      <c r="AA191" s="117">
        <f t="shared" si="76"/>
        <v>3</v>
      </c>
      <c r="AB191" s="63">
        <f t="shared" si="77"/>
        <v>362.7974740637946</v>
      </c>
      <c r="AC191" s="63">
        <f t="shared" si="77"/>
        <v>38.028440124679015</v>
      </c>
      <c r="AE191" s="124">
        <f t="shared" si="78"/>
        <v>0</v>
      </c>
      <c r="AF191" s="51">
        <v>0</v>
      </c>
      <c r="AG191" s="51">
        <f t="shared" si="79"/>
        <v>90.899902970297262</v>
      </c>
      <c r="AI191" s="124">
        <v>0</v>
      </c>
      <c r="AJ191" s="51">
        <f t="shared" si="80"/>
        <v>90.899902970297262</v>
      </c>
      <c r="AK191" s="51">
        <f t="shared" si="81"/>
        <v>0</v>
      </c>
      <c r="AM191" s="124">
        <f t="shared" si="82"/>
        <v>0</v>
      </c>
      <c r="AN191" s="51">
        <f t="shared" si="83"/>
        <v>0</v>
      </c>
      <c r="AO191" s="51">
        <f t="shared" si="84"/>
        <v>0</v>
      </c>
      <c r="AQ191" s="124">
        <f t="shared" si="85"/>
        <v>368996</v>
      </c>
      <c r="AR191" s="51">
        <f t="shared" si="85"/>
        <v>36358</v>
      </c>
      <c r="AS191" s="51">
        <f t="shared" si="86"/>
        <v>82596</v>
      </c>
      <c r="AU191" s="178">
        <f t="shared" si="87"/>
        <v>487950</v>
      </c>
      <c r="AW191" s="124">
        <f t="shared" si="88"/>
        <v>1310.9969947111001</v>
      </c>
      <c r="AX191" s="51">
        <f t="shared" si="88"/>
        <v>129.17546188496942</v>
      </c>
      <c r="AY191" s="51">
        <f t="shared" si="88"/>
        <v>293.45333763823459</v>
      </c>
      <c r="AZ191" s="65">
        <f t="shared" si="89"/>
        <v>1733.6257942343041</v>
      </c>
      <c r="BB191" s="131">
        <v>362797.47406379459</v>
      </c>
      <c r="BC191" s="54">
        <v>38028.440124679022</v>
      </c>
      <c r="BD191" s="54">
        <v>84326.34017303474</v>
      </c>
      <c r="BE191" s="54">
        <f t="shared" si="90"/>
        <v>485152.25436150836</v>
      </c>
      <c r="BG191" s="122">
        <f t="shared" si="91"/>
        <v>1.7085361336103055E-2</v>
      </c>
      <c r="BH191" s="49">
        <f t="shared" si="91"/>
        <v>-4.3926075305806944E-2</v>
      </c>
      <c r="BI191" s="49">
        <f t="shared" si="91"/>
        <v>-2.0519569205590393E-2</v>
      </c>
      <c r="BJ191" s="49">
        <f t="shared" si="92"/>
        <v>5.766737376442066E-3</v>
      </c>
      <c r="BL191" s="131">
        <v>348898</v>
      </c>
      <c r="BM191" s="54">
        <v>33842</v>
      </c>
      <c r="BN191" s="54">
        <v>76200.650168977809</v>
      </c>
      <c r="BO191" s="54">
        <f t="shared" si="93"/>
        <v>458940.65016897779</v>
      </c>
      <c r="BQ191" s="122">
        <f t="shared" si="94"/>
        <v>5.7604228169837679E-2</v>
      </c>
      <c r="BR191" s="49">
        <f t="shared" si="94"/>
        <v>7.4345487855327796E-2</v>
      </c>
      <c r="BS191" s="49">
        <f t="shared" si="94"/>
        <v>8.3927759367410371E-2</v>
      </c>
      <c r="BT191" s="49">
        <f t="shared" si="95"/>
        <v>6.3209371016363924E-2</v>
      </c>
      <c r="BV191" s="122">
        <f t="shared" si="96"/>
        <v>4.8498621720588719E-2</v>
      </c>
      <c r="BW191" s="49">
        <f t="shared" si="96"/>
        <v>6.5095744953046264E-2</v>
      </c>
      <c r="BX191" s="49">
        <f t="shared" si="96"/>
        <v>7.4595516423095143E-2</v>
      </c>
      <c r="BY191" s="49">
        <f t="shared" si="96"/>
        <v>5.4055506226714289E-2</v>
      </c>
      <c r="CA191" s="180">
        <v>275156.66845854709</v>
      </c>
      <c r="CB191" s="64">
        <v>273676.61952131445</v>
      </c>
      <c r="CC191" s="64">
        <v>286112.24778159079</v>
      </c>
      <c r="CD191" s="64">
        <v>276882.09995229886</v>
      </c>
      <c r="CF191" s="180">
        <v>274611.92290970328</v>
      </c>
      <c r="CG191" s="64">
        <v>271807.86920820276</v>
      </c>
      <c r="CH191" s="64">
        <v>285060.37454559479</v>
      </c>
      <c r="CI191" s="64">
        <v>276115.08869562892</v>
      </c>
      <c r="CK191" s="163">
        <v>281462.125</v>
      </c>
      <c r="CL191" s="60">
        <v>279038.83349609375</v>
      </c>
    </row>
    <row r="192" spans="1:90">
      <c r="A192" s="9" t="s">
        <v>408</v>
      </c>
      <c r="B192" s="23" t="s">
        <v>409</v>
      </c>
      <c r="D192" s="131">
        <v>320593.62206211023</v>
      </c>
      <c r="E192" s="54">
        <v>186162.3125</v>
      </c>
      <c r="F192" s="124">
        <f t="shared" si="65"/>
        <v>1722.1188207044336</v>
      </c>
      <c r="G192" s="131">
        <f t="shared" si="66"/>
        <v>302616.55179992563</v>
      </c>
      <c r="H192" s="54">
        <v>185222.16552734375</v>
      </c>
      <c r="I192" s="124">
        <f t="shared" si="67"/>
        <v>1633.8031192883948</v>
      </c>
      <c r="J192" s="49">
        <f t="shared" si="68"/>
        <v>5.9405442812890508E-2</v>
      </c>
      <c r="K192" s="49">
        <f t="shared" si="69"/>
        <v>5.4055289999999978E-2</v>
      </c>
      <c r="M192" s="131">
        <f t="shared" si="70"/>
        <v>316698.35288524232</v>
      </c>
      <c r="N192" s="124">
        <f t="shared" si="71"/>
        <v>1701.1947726274743</v>
      </c>
      <c r="O192" s="49">
        <f t="shared" si="72"/>
        <v>1.2299619310869536E-2</v>
      </c>
      <c r="P192" s="49">
        <f t="shared" si="73"/>
        <v>1.2299619310869536E-2</v>
      </c>
      <c r="R192" s="131">
        <v>246130</v>
      </c>
      <c r="S192" s="54">
        <v>24999</v>
      </c>
      <c r="T192" s="54">
        <v>49111</v>
      </c>
      <c r="V192" s="124">
        <f t="shared" si="74"/>
        <v>49111</v>
      </c>
      <c r="W192" s="51">
        <f t="shared" si="75"/>
        <v>353.62206211022567</v>
      </c>
      <c r="Y192" s="176">
        <v>7.2027393510756266E-3</v>
      </c>
      <c r="Z192" s="61">
        <v>2.154938573305798E-2</v>
      </c>
      <c r="AA192" s="117">
        <f t="shared" si="76"/>
        <v>2</v>
      </c>
      <c r="AB192" s="63">
        <f t="shared" si="77"/>
        <v>244.36986753886072</v>
      </c>
      <c r="AC192" s="63">
        <f t="shared" si="77"/>
        <v>24.471650954066074</v>
      </c>
      <c r="AE192" s="124">
        <f t="shared" si="78"/>
        <v>0</v>
      </c>
      <c r="AF192" s="51">
        <v>0</v>
      </c>
      <c r="AG192" s="51">
        <f t="shared" si="79"/>
        <v>353.62206211022567</v>
      </c>
      <c r="AI192" s="124">
        <v>0</v>
      </c>
      <c r="AJ192" s="51">
        <f t="shared" si="80"/>
        <v>0</v>
      </c>
      <c r="AK192" s="51">
        <f t="shared" si="81"/>
        <v>353.62206211022567</v>
      </c>
      <c r="AM192" s="124">
        <f t="shared" si="82"/>
        <v>321.43315125252195</v>
      </c>
      <c r="AN192" s="51">
        <f t="shared" si="83"/>
        <v>32.188910857703682</v>
      </c>
      <c r="AO192" s="51">
        <f t="shared" si="84"/>
        <v>0</v>
      </c>
      <c r="AQ192" s="124">
        <f t="shared" si="85"/>
        <v>246451</v>
      </c>
      <c r="AR192" s="51">
        <f t="shared" si="85"/>
        <v>25031</v>
      </c>
      <c r="AS192" s="51">
        <f t="shared" si="86"/>
        <v>49111</v>
      </c>
      <c r="AU192" s="178">
        <f t="shared" si="87"/>
        <v>320593</v>
      </c>
      <c r="AW192" s="124">
        <f t="shared" si="88"/>
        <v>1323.850121382651</v>
      </c>
      <c r="AX192" s="51">
        <f t="shared" si="88"/>
        <v>134.45793438991581</v>
      </c>
      <c r="AY192" s="51">
        <f t="shared" si="88"/>
        <v>263.80742342787562</v>
      </c>
      <c r="AZ192" s="65">
        <f t="shared" si="89"/>
        <v>1722.1154792004422</v>
      </c>
      <c r="BB192" s="131">
        <v>244369.86753886071</v>
      </c>
      <c r="BC192" s="54">
        <v>24471.650954066074</v>
      </c>
      <c r="BD192" s="54">
        <v>47856.834392315563</v>
      </c>
      <c r="BE192" s="54">
        <f t="shared" si="90"/>
        <v>316698.35288524232</v>
      </c>
      <c r="BG192" s="122">
        <f t="shared" si="91"/>
        <v>8.5163219266726209E-3</v>
      </c>
      <c r="BH192" s="49">
        <f t="shared" si="91"/>
        <v>2.2857021252217002E-2</v>
      </c>
      <c r="BI192" s="49">
        <f t="shared" si="91"/>
        <v>2.6206614449321375E-2</v>
      </c>
      <c r="BJ192" s="49">
        <f t="shared" si="92"/>
        <v>1.2297655100747873E-2</v>
      </c>
      <c r="BL192" s="131">
        <v>233559</v>
      </c>
      <c r="BM192" s="54">
        <v>23587</v>
      </c>
      <c r="BN192" s="54">
        <v>45470.551799925626</v>
      </c>
      <c r="BO192" s="54">
        <f t="shared" si="93"/>
        <v>302616.55179992563</v>
      </c>
      <c r="BQ192" s="122">
        <f t="shared" si="94"/>
        <v>5.5198044177274364E-2</v>
      </c>
      <c r="BR192" s="49">
        <f t="shared" si="94"/>
        <v>6.1220163649468029E-2</v>
      </c>
      <c r="BS192" s="49">
        <f t="shared" si="94"/>
        <v>8.0061667518191992E-2</v>
      </c>
      <c r="BT192" s="49">
        <f t="shared" si="95"/>
        <v>5.9403387201237612E-2</v>
      </c>
      <c r="BV192" s="122">
        <f t="shared" si="96"/>
        <v>4.9869139344369096E-2</v>
      </c>
      <c r="BW192" s="49">
        <f t="shared" si="96"/>
        <v>5.5860846230284089E-2</v>
      </c>
      <c r="BX192" s="49">
        <f t="shared" si="96"/>
        <v>7.4607197741989095E-2</v>
      </c>
      <c r="BY192" s="49">
        <f t="shared" si="96"/>
        <v>5.4053244769487252E-2</v>
      </c>
      <c r="CA192" s="180">
        <v>185337.56001792295</v>
      </c>
      <c r="CB192" s="64">
        <v>176113.4215670352</v>
      </c>
      <c r="CC192" s="64">
        <v>162374.25259533807</v>
      </c>
      <c r="CD192" s="64">
        <v>180743.47632106391</v>
      </c>
      <c r="CF192" s="180">
        <v>184430.32612890584</v>
      </c>
      <c r="CG192" s="64">
        <v>174949.84318447849</v>
      </c>
      <c r="CH192" s="64">
        <v>161896.0242988964</v>
      </c>
      <c r="CI192" s="64">
        <v>179960.99478081602</v>
      </c>
      <c r="CK192" s="163">
        <v>186162.3125</v>
      </c>
      <c r="CL192" s="60">
        <v>185222.16552734375</v>
      </c>
    </row>
    <row r="193" spans="1:90">
      <c r="A193" s="9" t="s">
        <v>410</v>
      </c>
      <c r="B193" s="23" t="s">
        <v>411</v>
      </c>
      <c r="D193" s="131">
        <v>338655.59135102987</v>
      </c>
      <c r="E193" s="54">
        <v>189659.28125</v>
      </c>
      <c r="F193" s="124">
        <f t="shared" si="65"/>
        <v>1785.5998879624028</v>
      </c>
      <c r="G193" s="131">
        <f t="shared" si="66"/>
        <v>319025.26482415979</v>
      </c>
      <c r="H193" s="54">
        <v>188323.41461181641</v>
      </c>
      <c r="I193" s="124">
        <f t="shared" si="67"/>
        <v>1694.0286765814751</v>
      </c>
      <c r="J193" s="49">
        <f t="shared" si="68"/>
        <v>6.1532200397012238E-2</v>
      </c>
      <c r="K193" s="49">
        <f t="shared" si="69"/>
        <v>5.4055289999999978E-2</v>
      </c>
      <c r="M193" s="131">
        <f t="shared" si="70"/>
        <v>343904.68771415774</v>
      </c>
      <c r="N193" s="124">
        <f t="shared" si="71"/>
        <v>1813.2763419093562</v>
      </c>
      <c r="O193" s="49">
        <f t="shared" si="72"/>
        <v>-1.5263230047886878E-2</v>
      </c>
      <c r="P193" s="49">
        <f t="shared" si="73"/>
        <v>-1.5263230047886989E-2</v>
      </c>
      <c r="R193" s="131">
        <v>259718</v>
      </c>
      <c r="S193" s="54">
        <v>26299</v>
      </c>
      <c r="T193" s="54">
        <v>52273</v>
      </c>
      <c r="V193" s="124">
        <f t="shared" si="74"/>
        <v>52273</v>
      </c>
      <c r="W193" s="51">
        <f t="shared" si="75"/>
        <v>365.59135102987057</v>
      </c>
      <c r="Y193" s="176">
        <v>-1.3847546750686557E-2</v>
      </c>
      <c r="Z193" s="61">
        <v>-1.7189614100319495E-2</v>
      </c>
      <c r="AA193" s="117">
        <f t="shared" si="76"/>
        <v>4</v>
      </c>
      <c r="AB193" s="63">
        <f t="shared" si="77"/>
        <v>263.36495857637908</v>
      </c>
      <c r="AC193" s="63">
        <f t="shared" si="77"/>
        <v>26.75897647940042</v>
      </c>
      <c r="AE193" s="124">
        <f t="shared" si="78"/>
        <v>0</v>
      </c>
      <c r="AF193" s="51">
        <v>0</v>
      </c>
      <c r="AG193" s="51">
        <f t="shared" si="79"/>
        <v>365.59135102987057</v>
      </c>
      <c r="AI193" s="124">
        <v>0</v>
      </c>
      <c r="AJ193" s="51">
        <f t="shared" si="80"/>
        <v>0</v>
      </c>
      <c r="AK193" s="51">
        <f t="shared" si="81"/>
        <v>365.59135102987057</v>
      </c>
      <c r="AM193" s="124">
        <f t="shared" si="82"/>
        <v>331.87179472577014</v>
      </c>
      <c r="AN193" s="51">
        <f t="shared" si="83"/>
        <v>33.719556304100415</v>
      </c>
      <c r="AO193" s="51">
        <f t="shared" si="84"/>
        <v>0</v>
      </c>
      <c r="AQ193" s="124">
        <f t="shared" si="85"/>
        <v>260050</v>
      </c>
      <c r="AR193" s="51">
        <f t="shared" si="85"/>
        <v>26333</v>
      </c>
      <c r="AS193" s="51">
        <f t="shared" si="86"/>
        <v>52273</v>
      </c>
      <c r="AU193" s="178">
        <f t="shared" si="87"/>
        <v>338656</v>
      </c>
      <c r="AW193" s="124">
        <f t="shared" si="88"/>
        <v>1371.1430217707841</v>
      </c>
      <c r="AX193" s="51">
        <f t="shared" si="88"/>
        <v>138.84371925510499</v>
      </c>
      <c r="AY193" s="51">
        <f t="shared" si="88"/>
        <v>275.61530158440371</v>
      </c>
      <c r="AZ193" s="65">
        <f t="shared" si="89"/>
        <v>1785.6020426102928</v>
      </c>
      <c r="BB193" s="131">
        <v>263364.95857637899</v>
      </c>
      <c r="BC193" s="54">
        <v>26758.976479400419</v>
      </c>
      <c r="BD193" s="54">
        <v>53780.752658378311</v>
      </c>
      <c r="BE193" s="54">
        <f t="shared" si="90"/>
        <v>343904.68771415774</v>
      </c>
      <c r="BG193" s="122">
        <f t="shared" si="91"/>
        <v>-1.2586938650828938E-2</v>
      </c>
      <c r="BH193" s="49">
        <f t="shared" si="91"/>
        <v>-1.5919012437876412E-2</v>
      </c>
      <c r="BI193" s="49">
        <f t="shared" si="91"/>
        <v>-2.8035172135944864E-2</v>
      </c>
      <c r="BJ193" s="49">
        <f t="shared" si="92"/>
        <v>-1.5262041785601643E-2</v>
      </c>
      <c r="BL193" s="131">
        <v>245960</v>
      </c>
      <c r="BM193" s="54">
        <v>24764</v>
      </c>
      <c r="BN193" s="54">
        <v>48301.264824159807</v>
      </c>
      <c r="BO193" s="54">
        <f t="shared" si="93"/>
        <v>319025.26482415979</v>
      </c>
      <c r="BQ193" s="122">
        <f t="shared" si="94"/>
        <v>5.7285737518295576E-2</v>
      </c>
      <c r="BR193" s="49">
        <f t="shared" si="94"/>
        <v>6.335810046842183E-2</v>
      </c>
      <c r="BS193" s="49">
        <f t="shared" si="94"/>
        <v>8.2228388641565564E-2</v>
      </c>
      <c r="BT193" s="49">
        <f t="shared" si="95"/>
        <v>6.1533481326816686E-2</v>
      </c>
      <c r="BV193" s="122">
        <f t="shared" si="96"/>
        <v>4.9838737115946552E-2</v>
      </c>
      <c r="BW193" s="49">
        <f t="shared" si="96"/>
        <v>5.5868329329905153E-2</v>
      </c>
      <c r="BX193" s="49">
        <f t="shared" si="96"/>
        <v>7.4605704479983048E-2</v>
      </c>
      <c r="BY193" s="49">
        <f t="shared" si="96"/>
        <v>5.4056561907565248E-2</v>
      </c>
      <c r="CA193" s="180">
        <v>199744.01634851823</v>
      </c>
      <c r="CB193" s="64">
        <v>192574.45745138839</v>
      </c>
      <c r="CC193" s="64">
        <v>182473.61380679047</v>
      </c>
      <c r="CD193" s="64">
        <v>196270.45172252692</v>
      </c>
      <c r="CF193" s="180">
        <v>198784.77286202164</v>
      </c>
      <c r="CG193" s="64">
        <v>191277.01317116694</v>
      </c>
      <c r="CH193" s="64">
        <v>181480.04270465579</v>
      </c>
      <c r="CI193" s="64">
        <v>195334.66906800351</v>
      </c>
      <c r="CK193" s="163">
        <v>189659.28125</v>
      </c>
      <c r="CL193" s="60">
        <v>188323.41461181641</v>
      </c>
    </row>
    <row r="194" spans="1:90">
      <c r="A194" s="9" t="s">
        <v>412</v>
      </c>
      <c r="B194" s="23" t="s">
        <v>413</v>
      </c>
      <c r="D194" s="131">
        <v>510948.57519975089</v>
      </c>
      <c r="E194" s="54">
        <v>309493.5</v>
      </c>
      <c r="F194" s="124">
        <f t="shared" si="65"/>
        <v>1650.9185982896277</v>
      </c>
      <c r="G194" s="131">
        <f t="shared" si="66"/>
        <v>481851.99101704836</v>
      </c>
      <c r="H194" s="54">
        <v>307646.0830078125</v>
      </c>
      <c r="I194" s="124">
        <f t="shared" si="67"/>
        <v>1566.2542695361151</v>
      </c>
      <c r="J194" s="49">
        <f t="shared" si="68"/>
        <v>6.0384899772413902E-2</v>
      </c>
      <c r="K194" s="49">
        <f t="shared" si="69"/>
        <v>5.4055289999999756E-2</v>
      </c>
      <c r="M194" s="131">
        <f t="shared" si="70"/>
        <v>510402.43325450359</v>
      </c>
      <c r="N194" s="124">
        <f t="shared" si="71"/>
        <v>1649.1539668991547</v>
      </c>
      <c r="O194" s="49">
        <f t="shared" si="72"/>
        <v>1.0700222210244803E-3</v>
      </c>
      <c r="P194" s="49">
        <f t="shared" si="73"/>
        <v>1.0700222210244803E-3</v>
      </c>
      <c r="R194" s="131">
        <v>389888</v>
      </c>
      <c r="S194" s="54">
        <v>38683</v>
      </c>
      <c r="T194" s="54">
        <v>82029</v>
      </c>
      <c r="V194" s="124">
        <f t="shared" si="74"/>
        <v>82029</v>
      </c>
      <c r="W194" s="51">
        <f t="shared" si="75"/>
        <v>348.57519975089235</v>
      </c>
      <c r="Y194" s="176">
        <v>1.0864679719547743E-2</v>
      </c>
      <c r="Z194" s="61">
        <v>-3.9791916176399433E-2</v>
      </c>
      <c r="AA194" s="117">
        <f t="shared" si="76"/>
        <v>3</v>
      </c>
      <c r="AB194" s="63">
        <f t="shared" si="77"/>
        <v>385.69751997682789</v>
      </c>
      <c r="AC194" s="63">
        <f t="shared" si="77"/>
        <v>40.286059502813387</v>
      </c>
      <c r="AE194" s="124">
        <f t="shared" si="78"/>
        <v>0</v>
      </c>
      <c r="AF194" s="51">
        <v>0</v>
      </c>
      <c r="AG194" s="51">
        <f t="shared" si="79"/>
        <v>348.57519975089235</v>
      </c>
      <c r="AI194" s="124">
        <v>0</v>
      </c>
      <c r="AJ194" s="51">
        <f t="shared" si="80"/>
        <v>348.57519975089235</v>
      </c>
      <c r="AK194" s="51">
        <f t="shared" si="81"/>
        <v>0</v>
      </c>
      <c r="AM194" s="124">
        <f t="shared" si="82"/>
        <v>0</v>
      </c>
      <c r="AN194" s="51">
        <f t="shared" si="83"/>
        <v>0</v>
      </c>
      <c r="AO194" s="51">
        <f t="shared" si="84"/>
        <v>0</v>
      </c>
      <c r="AQ194" s="124">
        <f t="shared" si="85"/>
        <v>389888</v>
      </c>
      <c r="AR194" s="51">
        <f t="shared" si="85"/>
        <v>39032</v>
      </c>
      <c r="AS194" s="51">
        <f t="shared" si="86"/>
        <v>82029</v>
      </c>
      <c r="AU194" s="178">
        <f t="shared" si="87"/>
        <v>510949</v>
      </c>
      <c r="AW194" s="124">
        <f t="shared" si="88"/>
        <v>1259.761513569752</v>
      </c>
      <c r="AX194" s="51">
        <f t="shared" si="88"/>
        <v>126.1157342561314</v>
      </c>
      <c r="AY194" s="51">
        <f t="shared" si="88"/>
        <v>265.04272302972436</v>
      </c>
      <c r="AZ194" s="65">
        <f t="shared" si="89"/>
        <v>1650.9199708556077</v>
      </c>
      <c r="BB194" s="131">
        <v>385697.5199768279</v>
      </c>
      <c r="BC194" s="54">
        <v>40286.059502813383</v>
      </c>
      <c r="BD194" s="54">
        <v>84418.853774862291</v>
      </c>
      <c r="BE194" s="54">
        <f t="shared" si="90"/>
        <v>510402.43325450359</v>
      </c>
      <c r="BG194" s="122">
        <f t="shared" si="91"/>
        <v>1.0864679719547743E-2</v>
      </c>
      <c r="BH194" s="49">
        <f t="shared" si="91"/>
        <v>-3.1128869844562645E-2</v>
      </c>
      <c r="BI194" s="49">
        <f t="shared" si="91"/>
        <v>-2.8309479079588362E-2</v>
      </c>
      <c r="BJ194" s="49">
        <f t="shared" si="92"/>
        <v>1.0708545059461283E-3</v>
      </c>
      <c r="BL194" s="131">
        <v>369633</v>
      </c>
      <c r="BM194" s="54">
        <v>36340</v>
      </c>
      <c r="BN194" s="54">
        <v>75878.991017048349</v>
      </c>
      <c r="BO194" s="54">
        <f t="shared" si="93"/>
        <v>481851.99101704836</v>
      </c>
      <c r="BQ194" s="122">
        <f t="shared" si="94"/>
        <v>5.4797596534941428E-2</v>
      </c>
      <c r="BR194" s="49">
        <f t="shared" si="94"/>
        <v>7.4078150798018605E-2</v>
      </c>
      <c r="BS194" s="49">
        <f t="shared" si="94"/>
        <v>8.1050220891443869E-2</v>
      </c>
      <c r="BT194" s="49">
        <f t="shared" si="95"/>
        <v>6.0385781371446345E-2</v>
      </c>
      <c r="BV194" s="122">
        <f t="shared" si="96"/>
        <v>4.8501338283452711E-2</v>
      </c>
      <c r="BW194" s="49">
        <f t="shared" si="96"/>
        <v>6.7666803785168428E-2</v>
      </c>
      <c r="BX194" s="49">
        <f t="shared" si="96"/>
        <v>7.4597256459289607E-2</v>
      </c>
      <c r="BY194" s="49">
        <f t="shared" si="96"/>
        <v>5.40561663366248E-2</v>
      </c>
      <c r="CA194" s="180">
        <v>292524.76165500091</v>
      </c>
      <c r="CB194" s="64">
        <v>289923.87125049223</v>
      </c>
      <c r="CC194" s="64">
        <v>286426.13872616325</v>
      </c>
      <c r="CD194" s="64">
        <v>291292.67414465157</v>
      </c>
      <c r="CF194" s="180">
        <v>291862.07207841717</v>
      </c>
      <c r="CG194" s="64">
        <v>288019.26342849788</v>
      </c>
      <c r="CH194" s="64">
        <v>285545.83113092801</v>
      </c>
      <c r="CI194" s="64">
        <v>290515.63491516741</v>
      </c>
      <c r="CK194" s="163">
        <v>309493.5</v>
      </c>
      <c r="CL194" s="60">
        <v>307646.0830078125</v>
      </c>
    </row>
    <row r="195" spans="1:90">
      <c r="A195" s="9" t="s">
        <v>414</v>
      </c>
      <c r="B195" s="23" t="s">
        <v>415</v>
      </c>
      <c r="D195" s="131">
        <v>817460.13687164686</v>
      </c>
      <c r="E195" s="54">
        <v>496486.1875</v>
      </c>
      <c r="F195" s="124">
        <f t="shared" si="65"/>
        <v>1646.491196437659</v>
      </c>
      <c r="G195" s="131">
        <f t="shared" si="66"/>
        <v>770044.55494083394</v>
      </c>
      <c r="H195" s="54">
        <v>492969.25390625</v>
      </c>
      <c r="I195" s="124">
        <f t="shared" si="67"/>
        <v>1562.0539188581454</v>
      </c>
      <c r="J195" s="49">
        <f t="shared" si="68"/>
        <v>6.1575114876899706E-2</v>
      </c>
      <c r="K195" s="49">
        <f t="shared" si="69"/>
        <v>5.4055289999999978E-2</v>
      </c>
      <c r="M195" s="131">
        <f t="shared" si="70"/>
        <v>819879.44364546309</v>
      </c>
      <c r="N195" s="124">
        <f t="shared" si="71"/>
        <v>1651.3640546051708</v>
      </c>
      <c r="O195" s="49">
        <f t="shared" si="72"/>
        <v>-2.9508079420300648E-3</v>
      </c>
      <c r="P195" s="49">
        <f t="shared" si="73"/>
        <v>-2.9508079420300648E-3</v>
      </c>
      <c r="R195" s="131">
        <v>607301</v>
      </c>
      <c r="S195" s="54">
        <v>64123</v>
      </c>
      <c r="T195" s="54">
        <v>145630</v>
      </c>
      <c r="V195" s="124">
        <f t="shared" si="74"/>
        <v>145630</v>
      </c>
      <c r="W195" s="51">
        <f t="shared" si="75"/>
        <v>406.13687164685689</v>
      </c>
      <c r="Y195" s="176">
        <v>1.3011771107449555E-3</v>
      </c>
      <c r="Z195" s="61">
        <v>-2.2717278127135754E-2</v>
      </c>
      <c r="AA195" s="117">
        <f t="shared" si="76"/>
        <v>3</v>
      </c>
      <c r="AB195" s="63">
        <f t="shared" si="77"/>
        <v>606.51182070150696</v>
      </c>
      <c r="AC195" s="63">
        <f t="shared" si="77"/>
        <v>65.613561526100355</v>
      </c>
      <c r="AE195" s="124">
        <f t="shared" si="78"/>
        <v>0</v>
      </c>
      <c r="AF195" s="51">
        <v>0</v>
      </c>
      <c r="AG195" s="51">
        <f t="shared" si="79"/>
        <v>406.13687164685689</v>
      </c>
      <c r="AI195" s="124">
        <v>0</v>
      </c>
      <c r="AJ195" s="51">
        <f t="shared" si="80"/>
        <v>406.13687164685689</v>
      </c>
      <c r="AK195" s="51">
        <f t="shared" si="81"/>
        <v>0</v>
      </c>
      <c r="AM195" s="124">
        <f t="shared" si="82"/>
        <v>0</v>
      </c>
      <c r="AN195" s="51">
        <f t="shared" si="83"/>
        <v>0</v>
      </c>
      <c r="AO195" s="51">
        <f t="shared" si="84"/>
        <v>0</v>
      </c>
      <c r="AQ195" s="124">
        <f t="shared" si="85"/>
        <v>607301</v>
      </c>
      <c r="AR195" s="51">
        <f t="shared" si="85"/>
        <v>64529</v>
      </c>
      <c r="AS195" s="51">
        <f t="shared" si="86"/>
        <v>145630</v>
      </c>
      <c r="AU195" s="178">
        <f t="shared" si="87"/>
        <v>817460</v>
      </c>
      <c r="AW195" s="124">
        <f t="shared" si="88"/>
        <v>1223.1981780963442</v>
      </c>
      <c r="AX195" s="51">
        <f t="shared" si="88"/>
        <v>129.97139019099097</v>
      </c>
      <c r="AY195" s="51">
        <f t="shared" si="88"/>
        <v>293.32135246964953</v>
      </c>
      <c r="AZ195" s="65">
        <f t="shared" si="89"/>
        <v>1646.4909207569849</v>
      </c>
      <c r="BB195" s="131">
        <v>606511.8207015068</v>
      </c>
      <c r="BC195" s="54">
        <v>65613.56152610037</v>
      </c>
      <c r="BD195" s="54">
        <v>147754.06141785588</v>
      </c>
      <c r="BE195" s="54">
        <f t="shared" si="90"/>
        <v>819879.44364546309</v>
      </c>
      <c r="BG195" s="122">
        <f t="shared" si="91"/>
        <v>1.3011771107451775E-3</v>
      </c>
      <c r="BH195" s="49">
        <f t="shared" si="91"/>
        <v>-1.6529532933049818E-2</v>
      </c>
      <c r="BI195" s="49">
        <f t="shared" si="91"/>
        <v>-1.4375655041040991E-2</v>
      </c>
      <c r="BJ195" s="49">
        <f t="shared" si="92"/>
        <v>-2.950974883216273E-3</v>
      </c>
      <c r="BL195" s="131">
        <v>575106</v>
      </c>
      <c r="BM195" s="54">
        <v>60378</v>
      </c>
      <c r="BN195" s="54">
        <v>134560.55494083397</v>
      </c>
      <c r="BO195" s="54">
        <f t="shared" si="93"/>
        <v>770044.55494083394</v>
      </c>
      <c r="BQ195" s="122">
        <f t="shared" si="94"/>
        <v>5.5980984375054277E-2</v>
      </c>
      <c r="BR195" s="49">
        <f t="shared" si="94"/>
        <v>6.8750207029050214E-2</v>
      </c>
      <c r="BS195" s="49">
        <f t="shared" si="94"/>
        <v>8.2263669795604288E-2</v>
      </c>
      <c r="BT195" s="49">
        <f t="shared" si="95"/>
        <v>6.1574937131799068E-2</v>
      </c>
      <c r="BV195" s="122">
        <f t="shared" si="96"/>
        <v>4.8500786351801439E-2</v>
      </c>
      <c r="BW195" s="49">
        <f t="shared" si="96"/>
        <v>6.1179556322019879E-2</v>
      </c>
      <c r="BX195" s="49">
        <f t="shared" si="96"/>
        <v>7.459729446950436E-2</v>
      </c>
      <c r="BY195" s="49">
        <f t="shared" si="96"/>
        <v>5.4055113513983288E-2</v>
      </c>
      <c r="CA195" s="180">
        <v>459997.06143380963</v>
      </c>
      <c r="CB195" s="64">
        <v>472196.53644335468</v>
      </c>
      <c r="CC195" s="64">
        <v>501317.22240496468</v>
      </c>
      <c r="CD195" s="64">
        <v>467914.8453366211</v>
      </c>
      <c r="CF195" s="180">
        <v>457858.10455077927</v>
      </c>
      <c r="CG195" s="64">
        <v>468408.22611935</v>
      </c>
      <c r="CH195" s="64">
        <v>499330.93973456533</v>
      </c>
      <c r="CI195" s="64">
        <v>465538.33481872769</v>
      </c>
      <c r="CK195" s="163">
        <v>496486.1875</v>
      </c>
      <c r="CL195" s="60">
        <v>492969.25390625</v>
      </c>
    </row>
    <row r="196" spans="1:90">
      <c r="A196" s="9" t="s">
        <v>416</v>
      </c>
      <c r="B196" s="23" t="s">
        <v>417</v>
      </c>
      <c r="D196" s="131">
        <v>295420.80571307283</v>
      </c>
      <c r="E196" s="54">
        <v>171932.03125</v>
      </c>
      <c r="F196" s="124">
        <f t="shared" si="65"/>
        <v>1718.2418166369034</v>
      </c>
      <c r="G196" s="131">
        <f t="shared" si="66"/>
        <v>277947.31043261103</v>
      </c>
      <c r="H196" s="54">
        <v>170506.7529296875</v>
      </c>
      <c r="I196" s="124">
        <f t="shared" si="67"/>
        <v>1630.1249402551766</v>
      </c>
      <c r="J196" s="49">
        <f t="shared" si="68"/>
        <v>6.2866214655091124E-2</v>
      </c>
      <c r="K196" s="49">
        <f t="shared" si="69"/>
        <v>5.4055290000000422E-2</v>
      </c>
      <c r="M196" s="131">
        <f t="shared" si="70"/>
        <v>292948.13339519338</v>
      </c>
      <c r="N196" s="124">
        <f t="shared" si="71"/>
        <v>1703.8601316192696</v>
      </c>
      <c r="O196" s="49">
        <f t="shared" si="72"/>
        <v>8.440648824834085E-3</v>
      </c>
      <c r="P196" s="49">
        <f t="shared" si="73"/>
        <v>8.440648824834085E-3</v>
      </c>
      <c r="R196" s="131">
        <v>222009</v>
      </c>
      <c r="S196" s="54">
        <v>23246</v>
      </c>
      <c r="T196" s="54">
        <v>49954</v>
      </c>
      <c r="V196" s="124">
        <f t="shared" si="74"/>
        <v>49954</v>
      </c>
      <c r="W196" s="51">
        <f t="shared" si="75"/>
        <v>211.80571307282662</v>
      </c>
      <c r="Y196" s="176">
        <v>5.0580277413314612E-4</v>
      </c>
      <c r="Z196" s="61">
        <v>-3.5667230823825946E-3</v>
      </c>
      <c r="AA196" s="117">
        <f t="shared" si="76"/>
        <v>3</v>
      </c>
      <c r="AB196" s="63">
        <f t="shared" si="77"/>
        <v>221.89676400119703</v>
      </c>
      <c r="AC196" s="63">
        <f t="shared" si="77"/>
        <v>23.329208827619194</v>
      </c>
      <c r="AE196" s="124">
        <f t="shared" si="78"/>
        <v>0</v>
      </c>
      <c r="AF196" s="51">
        <v>0</v>
      </c>
      <c r="AG196" s="51">
        <f t="shared" si="79"/>
        <v>211.80571307282662</v>
      </c>
      <c r="AI196" s="124">
        <v>0</v>
      </c>
      <c r="AJ196" s="51">
        <f t="shared" si="80"/>
        <v>82.912044773065787</v>
      </c>
      <c r="AK196" s="51">
        <f t="shared" si="81"/>
        <v>128.89366829976083</v>
      </c>
      <c r="AM196" s="124">
        <f t="shared" si="82"/>
        <v>116.63156053998421</v>
      </c>
      <c r="AN196" s="51">
        <f t="shared" si="83"/>
        <v>12.262107759776631</v>
      </c>
      <c r="AO196" s="51">
        <f t="shared" si="84"/>
        <v>0</v>
      </c>
      <c r="AQ196" s="124">
        <f t="shared" si="85"/>
        <v>222126</v>
      </c>
      <c r="AR196" s="51">
        <f t="shared" si="85"/>
        <v>23341</v>
      </c>
      <c r="AS196" s="51">
        <f t="shared" si="86"/>
        <v>49954</v>
      </c>
      <c r="AU196" s="178">
        <f t="shared" si="87"/>
        <v>295421</v>
      </c>
      <c r="AW196" s="124">
        <f t="shared" si="88"/>
        <v>1291.940765109759</v>
      </c>
      <c r="AX196" s="51">
        <f t="shared" si="88"/>
        <v>135.75713513243332</v>
      </c>
      <c r="AY196" s="51">
        <f t="shared" si="88"/>
        <v>290.54504641641637</v>
      </c>
      <c r="AZ196" s="65">
        <f t="shared" si="89"/>
        <v>1718.2429466586086</v>
      </c>
      <c r="BB196" s="131">
        <v>221896.76400119701</v>
      </c>
      <c r="BC196" s="54">
        <v>23329.20882761919</v>
      </c>
      <c r="BD196" s="54">
        <v>47722.16056637717</v>
      </c>
      <c r="BE196" s="54">
        <f t="shared" si="90"/>
        <v>292948.13339519338</v>
      </c>
      <c r="BG196" s="122">
        <f t="shared" si="91"/>
        <v>1.0330749969915676E-3</v>
      </c>
      <c r="BH196" s="49">
        <f t="shared" si="91"/>
        <v>5.054253004435072E-4</v>
      </c>
      <c r="BI196" s="49">
        <f t="shared" si="91"/>
        <v>4.676735938052401E-2</v>
      </c>
      <c r="BJ196" s="49">
        <f t="shared" si="92"/>
        <v>8.4413120375499417E-3</v>
      </c>
      <c r="BL196" s="131">
        <v>209984</v>
      </c>
      <c r="BM196" s="54">
        <v>21862</v>
      </c>
      <c r="BN196" s="54">
        <v>46101.310432611048</v>
      </c>
      <c r="BO196" s="54">
        <f t="shared" si="93"/>
        <v>277947.31043261103</v>
      </c>
      <c r="BQ196" s="122">
        <f t="shared" si="94"/>
        <v>5.78234532154831E-2</v>
      </c>
      <c r="BR196" s="49">
        <f t="shared" si="94"/>
        <v>6.765163297045107E-2</v>
      </c>
      <c r="BS196" s="49">
        <f t="shared" si="94"/>
        <v>8.3570066257024234E-2</v>
      </c>
      <c r="BT196" s="49">
        <f t="shared" si="95"/>
        <v>6.2866913661413282E-2</v>
      </c>
      <c r="BV196" s="122">
        <f t="shared" si="96"/>
        <v>4.9054331931771555E-2</v>
      </c>
      <c r="BW196" s="49">
        <f t="shared" si="96"/>
        <v>5.8801038261275584E-2</v>
      </c>
      <c r="BX196" s="49">
        <f t="shared" si="96"/>
        <v>7.4587511274409879E-2</v>
      </c>
      <c r="BY196" s="49">
        <f t="shared" si="96"/>
        <v>5.4055983211714898E-2</v>
      </c>
      <c r="CA196" s="180">
        <v>168293.27293928634</v>
      </c>
      <c r="CB196" s="64">
        <v>167891.68809230821</v>
      </c>
      <c r="CC196" s="64">
        <v>161917.31552232488</v>
      </c>
      <c r="CD196" s="64">
        <v>167188.94660876316</v>
      </c>
      <c r="CF196" s="180">
        <v>166878.23986282447</v>
      </c>
      <c r="CG196" s="64">
        <v>166318.77330869343</v>
      </c>
      <c r="CH196" s="64">
        <v>160906.18172587006</v>
      </c>
      <c r="CI196" s="64">
        <v>165848.15662887046</v>
      </c>
      <c r="CK196" s="163">
        <v>171932.03125</v>
      </c>
      <c r="CL196" s="60">
        <v>170506.7529296875</v>
      </c>
    </row>
    <row r="197" spans="1:90">
      <c r="A197" s="9" t="s">
        <v>418</v>
      </c>
      <c r="B197" s="23" t="s">
        <v>419</v>
      </c>
      <c r="D197" s="131">
        <v>370981.1077381497</v>
      </c>
      <c r="E197" s="54">
        <v>227991</v>
      </c>
      <c r="F197" s="124">
        <f t="shared" si="65"/>
        <v>1627.1743522250865</v>
      </c>
      <c r="G197" s="131">
        <f t="shared" si="66"/>
        <v>351192.77199421619</v>
      </c>
      <c r="H197" s="54">
        <v>227496.57934570313</v>
      </c>
      <c r="I197" s="124">
        <f t="shared" si="67"/>
        <v>1543.7277035297516</v>
      </c>
      <c r="J197" s="49">
        <f t="shared" si="68"/>
        <v>5.6346079196240906E-2</v>
      </c>
      <c r="K197" s="49">
        <f t="shared" si="69"/>
        <v>5.40552900000002E-2</v>
      </c>
      <c r="M197" s="131">
        <f t="shared" si="70"/>
        <v>375151.94458494987</v>
      </c>
      <c r="N197" s="124">
        <f t="shared" si="71"/>
        <v>1645.4682184162966</v>
      </c>
      <c r="O197" s="49">
        <f t="shared" si="72"/>
        <v>-1.1117726849089293E-2</v>
      </c>
      <c r="P197" s="49">
        <f t="shared" si="73"/>
        <v>-1.1117726849089404E-2</v>
      </c>
      <c r="R197" s="131">
        <v>285982</v>
      </c>
      <c r="S197" s="54">
        <v>30023</v>
      </c>
      <c r="T197" s="54">
        <v>54515</v>
      </c>
      <c r="V197" s="124">
        <f t="shared" si="74"/>
        <v>54515</v>
      </c>
      <c r="W197" s="51">
        <f t="shared" si="75"/>
        <v>461.10773814970162</v>
      </c>
      <c r="Y197" s="176">
        <v>-3.2437803577792801E-3</v>
      </c>
      <c r="Z197" s="61">
        <v>2.0160504526349099E-2</v>
      </c>
      <c r="AA197" s="117">
        <f t="shared" si="76"/>
        <v>1</v>
      </c>
      <c r="AB197" s="63">
        <f t="shared" si="77"/>
        <v>286.91268172136557</v>
      </c>
      <c r="AC197" s="63">
        <f t="shared" si="77"/>
        <v>29.429682747754867</v>
      </c>
      <c r="AE197" s="124">
        <f t="shared" si="78"/>
        <v>461.10773814970162</v>
      </c>
      <c r="AF197" s="51">
        <v>0</v>
      </c>
      <c r="AG197" s="51">
        <f t="shared" si="79"/>
        <v>0</v>
      </c>
      <c r="AI197" s="124">
        <v>0</v>
      </c>
      <c r="AJ197" s="51">
        <f t="shared" si="80"/>
        <v>0</v>
      </c>
      <c r="AK197" s="51">
        <f t="shared" si="81"/>
        <v>0</v>
      </c>
      <c r="AM197" s="124">
        <f t="shared" si="82"/>
        <v>0</v>
      </c>
      <c r="AN197" s="51">
        <f t="shared" si="83"/>
        <v>0</v>
      </c>
      <c r="AO197" s="51">
        <f t="shared" si="84"/>
        <v>0</v>
      </c>
      <c r="AQ197" s="124">
        <f t="shared" si="85"/>
        <v>286443</v>
      </c>
      <c r="AR197" s="51">
        <f t="shared" si="85"/>
        <v>30023</v>
      </c>
      <c r="AS197" s="51">
        <f t="shared" si="86"/>
        <v>54515</v>
      </c>
      <c r="AU197" s="178">
        <f t="shared" si="87"/>
        <v>370981</v>
      </c>
      <c r="AW197" s="124">
        <f t="shared" si="88"/>
        <v>1256.3785412582076</v>
      </c>
      <c r="AX197" s="51">
        <f t="shared" si="88"/>
        <v>131.68502265440301</v>
      </c>
      <c r="AY197" s="51">
        <f t="shared" si="88"/>
        <v>239.11031575807817</v>
      </c>
      <c r="AZ197" s="65">
        <f t="shared" si="89"/>
        <v>1627.1738796706886</v>
      </c>
      <c r="BB197" s="131">
        <v>286912.68172136554</v>
      </c>
      <c r="BC197" s="54">
        <v>29429.682747754872</v>
      </c>
      <c r="BD197" s="54">
        <v>58809.580115829507</v>
      </c>
      <c r="BE197" s="54">
        <f t="shared" si="90"/>
        <v>375151.94458494987</v>
      </c>
      <c r="BG197" s="122">
        <f t="shared" si="91"/>
        <v>-1.6370197320928481E-3</v>
      </c>
      <c r="BH197" s="49">
        <f t="shared" si="91"/>
        <v>2.0160504526349099E-2</v>
      </c>
      <c r="BI197" s="49">
        <f t="shared" si="91"/>
        <v>-7.3025179016259489E-2</v>
      </c>
      <c r="BJ197" s="49">
        <f t="shared" si="92"/>
        <v>-1.1118014034458557E-2</v>
      </c>
      <c r="BL197" s="131">
        <v>272162</v>
      </c>
      <c r="BM197" s="54">
        <v>28410</v>
      </c>
      <c r="BN197" s="54">
        <v>50620.771994216215</v>
      </c>
      <c r="BO197" s="54">
        <f t="shared" si="93"/>
        <v>351192.77199421619</v>
      </c>
      <c r="BQ197" s="122">
        <f t="shared" si="94"/>
        <v>5.2472424511871507E-2</v>
      </c>
      <c r="BR197" s="49">
        <f t="shared" si="94"/>
        <v>5.6775783174938477E-2</v>
      </c>
      <c r="BS197" s="49">
        <f t="shared" si="94"/>
        <v>7.6929447188769151E-2</v>
      </c>
      <c r="BT197" s="49">
        <f t="shared" si="95"/>
        <v>5.6345772418430418E-2</v>
      </c>
      <c r="BV197" s="122">
        <f t="shared" si="96"/>
        <v>5.0190035712504244E-2</v>
      </c>
      <c r="BW197" s="49">
        <f t="shared" si="96"/>
        <v>5.4484062123833388E-2</v>
      </c>
      <c r="BX197" s="49">
        <f t="shared" si="96"/>
        <v>7.4594020957424068E-2</v>
      </c>
      <c r="BY197" s="49">
        <f t="shared" si="96"/>
        <v>5.4054983887466879E-2</v>
      </c>
      <c r="CA197" s="180">
        <v>217603.32770970865</v>
      </c>
      <c r="CB197" s="64">
        <v>211794.54275757738</v>
      </c>
      <c r="CC197" s="64">
        <v>199536.0064661275</v>
      </c>
      <c r="CD197" s="64">
        <v>214103.62887950038</v>
      </c>
      <c r="CF197" s="180">
        <v>216945.41012856064</v>
      </c>
      <c r="CG197" s="64">
        <v>210671.197549556</v>
      </c>
      <c r="CH197" s="64">
        <v>198891.87691732359</v>
      </c>
      <c r="CI197" s="64">
        <v>213469.20250710435</v>
      </c>
      <c r="CK197" s="163">
        <v>227991</v>
      </c>
      <c r="CL197" s="60">
        <v>227496.57934570313</v>
      </c>
    </row>
    <row r="198" spans="1:90">
      <c r="A198" s="9" t="s">
        <v>420</v>
      </c>
      <c r="B198" s="23" t="s">
        <v>421</v>
      </c>
      <c r="D198" s="131">
        <v>834255.01609586249</v>
      </c>
      <c r="E198" s="54">
        <v>495483.46875</v>
      </c>
      <c r="F198" s="124">
        <f t="shared" si="65"/>
        <v>1683.719172711274</v>
      </c>
      <c r="G198" s="131">
        <f t="shared" si="66"/>
        <v>783457.81443996425</v>
      </c>
      <c r="H198" s="54">
        <v>490466.50248241425</v>
      </c>
      <c r="I198" s="124">
        <f t="shared" si="67"/>
        <v>1597.3727267298041</v>
      </c>
      <c r="J198" s="49">
        <f t="shared" si="68"/>
        <v>6.48371880650771E-2</v>
      </c>
      <c r="K198" s="49">
        <f t="shared" si="69"/>
        <v>5.4055289999999756E-2</v>
      </c>
      <c r="M198" s="131">
        <f t="shared" si="70"/>
        <v>852306.15781238838</v>
      </c>
      <c r="N198" s="124">
        <f t="shared" si="71"/>
        <v>1720.1505429890053</v>
      </c>
      <c r="O198" s="49">
        <f t="shared" si="72"/>
        <v>-2.1179175524036697E-2</v>
      </c>
      <c r="P198" s="49">
        <f t="shared" si="73"/>
        <v>-2.1179175524036808E-2</v>
      </c>
      <c r="R198" s="131">
        <v>637551</v>
      </c>
      <c r="S198" s="54">
        <v>66317</v>
      </c>
      <c r="T198" s="54">
        <v>129648</v>
      </c>
      <c r="V198" s="124">
        <f t="shared" si="74"/>
        <v>129648</v>
      </c>
      <c r="W198" s="51">
        <f t="shared" si="75"/>
        <v>739.01609586249106</v>
      </c>
      <c r="Y198" s="176">
        <v>-2.3051720961616118E-2</v>
      </c>
      <c r="Z198" s="61">
        <v>-3.7557512929165204E-2</v>
      </c>
      <c r="AA198" s="117">
        <f t="shared" si="76"/>
        <v>4</v>
      </c>
      <c r="AB198" s="63">
        <f t="shared" si="77"/>
        <v>652.59442457644252</v>
      </c>
      <c r="AC198" s="63">
        <f t="shared" si="77"/>
        <v>68.904896542788578</v>
      </c>
      <c r="AE198" s="124">
        <f t="shared" si="78"/>
        <v>0</v>
      </c>
      <c r="AF198" s="51">
        <v>0</v>
      </c>
      <c r="AG198" s="51">
        <f t="shared" si="79"/>
        <v>739.01609586249106</v>
      </c>
      <c r="AI198" s="124">
        <v>0</v>
      </c>
      <c r="AJ198" s="51">
        <f t="shared" si="80"/>
        <v>0</v>
      </c>
      <c r="AK198" s="51">
        <f t="shared" si="81"/>
        <v>739.01609586249106</v>
      </c>
      <c r="AM198" s="124">
        <f t="shared" si="82"/>
        <v>668.43830578242887</v>
      </c>
      <c r="AN198" s="51">
        <f t="shared" si="83"/>
        <v>70.577790080062186</v>
      </c>
      <c r="AO198" s="51">
        <f t="shared" si="84"/>
        <v>0</v>
      </c>
      <c r="AQ198" s="124">
        <f t="shared" si="85"/>
        <v>638219</v>
      </c>
      <c r="AR198" s="51">
        <f t="shared" si="85"/>
        <v>66388</v>
      </c>
      <c r="AS198" s="51">
        <f t="shared" si="86"/>
        <v>129648</v>
      </c>
      <c r="AU198" s="178">
        <f t="shared" si="87"/>
        <v>834255</v>
      </c>
      <c r="AW198" s="124">
        <f t="shared" si="88"/>
        <v>1288.0732461369328</v>
      </c>
      <c r="AX198" s="51">
        <f t="shared" si="88"/>
        <v>133.98630668240637</v>
      </c>
      <c r="AY198" s="51">
        <f t="shared" si="88"/>
        <v>261.65958740676962</v>
      </c>
      <c r="AZ198" s="65">
        <f t="shared" si="89"/>
        <v>1683.7191402261087</v>
      </c>
      <c r="BB198" s="131">
        <v>652594.42457644257</v>
      </c>
      <c r="BC198" s="54">
        <v>68904.896542788571</v>
      </c>
      <c r="BD198" s="54">
        <v>130806.83669315721</v>
      </c>
      <c r="BE198" s="54">
        <f t="shared" si="90"/>
        <v>852306.15781238838</v>
      </c>
      <c r="BG198" s="122">
        <f t="shared" si="91"/>
        <v>-2.2028114300505663E-2</v>
      </c>
      <c r="BH198" s="49">
        <f t="shared" si="91"/>
        <v>-3.6527107202397824E-2</v>
      </c>
      <c r="BI198" s="49">
        <f t="shared" si="91"/>
        <v>-8.8591446934503937E-3</v>
      </c>
      <c r="BJ198" s="49">
        <f t="shared" si="92"/>
        <v>-2.1179194409107871E-2</v>
      </c>
      <c r="BL198" s="131">
        <v>601903</v>
      </c>
      <c r="BM198" s="54">
        <v>62128</v>
      </c>
      <c r="BN198" s="54">
        <v>119426.8144399642</v>
      </c>
      <c r="BO198" s="54">
        <f t="shared" si="93"/>
        <v>783457.81443996425</v>
      </c>
      <c r="BQ198" s="122">
        <f t="shared" si="94"/>
        <v>6.0335303196694445E-2</v>
      </c>
      <c r="BR198" s="49">
        <f t="shared" si="94"/>
        <v>6.8568117434973042E-2</v>
      </c>
      <c r="BS198" s="49">
        <f t="shared" si="94"/>
        <v>8.5585348717259535E-2</v>
      </c>
      <c r="BT198" s="49">
        <f t="shared" si="95"/>
        <v>6.4837167520432226E-2</v>
      </c>
      <c r="BV198" s="122">
        <f t="shared" si="96"/>
        <v>4.9598988498065877E-2</v>
      </c>
      <c r="BW198" s="49">
        <f t="shared" si="96"/>
        <v>5.7748442233066966E-2</v>
      </c>
      <c r="BX198" s="49">
        <f t="shared" si="96"/>
        <v>7.4593367312028036E-2</v>
      </c>
      <c r="BY198" s="49">
        <f t="shared" si="96"/>
        <v>5.4055269663377814E-2</v>
      </c>
      <c r="CA198" s="180">
        <v>494947.51358026697</v>
      </c>
      <c r="CB198" s="64">
        <v>495883.05732420448</v>
      </c>
      <c r="CC198" s="64">
        <v>443816.70062619785</v>
      </c>
      <c r="CD198" s="64">
        <v>486421.15265020321</v>
      </c>
      <c r="CF198" s="180">
        <v>489937.12582556583</v>
      </c>
      <c r="CG198" s="64">
        <v>490553.69510804187</v>
      </c>
      <c r="CH198" s="64">
        <v>439790.52030325064</v>
      </c>
      <c r="CI198" s="64">
        <v>481707.72895830619</v>
      </c>
      <c r="CK198" s="163">
        <v>495483.46875</v>
      </c>
      <c r="CL198" s="60">
        <v>490466.50248241425</v>
      </c>
    </row>
    <row r="199" spans="1:90">
      <c r="A199" s="9" t="s">
        <v>422</v>
      </c>
      <c r="B199" s="23" t="s">
        <v>423</v>
      </c>
      <c r="D199" s="131">
        <v>1655849</v>
      </c>
      <c r="E199" s="54">
        <v>936391.5</v>
      </c>
      <c r="F199" s="124">
        <f t="shared" si="65"/>
        <v>1768.329806496535</v>
      </c>
      <c r="G199" s="131">
        <f t="shared" si="66"/>
        <v>1560366.1699997992</v>
      </c>
      <c r="H199" s="54">
        <v>931441.84112548828</v>
      </c>
      <c r="I199" s="124">
        <f t="shared" si="67"/>
        <v>1675.215886924688</v>
      </c>
      <c r="J199" s="49">
        <f t="shared" si="68"/>
        <v>6.1192578918968232E-2</v>
      </c>
      <c r="K199" s="49">
        <f t="shared" si="69"/>
        <v>5.5583235748069892E-2</v>
      </c>
      <c r="M199" s="131">
        <f t="shared" si="70"/>
        <v>1668675.2630250815</v>
      </c>
      <c r="N199" s="124">
        <f t="shared" si="71"/>
        <v>1782.0273496983702</v>
      </c>
      <c r="O199" s="49">
        <f t="shared" si="72"/>
        <v>-7.6864943762809945E-3</v>
      </c>
      <c r="P199" s="49">
        <f t="shared" si="73"/>
        <v>-7.6864943762808835E-3</v>
      </c>
      <c r="R199" s="131">
        <v>1257424</v>
      </c>
      <c r="S199" s="54">
        <v>125723</v>
      </c>
      <c r="T199" s="54">
        <v>272702</v>
      </c>
      <c r="V199" s="124">
        <f t="shared" si="74"/>
        <v>272702</v>
      </c>
      <c r="W199" s="51">
        <f t="shared" si="75"/>
        <v>0</v>
      </c>
      <c r="Y199" s="176">
        <v>-5.0262322172532903E-3</v>
      </c>
      <c r="Z199" s="61">
        <v>-4.990050123970069E-2</v>
      </c>
      <c r="AA199" s="117">
        <f t="shared" si="76"/>
        <v>4</v>
      </c>
      <c r="AB199" s="63">
        <f t="shared" si="77"/>
        <v>1263.7760318064581</v>
      </c>
      <c r="AC199" s="63">
        <f t="shared" si="77"/>
        <v>132.32614075056856</v>
      </c>
      <c r="AE199" s="124">
        <f t="shared" si="78"/>
        <v>0</v>
      </c>
      <c r="AF199" s="51">
        <v>0</v>
      </c>
      <c r="AG199" s="51">
        <f t="shared" si="79"/>
        <v>0</v>
      </c>
      <c r="AI199" s="124">
        <v>0</v>
      </c>
      <c r="AJ199" s="51">
        <f t="shared" si="80"/>
        <v>0</v>
      </c>
      <c r="AK199" s="51">
        <f t="shared" si="81"/>
        <v>0</v>
      </c>
      <c r="AM199" s="124">
        <f t="shared" si="82"/>
        <v>0</v>
      </c>
      <c r="AN199" s="51">
        <f t="shared" si="83"/>
        <v>0</v>
      </c>
      <c r="AO199" s="51">
        <f t="shared" si="84"/>
        <v>0</v>
      </c>
      <c r="AQ199" s="124">
        <f t="shared" si="85"/>
        <v>1257424</v>
      </c>
      <c r="AR199" s="51">
        <f t="shared" si="85"/>
        <v>125723</v>
      </c>
      <c r="AS199" s="51">
        <f t="shared" si="86"/>
        <v>272702</v>
      </c>
      <c r="AU199" s="178">
        <f t="shared" si="87"/>
        <v>1655849</v>
      </c>
      <c r="AW199" s="124">
        <f t="shared" si="88"/>
        <v>1342.8400407308268</v>
      </c>
      <c r="AX199" s="51">
        <f t="shared" si="88"/>
        <v>134.26328624298702</v>
      </c>
      <c r="AY199" s="51">
        <f t="shared" si="88"/>
        <v>291.22647952272104</v>
      </c>
      <c r="AZ199" s="65">
        <f t="shared" si="89"/>
        <v>1768.329806496535</v>
      </c>
      <c r="BB199" s="131">
        <v>1263776.0318064583</v>
      </c>
      <c r="BC199" s="54">
        <v>132326.14075056853</v>
      </c>
      <c r="BD199" s="54">
        <v>272573.0904680547</v>
      </c>
      <c r="BE199" s="54">
        <f t="shared" si="90"/>
        <v>1668675.2630250815</v>
      </c>
      <c r="BG199" s="122">
        <f t="shared" si="91"/>
        <v>-5.0262322172534013E-3</v>
      </c>
      <c r="BH199" s="49">
        <f t="shared" si="91"/>
        <v>-4.9900501239700579E-2</v>
      </c>
      <c r="BI199" s="49">
        <f t="shared" si="91"/>
        <v>4.7293565085215761E-4</v>
      </c>
      <c r="BJ199" s="49">
        <f t="shared" si="92"/>
        <v>-7.6864943762809945E-3</v>
      </c>
      <c r="BL199" s="131">
        <v>1192921</v>
      </c>
      <c r="BM199" s="54">
        <v>115015</v>
      </c>
      <c r="BN199" s="54">
        <v>252430.16999979923</v>
      </c>
      <c r="BO199" s="54">
        <f t="shared" si="93"/>
        <v>1560366.1699997992</v>
      </c>
      <c r="BQ199" s="122">
        <f t="shared" si="94"/>
        <v>5.4071476652687078E-2</v>
      </c>
      <c r="BR199" s="49">
        <f t="shared" si="94"/>
        <v>9.3100899882623933E-2</v>
      </c>
      <c r="BS199" s="49">
        <f t="shared" si="94"/>
        <v>8.0306684419762187E-2</v>
      </c>
      <c r="BT199" s="49">
        <f t="shared" si="95"/>
        <v>6.1192578918968232E-2</v>
      </c>
      <c r="BV199" s="122">
        <f t="shared" si="96"/>
        <v>4.8499774817734709E-2</v>
      </c>
      <c r="BW199" s="49">
        <f t="shared" si="96"/>
        <v>8.732289295940765E-2</v>
      </c>
      <c r="BX199" s="49">
        <f t="shared" si="96"/>
        <v>7.4596306263048362E-2</v>
      </c>
      <c r="BY199" s="49">
        <f t="shared" si="96"/>
        <v>5.5583235748069892E-2</v>
      </c>
      <c r="CA199" s="180">
        <v>958486.28353041306</v>
      </c>
      <c r="CB199" s="64">
        <v>952302.29681220523</v>
      </c>
      <c r="CC199" s="64">
        <v>924817.79048591969</v>
      </c>
      <c r="CD199" s="64">
        <v>952332.60653997271</v>
      </c>
      <c r="CF199" s="180">
        <v>950705.91483144159</v>
      </c>
      <c r="CG199" s="64">
        <v>946991.8923788307</v>
      </c>
      <c r="CH199" s="64">
        <v>917624.24463518534</v>
      </c>
      <c r="CI199" s="64">
        <v>944951.2565359656</v>
      </c>
      <c r="CK199" s="163">
        <v>936391.5</v>
      </c>
      <c r="CL199" s="60">
        <v>931441.84112548828</v>
      </c>
    </row>
    <row r="200" spans="1:90">
      <c r="A200" s="9" t="s">
        <v>424</v>
      </c>
      <c r="B200" s="23" t="s">
        <v>425</v>
      </c>
      <c r="D200" s="131">
        <v>562528</v>
      </c>
      <c r="E200" s="54">
        <v>295595.9375</v>
      </c>
      <c r="F200" s="124">
        <f t="shared" si="65"/>
        <v>1903.0302133296402</v>
      </c>
      <c r="G200" s="131">
        <f t="shared" si="66"/>
        <v>529965.68807822058</v>
      </c>
      <c r="H200" s="54">
        <v>293831.33325195313</v>
      </c>
      <c r="I200" s="124">
        <f t="shared" si="67"/>
        <v>1803.6391225294822</v>
      </c>
      <c r="J200" s="49">
        <f t="shared" si="68"/>
        <v>6.1442302123101422E-2</v>
      </c>
      <c r="K200" s="49">
        <f t="shared" si="69"/>
        <v>5.5105863228764207E-2</v>
      </c>
      <c r="M200" s="131">
        <f t="shared" si="70"/>
        <v>554962.28403446055</v>
      </c>
      <c r="N200" s="124">
        <f t="shared" si="71"/>
        <v>1877.4354232607157</v>
      </c>
      <c r="O200" s="49">
        <f t="shared" si="72"/>
        <v>1.3632847101857637E-2</v>
      </c>
      <c r="P200" s="49">
        <f t="shared" si="73"/>
        <v>1.3632847101857637E-2</v>
      </c>
      <c r="R200" s="131">
        <v>433048</v>
      </c>
      <c r="S200" s="54">
        <v>39594</v>
      </c>
      <c r="T200" s="54">
        <v>89886</v>
      </c>
      <c r="V200" s="124">
        <f t="shared" si="74"/>
        <v>89886</v>
      </c>
      <c r="W200" s="51">
        <f t="shared" si="75"/>
        <v>0</v>
      </c>
      <c r="Y200" s="176">
        <v>1.8047980002836139E-2</v>
      </c>
      <c r="Z200" s="61">
        <v>-4.988969181518399E-2</v>
      </c>
      <c r="AA200" s="117">
        <f t="shared" si="76"/>
        <v>3</v>
      </c>
      <c r="AB200" s="63">
        <f t="shared" si="77"/>
        <v>425.37091424590187</v>
      </c>
      <c r="AC200" s="63">
        <f t="shared" si="77"/>
        <v>41.673055916680106</v>
      </c>
      <c r="AE200" s="124">
        <f t="shared" si="78"/>
        <v>0</v>
      </c>
      <c r="AF200" s="51">
        <v>0</v>
      </c>
      <c r="AG200" s="51">
        <f t="shared" si="79"/>
        <v>0</v>
      </c>
      <c r="AI200" s="124">
        <v>0</v>
      </c>
      <c r="AJ200" s="51">
        <f t="shared" si="80"/>
        <v>0</v>
      </c>
      <c r="AK200" s="51">
        <f t="shared" si="81"/>
        <v>0</v>
      </c>
      <c r="AM200" s="124">
        <f t="shared" si="82"/>
        <v>0</v>
      </c>
      <c r="AN200" s="51">
        <f t="shared" si="83"/>
        <v>0</v>
      </c>
      <c r="AO200" s="51">
        <f t="shared" si="84"/>
        <v>0</v>
      </c>
      <c r="AQ200" s="124">
        <f t="shared" si="85"/>
        <v>433048</v>
      </c>
      <c r="AR200" s="51">
        <f t="shared" si="85"/>
        <v>39594</v>
      </c>
      <c r="AS200" s="51">
        <f t="shared" si="86"/>
        <v>89886</v>
      </c>
      <c r="AU200" s="178">
        <f t="shared" si="87"/>
        <v>562528</v>
      </c>
      <c r="AW200" s="124">
        <f t="shared" si="88"/>
        <v>1464.9998361361108</v>
      </c>
      <c r="AX200" s="51">
        <f t="shared" si="88"/>
        <v>133.94636047729853</v>
      </c>
      <c r="AY200" s="51">
        <f t="shared" si="88"/>
        <v>304.08401671623108</v>
      </c>
      <c r="AZ200" s="65">
        <f t="shared" si="89"/>
        <v>1903.0302133296402</v>
      </c>
      <c r="BB200" s="131">
        <v>425370.91424590192</v>
      </c>
      <c r="BC200" s="54">
        <v>41673.055916680103</v>
      </c>
      <c r="BD200" s="54">
        <v>87918.313871878563</v>
      </c>
      <c r="BE200" s="54">
        <f t="shared" si="90"/>
        <v>554962.28403446055</v>
      </c>
      <c r="BG200" s="122">
        <f t="shared" si="91"/>
        <v>1.8047980002835917E-2</v>
      </c>
      <c r="BH200" s="49">
        <f t="shared" si="91"/>
        <v>-4.9889691815184101E-2</v>
      </c>
      <c r="BI200" s="49">
        <f t="shared" si="91"/>
        <v>2.2380844689411372E-2</v>
      </c>
      <c r="BJ200" s="49">
        <f t="shared" si="92"/>
        <v>1.3632847101857637E-2</v>
      </c>
      <c r="BL200" s="131">
        <v>410551</v>
      </c>
      <c r="BM200" s="54">
        <v>36268</v>
      </c>
      <c r="BN200" s="54">
        <v>83146.688078220628</v>
      </c>
      <c r="BO200" s="54">
        <f t="shared" si="93"/>
        <v>529965.68807822058</v>
      </c>
      <c r="BQ200" s="122">
        <f t="shared" si="94"/>
        <v>5.4797089764730744E-2</v>
      </c>
      <c r="BR200" s="49">
        <f t="shared" si="94"/>
        <v>9.1706187272526662E-2</v>
      </c>
      <c r="BS200" s="49">
        <f t="shared" si="94"/>
        <v>8.1053281586385362E-2</v>
      </c>
      <c r="BT200" s="49">
        <f t="shared" si="95"/>
        <v>6.1442302123101422E-2</v>
      </c>
      <c r="BV200" s="122">
        <f t="shared" si="96"/>
        <v>4.8500320461444035E-2</v>
      </c>
      <c r="BW200" s="49">
        <f t="shared" si="96"/>
        <v>8.5189083580328173E-2</v>
      </c>
      <c r="BX200" s="49">
        <f t="shared" si="96"/>
        <v>7.4599772011165744E-2</v>
      </c>
      <c r="BY200" s="49">
        <f t="shared" si="96"/>
        <v>5.5105863228764207E-2</v>
      </c>
      <c r="CA200" s="180">
        <v>322614.27377658</v>
      </c>
      <c r="CB200" s="64">
        <v>299905.57148828061</v>
      </c>
      <c r="CC200" s="64">
        <v>298299.51532859617</v>
      </c>
      <c r="CD200" s="64">
        <v>316723.50528394605</v>
      </c>
      <c r="CF200" s="180">
        <v>320230.32851497084</v>
      </c>
      <c r="CG200" s="64">
        <v>297844.43217067997</v>
      </c>
      <c r="CH200" s="64">
        <v>296023.41485194559</v>
      </c>
      <c r="CI200" s="64">
        <v>314464.75692078721</v>
      </c>
      <c r="CK200" s="163">
        <v>295595.9375</v>
      </c>
      <c r="CL200" s="60">
        <v>293831.33325195313</v>
      </c>
    </row>
    <row r="201" spans="1:90">
      <c r="D201" s="116"/>
      <c r="E201" s="23"/>
      <c r="F201" s="116"/>
      <c r="G201" s="116"/>
      <c r="H201" s="23"/>
      <c r="I201" s="116"/>
      <c r="J201" s="23"/>
      <c r="K201" s="23"/>
      <c r="L201" s="116"/>
      <c r="M201" s="116"/>
      <c r="N201" s="116"/>
      <c r="O201" s="23"/>
      <c r="P201" s="23"/>
      <c r="R201" s="116"/>
      <c r="S201" s="23"/>
      <c r="T201" s="23"/>
      <c r="V201" s="116"/>
      <c r="W201" s="23"/>
      <c r="Y201" s="177"/>
      <c r="Z201" s="28"/>
      <c r="AA201" s="116"/>
      <c r="AB201" s="23"/>
      <c r="AC201" s="23"/>
      <c r="AE201" s="116"/>
      <c r="AF201" s="23"/>
      <c r="AG201" s="23"/>
      <c r="AI201" s="116"/>
      <c r="AJ201" s="23"/>
      <c r="AK201" s="23"/>
      <c r="AM201" s="116"/>
      <c r="AN201" s="23"/>
      <c r="AO201" s="23"/>
      <c r="AQ201" s="116"/>
      <c r="AR201" s="23"/>
      <c r="AS201" s="23"/>
      <c r="AT201" s="23"/>
      <c r="AU201" s="23"/>
      <c r="AW201" s="116"/>
      <c r="AX201" s="23"/>
      <c r="AY201" s="23"/>
      <c r="AZ201" s="27"/>
      <c r="BB201" s="116"/>
      <c r="BC201" s="23"/>
      <c r="BD201" s="23"/>
      <c r="BE201" s="23"/>
      <c r="BG201" s="116"/>
      <c r="BH201" s="23"/>
      <c r="BI201" s="23"/>
      <c r="BJ201" s="23"/>
      <c r="BL201" s="116"/>
      <c r="BM201" s="23"/>
      <c r="BN201" s="23"/>
      <c r="BO201" s="23"/>
      <c r="BQ201" s="116"/>
      <c r="BR201" s="23"/>
      <c r="BS201" s="23"/>
      <c r="BT201" s="23"/>
      <c r="BV201" s="116"/>
      <c r="BW201" s="23"/>
      <c r="BX201" s="23"/>
      <c r="BY201" s="23"/>
      <c r="CA201" s="116"/>
      <c r="CB201" s="23"/>
      <c r="CC201" s="23"/>
      <c r="CD201" s="23"/>
      <c r="CF201" s="116"/>
      <c r="CG201" s="23"/>
      <c r="CH201" s="23"/>
      <c r="CI201" s="23"/>
      <c r="CK201" s="116"/>
      <c r="CL201" s="23"/>
    </row>
    <row r="202" spans="1:90">
      <c r="D202" s="116"/>
      <c r="E202" s="23"/>
      <c r="F202" s="116"/>
      <c r="G202" s="116"/>
      <c r="H202" s="23"/>
      <c r="I202" s="116"/>
      <c r="J202" s="23"/>
      <c r="K202" s="23"/>
      <c r="L202" s="116"/>
      <c r="M202" s="116"/>
      <c r="N202" s="116"/>
      <c r="O202" s="23"/>
      <c r="P202" s="23"/>
      <c r="R202" s="116"/>
      <c r="S202" s="23"/>
      <c r="T202" s="23"/>
      <c r="V202" s="116"/>
      <c r="W202" s="23"/>
      <c r="Y202" s="177"/>
      <c r="Z202" s="28"/>
      <c r="AA202" s="116"/>
      <c r="AB202" s="23"/>
      <c r="AC202" s="23"/>
      <c r="AE202" s="116"/>
      <c r="AF202" s="23"/>
      <c r="AG202" s="23"/>
      <c r="AI202" s="116"/>
      <c r="AJ202" s="23"/>
      <c r="AK202" s="23"/>
      <c r="AM202" s="116"/>
      <c r="AN202" s="23"/>
      <c r="AO202" s="23"/>
      <c r="AQ202" s="116"/>
      <c r="AR202" s="23"/>
      <c r="AS202" s="23"/>
      <c r="AT202" s="23"/>
      <c r="AU202" s="23"/>
      <c r="AW202" s="116"/>
      <c r="AX202" s="23"/>
      <c r="AY202" s="23"/>
      <c r="AZ202" s="27"/>
      <c r="BB202" s="116"/>
      <c r="BC202" s="23"/>
      <c r="BD202" s="23"/>
      <c r="BE202" s="23"/>
      <c r="BG202" s="116"/>
      <c r="BH202" s="23"/>
      <c r="BI202" s="23"/>
      <c r="BJ202" s="23"/>
      <c r="BL202" s="116"/>
      <c r="BM202" s="23"/>
      <c r="BN202" s="23"/>
      <c r="BO202" s="23"/>
      <c r="BQ202" s="116"/>
      <c r="BR202" s="23"/>
      <c r="BS202" s="23"/>
      <c r="BT202" s="23"/>
      <c r="BV202" s="116"/>
      <c r="BW202" s="23"/>
      <c r="BX202" s="23"/>
      <c r="BY202" s="23"/>
      <c r="CA202" s="116"/>
      <c r="CB202" s="23"/>
      <c r="CC202" s="23"/>
      <c r="CD202" s="23"/>
      <c r="CF202" s="116"/>
      <c r="CG202" s="23"/>
      <c r="CH202" s="23"/>
      <c r="CI202" s="23"/>
      <c r="CK202" s="116"/>
      <c r="CL202" s="23"/>
    </row>
    <row r="203" spans="1:90">
      <c r="D203" s="116"/>
      <c r="E203" s="23"/>
      <c r="F203" s="116"/>
      <c r="G203" s="116"/>
      <c r="H203" s="23"/>
      <c r="I203" s="116"/>
      <c r="J203" s="23"/>
      <c r="K203" s="23"/>
      <c r="L203" s="116"/>
      <c r="M203" s="116"/>
      <c r="N203" s="116"/>
      <c r="O203" s="23"/>
      <c r="P203" s="23"/>
      <c r="R203" s="116"/>
      <c r="S203" s="23"/>
      <c r="T203" s="23"/>
      <c r="V203" s="116"/>
      <c r="W203" s="23"/>
      <c r="Y203" s="177"/>
      <c r="Z203" s="28"/>
      <c r="AA203" s="116"/>
      <c r="AB203" s="23"/>
      <c r="AC203" s="23"/>
      <c r="AE203" s="116"/>
      <c r="AF203" s="23"/>
      <c r="AG203" s="23"/>
      <c r="AI203" s="116"/>
      <c r="AJ203" s="23"/>
      <c r="AK203" s="23"/>
      <c r="AM203" s="116"/>
      <c r="AN203" s="23"/>
      <c r="AO203" s="23"/>
      <c r="AQ203" s="116"/>
      <c r="AR203" s="23"/>
      <c r="AS203" s="23"/>
      <c r="AT203" s="23"/>
      <c r="AU203" s="23"/>
      <c r="AW203" s="116"/>
      <c r="AX203" s="23"/>
      <c r="AY203" s="23"/>
      <c r="AZ203" s="27"/>
      <c r="BB203" s="116"/>
      <c r="BC203" s="23"/>
      <c r="BD203" s="23"/>
      <c r="BE203" s="23"/>
      <c r="BG203" s="116"/>
      <c r="BH203" s="23"/>
      <c r="BI203" s="23"/>
      <c r="BJ203" s="23"/>
      <c r="BL203" s="116"/>
      <c r="BM203" s="23"/>
      <c r="BN203" s="23"/>
      <c r="BO203" s="23"/>
      <c r="BQ203" s="116"/>
      <c r="BR203" s="23"/>
      <c r="BS203" s="23"/>
      <c r="BT203" s="23"/>
      <c r="BV203" s="116"/>
      <c r="BW203" s="23"/>
      <c r="BX203" s="23"/>
      <c r="BY203" s="23"/>
      <c r="CA203" s="116"/>
      <c r="CB203" s="23"/>
      <c r="CC203" s="23"/>
      <c r="CD203" s="23"/>
      <c r="CF203" s="116"/>
      <c r="CG203" s="23"/>
      <c r="CH203" s="23"/>
      <c r="CI203" s="23"/>
      <c r="CK203" s="116"/>
      <c r="CL203" s="23"/>
    </row>
    <row r="204" spans="1:90">
      <c r="D204" s="116"/>
      <c r="E204" s="23"/>
      <c r="F204" s="116"/>
      <c r="G204" s="116"/>
      <c r="H204" s="23"/>
      <c r="I204" s="116"/>
      <c r="J204" s="23"/>
      <c r="K204" s="23"/>
      <c r="L204" s="116"/>
      <c r="M204" s="116"/>
      <c r="N204" s="116"/>
      <c r="O204" s="23"/>
      <c r="P204" s="23"/>
      <c r="R204" s="116"/>
      <c r="S204" s="23"/>
      <c r="T204" s="23"/>
      <c r="V204" s="116"/>
      <c r="W204" s="23"/>
      <c r="Y204" s="177"/>
      <c r="Z204" s="28"/>
      <c r="AA204" s="116"/>
      <c r="AB204" s="23"/>
      <c r="AC204" s="23"/>
      <c r="AE204" s="116"/>
      <c r="AF204" s="23"/>
      <c r="AG204" s="23"/>
      <c r="AI204" s="116"/>
      <c r="AJ204" s="23"/>
      <c r="AK204" s="23"/>
      <c r="AM204" s="116"/>
      <c r="AN204" s="23"/>
      <c r="AO204" s="23"/>
      <c r="AQ204" s="116"/>
      <c r="AR204" s="23"/>
      <c r="AS204" s="23"/>
      <c r="AT204" s="23"/>
      <c r="AU204" s="23"/>
      <c r="AW204" s="116"/>
      <c r="AX204" s="23"/>
      <c r="AY204" s="23"/>
      <c r="AZ204" s="27"/>
      <c r="BB204" s="116"/>
      <c r="BC204" s="23"/>
      <c r="BD204" s="23"/>
      <c r="BE204" s="23"/>
      <c r="BG204" s="116"/>
      <c r="BH204" s="23"/>
      <c r="BI204" s="23"/>
      <c r="BJ204" s="23"/>
      <c r="BL204" s="116"/>
      <c r="BM204" s="23"/>
      <c r="BN204" s="23"/>
      <c r="BO204" s="23"/>
      <c r="BQ204" s="116"/>
      <c r="BR204" s="23"/>
      <c r="BS204" s="23"/>
      <c r="BT204" s="23"/>
      <c r="BV204" s="116"/>
      <c r="BW204" s="23"/>
      <c r="BX204" s="23"/>
      <c r="BY204" s="23"/>
    </row>
    <row r="205" spans="1:90">
      <c r="D205" s="116"/>
      <c r="E205" s="23"/>
      <c r="F205" s="116"/>
      <c r="G205" s="116"/>
      <c r="H205" s="23"/>
      <c r="I205" s="116"/>
      <c r="J205" s="23"/>
      <c r="K205" s="23"/>
      <c r="L205" s="116"/>
      <c r="M205" s="116"/>
      <c r="N205" s="116"/>
      <c r="O205" s="23"/>
      <c r="P205" s="23"/>
      <c r="R205" s="116"/>
      <c r="S205" s="23"/>
      <c r="T205" s="23"/>
      <c r="V205" s="116"/>
      <c r="W205" s="23"/>
      <c r="Y205" s="177"/>
      <c r="Z205" s="28"/>
      <c r="AA205" s="116"/>
      <c r="AB205" s="23"/>
      <c r="AC205" s="23"/>
      <c r="AE205" s="116"/>
      <c r="AF205" s="23"/>
      <c r="AG205" s="23"/>
      <c r="AI205" s="116"/>
      <c r="AJ205" s="23"/>
      <c r="AK205" s="23"/>
      <c r="AM205" s="116"/>
      <c r="AN205" s="23"/>
      <c r="AO205" s="23"/>
      <c r="AQ205" s="116"/>
      <c r="AR205" s="23"/>
      <c r="AS205" s="23"/>
      <c r="AT205" s="23"/>
      <c r="AU205" s="23"/>
      <c r="AW205" s="116"/>
      <c r="AX205" s="23"/>
      <c r="AY205" s="23"/>
      <c r="AZ205" s="27"/>
      <c r="BB205" s="116"/>
      <c r="BC205" s="23"/>
      <c r="BD205" s="23"/>
      <c r="BE205" s="23"/>
      <c r="BG205" s="116"/>
      <c r="BH205" s="23"/>
      <c r="BI205" s="23"/>
      <c r="BJ205" s="23"/>
      <c r="BL205" s="116"/>
      <c r="BM205" s="23"/>
      <c r="BN205" s="23"/>
      <c r="BO205" s="23"/>
      <c r="BQ205" s="116"/>
      <c r="BR205" s="23"/>
      <c r="BS205" s="23"/>
      <c r="BT205" s="23"/>
      <c r="BV205" s="116"/>
      <c r="BW205" s="23"/>
      <c r="BX205" s="23"/>
      <c r="BY205" s="23"/>
    </row>
    <row r="206" spans="1:90">
      <c r="D206" s="116"/>
      <c r="E206" s="23"/>
      <c r="F206" s="116"/>
      <c r="G206" s="116"/>
      <c r="H206" s="23"/>
      <c r="I206" s="116"/>
      <c r="J206" s="23"/>
      <c r="K206" s="23"/>
      <c r="L206" s="116"/>
      <c r="M206" s="116"/>
      <c r="N206" s="116"/>
      <c r="O206" s="23"/>
      <c r="P206" s="23"/>
      <c r="R206" s="116"/>
      <c r="S206" s="23"/>
      <c r="T206" s="23"/>
      <c r="V206" s="116"/>
      <c r="W206" s="23"/>
      <c r="Y206" s="177"/>
      <c r="Z206" s="28"/>
      <c r="AA206" s="116"/>
      <c r="AB206" s="23"/>
      <c r="AC206" s="23"/>
      <c r="AE206" s="116"/>
      <c r="AF206" s="23"/>
      <c r="AG206" s="23"/>
      <c r="AI206" s="116"/>
      <c r="AJ206" s="23"/>
      <c r="AK206" s="23"/>
      <c r="AM206" s="116"/>
      <c r="AN206" s="23"/>
      <c r="AO206" s="23"/>
      <c r="AQ206" s="116"/>
      <c r="AR206" s="23"/>
      <c r="AS206" s="23"/>
      <c r="AT206" s="23"/>
      <c r="AU206" s="23"/>
      <c r="AW206" s="116"/>
      <c r="AX206" s="23"/>
      <c r="AY206" s="23"/>
      <c r="AZ206" s="27"/>
      <c r="BB206" s="116"/>
      <c r="BC206" s="23"/>
      <c r="BD206" s="23"/>
      <c r="BE206" s="23"/>
      <c r="BG206" s="116"/>
      <c r="BH206" s="23"/>
      <c r="BI206" s="23"/>
      <c r="BJ206" s="23"/>
      <c r="BL206" s="116"/>
      <c r="BM206" s="23"/>
      <c r="BN206" s="23"/>
      <c r="BO206" s="23"/>
      <c r="BQ206" s="116"/>
      <c r="BR206" s="23"/>
      <c r="BS206" s="23"/>
      <c r="BT206" s="23"/>
      <c r="BV206" s="116"/>
      <c r="BW206" s="23"/>
      <c r="BX206" s="23"/>
      <c r="BY206" s="23"/>
    </row>
    <row r="207" spans="1:90">
      <c r="D207" s="116"/>
      <c r="E207" s="23"/>
      <c r="F207" s="116"/>
      <c r="G207" s="116"/>
      <c r="H207" s="23"/>
      <c r="I207" s="116"/>
      <c r="J207" s="23"/>
      <c r="K207" s="23"/>
      <c r="L207" s="116"/>
      <c r="M207" s="116"/>
      <c r="N207" s="116"/>
      <c r="O207" s="23"/>
      <c r="P207" s="23"/>
      <c r="R207" s="116"/>
      <c r="S207" s="23"/>
      <c r="T207" s="23"/>
      <c r="V207" s="116"/>
      <c r="W207" s="23"/>
      <c r="Y207" s="177"/>
      <c r="Z207" s="28"/>
      <c r="AA207" s="116"/>
      <c r="AB207" s="23"/>
      <c r="AC207" s="23"/>
      <c r="AE207" s="116"/>
      <c r="AF207" s="23"/>
      <c r="AG207" s="23"/>
      <c r="AI207" s="116"/>
      <c r="AJ207" s="23"/>
      <c r="AK207" s="23"/>
      <c r="AM207" s="116"/>
      <c r="AN207" s="23"/>
      <c r="AO207" s="23"/>
      <c r="AQ207" s="116"/>
      <c r="AR207" s="23"/>
      <c r="AS207" s="23"/>
      <c r="AT207" s="23"/>
      <c r="AU207" s="23"/>
      <c r="AW207" s="116"/>
      <c r="AX207" s="23"/>
      <c r="AY207" s="23"/>
      <c r="AZ207" s="27"/>
      <c r="BB207" s="116"/>
      <c r="BC207" s="23"/>
      <c r="BD207" s="23"/>
      <c r="BE207" s="23"/>
      <c r="BG207" s="116"/>
      <c r="BH207" s="23"/>
      <c r="BI207" s="23"/>
      <c r="BJ207" s="23"/>
      <c r="BL207" s="116"/>
      <c r="BM207" s="23"/>
      <c r="BN207" s="23"/>
      <c r="BO207" s="23"/>
      <c r="BQ207" s="116"/>
      <c r="BR207" s="23"/>
      <c r="BS207" s="23"/>
      <c r="BT207" s="23"/>
      <c r="BV207" s="116"/>
      <c r="BW207" s="23"/>
      <c r="BX207" s="23"/>
      <c r="BY207" s="23"/>
    </row>
    <row r="208" spans="1:90">
      <c r="D208" s="116"/>
      <c r="E208" s="23"/>
      <c r="F208" s="116"/>
      <c r="G208" s="116"/>
      <c r="H208" s="23"/>
      <c r="I208" s="116"/>
      <c r="J208" s="23"/>
      <c r="K208" s="23"/>
      <c r="L208" s="116"/>
      <c r="M208" s="116"/>
      <c r="N208" s="116"/>
      <c r="O208" s="23"/>
      <c r="P208" s="23"/>
      <c r="R208" s="116"/>
      <c r="S208" s="23"/>
      <c r="T208" s="23"/>
      <c r="V208" s="116"/>
      <c r="W208" s="23"/>
      <c r="Y208" s="177"/>
      <c r="Z208" s="28"/>
      <c r="AA208" s="116"/>
      <c r="AB208" s="23"/>
      <c r="AC208" s="23"/>
      <c r="AE208" s="116"/>
      <c r="AF208" s="23"/>
      <c r="AG208" s="23"/>
      <c r="AI208" s="116"/>
      <c r="AJ208" s="23"/>
      <c r="AK208" s="23"/>
      <c r="AM208" s="116"/>
      <c r="AN208" s="23"/>
      <c r="AO208" s="23"/>
      <c r="AQ208" s="116"/>
      <c r="AR208" s="23"/>
      <c r="AS208" s="23"/>
      <c r="AT208" s="23"/>
      <c r="AU208" s="23"/>
      <c r="AW208" s="116"/>
      <c r="AX208" s="23"/>
      <c r="AY208" s="23"/>
      <c r="AZ208" s="27"/>
      <c r="BB208" s="116"/>
      <c r="BC208" s="23"/>
      <c r="BD208" s="23"/>
      <c r="BE208" s="23"/>
      <c r="BG208" s="116"/>
      <c r="BH208" s="23"/>
      <c r="BI208" s="23"/>
      <c r="BJ208" s="23"/>
      <c r="BL208" s="116"/>
      <c r="BM208" s="23"/>
      <c r="BN208" s="23"/>
      <c r="BO208" s="23"/>
      <c r="BQ208" s="116"/>
      <c r="BR208" s="23"/>
      <c r="BS208" s="23"/>
      <c r="BT208" s="23"/>
      <c r="BV208" s="116"/>
      <c r="BW208" s="23"/>
      <c r="BX208" s="23"/>
      <c r="BY208" s="23"/>
    </row>
    <row r="209" spans="4:90">
      <c r="D209" s="116"/>
      <c r="E209" s="23"/>
      <c r="F209" s="116"/>
      <c r="G209" s="116"/>
      <c r="H209" s="23"/>
      <c r="I209" s="116"/>
      <c r="J209" s="23"/>
      <c r="K209" s="23"/>
      <c r="L209" s="116"/>
      <c r="M209" s="116"/>
      <c r="N209" s="116"/>
      <c r="O209" s="23"/>
      <c r="P209" s="23"/>
      <c r="R209" s="116"/>
      <c r="S209" s="23"/>
      <c r="T209" s="23"/>
      <c r="V209" s="116"/>
      <c r="W209" s="23"/>
      <c r="Y209" s="177"/>
      <c r="Z209" s="28"/>
      <c r="AA209" s="116"/>
      <c r="AB209" s="23"/>
      <c r="AC209" s="23"/>
      <c r="AE209" s="116"/>
      <c r="AF209" s="23"/>
      <c r="AG209" s="23"/>
      <c r="AI209" s="116"/>
      <c r="AJ209" s="23"/>
      <c r="AK209" s="23"/>
      <c r="AM209" s="116"/>
      <c r="AN209" s="23"/>
      <c r="AO209" s="23"/>
      <c r="AQ209" s="116"/>
      <c r="AR209" s="23"/>
      <c r="AS209" s="23"/>
      <c r="AT209" s="23"/>
      <c r="AU209" s="23"/>
      <c r="AW209" s="116"/>
      <c r="AX209" s="23"/>
      <c r="AY209" s="23"/>
      <c r="AZ209" s="27"/>
      <c r="BB209" s="116"/>
      <c r="BC209" s="23"/>
      <c r="BD209" s="23"/>
      <c r="BE209" s="23"/>
      <c r="BG209" s="116"/>
      <c r="BH209" s="23"/>
      <c r="BI209" s="23"/>
      <c r="BJ209" s="23"/>
      <c r="BL209" s="116"/>
      <c r="BM209" s="23"/>
      <c r="BN209" s="23"/>
      <c r="BO209" s="23"/>
      <c r="BQ209" s="116"/>
      <c r="BR209" s="23"/>
      <c r="BS209" s="23"/>
      <c r="BT209" s="23"/>
      <c r="BV209" s="116"/>
      <c r="BW209" s="23"/>
      <c r="BX209" s="23"/>
      <c r="BY209" s="23"/>
      <c r="CA209" s="116"/>
      <c r="CB209" s="23"/>
      <c r="CC209" s="23"/>
      <c r="CD209" s="23"/>
      <c r="CF209" s="116"/>
      <c r="CG209" s="23"/>
      <c r="CH209" s="23"/>
      <c r="CI209" s="23"/>
      <c r="CK209" s="116"/>
      <c r="CL209" s="23"/>
    </row>
    <row r="210" spans="4:90">
      <c r="D210" s="116"/>
      <c r="E210" s="23"/>
      <c r="F210" s="116"/>
      <c r="G210" s="116"/>
      <c r="H210" s="23"/>
      <c r="I210" s="116"/>
      <c r="J210" s="23"/>
      <c r="K210" s="23"/>
      <c r="L210" s="116"/>
      <c r="M210" s="116"/>
      <c r="N210" s="116"/>
      <c r="O210" s="23"/>
      <c r="P210" s="23"/>
      <c r="R210" s="116"/>
      <c r="S210" s="23"/>
      <c r="T210" s="23"/>
      <c r="V210" s="116"/>
      <c r="W210" s="23"/>
      <c r="Y210" s="177"/>
      <c r="Z210" s="28"/>
      <c r="AA210" s="116"/>
      <c r="AB210" s="23"/>
      <c r="AC210" s="23"/>
      <c r="AE210" s="116"/>
      <c r="AF210" s="23"/>
      <c r="AG210" s="23"/>
      <c r="AI210" s="116"/>
      <c r="AJ210" s="23"/>
      <c r="AK210" s="23"/>
      <c r="AM210" s="116"/>
      <c r="AN210" s="23"/>
      <c r="AO210" s="23"/>
      <c r="AQ210" s="116"/>
      <c r="AR210" s="23"/>
      <c r="AS210" s="23"/>
      <c r="AT210" s="23"/>
      <c r="AU210" s="23"/>
      <c r="AW210" s="116"/>
      <c r="AX210" s="23"/>
      <c r="AY210" s="23"/>
      <c r="AZ210" s="27"/>
      <c r="BB210" s="116"/>
      <c r="BC210" s="23"/>
      <c r="BD210" s="23"/>
      <c r="BE210" s="23"/>
      <c r="BG210" s="116"/>
      <c r="BH210" s="23"/>
      <c r="BI210" s="23"/>
      <c r="BJ210" s="23"/>
      <c r="BL210" s="116"/>
      <c r="BM210" s="23"/>
      <c r="BN210" s="23"/>
      <c r="BO210" s="23"/>
      <c r="BQ210" s="116"/>
      <c r="BR210" s="23"/>
      <c r="BS210" s="23"/>
      <c r="BT210" s="23"/>
      <c r="BV210" s="116"/>
      <c r="BW210" s="23"/>
      <c r="BX210" s="23"/>
      <c r="BY210" s="23"/>
      <c r="CA210" s="116"/>
      <c r="CB210" s="23"/>
      <c r="CC210" s="23"/>
      <c r="CD210" s="23"/>
      <c r="CF210" s="116"/>
      <c r="CG210" s="23"/>
      <c r="CH210" s="23"/>
      <c r="CI210" s="23"/>
      <c r="CK210" s="116"/>
      <c r="CL210" s="23"/>
    </row>
    <row r="211" spans="4:90">
      <c r="D211" s="116"/>
      <c r="E211" s="23"/>
      <c r="F211" s="116"/>
      <c r="G211" s="116"/>
      <c r="H211" s="23"/>
      <c r="I211" s="116"/>
      <c r="J211" s="23"/>
      <c r="K211" s="23"/>
      <c r="L211" s="116"/>
      <c r="M211" s="116"/>
      <c r="N211" s="116"/>
      <c r="O211" s="23"/>
      <c r="P211" s="23"/>
      <c r="R211" s="116"/>
      <c r="S211" s="23"/>
      <c r="T211" s="23"/>
      <c r="V211" s="116"/>
      <c r="W211" s="23"/>
      <c r="Y211" s="177"/>
      <c r="Z211" s="28"/>
      <c r="AA211" s="116"/>
      <c r="AB211" s="23"/>
      <c r="AC211" s="23"/>
      <c r="AE211" s="116"/>
      <c r="AF211" s="23"/>
      <c r="AG211" s="23"/>
      <c r="AI211" s="116"/>
      <c r="AJ211" s="23"/>
      <c r="AK211" s="23"/>
      <c r="AM211" s="116"/>
      <c r="AN211" s="23"/>
      <c r="AO211" s="23"/>
      <c r="AQ211" s="116"/>
      <c r="AR211" s="23"/>
      <c r="AS211" s="23"/>
      <c r="AT211" s="23"/>
      <c r="AU211" s="23"/>
      <c r="AW211" s="116"/>
      <c r="AX211" s="23"/>
      <c r="AY211" s="23"/>
      <c r="AZ211" s="27"/>
      <c r="BB211" s="116"/>
      <c r="BC211" s="23"/>
      <c r="BD211" s="23"/>
      <c r="BE211" s="23"/>
      <c r="BG211" s="116"/>
      <c r="BH211" s="23"/>
      <c r="BI211" s="23"/>
      <c r="BJ211" s="23"/>
      <c r="BL211" s="116"/>
      <c r="BM211" s="23"/>
      <c r="BN211" s="23"/>
      <c r="BO211" s="23"/>
      <c r="BQ211" s="116"/>
      <c r="BR211" s="23"/>
      <c r="BS211" s="23"/>
      <c r="BT211" s="23"/>
      <c r="BV211" s="116"/>
      <c r="BW211" s="23"/>
      <c r="BX211" s="23"/>
      <c r="BY211" s="23"/>
      <c r="CA211" s="116"/>
      <c r="CB211" s="23"/>
      <c r="CC211" s="23"/>
      <c r="CD211" s="23"/>
      <c r="CF211" s="116"/>
      <c r="CG211" s="23"/>
      <c r="CH211" s="23"/>
      <c r="CI211" s="23"/>
      <c r="CK211" s="116"/>
      <c r="CL211" s="23"/>
    </row>
    <row r="212" spans="4:90">
      <c r="D212" s="116"/>
      <c r="E212" s="23"/>
      <c r="F212" s="116"/>
      <c r="G212" s="116"/>
      <c r="H212" s="23"/>
      <c r="I212" s="116"/>
      <c r="J212" s="23"/>
      <c r="K212" s="23"/>
      <c r="L212" s="116"/>
      <c r="M212" s="116"/>
      <c r="N212" s="116"/>
      <c r="O212" s="23"/>
      <c r="P212" s="23"/>
      <c r="R212" s="116"/>
      <c r="S212" s="23"/>
      <c r="T212" s="23"/>
      <c r="V212" s="116"/>
      <c r="W212" s="23"/>
      <c r="Y212" s="177"/>
      <c r="Z212" s="28"/>
      <c r="AA212" s="116"/>
      <c r="AB212" s="23"/>
      <c r="AC212" s="23"/>
      <c r="AE212" s="116"/>
      <c r="AF212" s="23"/>
      <c r="AG212" s="23"/>
      <c r="AI212" s="116"/>
      <c r="AJ212" s="23"/>
      <c r="AK212" s="23"/>
      <c r="AM212" s="116"/>
      <c r="AN212" s="23"/>
      <c r="AO212" s="23"/>
      <c r="AQ212" s="116"/>
      <c r="AR212" s="23"/>
      <c r="AS212" s="23"/>
      <c r="AT212" s="23"/>
      <c r="AU212" s="23"/>
      <c r="AW212" s="116"/>
      <c r="AX212" s="23"/>
      <c r="AY212" s="23"/>
      <c r="AZ212" s="27"/>
      <c r="BB212" s="116"/>
      <c r="BC212" s="23"/>
      <c r="BD212" s="23"/>
      <c r="BE212" s="23"/>
      <c r="BG212" s="116"/>
      <c r="BH212" s="23"/>
      <c r="BI212" s="23"/>
      <c r="BJ212" s="23"/>
      <c r="BL212" s="116"/>
      <c r="BM212" s="23"/>
      <c r="BN212" s="23"/>
      <c r="BO212" s="23"/>
      <c r="BQ212" s="116"/>
      <c r="BR212" s="23"/>
      <c r="BS212" s="23"/>
      <c r="BT212" s="23"/>
      <c r="BV212" s="116"/>
      <c r="BW212" s="23"/>
      <c r="BX212" s="23"/>
      <c r="BY212" s="23"/>
      <c r="CA212" s="116"/>
      <c r="CB212" s="23"/>
      <c r="CC212" s="23"/>
      <c r="CD212" s="23"/>
      <c r="CF212" s="116"/>
      <c r="CG212" s="23"/>
      <c r="CH212" s="23"/>
      <c r="CI212" s="23"/>
      <c r="CK212" s="116"/>
      <c r="CL212" s="23"/>
    </row>
    <row r="213" spans="4:90">
      <c r="D213" s="116"/>
      <c r="E213" s="23"/>
      <c r="F213" s="116"/>
      <c r="G213" s="116"/>
      <c r="H213" s="23"/>
      <c r="I213" s="116"/>
      <c r="J213" s="23"/>
      <c r="K213" s="23"/>
      <c r="L213" s="116"/>
      <c r="M213" s="116"/>
      <c r="N213" s="116"/>
      <c r="O213" s="23"/>
      <c r="P213" s="23"/>
      <c r="R213" s="116"/>
      <c r="S213" s="23"/>
      <c r="T213" s="23"/>
      <c r="V213" s="116"/>
      <c r="W213" s="23"/>
      <c r="Y213" s="177"/>
      <c r="Z213" s="28"/>
      <c r="AA213" s="116"/>
      <c r="AB213" s="23"/>
      <c r="AC213" s="23"/>
      <c r="AE213" s="116"/>
      <c r="AF213" s="23"/>
      <c r="AG213" s="23"/>
      <c r="AI213" s="116"/>
      <c r="AJ213" s="23"/>
      <c r="AK213" s="23"/>
      <c r="AM213" s="116"/>
      <c r="AN213" s="23"/>
      <c r="AO213" s="23"/>
      <c r="AQ213" s="116"/>
      <c r="AR213" s="23"/>
      <c r="AS213" s="23"/>
      <c r="AT213" s="23"/>
      <c r="AU213" s="23"/>
      <c r="AW213" s="116"/>
      <c r="AX213" s="23"/>
      <c r="AY213" s="23"/>
      <c r="AZ213" s="27"/>
      <c r="BB213" s="116"/>
      <c r="BC213" s="23"/>
      <c r="BD213" s="23"/>
      <c r="BE213" s="23"/>
      <c r="BG213" s="116"/>
      <c r="BH213" s="23"/>
      <c r="BI213" s="23"/>
      <c r="BJ213" s="23"/>
      <c r="BL213" s="116"/>
      <c r="BM213" s="23"/>
      <c r="BN213" s="23"/>
      <c r="BO213" s="23"/>
      <c r="BQ213" s="116"/>
      <c r="BR213" s="23"/>
      <c r="BS213" s="23"/>
      <c r="BT213" s="23"/>
      <c r="BV213" s="116"/>
      <c r="BW213" s="23"/>
      <c r="BX213" s="23"/>
      <c r="BY213" s="23"/>
      <c r="CA213" s="116"/>
      <c r="CB213" s="23"/>
      <c r="CC213" s="23"/>
      <c r="CD213" s="23"/>
      <c r="CF213" s="116"/>
      <c r="CG213" s="23"/>
      <c r="CH213" s="23"/>
      <c r="CI213" s="23"/>
      <c r="CK213" s="116"/>
      <c r="CL213" s="23"/>
    </row>
    <row r="214" spans="4:90">
      <c r="D214" s="116"/>
      <c r="E214" s="23"/>
      <c r="F214" s="116"/>
      <c r="G214" s="116"/>
      <c r="H214" s="23"/>
      <c r="I214" s="116"/>
      <c r="J214" s="23"/>
      <c r="K214" s="23"/>
      <c r="L214" s="116"/>
      <c r="M214" s="116"/>
      <c r="N214" s="116"/>
      <c r="O214" s="23"/>
      <c r="P214" s="23"/>
      <c r="R214" s="116"/>
      <c r="S214" s="23"/>
      <c r="T214" s="23"/>
      <c r="V214" s="116"/>
      <c r="W214" s="23"/>
      <c r="Y214" s="177"/>
      <c r="Z214" s="28"/>
      <c r="AA214" s="116"/>
      <c r="AB214" s="23"/>
      <c r="AC214" s="23"/>
      <c r="AE214" s="116"/>
      <c r="AF214" s="23"/>
      <c r="AG214" s="23"/>
      <c r="AI214" s="116"/>
      <c r="AJ214" s="23"/>
      <c r="AK214" s="23"/>
      <c r="AM214" s="116"/>
      <c r="AN214" s="23"/>
      <c r="AO214" s="23"/>
      <c r="AQ214" s="116"/>
      <c r="AR214" s="23"/>
      <c r="AS214" s="23"/>
      <c r="AT214" s="23"/>
      <c r="AU214" s="23"/>
      <c r="AW214" s="116"/>
      <c r="AX214" s="23"/>
      <c r="AY214" s="23"/>
      <c r="AZ214" s="27"/>
      <c r="BB214" s="116"/>
      <c r="BC214" s="23"/>
      <c r="BD214" s="23"/>
      <c r="BE214" s="23"/>
      <c r="BG214" s="116"/>
      <c r="BH214" s="23"/>
      <c r="BI214" s="23"/>
      <c r="BJ214" s="23"/>
      <c r="BL214" s="116"/>
      <c r="BM214" s="23"/>
      <c r="BN214" s="23"/>
      <c r="BO214" s="23"/>
      <c r="BQ214" s="116"/>
      <c r="BR214" s="23"/>
      <c r="BS214" s="23"/>
      <c r="BT214" s="23"/>
      <c r="BV214" s="116"/>
      <c r="BW214" s="23"/>
      <c r="BX214" s="23"/>
      <c r="BY214" s="23"/>
      <c r="CA214" s="116"/>
      <c r="CB214" s="23"/>
      <c r="CC214" s="23"/>
      <c r="CD214" s="23"/>
      <c r="CF214" s="116"/>
      <c r="CG214" s="23"/>
      <c r="CH214" s="23"/>
      <c r="CI214" s="23"/>
      <c r="CK214" s="116"/>
      <c r="CL214" s="23"/>
    </row>
    <row r="215" spans="4:90">
      <c r="D215" s="116"/>
      <c r="E215" s="23"/>
      <c r="F215" s="116"/>
      <c r="G215" s="116"/>
      <c r="H215" s="23"/>
      <c r="I215" s="116"/>
      <c r="J215" s="23"/>
      <c r="K215" s="23"/>
      <c r="L215" s="116"/>
      <c r="M215" s="116"/>
      <c r="N215" s="116"/>
      <c r="O215" s="23"/>
      <c r="P215" s="23"/>
      <c r="R215" s="116"/>
      <c r="S215" s="23"/>
      <c r="T215" s="23"/>
      <c r="V215" s="116"/>
      <c r="W215" s="23"/>
      <c r="Y215" s="177"/>
      <c r="Z215" s="28"/>
      <c r="AA215" s="116"/>
      <c r="AB215" s="23"/>
      <c r="AC215" s="23"/>
      <c r="AE215" s="116"/>
      <c r="AF215" s="23"/>
      <c r="AG215" s="23"/>
      <c r="AI215" s="116"/>
      <c r="AJ215" s="23"/>
      <c r="AK215" s="23"/>
      <c r="AM215" s="116"/>
      <c r="AN215" s="23"/>
      <c r="AO215" s="23"/>
      <c r="AQ215" s="116"/>
      <c r="AR215" s="23"/>
      <c r="AS215" s="23"/>
      <c r="AT215" s="23"/>
      <c r="AU215" s="23"/>
      <c r="AW215" s="116"/>
      <c r="AX215" s="23"/>
      <c r="AY215" s="23"/>
      <c r="AZ215" s="27"/>
      <c r="BB215" s="116"/>
      <c r="BC215" s="23"/>
      <c r="BD215" s="23"/>
      <c r="BE215" s="23"/>
      <c r="BG215" s="116"/>
      <c r="BH215" s="23"/>
      <c r="BI215" s="23"/>
      <c r="BJ215" s="23"/>
      <c r="BL215" s="116"/>
      <c r="BM215" s="23"/>
      <c r="BN215" s="23"/>
      <c r="BO215" s="23"/>
      <c r="BQ215" s="116"/>
      <c r="BR215" s="23"/>
      <c r="BS215" s="23"/>
      <c r="BT215" s="23"/>
      <c r="BV215" s="116"/>
      <c r="BW215" s="23"/>
      <c r="BX215" s="23"/>
      <c r="BY215" s="23"/>
      <c r="CA215" s="116"/>
      <c r="CB215" s="23"/>
      <c r="CC215" s="23"/>
      <c r="CD215" s="23"/>
      <c r="CF215" s="116"/>
      <c r="CG215" s="23"/>
      <c r="CH215" s="23"/>
      <c r="CI215" s="23"/>
      <c r="CK215" s="116"/>
      <c r="CL215" s="23"/>
    </row>
    <row r="216" spans="4:90">
      <c r="D216" s="116"/>
      <c r="E216" s="23"/>
      <c r="F216" s="116"/>
      <c r="G216" s="116"/>
      <c r="H216" s="23"/>
      <c r="I216" s="116"/>
      <c r="J216" s="23"/>
      <c r="K216" s="23"/>
      <c r="L216" s="116"/>
      <c r="M216" s="116"/>
      <c r="N216" s="116"/>
      <c r="O216" s="23"/>
      <c r="P216" s="23"/>
      <c r="R216" s="116"/>
      <c r="S216" s="23"/>
      <c r="T216" s="23"/>
      <c r="V216" s="116"/>
      <c r="W216" s="23"/>
      <c r="Y216" s="177"/>
      <c r="Z216" s="28"/>
      <c r="AA216" s="116"/>
      <c r="AB216" s="23"/>
      <c r="AC216" s="23"/>
      <c r="AE216" s="116"/>
      <c r="AF216" s="23"/>
      <c r="AG216" s="23"/>
      <c r="AI216" s="116"/>
      <c r="AJ216" s="23"/>
      <c r="AK216" s="23"/>
      <c r="AM216" s="116"/>
      <c r="AN216" s="23"/>
      <c r="AO216" s="23"/>
      <c r="AQ216" s="116"/>
      <c r="AR216" s="23"/>
      <c r="AS216" s="23"/>
      <c r="AT216" s="23"/>
      <c r="AU216" s="23"/>
      <c r="AW216" s="116"/>
      <c r="AX216" s="23"/>
      <c r="AY216" s="23"/>
      <c r="AZ216" s="27"/>
      <c r="BB216" s="116"/>
      <c r="BC216" s="23"/>
      <c r="BD216" s="23"/>
      <c r="BE216" s="23"/>
      <c r="BG216" s="116"/>
      <c r="BH216" s="23"/>
      <c r="BI216" s="23"/>
      <c r="BJ216" s="23"/>
      <c r="BL216" s="116"/>
      <c r="BM216" s="23"/>
      <c r="BN216" s="23"/>
      <c r="BO216" s="23"/>
      <c r="BQ216" s="116"/>
      <c r="BR216" s="23"/>
      <c r="BS216" s="23"/>
      <c r="BT216" s="23"/>
      <c r="BV216" s="116"/>
      <c r="BW216" s="23"/>
      <c r="BX216" s="23"/>
      <c r="BY216" s="23"/>
      <c r="CA216" s="116"/>
      <c r="CB216" s="23"/>
      <c r="CC216" s="23"/>
      <c r="CD216" s="23"/>
      <c r="CF216" s="116"/>
      <c r="CG216" s="23"/>
      <c r="CH216" s="23"/>
      <c r="CI216" s="23"/>
      <c r="CK216" s="116"/>
      <c r="CL216" s="23"/>
    </row>
    <row r="217" spans="4:90">
      <c r="D217" s="116"/>
      <c r="E217" s="23"/>
      <c r="F217" s="116"/>
      <c r="G217" s="116"/>
      <c r="H217" s="23"/>
      <c r="I217" s="116"/>
      <c r="J217" s="23"/>
      <c r="K217" s="23"/>
      <c r="L217" s="116"/>
      <c r="M217" s="116"/>
      <c r="N217" s="116"/>
      <c r="O217" s="23"/>
      <c r="P217" s="23"/>
      <c r="R217" s="116"/>
      <c r="S217" s="23"/>
      <c r="T217" s="23"/>
      <c r="V217" s="116"/>
      <c r="W217" s="23"/>
      <c r="Y217" s="177"/>
      <c r="Z217" s="28"/>
      <c r="AA217" s="116"/>
      <c r="AB217" s="23"/>
      <c r="AC217" s="23"/>
      <c r="AE217" s="116"/>
      <c r="AF217" s="23"/>
      <c r="AG217" s="23"/>
      <c r="AI217" s="116"/>
      <c r="AJ217" s="23"/>
      <c r="AK217" s="23"/>
      <c r="AM217" s="116"/>
      <c r="AN217" s="23"/>
      <c r="AO217" s="23"/>
      <c r="AQ217" s="116"/>
      <c r="AR217" s="23"/>
      <c r="AS217" s="23"/>
      <c r="AT217" s="23"/>
      <c r="AU217" s="23"/>
      <c r="AW217" s="116"/>
      <c r="AX217" s="23"/>
      <c r="AY217" s="23"/>
      <c r="AZ217" s="27"/>
      <c r="BB217" s="116"/>
      <c r="BC217" s="23"/>
      <c r="BD217" s="23"/>
      <c r="BE217" s="23"/>
      <c r="BG217" s="116"/>
      <c r="BH217" s="23"/>
      <c r="BI217" s="23"/>
      <c r="BJ217" s="23"/>
      <c r="BL217" s="116"/>
      <c r="BM217" s="23"/>
      <c r="BN217" s="23"/>
      <c r="BO217" s="23"/>
      <c r="BQ217" s="116"/>
      <c r="BR217" s="23"/>
      <c r="BS217" s="23"/>
      <c r="BT217" s="23"/>
      <c r="BV217" s="116"/>
      <c r="BW217" s="23"/>
      <c r="BX217" s="23"/>
      <c r="BY217" s="23"/>
      <c r="CA217" s="116"/>
      <c r="CB217" s="23"/>
      <c r="CC217" s="23"/>
      <c r="CD217" s="23"/>
      <c r="CF217" s="116"/>
      <c r="CG217" s="23"/>
      <c r="CH217" s="23"/>
      <c r="CI217" s="23"/>
      <c r="CK217" s="116"/>
      <c r="CL217" s="23"/>
    </row>
  </sheetData>
  <mergeCells count="15">
    <mergeCell ref="CA6:CD6"/>
    <mergeCell ref="CF6:CI6"/>
    <mergeCell ref="BG3:BJ4"/>
    <mergeCell ref="BL3:BO4"/>
    <mergeCell ref="BQ3:BT4"/>
    <mergeCell ref="BV3:BY4"/>
    <mergeCell ref="CA3:CD4"/>
    <mergeCell ref="CF3:CI4"/>
    <mergeCell ref="BB3:BE4"/>
    <mergeCell ref="M2:P3"/>
    <mergeCell ref="AE3:AG4"/>
    <mergeCell ref="AI3:AK4"/>
    <mergeCell ref="AM3:AO4"/>
    <mergeCell ref="AQ3:AU4"/>
    <mergeCell ref="AW3:AZ4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46</vt:i4>
      </vt:variant>
    </vt:vector>
  </HeadingPairs>
  <TitlesOfParts>
    <vt:vector size="59" baseType="lpstr">
      <vt:lpstr>Notes</vt:lpstr>
      <vt:lpstr>Pace of change parameters</vt:lpstr>
      <vt:lpstr>VBA Code</vt:lpstr>
      <vt:lpstr>Total 2019-20</vt:lpstr>
      <vt:lpstr>Total 2020-21</vt:lpstr>
      <vt:lpstr>Total 2021-22</vt:lpstr>
      <vt:lpstr>Total 2022-23</vt:lpstr>
      <vt:lpstr>Total 2023-24</vt:lpstr>
      <vt:lpstr>DAG 2019-20</vt:lpstr>
      <vt:lpstr>DAG 2020-21</vt:lpstr>
      <vt:lpstr>DAG 2021-22</vt:lpstr>
      <vt:lpstr>DAG 2022-23</vt:lpstr>
      <vt:lpstr>DAG 2023-24</vt:lpstr>
      <vt:lpstr>Alloc1920</vt:lpstr>
      <vt:lpstr>Alloc2021</vt:lpstr>
      <vt:lpstr>Alloc2122</vt:lpstr>
      <vt:lpstr>Alloc2223</vt:lpstr>
      <vt:lpstr>Alloc2324</vt:lpstr>
      <vt:lpstr>ClosingDfTAGG1920</vt:lpstr>
      <vt:lpstr>ClosingDfTAGG2021</vt:lpstr>
      <vt:lpstr>ClosingDfTAGG2122</vt:lpstr>
      <vt:lpstr>ClosingDfTAGG2223</vt:lpstr>
      <vt:lpstr>ClosingDfTAGG2324</vt:lpstr>
      <vt:lpstr>ClosingDfTCCG1920</vt:lpstr>
      <vt:lpstr>ClosingDfTCCG2021</vt:lpstr>
      <vt:lpstr>ClosingDfTCCG2122</vt:lpstr>
      <vt:lpstr>ClosingDfTCCG2223</vt:lpstr>
      <vt:lpstr>ClosingDfTCCG2324</vt:lpstr>
      <vt:lpstr>ClosingDfTPCM1920</vt:lpstr>
      <vt:lpstr>ClosingDfTPCM2021</vt:lpstr>
      <vt:lpstr>ClosingDfTPCM2122</vt:lpstr>
      <vt:lpstr>ClosingDfTPCM2223</vt:lpstr>
      <vt:lpstr>ClosingDfTPCM2324</vt:lpstr>
      <vt:lpstr>ClosingDfTSS1920</vt:lpstr>
      <vt:lpstr>ClosingDfTSS2021</vt:lpstr>
      <vt:lpstr>ClosingDfTSS2122</vt:lpstr>
      <vt:lpstr>ClosingDfTSS2223</vt:lpstr>
      <vt:lpstr>ClosingDfTSS2324</vt:lpstr>
      <vt:lpstr>FinAllocAGG1920</vt:lpstr>
      <vt:lpstr>FinAllocAGG2021</vt:lpstr>
      <vt:lpstr>FinAllocAGG2122</vt:lpstr>
      <vt:lpstr>FinAllocAGG2223</vt:lpstr>
      <vt:lpstr>FinAllocAGG2324</vt:lpstr>
      <vt:lpstr>FinAllocCCG1920</vt:lpstr>
      <vt:lpstr>FinAllocCCG2021</vt:lpstr>
      <vt:lpstr>FinAllocCCG2122</vt:lpstr>
      <vt:lpstr>FinAllocCCG2223</vt:lpstr>
      <vt:lpstr>FinAllocCCG2324</vt:lpstr>
      <vt:lpstr>FinAllocPCM1920</vt:lpstr>
      <vt:lpstr>FinAllocPCM2021</vt:lpstr>
      <vt:lpstr>FinAllocPCM2122</vt:lpstr>
      <vt:lpstr>FinAllocPCM2223</vt:lpstr>
      <vt:lpstr>FinAllocPCM2324</vt:lpstr>
      <vt:lpstr>FinAllocSS1920</vt:lpstr>
      <vt:lpstr>FinAllocSS2021</vt:lpstr>
      <vt:lpstr>FinAllocSS2122</vt:lpstr>
      <vt:lpstr>FinAllocSS2223</vt:lpstr>
      <vt:lpstr>FinAllocSS2324</vt:lpstr>
      <vt:lpstr>Notes!Print_Area</vt:lpstr>
    </vt:vector>
  </TitlesOfParts>
  <Company>IMS3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Allocations Team</dc:creator>
  <cp:lastModifiedBy>Collingwood, Suchi</cp:lastModifiedBy>
  <dcterms:created xsi:type="dcterms:W3CDTF">2019-03-01T08:38:01Z</dcterms:created>
  <dcterms:modified xsi:type="dcterms:W3CDTF">2019-05-29T12:51:14Z</dcterms:modified>
  <cp:contentStatus/>
</cp:coreProperties>
</file>